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3.xml.rels" ContentType="application/vnd.openxmlformats-package.relationships+xml"/>
  <Override PartName="/xl/worksheets/_rels/sheet11.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tables/table30.xml" ContentType="application/vnd.openxmlformats-officedocument.spreadsheetml.table+xml"/>
  <Override PartName="/xl/tables/table25.xml" ContentType="application/vnd.openxmlformats-officedocument.spreadsheetml.table+xml"/>
  <Override PartName="/xl/tables/table4.xml" ContentType="application/vnd.openxmlformats-officedocument.spreadsheetml.table+xml"/>
  <Override PartName="/xl/tables/table8.xml" ContentType="application/vnd.openxmlformats-officedocument.spreadsheetml.table+xml"/>
  <Override PartName="/xl/tables/table29.xml" ContentType="application/vnd.openxmlformats-officedocument.spreadsheetml.table+xml"/>
  <Override PartName="/xl/tables/table1.xml" ContentType="application/vnd.openxmlformats-officedocument.spreadsheetml.table+xml"/>
  <Override PartName="/xl/tables/table22.xml" ContentType="application/vnd.openxmlformats-officedocument.spreadsheetml.table+xml"/>
  <Override PartName="/xl/tables/table40.xml" ContentType="application/vnd.openxmlformats-officedocument.spreadsheetml.table+xml"/>
  <Override PartName="/xl/tables/table9.xml" ContentType="application/vnd.openxmlformats-officedocument.spreadsheetml.table+xml"/>
  <Override PartName="/xl/tables/table2.xml" ContentType="application/vnd.openxmlformats-officedocument.spreadsheetml.table+xml"/>
  <Override PartName="/xl/tables/table23.xml" ContentType="application/vnd.openxmlformats-officedocument.spreadsheetml.table+xml"/>
  <Override PartName="/xl/tables/table6.xml" ContentType="application/vnd.openxmlformats-officedocument.spreadsheetml.table+xml"/>
  <Override PartName="/xl/tables/table27.xml" ContentType="application/vnd.openxmlformats-officedocument.spreadsheetml.table+xml"/>
  <Override PartName="/xl/tables/table11.xml" ContentType="application/vnd.openxmlformats-officedocument.spreadsheetml.table+xml"/>
  <Override PartName="/xl/tables/table13.xml" ContentType="application/vnd.openxmlformats-officedocument.spreadsheetml.table+xml"/>
  <Override PartName="/xl/tables/table15.xml" ContentType="application/vnd.openxmlformats-officedocument.spreadsheetml.table+xml"/>
  <Override PartName="/xl/tables/table17.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32.xml" ContentType="application/vnd.openxmlformats-officedocument.spreadsheetml.table+xml"/>
  <Override PartName="/xl/tables/table35.xml" ContentType="application/vnd.openxmlformats-officedocument.spreadsheetml.table+xml"/>
  <Override PartName="/xl/tables/table37.xml" ContentType="application/vnd.openxmlformats-officedocument.spreadsheetml.table+xml"/>
  <Override PartName="/xl/tables/table39.xml" ContentType="application/vnd.openxmlformats-officedocument.spreadsheetml.table+xml"/>
  <Override PartName="/xl/tables/table3.xml" ContentType="application/vnd.openxmlformats-officedocument.spreadsheetml.table+xml"/>
  <Override PartName="/xl/tables/table24.xml" ContentType="application/vnd.openxmlformats-officedocument.spreadsheetml.table+xml"/>
  <Override PartName="/xl/tables/table5.xml" ContentType="application/vnd.openxmlformats-officedocument.spreadsheetml.table+xml"/>
  <Override PartName="/xl/tables/table26.xml" ContentType="application/vnd.openxmlformats-officedocument.spreadsheetml.table+xml"/>
  <Override PartName="/xl/tables/table7.xml" ContentType="application/vnd.openxmlformats-officedocument.spreadsheetml.table+xml"/>
  <Override PartName="/xl/tables/table28.xml" ContentType="application/vnd.openxmlformats-officedocument.spreadsheetml.table+xml"/>
  <Override PartName="/xl/tables/table10.xml" ContentType="application/vnd.openxmlformats-officedocument.spreadsheetml.table+xml"/>
  <Override PartName="/xl/tables/table12.xml" ContentType="application/vnd.openxmlformats-officedocument.spreadsheetml.table+xml"/>
  <Override PartName="/xl/tables/table14.xml" ContentType="application/vnd.openxmlformats-officedocument.spreadsheetml.table+xml"/>
  <Override PartName="/xl/tables/table16.xml" ContentType="application/vnd.openxmlformats-officedocument.spreadsheetml.table+xml"/>
  <Override PartName="/xl/tables/table18.xml" ContentType="application/vnd.openxmlformats-officedocument.spreadsheetml.table+xml"/>
  <Override PartName="/xl/tables/table21.xml" ContentType="application/vnd.openxmlformats-officedocument.spreadsheetml.table+xml"/>
  <Override PartName="/xl/tables/table34.xml" ContentType="application/vnd.openxmlformats-officedocument.spreadsheetml.table+xml"/>
  <Override PartName="/xl/tables/table36.xml" ContentType="application/vnd.openxmlformats-officedocument.spreadsheetml.table+xml"/>
  <Override PartName="/xl/tables/table38.xml" ContentType="application/vnd.openxmlformats-officedocument.spreadsheetml.table+xml"/>
  <Override PartName="/xl/tables/table31.xml" ContentType="application/vnd.openxmlformats-officedocument.spreadsheetml.table+xml"/>
  <Override PartName="/xl/tables/table33.xml" ContentType="application/vnd.openxmlformats-officedocument.spreadsheetml.table+xml"/>
  <Override PartName="/xl/theme/theme1.xml" ContentType="application/vnd.openxmlformats-officedocument.theme+xml"/>
  <Override PartName="/xl/comments2.xml" ContentType="application/vnd.openxmlformats-officedocument.spreadsheetml.comments+xml"/>
  <Override PartName="/xl/sharedStrings.xml" ContentType="application/vnd.openxmlformats-officedocument.spreadsheetml.sharedString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drawings/_rels/drawing1.xml.rels" ContentType="application/vnd.openxmlformats-package.relationships+xml"/>
  <Override PartName="/xl/comments3.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media/image1.jpeg" ContentType="image/jpeg"/>
  <Override PartName="/xl/media/image3.png" ContentType="image/png"/>
  <Override PartName="/xl/media/image2.jpeg" ContentType="image/jpeg"/>
  <Override PartName="/xl/media/image8.png" ContentType="image/png"/>
  <Override PartName="/xl/media/image4.png" ContentType="image/png"/>
  <Override PartName="/xl/media/image5.png" ContentType="image/png"/>
  <Override PartName="/xl/media/image6.png" ContentType="image/png"/>
  <Override PartName="/xl/media/image7.png" ContentType="image/png"/>
  <Override PartName="/xl/media/image9.jpeg" ContentType="image/jpe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8"/>
  </bookViews>
  <sheets>
    <sheet name="Read Me" sheetId="1" state="visible" r:id="rId3"/>
    <sheet name="Entries" sheetId="2" state="visible" r:id="rId4"/>
    <sheet name="Finish order" sheetId="3" state="visible" r:id="rId5"/>
    <sheet name="Results 10 year vets" sheetId="4" state="visible" r:id="rId6"/>
    <sheet name="Results 5 year vets" sheetId="5" state="visible" r:id="rId7"/>
    <sheet name="Female Team" sheetId="6" state="visible" r:id="rId8"/>
    <sheet name="Male Team" sheetId="7" state="visible" r:id="rId9"/>
    <sheet name="Published format" sheetId="8" state="visible" r:id="rId10"/>
    <sheet name="Format for FRA" sheetId="9" state="visible" r:id="rId11"/>
    <sheet name="Format for resultsfra@aol.com" sheetId="10" state="visible" r:id="rId12"/>
    <sheet name="Format for TablePress" sheetId="11" state="visible" r:id="rId13"/>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1" authorId="0">
      <text>
        <r>
          <rPr>
            <sz val="10"/>
            <rFont val="Arial"/>
            <family val="2"/>
          </rPr>
          <t xml:space="preserve">A Blackett:
</t>
        </r>
        <r>
          <rPr>
            <sz val="10"/>
            <color rgb="FF000000"/>
            <rFont val="Tahoma"/>
            <family val="2"/>
            <charset val="1"/>
          </rPr>
          <t xml:space="preserve">Enter the runners race number.  Numbers can be nonconsecutive.
If duplicate numbers are entered they will turn </t>
        </r>
        <r>
          <rPr>
            <sz val="10"/>
            <color rgb="FFFF0000"/>
            <rFont val="Tahoma"/>
            <family val="2"/>
            <charset val="1"/>
          </rPr>
          <t xml:space="preserve">red</t>
        </r>
        <r>
          <rPr>
            <sz val="10"/>
            <color rgb="FF000000"/>
            <rFont val="Tahoma"/>
            <family val="2"/>
            <charset val="1"/>
          </rPr>
          <t xml:space="preserve">.
Any pre-entries who don't turn up can be left on this sheet, everything will still work.</t>
        </r>
      </text>
    </comment>
    <comment ref="D1" authorId="0">
      <text>
        <r>
          <rPr>
            <sz val="10"/>
            <rFont val="Arial"/>
            <family val="2"/>
          </rPr>
          <t xml:space="preserve">A Blackett:
</t>
        </r>
        <r>
          <rPr>
            <sz val="10"/>
            <color rgb="FF000000"/>
            <rFont val="Tahoma"/>
            <family val="2"/>
            <charset val="1"/>
          </rPr>
          <t xml:space="preserve">Ensure clubs are entered exactly the same for each member, any extra spaces entered will prevent the 'Team results' tab working.
Capitilsation doesn't matter, eg. Durham Fell Runners is treated the same as dURhAM feLL rUNnErs.</t>
        </r>
      </text>
    </comment>
    <comment ref="E1" authorId="0">
      <text>
        <r>
          <rPr>
            <sz val="10"/>
            <rFont val="Arial"/>
            <family val="2"/>
          </rPr>
          <t xml:space="preserve">A Blackett:
</t>
        </r>
        <r>
          <rPr>
            <sz val="10"/>
            <color rgb="FF000000"/>
            <rFont val="Tahoma"/>
            <family val="2"/>
            <charset val="1"/>
          </rPr>
          <t xml:space="preserve">Gender should entered as Male or Female.
If you enter </t>
        </r>
        <r>
          <rPr>
            <sz val="10"/>
            <color rgb="FFFF0000"/>
            <rFont val="Tahoma"/>
            <family val="2"/>
            <charset val="1"/>
          </rPr>
          <t xml:space="preserve">Woman</t>
        </r>
        <r>
          <rPr>
            <sz val="10"/>
            <color rgb="FF000000"/>
            <rFont val="Tahoma"/>
            <family val="2"/>
            <charset val="1"/>
          </rPr>
          <t xml:space="preserve"> the cell will go red to indicate an error.</t>
        </r>
      </text>
    </comment>
    <comment ref="F1" authorId="0">
      <text>
        <r>
          <rPr>
            <sz val="10"/>
            <rFont val="Arial"/>
            <family val="2"/>
          </rPr>
          <t xml:space="preserve">A Blackett:
</t>
        </r>
        <r>
          <rPr>
            <sz val="10"/>
            <color rgb="FF000000"/>
            <rFont val="Tahoma"/>
            <family val="2"/>
            <charset val="1"/>
          </rPr>
          <t xml:space="preserve">Category should be
MSEN, WSEN, MU23, WU23, M40, W40, M45 (if needed), W45 if needed), and so on, you can also use MU21 and WU21.
If you use </t>
        </r>
        <r>
          <rPr>
            <sz val="10"/>
            <color rgb="FFFF0000"/>
            <rFont val="Tahoma"/>
            <family val="2"/>
            <charset val="1"/>
          </rPr>
          <t xml:space="preserve">MOpen FOpen</t>
        </r>
        <r>
          <rPr>
            <sz val="10"/>
            <color rgb="FF000000"/>
            <rFont val="Tahoma"/>
            <family val="2"/>
            <charset val="1"/>
          </rPr>
          <t xml:space="preserve">, or </t>
        </r>
        <r>
          <rPr>
            <sz val="10"/>
            <color rgb="FFFF0000"/>
            <rFont val="Tahoma"/>
            <family val="2"/>
            <charset val="1"/>
          </rPr>
          <t xml:space="preserve">F40 etc. </t>
        </r>
        <r>
          <rPr>
            <sz val="10"/>
            <color rgb="FF000000"/>
            <rFont val="Tahoma"/>
            <family val="2"/>
            <charset val="1"/>
          </rPr>
          <t xml:space="preserve">the cell will turn red indicating an error.
If you use lower case m40, w40 etc.  Everything still works and this will be tidied up in the Published Results tab.</t>
        </r>
      </text>
    </comment>
    <comment ref="G1" authorId="0">
      <text>
        <r>
          <rPr>
            <sz val="10"/>
            <rFont val="Arial"/>
            <family val="2"/>
          </rPr>
          <t xml:space="preserve">A Blackett:
</t>
        </r>
        <r>
          <rPr>
            <sz val="10"/>
            <color rgb="FF000000"/>
            <rFont val="Tahoma"/>
            <family val="2"/>
            <charset val="1"/>
          </rPr>
          <t xml:space="preserve">This is a check column.  
If the runners number has been entered in the 'Finish order' tab, this column will display a green 1.  
If they have not been entered it will display a </t>
        </r>
        <r>
          <rPr>
            <sz val="10"/>
            <color rgb="FFFF0000"/>
            <rFont val="Tahoma"/>
            <family val="2"/>
            <charset val="1"/>
          </rPr>
          <t xml:space="preserve">red 0</t>
        </r>
        <r>
          <rPr>
            <sz val="10"/>
            <color rgb="FF000000"/>
            <rFont val="Tahoma"/>
            <family val="2"/>
            <charset val="1"/>
          </rPr>
          <t xml:space="preserve">, if they have been entered multiple times it will display a </t>
        </r>
        <r>
          <rPr>
            <sz val="10"/>
            <color rgb="FFFF0000"/>
            <rFont val="Tahoma"/>
            <family val="2"/>
            <charset val="1"/>
          </rPr>
          <t xml:space="preserve">red number</t>
        </r>
        <r>
          <rPr>
            <sz val="10"/>
            <color rgb="FF000000"/>
            <rFont val="Tahoma"/>
            <family val="2"/>
            <charset val="1"/>
          </rPr>
          <t xml:space="preserve">.</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A Blackett:
</t>
        </r>
        <r>
          <rPr>
            <sz val="10"/>
            <color rgb="FF000000"/>
            <rFont val="Tahoma"/>
            <family val="2"/>
            <charset val="1"/>
          </rPr>
          <t xml:space="preserve">Don't edit the position column, if you get a dead heat just change it in the 'Published Format'.</t>
        </r>
      </text>
    </comment>
    <comment ref="F1" authorId="0">
      <text>
        <r>
          <rPr>
            <sz val="10"/>
            <rFont val="Arial"/>
            <family val="2"/>
          </rPr>
          <t xml:space="preserve">A Blackett:
</t>
        </r>
        <r>
          <rPr>
            <sz val="10"/>
            <color rgb="FF000000"/>
            <rFont val="Tahoma"/>
            <family val="2"/>
            <charset val="1"/>
          </rPr>
          <t xml:space="preserve">Fill the race numbers in as the runners finish.</t>
        </r>
      </text>
    </comment>
    <comment ref="G1" authorId="0">
      <text>
        <r>
          <rPr>
            <sz val="10"/>
            <rFont val="Arial"/>
            <family val="2"/>
          </rPr>
          <t xml:space="preserve">A Blackett:
</t>
        </r>
        <r>
          <rPr>
            <sz val="10"/>
            <color rgb="FF000000"/>
            <rFont val="Calibri"/>
            <family val="2"/>
            <charset val="1"/>
          </rPr>
          <t xml:space="preserve">Enter as h:mm:ss
</t>
        </r>
        <r>
          <rPr>
            <sz val="10"/>
            <color rgb="FF000000"/>
            <rFont val="Tahoma"/>
            <family val="2"/>
            <charset val="1"/>
          </rPr>
          <t xml:space="preserve">Everything works (except the 'Published Format') without the times entered, so you can do this when you get home.</t>
        </r>
      </text>
    </comment>
    <comment ref="H1" authorId="0">
      <text>
        <r>
          <rPr>
            <sz val="10"/>
            <rFont val="Arial"/>
            <family val="2"/>
          </rPr>
          <t xml:space="preserve">A Blackett:
</t>
        </r>
        <r>
          <rPr>
            <sz val="10"/>
            <color rgb="FF000000"/>
            <rFont val="Tahoma"/>
            <family val="2"/>
            <charset val="1"/>
          </rPr>
          <t xml:space="preserve">Column H, I, J &amp; K will auto populate as you fill in the numbers in column F.</t>
        </r>
      </text>
    </comment>
    <comment ref="N1" authorId="0">
      <text>
        <r>
          <rPr>
            <sz val="10"/>
            <rFont val="Arial"/>
            <family val="2"/>
          </rPr>
          <t xml:space="preserve">A Blackett:
</t>
        </r>
        <r>
          <rPr>
            <sz val="10"/>
            <color rgb="FF000000"/>
            <rFont val="Tahoma"/>
            <family val="2"/>
            <charset val="1"/>
          </rPr>
          <t xml:space="preserve">These Short Cat columns are only used for the resultsfra@aol.com tab to group 45's with 40's etc.
</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F1" authorId="0">
      <text>
        <r>
          <rPr>
            <sz val="10"/>
            <rFont val="Arial"/>
            <family val="2"/>
          </rPr>
          <t xml:space="preserve">A Blackett:
</t>
        </r>
        <r>
          <rPr>
            <sz val="10"/>
            <color rgb="FF000000"/>
            <rFont val="Tahoma"/>
            <family val="2"/>
            <charset val="1"/>
          </rPr>
          <t xml:space="preserve">The team results are calculated based on the gender positions, not overall.</t>
        </r>
      </text>
    </comment>
  </commentList>
</comments>
</file>

<file path=xl/comments7.xml><?xml version="1.0" encoding="utf-8"?>
<comments xmlns="http://schemas.openxmlformats.org/spreadsheetml/2006/main" xmlns:xdr="http://schemas.openxmlformats.org/drawingml/2006/spreadsheetDrawing">
  <authors>
    <author>Unknown Author</author>
  </authors>
  <commentList>
    <comment ref="F1" authorId="0">
      <text>
        <r>
          <rPr>
            <sz val="10"/>
            <rFont val="Arial"/>
            <family val="2"/>
          </rPr>
          <t xml:space="preserve">A Blackett:
</t>
        </r>
        <r>
          <rPr>
            <sz val="10"/>
            <color rgb="FF000000"/>
            <rFont val="Tahoma"/>
            <family val="2"/>
            <charset val="1"/>
          </rPr>
          <t xml:space="preserve">The team results are calculated based on gender positions, not overall.</t>
        </r>
      </text>
    </comment>
  </commentList>
</comments>
</file>

<file path=xl/sharedStrings.xml><?xml version="1.0" encoding="utf-8"?>
<sst xmlns="http://schemas.openxmlformats.org/spreadsheetml/2006/main" count="4639" uniqueCount="1075">
  <si>
    <t xml:space="preserve">This spreadsheet has been created by Andy Blackett of Durham Fell Runners, it is intended to be used to collate results for non-commercial fell races.  If you wish to use it for any other purpose please contact andyblackett@googlemail.com to discuss terms.  This spreadsheet has no affiliation or connection with the FRA or any other organisation.</t>
  </si>
  <si>
    <t xml:space="preserve">This spreadsheet has been designed to be easy to use and require no specialist knowledge to operate.  It doesn't use macros or anything similar, as the author doesn't understand them either.</t>
  </si>
  <si>
    <t xml:space="preserve">Instructions - Registration.</t>
  </si>
  <si>
    <t xml:space="preserve">Delete the example data from the 'Entries' tab cells A2:E196, and from the 'Finish order' tab F2:G173.</t>
  </si>
  <si>
    <t xml:space="preserve">Input your entry data, this can be pre-populated from pre-entres (by downloading a report from SI Entries or similar), and populated 'on the day'.</t>
  </si>
  <si>
    <t xml:space="preserve">Enter runners numbers next to their names in column A of the 'Entries' tab, again, either in advance or on the day.</t>
  </si>
  <si>
    <t xml:space="preserve">All the column headers have notes, indicated by red triangles at the top of the column, read these to check you are inputting data in the correct format.</t>
  </si>
  <si>
    <t xml:space="preserve">After the race.</t>
  </si>
  <si>
    <t xml:space="preserve">Go to the 'Finish order' tab and input the numbers as the runners finish.</t>
  </si>
  <si>
    <t xml:space="preserve">All the results will then auto-populate including the team results.</t>
  </si>
  <si>
    <t xml:space="preserve">Enter the runners times in the 'Finish order' tab, this will then feed through to the Results tabs and the 'Published format'</t>
  </si>
  <si>
    <t xml:space="preserve">If the sheet is 'laggy' and takes time to recalculate after each data entry, change the calculation option to 'manual' and then press F9 each time you want to recalculate.</t>
  </si>
  <si>
    <t xml:space="preserve">To publish the results, print the 'Published format' tab to a pdf, or whatever else you want to do with it.</t>
  </si>
  <si>
    <t xml:space="preserve">Copy the 'results for FRA' tab to a new sheet (right click on the tab 'move or copy', select 'create a copy') then save this and upload it to the FRA Races page.</t>
  </si>
  <si>
    <t xml:space="preserve">Go to the Format for resultsfra@aol.com tab and select all the data copy it, then paste it into the word document which the FRA send you after the race.</t>
  </si>
  <si>
    <t xml:space="preserve">I hope you find this spreadsheet useful, if you have any questions or need any help contact andyblackett@googlemail.com</t>
  </si>
  <si>
    <t xml:space="preserve">Andy</t>
  </si>
  <si>
    <t xml:space="preserve">Change log.</t>
  </si>
  <si>
    <t xml:space="preserve">V4 Redesigned Team prize calculation so female team prize is calculated just off female placings.</t>
  </si>
  <si>
    <t xml:space="preserve">V4.1 Added in format for FRA and Format forTablepress tabs.</t>
  </si>
  <si>
    <t xml:space="preserve">Fixed an error which meant that no club was showing up as 0 rather than blank on the Published format.</t>
  </si>
  <si>
    <t xml:space="preserve">V4.2</t>
  </si>
  <si>
    <t xml:space="preserve">Added in Format for resultsfra@aol.com tab which can be copied into word document which is emailed to race organisers after the race.</t>
  </si>
  <si>
    <t xml:space="preserve">V4.2.1</t>
  </si>
  <si>
    <t xml:space="preserve">Fixed an error which meant that females finishing &gt; 104th place were not picked up on the results table</t>
  </si>
  <si>
    <t xml:space="preserve">V4.2.2</t>
  </si>
  <si>
    <t xml:space="preserve">Updated the resultsfra@aol.com tab so it picks up 5 year age cats within the 10 year table, eg if V45 comes before the first V40 the V45 will appear in this table</t>
  </si>
  <si>
    <t xml:space="preserve">extended to take up to 500 runners</t>
  </si>
  <si>
    <t xml:space="preserve">V4.2.3</t>
  </si>
  <si>
    <t xml:space="preserve">Tidied up conditional formatting on entries tab to ensure that error check rules apply to all rows</t>
  </si>
  <si>
    <t xml:space="preserve">Extended to take up to 1000 runners</t>
  </si>
  <si>
    <t xml:space="preserve">Bib</t>
  </si>
  <si>
    <t xml:space="preserve">Number</t>
  </si>
  <si>
    <t xml:space="preserve">Name</t>
  </si>
  <si>
    <t xml:space="preserve">Club</t>
  </si>
  <si>
    <t xml:space="preserve">Gender</t>
  </si>
  <si>
    <t xml:space="preserve">Category</t>
  </si>
  <si>
    <t xml:space="preserve">Finished?</t>
  </si>
  <si>
    <t xml:space="preserve">Ella Hargreaves</t>
  </si>
  <si>
    <t xml:space="preserve">Individual#</t>
  </si>
  <si>
    <t xml:space="preserve">Female</t>
  </si>
  <si>
    <t xml:space="preserve">WSEN</t>
  </si>
  <si>
    <t xml:space="preserve">Katie Lomas</t>
  </si>
  <si>
    <t xml:space="preserve">Boro Runners</t>
  </si>
  <si>
    <t xml:space="preserve">female</t>
  </si>
  <si>
    <t xml:space="preserve">Robyn Watson</t>
  </si>
  <si>
    <t xml:space="preserve">Esk Valley Fell Club</t>
  </si>
  <si>
    <t xml:space="preserve">Tabitha McNicholas</t>
  </si>
  <si>
    <t xml:space="preserve">North York Moors AC</t>
  </si>
  <si>
    <t xml:space="preserve">Hazel Normanhenney</t>
  </si>
  <si>
    <t xml:space="preserve">St Theresa's AC</t>
  </si>
  <si>
    <t xml:space="preserve">Cassie Read</t>
  </si>
  <si>
    <t xml:space="preserve">York Knavesmire Harriers</t>
  </si>
  <si>
    <t xml:space="preserve">Jodi Bemand</t>
  </si>
  <si>
    <t xml:space="preserve">West Cheshire AC</t>
  </si>
  <si>
    <t xml:space="preserve">WU23</t>
  </si>
  <si>
    <t xml:space="preserve">Harriet Thompson</t>
  </si>
  <si>
    <t xml:space="preserve">Georgia Campbell</t>
  </si>
  <si>
    <t xml:space="preserve">Emily Loftus</t>
  </si>
  <si>
    <t xml:space="preserve">Pickering RC</t>
  </si>
  <si>
    <t xml:space="preserve">Lucy Knight</t>
  </si>
  <si>
    <t xml:space="preserve">Kirsty Brown</t>
  </si>
  <si>
    <t xml:space="preserve">Ursula Catton</t>
  </si>
  <si>
    <t xml:space="preserve">Rose Mather</t>
  </si>
  <si>
    <t xml:space="preserve">Sarah Roe</t>
  </si>
  <si>
    <t xml:space="preserve">Billingham RC</t>
  </si>
  <si>
    <t xml:space="preserve">Jennifer Thompson</t>
  </si>
  <si>
    <t xml:space="preserve">Megan Letts</t>
  </si>
  <si>
    <t xml:space="preserve">Pocklington Runners</t>
  </si>
  <si>
    <t xml:space="preserve">Eleanor Parish</t>
  </si>
  <si>
    <t xml:space="preserve">Alice Rigby</t>
  </si>
  <si>
    <t xml:space="preserve">Pudsey &amp; Bramley AC</t>
  </si>
  <si>
    <t xml:space="preserve">Josie Green</t>
  </si>
  <si>
    <t xml:space="preserve">Katie Gamble</t>
  </si>
  <si>
    <t xml:space="preserve">Lynsey Hetherington2</t>
  </si>
  <si>
    <t xml:space="preserve">Lets Run</t>
  </si>
  <si>
    <t xml:space="preserve">Charlotte Bourne</t>
  </si>
  <si>
    <t xml:space="preserve">Leeds and Bradford Triathlon Club</t>
  </si>
  <si>
    <t xml:space="preserve">Zoey Birch</t>
  </si>
  <si>
    <t xml:space="preserve">Izzie Sainsbury</t>
  </si>
  <si>
    <t xml:space="preserve">Kirsty Struthers</t>
  </si>
  <si>
    <t xml:space="preserve">Georgia McDonald</t>
  </si>
  <si>
    <t xml:space="preserve">Erin Grace Anglim</t>
  </si>
  <si>
    <t xml:space="preserve">CLOK</t>
  </si>
  <si>
    <t xml:space="preserve">Amy Kennedy</t>
  </si>
  <si>
    <t xml:space="preserve">City of York</t>
  </si>
  <si>
    <t xml:space="preserve">Freya Gibson</t>
  </si>
  <si>
    <t xml:space="preserve">Abbie Walker</t>
  </si>
  <si>
    <t xml:space="preserve">SHUOC</t>
  </si>
  <si>
    <t xml:space="preserve">Alicia Cox</t>
  </si>
  <si>
    <t xml:space="preserve">Laura Havis</t>
  </si>
  <si>
    <t xml:space="preserve">Middlesbrough AC (Mandale)</t>
  </si>
  <si>
    <t xml:space="preserve">Rebecca Aspin</t>
  </si>
  <si>
    <t xml:space="preserve">OS Runners</t>
  </si>
  <si>
    <t xml:space="preserve">Francesca Monticelli</t>
  </si>
  <si>
    <t xml:space="preserve">Eryn Barber</t>
  </si>
  <si>
    <t xml:space="preserve">Calder Valley Fell Runners</t>
  </si>
  <si>
    <t xml:space="preserve">Kelly Richmond</t>
  </si>
  <si>
    <t xml:space="preserve">Enya Killen</t>
  </si>
  <si>
    <t xml:space="preserve">Sedgefield Harriers</t>
  </si>
  <si>
    <t xml:space="preserve">Lindy Shelton</t>
  </si>
  <si>
    <t xml:space="preserve">Kelly Grieve</t>
  </si>
  <si>
    <t xml:space="preserve">Thirsk &amp; Sowerby Harriers</t>
  </si>
  <si>
    <t xml:space="preserve">Tessa Grant</t>
  </si>
  <si>
    <t xml:space="preserve">Kerri-Lee Wooding</t>
  </si>
  <si>
    <t xml:space="preserve">Sam Foreman</t>
  </si>
  <si>
    <t xml:space="preserve">Sara Willhoit</t>
  </si>
  <si>
    <t xml:space="preserve">Mercia Fell Runners</t>
  </si>
  <si>
    <t xml:space="preserve">Katharine Woodhead</t>
  </si>
  <si>
    <t xml:space="preserve">Nidd Valley Road Runners</t>
  </si>
  <si>
    <t xml:space="preserve">Gemma Pearce</t>
  </si>
  <si>
    <t xml:space="preserve">Harriet Morris</t>
  </si>
  <si>
    <t xml:space="preserve">Katie Nicholson</t>
  </si>
  <si>
    <t xml:space="preserve">Swaledale Runners</t>
  </si>
  <si>
    <t xml:space="preserve">Catherine Dutton</t>
  </si>
  <si>
    <t xml:space="preserve">Saltwell Harriers</t>
  </si>
  <si>
    <t xml:space="preserve">Maria Clemmit</t>
  </si>
  <si>
    <t xml:space="preserve">Samantha Webster</t>
  </si>
  <si>
    <t xml:space="preserve">Kyah Hall</t>
  </si>
  <si>
    <t xml:space="preserve">Loftus &amp; Whitby AC</t>
  </si>
  <si>
    <t xml:space="preserve">Lisa Verrill</t>
  </si>
  <si>
    <t xml:space="preserve">Kore Bent</t>
  </si>
  <si>
    <t xml:space="preserve">Amie Cooper</t>
  </si>
  <si>
    <t xml:space="preserve">Melanie Ellwood</t>
  </si>
  <si>
    <t xml:space="preserve">Alexandra Atkinson</t>
  </si>
  <si>
    <t xml:space="preserve">Whitby Running Club</t>
  </si>
  <si>
    <t xml:space="preserve">Siobhan Firman</t>
  </si>
  <si>
    <t xml:space="preserve">Catherine Williamson</t>
  </si>
  <si>
    <t xml:space="preserve">W40</t>
  </si>
  <si>
    <t xml:space="preserve">Kim Cavill</t>
  </si>
  <si>
    <t xml:space="preserve">Esther Harrison</t>
  </si>
  <si>
    <t xml:space="preserve">Victoria Burns</t>
  </si>
  <si>
    <t xml:space="preserve">Middlesbrough &amp; Cleveland Harriers</t>
  </si>
  <si>
    <t xml:space="preserve">Sarah Harrison</t>
  </si>
  <si>
    <t xml:space="preserve">Beverley Isherwood</t>
  </si>
  <si>
    <t xml:space="preserve">Fran Jeffery</t>
  </si>
  <si>
    <t xml:space="preserve">Kirsty Naylor</t>
  </si>
  <si>
    <t xml:space="preserve">Jenny Storrie</t>
  </si>
  <si>
    <t xml:space="preserve">Rhona Marshall</t>
  </si>
  <si>
    <t xml:space="preserve">Scarborough AC</t>
  </si>
  <si>
    <t xml:space="preserve">Laura Bennett</t>
  </si>
  <si>
    <t xml:space="preserve">York Acorn RC</t>
  </si>
  <si>
    <t xml:space="preserve">Natalie Greaves</t>
  </si>
  <si>
    <t xml:space="preserve">NIcola Kidd</t>
  </si>
  <si>
    <t xml:space="preserve">Ruth Kaftiriani</t>
  </si>
  <si>
    <t xml:space="preserve">Nicola Dyson</t>
  </si>
  <si>
    <t xml:space="preserve">Freya Wright</t>
  </si>
  <si>
    <t xml:space="preserve">Holly James-Maddocks</t>
  </si>
  <si>
    <t xml:space="preserve">Jemima Jones</t>
  </si>
  <si>
    <t xml:space="preserve">Angela Gribbon</t>
  </si>
  <si>
    <t xml:space="preserve">Becky Penty</t>
  </si>
  <si>
    <t xml:space="preserve">Helen Spring</t>
  </si>
  <si>
    <t xml:space="preserve">Easingwold RC</t>
  </si>
  <si>
    <t xml:space="preserve">W45</t>
  </si>
  <si>
    <t xml:space="preserve">Alice Hayter</t>
  </si>
  <si>
    <t xml:space="preserve">Lynn Humpleby</t>
  </si>
  <si>
    <t xml:space="preserve">Sarah Hudson</t>
  </si>
  <si>
    <t xml:space="preserve">Rebecca Cacioppo</t>
  </si>
  <si>
    <t xml:space="preserve">Sarah Walch</t>
  </si>
  <si>
    <t xml:space="preserve">Denby Dale AC</t>
  </si>
  <si>
    <t xml:space="preserve">Abigail Carter</t>
  </si>
  <si>
    <t xml:space="preserve">Jess Evans</t>
  </si>
  <si>
    <t xml:space="preserve">Joanne Hall</t>
  </si>
  <si>
    <t xml:space="preserve">Kathryn Waterworth</t>
  </si>
  <si>
    <t xml:space="preserve">Michaela Welham</t>
  </si>
  <si>
    <t xml:space="preserve">Anneke Imeson</t>
  </si>
  <si>
    <t xml:space="preserve">Ripon Runners</t>
  </si>
  <si>
    <t xml:space="preserve">Victoria Shipton</t>
  </si>
  <si>
    <t xml:space="preserve">Sarah Jackson</t>
  </si>
  <si>
    <t xml:space="preserve">Penny Lane Striders</t>
  </si>
  <si>
    <t xml:space="preserve">Lynsey Hetherington1</t>
  </si>
  <si>
    <t xml:space="preserve">Heather Wells</t>
  </si>
  <si>
    <t xml:space="preserve">Ruth Brown</t>
  </si>
  <si>
    <t xml:space="preserve">Deborah Hicks</t>
  </si>
  <si>
    <t xml:space="preserve">Heaton Harriers</t>
  </si>
  <si>
    <t xml:space="preserve">Rosie Gatenby</t>
  </si>
  <si>
    <t xml:space="preserve">Rosie Warnett</t>
  </si>
  <si>
    <t xml:space="preserve">Stacey Gatfield</t>
  </si>
  <si>
    <t xml:space="preserve">Charlotte Sanderson</t>
  </si>
  <si>
    <t xml:space="preserve">Jennifer Drew</t>
  </si>
  <si>
    <t xml:space="preserve">Jane Spink</t>
  </si>
  <si>
    <t xml:space="preserve">Mary Sweeting</t>
  </si>
  <si>
    <t xml:space="preserve">Erika Lewis</t>
  </si>
  <si>
    <t xml:space="preserve">Helen Hunt</t>
  </si>
  <si>
    <t xml:space="preserve">Redcar RC</t>
  </si>
  <si>
    <t xml:space="preserve">Lisa Parker</t>
  </si>
  <si>
    <t xml:space="preserve">Rossendale Harriers &amp; AC</t>
  </si>
  <si>
    <t xml:space="preserve">Susan Jarman</t>
  </si>
  <si>
    <t xml:space="preserve">South Shields Harriers &amp; AC</t>
  </si>
  <si>
    <t xml:space="preserve">Emma David</t>
  </si>
  <si>
    <t xml:space="preserve">Jill Midwood</t>
  </si>
  <si>
    <t xml:space="preserve">Janet Patterson</t>
  </si>
  <si>
    <t xml:space="preserve">Run Scarborough</t>
  </si>
  <si>
    <t xml:space="preserve">Nicola Whattam</t>
  </si>
  <si>
    <t xml:space="preserve">Selby Striders</t>
  </si>
  <si>
    <t xml:space="preserve">Sarah Lund</t>
  </si>
  <si>
    <t xml:space="preserve">Airecentre Pacers</t>
  </si>
  <si>
    <t xml:space="preserve">Catherine Shutt</t>
  </si>
  <si>
    <t xml:space="preserve">W50</t>
  </si>
  <si>
    <t xml:space="preserve">Orna O'Toole</t>
  </si>
  <si>
    <t xml:space="preserve">Marianne Borsheim</t>
  </si>
  <si>
    <t xml:space="preserve">Victoria Braham</t>
  </si>
  <si>
    <t xml:space="preserve">Nidderdale Fell &amp; Trail</t>
  </si>
  <si>
    <t xml:space="preserve">Susan Dick</t>
  </si>
  <si>
    <t xml:space="preserve">Rozannah Halsall</t>
  </si>
  <si>
    <t xml:space="preserve">Steph Lishman</t>
  </si>
  <si>
    <t xml:space="preserve">Jen Milsom</t>
  </si>
  <si>
    <t xml:space="preserve">Samantha Jones</t>
  </si>
  <si>
    <t xml:space="preserve">Louise Mayfield</t>
  </si>
  <si>
    <t xml:space="preserve">Serena Partridge</t>
  </si>
  <si>
    <t xml:space="preserve">Katy Dannerolle</t>
  </si>
  <si>
    <t xml:space="preserve">Helen Heaney</t>
  </si>
  <si>
    <t xml:space="preserve">North Shields Polytechnic Club</t>
  </si>
  <si>
    <t xml:space="preserve">Suzanne Smith</t>
  </si>
  <si>
    <t xml:space="preserve">Nicola Meuce</t>
  </si>
  <si>
    <t xml:space="preserve">Redcar Triathlon Club</t>
  </si>
  <si>
    <t xml:space="preserve">Sara McKnight</t>
  </si>
  <si>
    <t xml:space="preserve">Penny Holland</t>
  </si>
  <si>
    <t xml:space="preserve">Sue Copley</t>
  </si>
  <si>
    <t xml:space="preserve">Sarah Hackett</t>
  </si>
  <si>
    <t xml:space="preserve">Richmond &amp; Zetland Harriers</t>
  </si>
  <si>
    <t xml:space="preserve">Angela Lawlor</t>
  </si>
  <si>
    <t xml:space="preserve">Hartlepool Burn Road Harriers</t>
  </si>
  <si>
    <t xml:space="preserve">Sally Carro Goodwill</t>
  </si>
  <si>
    <t xml:space="preserve">Anna Basu</t>
  </si>
  <si>
    <t xml:space="preserve">Elvet Striders</t>
  </si>
  <si>
    <t xml:space="preserve">Julia Rees</t>
  </si>
  <si>
    <t xml:space="preserve">Rohan Hill</t>
  </si>
  <si>
    <t xml:space="preserve">Jayne Bowers</t>
  </si>
  <si>
    <t xml:space="preserve">Joanne Boreham</t>
  </si>
  <si>
    <t xml:space="preserve">Penistone Footpath Runners &amp; AC</t>
  </si>
  <si>
    <t xml:space="preserve">Karen Snaith</t>
  </si>
  <si>
    <t xml:space="preserve">Heather Hodgson</t>
  </si>
  <si>
    <t xml:space="preserve">Elizabeth Hulley</t>
  </si>
  <si>
    <t xml:space="preserve">Helen Poulsen</t>
  </si>
  <si>
    <t xml:space="preserve">Sarah Towers</t>
  </si>
  <si>
    <t xml:space="preserve">Denise Tunstall</t>
  </si>
  <si>
    <t xml:space="preserve">Durham Fell Runners</t>
  </si>
  <si>
    <t xml:space="preserve">W60</t>
  </si>
  <si>
    <t xml:space="preserve">Lucy Saggers</t>
  </si>
  <si>
    <t xml:space="preserve">W55</t>
  </si>
  <si>
    <t xml:space="preserve">Katherine Davis</t>
  </si>
  <si>
    <t xml:space="preserve">Julie Darigala</t>
  </si>
  <si>
    <t xml:space="preserve">Black Combe</t>
  </si>
  <si>
    <t xml:space="preserve">Helen Ashworth</t>
  </si>
  <si>
    <t xml:space="preserve">Gillian Havis</t>
  </si>
  <si>
    <t xml:space="preserve">Nicola Stick</t>
  </si>
  <si>
    <t xml:space="preserve">Nicola Thorpe</t>
  </si>
  <si>
    <t xml:space="preserve">Fiona Manson</t>
  </si>
  <si>
    <t xml:space="preserve">Perth Road Runners</t>
  </si>
  <si>
    <t xml:space="preserve">Hester Butterworth</t>
  </si>
  <si>
    <t xml:space="preserve">Lisa Bourne</t>
  </si>
  <si>
    <t xml:space="preserve">Trudy Morrice</t>
  </si>
  <si>
    <t xml:space="preserve">Diane Jobson</t>
  </si>
  <si>
    <t xml:space="preserve">Angela Campbell</t>
  </si>
  <si>
    <t xml:space="preserve">Kelly Clapton</t>
  </si>
  <si>
    <t xml:space="preserve">Kath Aspin</t>
  </si>
  <si>
    <t xml:space="preserve">Nina Cameron</t>
  </si>
  <si>
    <t xml:space="preserve">Northumberland Fell Runners</t>
  </si>
  <si>
    <t xml:space="preserve">Victoria Fawcett</t>
  </si>
  <si>
    <t xml:space="preserve">Jennifer Mcburney</t>
  </si>
  <si>
    <t xml:space="preserve">Karen Geldart</t>
  </si>
  <si>
    <t xml:space="preserve">Mandy Dawson</t>
  </si>
  <si>
    <t xml:space="preserve">Jan Rogerson</t>
  </si>
  <si>
    <t xml:space="preserve">Silverback Trails</t>
  </si>
  <si>
    <t xml:space="preserve">Kate Combe</t>
  </si>
  <si>
    <t xml:space="preserve">Julia Jackson</t>
  </si>
  <si>
    <t xml:space="preserve">Sally Kingscott</t>
  </si>
  <si>
    <t xml:space="preserve">Carol Cervewak</t>
  </si>
  <si>
    <t xml:space="preserve">Julie Clayton</t>
  </si>
  <si>
    <t xml:space="preserve">Joanna Schreiber</t>
  </si>
  <si>
    <t xml:space="preserve">Natalie Lyth</t>
  </si>
  <si>
    <t xml:space="preserve">Helen Nicholson</t>
  </si>
  <si>
    <t xml:space="preserve">Sue Slack</t>
  </si>
  <si>
    <t xml:space="preserve">Hilary Allan</t>
  </si>
  <si>
    <t xml:space="preserve">Kate Ruffell</t>
  </si>
  <si>
    <t xml:space="preserve">Matlock AC</t>
  </si>
  <si>
    <t xml:space="preserve">Jan Suddaby</t>
  </si>
  <si>
    <t xml:space="preserve">City of Hull AC</t>
  </si>
  <si>
    <t xml:space="preserve">Carol Wilson</t>
  </si>
  <si>
    <t xml:space="preserve">Pam Birch</t>
  </si>
  <si>
    <t xml:space="preserve">Hilary Shaw</t>
  </si>
  <si>
    <t xml:space="preserve">Camilla Lauren-Maatta</t>
  </si>
  <si>
    <t xml:space="preserve">Oonagh Bathgate</t>
  </si>
  <si>
    <t xml:space="preserve">Anne Robson</t>
  </si>
  <si>
    <t xml:space="preserve">W65</t>
  </si>
  <si>
    <t xml:space="preserve">Alison Lloyd</t>
  </si>
  <si>
    <t xml:space="preserve">Christine Hemingway</t>
  </si>
  <si>
    <t xml:space="preserve">Martha McBarron</t>
  </si>
  <si>
    <t xml:space="preserve">Christine Robertson</t>
  </si>
  <si>
    <t xml:space="preserve">Carol Thompson</t>
  </si>
  <si>
    <t xml:space="preserve">Christine Burn</t>
  </si>
  <si>
    <t xml:space="preserve">W70</t>
  </si>
  <si>
    <t xml:space="preserve">Claire Stewart</t>
  </si>
  <si>
    <t xml:space="preserve">Joe Crossfield</t>
  </si>
  <si>
    <t xml:space="preserve">Male</t>
  </si>
  <si>
    <t xml:space="preserve">MSEN</t>
  </si>
  <si>
    <t xml:space="preserve">Warren Needham</t>
  </si>
  <si>
    <t xml:space="preserve">Thomas Ratcliffe</t>
  </si>
  <si>
    <t xml:space="preserve">Duncan Allen</t>
  </si>
  <si>
    <t xml:space="preserve">Tom Szczerbicki</t>
  </si>
  <si>
    <t xml:space="preserve">Haxby Runners</t>
  </si>
  <si>
    <t xml:space="preserve">Joshua Goldsbrough</t>
  </si>
  <si>
    <t xml:space="preserve">Phil Smith</t>
  </si>
  <si>
    <t xml:space="preserve">Chris Bowles</t>
  </si>
  <si>
    <t xml:space="preserve">Will Roberts</t>
  </si>
  <si>
    <t xml:space="preserve">Lewis Hutchinson</t>
  </si>
  <si>
    <t xml:space="preserve">Liam Bell</t>
  </si>
  <si>
    <t xml:space="preserve">Chris Doble</t>
  </si>
  <si>
    <t xml:space="preserve">Hamish Miller</t>
  </si>
  <si>
    <t xml:space="preserve">Robert Preston</t>
  </si>
  <si>
    <t xml:space="preserve">Ben Ratcliffe</t>
  </si>
  <si>
    <t xml:space="preserve">Jonathan Burt</t>
  </si>
  <si>
    <t xml:space="preserve">Bedale &amp; Aiskew Runners</t>
  </si>
  <si>
    <t xml:space="preserve">Dermot Meehan</t>
  </si>
  <si>
    <t xml:space="preserve">Rob Illingworth</t>
  </si>
  <si>
    <t xml:space="preserve">Patrick Chilton</t>
  </si>
  <si>
    <t xml:space="preserve">Horsforth Harriers</t>
  </si>
  <si>
    <t xml:space="preserve">Dale Brown</t>
  </si>
  <si>
    <t xml:space="preserve">Sam Gunning</t>
  </si>
  <si>
    <t xml:space="preserve">Vale of York</t>
  </si>
  <si>
    <t xml:space="preserve">MU23</t>
  </si>
  <si>
    <t xml:space="preserve">Blake Scaddan</t>
  </si>
  <si>
    <t xml:space="preserve">Tom Badell</t>
  </si>
  <si>
    <t xml:space="preserve">Rory Bevin</t>
  </si>
  <si>
    <t xml:space="preserve">Mikey Garbutt</t>
  </si>
  <si>
    <t xml:space="preserve">Samuel Garratt</t>
  </si>
  <si>
    <t xml:space="preserve">Richard Grant</t>
  </si>
  <si>
    <t xml:space="preserve">Tom Hustwitt</t>
  </si>
  <si>
    <t xml:space="preserve">Alex Linsley</t>
  </si>
  <si>
    <t xml:space="preserve">Stephen McDougall</t>
  </si>
  <si>
    <t xml:space="preserve">Paul Parker</t>
  </si>
  <si>
    <t xml:space="preserve">Sebastian Slater</t>
  </si>
  <si>
    <t xml:space="preserve">Dark Peak Fell Runners</t>
  </si>
  <si>
    <t xml:space="preserve">Matthew Clark</t>
  </si>
  <si>
    <t xml:space="preserve">Paul Lawton</t>
  </si>
  <si>
    <t xml:space="preserve">Thomas Naisby</t>
  </si>
  <si>
    <t xml:space="preserve">Stephen Roe</t>
  </si>
  <si>
    <t xml:space="preserve">Rory Stead</t>
  </si>
  <si>
    <t xml:space="preserve">Keighley &amp; Craven AC</t>
  </si>
  <si>
    <t xml:space="preserve">Kian Stead</t>
  </si>
  <si>
    <t xml:space="preserve">Rob Sparkes</t>
  </si>
  <si>
    <t xml:space="preserve">Beverley AC</t>
  </si>
  <si>
    <t xml:space="preserve">Tom Bell</t>
  </si>
  <si>
    <t xml:space="preserve">North Leeds Fell Runners</t>
  </si>
  <si>
    <t xml:space="preserve">Alexander Guille</t>
  </si>
  <si>
    <t xml:space="preserve">Sam Leadley</t>
  </si>
  <si>
    <t xml:space="preserve">Robert Bailey</t>
  </si>
  <si>
    <t xml:space="preserve">Thomas Hoare</t>
  </si>
  <si>
    <t xml:space="preserve">James Mullholland</t>
  </si>
  <si>
    <t xml:space="preserve">Chris Crookes</t>
  </si>
  <si>
    <t xml:space="preserve">Oscar Anglim</t>
  </si>
  <si>
    <t xml:space="preserve">Lewis Suddaby</t>
  </si>
  <si>
    <t xml:space="preserve">East Hull Harriers &amp; AC</t>
  </si>
  <si>
    <t xml:space="preserve">Martin Cooper</t>
  </si>
  <si>
    <t xml:space="preserve">North Derbyshire RC</t>
  </si>
  <si>
    <t xml:space="preserve">Luke Osborne</t>
  </si>
  <si>
    <t xml:space="preserve">Sam Harrison</t>
  </si>
  <si>
    <t xml:space="preserve">Matthew Wilson</t>
  </si>
  <si>
    <t xml:space="preserve">Joe Leadley</t>
  </si>
  <si>
    <t xml:space="preserve">Nick Craven</t>
  </si>
  <si>
    <t xml:space="preserve">Joe Hugill</t>
  </si>
  <si>
    <t xml:space="preserve">Matt Christian</t>
  </si>
  <si>
    <t xml:space="preserve">Manx FR</t>
  </si>
  <si>
    <t xml:space="preserve">Tom Carter</t>
  </si>
  <si>
    <t xml:space="preserve">Matthew Morrice</t>
  </si>
  <si>
    <t xml:space="preserve">Nick Outram</t>
  </si>
  <si>
    <t xml:space="preserve">Mark Hunter</t>
  </si>
  <si>
    <t xml:space="preserve">Sam Parish</t>
  </si>
  <si>
    <t xml:space="preserve">Sam Ford</t>
  </si>
  <si>
    <t xml:space="preserve">Knaresborough Striders</t>
  </si>
  <si>
    <t xml:space="preserve">Shaun Kilby</t>
  </si>
  <si>
    <t xml:space="preserve">Alan Edwards</t>
  </si>
  <si>
    <t xml:space="preserve">Billingham Marsh Hse H &amp; AC</t>
  </si>
  <si>
    <t xml:space="preserve">James Robertson</t>
  </si>
  <si>
    <t xml:space="preserve">Jack Davies</t>
  </si>
  <si>
    <t xml:space="preserve">Alexander Head</t>
  </si>
  <si>
    <t xml:space="preserve">Patrick Hinman</t>
  </si>
  <si>
    <t xml:space="preserve">Scott Jowett</t>
  </si>
  <si>
    <t xml:space="preserve">Aaron Keys</t>
  </si>
  <si>
    <t xml:space="preserve">Michael Gates</t>
  </si>
  <si>
    <t xml:space="preserve">Ian Bilton</t>
  </si>
  <si>
    <t xml:space="preserve">Oliver Shaw</t>
  </si>
  <si>
    <t xml:space="preserve">Jack Hopper</t>
  </si>
  <si>
    <t xml:space="preserve">Jonny Malley</t>
  </si>
  <si>
    <t xml:space="preserve">Liam Clarke</t>
  </si>
  <si>
    <t xml:space="preserve">Orchard Eagles</t>
  </si>
  <si>
    <t xml:space="preserve">Jack Hustwitt</t>
  </si>
  <si>
    <t xml:space="preserve">Caleb Hewer U19</t>
  </si>
  <si>
    <t xml:space="preserve">MU21</t>
  </si>
  <si>
    <t xml:space="preserve">Tom Marshall</t>
  </si>
  <si>
    <t xml:space="preserve">Christopher Dunce</t>
  </si>
  <si>
    <t xml:space="preserve">Sam Richardson</t>
  </si>
  <si>
    <t xml:space="preserve">Jordan Oliver</t>
  </si>
  <si>
    <t xml:space="preserve">Sam Noble</t>
  </si>
  <si>
    <t xml:space="preserve">George Phillips</t>
  </si>
  <si>
    <t xml:space="preserve">David Dempsey</t>
  </si>
  <si>
    <t xml:space="preserve">Jake Sainsbury</t>
  </si>
  <si>
    <t xml:space="preserve">Louis Alan Phillips</t>
  </si>
  <si>
    <t xml:space="preserve">Dylan Hall</t>
  </si>
  <si>
    <t xml:space="preserve">Peter Rutherford</t>
  </si>
  <si>
    <t xml:space="preserve">Charlie Dimbleby Meakin</t>
  </si>
  <si>
    <t xml:space="preserve">Danny Mackell</t>
  </si>
  <si>
    <t xml:space="preserve">TS Harriers</t>
  </si>
  <si>
    <t xml:space="preserve">Tom Shelton</t>
  </si>
  <si>
    <t xml:space="preserve">Luke Green</t>
  </si>
  <si>
    <t xml:space="preserve">Fionn Otoole</t>
  </si>
  <si>
    <t xml:space="preserve">Fraser Allan</t>
  </si>
  <si>
    <t xml:space="preserve">Jack McGarrity</t>
  </si>
  <si>
    <t xml:space="preserve">William Fox</t>
  </si>
  <si>
    <t xml:space="preserve">Harry Butterworth</t>
  </si>
  <si>
    <t xml:space="preserve">Ben Grounds</t>
  </si>
  <si>
    <t xml:space="preserve">Oskar Maatta</t>
  </si>
  <si>
    <t xml:space="preserve">Reece Littlewood</t>
  </si>
  <si>
    <t xml:space="preserve">Curtis Hayes</t>
  </si>
  <si>
    <t xml:space="preserve">Hayle Runners</t>
  </si>
  <si>
    <t xml:space="preserve">Emil Maatta</t>
  </si>
  <si>
    <t xml:space="preserve">Diego Segura</t>
  </si>
  <si>
    <t xml:space="preserve">Joshua Cooper</t>
  </si>
  <si>
    <t xml:space="preserve">Lewis Mills</t>
  </si>
  <si>
    <t xml:space="preserve">Fraser Quince</t>
  </si>
  <si>
    <t xml:space="preserve">James McDonald</t>
  </si>
  <si>
    <t xml:space="preserve">Andrew Rayner</t>
  </si>
  <si>
    <t xml:space="preserve">Connor Larkin</t>
  </si>
  <si>
    <t xml:space="preserve">George Langford</t>
  </si>
  <si>
    <t xml:space="preserve">Edmund Roberts</t>
  </si>
  <si>
    <t xml:space="preserve">Harry Holmes</t>
  </si>
  <si>
    <t xml:space="preserve">Adam Stephenson</t>
  </si>
  <si>
    <t xml:space="preserve">Charles Harries</t>
  </si>
  <si>
    <t xml:space="preserve">Henry Shelton</t>
  </si>
  <si>
    <t xml:space="preserve">Jonathon Stuttard</t>
  </si>
  <si>
    <t xml:space="preserve">Jordan Morris</t>
  </si>
  <si>
    <t xml:space="preserve">Joseph Martlew</t>
  </si>
  <si>
    <t xml:space="preserve">Lewis Cherry</t>
  </si>
  <si>
    <t xml:space="preserve">Rugby &amp; Northampton AC</t>
  </si>
  <si>
    <t xml:space="preserve">Robert McKenzie</t>
  </si>
  <si>
    <t xml:space="preserve">Wilf Dinsdale</t>
  </si>
  <si>
    <t xml:space="preserve">Liam Watson</t>
  </si>
  <si>
    <t xml:space="preserve">Stockton Striders</t>
  </si>
  <si>
    <t xml:space="preserve">Andrew Armin</t>
  </si>
  <si>
    <t xml:space="preserve">Jeden Hanshaw</t>
  </si>
  <si>
    <t xml:space="preserve">Gavin Callister</t>
  </si>
  <si>
    <t xml:space="preserve">William Bowers</t>
  </si>
  <si>
    <t xml:space="preserve">Tyne Bridge Harriers</t>
  </si>
  <si>
    <t xml:space="preserve">Robert Bozeat</t>
  </si>
  <si>
    <t xml:space="preserve">Shaun Flewker Barker</t>
  </si>
  <si>
    <t xml:space="preserve">Jordan Wigley</t>
  </si>
  <si>
    <t xml:space="preserve">Tom Walton</t>
  </si>
  <si>
    <t xml:space="preserve">Glynn Ellwood</t>
  </si>
  <si>
    <t xml:space="preserve">Corey Taylor</t>
  </si>
  <si>
    <t xml:space="preserve">Adam Green</t>
  </si>
  <si>
    <t xml:space="preserve">Harrison Swaine U20</t>
  </si>
  <si>
    <t xml:space="preserve">Charlie Fielding U20</t>
  </si>
  <si>
    <t xml:space="preserve">Matthew Kerr U20</t>
  </si>
  <si>
    <t xml:space="preserve">Samuel Watson U20</t>
  </si>
  <si>
    <t xml:space="preserve">Hebe Darwin U20</t>
  </si>
  <si>
    <t xml:space="preserve">West Anglia</t>
  </si>
  <si>
    <t xml:space="preserve">WU21</t>
  </si>
  <si>
    <t xml:space="preserve">David Webster</t>
  </si>
  <si>
    <t xml:space="preserve">M40</t>
  </si>
  <si>
    <t xml:space="preserve">Edward Hinton</t>
  </si>
  <si>
    <t xml:space="preserve">Richard Atkins</t>
  </si>
  <si>
    <t xml:space="preserve">Simon Hodgson</t>
  </si>
  <si>
    <t xml:space="preserve">Dominic Wilson</t>
  </si>
  <si>
    <t xml:space="preserve">Graham Gill</t>
  </si>
  <si>
    <t xml:space="preserve">Peter Boyes</t>
  </si>
  <si>
    <t xml:space="preserve">Alex Miller</t>
  </si>
  <si>
    <t xml:space="preserve">Andrew Paylor</t>
  </si>
  <si>
    <t xml:space="preserve">Jon Spry</t>
  </si>
  <si>
    <t xml:space="preserve">Vegan Runners UK</t>
  </si>
  <si>
    <t xml:space="preserve">Stephen Tilford</t>
  </si>
  <si>
    <t xml:space="preserve">Wakefield District H &amp; AC</t>
  </si>
  <si>
    <t xml:space="preserve">Peter Walker</t>
  </si>
  <si>
    <t xml:space="preserve">Adam Ward</t>
  </si>
  <si>
    <t xml:space="preserve">Stephen Weller</t>
  </si>
  <si>
    <t xml:space="preserve">Blue Dragon Runners</t>
  </si>
  <si>
    <t xml:space="preserve">Tom Pilley</t>
  </si>
  <si>
    <t xml:space="preserve">Sam Dredge</t>
  </si>
  <si>
    <t xml:space="preserve">Ed Woollard</t>
  </si>
  <si>
    <t xml:space="preserve">Michael Leadbetter</t>
  </si>
  <si>
    <t xml:space="preserve">David Orange</t>
  </si>
  <si>
    <t xml:space="preserve">Michal Shaw</t>
  </si>
  <si>
    <t xml:space="preserve">1143 541</t>
  </si>
  <si>
    <t xml:space="preserve">Dan Bateson</t>
  </si>
  <si>
    <t xml:space="preserve">Paul Bennett</t>
  </si>
  <si>
    <t xml:space="preserve">Ripon Tri</t>
  </si>
  <si>
    <t xml:space="preserve">Ian Maudsley</t>
  </si>
  <si>
    <t xml:space="preserve">Ian Luker</t>
  </si>
  <si>
    <t xml:space="preserve">Richard Purser</t>
  </si>
  <si>
    <t xml:space="preserve">Paul Sutherns</t>
  </si>
  <si>
    <t xml:space="preserve">Mark Palmer</t>
  </si>
  <si>
    <t xml:space="preserve">Laurie Carrigan</t>
  </si>
  <si>
    <t xml:space="preserve">Tom Levi</t>
  </si>
  <si>
    <t xml:space="preserve">Harry Ainscough</t>
  </si>
  <si>
    <t xml:space="preserve">Andrew Foster</t>
  </si>
  <si>
    <t xml:space="preserve">Bryce Hicks</t>
  </si>
  <si>
    <t xml:space="preserve">Alex Snaith</t>
  </si>
  <si>
    <t xml:space="preserve">Hugh Watkin</t>
  </si>
  <si>
    <t xml:space="preserve">Russell Bowry</t>
  </si>
  <si>
    <t xml:space="preserve">Chris Walton</t>
  </si>
  <si>
    <t xml:space="preserve">Richard Brooks</t>
  </si>
  <si>
    <t xml:space="preserve">Low Fell RC</t>
  </si>
  <si>
    <t xml:space="preserve">Andy Graham</t>
  </si>
  <si>
    <t xml:space="preserve">Nigel Copland</t>
  </si>
  <si>
    <t xml:space="preserve">Graham Stephenson</t>
  </si>
  <si>
    <t xml:space="preserve">Tom Gelsthorpe</t>
  </si>
  <si>
    <t xml:space="preserve">1143 519</t>
  </si>
  <si>
    <t xml:space="preserve">Ben Ward</t>
  </si>
  <si>
    <t xml:space="preserve">Rorie McIntosh</t>
  </si>
  <si>
    <t xml:space="preserve">Nicholas Green</t>
  </si>
  <si>
    <t xml:space="preserve">Jonathan Beyer</t>
  </si>
  <si>
    <t xml:space="preserve">Dean Hird</t>
  </si>
  <si>
    <t xml:space="preserve">Matthew Taylor</t>
  </si>
  <si>
    <t xml:space="preserve">Ste Lewin</t>
  </si>
  <si>
    <t xml:space="preserve">Adam Nodwell</t>
  </si>
  <si>
    <t xml:space="preserve">Iain Yates</t>
  </si>
  <si>
    <t xml:space="preserve">Allan Ball</t>
  </si>
  <si>
    <t xml:space="preserve">Hem Rana</t>
  </si>
  <si>
    <t xml:space="preserve">M45</t>
  </si>
  <si>
    <t xml:space="preserve">Nigel Dove</t>
  </si>
  <si>
    <t xml:space="preserve">John Collins</t>
  </si>
  <si>
    <t xml:space="preserve">Fell Runners Association</t>
  </si>
  <si>
    <t xml:space="preserve">Edward Arkell</t>
  </si>
  <si>
    <t xml:space="preserve">Baildon Runners</t>
  </si>
  <si>
    <t xml:space="preserve">Martin Bell</t>
  </si>
  <si>
    <t xml:space="preserve">James Calvert</t>
  </si>
  <si>
    <t xml:space="preserve">Heppni</t>
  </si>
  <si>
    <t xml:space="preserve">Fox Gledson</t>
  </si>
  <si>
    <t xml:space="preserve">Tim Grimwood</t>
  </si>
  <si>
    <t xml:space="preserve">Sam Healy</t>
  </si>
  <si>
    <t xml:space="preserve">Damian Kilpin</t>
  </si>
  <si>
    <t xml:space="preserve">James Loftus</t>
  </si>
  <si>
    <t xml:space="preserve">Jonathan Rowland</t>
  </si>
  <si>
    <t xml:space="preserve">Martin Vasey</t>
  </si>
  <si>
    <t xml:space="preserve">Ben Imeson</t>
  </si>
  <si>
    <t xml:space="preserve">Gareth Green</t>
  </si>
  <si>
    <t xml:space="preserve">Kieron Niven</t>
  </si>
  <si>
    <t xml:space="preserve">Richard Robinson</t>
  </si>
  <si>
    <t xml:space="preserve">Paul Chapman</t>
  </si>
  <si>
    <t xml:space="preserve">Ian Rowan</t>
  </si>
  <si>
    <t xml:space="preserve">Michael Richmond</t>
  </si>
  <si>
    <t xml:space="preserve">Ed Snow</t>
  </si>
  <si>
    <t xml:space="preserve">Ekaitz Unanue</t>
  </si>
  <si>
    <t xml:space="preserve">Robert Allinson</t>
  </si>
  <si>
    <t xml:space="preserve">John Perry</t>
  </si>
  <si>
    <t xml:space="preserve">Wharfedale Harriers</t>
  </si>
  <si>
    <t xml:space="preserve">Mark Jackson</t>
  </si>
  <si>
    <t xml:space="preserve">Lee Woolams</t>
  </si>
  <si>
    <t xml:space="preserve">Paul Greenman</t>
  </si>
  <si>
    <t xml:space="preserve">Peter Keen</t>
  </si>
  <si>
    <t xml:space="preserve">Paul Richardson</t>
  </si>
  <si>
    <t xml:space="preserve">Andrew Davies</t>
  </si>
  <si>
    <t xml:space="preserve">Chris Gregory</t>
  </si>
  <si>
    <t xml:space="preserve">David Wase</t>
  </si>
  <si>
    <t xml:space="preserve">Gyorgy Turgyan</t>
  </si>
  <si>
    <t xml:space="preserve">Stuart Scott</t>
  </si>
  <si>
    <t xml:space="preserve">Simon Chandler</t>
  </si>
  <si>
    <t xml:space="preserve">Wetherby Runners AC</t>
  </si>
  <si>
    <t xml:space="preserve">Ben Senior</t>
  </si>
  <si>
    <t xml:space="preserve">Graeme Watt</t>
  </si>
  <si>
    <t xml:space="preserve">Iain Milner</t>
  </si>
  <si>
    <t xml:space="preserve">Ian Hammett</t>
  </si>
  <si>
    <t xml:space="preserve">Mike Baxter</t>
  </si>
  <si>
    <t xml:space="preserve">Ross Jarman</t>
  </si>
  <si>
    <t xml:space="preserve">David Todd</t>
  </si>
  <si>
    <t xml:space="preserve">Jonathan Conlon</t>
  </si>
  <si>
    <t xml:space="preserve">Andrew Price</t>
  </si>
  <si>
    <t xml:space="preserve">Paul Butler</t>
  </si>
  <si>
    <t xml:space="preserve">M55</t>
  </si>
  <si>
    <t xml:space="preserve">Reiner Hesse</t>
  </si>
  <si>
    <t xml:space="preserve">M50</t>
  </si>
  <si>
    <t xml:space="preserve">Stephen Hardy</t>
  </si>
  <si>
    <t xml:space="preserve">Paul Woolhouse</t>
  </si>
  <si>
    <t xml:space="preserve">Justin Waring</t>
  </si>
  <si>
    <t xml:space="preserve">David Bannister</t>
  </si>
  <si>
    <t xml:space="preserve">Phil Baines</t>
  </si>
  <si>
    <t xml:space="preserve">Simon Rycroft</t>
  </si>
  <si>
    <t xml:space="preserve">Russ Grayson</t>
  </si>
  <si>
    <t xml:space="preserve">Nick Smith</t>
  </si>
  <si>
    <t xml:space="preserve">Chris Jefferies</t>
  </si>
  <si>
    <t xml:space="preserve">Andrew Gamble</t>
  </si>
  <si>
    <t xml:space="preserve">Andrew Koss</t>
  </si>
  <si>
    <t xml:space="preserve">Scott Leach</t>
  </si>
  <si>
    <t xml:space="preserve">Robert Nicholas</t>
  </si>
  <si>
    <t xml:space="preserve">John O'Boyle</t>
  </si>
  <si>
    <t xml:space="preserve">SilverBack Trails</t>
  </si>
  <si>
    <t xml:space="preserve">Tom Springett</t>
  </si>
  <si>
    <t xml:space="preserve">Adrian Wood</t>
  </si>
  <si>
    <t xml:space="preserve">Colin Wright</t>
  </si>
  <si>
    <t xml:space="preserve">Ashley Dodgson</t>
  </si>
  <si>
    <t xml:space="preserve">Giles Hawking</t>
  </si>
  <si>
    <t xml:space="preserve">David Owuor</t>
  </si>
  <si>
    <t xml:space="preserve">Brendan Anglim</t>
  </si>
  <si>
    <t xml:space="preserve">Ian Oldham</t>
  </si>
  <si>
    <t xml:space="preserve">Gary Wilkinson</t>
  </si>
  <si>
    <t xml:space="preserve">Harrogate Harriers &amp; AC</t>
  </si>
  <si>
    <t xml:space="preserve">Dave Lester</t>
  </si>
  <si>
    <t xml:space="preserve">Jim Coldwell</t>
  </si>
  <si>
    <t xml:space="preserve">Jonathan Heaney</t>
  </si>
  <si>
    <t xml:space="preserve">Richard Schorah</t>
  </si>
  <si>
    <t xml:space="preserve">Sunderland Strollers</t>
  </si>
  <si>
    <t xml:space="preserve">Mike Quinn</t>
  </si>
  <si>
    <t xml:space="preserve">Steven Small</t>
  </si>
  <si>
    <t xml:space="preserve">Justin Ditchburn</t>
  </si>
  <si>
    <t xml:space="preserve">Glyn Hewitt</t>
  </si>
  <si>
    <t xml:space="preserve">Mark Wood</t>
  </si>
  <si>
    <t xml:space="preserve">Ian Higgins</t>
  </si>
  <si>
    <t xml:space="preserve">Neil Mayfield</t>
  </si>
  <si>
    <t xml:space="preserve">Daniel Cairns</t>
  </si>
  <si>
    <t xml:space="preserve">Scott Garrett</t>
  </si>
  <si>
    <t xml:space="preserve">Jamie Taylor</t>
  </si>
  <si>
    <t xml:space="preserve">Mark Brown</t>
  </si>
  <si>
    <t xml:space="preserve">Andrew Swinbank</t>
  </si>
  <si>
    <t xml:space="preserve">Geoff Watson</t>
  </si>
  <si>
    <t xml:space="preserve">Durham City Harriers &amp; AC</t>
  </si>
  <si>
    <t xml:space="preserve">David Simpson</t>
  </si>
  <si>
    <t xml:space="preserve">Duncan Fothergill</t>
  </si>
  <si>
    <t xml:space="preserve">Michael Raynes</t>
  </si>
  <si>
    <t xml:space="preserve">Lindsay McEwan</t>
  </si>
  <si>
    <t xml:space="preserve">Andrew Kennedy</t>
  </si>
  <si>
    <t xml:space="preserve">Chris Plews</t>
  </si>
  <si>
    <t xml:space="preserve">Mark Geldart</t>
  </si>
  <si>
    <t xml:space="preserve">Lonely Goat RC</t>
  </si>
  <si>
    <t xml:space="preserve">Simon Lawlor</t>
  </si>
  <si>
    <t xml:space="preserve">David Tervit</t>
  </si>
  <si>
    <t xml:space="preserve">Hadrian Knight</t>
  </si>
  <si>
    <t xml:space="preserve">Rothwell Harriers &amp; AC</t>
  </si>
  <si>
    <t xml:space="preserve">Mark Quinn</t>
  </si>
  <si>
    <t xml:space="preserve">Paul Ritchie</t>
  </si>
  <si>
    <t xml:space="preserve">Martin Mander</t>
  </si>
  <si>
    <t xml:space="preserve">Matt Whattam</t>
  </si>
  <si>
    <t xml:space="preserve">James Bennett</t>
  </si>
  <si>
    <t xml:space="preserve">Jed McGinty</t>
  </si>
  <si>
    <t xml:space="preserve">Mick Monkman</t>
  </si>
  <si>
    <t xml:space="preserve">Nick Simmons</t>
  </si>
  <si>
    <t xml:space="preserve">Dale Hepples</t>
  </si>
  <si>
    <t xml:space="preserve">Peter Walsh</t>
  </si>
  <si>
    <t xml:space="preserve">Michael Holtby</t>
  </si>
  <si>
    <t xml:space="preserve">Peter Murray</t>
  </si>
  <si>
    <t xml:space="preserve">Dave Smith</t>
  </si>
  <si>
    <t xml:space="preserve">Stephen Pugh</t>
  </si>
  <si>
    <t xml:space="preserve">Ian Beaver</t>
  </si>
  <si>
    <t xml:space="preserve">Bryan Drew</t>
  </si>
  <si>
    <t xml:space="preserve">Greg Proll</t>
  </si>
  <si>
    <t xml:space="preserve">Paul Wilkin</t>
  </si>
  <si>
    <t xml:space="preserve">Julian Wardman</t>
  </si>
  <si>
    <t xml:space="preserve">Adrian Bushby</t>
  </si>
  <si>
    <t xml:space="preserve">Richard Crone</t>
  </si>
  <si>
    <t xml:space="preserve">Howard Darwin</t>
  </si>
  <si>
    <t xml:space="preserve">Danum Harriers</t>
  </si>
  <si>
    <t xml:space="preserve">Steve Ellmore</t>
  </si>
  <si>
    <t xml:space="preserve">Andrew Johnson</t>
  </si>
  <si>
    <t xml:space="preserve">Alan Longmire</t>
  </si>
  <si>
    <t xml:space="preserve">Angus Sanderson</t>
  </si>
  <si>
    <t xml:space="preserve">Jeremy Wilkinson</t>
  </si>
  <si>
    <t xml:space="preserve">Dave Wood</t>
  </si>
  <si>
    <t xml:space="preserve">Alan Simpson</t>
  </si>
  <si>
    <t xml:space="preserve">Dan Rhodes</t>
  </si>
  <si>
    <t xml:space="preserve">Philip Cornforth</t>
  </si>
  <si>
    <t xml:space="preserve">David Sanderson</t>
  </si>
  <si>
    <t xml:space="preserve">Trevor Wakingshaw</t>
  </si>
  <si>
    <t xml:space="preserve">Blyth RC</t>
  </si>
  <si>
    <t xml:space="preserve">Simon Jones</t>
  </si>
  <si>
    <t xml:space="preserve">Richard Clark</t>
  </si>
  <si>
    <t xml:space="preserve">Gary Talbot</t>
  </si>
  <si>
    <t xml:space="preserve">Mark Holton</t>
  </si>
  <si>
    <t xml:space="preserve">Colin Brash</t>
  </si>
  <si>
    <t xml:space="preserve">Girvan AC</t>
  </si>
  <si>
    <t xml:space="preserve">Martin Davis</t>
  </si>
  <si>
    <t xml:space="preserve">Lee Shepherd</t>
  </si>
  <si>
    <t xml:space="preserve">Paul Bainbridge</t>
  </si>
  <si>
    <t xml:space="preserve">Paul Levett</t>
  </si>
  <si>
    <t xml:space="preserve">Vaughn Davies</t>
  </si>
  <si>
    <t xml:space="preserve">Gary Grounds</t>
  </si>
  <si>
    <t xml:space="preserve">Brett Edgeworth</t>
  </si>
  <si>
    <t xml:space="preserve">Michael Hunt</t>
  </si>
  <si>
    <t xml:space="preserve">Chris Carvey</t>
  </si>
  <si>
    <t xml:space="preserve">David Gibson</t>
  </si>
  <si>
    <t xml:space="preserve">Houghton Harriers &amp; AC</t>
  </si>
  <si>
    <t xml:space="preserve">David Walker</t>
  </si>
  <si>
    <t xml:space="preserve">Timothy Lewis</t>
  </si>
  <si>
    <t xml:space="preserve">Andy Butcher</t>
  </si>
  <si>
    <t xml:space="preserve">Barry Bird</t>
  </si>
  <si>
    <t xml:space="preserve">Robin Bergstrand</t>
  </si>
  <si>
    <t xml:space="preserve">Chris Eggett</t>
  </si>
  <si>
    <t xml:space="preserve">David Moir</t>
  </si>
  <si>
    <t xml:space="preserve">Nicholas Ryan</t>
  </si>
  <si>
    <t xml:space="preserve">David Jones</t>
  </si>
  <si>
    <t xml:space="preserve">Philip Addyman</t>
  </si>
  <si>
    <t xml:space="preserve">Gareth Huxley</t>
  </si>
  <si>
    <t xml:space="preserve">Miles Sharp</t>
  </si>
  <si>
    <t xml:space="preserve">Chris Tweddle</t>
  </si>
  <si>
    <t xml:space="preserve">M60</t>
  </si>
  <si>
    <t xml:space="preserve">Matt Rylatt</t>
  </si>
  <si>
    <t xml:space="preserve">York Triathlon Club</t>
  </si>
  <si>
    <t xml:space="preserve">Kevin Holmes</t>
  </si>
  <si>
    <t xml:space="preserve">David Hughes</t>
  </si>
  <si>
    <t xml:space="preserve">David Allison</t>
  </si>
  <si>
    <t xml:space="preserve">Nigel Briggs</t>
  </si>
  <si>
    <t xml:space="preserve">Paul Havis</t>
  </si>
  <si>
    <t xml:space="preserve">Graham D Palmer</t>
  </si>
  <si>
    <t xml:space="preserve">Paul Peacock</t>
  </si>
  <si>
    <t xml:space="preserve">Ian Robinson</t>
  </si>
  <si>
    <t xml:space="preserve">Jim Rogers</t>
  </si>
  <si>
    <t xml:space="preserve">Luke Shannon</t>
  </si>
  <si>
    <t xml:space="preserve">David Stephenson</t>
  </si>
  <si>
    <t xml:space="preserve">Andrew Tattersall</t>
  </si>
  <si>
    <t xml:space="preserve">Mick Cooper</t>
  </si>
  <si>
    <t xml:space="preserve">Tormorden Harriers</t>
  </si>
  <si>
    <t xml:space="preserve">Christopher Clayton</t>
  </si>
  <si>
    <t xml:space="preserve">Mark May</t>
  </si>
  <si>
    <t xml:space="preserve">Simon Lawson</t>
  </si>
  <si>
    <t xml:space="preserve">Michael Keavney</t>
  </si>
  <si>
    <t xml:space="preserve">Guy Marshall</t>
  </si>
  <si>
    <t xml:space="preserve">Simon Vallance</t>
  </si>
  <si>
    <t xml:space="preserve">Valley Striders</t>
  </si>
  <si>
    <t xml:space="preserve">Micheal Wray</t>
  </si>
  <si>
    <t xml:space="preserve">Nicholas Cousins</t>
  </si>
  <si>
    <t xml:space="preserve">Michael Toman</t>
  </si>
  <si>
    <t xml:space="preserve">Paul Haydon</t>
  </si>
  <si>
    <t xml:space="preserve">David Simm</t>
  </si>
  <si>
    <t xml:space="preserve">Adrian Kamis</t>
  </si>
  <si>
    <t xml:space="preserve">Andrew Rogerson</t>
  </si>
  <si>
    <t xml:space="preserve">Mark David</t>
  </si>
  <si>
    <t xml:space="preserve">Tim Matthews</t>
  </si>
  <si>
    <t xml:space="preserve">Andrew Branch</t>
  </si>
  <si>
    <t xml:space="preserve">Kevin Grogan</t>
  </si>
  <si>
    <t xml:space="preserve">Stuart Hill</t>
  </si>
  <si>
    <t xml:space="preserve">Ian Spencer</t>
  </si>
  <si>
    <t xml:space="preserve">Paul Doxford</t>
  </si>
  <si>
    <t xml:space="preserve">John Tollitt</t>
  </si>
  <si>
    <t xml:space="preserve">Paul Murgatroyd</t>
  </si>
  <si>
    <t xml:space="preserve">South Leeds Lakers</t>
  </si>
  <si>
    <t xml:space="preserve">Graham Kitchen </t>
  </si>
  <si>
    <t xml:space="preserve">Ian Hodgson</t>
  </si>
  <si>
    <t xml:space="preserve">Ian Fraser</t>
  </si>
  <si>
    <t xml:space="preserve">Pennine Fell Runners</t>
  </si>
  <si>
    <t xml:space="preserve">Joe Blackett</t>
  </si>
  <si>
    <t xml:space="preserve">Stephen Carter</t>
  </si>
  <si>
    <t xml:space="preserve">Neil Rip Ridsdale</t>
  </si>
  <si>
    <t xml:space="preserve">M65</t>
  </si>
  <si>
    <t xml:space="preserve">David Robinson</t>
  </si>
  <si>
    <t xml:space="preserve">James Robson</t>
  </si>
  <si>
    <t xml:space="preserve">Steve Storey</t>
  </si>
  <si>
    <t xml:space="preserve">Roger Laycock</t>
  </si>
  <si>
    <t xml:space="preserve">Settle Harriers</t>
  </si>
  <si>
    <t xml:space="preserve">Stephen Haley</t>
  </si>
  <si>
    <t xml:space="preserve">Andrew Robertson</t>
  </si>
  <si>
    <t xml:space="preserve">Mark Edwards</t>
  </si>
  <si>
    <t xml:space="preserve">Paul Lyons</t>
  </si>
  <si>
    <t xml:space="preserve">Richard Parkin</t>
  </si>
  <si>
    <t xml:space="preserve">Mike Punchard</t>
  </si>
  <si>
    <t xml:space="preserve">Michael Wilson</t>
  </si>
  <si>
    <t xml:space="preserve">Andrew Johnson2</t>
  </si>
  <si>
    <t xml:space="preserve">Mike Dales</t>
  </si>
  <si>
    <t xml:space="preserve">Stewart Mechie</t>
  </si>
  <si>
    <t xml:space="preserve">Barry Edwards</t>
  </si>
  <si>
    <t xml:space="preserve">Keith Thompson</t>
  </si>
  <si>
    <t xml:space="preserve">David Bates</t>
  </si>
  <si>
    <t xml:space="preserve">Colin Valentine</t>
  </si>
  <si>
    <t xml:space="preserve">Keswick AC</t>
  </si>
  <si>
    <t xml:space="preserve">Bryan Thorpe</t>
  </si>
  <si>
    <t xml:space="preserve">David Wallace</t>
  </si>
  <si>
    <t xml:space="preserve">Geoff Hine</t>
  </si>
  <si>
    <t xml:space="preserve">Colin Harrison</t>
  </si>
  <si>
    <t xml:space="preserve">Barry Atkinson</t>
  </si>
  <si>
    <t xml:space="preserve">Peter Milburn</t>
  </si>
  <si>
    <t xml:space="preserve">Shaun Roberts</t>
  </si>
  <si>
    <t xml:space="preserve">Trevor Symonds</t>
  </si>
  <si>
    <t xml:space="preserve">Northern Fells Running Club</t>
  </si>
  <si>
    <t xml:space="preserve">Stephen Dixon</t>
  </si>
  <si>
    <t xml:space="preserve">M70</t>
  </si>
  <si>
    <t xml:space="preserve">Karl Edwards</t>
  </si>
  <si>
    <t xml:space="preserve">Geoffrey Usher</t>
  </si>
  <si>
    <t xml:space="preserve">Laurence Taylor</t>
  </si>
  <si>
    <t xml:space="preserve">Ged Hall</t>
  </si>
  <si>
    <t xml:space="preserve">Robert Burn</t>
  </si>
  <si>
    <t xml:space="preserve">Stephen Mummery</t>
  </si>
  <si>
    <t xml:space="preserve">Martin White</t>
  </si>
  <si>
    <t xml:space="preserve">New Marske Harriers Club</t>
  </si>
  <si>
    <t xml:space="preserve">Austen Moore</t>
  </si>
  <si>
    <t xml:space="preserve">Mersey Tri</t>
  </si>
  <si>
    <t xml:space="preserve">M75</t>
  </si>
  <si>
    <t xml:space="preserve">Bob Howe</t>
  </si>
  <si>
    <t xml:space="preserve">Neil Scruton</t>
  </si>
  <si>
    <t xml:space="preserve">M80</t>
  </si>
  <si>
    <t xml:space="preserve">Thomas Power</t>
  </si>
  <si>
    <t xml:space="preserve">Joe Vernon-Hill</t>
  </si>
  <si>
    <t xml:space="preserve">Shaun Kelly</t>
  </si>
  <si>
    <t xml:space="preserve">Calum Dack</t>
  </si>
  <si>
    <t xml:space="preserve">Jamie Baker</t>
  </si>
  <si>
    <t xml:space="preserve">Stephen Greaves</t>
  </si>
  <si>
    <t xml:space="preserve">Jake Laverick</t>
  </si>
  <si>
    <t xml:space="preserve">Dominic Gordon</t>
  </si>
  <si>
    <t xml:space="preserve">Christopher Lowes</t>
  </si>
  <si>
    <t xml:space="preserve">Jamie Gordon</t>
  </si>
  <si>
    <t xml:space="preserve">Harri Tulliver</t>
  </si>
  <si>
    <t xml:space="preserve">Archie Lowe</t>
  </si>
  <si>
    <t xml:space="preserve">Charlie Bourne</t>
  </si>
  <si>
    <t xml:space="preserve">Tom Nye</t>
  </si>
  <si>
    <t xml:space="preserve">Matthew Latham</t>
  </si>
  <si>
    <t xml:space="preserve">John Thompson</t>
  </si>
  <si>
    <t xml:space="preserve">Joshua Watson U20</t>
  </si>
  <si>
    <t xml:space="preserve">Trafford AC</t>
  </si>
  <si>
    <t xml:space="preserve">Dom Edwards</t>
  </si>
  <si>
    <t xml:space="preserve">Dan Brown</t>
  </si>
  <si>
    <t xml:space="preserve">Joe Watson U18</t>
  </si>
  <si>
    <t xml:space="preserve">James Allan U20</t>
  </si>
  <si>
    <t xml:space="preserve">Daniel Molesworth</t>
  </si>
  <si>
    <t xml:space="preserve">Cameron Leadley</t>
  </si>
  <si>
    <t xml:space="preserve">Joseph McGowan</t>
  </si>
  <si>
    <t xml:space="preserve">Joe O'Keeffe</t>
  </si>
  <si>
    <t xml:space="preserve">Toby Antcliff</t>
  </si>
  <si>
    <t xml:space="preserve">Leeds City AC</t>
  </si>
  <si>
    <t xml:space="preserve">Stuart Littlefair</t>
  </si>
  <si>
    <t xml:space="preserve">Michael Jones</t>
  </si>
  <si>
    <t xml:space="preserve">Eoin Reilly</t>
  </si>
  <si>
    <t xml:space="preserve">Matthew Morrison</t>
  </si>
  <si>
    <t xml:space="preserve">Jordan Mcmahon</t>
  </si>
  <si>
    <t xml:space="preserve">Leean Poole</t>
  </si>
  <si>
    <t xml:space="preserve">Tony Slack</t>
  </si>
  <si>
    <t xml:space="preserve">Valentijn von Morgen</t>
  </si>
  <si>
    <t xml:space="preserve">Tees Ruuning Club</t>
  </si>
  <si>
    <t xml:space="preserve">Nick Walters</t>
  </si>
  <si>
    <t xml:space="preserve">519 541</t>
  </si>
  <si>
    <t xml:space="preserve">Charles Holder</t>
  </si>
  <si>
    <t xml:space="preserve">Gavin Thomas</t>
  </si>
  <si>
    <t xml:space="preserve">Paul Brown</t>
  </si>
  <si>
    <t xml:space="preserve">Michael Sonley</t>
  </si>
  <si>
    <t xml:space="preserve">Swift Tees</t>
  </si>
  <si>
    <t xml:space="preserve">Ged Dixon</t>
  </si>
  <si>
    <t xml:space="preserve">Kevin Steven</t>
  </si>
  <si>
    <t xml:space="preserve">Phil James</t>
  </si>
  <si>
    <t xml:space="preserve">Rob Newton</t>
  </si>
  <si>
    <t xml:space="preserve">Alan Smitheman</t>
  </si>
  <si>
    <t xml:space="preserve">Carl Forbes</t>
  </si>
  <si>
    <t xml:space="preserve">Simon Ashwell</t>
  </si>
  <si>
    <t xml:space="preserve">Phil Latham</t>
  </si>
  <si>
    <t xml:space="preserve">Kevin Wilson</t>
  </si>
  <si>
    <t xml:space="preserve">Chris King</t>
  </si>
  <si>
    <t xml:space="preserve">Robert Tanfield</t>
  </si>
  <si>
    <t xml:space="preserve">David Clarke</t>
  </si>
  <si>
    <t xml:space="preserve">Paul McGough</t>
  </si>
  <si>
    <t xml:space="preserve">Dan Simmons</t>
  </si>
  <si>
    <t xml:space="preserve">Wetherby Runners</t>
  </si>
  <si>
    <t xml:space="preserve">Allan Renwick</t>
  </si>
  <si>
    <t xml:space="preserve">Mark Covell</t>
  </si>
  <si>
    <t xml:space="preserve">Mark Knowlson</t>
  </si>
  <si>
    <t xml:space="preserve">Gary Beard</t>
  </si>
  <si>
    <t xml:space="preserve">Ian Waller</t>
  </si>
  <si>
    <t xml:space="preserve">Jason Shipton</t>
  </si>
  <si>
    <t xml:space="preserve">Simon Greenwell</t>
  </si>
  <si>
    <t xml:space="preserve">Daniel Taylor</t>
  </si>
  <si>
    <t xml:space="preserve">Finn Dudaniec</t>
  </si>
  <si>
    <t xml:space="preserve">David Charman</t>
  </si>
  <si>
    <t xml:space="preserve">Nick Latham</t>
  </si>
  <si>
    <t xml:space="preserve">Darren Ansbro</t>
  </si>
  <si>
    <t xml:space="preserve">Gary Dack</t>
  </si>
  <si>
    <t xml:space="preserve">Paul Cook</t>
  </si>
  <si>
    <t xml:space="preserve">Peter Gale</t>
  </si>
  <si>
    <t xml:space="preserve">Nathan Butler</t>
  </si>
  <si>
    <t xml:space="preserve">Graeme Walters</t>
  </si>
  <si>
    <t xml:space="preserve">James Whitwell</t>
  </si>
  <si>
    <t xml:space="preserve">Paul Cutler</t>
  </si>
  <si>
    <t xml:space="preserve">Peter Johnson</t>
  </si>
  <si>
    <t xml:space="preserve">Thomas Jones</t>
  </si>
  <si>
    <t xml:space="preserve">John Williams</t>
  </si>
  <si>
    <t xml:space="preserve">Eden Runners</t>
  </si>
  <si>
    <t xml:space="preserve">Barney Green</t>
  </si>
  <si>
    <t xml:space="preserve">Chris Taylor</t>
  </si>
  <si>
    <t xml:space="preserve">Barry Manning</t>
  </si>
  <si>
    <t xml:space="preserve">Neil Archibald</t>
  </si>
  <si>
    <t xml:space="preserve">Matthew Heron</t>
  </si>
  <si>
    <t xml:space="preserve">Aycliffe RC</t>
  </si>
  <si>
    <t xml:space="preserve">Michael Littlewood</t>
  </si>
  <si>
    <t xml:space="preserve">Graham Robinson</t>
  </si>
  <si>
    <t xml:space="preserve">Michael Smith</t>
  </si>
  <si>
    <t xml:space="preserve">Michael Bennett</t>
  </si>
  <si>
    <t xml:space="preserve">Cliff Gosden</t>
  </si>
  <si>
    <t xml:space="preserve">Anna Whitham</t>
  </si>
  <si>
    <t xml:space="preserve">Lucy Holmes</t>
  </si>
  <si>
    <t xml:space="preserve">Bethany Bennett</t>
  </si>
  <si>
    <t xml:space="preserve">Katie Lowe</t>
  </si>
  <si>
    <t xml:space="preserve">Bethany Bainbridge</t>
  </si>
  <si>
    <t xml:space="preserve">Sophie Wilkinson</t>
  </si>
  <si>
    <t xml:space="preserve">Charlotte Williamson</t>
  </si>
  <si>
    <t xml:space="preserve">Bethany Haggarth</t>
  </si>
  <si>
    <t xml:space="preserve">Katie Johnson</t>
  </si>
  <si>
    <t xml:space="preserve">Rebecca Mann</t>
  </si>
  <si>
    <t xml:space="preserve">Lucy Fletcher</t>
  </si>
  <si>
    <t xml:space="preserve">Esther Clare</t>
  </si>
  <si>
    <t xml:space="preserve">Robyn Marron</t>
  </si>
  <si>
    <t xml:space="preserve">Jennifer Cummins</t>
  </si>
  <si>
    <t xml:space="preserve">Claire Connor</t>
  </si>
  <si>
    <t xml:space="preserve">Sarah Fawcett</t>
  </si>
  <si>
    <t xml:space="preserve">Catherine Lumb</t>
  </si>
  <si>
    <t xml:space="preserve">Alison Denos</t>
  </si>
  <si>
    <t xml:space="preserve">Rachel Watson</t>
  </si>
  <si>
    <t xml:space="preserve">Belle Vue Racers</t>
  </si>
  <si>
    <t xml:space="preserve">Lorna Goodchild</t>
  </si>
  <si>
    <t xml:space="preserve">Cleveland Triathlon Club</t>
  </si>
  <si>
    <t xml:space="preserve">Camilla Darwin</t>
  </si>
  <si>
    <t xml:space="preserve">West Anglian Orienteering Club</t>
  </si>
  <si>
    <t xml:space="preserve">Dorothy Whiting</t>
  </si>
  <si>
    <t xml:space="preserve">Janet Cordingley</t>
  </si>
  <si>
    <t xml:space="preserve">Julia Ansbro</t>
  </si>
  <si>
    <t xml:space="preserve">Lucy Armstrong</t>
  </si>
  <si>
    <t xml:space="preserve">Claire Green</t>
  </si>
  <si>
    <t xml:space="preserve">Carolyn Calvert</t>
  </si>
  <si>
    <t xml:space="preserve">Gemma Manning</t>
  </si>
  <si>
    <t xml:space="preserve">Lynsey Spencer</t>
  </si>
  <si>
    <t xml:space="preserve">Elizabeth West</t>
  </si>
  <si>
    <t xml:space="preserve">Denise Gandy</t>
  </si>
  <si>
    <t xml:space="preserve">Cath Worth</t>
  </si>
  <si>
    <t xml:space="preserve">Beverley Eastwood</t>
  </si>
  <si>
    <t xml:space="preserve">Janet Kay</t>
  </si>
  <si>
    <t xml:space="preserve">Susan McClanachan</t>
  </si>
  <si>
    <t xml:space="preserve">Jacqueline Franks</t>
  </si>
  <si>
    <t xml:space="preserve">Jay Swaine U18</t>
  </si>
  <si>
    <t xml:space="preserve">Linden Watson U20</t>
  </si>
  <si>
    <t xml:space="preserve">James Findlay U18</t>
  </si>
  <si>
    <t xml:space="preserve">William Rowan U18</t>
  </si>
  <si>
    <t xml:space="preserve">Zander Gribbon U18</t>
  </si>
  <si>
    <t xml:space="preserve">Lucas Greenwell U18</t>
  </si>
  <si>
    <t xml:space="preserve">Alex Davis U18</t>
  </si>
  <si>
    <t xml:space="preserve">Harrison McAllen U18</t>
  </si>
  <si>
    <t xml:space="preserve">Alex Darwin U18</t>
  </si>
  <si>
    <t xml:space="preserve">Ace Coaching</t>
  </si>
  <si>
    <t xml:space="preserve">Airienteers</t>
  </si>
  <si>
    <t xml:space="preserve">Alnwick Harriers</t>
  </si>
  <si>
    <t xml:space="preserve">BADE</t>
  </si>
  <si>
    <t xml:space="preserve">Bedale and Aiskew Runners</t>
  </si>
  <si>
    <t xml:space="preserve">Beeston AC</t>
  </si>
  <si>
    <t xml:space="preserve">Birmingham BRAT Club</t>
  </si>
  <si>
    <t xml:space="preserve">Blue Lagoon Tri</t>
  </si>
  <si>
    <t xml:space="preserve">Blyth Running Club</t>
  </si>
  <si>
    <t xml:space="preserve">British Triathlon Association</t>
  </si>
  <si>
    <t xml:space="preserve">Buxton AC</t>
  </si>
  <si>
    <t xml:space="preserve">Carnethy HRC</t>
  </si>
  <si>
    <t xml:space="preserve">Chorley</t>
  </si>
  <si>
    <t xml:space="preserve">Chorlton Runners</t>
  </si>
  <si>
    <t xml:space="preserve">Cirencester AC</t>
  </si>
  <si>
    <t xml:space="preserve">City of York AC</t>
  </si>
  <si>
    <t xml:space="preserve">Consett Canicross</t>
  </si>
  <si>
    <t xml:space="preserve">Corsham Running Club</t>
  </si>
  <si>
    <t xml:space="preserve">Craven Energy Triathlon Club</t>
  </si>
  <si>
    <t xml:space="preserve">Crook AC &amp; District</t>
  </si>
  <si>
    <t xml:space="preserve">CrossFit Stokesley</t>
  </si>
  <si>
    <t xml:space="preserve">Cumberland Fell Runners</t>
  </si>
  <si>
    <t xml:space="preserve">Cuthbert</t>
  </si>
  <si>
    <t xml:space="preserve">Darlington Harriers &amp; AC</t>
  </si>
  <si>
    <t xml:space="preserve">Deeside Runners</t>
  </si>
  <si>
    <t xml:space="preserve">Denby Dale</t>
  </si>
  <si>
    <t xml:space="preserve">Divonne</t>
  </si>
  <si>
    <t xml:space="preserve">Driffield Striders</t>
  </si>
  <si>
    <t xml:space="preserve">Dronfield Running Club</t>
  </si>
  <si>
    <t xml:space="preserve">Easingwold Running Club</t>
  </si>
  <si>
    <t xml:space="preserve">East Durham Run Club</t>
  </si>
  <si>
    <t xml:space="preserve">East Hull Harriers AC</t>
  </si>
  <si>
    <t xml:space="preserve">Ebor Orienteering Club</t>
  </si>
  <si>
    <t xml:space="preserve">Glossopdale Harriers</t>
  </si>
  <si>
    <t xml:space="preserve">Goodgym Race Team</t>
  </si>
  <si>
    <t xml:space="preserve">Halesowen AC</t>
  </si>
  <si>
    <t xml:space="preserve">Halifax Harriers</t>
  </si>
  <si>
    <t xml:space="preserve">Hambleton Athletics and Running Club</t>
  </si>
  <si>
    <t xml:space="preserve">Hardley Runners</t>
  </si>
  <si>
    <t xml:space="preserve">Hartlepool Triathlon Club</t>
  </si>
  <si>
    <t xml:space="preserve">Helm Hill Runners</t>
  </si>
  <si>
    <t xml:space="preserve">Hull University AC</t>
  </si>
  <si>
    <t xml:space="preserve">Hyde Park Harriers</t>
  </si>
  <si>
    <t xml:space="preserve">IAB</t>
  </si>
  <si>
    <t xml:space="preserve">Ilkley Harriers</t>
  </si>
  <si>
    <t xml:space="preserve">Ketton Panthers</t>
  </si>
  <si>
    <t xml:space="preserve">Knowle &amp; Dorridge RC</t>
  </si>
  <si>
    <t xml:space="preserve">Leeds Triathlon Centre</t>
  </si>
  <si>
    <t xml:space="preserve">Leeds University Orienteering &amp; Fell Running</t>
  </si>
  <si>
    <t xml:space="preserve">Low Fell Running Club</t>
  </si>
  <si>
    <t xml:space="preserve">Matlock Athletic Club</t>
  </si>
  <si>
    <t xml:space="preserve">Middlesborough &amp; Cleveland Harriers</t>
  </si>
  <si>
    <t xml:space="preserve">Morpeth Harriers and AC</t>
  </si>
  <si>
    <t xml:space="preserve">Newcastle &amp; Gateshead Orienteers</t>
  </si>
  <si>
    <t xml:space="preserve">Norfolk Trail Runners</t>
  </si>
  <si>
    <t xml:space="preserve">North East Project</t>
  </si>
  <si>
    <t xml:space="preserve">North East Vets</t>
  </si>
  <si>
    <t xml:space="preserve">NYPTri</t>
  </si>
  <si>
    <t xml:space="preserve">Oswestry</t>
  </si>
  <si>
    <t xml:space="preserve">Otley AC</t>
  </si>
  <si>
    <t xml:space="preserve">Prestwich AC</t>
  </si>
  <si>
    <t xml:space="preserve">Quakers RC</t>
  </si>
  <si>
    <t xml:space="preserve">Queens Square</t>
  </si>
  <si>
    <t xml:space="preserve">Red Hot RC</t>
  </si>
  <si>
    <t xml:space="preserve">Redditch Stars</t>
  </si>
  <si>
    <t xml:space="preserve">Reepham Runners</t>
  </si>
  <si>
    <t xml:space="preserve">RHRC</t>
  </si>
  <si>
    <t xml:space="preserve">Roundhay Runners</t>
  </si>
  <si>
    <t xml:space="preserve">Run Fit Hartlepool</t>
  </si>
  <si>
    <t xml:space="preserve">Run Kingswood Run</t>
  </si>
  <si>
    <t xml:space="preserve">Sheffield HH Harriers</t>
  </si>
  <si>
    <t xml:space="preserve">Sheffield University Orienteering &amp; Fell Running Club</t>
  </si>
  <si>
    <t xml:space="preserve">Snaith and Colwick</t>
  </si>
  <si>
    <t xml:space="preserve">Steam Piglets</t>
  </si>
  <si>
    <t xml:space="preserve">Stockton Striders AC</t>
  </si>
  <si>
    <t xml:space="preserve">Tadcaster Harriers</t>
  </si>
  <si>
    <t xml:space="preserve">Team Bath AC</t>
  </si>
  <si>
    <t xml:space="preserve">Team Hardmoors</t>
  </si>
  <si>
    <t xml:space="preserve">Todmorden Harriers</t>
  </si>
  <si>
    <t xml:space="preserve">Tynedale Harriers</t>
  </si>
  <si>
    <t xml:space="preserve">Tynedale Tri</t>
  </si>
  <si>
    <t xml:space="preserve">Vegan Runners</t>
  </si>
  <si>
    <t xml:space="preserve">Wakefield Harriers</t>
  </si>
  <si>
    <t xml:space="preserve">Washington Running Club</t>
  </si>
  <si>
    <t xml:space="preserve">York Postal Harriers</t>
  </si>
  <si>
    <t xml:space="preserve">York Run Plus</t>
  </si>
  <si>
    <t xml:space="preserve">Yorkshire Wolds</t>
  </si>
  <si>
    <t xml:space="preserve">Position</t>
  </si>
  <si>
    <t xml:space="preserve">Gender Position</t>
  </si>
  <si>
    <t xml:space="preserve">Column1</t>
  </si>
  <si>
    <t xml:space="preserve">Cat Position</t>
  </si>
  <si>
    <t xml:space="preserve">Column2</t>
  </si>
  <si>
    <t xml:space="preserve">Time</t>
  </si>
  <si>
    <t xml:space="preserve">Short Cat.</t>
  </si>
  <si>
    <t xml:space="preserve">Short Cat Position</t>
  </si>
  <si>
    <t xml:space="preserve">Column3</t>
  </si>
  <si>
    <t xml:space="preserve">Cat.</t>
  </si>
  <si>
    <t xml:space="preserve">1st counter</t>
  </si>
  <si>
    <t xml:space="preserve">2nd counter</t>
  </si>
  <si>
    <t xml:space="preserve">3rd counter</t>
  </si>
  <si>
    <t xml:space="preserve">4th counter</t>
  </si>
  <si>
    <t xml:space="preserve">team total 4</t>
  </si>
  <si>
    <t xml:space="preserve">Team total 3</t>
  </si>
  <si>
    <t xml:space="preserve">Team total 2</t>
  </si>
  <si>
    <t xml:space="preserve">Team Gender</t>
  </si>
  <si>
    <t xml:space="preserve">Top3?</t>
  </si>
  <si>
    <t xml:space="preserve">W80</t>
  </si>
  <si>
    <t xml:space="preserve">Custom</t>
  </si>
  <si>
    <t xml:space="preserve">W75</t>
  </si>
  <si>
    <t xml:space="preserve">M85</t>
  </si>
  <si>
    <t xml:space="preserve">W85</t>
  </si>
  <si>
    <t xml:space="preserve">Team of 4</t>
  </si>
  <si>
    <t xml:space="preserve">Score</t>
  </si>
  <si>
    <t xml:space="preserve">0</t>
  </si>
  <si>
    <t xml:space="preserve">Team</t>
  </si>
  <si>
    <t xml:space="preserve">P1</t>
  </si>
  <si>
    <t xml:space="preserve">Runner1</t>
  </si>
  <si>
    <t xml:space="preserve">P2</t>
  </si>
  <si>
    <t xml:space="preserve">Runner2</t>
  </si>
  <si>
    <t xml:space="preserve">P3</t>
  </si>
  <si>
    <t xml:space="preserve">Runner3</t>
  </si>
  <si>
    <t xml:space="preserve">P4</t>
  </si>
  <si>
    <t xml:space="preserve">Runner 4</t>
  </si>
  <si>
    <t xml:space="preserve">Team of 3</t>
  </si>
  <si>
    <t xml:space="preserve">Team of 2</t>
  </si>
  <si>
    <t xml:space="preserve">Eskdale Eureka Fell Race Results - 2026</t>
  </si>
  <si>
    <t xml:space="preserve">Gender position</t>
  </si>
  <si>
    <t xml:space="preserve">Age cat position</t>
  </si>
  <si>
    <t xml:space="preserve">Competitor Name</t>
  </si>
  <si>
    <r>
      <rPr>
        <b val="true"/>
        <sz val="9"/>
        <color theme="1"/>
        <rFont val="Calibri"/>
        <family val="2"/>
        <charset val="1"/>
      </rPr>
      <t xml:space="preserve">INDIVIDUALS – OVERALL</t>
    </r>
    <r>
      <rPr>
        <b val="true"/>
        <sz val="10"/>
        <color theme="1"/>
        <rFont val="Calibri"/>
        <family val="2"/>
        <charset val="1"/>
      </rPr>
      <t xml:space="preserve"> </t>
    </r>
    <r>
      <rPr>
        <b val="true"/>
        <sz val="9"/>
        <color theme="1"/>
        <rFont val="Calibri"/>
        <family val="2"/>
        <charset val="1"/>
      </rPr>
      <t xml:space="preserve">(Please include all category counters in this list)</t>
    </r>
    <r>
      <rPr>
        <b val="true"/>
        <sz val="8"/>
        <color theme="1"/>
        <rFont val="Calibri"/>
        <family val="2"/>
        <charset val="1"/>
      </rPr>
      <t xml:space="preserve">        </t>
    </r>
  </si>
  <si>
    <t xml:space="preserve">POS.</t>
  </si>
  <si>
    <t xml:space="preserve">NAME</t>
  </si>
  <si>
    <t xml:space="preserve">CATEGORY</t>
  </si>
  <si>
    <t xml:space="preserve">CLUB</t>
  </si>
  <si>
    <t xml:space="preserve">TIME</t>
  </si>
  <si>
    <t xml:space="preserve"> </t>
  </si>
  <si>
    <t xml:space="preserve">P T O</t>
  </si>
  <si>
    <t xml:space="preserve">INDIVIDUALS – M40 (MEN VETERANS O/40 CATEGORY)</t>
  </si>
  <si>
    <t xml:space="preserve">POS. O/A</t>
  </si>
  <si>
    <t xml:space="preserve">INDIVIDUALS – M50 (MEN VETERANS O/50 CATEGORY)</t>
  </si>
  <si>
    <t xml:space="preserve">INDIVIDUALS – M60 (MEN VETERANS O/60 CATEGORY)</t>
  </si>
  <si>
    <t xml:space="preserve">INDIVIDUALS – M70 (MEN VETERANS O/70 CATEGORY)</t>
  </si>
  <si>
    <t xml:space="preserve">WOMEN INDIVIDUALS – WSEN </t>
  </si>
  <si>
    <t xml:space="preserve">POS. O/A </t>
  </si>
  <si>
    <t xml:space="preserve">INDIVIDUALS – W40 (WOMEN VETERANS O/40 CATEGORY)</t>
  </si>
  <si>
    <t xml:space="preserve">INDIVIDUALS – W50 (WOMEN VETERANS O/50 CATEGORY)</t>
  </si>
  <si>
    <t xml:space="preserve">INDIVIDUALS – W60 (WOMEN VETERANS O/60 CATEGORY)</t>
  </si>
  <si>
    <t xml:space="preserve">INDIVIDUALS – W70 (WOMEN VETERANS O/70 CATEGORY)</t>
  </si>
</sst>
</file>

<file path=xl/styles.xml><?xml version="1.0" encoding="utf-8"?>
<styleSheet xmlns="http://schemas.openxmlformats.org/spreadsheetml/2006/main">
  <numFmts count="6">
    <numFmt numFmtId="164" formatCode="General"/>
    <numFmt numFmtId="165" formatCode="0"/>
    <numFmt numFmtId="166" formatCode="General"/>
    <numFmt numFmtId="167" formatCode="@"/>
    <numFmt numFmtId="168" formatCode="hh:mm:ss"/>
    <numFmt numFmtId="169" formatCode="[$-F400]h:mm:ss\ AM/PM"/>
  </numFmts>
  <fonts count="21">
    <font>
      <sz val="11"/>
      <color theme="1"/>
      <name val="Calibri"/>
      <family val="2"/>
      <charset val="1"/>
    </font>
    <font>
      <sz val="10"/>
      <name val="Arial"/>
      <family val="0"/>
    </font>
    <font>
      <sz val="10"/>
      <name val="Arial"/>
      <family val="0"/>
    </font>
    <font>
      <sz val="10"/>
      <name val="Arial"/>
      <family val="0"/>
    </font>
    <font>
      <sz val="12"/>
      <color theme="1"/>
      <name val="Calibri"/>
      <family val="2"/>
      <charset val="1"/>
    </font>
    <font>
      <sz val="16"/>
      <color theme="1"/>
      <name val="Calibri"/>
      <family val="2"/>
      <charset val="1"/>
    </font>
    <font>
      <b val="true"/>
      <sz val="16"/>
      <color theme="1"/>
      <name val="Calibri"/>
      <family val="2"/>
      <charset val="1"/>
    </font>
    <font>
      <b val="true"/>
      <u val="single"/>
      <sz val="16"/>
      <color theme="1"/>
      <name val="Calibri"/>
      <family val="2"/>
      <charset val="1"/>
    </font>
    <font>
      <sz val="11"/>
      <color rgb="FF000000"/>
      <name val="Calibri"/>
      <family val="2"/>
      <charset val="1"/>
    </font>
    <font>
      <sz val="10"/>
      <name val="Arial"/>
      <family val="2"/>
    </font>
    <font>
      <sz val="10"/>
      <color rgb="FF000000"/>
      <name val="Tahoma"/>
      <family val="2"/>
      <charset val="1"/>
    </font>
    <font>
      <sz val="10"/>
      <color rgb="FFFF0000"/>
      <name val="Tahoma"/>
      <family val="2"/>
      <charset val="1"/>
    </font>
    <font>
      <sz val="10"/>
      <color rgb="FF000000"/>
      <name val="Calibri"/>
      <family val="2"/>
      <charset val="1"/>
    </font>
    <font>
      <sz val="26"/>
      <color theme="1"/>
      <name val="Calibri"/>
      <family val="2"/>
      <charset val="1"/>
    </font>
    <font>
      <sz val="14"/>
      <color theme="1"/>
      <name val="Monaco"/>
      <family val="2"/>
      <charset val="1"/>
    </font>
    <font>
      <b val="true"/>
      <sz val="9"/>
      <color theme="1"/>
      <name val="Calibri"/>
      <family val="2"/>
      <charset val="1"/>
    </font>
    <font>
      <b val="true"/>
      <sz val="10"/>
      <color theme="1"/>
      <name val="Calibri"/>
      <family val="2"/>
      <charset val="1"/>
    </font>
    <font>
      <b val="true"/>
      <sz val="8"/>
      <color theme="1"/>
      <name val="Calibri"/>
      <family val="2"/>
      <charset val="1"/>
    </font>
    <font>
      <sz val="9"/>
      <color theme="1"/>
      <name val="Calibri"/>
      <family val="2"/>
      <charset val="1"/>
    </font>
    <font>
      <b val="true"/>
      <sz val="12"/>
      <color theme="1"/>
      <name val="Calibri"/>
      <family val="2"/>
      <charset val="1"/>
    </font>
    <font>
      <b val="true"/>
      <sz val="3"/>
      <color theme="1"/>
      <name val="Calibri"/>
      <family val="2"/>
      <charset val="1"/>
    </font>
  </fonts>
  <fills count="4">
    <fill>
      <patternFill patternType="none"/>
    </fill>
    <fill>
      <patternFill patternType="gray125"/>
    </fill>
    <fill>
      <patternFill patternType="solid">
        <fgColor rgb="FFFFFF00"/>
        <bgColor rgb="FFFFFF00"/>
      </patternFill>
    </fill>
    <fill>
      <patternFill patternType="solid">
        <fgColor theme="4"/>
        <bgColor rgb="FF8FAADC"/>
      </patternFill>
    </fill>
  </fills>
  <borders count="15">
    <border diagonalUp="false" diagonalDown="false">
      <left/>
      <right/>
      <top/>
      <bottom/>
      <diagonal/>
    </border>
    <border diagonalUp="false" diagonalDown="false">
      <left/>
      <right style="thin"/>
      <top/>
      <bottom/>
      <diagonal/>
    </border>
    <border diagonalUp="false" diagonalDown="false">
      <left style="thin"/>
      <right style="thin"/>
      <top/>
      <bottom/>
      <diagonal/>
    </border>
    <border diagonalUp="false" diagonalDown="false">
      <left style="thin"/>
      <right/>
      <top/>
      <bottom/>
      <diagonal/>
    </border>
    <border diagonalUp="false" diagonalDown="false">
      <left/>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thin"/>
      <right style="thin"/>
      <top style="thin"/>
      <bottom style="thin"/>
      <diagonal/>
    </border>
    <border diagonalUp="false" diagonalDown="false">
      <left style="medium"/>
      <right style="thin"/>
      <top/>
      <bottom style="thin">
        <color theme="1"/>
      </bottom>
      <diagonal/>
    </border>
    <border diagonalUp="false" diagonalDown="false">
      <left style="thin"/>
      <right style="thin"/>
      <top/>
      <bottom style="thin">
        <color theme="1"/>
      </bottom>
      <diagonal/>
    </border>
    <border diagonalUp="false" diagonalDown="false">
      <left style="thin"/>
      <right/>
      <top/>
      <bottom style="thin">
        <color theme="1"/>
      </bottom>
      <diagonal/>
    </border>
    <border diagonalUp="false" diagonalDown="false">
      <left style="thin"/>
      <right style="medium"/>
      <top/>
      <bottom style="thin">
        <color theme="1"/>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6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6" fontId="0" fillId="0" borderId="0" xfId="0" applyFont="false" applyBorder="false" applyAlignment="true" applyProtection="false">
      <alignment horizontal="general" vertical="center"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2"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7" fontId="0" fillId="0" borderId="0" xfId="0" applyFont="true" applyBorder="false" applyAlignment="true" applyProtection="false">
      <alignment horizontal="center"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true" applyProtection="false">
      <alignment horizontal="center" vertical="bottom" textRotation="0" wrapText="false" indent="0" shrinkToFit="false"/>
      <protection locked="true" hidden="false"/>
    </xf>
    <xf numFmtId="166" fontId="0" fillId="0" borderId="0" xfId="0" applyFont="false" applyBorder="false" applyAlignment="true" applyProtection="false">
      <alignment horizontal="left" vertical="bottom" textRotation="0" wrapText="false" indent="0" shrinkToFit="false"/>
      <protection locked="true" hidden="false"/>
    </xf>
    <xf numFmtId="166" fontId="0" fillId="0" borderId="0" xfId="0" applyFont="false" applyBorder="false" applyAlignment="true" applyProtection="false">
      <alignment horizontal="left" vertical="bottom" textRotation="0" wrapText="false" indent="1" shrinkToFit="false"/>
      <protection locked="true" hidden="false"/>
    </xf>
    <xf numFmtId="168" fontId="0" fillId="0" borderId="0" xfId="0" applyFont="true" applyBorder="fals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7" fontId="5" fillId="3"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5" fontId="5" fillId="0" borderId="0" xfId="0" applyFont="true" applyBorder="false" applyAlignment="true" applyProtection="false">
      <alignment horizontal="left" vertical="bottom" textRotation="0" wrapText="false" indent="0" shrinkToFit="false"/>
      <protection locked="true" hidden="false"/>
    </xf>
    <xf numFmtId="167" fontId="5" fillId="0" borderId="0" xfId="0" applyFont="true" applyBorder="false" applyAlignment="true" applyProtection="false">
      <alignment horizontal="left" vertical="bottom" textRotation="0" wrapText="false" indent="0" shrinkToFit="false"/>
      <protection locked="true" hidden="false"/>
    </xf>
    <xf numFmtId="169" fontId="0" fillId="0" borderId="0" xfId="0" applyFont="false" applyBorder="false" applyAlignment="true" applyProtection="false">
      <alignment horizontal="left" vertical="bottom" textRotation="0" wrapText="false" indent="0" shrinkToFit="false"/>
      <protection locked="true" hidden="false"/>
    </xf>
    <xf numFmtId="165" fontId="0" fillId="0" borderId="0" xfId="0" applyFont="false" applyBorder="false" applyAlignment="true" applyProtection="false">
      <alignment horizontal="left" vertical="bottom" textRotation="0" wrapText="false" indent="0" shrinkToFit="false"/>
      <protection locked="true" hidden="false"/>
    </xf>
    <xf numFmtId="164" fontId="4" fillId="0" borderId="0" xfId="20" applyFont="true" applyBorder="false" applyAlignment="true" applyProtection="false">
      <alignment horizontal="center" vertical="bottom" textRotation="0" wrapText="false" indent="0" shrinkToFit="false"/>
      <protection locked="true" hidden="false"/>
    </xf>
    <xf numFmtId="164" fontId="4" fillId="0" borderId="0" xfId="20" applyFont="true" applyBorder="false" applyAlignment="false" applyProtection="false">
      <alignment horizontal="general" vertical="bottom" textRotation="0" wrapText="false" indent="0" shrinkToFit="false"/>
      <protection locked="true" hidden="false"/>
    </xf>
    <xf numFmtId="164" fontId="13" fillId="0" borderId="0" xfId="20" applyFont="true" applyBorder="true" applyAlignment="true" applyProtection="false">
      <alignment horizontal="center" vertical="bottom" textRotation="0" wrapText="false" indent="0" shrinkToFit="false"/>
      <protection locked="true" hidden="false"/>
    </xf>
    <xf numFmtId="164" fontId="4" fillId="0" borderId="1" xfId="20" applyFont="true" applyBorder="true" applyAlignment="true" applyProtection="false">
      <alignment horizontal="center" vertical="bottom" textRotation="90" wrapText="false" indent="0" shrinkToFit="false"/>
      <protection locked="true" hidden="false"/>
    </xf>
    <xf numFmtId="164" fontId="4" fillId="0" borderId="2" xfId="20" applyFont="true" applyBorder="true" applyAlignment="true" applyProtection="false">
      <alignment horizontal="center" vertical="bottom" textRotation="90" wrapText="false" indent="0" shrinkToFit="false"/>
      <protection locked="true" hidden="false"/>
    </xf>
    <xf numFmtId="164" fontId="4" fillId="0" borderId="2" xfId="20" applyFont="true" applyBorder="true" applyAlignment="true" applyProtection="false">
      <alignment horizontal="left" vertical="bottom" textRotation="0" wrapText="false" indent="0" shrinkToFit="false"/>
      <protection locked="true" hidden="false"/>
    </xf>
    <xf numFmtId="164" fontId="4" fillId="0" borderId="3" xfId="20" applyFont="true" applyBorder="true" applyAlignment="true" applyProtection="false">
      <alignment horizontal="left" vertical="bottom" textRotation="0" wrapText="false" indent="0" shrinkToFit="false"/>
      <protection locked="true" hidden="false"/>
    </xf>
    <xf numFmtId="166" fontId="4" fillId="0" borderId="4" xfId="20" applyFont="true" applyBorder="true" applyAlignment="true" applyProtection="false">
      <alignment horizontal="center" vertical="bottom" textRotation="0" wrapText="false" indent="0" shrinkToFit="false"/>
      <protection locked="true" hidden="false"/>
    </xf>
    <xf numFmtId="166" fontId="4" fillId="0" borderId="5" xfId="20" applyFont="true" applyBorder="true" applyAlignment="true" applyProtection="false">
      <alignment horizontal="center" vertical="bottom" textRotation="0" wrapText="false" indent="0" shrinkToFit="false"/>
      <protection locked="true" hidden="false"/>
    </xf>
    <xf numFmtId="166" fontId="4" fillId="0" borderId="5" xfId="20" applyFont="true" applyBorder="true" applyAlignment="true" applyProtection="false">
      <alignment horizontal="left" vertical="bottom" textRotation="0" wrapText="false" indent="0" shrinkToFit="false"/>
      <protection locked="true" hidden="false"/>
    </xf>
    <xf numFmtId="166" fontId="4" fillId="0" borderId="6" xfId="20" applyFont="true" applyBorder="true" applyAlignment="true" applyProtection="false">
      <alignment horizontal="left" vertical="bottom" textRotation="0" wrapText="false" indent="0" shrinkToFit="false"/>
      <protection locked="true" hidden="false"/>
    </xf>
    <xf numFmtId="168" fontId="4" fillId="0" borderId="5" xfId="20" applyFont="true" applyBorder="true" applyAlignment="true" applyProtection="false">
      <alignment horizontal="center"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4" fillId="0" borderId="7" xfId="20" applyFont="true" applyBorder="true" applyAlignment="true" applyProtection="false">
      <alignment horizontal="center" vertical="bottom" textRotation="0" wrapText="false" indent="0" shrinkToFit="false"/>
      <protection locked="true" hidden="false"/>
    </xf>
    <xf numFmtId="164" fontId="4" fillId="0" borderId="8" xfId="20" applyFont="true" applyBorder="true" applyAlignment="true" applyProtection="false">
      <alignment horizontal="center" vertical="bottom" textRotation="0" wrapText="false" indent="0" shrinkToFit="false"/>
      <protection locked="true" hidden="false"/>
    </xf>
    <xf numFmtId="164" fontId="4" fillId="0" borderId="8" xfId="20" applyFont="true" applyBorder="true" applyAlignment="true" applyProtection="false">
      <alignment horizontal="left" vertical="bottom" textRotation="0" wrapText="false" indent="0" shrinkToFit="false"/>
      <protection locked="true" hidden="false"/>
    </xf>
    <xf numFmtId="164" fontId="4" fillId="0" borderId="9" xfId="20" applyFont="true" applyBorder="true" applyAlignment="true" applyProtection="false">
      <alignment horizontal="left" vertical="bottom" textRotation="0" wrapText="false" indent="0" shrinkToFit="false"/>
      <protection locked="true" hidden="false"/>
    </xf>
    <xf numFmtId="168" fontId="4" fillId="0" borderId="8" xfId="20" applyFont="true" applyBorder="true" applyAlignment="true" applyProtection="false">
      <alignment horizontal="center"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center" textRotation="0" wrapText="false" indent="0" shrinkToFit="false"/>
      <protection locked="true" hidden="false"/>
    </xf>
    <xf numFmtId="164" fontId="17" fillId="0" borderId="10" xfId="0" applyFont="true" applyBorder="true" applyAlignment="true" applyProtection="false">
      <alignment horizontal="center" vertical="center" textRotation="0" wrapText="true" indent="0" shrinkToFit="false"/>
      <protection locked="true" hidden="false"/>
    </xf>
    <xf numFmtId="164" fontId="16" fillId="0" borderId="10" xfId="0" applyFont="true" applyBorder="true" applyAlignment="true" applyProtection="false">
      <alignment horizontal="center" vertical="center" textRotation="0" wrapText="false" indent="0" shrinkToFit="false"/>
      <protection locked="true" hidden="false"/>
    </xf>
    <xf numFmtId="166" fontId="18" fillId="0" borderId="10" xfId="0" applyFont="true" applyBorder="true" applyAlignment="true" applyProtection="false">
      <alignment horizontal="general" vertical="center" textRotation="0" wrapText="false" indent="0" shrinkToFit="false"/>
      <protection locked="true" hidden="false"/>
    </xf>
    <xf numFmtId="168" fontId="18" fillId="0" borderId="10" xfId="0" applyFont="true" applyBorder="true" applyAlignment="true" applyProtection="false">
      <alignment horizontal="general" vertical="center" textRotation="0" wrapText="fals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15" fillId="0" borderId="10" xfId="0" applyFont="true" applyBorder="true" applyAlignment="true" applyProtection="false">
      <alignment horizontal="center" vertical="center" textRotation="0" wrapText="true" indent="0" shrinkToFit="false"/>
      <protection locked="true" hidden="false"/>
    </xf>
    <xf numFmtId="168" fontId="18" fillId="0" borderId="0" xfId="0" applyFont="true" applyBorder="false" applyAlignment="true" applyProtection="false">
      <alignment horizontal="general" vertical="center" textRotation="0" wrapText="false" indent="0" shrinkToFit="false"/>
      <protection locked="true" hidden="false"/>
    </xf>
    <xf numFmtId="164" fontId="20" fillId="0" borderId="0" xfId="0" applyFont="true" applyBorder="false" applyAlignment="true" applyProtection="false">
      <alignment horizontal="general" vertical="center" textRotation="0" wrapText="false" indent="0" shrinkToFit="false"/>
      <protection locked="true" hidden="false"/>
    </xf>
    <xf numFmtId="168" fontId="18" fillId="0" borderId="10" xfId="0" applyFont="true" applyBorder="true" applyAlignment="true" applyProtection="false">
      <alignment horizontal="general" vertical="center" textRotation="0" wrapText="true" indent="0" shrinkToFit="false"/>
      <protection locked="true" hidden="false"/>
    </xf>
    <xf numFmtId="164" fontId="19" fillId="0" borderId="11" xfId="20" applyFont="true" applyBorder="true" applyAlignment="true" applyProtection="false">
      <alignment horizontal="right" vertical="bottom" textRotation="0" wrapText="false" indent="0" shrinkToFit="false"/>
      <protection locked="true" hidden="false"/>
    </xf>
    <xf numFmtId="164" fontId="19" fillId="0" borderId="12" xfId="20" applyFont="true" applyBorder="true" applyAlignment="true" applyProtection="false">
      <alignment horizontal="right" vertical="bottom" textRotation="0" wrapText="false" indent="0" shrinkToFit="false"/>
      <protection locked="true" hidden="false"/>
    </xf>
    <xf numFmtId="164" fontId="19" fillId="0" borderId="12" xfId="20" applyFont="true" applyBorder="true" applyAlignment="true" applyProtection="false">
      <alignment horizontal="left" vertical="bottom" textRotation="0" wrapText="false" indent="0" shrinkToFit="false"/>
      <protection locked="true" hidden="false"/>
    </xf>
    <xf numFmtId="164" fontId="19" fillId="0" borderId="13" xfId="20" applyFont="true" applyBorder="true" applyAlignment="true" applyProtection="false">
      <alignment horizontal="left" vertical="bottom" textRotation="0" wrapText="false" indent="0" shrinkToFit="false"/>
      <protection locked="true" hidden="false"/>
    </xf>
    <xf numFmtId="164" fontId="19" fillId="0" borderId="14" xfId="20" applyFont="true" applyBorder="true" applyAlignment="true" applyProtection="false">
      <alignment horizontal="left"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s>
  <dxfs count="49">
    <dxf>
      <fill>
        <patternFill patternType="solid">
          <bgColor rgb="FF000000"/>
        </patternFill>
      </fill>
    </dxf>
    <dxf>
      <fill>
        <patternFill patternType="solid">
          <fgColor rgb="FF000000"/>
          <bgColor rgb="FF000000"/>
        </patternFill>
      </fill>
    </dxf>
    <dxf>
      <fill>
        <patternFill patternType="solid">
          <fgColor rgb="FFFFC7CE"/>
          <bgColor rgb="FF000000"/>
        </patternFill>
      </fill>
    </dxf>
    <dxf>
      <fill>
        <patternFill patternType="solid">
          <fgColor rgb="FF9C0006"/>
          <bgColor rgb="FF000000"/>
        </patternFill>
      </fill>
    </dxf>
    <dxf>
      <fill>
        <patternFill patternType="solid">
          <fgColor rgb="FFFFFF00"/>
          <bgColor rgb="FF000000"/>
        </patternFill>
      </fill>
    </dxf>
    <dxf>
      <fill>
        <patternFill patternType="solid">
          <fgColor rgb="FFC6EFCE"/>
          <bgColor rgb="FF000000"/>
        </patternFill>
      </fill>
    </dxf>
    <dxf>
      <fill>
        <patternFill patternType="solid">
          <fgColor rgb="FF006100"/>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name val="Calibri"/>
        <charset val="1"/>
        <family val="2"/>
        <color rgb="FF000000"/>
        <sz val="11"/>
      </font>
      <alignment horizontal="general" vertical="bottom" textRotation="0" wrapText="false" indent="0" shrinkToFit="false"/>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5B9BD5"/>
          <bgColor rgb="FF000000"/>
        </patternFill>
      </fill>
    </dxf>
    <dxf>
      <fill>
        <patternFill patternType="solid">
          <fgColor rgb="FFFFC000"/>
          <bgColor rgb="FF000000"/>
        </patternFill>
      </fill>
    </dxf>
    <dxf>
      <fill>
        <patternFill>
          <bgColor rgb="FFFFC000"/>
        </patternFill>
      </fill>
    </dxf>
    <dxf>
      <fill>
        <patternFill>
          <bgColor theme="8" tint="0.3999"/>
        </patternFill>
      </fill>
    </dxf>
    <dxf>
      <fill>
        <patternFill>
          <bgColor rgb="FFFFC000"/>
        </patternFill>
      </fill>
    </dxf>
    <dxf>
      <fill>
        <patternFill>
          <bgColor theme="8" tint="0.3999"/>
        </patternFill>
      </fill>
    </dxf>
    <dxf>
      <fill>
        <patternFill>
          <bgColor rgb="FFFFC000"/>
        </patternFill>
      </fill>
    </dxf>
    <dxf>
      <fill>
        <patternFill>
          <bgColor theme="8" tint="0.3999"/>
        </patternFill>
      </fill>
    </dxf>
    <dxf>
      <fill>
        <patternFill patternType="solid">
          <fgColor rgb="FF8FAADC"/>
          <bgColor rgb="FF000000"/>
        </patternFill>
      </fill>
    </dxf>
    <dxf>
      <fill>
        <patternFill>
          <bgColor rgb="FFFFC000"/>
        </patternFill>
      </fill>
    </dxf>
    <dxf>
      <fill>
        <patternFill>
          <bgColor theme="8" tint="0.3999"/>
        </patternFill>
      </fill>
    </dxf>
    <dxf>
      <fill>
        <patternFill>
          <bgColor rgb="FFFFC000"/>
        </patternFill>
      </fill>
    </dxf>
    <dxf>
      <fill>
        <patternFill>
          <bgColor theme="8" tint="0.3999"/>
        </patternFill>
      </fill>
    </dxf>
    <dxf>
      <fill>
        <patternFill>
          <bgColor rgb="FFFFC000"/>
        </patternFill>
      </fill>
    </dxf>
    <dxf>
      <fill>
        <patternFill>
          <bgColor theme="8" tint="0.3999"/>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0C0C0"/>
      <rgbColor rgb="FF808080"/>
      <rgbColor rgb="FF8FAADC"/>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7CE"/>
      <rgbColor rgb="FF3366FF"/>
      <rgbColor rgb="FF33CCCC"/>
      <rgbColor rgb="FF99CC00"/>
      <rgbColor rgb="FFFFC000"/>
      <rgbColor rgb="FFFF9900"/>
      <rgbColor rgb="FFFF6600"/>
      <rgbColor rgb="FF666699"/>
      <rgbColor rgb="FF5B9BD5"/>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689040</xdr:colOff>
      <xdr:row>0</xdr:row>
      <xdr:rowOff>0</xdr:rowOff>
    </xdr:from>
    <xdr:to>
      <xdr:col>6</xdr:col>
      <xdr:colOff>825120</xdr:colOff>
      <xdr:row>0</xdr:row>
      <xdr:rowOff>978120</xdr:rowOff>
    </xdr:to>
    <xdr:pic>
      <xdr:nvPicPr>
        <xdr:cNvPr id="0" name="Picture 2" descr=""/>
        <xdr:cNvPicPr/>
      </xdr:nvPicPr>
      <xdr:blipFill>
        <a:blip r:embed="rId1"/>
        <a:stretch/>
      </xdr:blipFill>
      <xdr:spPr>
        <a:xfrm>
          <a:off x="5974200" y="0"/>
          <a:ext cx="911520" cy="978120"/>
        </a:xfrm>
        <a:prstGeom prst="rect">
          <a:avLst/>
        </a:prstGeom>
        <a:ln w="0">
          <a:noFill/>
        </a:ln>
      </xdr:spPr>
    </xdr:pic>
    <xdr:clientData/>
  </xdr:twoCellAnchor>
  <xdr:twoCellAnchor editAs="oneCell">
    <xdr:from>
      <xdr:col>0</xdr:col>
      <xdr:colOff>0</xdr:colOff>
      <xdr:row>0</xdr:row>
      <xdr:rowOff>0</xdr:rowOff>
    </xdr:from>
    <xdr:to>
      <xdr:col>2</xdr:col>
      <xdr:colOff>189360</xdr:colOff>
      <xdr:row>0</xdr:row>
      <xdr:rowOff>924480</xdr:rowOff>
    </xdr:to>
    <xdr:pic>
      <xdr:nvPicPr>
        <xdr:cNvPr id="1" name="Picture 3" descr="your logo here placeholder symbol Stock Vector | Adobe Stock"/>
        <xdr:cNvPicPr/>
      </xdr:nvPicPr>
      <xdr:blipFill>
        <a:blip r:embed="rId2"/>
        <a:stretch/>
      </xdr:blipFill>
      <xdr:spPr>
        <a:xfrm>
          <a:off x="0" y="0"/>
          <a:ext cx="833400" cy="924480"/>
        </a:xfrm>
        <a:prstGeom prst="rect">
          <a:avLst/>
        </a:prstGeom>
        <a:ln w="0">
          <a:noFill/>
        </a:ln>
      </xdr:spPr>
    </xdr:pic>
    <xdr:clientData/>
  </xdr:twoCellAnchor>
  <xdr:twoCellAnchor editAs="oneCell">
    <xdr:from>
      <xdr:col>10</xdr:col>
      <xdr:colOff>38160</xdr:colOff>
      <xdr:row>2</xdr:row>
      <xdr:rowOff>1333440</xdr:rowOff>
    </xdr:from>
    <xdr:to>
      <xdr:col>11</xdr:col>
      <xdr:colOff>198720</xdr:colOff>
      <xdr:row>7</xdr:row>
      <xdr:rowOff>146160</xdr:rowOff>
    </xdr:to>
    <xdr:pic>
      <xdr:nvPicPr>
        <xdr:cNvPr id="2" name="Picture 1" descr=""/>
        <xdr:cNvPicPr/>
      </xdr:nvPicPr>
      <xdr:blipFill>
        <a:blip r:embed="rId3"/>
        <a:stretch/>
      </xdr:blipFill>
      <xdr:spPr>
        <a:xfrm>
          <a:off x="9601200" y="2867040"/>
          <a:ext cx="1036440" cy="975960"/>
        </a:xfrm>
        <a:prstGeom prst="rect">
          <a:avLst/>
        </a:prstGeom>
        <a:ln w="0">
          <a:noFill/>
        </a:ln>
      </xdr:spPr>
    </xdr:pic>
    <xdr:clientData/>
  </xdr:twoCellAnchor>
  <xdr:twoCellAnchor editAs="oneCell">
    <xdr:from>
      <xdr:col>3</xdr:col>
      <xdr:colOff>1190520</xdr:colOff>
      <xdr:row>0</xdr:row>
      <xdr:rowOff>0</xdr:rowOff>
    </xdr:from>
    <xdr:to>
      <xdr:col>4</xdr:col>
      <xdr:colOff>1919520</xdr:colOff>
      <xdr:row>0</xdr:row>
      <xdr:rowOff>973080</xdr:rowOff>
    </xdr:to>
    <xdr:pic>
      <xdr:nvPicPr>
        <xdr:cNvPr id="3" name="Picture 8" descr=""/>
        <xdr:cNvPicPr/>
      </xdr:nvPicPr>
      <xdr:blipFill>
        <a:blip r:embed="rId4"/>
        <a:stretch/>
      </xdr:blipFill>
      <xdr:spPr>
        <a:xfrm>
          <a:off x="2095920" y="0"/>
          <a:ext cx="2450520" cy="973080"/>
        </a:xfrm>
        <a:prstGeom prst="rect">
          <a:avLst/>
        </a:prstGeom>
        <a:ln w="0">
          <a:noFill/>
        </a:ln>
      </xdr:spPr>
    </xdr:pic>
    <xdr:clientData/>
  </xdr:twoCellAnchor>
  <xdr:twoCellAnchor editAs="oneCell">
    <xdr:from>
      <xdr:col>8</xdr:col>
      <xdr:colOff>0</xdr:colOff>
      <xdr:row>2</xdr:row>
      <xdr:rowOff>0</xdr:rowOff>
    </xdr:from>
    <xdr:to>
      <xdr:col>9</xdr:col>
      <xdr:colOff>24840</xdr:colOff>
      <xdr:row>2</xdr:row>
      <xdr:rowOff>999720</xdr:rowOff>
    </xdr:to>
    <xdr:pic>
      <xdr:nvPicPr>
        <xdr:cNvPr id="4" name="Picture 10" descr="Pickering Running Club"/>
        <xdr:cNvPicPr/>
      </xdr:nvPicPr>
      <xdr:blipFill>
        <a:blip r:embed="rId5"/>
        <a:stretch/>
      </xdr:blipFill>
      <xdr:spPr>
        <a:xfrm>
          <a:off x="7811640" y="1533600"/>
          <a:ext cx="900720" cy="999720"/>
        </a:xfrm>
        <a:prstGeom prst="rect">
          <a:avLst/>
        </a:prstGeom>
        <a:ln w="0">
          <a:noFill/>
        </a:ln>
      </xdr:spPr>
    </xdr:pic>
    <xdr:clientData/>
  </xdr:twoCellAnchor>
  <xdr:twoCellAnchor editAs="oneCell">
    <xdr:from>
      <xdr:col>12</xdr:col>
      <xdr:colOff>476280</xdr:colOff>
      <xdr:row>2</xdr:row>
      <xdr:rowOff>1333440</xdr:rowOff>
    </xdr:from>
    <xdr:to>
      <xdr:col>13</xdr:col>
      <xdr:colOff>624960</xdr:colOff>
      <xdr:row>7</xdr:row>
      <xdr:rowOff>143640</xdr:rowOff>
    </xdr:to>
    <xdr:pic>
      <xdr:nvPicPr>
        <xdr:cNvPr id="5" name="Picture 12" descr=""/>
        <xdr:cNvPicPr/>
      </xdr:nvPicPr>
      <xdr:blipFill>
        <a:blip r:embed="rId6"/>
        <a:stretch/>
      </xdr:blipFill>
      <xdr:spPr>
        <a:xfrm>
          <a:off x="11790720" y="2867040"/>
          <a:ext cx="1024200" cy="973440"/>
        </a:xfrm>
        <a:prstGeom prst="rect">
          <a:avLst/>
        </a:prstGeom>
        <a:ln w="0">
          <a:noFill/>
        </a:ln>
      </xdr:spPr>
    </xdr:pic>
    <xdr:clientData/>
  </xdr:twoCellAnchor>
  <xdr:twoCellAnchor editAs="oneCell">
    <xdr:from>
      <xdr:col>0</xdr:col>
      <xdr:colOff>0</xdr:colOff>
      <xdr:row>0</xdr:row>
      <xdr:rowOff>0</xdr:rowOff>
    </xdr:from>
    <xdr:to>
      <xdr:col>3</xdr:col>
      <xdr:colOff>39960</xdr:colOff>
      <xdr:row>0</xdr:row>
      <xdr:rowOff>1019880</xdr:rowOff>
    </xdr:to>
    <xdr:pic>
      <xdr:nvPicPr>
        <xdr:cNvPr id="6" name="Picture 13" descr="Cleveland Mountain Rescue – Providing rescue services on the northern half  of the North York Moors"/>
        <xdr:cNvPicPr/>
      </xdr:nvPicPr>
      <xdr:blipFill>
        <a:blip r:embed="rId7"/>
        <a:stretch/>
      </xdr:blipFill>
      <xdr:spPr>
        <a:xfrm>
          <a:off x="0" y="0"/>
          <a:ext cx="945360" cy="1019880"/>
        </a:xfrm>
        <a:prstGeom prst="rect">
          <a:avLst/>
        </a:prstGeom>
        <a:ln w="0">
          <a:noFill/>
        </a:ln>
      </xdr:spPr>
    </xdr:pic>
    <xdr:clientData/>
  </xdr:twoCellAnchor>
  <xdr:twoCellAnchor editAs="oneCell">
    <xdr:from>
      <xdr:col>10</xdr:col>
      <xdr:colOff>9360</xdr:colOff>
      <xdr:row>2</xdr:row>
      <xdr:rowOff>19080</xdr:rowOff>
    </xdr:from>
    <xdr:to>
      <xdr:col>11</xdr:col>
      <xdr:colOff>200880</xdr:colOff>
      <xdr:row>2</xdr:row>
      <xdr:rowOff>1018440</xdr:rowOff>
    </xdr:to>
    <xdr:pic>
      <xdr:nvPicPr>
        <xdr:cNvPr id="7" name="Picture 15" descr=""/>
        <xdr:cNvPicPr/>
      </xdr:nvPicPr>
      <xdr:blipFill>
        <a:blip r:embed="rId8"/>
        <a:stretch/>
      </xdr:blipFill>
      <xdr:spPr>
        <a:xfrm>
          <a:off x="9572400" y="1552680"/>
          <a:ext cx="1067400" cy="999360"/>
        </a:xfrm>
        <a:prstGeom prst="rect">
          <a:avLst/>
        </a:prstGeom>
        <a:ln w="0">
          <a:noFill/>
        </a:ln>
      </xdr:spPr>
    </xdr:pic>
    <xdr:clientData/>
  </xdr:twoCellAnchor>
  <xdr:twoCellAnchor editAs="oneCell">
    <xdr:from>
      <xdr:col>12</xdr:col>
      <xdr:colOff>47520</xdr:colOff>
      <xdr:row>2</xdr:row>
      <xdr:rowOff>152280</xdr:rowOff>
    </xdr:from>
    <xdr:to>
      <xdr:col>14</xdr:col>
      <xdr:colOff>825840</xdr:colOff>
      <xdr:row>2</xdr:row>
      <xdr:rowOff>1066320</xdr:rowOff>
    </xdr:to>
    <xdr:pic>
      <xdr:nvPicPr>
        <xdr:cNvPr id="8" name="Picture 5" descr="York Acorn Running Club – The friendly running club"/>
        <xdr:cNvPicPr/>
      </xdr:nvPicPr>
      <xdr:blipFill>
        <a:blip r:embed="rId9"/>
        <a:srcRect l="0" t="0" r="12315" b="0"/>
        <a:stretch/>
      </xdr:blipFill>
      <xdr:spPr>
        <a:xfrm>
          <a:off x="11361960" y="1685880"/>
          <a:ext cx="2529720" cy="914040"/>
        </a:xfrm>
        <a:prstGeom prst="rect">
          <a:avLst/>
        </a:prstGeom>
        <a:ln w="0">
          <a:noFill/>
        </a:ln>
      </xdr:spPr>
    </xdr:pic>
    <xdr:clientData/>
  </xdr:twoCellAnchor>
</xdr:wsDr>
</file>

<file path=xl/tables/table1.xml><?xml version="1.0" encoding="utf-8"?>
<table xmlns="http://schemas.openxmlformats.org/spreadsheetml/2006/main" id="1" name="Table1" displayName="Table1" ref="A1:N1501" headerRowCount="1" totalsRowCount="0" totalsRowShown="0">
  <autoFilter ref="A1:N1501"/>
  <tableColumns count="14">
    <tableColumn id="1" name="Male"/>
    <tableColumn id="2" name="Name"/>
    <tableColumn id="3" name="Cat."/>
    <tableColumn id="4" name="Club"/>
    <tableColumn id="5" name="Time"/>
    <tableColumn id="6" name="Number"/>
    <tableColumn id="7" name="1st counter"/>
    <tableColumn id="8" name="2nd counter"/>
    <tableColumn id="9" name="3rd counter"/>
    <tableColumn id="10" name="4th counter"/>
    <tableColumn id="11" name="team total 4"/>
    <tableColumn id="12" name="Team total 3"/>
    <tableColumn id="13" name="Team total 2"/>
    <tableColumn id="14" name="Team Gender"/>
  </tableColumns>
</table>
</file>

<file path=xl/tables/table2.xml><?xml version="1.0" encoding="utf-8"?>
<table xmlns="http://schemas.openxmlformats.org/spreadsheetml/2006/main" id="2" name="Table10" displayName="Table10" ref="AZ1:BE61" headerRowCount="1" totalsRowCount="0" totalsRowShown="0">
  <autoFilter ref="AZ1:BE61"/>
  <tableColumns count="6">
    <tableColumn id="1" name="W40"/>
    <tableColumn id="2" name="Name"/>
    <tableColumn id="3" name="Club"/>
    <tableColumn id="4" name="Time"/>
    <tableColumn id="5" name="Number"/>
    <tableColumn id="6" name="Top3?"/>
  </tableColumns>
</table>
</file>

<file path=xl/tables/table3.xml><?xml version="1.0" encoding="utf-8"?>
<table xmlns="http://schemas.openxmlformats.org/spreadsheetml/2006/main" id="3" name="Table1029" displayName="Table1029" ref="AJ1:AO61" headerRowCount="1" totalsRowCount="0" totalsRowShown="0">
  <autoFilter ref="AJ1:AO61"/>
  <tableColumns count="6">
    <tableColumn id="1" name="W45"/>
    <tableColumn id="2" name="Name"/>
    <tableColumn id="3" name="Club"/>
    <tableColumn id="4" name="Time"/>
    <tableColumn id="5" name="Number"/>
    <tableColumn id="6" name="Top3?"/>
  </tableColumns>
</table>
</file>

<file path=xl/tables/table4.xml><?xml version="1.0" encoding="utf-8"?>
<table xmlns="http://schemas.openxmlformats.org/spreadsheetml/2006/main" id="4" name="Table11" displayName="Table11" ref="BG1:BL61" headerRowCount="1" totalsRowCount="0" totalsRowShown="0">
  <autoFilter ref="BG1:BL61"/>
  <tableColumns count="6">
    <tableColumn id="1" name="M50"/>
    <tableColumn id="2" name="Name"/>
    <tableColumn id="3" name="Club"/>
    <tableColumn id="4" name="Time"/>
    <tableColumn id="5" name="Number"/>
    <tableColumn id="6" name="Top3?"/>
  </tableColumns>
</table>
</file>

<file path=xl/tables/table5.xml><?xml version="1.0" encoding="utf-8"?>
<table xmlns="http://schemas.openxmlformats.org/spreadsheetml/2006/main" id="5" name="Table1130" displayName="Table1130" ref="AQ1:AV61" headerRowCount="1" totalsRowCount="0" totalsRowShown="0">
  <autoFilter ref="AQ1:AV61"/>
  <tableColumns count="6">
    <tableColumn id="1" name="M55"/>
    <tableColumn id="2" name="Name"/>
    <tableColumn id="3" name="Club"/>
    <tableColumn id="4" name="Time"/>
    <tableColumn id="5" name="Number"/>
    <tableColumn id="6" name="Top3?"/>
  </tableColumns>
</table>
</file>

<file path=xl/tables/table6.xml><?xml version="1.0" encoding="utf-8"?>
<table xmlns="http://schemas.openxmlformats.org/spreadsheetml/2006/main" id="6" name="Table12" displayName="Table12" ref="BN1:BS61" headerRowCount="1" totalsRowCount="0" totalsRowShown="0">
  <autoFilter ref="BN1:BS61"/>
  <tableColumns count="6">
    <tableColumn id="1" name="W50"/>
    <tableColumn id="2" name="Name"/>
    <tableColumn id="3" name="Club"/>
    <tableColumn id="4" name="Time"/>
    <tableColumn id="5" name="Number"/>
    <tableColumn id="6" name="Top3?"/>
  </tableColumns>
</table>
</file>

<file path=xl/tables/table7.xml><?xml version="1.0" encoding="utf-8"?>
<table xmlns="http://schemas.openxmlformats.org/spreadsheetml/2006/main" id="7" name="Table1231" displayName="Table1231" ref="AX1:BC61" headerRowCount="1" totalsRowCount="0" totalsRowShown="0">
  <autoFilter ref="AX1:BC61"/>
  <tableColumns count="6">
    <tableColumn id="1" name="W55"/>
    <tableColumn id="2" name="Name"/>
    <tableColumn id="3" name="Club"/>
    <tableColumn id="4" name="Time"/>
    <tableColumn id="5" name="Number"/>
    <tableColumn id="6" name="Top3?"/>
  </tableColumns>
</table>
</file>

<file path=xl/tables/table8.xml><?xml version="1.0" encoding="utf-8"?>
<table xmlns="http://schemas.openxmlformats.org/spreadsheetml/2006/main" id="8" name="Table124" displayName="Table124" ref="A1:F201" headerRowCount="1" totalsRowCount="0" totalsRowShown="0">
  <autoFilter ref="A1:F201"/>
  <tableColumns count="6">
    <tableColumn id="1" name="Male"/>
    <tableColumn id="2" name="Name"/>
    <tableColumn id="3" name="Cat."/>
    <tableColumn id="4" name="Club"/>
    <tableColumn id="5" name="Time"/>
    <tableColumn id="6" name="Number"/>
  </tableColumns>
</table>
</file>

<file path=xl/tables/table9.xml><?xml version="1.0" encoding="utf-8"?>
<table xmlns="http://schemas.openxmlformats.org/spreadsheetml/2006/main" id="9" name="Table13" displayName="Table13" ref="BU1:BZ61" headerRowCount="1" totalsRowCount="0" totalsRowShown="0">
  <autoFilter ref="BU1:BZ61"/>
  <tableColumns count="6">
    <tableColumn id="1" name="M60"/>
    <tableColumn id="2" name="Name"/>
    <tableColumn id="3" name="Club"/>
    <tableColumn id="4" name="Time"/>
    <tableColumn id="5" name="Number"/>
    <tableColumn id="6" name="Top3?"/>
  </tableColumns>
</table>
</file>

<file path=xl/tables/table10.xml><?xml version="1.0" encoding="utf-8"?>
<table xmlns="http://schemas.openxmlformats.org/spreadsheetml/2006/main" id="10" name="Table1332" displayName="Table1332" ref="BE1:BJ61" headerRowCount="1" totalsRowCount="0" totalsRowShown="0">
  <autoFilter ref="BE1:BJ61"/>
  <tableColumns count="6">
    <tableColumn id="1" name="M65"/>
    <tableColumn id="2" name="Name"/>
    <tableColumn id="3" name="Club"/>
    <tableColumn id="4" name="Time"/>
    <tableColumn id="5" name="Number"/>
    <tableColumn id="6" name="Top3?"/>
  </tableColumns>
</table>
</file>

<file path=xl/tables/table11.xml><?xml version="1.0" encoding="utf-8"?>
<table xmlns="http://schemas.openxmlformats.org/spreadsheetml/2006/main" id="11" name="Table14" displayName="Table14" ref="CB1:CG61" headerRowCount="1" totalsRowCount="0" totalsRowShown="0">
  <autoFilter ref="CB1:CG61"/>
  <tableColumns count="6">
    <tableColumn id="1" name="W60"/>
    <tableColumn id="2" name="Name"/>
    <tableColumn id="3" name="Club"/>
    <tableColumn id="4" name="Time"/>
    <tableColumn id="5" name="Number"/>
    <tableColumn id="6" name="Top3?"/>
  </tableColumns>
</table>
</file>

<file path=xl/tables/table12.xml><?xml version="1.0" encoding="utf-8"?>
<table xmlns="http://schemas.openxmlformats.org/spreadsheetml/2006/main" id="12" name="Table1433" displayName="Table1433" ref="BL1:BQ61" headerRowCount="1" totalsRowCount="0" totalsRowShown="0">
  <autoFilter ref="BL1:BQ61"/>
  <tableColumns count="6">
    <tableColumn id="1" name="W65"/>
    <tableColumn id="2" name="Name"/>
    <tableColumn id="3" name="Club"/>
    <tableColumn id="4" name="Time"/>
    <tableColumn id="5" name="Number"/>
    <tableColumn id="6" name="Top3?"/>
  </tableColumns>
</table>
</file>

<file path=xl/tables/table13.xml><?xml version="1.0" encoding="utf-8"?>
<table xmlns="http://schemas.openxmlformats.org/spreadsheetml/2006/main" id="13" name="Table15" displayName="Table15" ref="CI1:CN61" headerRowCount="1" totalsRowCount="0" totalsRowShown="0">
  <autoFilter ref="CI1:CN61"/>
  <tableColumns count="6">
    <tableColumn id="1" name="M70"/>
    <tableColumn id="2" name="Name"/>
    <tableColumn id="3" name="Club"/>
    <tableColumn id="4" name="Time"/>
    <tableColumn id="5" name="Number"/>
    <tableColumn id="6" name="Top3?"/>
  </tableColumns>
</table>
</file>

<file path=xl/tables/table14.xml><?xml version="1.0" encoding="utf-8"?>
<table xmlns="http://schemas.openxmlformats.org/spreadsheetml/2006/main" id="14" name="Table1534" displayName="Table1534" ref="BS1:BX61" headerRowCount="1" totalsRowCount="0" totalsRowShown="0">
  <autoFilter ref="BS1:BX61"/>
  <tableColumns count="6">
    <tableColumn id="1" name="M75"/>
    <tableColumn id="2" name="Name"/>
    <tableColumn id="3" name="Club"/>
    <tableColumn id="4" name="Time"/>
    <tableColumn id="5" name="Number"/>
    <tableColumn id="6" name="Top3?"/>
  </tableColumns>
</table>
</file>

<file path=xl/tables/table15.xml><?xml version="1.0" encoding="utf-8"?>
<table xmlns="http://schemas.openxmlformats.org/spreadsheetml/2006/main" id="15" name="Table16" displayName="Table16" ref="CP1:CU61" headerRowCount="1" totalsRowCount="0" totalsRowShown="0">
  <autoFilter ref="CP1:CU61"/>
  <tableColumns count="6">
    <tableColumn id="1" name="W70"/>
    <tableColumn id="2" name="Name"/>
    <tableColumn id="3" name="Club"/>
    <tableColumn id="4" name="Time"/>
    <tableColumn id="5" name="Number"/>
    <tableColumn id="6" name="Top3?"/>
  </tableColumns>
</table>
</file>

<file path=xl/tables/table16.xml><?xml version="1.0" encoding="utf-8"?>
<table xmlns="http://schemas.openxmlformats.org/spreadsheetml/2006/main" id="16" name="Table1635" displayName="Table1635" ref="BZ1:CE61" headerRowCount="1" totalsRowCount="0" totalsRowShown="0">
  <autoFilter ref="BZ1:CE61"/>
  <tableColumns count="6">
    <tableColumn id="1" name="W75"/>
    <tableColumn id="2" name="Name"/>
    <tableColumn id="3" name="Club"/>
    <tableColumn id="4" name="Time"/>
    <tableColumn id="5" name="Number"/>
    <tableColumn id="6" name="Top3?"/>
  </tableColumns>
</table>
</file>

<file path=xl/tables/table17.xml><?xml version="1.0" encoding="utf-8"?>
<table xmlns="http://schemas.openxmlformats.org/spreadsheetml/2006/main" id="17" name="Table17" displayName="Table17" ref="CW1:DB61" headerRowCount="1" totalsRowCount="0" totalsRowShown="0">
  <autoFilter ref="CW1:DB61"/>
  <tableColumns count="6">
    <tableColumn id="1" name="M80"/>
    <tableColumn id="2" name="Name"/>
    <tableColumn id="3" name="Club"/>
    <tableColumn id="4" name="Time"/>
    <tableColumn id="5" name="Number"/>
    <tableColumn id="6" name="Top3?"/>
  </tableColumns>
</table>
</file>

<file path=xl/tables/table18.xml><?xml version="1.0" encoding="utf-8"?>
<table xmlns="http://schemas.openxmlformats.org/spreadsheetml/2006/main" id="18" name="Table1736" displayName="Table1736" ref="CG1:CL61" headerRowCount="1" totalsRowCount="0" totalsRowShown="0">
  <autoFilter ref="CG1:CL61"/>
  <tableColumns count="6">
    <tableColumn id="1" name="M85"/>
    <tableColumn id="2" name="Name"/>
    <tableColumn id="3" name="Club"/>
    <tableColumn id="4" name="Time"/>
    <tableColumn id="5" name="Number"/>
    <tableColumn id="6" name="Top3?"/>
  </tableColumns>
</table>
</file>

<file path=xl/tables/table19.xml><?xml version="1.0" encoding="utf-8"?>
<table xmlns="http://schemas.openxmlformats.org/spreadsheetml/2006/main" id="19" name="Table1739" displayName="Table1739" ref="DK1:DP61" headerRowCount="1" totalsRowCount="0" totalsRowShown="0">
  <autoFilter ref="DK1:DP61"/>
  <tableColumns count="6">
    <tableColumn id="1" name="Custom"/>
    <tableColumn id="2" name="Name"/>
    <tableColumn id="3" name="Club"/>
    <tableColumn id="4" name="Time"/>
    <tableColumn id="5" name="Number"/>
    <tableColumn id="6" name="Top3?"/>
  </tableColumns>
</table>
</file>

<file path=xl/tables/table20.xml><?xml version="1.0" encoding="utf-8"?>
<table xmlns="http://schemas.openxmlformats.org/spreadsheetml/2006/main" id="20" name="Table18" displayName="Table18" ref="DD1:DI61" headerRowCount="1" totalsRowCount="0" totalsRowShown="0">
  <autoFilter ref="DD1:DI61"/>
  <tableColumns count="6">
    <tableColumn id="1" name="W80"/>
    <tableColumn id="2" name="Name"/>
    <tableColumn id="3" name="Club"/>
    <tableColumn id="4" name="Time"/>
    <tableColumn id="5" name="Number"/>
    <tableColumn id="6" name="Top3?"/>
  </tableColumns>
</table>
</file>

<file path=xl/tables/table21.xml><?xml version="1.0" encoding="utf-8"?>
<table xmlns="http://schemas.openxmlformats.org/spreadsheetml/2006/main" id="21" name="Table1837" displayName="Table1837" ref="CN1:CS61" headerRowCount="1" totalsRowCount="0" totalsRowShown="0">
  <autoFilter ref="CN1:CS61"/>
  <tableColumns count="6">
    <tableColumn id="1" name="W85"/>
    <tableColumn id="2" name="Name"/>
    <tableColumn id="3" name="Club"/>
    <tableColumn id="4" name="Time"/>
    <tableColumn id="5" name="Number"/>
    <tableColumn id="6" name="Top3?"/>
  </tableColumns>
</table>
</file>

<file path=xl/tables/table22.xml><?xml version="1.0" encoding="utf-8"?>
<table xmlns="http://schemas.openxmlformats.org/spreadsheetml/2006/main" id="22" name="Table1840" displayName="Table1840" ref="DR1:DW61" headerRowCount="1" totalsRowCount="0" totalsRowShown="0">
  <autoFilter ref="DR1:DW61"/>
  <tableColumns count="6">
    <tableColumn id="1" name="Custom"/>
    <tableColumn id="2" name="Name"/>
    <tableColumn id="3" name="Club"/>
    <tableColumn id="4" name="Time"/>
    <tableColumn id="5" name="Number"/>
    <tableColumn id="6" name="Top3?"/>
  </tableColumns>
</table>
</file>

<file path=xl/tables/table23.xml><?xml version="1.0" encoding="utf-8"?>
<table xmlns="http://schemas.openxmlformats.org/spreadsheetml/2006/main" id="23" name="Table19" displayName="Table19" ref="A1:M31" headerRowCount="1" totalsRowCount="0" totalsRowShown="0">
  <autoFilter ref="A1:M31"/>
  <tableColumns count="13">
    <tableColumn id="1" name="Team of 4"/>
    <tableColumn id="2" name="Score"/>
    <tableColumn id="3" name="Column1"/>
    <tableColumn id="4" name="0"/>
    <tableColumn id="5" name="Team"/>
    <tableColumn id="6" name="P1"/>
    <tableColumn id="7" name="Runner1"/>
    <tableColumn id="8" name="P2"/>
    <tableColumn id="9" name="Runner2"/>
    <tableColumn id="10" name="P3"/>
    <tableColumn id="11" name="Runner3"/>
    <tableColumn id="12" name="P4"/>
    <tableColumn id="13" name="Runner 4"/>
  </tableColumns>
</table>
</file>

<file path=xl/tables/table24.xml><?xml version="1.0" encoding="utf-8"?>
<table xmlns="http://schemas.openxmlformats.org/spreadsheetml/2006/main" id="24" name="Table1921" displayName="Table1921" ref="O1:Y31" headerRowCount="1" totalsRowCount="0" totalsRowShown="0">
  <autoFilter ref="O1:Y31"/>
  <tableColumns count="11">
    <tableColumn id="1" name="Team of 3"/>
    <tableColumn id="2" name="Score"/>
    <tableColumn id="3" name="Column1"/>
    <tableColumn id="4" name="0"/>
    <tableColumn id="5" name="Team"/>
    <tableColumn id="6" name="P1"/>
    <tableColumn id="7" name="Runner1"/>
    <tableColumn id="8" name="P2"/>
    <tableColumn id="9" name="Runner2"/>
    <tableColumn id="10" name="P3"/>
    <tableColumn id="11" name="Runner3"/>
  </tableColumns>
</table>
</file>

<file path=xl/tables/table25.xml><?xml version="1.0" encoding="utf-8"?>
<table xmlns="http://schemas.openxmlformats.org/spreadsheetml/2006/main" id="25" name="Table192122" displayName="Table192122" ref="AA1:AI31" headerRowCount="1" totalsRowCount="0" totalsRowShown="0">
  <autoFilter ref="AA1:AI31"/>
  <tableColumns count="9">
    <tableColumn id="1" name="Team of 2"/>
    <tableColumn id="2" name="Score"/>
    <tableColumn id="3" name="Column1"/>
    <tableColumn id="4" name="0"/>
    <tableColumn id="5" name="Team"/>
    <tableColumn id="6" name="P1"/>
    <tableColumn id="7" name="Runner1"/>
    <tableColumn id="8" name="P2"/>
    <tableColumn id="9" name="Runner2"/>
  </tableColumns>
</table>
</file>

<file path=xl/tables/table26.xml><?xml version="1.0" encoding="utf-8"?>
<table xmlns="http://schemas.openxmlformats.org/spreadsheetml/2006/main" id="26" name="Table1921227" displayName="Table1921227" ref="AA1:AI31" headerRowCount="1" totalsRowCount="0" totalsRowShown="0">
  <autoFilter ref="AA1:AI31"/>
  <tableColumns count="9">
    <tableColumn id="1" name="Team of 2"/>
    <tableColumn id="2" name="Score"/>
    <tableColumn id="3" name="Column1"/>
    <tableColumn id="4" name="0"/>
    <tableColumn id="5" name="Team"/>
    <tableColumn id="6" name="P1"/>
    <tableColumn id="7" name="Runner1"/>
    <tableColumn id="8" name="P2"/>
    <tableColumn id="9" name="Runner2"/>
  </tableColumns>
</table>
</file>

<file path=xl/tables/table27.xml><?xml version="1.0" encoding="utf-8"?>
<table xmlns="http://schemas.openxmlformats.org/spreadsheetml/2006/main" id="27" name="Table19216" displayName="Table19216" ref="O1:Y31" headerRowCount="1" totalsRowCount="0" totalsRowShown="0">
  <autoFilter ref="O1:Y31"/>
  <tableColumns count="11">
    <tableColumn id="1" name="Team of 3"/>
    <tableColumn id="2" name="Score"/>
    <tableColumn id="3" name="Column1"/>
    <tableColumn id="4" name="0"/>
    <tableColumn id="5" name="Team"/>
    <tableColumn id="6" name="P1"/>
    <tableColumn id="7" name="Runner1"/>
    <tableColumn id="8" name="P2"/>
    <tableColumn id="9" name="Runner2"/>
    <tableColumn id="10" name="P3"/>
    <tableColumn id="11" name="Runner3"/>
  </tableColumns>
</table>
</file>

<file path=xl/tables/table28.xml><?xml version="1.0" encoding="utf-8"?>
<table xmlns="http://schemas.openxmlformats.org/spreadsheetml/2006/main" id="28" name="Table193" displayName="Table193" ref="A1:M31" headerRowCount="1" totalsRowCount="0" totalsRowShown="0">
  <autoFilter ref="A1:M31"/>
  <tableColumns count="13">
    <tableColumn id="1" name="Team of 4"/>
    <tableColumn id="2" name="Score"/>
    <tableColumn id="3" name="Column1"/>
    <tableColumn id="4" name="0"/>
    <tableColumn id="5" name="Team"/>
    <tableColumn id="6" name="P1"/>
    <tableColumn id="7" name="Runner1"/>
    <tableColumn id="8" name="P2"/>
    <tableColumn id="9" name="Runner2"/>
    <tableColumn id="10" name="P3"/>
    <tableColumn id="11" name="Runner3"/>
    <tableColumn id="12" name="P4"/>
    <tableColumn id="13" name="Runner 4"/>
  </tableColumns>
</table>
</file>

<file path=xl/tables/table29.xml><?xml version="1.0" encoding="utf-8"?>
<table xmlns="http://schemas.openxmlformats.org/spreadsheetml/2006/main" id="29" name="Table22" displayName="Table22" ref="A1:N1510" headerRowCount="1" totalsRowCount="0" totalsRowShown="0">
  <autoFilter ref="A1:N1510"/>
  <tableColumns count="14">
    <tableColumn id="1" name="Position"/>
    <tableColumn id="2" name="Gender Position"/>
    <tableColumn id="3" name="Column1"/>
    <tableColumn id="4" name="Cat Position"/>
    <tableColumn id="5" name="Column2"/>
    <tableColumn id="6" name="Number"/>
    <tableColumn id="7" name="Time"/>
    <tableColumn id="8" name="Name"/>
    <tableColumn id="9" name="Club"/>
    <tableColumn id="10" name="Gender"/>
    <tableColumn id="11" name="Category"/>
    <tableColumn id="12" name="Short Cat."/>
    <tableColumn id="13" name="Short Cat Position"/>
    <tableColumn id="14" name="Column3"/>
  </tableColumns>
</table>
</file>

<file path=xl/tables/table30.xml><?xml version="1.0" encoding="utf-8"?>
<table xmlns="http://schemas.openxmlformats.org/spreadsheetml/2006/main" id="30" name="Table24" displayName="Table24" ref="B1:G1575" headerRowCount="1" totalsRowCount="0" totalsRowShown="0">
  <autoFilter ref="B1:G1575"/>
  <tableColumns count="6">
    <tableColumn id="1" name="Number"/>
    <tableColumn id="2" name="Name"/>
    <tableColumn id="3" name="Club"/>
    <tableColumn id="4" name="Gender"/>
    <tableColumn id="5" name="Category"/>
    <tableColumn id="6" name="Finished?"/>
  </tableColumns>
</table>
</file>

<file path=xl/tables/table31.xml><?xml version="1.0" encoding="utf-8"?>
<table xmlns="http://schemas.openxmlformats.org/spreadsheetml/2006/main" id="31" name="Table37" displayName="Table37" ref="A3:G503" headerRowCount="1" totalsRowCount="0" totalsRowShown="0">
  <autoFilter ref="A3:G503"/>
  <tableColumns count="7">
    <tableColumn id="1" name="Position"/>
    <tableColumn id="2" name="Gender position"/>
    <tableColumn id="3" name="Age cat position"/>
    <tableColumn id="4" name="Name"/>
    <tableColumn id="5" name="Club"/>
    <tableColumn id="6" name="Category"/>
    <tableColumn id="7" name="Time"/>
  </tableColumns>
</table>
</file>

<file path=xl/tables/table32.xml><?xml version="1.0" encoding="utf-8"?>
<table xmlns="http://schemas.openxmlformats.org/spreadsheetml/2006/main" id="32" name="Table4" displayName="Table4" ref="P1:AC513" headerRowCount="1" totalsRowCount="0" totalsRowShown="0">
  <autoFilter ref="P1:AC513"/>
  <tableColumns count="14">
    <tableColumn id="1" name="Female"/>
    <tableColumn id="2" name="Name"/>
    <tableColumn id="3" name="Cat."/>
    <tableColumn id="4" name="Club"/>
    <tableColumn id="5" name="Time"/>
    <tableColumn id="6" name="Number"/>
    <tableColumn id="7" name="1st counter"/>
    <tableColumn id="8" name="2nd counter"/>
    <tableColumn id="9" name="3rd counter"/>
    <tableColumn id="10" name="4th counter"/>
    <tableColumn id="11" name="team total 4"/>
    <tableColumn id="12" name="Team total 3"/>
    <tableColumn id="13" name="Team total 2"/>
    <tableColumn id="14" name="Team Gender"/>
  </tableColumns>
</table>
</file>

<file path=xl/tables/table33.xml><?xml version="1.0" encoding="utf-8"?>
<table xmlns="http://schemas.openxmlformats.org/spreadsheetml/2006/main" id="33" name="Table40" displayName="Table40" ref="A1:G501" headerRowCount="1" totalsRowCount="0" totalsRowShown="0">
  <autoFilter ref="A1:G501"/>
  <tableColumns count="7">
    <tableColumn id="1" name="Position"/>
    <tableColumn id="2" name="Gender position"/>
    <tableColumn id="3" name="Age cat position"/>
    <tableColumn id="4" name="Name"/>
    <tableColumn id="5" name="Club"/>
    <tableColumn id="6" name="Category"/>
    <tableColumn id="7" name="Time"/>
  </tableColumns>
</table>
</file>

<file path=xl/tables/table34.xml><?xml version="1.0" encoding="utf-8"?>
<table xmlns="http://schemas.openxmlformats.org/spreadsheetml/2006/main" id="34" name="Table425" displayName="Table425" ref="H1:M201" headerRowCount="1" totalsRowCount="0" totalsRowShown="0">
  <autoFilter ref="H1:M201"/>
  <tableColumns count="6">
    <tableColumn id="1" name="Female"/>
    <tableColumn id="2" name="Name"/>
    <tableColumn id="3" name="Cat."/>
    <tableColumn id="4" name="Club"/>
    <tableColumn id="5" name="Time"/>
    <tableColumn id="6" name="Number"/>
  </tableColumns>
</table>
</file>

<file path=xl/tables/table35.xml><?xml version="1.0" encoding="utf-8"?>
<table xmlns="http://schemas.openxmlformats.org/spreadsheetml/2006/main" id="35" name="Table7" displayName="Table7" ref="AE1:AJ61" headerRowCount="1" totalsRowCount="0" totalsRowShown="0">
  <autoFilter ref="AE1:AJ61"/>
  <tableColumns count="6">
    <tableColumn id="1" name="MU23"/>
    <tableColumn id="2" name="Name"/>
    <tableColumn id="3" name="Club"/>
    <tableColumn id="4" name="Time"/>
    <tableColumn id="5" name="Number"/>
    <tableColumn id="6" name="Top3?"/>
  </tableColumns>
</table>
</file>

<file path=xl/tables/table36.xml><?xml version="1.0" encoding="utf-8"?>
<table xmlns="http://schemas.openxmlformats.org/spreadsheetml/2006/main" id="36" name="Table726" displayName="Table726" ref="O1:T61" headerRowCount="1" totalsRowCount="0" totalsRowShown="0">
  <autoFilter ref="O1:T61"/>
  <tableColumns count="6">
    <tableColumn id="1" name="MU21"/>
    <tableColumn id="2" name="Name"/>
    <tableColumn id="3" name="Club"/>
    <tableColumn id="4" name="Time"/>
    <tableColumn id="5" name="Number"/>
    <tableColumn id="6" name="Top3?"/>
  </tableColumns>
</table>
</file>

<file path=xl/tables/table37.xml><?xml version="1.0" encoding="utf-8"?>
<table xmlns="http://schemas.openxmlformats.org/spreadsheetml/2006/main" id="37" name="Table8" displayName="Table8" ref="AL1:AQ61" headerRowCount="1" totalsRowCount="0" totalsRowShown="0">
  <autoFilter ref="AL1:AQ61"/>
  <tableColumns count="6">
    <tableColumn id="1" name="WU23"/>
    <tableColumn id="2" name="Name"/>
    <tableColumn id="3" name="Club"/>
    <tableColumn id="4" name="Time"/>
    <tableColumn id="5" name="Number"/>
    <tableColumn id="6" name="Top3?"/>
  </tableColumns>
</table>
</file>

<file path=xl/tables/table38.xml><?xml version="1.0" encoding="utf-8"?>
<table xmlns="http://schemas.openxmlformats.org/spreadsheetml/2006/main" id="38" name="Table827" displayName="Table827" ref="V1:AA61" headerRowCount="1" totalsRowCount="0" totalsRowShown="0">
  <autoFilter ref="V1:AA61"/>
  <tableColumns count="6">
    <tableColumn id="1" name="WU21"/>
    <tableColumn id="2" name="Name"/>
    <tableColumn id="3" name="Club"/>
    <tableColumn id="4" name="Time"/>
    <tableColumn id="5" name="Number"/>
    <tableColumn id="6" name="Top3?"/>
  </tableColumns>
</table>
</file>

<file path=xl/tables/table39.xml><?xml version="1.0" encoding="utf-8"?>
<table xmlns="http://schemas.openxmlformats.org/spreadsheetml/2006/main" id="39" name="Table9" displayName="Table9" ref="AS1:AX61" headerRowCount="1" totalsRowCount="0" totalsRowShown="0">
  <autoFilter ref="AS1:AX61"/>
  <tableColumns count="6">
    <tableColumn id="1" name="M40"/>
    <tableColumn id="2" name="Name"/>
    <tableColumn id="3" name="Club"/>
    <tableColumn id="4" name="Time"/>
    <tableColumn id="5" name="Number"/>
    <tableColumn id="6" name="Top3?"/>
  </tableColumns>
</table>
</file>

<file path=xl/tables/table40.xml><?xml version="1.0" encoding="utf-8"?>
<table xmlns="http://schemas.openxmlformats.org/spreadsheetml/2006/main" id="40" name="Table928" displayName="Table928" ref="AC1:AH61" headerRowCount="1" totalsRowCount="0" totalsRowShown="0">
  <autoFilter ref="AC1:AH61"/>
  <tableColumns count="6">
    <tableColumn id="1" name="M45"/>
    <tableColumn id="2" name="Name"/>
    <tableColumn id="3" name="Club"/>
    <tableColumn id="4" name="Time"/>
    <tableColumn id="5" name="Number"/>
    <tableColumn id="6" name="Top3?"/>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Relationship Id="rId3" Type="http://schemas.openxmlformats.org/officeDocument/2006/relationships/table" Target="../tables/table30.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Relationship Id="rId3" Type="http://schemas.openxmlformats.org/officeDocument/2006/relationships/table" Target="../tables/table29.xml"/>
</Relationships>
</file>

<file path=xl/worksheets/_rels/sheet4.xml.rels><?xml version="1.0" encoding="UTF-8"?>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2.xml"/><Relationship Id="rId3" Type="http://schemas.openxmlformats.org/officeDocument/2006/relationships/table" Target="../tables/table4.xml"/><Relationship Id="rId4" Type="http://schemas.openxmlformats.org/officeDocument/2006/relationships/table" Target="../tables/table6.xml"/><Relationship Id="rId5" Type="http://schemas.openxmlformats.org/officeDocument/2006/relationships/table" Target="../tables/table9.xml"/><Relationship Id="rId6" Type="http://schemas.openxmlformats.org/officeDocument/2006/relationships/table" Target="../tables/table11.xml"/><Relationship Id="rId7" Type="http://schemas.openxmlformats.org/officeDocument/2006/relationships/table" Target="../tables/table13.xml"/><Relationship Id="rId8" Type="http://schemas.openxmlformats.org/officeDocument/2006/relationships/table" Target="../tables/table15.xml"/><Relationship Id="rId9" Type="http://schemas.openxmlformats.org/officeDocument/2006/relationships/table" Target="../tables/table17.xml"/><Relationship Id="rId10" Type="http://schemas.openxmlformats.org/officeDocument/2006/relationships/table" Target="../tables/table19.xml"/><Relationship Id="rId11" Type="http://schemas.openxmlformats.org/officeDocument/2006/relationships/table" Target="../tables/table20.xml"/><Relationship Id="rId12" Type="http://schemas.openxmlformats.org/officeDocument/2006/relationships/table" Target="../tables/table22.xml"/><Relationship Id="rId13" Type="http://schemas.openxmlformats.org/officeDocument/2006/relationships/table" Target="../tables/table32.xml"/><Relationship Id="rId14" Type="http://schemas.openxmlformats.org/officeDocument/2006/relationships/table" Target="../tables/table35.xml"/><Relationship Id="rId15" Type="http://schemas.openxmlformats.org/officeDocument/2006/relationships/table" Target="../tables/table37.xml"/><Relationship Id="rId16" Type="http://schemas.openxmlformats.org/officeDocument/2006/relationships/table" Target="../tables/table39.xml"/>
</Relationships>
</file>

<file path=xl/worksheets/_rels/sheet5.xml.rels><?xml version="1.0" encoding="UTF-8"?>
<Relationships xmlns="http://schemas.openxmlformats.org/package/2006/relationships"><Relationship Id="rId1" Type="http://schemas.openxmlformats.org/officeDocument/2006/relationships/table" Target="../tables/table3.xml"/><Relationship Id="rId2" Type="http://schemas.openxmlformats.org/officeDocument/2006/relationships/table" Target="../tables/table5.xml"/><Relationship Id="rId3" Type="http://schemas.openxmlformats.org/officeDocument/2006/relationships/table" Target="../tables/table7.xml"/><Relationship Id="rId4" Type="http://schemas.openxmlformats.org/officeDocument/2006/relationships/table" Target="../tables/table8.xml"/><Relationship Id="rId5" Type="http://schemas.openxmlformats.org/officeDocument/2006/relationships/table" Target="../tables/table10.xml"/><Relationship Id="rId6" Type="http://schemas.openxmlformats.org/officeDocument/2006/relationships/table" Target="../tables/table12.xml"/><Relationship Id="rId7" Type="http://schemas.openxmlformats.org/officeDocument/2006/relationships/table" Target="../tables/table14.xml"/><Relationship Id="rId8" Type="http://schemas.openxmlformats.org/officeDocument/2006/relationships/table" Target="../tables/table16.xml"/><Relationship Id="rId9" Type="http://schemas.openxmlformats.org/officeDocument/2006/relationships/table" Target="../tables/table18.xml"/><Relationship Id="rId10" Type="http://schemas.openxmlformats.org/officeDocument/2006/relationships/table" Target="../tables/table21.xml"/><Relationship Id="rId11" Type="http://schemas.openxmlformats.org/officeDocument/2006/relationships/table" Target="../tables/table34.xml"/><Relationship Id="rId12" Type="http://schemas.openxmlformats.org/officeDocument/2006/relationships/table" Target="../tables/table36.xml"/><Relationship Id="rId13" Type="http://schemas.openxmlformats.org/officeDocument/2006/relationships/table" Target="../tables/table38.xml"/><Relationship Id="rId14" Type="http://schemas.openxmlformats.org/officeDocument/2006/relationships/table" Target="../tables/table40.x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3.vml"/><Relationship Id="rId3" Type="http://schemas.openxmlformats.org/officeDocument/2006/relationships/table" Target="../tables/table26.xml"/><Relationship Id="rId4" Type="http://schemas.openxmlformats.org/officeDocument/2006/relationships/table" Target="../tables/table27.xml"/><Relationship Id="rId5" Type="http://schemas.openxmlformats.org/officeDocument/2006/relationships/table" Target="../tables/table28.x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4.vml"/><Relationship Id="rId3" Type="http://schemas.openxmlformats.org/officeDocument/2006/relationships/table" Target="../tables/table23.xml"/><Relationship Id="rId4" Type="http://schemas.openxmlformats.org/officeDocument/2006/relationships/table" Target="../tables/table24.xml"/><Relationship Id="rId5" Type="http://schemas.openxmlformats.org/officeDocument/2006/relationships/table" Target="../tables/table25.xml"/>
</Relationships>
</file>

<file path=xl/worksheets/_rels/sheet8.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table" Target="../tables/table31.xml"/>
</Relationships>
</file>

<file path=xl/worksheets/_rels/sheet11.xml.rels><?xml version="1.0" encoding="UTF-8"?>
<Relationships xmlns="http://schemas.openxmlformats.org/package/2006/relationships"><Relationship Id="rId1" Type="http://schemas.openxmlformats.org/officeDocument/2006/relationships/table" Target="../tables/table3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9"/>
  <sheetViews>
    <sheetView showFormulas="false" showGridLines="true" showRowColHeaders="true" showZeros="true" rightToLeft="false" tabSelected="false" showOutlineSymbols="true" defaultGridColor="true" view="normal" topLeftCell="A9" colorId="64" zoomScale="100" zoomScaleNormal="100" zoomScalePageLayoutView="100" workbookViewId="0">
      <selection pane="topLeft" activeCell="A16" activeCellId="0" sqref="A16"/>
    </sheetView>
  </sheetViews>
  <sheetFormatPr defaultColWidth="11.42578125" defaultRowHeight="21" zeroHeight="false" outlineLevelRow="0" outlineLevelCol="0"/>
  <cols>
    <col collapsed="false" customWidth="true" hidden="false" outlineLevel="0" max="1" min="1" style="1" width="148"/>
  </cols>
  <sheetData>
    <row r="1" customFormat="false" ht="50" hidden="false" customHeight="false" outlineLevel="0" collapsed="false">
      <c r="A1" s="2" t="s">
        <v>0</v>
      </c>
    </row>
    <row r="3" customFormat="false" ht="33.7" hidden="false" customHeight="false" outlineLevel="0" collapsed="false">
      <c r="A3" s="2" t="s">
        <v>1</v>
      </c>
    </row>
    <row r="5" customFormat="false" ht="21" hidden="false" customHeight="false" outlineLevel="0" collapsed="false">
      <c r="A5" s="3" t="s">
        <v>2</v>
      </c>
    </row>
    <row r="6" customFormat="false" ht="21" hidden="false" customHeight="false" outlineLevel="0" collapsed="false">
      <c r="A6" s="1" t="s">
        <v>3</v>
      </c>
    </row>
    <row r="7" customFormat="false" ht="21" hidden="false" customHeight="false" outlineLevel="0" collapsed="false">
      <c r="A7" s="1" t="s">
        <v>4</v>
      </c>
    </row>
    <row r="8" customFormat="false" ht="21" hidden="false" customHeight="false" outlineLevel="0" collapsed="false">
      <c r="A8" s="1" t="s">
        <v>5</v>
      </c>
    </row>
    <row r="9" customFormat="false" ht="33.7" hidden="false" customHeight="false" outlineLevel="0" collapsed="false">
      <c r="A9" s="2" t="s">
        <v>6</v>
      </c>
    </row>
    <row r="11" customFormat="false" ht="21" hidden="false" customHeight="false" outlineLevel="0" collapsed="false">
      <c r="A11" s="3" t="s">
        <v>7</v>
      </c>
    </row>
    <row r="12" customFormat="false" ht="21" hidden="false" customHeight="false" outlineLevel="0" collapsed="false">
      <c r="A12" s="1" t="s">
        <v>8</v>
      </c>
    </row>
    <row r="13" customFormat="false" ht="21" hidden="false" customHeight="false" outlineLevel="0" collapsed="false">
      <c r="A13" s="1" t="s">
        <v>9</v>
      </c>
    </row>
    <row r="14" customFormat="false" ht="21" hidden="false" customHeight="false" outlineLevel="0" collapsed="false">
      <c r="A14" s="1" t="s">
        <v>10</v>
      </c>
    </row>
    <row r="15" customFormat="false" ht="21" hidden="false" customHeight="false" outlineLevel="0" collapsed="false">
      <c r="A15" s="1" t="s">
        <v>11</v>
      </c>
    </row>
    <row r="17" customFormat="false" ht="21" hidden="false" customHeight="false" outlineLevel="0" collapsed="false">
      <c r="A17" s="1" t="s">
        <v>12</v>
      </c>
    </row>
    <row r="18" customFormat="false" ht="21" hidden="false" customHeight="false" outlineLevel="0" collapsed="false">
      <c r="A18" s="1" t="s">
        <v>13</v>
      </c>
    </row>
    <row r="19" customFormat="false" ht="21" hidden="false" customHeight="false" outlineLevel="0" collapsed="false">
      <c r="A19" s="1" t="s">
        <v>14</v>
      </c>
    </row>
    <row r="21" customFormat="false" ht="21" hidden="false" customHeight="false" outlineLevel="0" collapsed="false">
      <c r="A21" s="1" t="s">
        <v>15</v>
      </c>
    </row>
    <row r="22" customFormat="false" ht="21" hidden="false" customHeight="false" outlineLevel="0" collapsed="false">
      <c r="A22" s="1" t="s">
        <v>16</v>
      </c>
    </row>
    <row r="26" customFormat="false" ht="21" hidden="false" customHeight="false" outlineLevel="0" collapsed="false">
      <c r="A26" s="4" t="s">
        <v>17</v>
      </c>
    </row>
    <row r="27" customFormat="false" ht="21" hidden="false" customHeight="false" outlineLevel="0" collapsed="false">
      <c r="A27" s="1" t="s">
        <v>18</v>
      </c>
    </row>
    <row r="28" customFormat="false" ht="21" hidden="false" customHeight="false" outlineLevel="0" collapsed="false">
      <c r="A28" s="1" t="s">
        <v>19</v>
      </c>
    </row>
    <row r="29" customFormat="false" ht="21" hidden="false" customHeight="false" outlineLevel="0" collapsed="false">
      <c r="A29" s="1" t="s">
        <v>20</v>
      </c>
    </row>
    <row r="30" customFormat="false" ht="21" hidden="false" customHeight="false" outlineLevel="0" collapsed="false">
      <c r="A30" s="1" t="s">
        <v>21</v>
      </c>
    </row>
    <row r="31" customFormat="false" ht="21" hidden="false" customHeight="false" outlineLevel="0" collapsed="false">
      <c r="A31" s="1" t="s">
        <v>22</v>
      </c>
    </row>
    <row r="32" customFormat="false" ht="21" hidden="false" customHeight="false" outlineLevel="0" collapsed="false">
      <c r="A32" s="1" t="s">
        <v>23</v>
      </c>
    </row>
    <row r="33" customFormat="false" ht="21" hidden="false" customHeight="false" outlineLevel="0" collapsed="false">
      <c r="A33" s="1" t="s">
        <v>24</v>
      </c>
    </row>
    <row r="34" customFormat="false" ht="21" hidden="false" customHeight="false" outlineLevel="0" collapsed="false">
      <c r="A34" s="1" t="s">
        <v>25</v>
      </c>
    </row>
    <row r="35" customFormat="false" ht="21" hidden="false" customHeight="false" outlineLevel="0" collapsed="false">
      <c r="A35" s="1" t="s">
        <v>26</v>
      </c>
    </row>
    <row r="36" customFormat="false" ht="21" hidden="false" customHeight="false" outlineLevel="0" collapsed="false">
      <c r="A36" s="1" t="s">
        <v>27</v>
      </c>
    </row>
    <row r="37" customFormat="false" ht="21" hidden="false" customHeight="false" outlineLevel="0" collapsed="false">
      <c r="A37" s="1" t="s">
        <v>28</v>
      </c>
    </row>
    <row r="38" customFormat="false" ht="21" hidden="false" customHeight="false" outlineLevel="0" collapsed="false">
      <c r="A38" s="1" t="s">
        <v>29</v>
      </c>
    </row>
    <row r="39" customFormat="false" ht="21" hidden="false" customHeight="false" outlineLevel="0" collapsed="false">
      <c r="A39" s="1" t="s">
        <v>30</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575"/>
  <sheetViews>
    <sheetView showFormulas="false" showGridLines="true" showRowColHeaders="true" showZeros="true" rightToLeft="false" tabSelected="false" showOutlineSymbols="true" defaultGridColor="true" view="normal" topLeftCell="A1001" colorId="64" zoomScale="80" zoomScaleNormal="80" zoomScalePageLayoutView="100" workbookViewId="0">
      <selection pane="topLeft" activeCell="C62" activeCellId="0" sqref="C62"/>
    </sheetView>
  </sheetViews>
  <sheetFormatPr defaultColWidth="8.859375" defaultRowHeight="15" zeroHeight="false" outlineLevelRow="0" outlineLevelCol="0"/>
  <cols>
    <col collapsed="false" customWidth="false" hidden="false" outlineLevel="0" max="1" min="1" style="5" width="8.86"/>
    <col collapsed="false" customWidth="true" hidden="false" outlineLevel="0" max="2" min="2" style="5" width="10"/>
    <col collapsed="false" customWidth="true" hidden="false" outlineLevel="0" max="3" min="3" style="6" width="23.14"/>
    <col collapsed="false" customWidth="true" hidden="false" outlineLevel="0" max="4" min="4" style="0" width="40.29"/>
    <col collapsed="false" customWidth="true" hidden="false" outlineLevel="0" max="5" min="5" style="6" width="16.71"/>
    <col collapsed="false" customWidth="false" hidden="false" outlineLevel="0" max="6" min="6" style="6" width="8.86"/>
    <col collapsed="false" customWidth="true" hidden="false" outlineLevel="0" max="8" min="8" style="5" width="5.86"/>
    <col collapsed="false" customWidth="true" hidden="false" outlineLevel="0" max="9" min="9" style="7" width="11"/>
    <col collapsed="false" customWidth="true" hidden="false" outlineLevel="0" max="10" min="10" style="0" width="26.29"/>
  </cols>
  <sheetData>
    <row r="1" customFormat="false" ht="15" hidden="false" customHeight="false" outlineLevel="0" collapsed="false">
      <c r="A1" s="5" t="s">
        <v>31</v>
      </c>
      <c r="B1" s="8" t="s">
        <v>32</v>
      </c>
      <c r="C1" s="9" t="s">
        <v>33</v>
      </c>
      <c r="D1" s="10" t="s">
        <v>34</v>
      </c>
      <c r="E1" s="9" t="s">
        <v>35</v>
      </c>
      <c r="F1" s="9" t="s">
        <v>36</v>
      </c>
      <c r="G1" s="11" t="s">
        <v>37</v>
      </c>
    </row>
    <row r="2" customFormat="false" ht="18.75" hidden="false" customHeight="true" outlineLevel="0" collapsed="false">
      <c r="A2" s="5" t="n">
        <v>1</v>
      </c>
      <c r="C2" s="12" t="s">
        <v>38</v>
      </c>
      <c r="D2" s="13" t="s">
        <v>39</v>
      </c>
      <c r="E2" s="12" t="s">
        <v>40</v>
      </c>
      <c r="F2" s="12" t="s">
        <v>41</v>
      </c>
      <c r="G2" s="0" t="str">
        <f aca="false">IF(Table24[[#This Row],[Number]]&lt;&gt;0,COUNTIF('Finish order'!F:F, Table24[[#This Row],[Number]]),"")</f>
        <v/>
      </c>
    </row>
    <row r="3" customFormat="false" ht="15" hidden="false" customHeight="false" outlineLevel="0" collapsed="false">
      <c r="A3" s="5" t="n">
        <v>2</v>
      </c>
      <c r="C3" s="9" t="s">
        <v>42</v>
      </c>
      <c r="D3" s="11" t="s">
        <v>43</v>
      </c>
      <c r="E3" s="9" t="s">
        <v>44</v>
      </c>
      <c r="F3" s="9" t="s">
        <v>41</v>
      </c>
      <c r="G3" s="0" t="str">
        <f aca="false">IF(Table24[[#This Row],[Number]]&lt;&gt;0,COUNTIF('Finish order'!F:F, Table24[[#This Row],[Number]]),"")</f>
        <v/>
      </c>
    </row>
    <row r="4" customFormat="false" ht="15" hidden="false" customHeight="false" outlineLevel="0" collapsed="false">
      <c r="A4" s="5" t="n">
        <v>3</v>
      </c>
      <c r="B4" s="5" t="n">
        <v>3</v>
      </c>
      <c r="C4" s="9" t="s">
        <v>45</v>
      </c>
      <c r="D4" s="11" t="s">
        <v>46</v>
      </c>
      <c r="E4" s="9" t="s">
        <v>40</v>
      </c>
      <c r="F4" s="9" t="s">
        <v>41</v>
      </c>
      <c r="G4" s="0" t="n">
        <f aca="false">IF(Table24[[#This Row],[Number]]&lt;&gt;0,COUNTIF('Finish order'!F:F, Table24[[#This Row],[Number]]),"")</f>
        <v>1</v>
      </c>
    </row>
    <row r="5" customFormat="false" ht="15" hidden="false" customHeight="false" outlineLevel="0" collapsed="false">
      <c r="A5" s="5" t="n">
        <v>4</v>
      </c>
      <c r="B5" s="5" t="n">
        <v>4</v>
      </c>
      <c r="C5" s="9" t="s">
        <v>47</v>
      </c>
      <c r="D5" s="11" t="s">
        <v>48</v>
      </c>
      <c r="E5" s="9" t="s">
        <v>40</v>
      </c>
      <c r="F5" s="9" t="s">
        <v>41</v>
      </c>
      <c r="G5" s="0" t="n">
        <f aca="false">IF(Table24[[#This Row],[Number]]&lt;&gt;0,COUNTIF('Finish order'!F:F, Table24[[#This Row],[Number]]),"")</f>
        <v>1</v>
      </c>
    </row>
    <row r="6" customFormat="false" ht="15" hidden="false" customHeight="false" outlineLevel="0" collapsed="false">
      <c r="A6" s="5" t="n">
        <v>5</v>
      </c>
      <c r="C6" s="9" t="s">
        <v>49</v>
      </c>
      <c r="D6" s="11" t="s">
        <v>50</v>
      </c>
      <c r="E6" s="9" t="s">
        <v>40</v>
      </c>
      <c r="F6" s="9" t="s">
        <v>41</v>
      </c>
      <c r="G6" s="0" t="str">
        <f aca="false">IF(Table24[[#This Row],[Number]]&lt;&gt;0,COUNTIF('Finish order'!F:F, Table24[[#This Row],[Number]]),"")</f>
        <v/>
      </c>
    </row>
    <row r="7" customFormat="false" ht="15" hidden="false" customHeight="false" outlineLevel="0" collapsed="false">
      <c r="A7" s="5" t="n">
        <v>6</v>
      </c>
      <c r="C7" s="9" t="s">
        <v>51</v>
      </c>
      <c r="D7" s="11" t="s">
        <v>52</v>
      </c>
      <c r="E7" s="9" t="s">
        <v>40</v>
      </c>
      <c r="F7" s="9" t="s">
        <v>41</v>
      </c>
      <c r="G7" s="0" t="str">
        <f aca="false">IF(Table24[[#This Row],[Number]]&lt;&gt;0,COUNTIF('Finish order'!F:F, Table24[[#This Row],[Number]]),"")</f>
        <v/>
      </c>
    </row>
    <row r="8" customFormat="false" ht="15" hidden="false" customHeight="true" outlineLevel="0" collapsed="false">
      <c r="A8" s="5" t="n">
        <v>7</v>
      </c>
      <c r="C8" s="9" t="s">
        <v>53</v>
      </c>
      <c r="D8" s="11" t="s">
        <v>54</v>
      </c>
      <c r="E8" s="9" t="s">
        <v>40</v>
      </c>
      <c r="F8" s="9" t="s">
        <v>55</v>
      </c>
      <c r="G8" s="0" t="str">
        <f aca="false">IF(Table24[[#This Row],[Number]]&lt;&gt;0,COUNTIF('Finish order'!F:F, Table24[[#This Row],[Number]]),"")</f>
        <v/>
      </c>
    </row>
    <row r="9" customFormat="false" ht="15" hidden="false" customHeight="false" outlineLevel="0" collapsed="false">
      <c r="A9" s="5" t="n">
        <v>8</v>
      </c>
      <c r="C9" s="9" t="s">
        <v>56</v>
      </c>
      <c r="D9" s="11" t="s">
        <v>39</v>
      </c>
      <c r="E9" s="9" t="s">
        <v>40</v>
      </c>
      <c r="F9" s="9" t="s">
        <v>55</v>
      </c>
      <c r="G9" s="0" t="str">
        <f aca="false">IF(Table24[[#This Row],[Number]]&lt;&gt;0,COUNTIF('Finish order'!F:F, Table24[[#This Row],[Number]]),"")</f>
        <v/>
      </c>
    </row>
    <row r="10" customFormat="false" ht="15" hidden="false" customHeight="false" outlineLevel="0" collapsed="false">
      <c r="A10" s="5" t="n">
        <v>9</v>
      </c>
      <c r="C10" s="9" t="s">
        <v>57</v>
      </c>
      <c r="D10" s="11" t="s">
        <v>39</v>
      </c>
      <c r="E10" s="9" t="s">
        <v>40</v>
      </c>
      <c r="F10" s="9" t="s">
        <v>41</v>
      </c>
      <c r="G10" s="0" t="str">
        <f aca="false">IF(Table24[[#This Row],[Number]]&lt;&gt;0,COUNTIF('Finish order'!F:F, Table24[[#This Row],[Number]]),"")</f>
        <v/>
      </c>
    </row>
    <row r="11" customFormat="false" ht="15" hidden="false" customHeight="false" outlineLevel="0" collapsed="false">
      <c r="A11" s="5" t="n">
        <v>10</v>
      </c>
      <c r="C11" s="9" t="s">
        <v>58</v>
      </c>
      <c r="D11" s="11" t="s">
        <v>59</v>
      </c>
      <c r="E11" s="9" t="s">
        <v>40</v>
      </c>
      <c r="F11" s="9" t="s">
        <v>41</v>
      </c>
      <c r="G11" s="0" t="str">
        <f aca="false">IF(Table24[[#This Row],[Number]]&lt;&gt;0,COUNTIF('Finish order'!F:F, Table24[[#This Row],[Number]]),"")</f>
        <v/>
      </c>
    </row>
    <row r="12" customFormat="false" ht="15" hidden="false" customHeight="false" outlineLevel="0" collapsed="false">
      <c r="A12" s="5" t="n">
        <v>11</v>
      </c>
      <c r="C12" s="9" t="s">
        <v>60</v>
      </c>
      <c r="D12" s="11" t="s">
        <v>39</v>
      </c>
      <c r="E12" s="9" t="s">
        <v>40</v>
      </c>
      <c r="F12" s="9" t="s">
        <v>41</v>
      </c>
      <c r="G12" s="0" t="str">
        <f aca="false">IF(Table24[[#This Row],[Number]]&lt;&gt;0,COUNTIF('Finish order'!F:F, Table24[[#This Row],[Number]]),"")</f>
        <v/>
      </c>
    </row>
    <row r="13" customFormat="false" ht="15" hidden="false" customHeight="false" outlineLevel="0" collapsed="false">
      <c r="A13" s="5" t="n">
        <v>12</v>
      </c>
      <c r="C13" s="9" t="s">
        <v>61</v>
      </c>
      <c r="D13" s="11" t="s">
        <v>59</v>
      </c>
      <c r="E13" s="9" t="s">
        <v>40</v>
      </c>
      <c r="F13" s="9" t="s">
        <v>41</v>
      </c>
      <c r="G13" s="0" t="str">
        <f aca="false">IF(Table24[[#This Row],[Number]]&lt;&gt;0,COUNTIF('Finish order'!F:F, Table24[[#This Row],[Number]]),"")</f>
        <v/>
      </c>
    </row>
    <row r="14" customFormat="false" ht="15" hidden="false" customHeight="false" outlineLevel="0" collapsed="false">
      <c r="A14" s="5" t="n">
        <v>13</v>
      </c>
      <c r="C14" s="9" t="s">
        <v>62</v>
      </c>
      <c r="D14" s="11" t="s">
        <v>52</v>
      </c>
      <c r="E14" s="9" t="s">
        <v>40</v>
      </c>
      <c r="F14" s="9" t="s">
        <v>41</v>
      </c>
      <c r="G14" s="0" t="str">
        <f aca="false">IF(Table24[[#This Row],[Number]]&lt;&gt;0,COUNTIF('Finish order'!F:F, Table24[[#This Row],[Number]]),"")</f>
        <v/>
      </c>
    </row>
    <row r="15" customFormat="false" ht="15" hidden="false" customHeight="false" outlineLevel="0" collapsed="false">
      <c r="A15" s="5" t="n">
        <v>14</v>
      </c>
      <c r="C15" s="9" t="s">
        <v>63</v>
      </c>
      <c r="D15" s="11" t="s">
        <v>52</v>
      </c>
      <c r="E15" s="9" t="s">
        <v>40</v>
      </c>
      <c r="F15" s="9" t="s">
        <v>41</v>
      </c>
      <c r="G15" s="0" t="str">
        <f aca="false">IF(Table24[[#This Row],[Number]]&lt;&gt;0,COUNTIF('Finish order'!F:F, Table24[[#This Row],[Number]]),"")</f>
        <v/>
      </c>
    </row>
    <row r="16" customFormat="false" ht="15" hidden="false" customHeight="false" outlineLevel="0" collapsed="false">
      <c r="A16" s="5" t="n">
        <v>15</v>
      </c>
      <c r="C16" s="9" t="s">
        <v>64</v>
      </c>
      <c r="D16" s="11" t="s">
        <v>65</v>
      </c>
      <c r="E16" s="9" t="s">
        <v>40</v>
      </c>
      <c r="F16" s="9" t="s">
        <v>41</v>
      </c>
      <c r="G16" s="0" t="str">
        <f aca="false">IF(Table24[[#This Row],[Number]]&lt;&gt;0,COUNTIF('Finish order'!F:F, Table24[[#This Row],[Number]]),"")</f>
        <v/>
      </c>
    </row>
    <row r="17" customFormat="false" ht="15" hidden="false" customHeight="false" outlineLevel="0" collapsed="false">
      <c r="A17" s="5" t="n">
        <v>16</v>
      </c>
      <c r="C17" s="9" t="s">
        <v>66</v>
      </c>
      <c r="D17" s="11" t="s">
        <v>39</v>
      </c>
      <c r="E17" s="9" t="s">
        <v>40</v>
      </c>
      <c r="F17" s="9" t="s">
        <v>41</v>
      </c>
      <c r="G17" s="0" t="str">
        <f aca="false">IF(Table24[[#This Row],[Number]]&lt;&gt;0,COUNTIF('Finish order'!F:F, Table24[[#This Row],[Number]]),"")</f>
        <v/>
      </c>
    </row>
    <row r="18" customFormat="false" ht="15" hidden="false" customHeight="true" outlineLevel="0" collapsed="false">
      <c r="A18" s="5" t="n">
        <v>17</v>
      </c>
      <c r="C18" s="9" t="s">
        <v>67</v>
      </c>
      <c r="D18" s="11" t="s">
        <v>68</v>
      </c>
      <c r="E18" s="9" t="s">
        <v>40</v>
      </c>
      <c r="F18" s="9" t="s">
        <v>41</v>
      </c>
      <c r="G18" s="0" t="str">
        <f aca="false">IF(Table24[[#This Row],[Number]]&lt;&gt;0,COUNTIF('Finish order'!F:F, Table24[[#This Row],[Number]]),"")</f>
        <v/>
      </c>
    </row>
    <row r="19" customFormat="false" ht="15" hidden="false" customHeight="false" outlineLevel="0" collapsed="false">
      <c r="A19" s="5" t="n">
        <v>18</v>
      </c>
      <c r="C19" s="9" t="s">
        <v>69</v>
      </c>
      <c r="D19" s="11" t="s">
        <v>39</v>
      </c>
      <c r="E19" s="9" t="s">
        <v>40</v>
      </c>
      <c r="F19" s="9" t="s">
        <v>41</v>
      </c>
      <c r="G19" s="0" t="str">
        <f aca="false">IF(Table24[[#This Row],[Number]]&lt;&gt;0,COUNTIF('Finish order'!F:F, Table24[[#This Row],[Number]]),"")</f>
        <v/>
      </c>
    </row>
    <row r="20" customFormat="false" ht="15" hidden="false" customHeight="false" outlineLevel="0" collapsed="false">
      <c r="A20" s="5" t="n">
        <v>19</v>
      </c>
      <c r="C20" s="9" t="s">
        <v>70</v>
      </c>
      <c r="D20" s="11" t="s">
        <v>71</v>
      </c>
      <c r="E20" s="9" t="s">
        <v>40</v>
      </c>
      <c r="F20" s="9" t="s">
        <v>41</v>
      </c>
      <c r="G20" s="0" t="str">
        <f aca="false">IF(Table24[[#This Row],[Number]]&lt;&gt;0,COUNTIF('Finish order'!F:F, Table24[[#This Row],[Number]]),"")</f>
        <v/>
      </c>
    </row>
    <row r="21" customFormat="false" ht="15" hidden="false" customHeight="false" outlineLevel="0" collapsed="false">
      <c r="A21" s="5" t="n">
        <v>20</v>
      </c>
      <c r="C21" s="9" t="s">
        <v>72</v>
      </c>
      <c r="D21" s="11" t="s">
        <v>48</v>
      </c>
      <c r="E21" s="9" t="s">
        <v>40</v>
      </c>
      <c r="F21" s="9" t="s">
        <v>41</v>
      </c>
      <c r="G21" s="0" t="str">
        <f aca="false">IF(Table24[[#This Row],[Number]]&lt;&gt;0,COUNTIF('Finish order'!F:F, Table24[[#This Row],[Number]]),"")</f>
        <v/>
      </c>
    </row>
    <row r="22" customFormat="false" ht="15" hidden="false" customHeight="false" outlineLevel="0" collapsed="false">
      <c r="A22" s="5" t="n">
        <v>21</v>
      </c>
      <c r="C22" s="9" t="s">
        <v>73</v>
      </c>
      <c r="D22" s="11" t="s">
        <v>39</v>
      </c>
      <c r="E22" s="9" t="s">
        <v>40</v>
      </c>
      <c r="F22" s="9" t="s">
        <v>41</v>
      </c>
      <c r="G22" s="0" t="str">
        <f aca="false">IF(Table24[[#This Row],[Number]]&lt;&gt;0,COUNTIF('Finish order'!F:F, Table24[[#This Row],[Number]]),"")</f>
        <v/>
      </c>
    </row>
    <row r="23" customFormat="false" ht="15" hidden="false" customHeight="false" outlineLevel="0" collapsed="false">
      <c r="A23" s="5" t="n">
        <v>22</v>
      </c>
      <c r="C23" s="9" t="s">
        <v>74</v>
      </c>
      <c r="D23" s="11" t="s">
        <v>75</v>
      </c>
      <c r="E23" s="9" t="s">
        <v>40</v>
      </c>
      <c r="F23" s="9" t="s">
        <v>41</v>
      </c>
      <c r="G23" s="0" t="str">
        <f aca="false">IF(Table24[[#This Row],[Number]]&lt;&gt;0,COUNTIF('Finish order'!F:F, Table24[[#This Row],[Number]]),"")</f>
        <v/>
      </c>
    </row>
    <row r="24" customFormat="false" ht="15" hidden="false" customHeight="false" outlineLevel="0" collapsed="false">
      <c r="A24" s="5" t="n">
        <v>23</v>
      </c>
      <c r="C24" s="9" t="s">
        <v>76</v>
      </c>
      <c r="D24" s="11" t="s">
        <v>77</v>
      </c>
      <c r="E24" s="9" t="s">
        <v>40</v>
      </c>
      <c r="F24" s="9" t="s">
        <v>41</v>
      </c>
      <c r="G24" s="0" t="str">
        <f aca="false">IF(Table24[[#This Row],[Number]]&lt;&gt;0,COUNTIF('Finish order'!F:F, Table24[[#This Row],[Number]]),"")</f>
        <v/>
      </c>
    </row>
    <row r="25" customFormat="false" ht="15" hidden="false" customHeight="false" outlineLevel="0" collapsed="false">
      <c r="A25" s="5" t="n">
        <v>24</v>
      </c>
      <c r="C25" s="9" t="s">
        <v>78</v>
      </c>
      <c r="D25" s="11" t="s">
        <v>39</v>
      </c>
      <c r="E25" s="9" t="s">
        <v>40</v>
      </c>
      <c r="F25" s="9" t="s">
        <v>41</v>
      </c>
      <c r="G25" s="0" t="str">
        <f aca="false">IF(Table24[[#This Row],[Number]]&lt;&gt;0,COUNTIF('Finish order'!F:F, Table24[[#This Row],[Number]]),"")</f>
        <v/>
      </c>
    </row>
    <row r="26" customFormat="false" ht="13.5" hidden="false" customHeight="true" outlineLevel="0" collapsed="false">
      <c r="A26" s="5" t="n">
        <v>25</v>
      </c>
      <c r="C26" s="9" t="s">
        <v>79</v>
      </c>
      <c r="D26" s="13" t="s">
        <v>39</v>
      </c>
      <c r="E26" s="9" t="s">
        <v>40</v>
      </c>
      <c r="F26" s="9" t="s">
        <v>41</v>
      </c>
      <c r="G26" s="0" t="str">
        <f aca="false">IF(Table24[[#This Row],[Number]]&lt;&gt;0,COUNTIF('Finish order'!F:F, Table24[[#This Row],[Number]]),"")</f>
        <v/>
      </c>
    </row>
    <row r="27" customFormat="false" ht="15" hidden="false" customHeight="false" outlineLevel="0" collapsed="false">
      <c r="A27" s="5" t="n">
        <v>26</v>
      </c>
      <c r="C27" s="9" t="s">
        <v>80</v>
      </c>
      <c r="D27" s="11" t="s">
        <v>48</v>
      </c>
      <c r="E27" s="9" t="s">
        <v>40</v>
      </c>
      <c r="F27" s="9" t="s">
        <v>41</v>
      </c>
      <c r="G27" s="0" t="str">
        <f aca="false">IF(Table24[[#This Row],[Number]]&lt;&gt;0,COUNTIF('Finish order'!F:F, Table24[[#This Row],[Number]]),"")</f>
        <v/>
      </c>
    </row>
    <row r="28" customFormat="false" ht="15" hidden="false" customHeight="false" outlineLevel="0" collapsed="false">
      <c r="A28" s="5" t="n">
        <v>27</v>
      </c>
      <c r="C28" s="9" t="s">
        <v>81</v>
      </c>
      <c r="D28" s="11" t="s">
        <v>48</v>
      </c>
      <c r="E28" s="9" t="s">
        <v>40</v>
      </c>
      <c r="F28" s="9" t="s">
        <v>41</v>
      </c>
      <c r="G28" s="0" t="str">
        <f aca="false">IF(Table24[[#This Row],[Number]]&lt;&gt;0,COUNTIF('Finish order'!F:F, Table24[[#This Row],[Number]]),"")</f>
        <v/>
      </c>
    </row>
    <row r="29" customFormat="false" ht="15" hidden="false" customHeight="false" outlineLevel="0" collapsed="false">
      <c r="A29" s="5" t="n">
        <v>28</v>
      </c>
      <c r="C29" s="9" t="s">
        <v>82</v>
      </c>
      <c r="D29" s="11" t="s">
        <v>83</v>
      </c>
      <c r="E29" s="9" t="s">
        <v>40</v>
      </c>
      <c r="F29" s="9" t="s">
        <v>41</v>
      </c>
      <c r="G29" s="0" t="str">
        <f aca="false">IF(Table24[[#This Row],[Number]]&lt;&gt;0,COUNTIF('Finish order'!F:F, Table24[[#This Row],[Number]]),"")</f>
        <v/>
      </c>
    </row>
    <row r="30" customFormat="false" ht="15" hidden="false" customHeight="false" outlineLevel="0" collapsed="false">
      <c r="A30" s="5" t="n">
        <v>29</v>
      </c>
      <c r="C30" s="9" t="s">
        <v>84</v>
      </c>
      <c r="D30" s="9" t="s">
        <v>85</v>
      </c>
      <c r="E30" s="9" t="s">
        <v>40</v>
      </c>
      <c r="F30" s="9" t="s">
        <v>55</v>
      </c>
      <c r="G30" s="0" t="str">
        <f aca="false">IF(Table24[[#This Row],[Number]]&lt;&gt;0,COUNTIF('Finish order'!F:F, Table24[[#This Row],[Number]]),"")</f>
        <v/>
      </c>
    </row>
    <row r="31" customFormat="false" ht="15" hidden="false" customHeight="false" outlineLevel="0" collapsed="false">
      <c r="A31" s="5" t="n">
        <v>30</v>
      </c>
      <c r="C31" s="9" t="s">
        <v>86</v>
      </c>
      <c r="D31" s="9" t="s">
        <v>39</v>
      </c>
      <c r="E31" s="9" t="s">
        <v>40</v>
      </c>
      <c r="F31" s="9" t="s">
        <v>55</v>
      </c>
      <c r="G31" s="0" t="str">
        <f aca="false">IF(Table24[[#This Row],[Number]]&lt;&gt;0,COUNTIF('Finish order'!F:F, Table24[[#This Row],[Number]]),"")</f>
        <v/>
      </c>
    </row>
    <row r="32" customFormat="false" ht="15" hidden="false" customHeight="false" outlineLevel="0" collapsed="false">
      <c r="A32" s="5" t="n">
        <v>31</v>
      </c>
      <c r="C32" s="9" t="s">
        <v>87</v>
      </c>
      <c r="D32" s="9" t="s">
        <v>88</v>
      </c>
      <c r="E32" s="9" t="s">
        <v>40</v>
      </c>
      <c r="F32" s="9" t="s">
        <v>55</v>
      </c>
      <c r="G32" s="0" t="str">
        <f aca="false">IF(Table24[[#This Row],[Number]]&lt;&gt;0,COUNTIF('Finish order'!F:F, Table24[[#This Row],[Number]]),"")</f>
        <v/>
      </c>
    </row>
    <row r="33" customFormat="false" ht="15" hidden="false" customHeight="false" outlineLevel="0" collapsed="false">
      <c r="A33" s="5" t="n">
        <v>32</v>
      </c>
      <c r="C33" s="9" t="s">
        <v>89</v>
      </c>
      <c r="D33" s="9" t="s">
        <v>39</v>
      </c>
      <c r="E33" s="9" t="s">
        <v>40</v>
      </c>
      <c r="F33" s="9" t="s">
        <v>55</v>
      </c>
      <c r="G33" s="0" t="str">
        <f aca="false">IF(Table24[[#This Row],[Number]]&lt;&gt;0,COUNTIF('Finish order'!F:F, Table24[[#This Row],[Number]]),"")</f>
        <v/>
      </c>
    </row>
    <row r="34" customFormat="false" ht="15" hidden="false" customHeight="false" outlineLevel="0" collapsed="false">
      <c r="A34" s="5" t="n">
        <v>33</v>
      </c>
      <c r="C34" s="9" t="s">
        <v>90</v>
      </c>
      <c r="D34" s="9" t="s">
        <v>91</v>
      </c>
      <c r="E34" s="9" t="s">
        <v>40</v>
      </c>
      <c r="F34" s="9" t="s">
        <v>41</v>
      </c>
      <c r="G34" s="0" t="str">
        <f aca="false">IF(Table24[[#This Row],[Number]]&lt;&gt;0,COUNTIF('Finish order'!F:F, Table24[[#This Row],[Number]]),"")</f>
        <v/>
      </c>
    </row>
    <row r="35" customFormat="false" ht="15" hidden="false" customHeight="false" outlineLevel="0" collapsed="false">
      <c r="A35" s="5" t="n">
        <v>34</v>
      </c>
      <c r="C35" s="9" t="s">
        <v>92</v>
      </c>
      <c r="D35" s="9" t="s">
        <v>93</v>
      </c>
      <c r="E35" s="9" t="s">
        <v>40</v>
      </c>
      <c r="F35" s="9" t="s">
        <v>41</v>
      </c>
      <c r="G35" s="0" t="str">
        <f aca="false">IF(Table24[[#This Row],[Number]]&lt;&gt;0,COUNTIF('Finish order'!F:F, Table24[[#This Row],[Number]]),"")</f>
        <v/>
      </c>
    </row>
    <row r="36" customFormat="false" ht="15" hidden="false" customHeight="false" outlineLevel="0" collapsed="false">
      <c r="A36" s="5" t="n">
        <v>35</v>
      </c>
      <c r="C36" s="9" t="s">
        <v>94</v>
      </c>
      <c r="D36" s="9" t="s">
        <v>39</v>
      </c>
      <c r="E36" s="9" t="s">
        <v>40</v>
      </c>
      <c r="F36" s="9" t="s">
        <v>41</v>
      </c>
      <c r="G36" s="0" t="str">
        <f aca="false">IF(Table24[[#This Row],[Number]]&lt;&gt;0,COUNTIF('Finish order'!F:F, Table24[[#This Row],[Number]]),"")</f>
        <v/>
      </c>
    </row>
    <row r="37" customFormat="false" ht="15" hidden="false" customHeight="false" outlineLevel="0" collapsed="false">
      <c r="A37" s="5" t="n">
        <v>36</v>
      </c>
      <c r="C37" s="9" t="s">
        <v>95</v>
      </c>
      <c r="D37" s="9" t="s">
        <v>96</v>
      </c>
      <c r="E37" s="9" t="s">
        <v>40</v>
      </c>
      <c r="F37" s="9" t="s">
        <v>41</v>
      </c>
      <c r="G37" s="0" t="str">
        <f aca="false">IF(Table24[[#This Row],[Number]]&lt;&gt;0,COUNTIF('Finish order'!F:F, Table24[[#This Row],[Number]]),"")</f>
        <v/>
      </c>
    </row>
    <row r="38" customFormat="false" ht="15" hidden="false" customHeight="false" outlineLevel="0" collapsed="false">
      <c r="A38" s="5" t="n">
        <v>37</v>
      </c>
      <c r="B38" s="5" t="n">
        <v>37</v>
      </c>
      <c r="C38" s="9" t="s">
        <v>97</v>
      </c>
      <c r="D38" s="9" t="s">
        <v>59</v>
      </c>
      <c r="E38" s="9" t="s">
        <v>40</v>
      </c>
      <c r="F38" s="9" t="s">
        <v>41</v>
      </c>
      <c r="G38" s="0" t="n">
        <f aca="false">IF(Table24[[#This Row],[Number]]&lt;&gt;0,COUNTIF('Finish order'!F:F, Table24[[#This Row],[Number]]),"")</f>
        <v>1</v>
      </c>
    </row>
    <row r="39" customFormat="false" ht="15" hidden="false" customHeight="false" outlineLevel="0" collapsed="false">
      <c r="A39" s="5" t="n">
        <v>38</v>
      </c>
      <c r="C39" s="9" t="s">
        <v>98</v>
      </c>
      <c r="D39" s="9" t="s">
        <v>99</v>
      </c>
      <c r="E39" s="9" t="s">
        <v>40</v>
      </c>
      <c r="F39" s="9" t="s">
        <v>41</v>
      </c>
      <c r="G39" s="0" t="str">
        <f aca="false">IF(Table24[[#This Row],[Number]]&lt;&gt;0,COUNTIF('Finish order'!F:F, Table24[[#This Row],[Number]]),"")</f>
        <v/>
      </c>
    </row>
    <row r="40" customFormat="false" ht="15" hidden="false" customHeight="false" outlineLevel="0" collapsed="false">
      <c r="A40" s="5" t="n">
        <v>39</v>
      </c>
      <c r="C40" s="9" t="s">
        <v>100</v>
      </c>
      <c r="D40" s="9" t="s">
        <v>39</v>
      </c>
      <c r="E40" s="9" t="s">
        <v>40</v>
      </c>
      <c r="F40" s="9" t="s">
        <v>41</v>
      </c>
      <c r="G40" s="0" t="str">
        <f aca="false">IF(Table24[[#This Row],[Number]]&lt;&gt;0,COUNTIF('Finish order'!F:F, Table24[[#This Row],[Number]]),"")</f>
        <v/>
      </c>
    </row>
    <row r="41" s="13" customFormat="true" ht="15" hidden="false" customHeight="true" outlineLevel="0" collapsed="false">
      <c r="A41" s="5" t="n">
        <v>40</v>
      </c>
      <c r="B41" s="5" t="n">
        <v>40</v>
      </c>
      <c r="C41" s="9" t="s">
        <v>101</v>
      </c>
      <c r="D41" s="9" t="s">
        <v>102</v>
      </c>
      <c r="E41" s="9" t="s">
        <v>40</v>
      </c>
      <c r="F41" s="9" t="s">
        <v>41</v>
      </c>
      <c r="G41" s="14" t="n">
        <f aca="false">IF(Table24[[#This Row],[Number]]&lt;&gt;0,COUNTIF('Finish order'!F:F, Table24[[#This Row],[Number]]),"")</f>
        <v>1</v>
      </c>
      <c r="H41" s="5"/>
      <c r="I41" s="15"/>
    </row>
    <row r="42" customFormat="false" ht="15" hidden="false" customHeight="false" outlineLevel="0" collapsed="false">
      <c r="A42" s="5" t="n">
        <v>41</v>
      </c>
      <c r="C42" s="9" t="s">
        <v>103</v>
      </c>
      <c r="D42" s="9" t="s">
        <v>102</v>
      </c>
      <c r="E42" s="9" t="s">
        <v>40</v>
      </c>
      <c r="F42" s="9" t="s">
        <v>41</v>
      </c>
      <c r="G42" s="0" t="str">
        <f aca="false">IF(Table24[[#This Row],[Number]]&lt;&gt;0,COUNTIF('Finish order'!F:F, Table24[[#This Row],[Number]]),"")</f>
        <v/>
      </c>
    </row>
    <row r="43" customFormat="false" ht="15" hidden="false" customHeight="false" outlineLevel="0" collapsed="false">
      <c r="A43" s="5" t="n">
        <v>42</v>
      </c>
      <c r="C43" s="9" t="s">
        <v>104</v>
      </c>
      <c r="D43" s="9" t="s">
        <v>102</v>
      </c>
      <c r="E43" s="9" t="s">
        <v>40</v>
      </c>
      <c r="F43" s="9" t="s">
        <v>41</v>
      </c>
      <c r="G43" s="0" t="str">
        <f aca="false">IF(Table24[[#This Row],[Number]]&lt;&gt;0,COUNTIF('Finish order'!F:F, Table24[[#This Row],[Number]]),"")</f>
        <v/>
      </c>
    </row>
    <row r="44" customFormat="false" ht="15" hidden="false" customHeight="false" outlineLevel="0" collapsed="false">
      <c r="A44" s="5" t="n">
        <v>43</v>
      </c>
      <c r="C44" s="9" t="s">
        <v>105</v>
      </c>
      <c r="D44" s="9" t="s">
        <v>99</v>
      </c>
      <c r="E44" s="9" t="s">
        <v>40</v>
      </c>
      <c r="F44" s="9" t="s">
        <v>41</v>
      </c>
      <c r="G44" s="0" t="str">
        <f aca="false">IF(Table24[[#This Row],[Number]]&lt;&gt;0,COUNTIF('Finish order'!F:F, Table24[[#This Row],[Number]]),"")</f>
        <v/>
      </c>
    </row>
    <row r="45" customFormat="false" ht="15" hidden="false" customHeight="false" outlineLevel="0" collapsed="false">
      <c r="A45" s="5" t="n">
        <v>44</v>
      </c>
      <c r="C45" s="9" t="s">
        <v>106</v>
      </c>
      <c r="D45" s="9" t="s">
        <v>107</v>
      </c>
      <c r="E45" s="9" t="s">
        <v>40</v>
      </c>
      <c r="F45" s="9" t="s">
        <v>41</v>
      </c>
      <c r="G45" s="0" t="str">
        <f aca="false">IF(Table24[[#This Row],[Number]]&lt;&gt;0,COUNTIF('Finish order'!F:F, Table24[[#This Row],[Number]]),"")</f>
        <v/>
      </c>
    </row>
    <row r="46" customFormat="false" ht="15" hidden="false" customHeight="false" outlineLevel="0" collapsed="false">
      <c r="A46" s="5" t="n">
        <v>45</v>
      </c>
      <c r="C46" s="9" t="s">
        <v>108</v>
      </c>
      <c r="D46" s="9" t="s">
        <v>109</v>
      </c>
      <c r="E46" s="9" t="s">
        <v>40</v>
      </c>
      <c r="F46" s="9" t="s">
        <v>41</v>
      </c>
      <c r="G46" s="0" t="str">
        <f aca="false">IF(Table24[[#This Row],[Number]]&lt;&gt;0,COUNTIF('Finish order'!F:F, Table24[[#This Row],[Number]]),"")</f>
        <v/>
      </c>
    </row>
    <row r="47" customFormat="false" ht="15" hidden="false" customHeight="false" outlineLevel="0" collapsed="false">
      <c r="A47" s="5" t="n">
        <v>46</v>
      </c>
      <c r="C47" s="9" t="s">
        <v>110</v>
      </c>
      <c r="D47" s="9" t="s">
        <v>43</v>
      </c>
      <c r="E47" s="9" t="s">
        <v>40</v>
      </c>
      <c r="F47" s="9" t="s">
        <v>41</v>
      </c>
      <c r="G47" s="0" t="str">
        <f aca="false">IF(Table24[[#This Row],[Number]]&lt;&gt;0,COUNTIF('Finish order'!F:F, Table24[[#This Row],[Number]]),"")</f>
        <v/>
      </c>
    </row>
    <row r="48" customFormat="false" ht="15" hidden="false" customHeight="false" outlineLevel="0" collapsed="false">
      <c r="A48" s="5" t="n">
        <v>47</v>
      </c>
      <c r="C48" s="9" t="s">
        <v>111</v>
      </c>
      <c r="D48" s="9" t="s">
        <v>99</v>
      </c>
      <c r="E48" s="9" t="s">
        <v>40</v>
      </c>
      <c r="F48" s="9" t="s">
        <v>41</v>
      </c>
      <c r="G48" s="0" t="str">
        <f aca="false">IF(Table24[[#This Row],[Number]]&lt;&gt;0,COUNTIF('Finish order'!F:F, Table24[[#This Row],[Number]]),"")</f>
        <v/>
      </c>
    </row>
    <row r="49" customFormat="false" ht="15" hidden="false" customHeight="false" outlineLevel="0" collapsed="false">
      <c r="A49" s="5" t="n">
        <v>48</v>
      </c>
      <c r="C49" s="9" t="s">
        <v>112</v>
      </c>
      <c r="D49" s="9" t="s">
        <v>113</v>
      </c>
      <c r="E49" s="9" t="s">
        <v>40</v>
      </c>
      <c r="F49" s="9" t="s">
        <v>41</v>
      </c>
      <c r="G49" s="0" t="str">
        <f aca="false">IF(Table24[[#This Row],[Number]]&lt;&gt;0,COUNTIF('Finish order'!F:F, Table24[[#This Row],[Number]]),"")</f>
        <v/>
      </c>
    </row>
    <row r="50" customFormat="false" ht="15" hidden="false" customHeight="false" outlineLevel="0" collapsed="false">
      <c r="A50" s="5" t="n">
        <v>49</v>
      </c>
      <c r="C50" s="9" t="s">
        <v>114</v>
      </c>
      <c r="D50" s="9" t="s">
        <v>115</v>
      </c>
      <c r="E50" s="9" t="s">
        <v>40</v>
      </c>
      <c r="F50" s="9" t="s">
        <v>41</v>
      </c>
      <c r="G50" s="0" t="str">
        <f aca="false">IF(Table24[[#This Row],[Number]]&lt;&gt;0,COUNTIF('Finish order'!F:F, Table24[[#This Row],[Number]]),"")</f>
        <v/>
      </c>
    </row>
    <row r="51" customFormat="false" ht="15" hidden="false" customHeight="false" outlineLevel="0" collapsed="false">
      <c r="A51" s="5" t="n">
        <v>50</v>
      </c>
      <c r="C51" s="9" t="s">
        <v>116</v>
      </c>
      <c r="D51" s="9" t="s">
        <v>48</v>
      </c>
      <c r="E51" s="9" t="s">
        <v>40</v>
      </c>
      <c r="F51" s="9" t="s">
        <v>41</v>
      </c>
      <c r="G51" s="0" t="str">
        <f aca="false">IF(Table24[[#This Row],[Number]]&lt;&gt;0,COUNTIF('Finish order'!F:F, Table24[[#This Row],[Number]]),"")</f>
        <v/>
      </c>
      <c r="I51" s="7" t="n">
        <v>1208</v>
      </c>
    </row>
    <row r="52" customFormat="false" ht="15" hidden="false" customHeight="false" outlineLevel="0" collapsed="false">
      <c r="A52" s="5" t="n">
        <v>51</v>
      </c>
      <c r="C52" s="9" t="s">
        <v>117</v>
      </c>
      <c r="D52" s="9" t="s">
        <v>39</v>
      </c>
      <c r="E52" s="9" t="s">
        <v>40</v>
      </c>
      <c r="F52" s="9" t="s">
        <v>41</v>
      </c>
      <c r="G52" s="0" t="str">
        <f aca="false">IF(Table24[[#This Row],[Number]]&lt;&gt;0,COUNTIF('Finish order'!F:F, Table24[[#This Row],[Number]]),"")</f>
        <v/>
      </c>
    </row>
    <row r="53" customFormat="false" ht="15" hidden="false" customHeight="false" outlineLevel="0" collapsed="false">
      <c r="A53" s="5" t="n">
        <v>52</v>
      </c>
      <c r="C53" s="9" t="s">
        <v>118</v>
      </c>
      <c r="D53" s="9" t="s">
        <v>119</v>
      </c>
      <c r="E53" s="9" t="s">
        <v>40</v>
      </c>
      <c r="F53" s="9" t="s">
        <v>41</v>
      </c>
      <c r="G53" s="0" t="str">
        <f aca="false">IF(Table24[[#This Row],[Number]]&lt;&gt;0,COUNTIF('Finish order'!F:F, Table24[[#This Row],[Number]]),"")</f>
        <v/>
      </c>
      <c r="I53" s="7" t="n">
        <v>1210</v>
      </c>
    </row>
    <row r="54" customFormat="false" ht="15" hidden="false" customHeight="false" outlineLevel="0" collapsed="false">
      <c r="A54" s="5" t="n">
        <v>53</v>
      </c>
      <c r="C54" s="9" t="s">
        <v>120</v>
      </c>
      <c r="D54" s="13" t="s">
        <v>119</v>
      </c>
      <c r="E54" s="9" t="s">
        <v>40</v>
      </c>
      <c r="F54" s="9" t="s">
        <v>41</v>
      </c>
      <c r="G54" s="0" t="str">
        <f aca="false">IF(Table24[[#This Row],[Number]]&lt;&gt;0,COUNTIF('Finish order'!F:F, Table24[[#This Row],[Number]]),"")</f>
        <v/>
      </c>
    </row>
    <row r="55" customFormat="false" ht="15" hidden="false" customHeight="false" outlineLevel="0" collapsed="false">
      <c r="A55" s="5" t="n">
        <v>54</v>
      </c>
      <c r="C55" s="9" t="s">
        <v>121</v>
      </c>
      <c r="D55" s="11" t="s">
        <v>39</v>
      </c>
      <c r="E55" s="9" t="s">
        <v>40</v>
      </c>
      <c r="F55" s="9" t="s">
        <v>55</v>
      </c>
      <c r="G55" s="0" t="str">
        <f aca="false">IF(Table24[[#This Row],[Number]]&lt;&gt;0,COUNTIF('Finish order'!F:F, Table24[[#This Row],[Number]]),"")</f>
        <v/>
      </c>
    </row>
    <row r="56" customFormat="false" ht="15" hidden="false" customHeight="false" outlineLevel="0" collapsed="false">
      <c r="A56" s="5" t="n">
        <v>55</v>
      </c>
      <c r="B56" s="5" t="n">
        <v>55</v>
      </c>
      <c r="C56" s="9" t="s">
        <v>122</v>
      </c>
      <c r="D56" s="11" t="s">
        <v>39</v>
      </c>
      <c r="E56" s="9" t="s">
        <v>40</v>
      </c>
      <c r="F56" s="9" t="s">
        <v>55</v>
      </c>
      <c r="G56" s="0" t="n">
        <f aca="false">IF(Table24[[#This Row],[Number]]&lt;&gt;0,COUNTIF('Finish order'!F:F, Table24[[#This Row],[Number]]),"")</f>
        <v>1</v>
      </c>
    </row>
    <row r="57" customFormat="false" ht="15" hidden="false" customHeight="false" outlineLevel="0" collapsed="false">
      <c r="A57" s="5" t="n">
        <v>56</v>
      </c>
      <c r="B57" s="5" t="n">
        <v>56</v>
      </c>
      <c r="C57" s="9" t="s">
        <v>123</v>
      </c>
      <c r="D57" s="11" t="s">
        <v>52</v>
      </c>
      <c r="E57" s="9" t="s">
        <v>40</v>
      </c>
      <c r="F57" s="9" t="s">
        <v>41</v>
      </c>
      <c r="G57" s="0" t="n">
        <f aca="false">IF(Table24[[#This Row],[Number]]&lt;&gt;0,COUNTIF('Finish order'!F:F, Table24[[#This Row],[Number]]),"")</f>
        <v>1</v>
      </c>
    </row>
    <row r="58" customFormat="false" ht="15" hidden="false" customHeight="false" outlineLevel="0" collapsed="false">
      <c r="A58" s="5" t="n">
        <v>57</v>
      </c>
      <c r="B58" s="5" t="n">
        <v>57</v>
      </c>
      <c r="C58" s="9" t="s">
        <v>124</v>
      </c>
      <c r="D58" s="11" t="s">
        <v>125</v>
      </c>
      <c r="E58" s="9" t="s">
        <v>40</v>
      </c>
      <c r="F58" s="9" t="s">
        <v>41</v>
      </c>
      <c r="G58" s="0" t="n">
        <f aca="false">IF(Table24[[#This Row],[Number]]&lt;&gt;0,COUNTIF('Finish order'!F:F, Table24[[#This Row],[Number]]),"")</f>
        <v>1</v>
      </c>
    </row>
    <row r="59" customFormat="false" ht="15" hidden="false" customHeight="false" outlineLevel="0" collapsed="false">
      <c r="A59" s="5" t="n">
        <v>58</v>
      </c>
      <c r="B59" s="5" t="n">
        <v>58</v>
      </c>
      <c r="C59" s="9" t="s">
        <v>126</v>
      </c>
      <c r="D59" s="11" t="s">
        <v>39</v>
      </c>
      <c r="E59" s="9" t="s">
        <v>40</v>
      </c>
      <c r="F59" s="9" t="s">
        <v>41</v>
      </c>
      <c r="G59" s="0" t="n">
        <f aca="false">IF(Table24[[#This Row],[Number]]&lt;&gt;0,COUNTIF('Finish order'!F:F, Table24[[#This Row],[Number]]),"")</f>
        <v>1</v>
      </c>
    </row>
    <row r="60" customFormat="false" ht="15" hidden="false" customHeight="false" outlineLevel="0" collapsed="false">
      <c r="A60" s="5" t="n">
        <v>59</v>
      </c>
      <c r="C60" s="9"/>
      <c r="E60" s="9" t="s">
        <v>40</v>
      </c>
      <c r="F60" s="9" t="s">
        <v>41</v>
      </c>
      <c r="G60" s="0" t="str">
        <f aca="false">IF(Table24[[#This Row],[Number]]&lt;&gt;0,COUNTIF('Finish order'!F:F, Table24[[#This Row],[Number]]),"")</f>
        <v/>
      </c>
    </row>
    <row r="61" customFormat="false" ht="15" hidden="false" customHeight="false" outlineLevel="0" collapsed="false">
      <c r="A61" s="5" t="n">
        <v>60</v>
      </c>
      <c r="C61" s="9"/>
      <c r="E61" s="9" t="s">
        <v>40</v>
      </c>
      <c r="F61" s="9" t="s">
        <v>41</v>
      </c>
      <c r="G61" s="0" t="str">
        <f aca="false">IF(Table24[[#This Row],[Number]]&lt;&gt;0,COUNTIF('Finish order'!F:F, Table24[[#This Row],[Number]]),"")</f>
        <v/>
      </c>
    </row>
    <row r="62" customFormat="false" ht="15" hidden="false" customHeight="false" outlineLevel="0" collapsed="false">
      <c r="A62" s="5" t="n">
        <v>61</v>
      </c>
      <c r="C62" s="9"/>
      <c r="E62" s="9" t="s">
        <v>40</v>
      </c>
      <c r="F62" s="9" t="s">
        <v>41</v>
      </c>
      <c r="G62" s="0" t="str">
        <f aca="false">IF(Table24[[#This Row],[Number]]&lt;&gt;0,COUNTIF('Finish order'!F:F, Table24[[#This Row],[Number]]),"")</f>
        <v/>
      </c>
    </row>
    <row r="63" customFormat="false" ht="15" hidden="false" customHeight="false" outlineLevel="0" collapsed="false">
      <c r="A63" s="5" t="n">
        <v>62</v>
      </c>
      <c r="C63" s="9"/>
      <c r="E63" s="9" t="s">
        <v>40</v>
      </c>
      <c r="F63" s="9" t="s">
        <v>41</v>
      </c>
      <c r="G63" s="0" t="str">
        <f aca="false">IF(Table24[[#This Row],[Number]]&lt;&gt;0,COUNTIF('Finish order'!F:F, Table24[[#This Row],[Number]]),"")</f>
        <v/>
      </c>
    </row>
    <row r="64" customFormat="false" ht="15" hidden="false" customHeight="false" outlineLevel="0" collapsed="false">
      <c r="A64" s="5" t="n">
        <v>63</v>
      </c>
      <c r="C64" s="9"/>
      <c r="E64" s="9" t="s">
        <v>40</v>
      </c>
      <c r="F64" s="9" t="s">
        <v>41</v>
      </c>
      <c r="G64" s="0" t="str">
        <f aca="false">IF(Table24[[#This Row],[Number]]&lt;&gt;0,COUNTIF('Finish order'!F:F, Table24[[#This Row],[Number]]),"")</f>
        <v/>
      </c>
    </row>
    <row r="65" customFormat="false" ht="15" hidden="false" customHeight="false" outlineLevel="0" collapsed="false">
      <c r="A65" s="5" t="n">
        <v>64</v>
      </c>
      <c r="C65" s="9"/>
      <c r="E65" s="9" t="s">
        <v>40</v>
      </c>
      <c r="F65" s="9" t="s">
        <v>41</v>
      </c>
      <c r="G65" s="0" t="str">
        <f aca="false">IF(Table24[[#This Row],[Number]]&lt;&gt;0,COUNTIF('Finish order'!F:F, Table24[[#This Row],[Number]]),"")</f>
        <v/>
      </c>
    </row>
    <row r="66" customFormat="false" ht="15" hidden="false" customHeight="false" outlineLevel="0" collapsed="false">
      <c r="A66" s="5" t="n">
        <v>65</v>
      </c>
      <c r="C66" s="9"/>
      <c r="E66" s="9" t="s">
        <v>40</v>
      </c>
      <c r="F66" s="9" t="s">
        <v>41</v>
      </c>
      <c r="G66" s="0" t="str">
        <f aca="false">IF(Table24[[#This Row],[Number]]&lt;&gt;0,COUNTIF('Finish order'!F:F, Table24[[#This Row],[Number]]),"")</f>
        <v/>
      </c>
    </row>
    <row r="67" customFormat="false" ht="15" hidden="false" customHeight="false" outlineLevel="0" collapsed="false">
      <c r="A67" s="5" t="n">
        <v>66</v>
      </c>
      <c r="C67" s="12"/>
      <c r="D67" s="13"/>
      <c r="E67" s="9" t="s">
        <v>40</v>
      </c>
      <c r="F67" s="9" t="s">
        <v>41</v>
      </c>
      <c r="G67" s="0" t="str">
        <f aca="false">IF(Table24[[#This Row],[Number]]&lt;&gt;0,COUNTIF('Finish order'!F:F, Table24[[#This Row],[Number]]),"")</f>
        <v/>
      </c>
    </row>
    <row r="68" customFormat="false" ht="15" hidden="false" customHeight="false" outlineLevel="0" collapsed="false">
      <c r="A68" s="5" t="n">
        <v>67</v>
      </c>
      <c r="C68" s="9"/>
      <c r="E68" s="9" t="s">
        <v>40</v>
      </c>
      <c r="F68" s="9" t="s">
        <v>41</v>
      </c>
      <c r="G68" s="0" t="str">
        <f aca="false">IF(Table24[[#This Row],[Number]]&lt;&gt;0,COUNTIF('Finish order'!F:F, Table24[[#This Row],[Number]]),"")</f>
        <v/>
      </c>
    </row>
    <row r="69" customFormat="false" ht="15" hidden="false" customHeight="false" outlineLevel="0" collapsed="false">
      <c r="A69" s="5" t="n">
        <v>68</v>
      </c>
      <c r="C69" s="9"/>
      <c r="E69" s="9" t="s">
        <v>40</v>
      </c>
      <c r="F69" s="9" t="s">
        <v>41</v>
      </c>
      <c r="G69" s="0" t="str">
        <f aca="false">IF(Table24[[#This Row],[Number]]&lt;&gt;0,COUNTIF('Finish order'!F:F, Table24[[#This Row],[Number]]),"")</f>
        <v/>
      </c>
    </row>
    <row r="70" customFormat="false" ht="15" hidden="false" customHeight="false" outlineLevel="0" collapsed="false">
      <c r="A70" s="5" t="n">
        <v>69</v>
      </c>
      <c r="C70" s="9"/>
      <c r="E70" s="9" t="s">
        <v>40</v>
      </c>
      <c r="F70" s="9" t="s">
        <v>41</v>
      </c>
      <c r="G70" s="0" t="str">
        <f aca="false">IF(Table24[[#This Row],[Number]]&lt;&gt;0,COUNTIF('Finish order'!F:F, Table24[[#This Row],[Number]]),"")</f>
        <v/>
      </c>
    </row>
    <row r="71" customFormat="false" ht="15" hidden="false" customHeight="false" outlineLevel="0" collapsed="false">
      <c r="A71" s="5" t="n">
        <v>70</v>
      </c>
      <c r="C71" s="9"/>
      <c r="E71" s="9" t="s">
        <v>40</v>
      </c>
      <c r="F71" s="9" t="s">
        <v>41</v>
      </c>
      <c r="G71" s="0" t="str">
        <f aca="false">IF(Table24[[#This Row],[Number]]&lt;&gt;0,COUNTIF('Finish order'!F:F, Table24[[#This Row],[Number]]),"")</f>
        <v/>
      </c>
    </row>
    <row r="72" customFormat="false" ht="15" hidden="false" customHeight="false" outlineLevel="0" collapsed="false">
      <c r="A72" s="5" t="n">
        <v>71</v>
      </c>
      <c r="C72" s="9"/>
      <c r="E72" s="9" t="s">
        <v>40</v>
      </c>
      <c r="F72" s="9" t="s">
        <v>41</v>
      </c>
      <c r="G72" s="0" t="str">
        <f aca="false">IF(Table24[[#This Row],[Number]]&lt;&gt;0,COUNTIF('Finish order'!F:F, Table24[[#This Row],[Number]]),"")</f>
        <v/>
      </c>
    </row>
    <row r="73" customFormat="false" ht="15" hidden="false" customHeight="false" outlineLevel="0" collapsed="false">
      <c r="A73" s="5" t="n">
        <v>72</v>
      </c>
      <c r="C73" s="9"/>
      <c r="E73" s="9" t="s">
        <v>40</v>
      </c>
      <c r="F73" s="9" t="s">
        <v>41</v>
      </c>
      <c r="G73" s="0" t="str">
        <f aca="false">IF(Table24[[#This Row],[Number]]&lt;&gt;0,COUNTIF('Finish order'!F:F, Table24[[#This Row],[Number]]),"")</f>
        <v/>
      </c>
    </row>
    <row r="74" customFormat="false" ht="15" hidden="false" customHeight="false" outlineLevel="0" collapsed="false">
      <c r="A74" s="5" t="n">
        <v>73</v>
      </c>
      <c r="C74" s="9"/>
      <c r="E74" s="9" t="s">
        <v>40</v>
      </c>
      <c r="F74" s="9" t="s">
        <v>41</v>
      </c>
      <c r="G74" s="0" t="str">
        <f aca="false">IF(Table24[[#This Row],[Number]]&lt;&gt;0,COUNTIF('Finish order'!F:F, Table24[[#This Row],[Number]]),"")</f>
        <v/>
      </c>
    </row>
    <row r="75" customFormat="false" ht="15" hidden="false" customHeight="false" outlineLevel="0" collapsed="false">
      <c r="A75" s="5" t="n">
        <v>74</v>
      </c>
      <c r="C75" s="9"/>
      <c r="E75" s="9" t="s">
        <v>40</v>
      </c>
      <c r="F75" s="9" t="s">
        <v>41</v>
      </c>
      <c r="G75" s="0" t="str">
        <f aca="false">IF(Table24[[#This Row],[Number]]&lt;&gt;0,COUNTIF('Finish order'!F:F, Table24[[#This Row],[Number]]),"")</f>
        <v/>
      </c>
    </row>
    <row r="76" customFormat="false" ht="15" hidden="false" customHeight="false" outlineLevel="0" collapsed="false">
      <c r="A76" s="5" t="n">
        <v>75</v>
      </c>
      <c r="C76" s="9"/>
      <c r="E76" s="9" t="s">
        <v>40</v>
      </c>
      <c r="F76" s="9" t="s">
        <v>41</v>
      </c>
      <c r="G76" s="0" t="str">
        <f aca="false">IF(Table24[[#This Row],[Number]]&lt;&gt;0,COUNTIF('Finish order'!F:F, Table24[[#This Row],[Number]]),"")</f>
        <v/>
      </c>
    </row>
    <row r="77" customFormat="false" ht="15" hidden="false" customHeight="false" outlineLevel="0" collapsed="false">
      <c r="A77" s="5" t="n">
        <v>76</v>
      </c>
      <c r="C77" s="9"/>
      <c r="E77" s="9" t="s">
        <v>40</v>
      </c>
      <c r="F77" s="9" t="s">
        <v>41</v>
      </c>
      <c r="G77" s="0" t="str">
        <f aca="false">IF(Table24[[#This Row],[Number]]&lt;&gt;0,COUNTIF('Finish order'!F:F, Table24[[#This Row],[Number]]),"")</f>
        <v/>
      </c>
    </row>
    <row r="78" customFormat="false" ht="15" hidden="false" customHeight="false" outlineLevel="0" collapsed="false">
      <c r="A78" s="5" t="n">
        <v>77</v>
      </c>
      <c r="C78" s="9"/>
      <c r="E78" s="9" t="s">
        <v>40</v>
      </c>
      <c r="F78" s="9" t="s">
        <v>41</v>
      </c>
      <c r="G78" s="0" t="str">
        <f aca="false">IF(Table24[[#This Row],[Number]]&lt;&gt;0,COUNTIF('Finish order'!F:F, Table24[[#This Row],[Number]]),"")</f>
        <v/>
      </c>
    </row>
    <row r="79" customFormat="false" ht="15" hidden="false" customHeight="false" outlineLevel="0" collapsed="false">
      <c r="A79" s="5" t="n">
        <v>78</v>
      </c>
      <c r="C79" s="9"/>
      <c r="E79" s="9" t="s">
        <v>40</v>
      </c>
      <c r="F79" s="9" t="s">
        <v>41</v>
      </c>
      <c r="G79" s="0" t="str">
        <f aca="false">IF(Table24[[#This Row],[Number]]&lt;&gt;0,COUNTIF('Finish order'!F:F, Table24[[#This Row],[Number]]),"")</f>
        <v/>
      </c>
    </row>
    <row r="80" customFormat="false" ht="15" hidden="false" customHeight="false" outlineLevel="0" collapsed="false">
      <c r="A80" s="5" t="n">
        <v>79</v>
      </c>
      <c r="C80" s="9"/>
      <c r="E80" s="9" t="s">
        <v>40</v>
      </c>
      <c r="F80" s="9" t="s">
        <v>41</v>
      </c>
      <c r="G80" s="0" t="str">
        <f aca="false">IF(Table24[[#This Row],[Number]]&lt;&gt;0,COUNTIF('Finish order'!F:F, Table24[[#This Row],[Number]]),"")</f>
        <v/>
      </c>
    </row>
    <row r="81" customFormat="false" ht="15" hidden="false" customHeight="false" outlineLevel="0" collapsed="false">
      <c r="A81" s="5" t="n">
        <v>80</v>
      </c>
      <c r="C81" s="9"/>
      <c r="E81" s="9" t="s">
        <v>40</v>
      </c>
      <c r="F81" s="9" t="s">
        <v>41</v>
      </c>
      <c r="G81" s="0" t="str">
        <f aca="false">IF(Table24[[#This Row],[Number]]&lt;&gt;0,COUNTIF('Finish order'!F:F, Table24[[#This Row],[Number]]),"")</f>
        <v/>
      </c>
    </row>
    <row r="82" customFormat="false" ht="15" hidden="false" customHeight="false" outlineLevel="0" collapsed="false">
      <c r="A82" s="5" t="n">
        <v>81</v>
      </c>
      <c r="C82" s="9"/>
      <c r="E82" s="9" t="s">
        <v>40</v>
      </c>
      <c r="F82" s="9" t="s">
        <v>41</v>
      </c>
      <c r="G82" s="0" t="str">
        <f aca="false">IF(Table24[[#This Row],[Number]]&lt;&gt;0,COUNTIF('Finish order'!F:F, Table24[[#This Row],[Number]]),"")</f>
        <v/>
      </c>
    </row>
    <row r="83" customFormat="false" ht="15" hidden="false" customHeight="false" outlineLevel="0" collapsed="false">
      <c r="A83" s="5" t="n">
        <v>82</v>
      </c>
      <c r="C83" s="9"/>
      <c r="E83" s="9" t="s">
        <v>40</v>
      </c>
      <c r="F83" s="9" t="s">
        <v>41</v>
      </c>
      <c r="G83" s="0" t="str">
        <f aca="false">IF(Table24[[#This Row],[Number]]&lt;&gt;0,COUNTIF('Finish order'!F:F, Table24[[#This Row],[Number]]),"")</f>
        <v/>
      </c>
    </row>
    <row r="84" customFormat="false" ht="15" hidden="false" customHeight="false" outlineLevel="0" collapsed="false">
      <c r="A84" s="5" t="n">
        <v>83</v>
      </c>
      <c r="C84" s="9"/>
      <c r="E84" s="9" t="s">
        <v>40</v>
      </c>
      <c r="F84" s="9" t="s">
        <v>41</v>
      </c>
      <c r="G84" s="0" t="str">
        <f aca="false">IF(Table24[[#This Row],[Number]]&lt;&gt;0,COUNTIF('Finish order'!F:F, Table24[[#This Row],[Number]]),"")</f>
        <v/>
      </c>
    </row>
    <row r="85" customFormat="false" ht="15" hidden="false" customHeight="false" outlineLevel="0" collapsed="false">
      <c r="A85" s="5" t="n">
        <v>84</v>
      </c>
      <c r="C85" s="9"/>
      <c r="E85" s="9" t="s">
        <v>40</v>
      </c>
      <c r="F85" s="9" t="s">
        <v>41</v>
      </c>
      <c r="G85" s="0" t="str">
        <f aca="false">IF(Table24[[#This Row],[Number]]&lt;&gt;0,COUNTIF('Finish order'!F:F, Table24[[#This Row],[Number]]),"")</f>
        <v/>
      </c>
    </row>
    <row r="86" customFormat="false" ht="15" hidden="false" customHeight="false" outlineLevel="0" collapsed="false">
      <c r="A86" s="5" t="n">
        <v>85</v>
      </c>
      <c r="C86" s="9"/>
      <c r="E86" s="9" t="s">
        <v>40</v>
      </c>
      <c r="F86" s="9" t="s">
        <v>41</v>
      </c>
      <c r="G86" s="0" t="str">
        <f aca="false">IF(Table24[[#This Row],[Number]]&lt;&gt;0,COUNTIF('Finish order'!F:F, Table24[[#This Row],[Number]]),"")</f>
        <v/>
      </c>
    </row>
    <row r="87" customFormat="false" ht="15" hidden="false" customHeight="false" outlineLevel="0" collapsed="false">
      <c r="A87" s="5" t="n">
        <v>86</v>
      </c>
      <c r="C87" s="9"/>
      <c r="E87" s="9" t="s">
        <v>40</v>
      </c>
      <c r="F87" s="9" t="s">
        <v>41</v>
      </c>
      <c r="G87" s="0" t="str">
        <f aca="false">IF(Table24[[#This Row],[Number]]&lt;&gt;0,COUNTIF('Finish order'!F:F, Table24[[#This Row],[Number]]),"")</f>
        <v/>
      </c>
    </row>
    <row r="88" customFormat="false" ht="15" hidden="false" customHeight="true" outlineLevel="0" collapsed="false">
      <c r="A88" s="5" t="n">
        <v>87</v>
      </c>
      <c r="C88" s="9"/>
      <c r="E88" s="9" t="s">
        <v>40</v>
      </c>
      <c r="F88" s="9" t="s">
        <v>41</v>
      </c>
      <c r="G88" s="0" t="str">
        <f aca="false">IF(Table24[[#This Row],[Number]]&lt;&gt;0,COUNTIF('Finish order'!F:F, Table24[[#This Row],[Number]]),"")</f>
        <v/>
      </c>
    </row>
    <row r="89" customFormat="false" ht="15" hidden="false" customHeight="false" outlineLevel="0" collapsed="false">
      <c r="A89" s="5" t="n">
        <v>88</v>
      </c>
      <c r="C89" s="9"/>
      <c r="E89" s="9" t="s">
        <v>40</v>
      </c>
      <c r="F89" s="9" t="s">
        <v>41</v>
      </c>
      <c r="G89" s="0" t="str">
        <f aca="false">IF(Table24[[#This Row],[Number]]&lt;&gt;0,COUNTIF('Finish order'!F:F, Table24[[#This Row],[Number]]),"")</f>
        <v/>
      </c>
    </row>
    <row r="90" customFormat="false" ht="15" hidden="false" customHeight="false" outlineLevel="0" collapsed="false">
      <c r="A90" s="5" t="n">
        <v>89</v>
      </c>
      <c r="C90" s="9"/>
      <c r="E90" s="9" t="s">
        <v>40</v>
      </c>
      <c r="F90" s="9" t="s">
        <v>41</v>
      </c>
      <c r="G90" s="0" t="str">
        <f aca="false">IF(Table24[[#This Row],[Number]]&lt;&gt;0,COUNTIF('Finish order'!F:F, Table24[[#This Row],[Number]]),"")</f>
        <v/>
      </c>
    </row>
    <row r="91" customFormat="false" ht="15" hidden="false" customHeight="false" outlineLevel="0" collapsed="false">
      <c r="A91" s="5" t="n">
        <v>90</v>
      </c>
      <c r="C91" s="9"/>
      <c r="E91" s="9" t="s">
        <v>40</v>
      </c>
      <c r="F91" s="9" t="s">
        <v>41</v>
      </c>
      <c r="G91" s="0" t="str">
        <f aca="false">IF(Table24[[#This Row],[Number]]&lt;&gt;0,COUNTIF('Finish order'!F:F, Table24[[#This Row],[Number]]),"")</f>
        <v/>
      </c>
    </row>
    <row r="92" customFormat="false" ht="15" hidden="false" customHeight="false" outlineLevel="0" collapsed="false">
      <c r="A92" s="5" t="n">
        <v>91</v>
      </c>
      <c r="C92" s="9"/>
      <c r="E92" s="9" t="s">
        <v>40</v>
      </c>
      <c r="F92" s="9" t="s">
        <v>41</v>
      </c>
      <c r="G92" s="0" t="str">
        <f aca="false">IF(Table24[[#This Row],[Number]]&lt;&gt;0,COUNTIF('Finish order'!F:F, Table24[[#This Row],[Number]]),"")</f>
        <v/>
      </c>
    </row>
    <row r="93" customFormat="false" ht="15" hidden="false" customHeight="false" outlineLevel="0" collapsed="false">
      <c r="A93" s="5" t="n">
        <v>92</v>
      </c>
      <c r="C93" s="9"/>
      <c r="E93" s="9" t="s">
        <v>40</v>
      </c>
      <c r="F93" s="9" t="s">
        <v>41</v>
      </c>
      <c r="G93" s="0" t="str">
        <f aca="false">IF(Table24[[#This Row],[Number]]&lt;&gt;0,COUNTIF('Finish order'!F:F, Table24[[#This Row],[Number]]),"")</f>
        <v/>
      </c>
    </row>
    <row r="94" customFormat="false" ht="15" hidden="false" customHeight="false" outlineLevel="0" collapsed="false">
      <c r="A94" s="5" t="n">
        <v>93</v>
      </c>
      <c r="C94" s="9"/>
      <c r="E94" s="9" t="s">
        <v>40</v>
      </c>
      <c r="F94" s="9" t="s">
        <v>41</v>
      </c>
      <c r="G94" s="0" t="str">
        <f aca="false">IF(Table24[[#This Row],[Number]]&lt;&gt;0,COUNTIF('Finish order'!F:F, Table24[[#This Row],[Number]]),"")</f>
        <v/>
      </c>
    </row>
    <row r="95" customFormat="false" ht="15" hidden="false" customHeight="false" outlineLevel="0" collapsed="false">
      <c r="A95" s="5" t="n">
        <v>94</v>
      </c>
      <c r="C95" s="9"/>
      <c r="E95" s="9" t="s">
        <v>40</v>
      </c>
      <c r="F95" s="9" t="s">
        <v>41</v>
      </c>
      <c r="G95" s="0" t="str">
        <f aca="false">IF(Table24[[#This Row],[Number]]&lt;&gt;0,COUNTIF('Finish order'!F:F, Table24[[#This Row],[Number]]),"")</f>
        <v/>
      </c>
    </row>
    <row r="96" customFormat="false" ht="15" hidden="false" customHeight="false" outlineLevel="0" collapsed="false">
      <c r="A96" s="5" t="n">
        <v>95</v>
      </c>
      <c r="C96" s="9"/>
      <c r="E96" s="9" t="s">
        <v>40</v>
      </c>
      <c r="F96" s="9" t="s">
        <v>41</v>
      </c>
      <c r="G96" s="0" t="str">
        <f aca="false">IF(Table24[[#This Row],[Number]]&lt;&gt;0,COUNTIF('Finish order'!F:F, Table24[[#This Row],[Number]]),"")</f>
        <v/>
      </c>
    </row>
    <row r="97" customFormat="false" ht="15" hidden="false" customHeight="false" outlineLevel="0" collapsed="false">
      <c r="A97" s="5" t="n">
        <v>96</v>
      </c>
      <c r="C97" s="9"/>
      <c r="E97" s="9" t="s">
        <v>40</v>
      </c>
      <c r="F97" s="9" t="s">
        <v>41</v>
      </c>
      <c r="G97" s="0" t="str">
        <f aca="false">IF(Table24[[#This Row],[Number]]&lt;&gt;0,COUNTIF('Finish order'!F:F, Table24[[#This Row],[Number]]),"")</f>
        <v/>
      </c>
    </row>
    <row r="98" customFormat="false" ht="15" hidden="false" customHeight="false" outlineLevel="0" collapsed="false">
      <c r="A98" s="5" t="n">
        <v>97</v>
      </c>
      <c r="C98" s="9"/>
      <c r="E98" s="9" t="s">
        <v>40</v>
      </c>
      <c r="F98" s="9" t="s">
        <v>41</v>
      </c>
      <c r="G98" s="0" t="str">
        <f aca="false">IF(Table24[[#This Row],[Number]]&lt;&gt;0,COUNTIF('Finish order'!F:F, Table24[[#This Row],[Number]]),"")</f>
        <v/>
      </c>
    </row>
    <row r="99" customFormat="false" ht="15" hidden="false" customHeight="false" outlineLevel="0" collapsed="false">
      <c r="A99" s="5" t="n">
        <v>98</v>
      </c>
      <c r="C99" s="9"/>
      <c r="E99" s="9" t="s">
        <v>40</v>
      </c>
      <c r="F99" s="9" t="s">
        <v>41</v>
      </c>
      <c r="G99" s="0" t="str">
        <f aca="false">IF(Table24[[#This Row],[Number]]&lt;&gt;0,COUNTIF('Finish order'!F:F, Table24[[#This Row],[Number]]),"")</f>
        <v/>
      </c>
    </row>
    <row r="100" customFormat="false" ht="15" hidden="false" customHeight="false" outlineLevel="0" collapsed="false">
      <c r="A100" s="5" t="n">
        <v>99</v>
      </c>
      <c r="C100" s="9"/>
      <c r="E100" s="9" t="s">
        <v>40</v>
      </c>
      <c r="F100" s="9" t="s">
        <v>41</v>
      </c>
      <c r="G100" s="0" t="str">
        <f aca="false">IF(Table24[[#This Row],[Number]]&lt;&gt;0,COUNTIF('Finish order'!F:F, Table24[[#This Row],[Number]]),"")</f>
        <v/>
      </c>
    </row>
    <row r="101" customFormat="false" ht="15" hidden="false" customHeight="false" outlineLevel="0" collapsed="false">
      <c r="A101" s="5" t="n">
        <v>100</v>
      </c>
      <c r="B101" s="5" t="n">
        <v>100</v>
      </c>
      <c r="C101" s="9" t="s">
        <v>127</v>
      </c>
      <c r="D101" s="11" t="s">
        <v>119</v>
      </c>
      <c r="E101" s="9" t="s">
        <v>40</v>
      </c>
      <c r="F101" s="9" t="s">
        <v>128</v>
      </c>
      <c r="G101" s="0" t="n">
        <f aca="false">IF(Table24[[#This Row],[Number]]&lt;&gt;0,COUNTIF('Finish order'!F:F, Table24[[#This Row],[Number]]),"")</f>
        <v>1</v>
      </c>
    </row>
    <row r="102" customFormat="false" ht="15" hidden="false" customHeight="false" outlineLevel="0" collapsed="false">
      <c r="A102" s="5" t="n">
        <v>101</v>
      </c>
      <c r="C102" s="9" t="s">
        <v>129</v>
      </c>
      <c r="D102" s="11" t="s">
        <v>59</v>
      </c>
      <c r="E102" s="9" t="s">
        <v>40</v>
      </c>
      <c r="F102" s="9" t="s">
        <v>128</v>
      </c>
      <c r="G102" s="0" t="str">
        <f aca="false">IF(Table24[[#This Row],[Number]]&lt;&gt;0,COUNTIF('Finish order'!F:F, Table24[[#This Row],[Number]]),"")</f>
        <v/>
      </c>
    </row>
    <row r="103" customFormat="false" ht="15" hidden="false" customHeight="false" outlineLevel="0" collapsed="false">
      <c r="A103" s="5" t="n">
        <v>102</v>
      </c>
      <c r="C103" s="9" t="s">
        <v>130</v>
      </c>
      <c r="D103" s="11" t="s">
        <v>102</v>
      </c>
      <c r="E103" s="9" t="s">
        <v>40</v>
      </c>
      <c r="F103" s="9" t="s">
        <v>128</v>
      </c>
      <c r="G103" s="0" t="str">
        <f aca="false">IF(Table24[[#This Row],[Number]]&lt;&gt;0,COUNTIF('Finish order'!F:F, Table24[[#This Row],[Number]]),"")</f>
        <v/>
      </c>
    </row>
    <row r="104" customFormat="false" ht="15" hidden="false" customHeight="false" outlineLevel="0" collapsed="false">
      <c r="A104" s="5" t="n">
        <v>103</v>
      </c>
      <c r="C104" s="9" t="s">
        <v>131</v>
      </c>
      <c r="D104" s="11" t="s">
        <v>132</v>
      </c>
      <c r="E104" s="9" t="s">
        <v>40</v>
      </c>
      <c r="F104" s="9" t="s">
        <v>128</v>
      </c>
      <c r="G104" s="0" t="str">
        <f aca="false">IF(Table24[[#This Row],[Number]]&lt;&gt;0,COUNTIF('Finish order'!F:F, Table24[[#This Row],[Number]]),"")</f>
        <v/>
      </c>
    </row>
    <row r="105" customFormat="false" ht="15" hidden="false" customHeight="false" outlineLevel="0" collapsed="false">
      <c r="A105" s="5" t="n">
        <v>104</v>
      </c>
      <c r="C105" s="9" t="s">
        <v>133</v>
      </c>
      <c r="D105" s="11" t="s">
        <v>102</v>
      </c>
      <c r="E105" s="9" t="s">
        <v>40</v>
      </c>
      <c r="F105" s="9" t="s">
        <v>128</v>
      </c>
      <c r="G105" s="0" t="str">
        <f aca="false">IF(Table24[[#This Row],[Number]]&lt;&gt;0,COUNTIF('Finish order'!F:F, Table24[[#This Row],[Number]]),"")</f>
        <v/>
      </c>
    </row>
    <row r="106" customFormat="false" ht="15" hidden="false" customHeight="false" outlineLevel="0" collapsed="false">
      <c r="A106" s="5" t="n">
        <v>105</v>
      </c>
      <c r="C106" s="9" t="s">
        <v>134</v>
      </c>
      <c r="D106" s="11" t="s">
        <v>39</v>
      </c>
      <c r="E106" s="9" t="s">
        <v>40</v>
      </c>
      <c r="F106" s="9" t="s">
        <v>128</v>
      </c>
      <c r="G106" s="0" t="str">
        <f aca="false">IF(Table24[[#This Row],[Number]]&lt;&gt;0,COUNTIF('Finish order'!F:F, Table24[[#This Row],[Number]]),"")</f>
        <v/>
      </c>
    </row>
    <row r="107" customFormat="false" ht="15" hidden="false" customHeight="false" outlineLevel="0" collapsed="false">
      <c r="A107" s="5" t="n">
        <v>106</v>
      </c>
      <c r="C107" s="9" t="s">
        <v>135</v>
      </c>
      <c r="D107" s="11" t="s">
        <v>102</v>
      </c>
      <c r="E107" s="9" t="s">
        <v>40</v>
      </c>
      <c r="F107" s="9" t="s">
        <v>128</v>
      </c>
      <c r="G107" s="0" t="str">
        <f aca="false">IF(Table24[[#This Row],[Number]]&lt;&gt;0,COUNTIF('Finish order'!F:F, Table24[[#This Row],[Number]]),"")</f>
        <v/>
      </c>
    </row>
    <row r="108" customFormat="false" ht="15" hidden="false" customHeight="false" outlineLevel="0" collapsed="false">
      <c r="A108" s="5" t="n">
        <v>107</v>
      </c>
      <c r="C108" s="9" t="s">
        <v>136</v>
      </c>
      <c r="D108" s="11" t="s">
        <v>102</v>
      </c>
      <c r="E108" s="9" t="s">
        <v>40</v>
      </c>
      <c r="F108" s="9" t="s">
        <v>128</v>
      </c>
      <c r="G108" s="0" t="str">
        <f aca="false">IF(Table24[[#This Row],[Number]]&lt;&gt;0,COUNTIF('Finish order'!F:F, Table24[[#This Row],[Number]]),"")</f>
        <v/>
      </c>
    </row>
    <row r="109" customFormat="false" ht="15" hidden="false" customHeight="false" outlineLevel="0" collapsed="false">
      <c r="A109" s="5" t="n">
        <v>108</v>
      </c>
      <c r="C109" s="9" t="s">
        <v>137</v>
      </c>
      <c r="D109" s="11" t="s">
        <v>39</v>
      </c>
      <c r="E109" s="9" t="s">
        <v>40</v>
      </c>
      <c r="F109" s="9" t="s">
        <v>128</v>
      </c>
      <c r="G109" s="0" t="str">
        <f aca="false">IF(Table24[[#This Row],[Number]]&lt;&gt;0,COUNTIF('Finish order'!F:F, Table24[[#This Row],[Number]]),"")</f>
        <v/>
      </c>
    </row>
    <row r="110" customFormat="false" ht="15" hidden="false" customHeight="false" outlineLevel="0" collapsed="false">
      <c r="A110" s="5" t="n">
        <v>109</v>
      </c>
      <c r="B110" s="5" t="n">
        <v>109</v>
      </c>
      <c r="C110" s="9" t="s">
        <v>138</v>
      </c>
      <c r="D110" s="11" t="s">
        <v>139</v>
      </c>
      <c r="E110" s="9" t="s">
        <v>40</v>
      </c>
      <c r="F110" s="9" t="s">
        <v>128</v>
      </c>
      <c r="G110" s="0" t="n">
        <f aca="false">IF(Table24[[#This Row],[Number]]&lt;&gt;0,COUNTIF('Finish order'!F:F, Table24[[#This Row],[Number]]),"")</f>
        <v>1</v>
      </c>
    </row>
    <row r="111" customFormat="false" ht="15" hidden="false" customHeight="false" outlineLevel="0" collapsed="false">
      <c r="A111" s="5" t="n">
        <v>110</v>
      </c>
      <c r="C111" s="9" t="s">
        <v>140</v>
      </c>
      <c r="D111" s="11" t="s">
        <v>141</v>
      </c>
      <c r="E111" s="9" t="s">
        <v>40</v>
      </c>
      <c r="F111" s="9" t="s">
        <v>128</v>
      </c>
      <c r="G111" s="0" t="str">
        <f aca="false">IF(Table24[[#This Row],[Number]]&lt;&gt;0,COUNTIF('Finish order'!F:F, Table24[[#This Row],[Number]]),"")</f>
        <v/>
      </c>
    </row>
    <row r="112" customFormat="false" ht="15" hidden="false" customHeight="false" outlineLevel="0" collapsed="false">
      <c r="A112" s="5" t="n">
        <v>111</v>
      </c>
      <c r="C112" s="9" t="s">
        <v>142</v>
      </c>
      <c r="D112" s="11" t="s">
        <v>52</v>
      </c>
      <c r="E112" s="9" t="s">
        <v>40</v>
      </c>
      <c r="F112" s="9" t="s">
        <v>128</v>
      </c>
      <c r="G112" s="0" t="str">
        <f aca="false">IF(Table24[[#This Row],[Number]]&lt;&gt;0,COUNTIF('Finish order'!F:F, Table24[[#This Row],[Number]]),"")</f>
        <v/>
      </c>
    </row>
    <row r="113" customFormat="false" ht="15" hidden="false" customHeight="false" outlineLevel="0" collapsed="false">
      <c r="A113" s="5" t="n">
        <v>112</v>
      </c>
      <c r="C113" s="9" t="s">
        <v>143</v>
      </c>
      <c r="D113" s="11" t="s">
        <v>139</v>
      </c>
      <c r="E113" s="9" t="s">
        <v>40</v>
      </c>
      <c r="F113" s="9" t="s">
        <v>128</v>
      </c>
      <c r="G113" s="0" t="str">
        <f aca="false">IF(Table24[[#This Row],[Number]]&lt;&gt;0,COUNTIF('Finish order'!F:F, Table24[[#This Row],[Number]]),"")</f>
        <v/>
      </c>
    </row>
    <row r="114" customFormat="false" ht="15" hidden="false" customHeight="false" outlineLevel="0" collapsed="false">
      <c r="A114" s="5" t="n">
        <v>113</v>
      </c>
      <c r="C114" s="9" t="s">
        <v>144</v>
      </c>
      <c r="D114" s="11" t="s">
        <v>59</v>
      </c>
      <c r="E114" s="9" t="s">
        <v>40</v>
      </c>
      <c r="F114" s="9" t="s">
        <v>128</v>
      </c>
      <c r="G114" s="0" t="str">
        <f aca="false">IF(Table24[[#This Row],[Number]]&lt;&gt;0,COUNTIF('Finish order'!F:F, Table24[[#This Row],[Number]]),"")</f>
        <v/>
      </c>
    </row>
    <row r="115" customFormat="false" ht="15" hidden="false" customHeight="false" outlineLevel="0" collapsed="false">
      <c r="A115" s="5" t="n">
        <v>114</v>
      </c>
      <c r="C115" s="9" t="s">
        <v>145</v>
      </c>
      <c r="D115" s="11" t="s">
        <v>115</v>
      </c>
      <c r="E115" s="9" t="s">
        <v>40</v>
      </c>
      <c r="F115" s="9" t="s">
        <v>128</v>
      </c>
      <c r="G115" s="0" t="str">
        <f aca="false">IF(Table24[[#This Row],[Number]]&lt;&gt;0,COUNTIF('Finish order'!F:F, Table24[[#This Row],[Number]]),"")</f>
        <v/>
      </c>
    </row>
    <row r="116" customFormat="false" ht="15" hidden="false" customHeight="false" outlineLevel="0" collapsed="false">
      <c r="A116" s="5" t="n">
        <v>115</v>
      </c>
      <c r="C116" s="9" t="s">
        <v>146</v>
      </c>
      <c r="D116" s="9" t="s">
        <v>39</v>
      </c>
      <c r="E116" s="9" t="s">
        <v>40</v>
      </c>
      <c r="F116" s="9" t="s">
        <v>128</v>
      </c>
      <c r="G116" s="0" t="str">
        <f aca="false">IF(Table24[[#This Row],[Number]]&lt;&gt;0,COUNTIF('Finish order'!F:F, Table24[[#This Row],[Number]]),"")</f>
        <v/>
      </c>
    </row>
    <row r="117" customFormat="false" ht="15" hidden="false" customHeight="false" outlineLevel="0" collapsed="false">
      <c r="A117" s="5" t="n">
        <v>116</v>
      </c>
      <c r="C117" s="9" t="s">
        <v>147</v>
      </c>
      <c r="D117" s="9" t="s">
        <v>39</v>
      </c>
      <c r="E117" s="9" t="s">
        <v>40</v>
      </c>
      <c r="F117" s="9" t="s">
        <v>128</v>
      </c>
      <c r="G117" s="0" t="str">
        <f aca="false">IF(Table24[[#This Row],[Number]]&lt;&gt;0,COUNTIF('Finish order'!F:F, Table24[[#This Row],[Number]]),"")</f>
        <v/>
      </c>
    </row>
    <row r="118" customFormat="false" ht="15" hidden="false" customHeight="false" outlineLevel="0" collapsed="false">
      <c r="A118" s="5" t="n">
        <v>117</v>
      </c>
      <c r="C118" s="9" t="s">
        <v>148</v>
      </c>
      <c r="D118" s="9" t="s">
        <v>102</v>
      </c>
      <c r="E118" s="9" t="s">
        <v>40</v>
      </c>
      <c r="F118" s="9" t="s">
        <v>128</v>
      </c>
      <c r="G118" s="0" t="str">
        <f aca="false">IF(Table24[[#This Row],[Number]]&lt;&gt;0,COUNTIF('Finish order'!F:F, Table24[[#This Row],[Number]]),"")</f>
        <v/>
      </c>
    </row>
    <row r="119" customFormat="false" ht="15" hidden="false" customHeight="false" outlineLevel="0" collapsed="false">
      <c r="A119" s="5" t="n">
        <v>118</v>
      </c>
      <c r="C119" s="9" t="s">
        <v>149</v>
      </c>
      <c r="D119" s="9" t="s">
        <v>39</v>
      </c>
      <c r="E119" s="9" t="s">
        <v>40</v>
      </c>
      <c r="F119" s="9" t="s">
        <v>128</v>
      </c>
      <c r="G119" s="0" t="str">
        <f aca="false">IF(Table24[[#This Row],[Number]]&lt;&gt;0,COUNTIF('Finish order'!F:F, Table24[[#This Row],[Number]]),"")</f>
        <v/>
      </c>
    </row>
    <row r="120" customFormat="false" ht="15" hidden="false" customHeight="false" outlineLevel="0" collapsed="false">
      <c r="A120" s="5" t="n">
        <v>119</v>
      </c>
      <c r="C120" s="9" t="s">
        <v>150</v>
      </c>
      <c r="D120" s="11" t="s">
        <v>52</v>
      </c>
      <c r="E120" s="9" t="s">
        <v>40</v>
      </c>
      <c r="F120" s="9" t="s">
        <v>128</v>
      </c>
      <c r="G120" s="0" t="str">
        <f aca="false">IF(Table24[[#This Row],[Number]]&lt;&gt;0,COUNTIF('Finish order'!F:F, Table24[[#This Row],[Number]]),"")</f>
        <v/>
      </c>
      <c r="I120" s="7" t="n">
        <v>1386</v>
      </c>
    </row>
    <row r="121" customFormat="false" ht="15" hidden="false" customHeight="false" outlineLevel="0" collapsed="false">
      <c r="A121" s="5" t="n">
        <v>120</v>
      </c>
      <c r="C121" s="9"/>
      <c r="E121" s="9" t="s">
        <v>40</v>
      </c>
      <c r="F121" s="9" t="s">
        <v>128</v>
      </c>
      <c r="G121" s="0" t="str">
        <f aca="false">IF(Table24[[#This Row],[Number]]&lt;&gt;0,COUNTIF('Finish order'!F:F, Table24[[#This Row],[Number]]),"")</f>
        <v/>
      </c>
    </row>
    <row r="122" customFormat="false" ht="15" hidden="false" customHeight="false" outlineLevel="0" collapsed="false">
      <c r="A122" s="5" t="n">
        <v>121</v>
      </c>
      <c r="C122" s="9"/>
      <c r="E122" s="9" t="s">
        <v>40</v>
      </c>
      <c r="F122" s="9" t="s">
        <v>128</v>
      </c>
      <c r="G122" s="0" t="str">
        <f aca="false">IF(Table24[[#This Row],[Number]]&lt;&gt;0,COUNTIF('Finish order'!F:F, Table24[[#This Row],[Number]]),"")</f>
        <v/>
      </c>
    </row>
    <row r="123" customFormat="false" ht="15" hidden="false" customHeight="false" outlineLevel="0" collapsed="false">
      <c r="A123" s="5" t="n">
        <v>122</v>
      </c>
      <c r="C123" s="9"/>
      <c r="E123" s="9" t="s">
        <v>40</v>
      </c>
      <c r="F123" s="9" t="s">
        <v>128</v>
      </c>
      <c r="G123" s="0" t="str">
        <f aca="false">IF(Table24[[#This Row],[Number]]&lt;&gt;0,COUNTIF('Finish order'!F:F, Table24[[#This Row],[Number]]),"")</f>
        <v/>
      </c>
    </row>
    <row r="124" customFormat="false" ht="15" hidden="false" customHeight="false" outlineLevel="0" collapsed="false">
      <c r="A124" s="5" t="n">
        <v>123</v>
      </c>
      <c r="C124" s="9"/>
      <c r="E124" s="9" t="s">
        <v>40</v>
      </c>
      <c r="F124" s="9" t="s">
        <v>128</v>
      </c>
      <c r="G124" s="0" t="str">
        <f aca="false">IF(Table24[[#This Row],[Number]]&lt;&gt;0,COUNTIF('Finish order'!F:F, Table24[[#This Row],[Number]]),"")</f>
        <v/>
      </c>
    </row>
    <row r="125" customFormat="false" ht="15" hidden="false" customHeight="false" outlineLevel="0" collapsed="false">
      <c r="A125" s="5" t="n">
        <v>124</v>
      </c>
      <c r="C125" s="9"/>
      <c r="E125" s="9" t="s">
        <v>40</v>
      </c>
      <c r="F125" s="9" t="s">
        <v>128</v>
      </c>
      <c r="G125" s="0" t="str">
        <f aca="false">IF(Table24[[#This Row],[Number]]&lt;&gt;0,COUNTIF('Finish order'!F:F, Table24[[#This Row],[Number]]),"")</f>
        <v/>
      </c>
    </row>
    <row r="126" customFormat="false" ht="15" hidden="false" customHeight="false" outlineLevel="0" collapsed="false">
      <c r="A126" s="5" t="n">
        <v>125</v>
      </c>
      <c r="C126" s="9"/>
      <c r="E126" s="9" t="s">
        <v>40</v>
      </c>
      <c r="F126" s="9" t="s">
        <v>128</v>
      </c>
      <c r="G126" s="0" t="str">
        <f aca="false">IF(Table24[[#This Row],[Number]]&lt;&gt;0,COUNTIF('Finish order'!F:F, Table24[[#This Row],[Number]]),"")</f>
        <v/>
      </c>
    </row>
    <row r="127" customFormat="false" ht="15" hidden="false" customHeight="false" outlineLevel="0" collapsed="false">
      <c r="A127" s="5" t="n">
        <v>126</v>
      </c>
      <c r="C127" s="9"/>
      <c r="E127" s="9" t="s">
        <v>40</v>
      </c>
      <c r="F127" s="9" t="s">
        <v>128</v>
      </c>
      <c r="G127" s="0" t="str">
        <f aca="false">IF(Table24[[#This Row],[Number]]&lt;&gt;0,COUNTIF('Finish order'!F:F, Table24[[#This Row],[Number]]),"")</f>
        <v/>
      </c>
    </row>
    <row r="128" customFormat="false" ht="15" hidden="false" customHeight="false" outlineLevel="0" collapsed="false">
      <c r="A128" s="5" t="n">
        <v>127</v>
      </c>
      <c r="C128" s="9"/>
      <c r="E128" s="9" t="s">
        <v>40</v>
      </c>
      <c r="F128" s="9" t="s">
        <v>128</v>
      </c>
      <c r="G128" s="0" t="str">
        <f aca="false">IF(Table24[[#This Row],[Number]]&lt;&gt;0,COUNTIF('Finish order'!F:F, Table24[[#This Row],[Number]]),"")</f>
        <v/>
      </c>
    </row>
    <row r="129" customFormat="false" ht="15" hidden="false" customHeight="false" outlineLevel="0" collapsed="false">
      <c r="A129" s="5" t="n">
        <v>128</v>
      </c>
      <c r="C129" s="9"/>
      <c r="E129" s="9" t="s">
        <v>40</v>
      </c>
      <c r="F129" s="9" t="s">
        <v>128</v>
      </c>
      <c r="G129" s="0" t="str">
        <f aca="false">IF(Table24[[#This Row],[Number]]&lt;&gt;0,COUNTIF('Finish order'!F:F, Table24[[#This Row],[Number]]),"")</f>
        <v/>
      </c>
    </row>
    <row r="130" customFormat="false" ht="15" hidden="false" customHeight="false" outlineLevel="0" collapsed="false">
      <c r="A130" s="5" t="n">
        <v>129</v>
      </c>
      <c r="C130" s="9"/>
      <c r="E130" s="9" t="s">
        <v>40</v>
      </c>
      <c r="F130" s="9" t="s">
        <v>128</v>
      </c>
      <c r="G130" s="0" t="str">
        <f aca="false">IF(Table24[[#This Row],[Number]]&lt;&gt;0,COUNTIF('Finish order'!F:F, Table24[[#This Row],[Number]]),"")</f>
        <v/>
      </c>
    </row>
    <row r="131" customFormat="false" ht="15" hidden="false" customHeight="false" outlineLevel="0" collapsed="false">
      <c r="A131" s="5" t="n">
        <v>130</v>
      </c>
      <c r="C131" s="9"/>
      <c r="E131" s="9" t="s">
        <v>40</v>
      </c>
      <c r="F131" s="9" t="s">
        <v>128</v>
      </c>
      <c r="G131" s="0" t="str">
        <f aca="false">IF(Table24[[#This Row],[Number]]&lt;&gt;0,COUNTIF('Finish order'!F:F, Table24[[#This Row],[Number]]),"")</f>
        <v/>
      </c>
    </row>
    <row r="132" customFormat="false" ht="15" hidden="false" customHeight="false" outlineLevel="0" collapsed="false">
      <c r="A132" s="5" t="n">
        <v>131</v>
      </c>
      <c r="C132" s="9"/>
      <c r="E132" s="9" t="s">
        <v>40</v>
      </c>
      <c r="F132" s="9" t="s">
        <v>128</v>
      </c>
      <c r="G132" s="0" t="str">
        <f aca="false">IF(Table24[[#This Row],[Number]]&lt;&gt;0,COUNTIF('Finish order'!F:F, Table24[[#This Row],[Number]]),"")</f>
        <v/>
      </c>
    </row>
    <row r="133" customFormat="false" ht="15" hidden="false" customHeight="false" outlineLevel="0" collapsed="false">
      <c r="A133" s="5" t="n">
        <v>132</v>
      </c>
      <c r="C133" s="9"/>
      <c r="E133" s="9" t="s">
        <v>40</v>
      </c>
      <c r="F133" s="9" t="s">
        <v>128</v>
      </c>
      <c r="G133" s="0" t="str">
        <f aca="false">IF(Table24[[#This Row],[Number]]&lt;&gt;0,COUNTIF('Finish order'!F:F, Table24[[#This Row],[Number]]),"")</f>
        <v/>
      </c>
    </row>
    <row r="134" customFormat="false" ht="15" hidden="false" customHeight="false" outlineLevel="0" collapsed="false">
      <c r="A134" s="5" t="n">
        <v>133</v>
      </c>
      <c r="C134" s="9"/>
      <c r="E134" s="9" t="s">
        <v>40</v>
      </c>
      <c r="F134" s="9" t="s">
        <v>128</v>
      </c>
      <c r="G134" s="0" t="str">
        <f aca="false">IF(Table24[[#This Row],[Number]]&lt;&gt;0,COUNTIF('Finish order'!F:F, Table24[[#This Row],[Number]]),"")</f>
        <v/>
      </c>
    </row>
    <row r="135" customFormat="false" ht="15" hidden="false" customHeight="false" outlineLevel="0" collapsed="false">
      <c r="A135" s="5" t="n">
        <v>134</v>
      </c>
      <c r="C135" s="9"/>
      <c r="E135" s="9" t="s">
        <v>40</v>
      </c>
      <c r="F135" s="9" t="s">
        <v>128</v>
      </c>
      <c r="G135" s="0" t="str">
        <f aca="false">IF(Table24[[#This Row],[Number]]&lt;&gt;0,COUNTIF('Finish order'!F:F, Table24[[#This Row],[Number]]),"")</f>
        <v/>
      </c>
    </row>
    <row r="136" customFormat="false" ht="15" hidden="false" customHeight="false" outlineLevel="0" collapsed="false">
      <c r="A136" s="5" t="n">
        <v>135</v>
      </c>
      <c r="C136" s="9"/>
      <c r="E136" s="9" t="s">
        <v>40</v>
      </c>
      <c r="F136" s="9" t="s">
        <v>128</v>
      </c>
      <c r="G136" s="0" t="str">
        <f aca="false">IF(Table24[[#This Row],[Number]]&lt;&gt;0,COUNTIF('Finish order'!F:F, Table24[[#This Row],[Number]]),"")</f>
        <v/>
      </c>
    </row>
    <row r="137" customFormat="false" ht="15" hidden="false" customHeight="false" outlineLevel="0" collapsed="false">
      <c r="A137" s="5" t="n">
        <v>136</v>
      </c>
      <c r="C137" s="9"/>
      <c r="E137" s="9" t="s">
        <v>40</v>
      </c>
      <c r="F137" s="9" t="s">
        <v>128</v>
      </c>
      <c r="G137" s="0" t="str">
        <f aca="false">IF(Table24[[#This Row],[Number]]&lt;&gt;0,COUNTIF('Finish order'!F:F, Table24[[#This Row],[Number]]),"")</f>
        <v/>
      </c>
    </row>
    <row r="138" customFormat="false" ht="15" hidden="false" customHeight="false" outlineLevel="0" collapsed="false">
      <c r="A138" s="5" t="n">
        <v>137</v>
      </c>
      <c r="C138" s="9"/>
      <c r="E138" s="9" t="s">
        <v>40</v>
      </c>
      <c r="F138" s="9" t="s">
        <v>128</v>
      </c>
      <c r="G138" s="0" t="str">
        <f aca="false">IF(Table24[[#This Row],[Number]]&lt;&gt;0,COUNTIF('Finish order'!F:F, Table24[[#This Row],[Number]]),"")</f>
        <v/>
      </c>
    </row>
    <row r="139" customFormat="false" ht="15" hidden="false" customHeight="false" outlineLevel="0" collapsed="false">
      <c r="A139" s="5" t="n">
        <v>138</v>
      </c>
      <c r="C139" s="9"/>
      <c r="E139" s="9" t="s">
        <v>40</v>
      </c>
      <c r="F139" s="9" t="s">
        <v>128</v>
      </c>
      <c r="G139" s="0" t="str">
        <f aca="false">IF(Table24[[#This Row],[Number]]&lt;&gt;0,COUNTIF('Finish order'!F:F, Table24[[#This Row],[Number]]),"")</f>
        <v/>
      </c>
    </row>
    <row r="140" customFormat="false" ht="15" hidden="false" customHeight="false" outlineLevel="0" collapsed="false">
      <c r="A140" s="5" t="n">
        <v>139</v>
      </c>
      <c r="C140" s="9"/>
      <c r="E140" s="9" t="s">
        <v>40</v>
      </c>
      <c r="F140" s="9" t="s">
        <v>128</v>
      </c>
      <c r="G140" s="0" t="str">
        <f aca="false">IF(Table24[[#This Row],[Number]]&lt;&gt;0,COUNTIF('Finish order'!F:F, Table24[[#This Row],[Number]]),"")</f>
        <v/>
      </c>
    </row>
    <row r="141" customFormat="false" ht="15" hidden="false" customHeight="false" outlineLevel="0" collapsed="false">
      <c r="A141" s="5" t="n">
        <v>140</v>
      </c>
      <c r="C141" s="9"/>
      <c r="E141" s="9" t="s">
        <v>40</v>
      </c>
      <c r="F141" s="9" t="s">
        <v>128</v>
      </c>
      <c r="G141" s="0" t="str">
        <f aca="false">IF(Table24[[#This Row],[Number]]&lt;&gt;0,COUNTIF('Finish order'!F:F, Table24[[#This Row],[Number]]),"")</f>
        <v/>
      </c>
    </row>
    <row r="142" customFormat="false" ht="15" hidden="false" customHeight="false" outlineLevel="0" collapsed="false">
      <c r="A142" s="5" t="n">
        <v>141</v>
      </c>
      <c r="C142" s="9"/>
      <c r="E142" s="9" t="s">
        <v>40</v>
      </c>
      <c r="F142" s="9" t="s">
        <v>128</v>
      </c>
      <c r="G142" s="0" t="str">
        <f aca="false">IF(Table24[[#This Row],[Number]]&lt;&gt;0,COUNTIF('Finish order'!F:F, Table24[[#This Row],[Number]]),"")</f>
        <v/>
      </c>
    </row>
    <row r="143" customFormat="false" ht="15" hidden="false" customHeight="false" outlineLevel="0" collapsed="false">
      <c r="A143" s="5" t="n">
        <v>142</v>
      </c>
      <c r="C143" s="9"/>
      <c r="E143" s="9" t="s">
        <v>40</v>
      </c>
      <c r="F143" s="9" t="s">
        <v>128</v>
      </c>
      <c r="G143" s="0" t="str">
        <f aca="false">IF(Table24[[#This Row],[Number]]&lt;&gt;0,COUNTIF('Finish order'!F:F, Table24[[#This Row],[Number]]),"")</f>
        <v/>
      </c>
    </row>
    <row r="144" customFormat="false" ht="15" hidden="false" customHeight="false" outlineLevel="0" collapsed="false">
      <c r="A144" s="5" t="n">
        <v>143</v>
      </c>
      <c r="C144" s="9"/>
      <c r="E144" s="9" t="s">
        <v>40</v>
      </c>
      <c r="F144" s="9" t="s">
        <v>128</v>
      </c>
      <c r="G144" s="0" t="str">
        <f aca="false">IF(Table24[[#This Row],[Number]]&lt;&gt;0,COUNTIF('Finish order'!F:F, Table24[[#This Row],[Number]]),"")</f>
        <v/>
      </c>
    </row>
    <row r="145" customFormat="false" ht="15" hidden="false" customHeight="false" outlineLevel="0" collapsed="false">
      <c r="A145" s="5" t="n">
        <v>144</v>
      </c>
      <c r="C145" s="9"/>
      <c r="E145" s="9" t="s">
        <v>40</v>
      </c>
      <c r="F145" s="9" t="s">
        <v>128</v>
      </c>
      <c r="G145" s="0" t="str">
        <f aca="false">IF(Table24[[#This Row],[Number]]&lt;&gt;0,COUNTIF('Finish order'!F:F, Table24[[#This Row],[Number]]),"")</f>
        <v/>
      </c>
    </row>
    <row r="146" customFormat="false" ht="15" hidden="false" customHeight="false" outlineLevel="0" collapsed="false">
      <c r="A146" s="5" t="n">
        <v>145</v>
      </c>
      <c r="C146" s="9"/>
      <c r="E146" s="9" t="s">
        <v>40</v>
      </c>
      <c r="F146" s="9" t="s">
        <v>128</v>
      </c>
      <c r="G146" s="0" t="str">
        <f aca="false">IF(Table24[[#This Row],[Number]]&lt;&gt;0,COUNTIF('Finish order'!F:F, Table24[[#This Row],[Number]]),"")</f>
        <v/>
      </c>
    </row>
    <row r="147" customFormat="false" ht="15" hidden="false" customHeight="false" outlineLevel="0" collapsed="false">
      <c r="A147" s="5" t="n">
        <v>146</v>
      </c>
      <c r="C147" s="9"/>
      <c r="E147" s="9" t="s">
        <v>40</v>
      </c>
      <c r="F147" s="9" t="s">
        <v>128</v>
      </c>
      <c r="G147" s="0" t="str">
        <f aca="false">IF(Table24[[#This Row],[Number]]&lt;&gt;0,COUNTIF('Finish order'!F:F, Table24[[#This Row],[Number]]),"")</f>
        <v/>
      </c>
    </row>
    <row r="148" customFormat="false" ht="15" hidden="false" customHeight="false" outlineLevel="0" collapsed="false">
      <c r="A148" s="5" t="n">
        <v>147</v>
      </c>
      <c r="C148" s="9"/>
      <c r="E148" s="9" t="s">
        <v>40</v>
      </c>
      <c r="F148" s="9" t="s">
        <v>128</v>
      </c>
      <c r="G148" s="0" t="str">
        <f aca="false">IF(Table24[[#This Row],[Number]]&lt;&gt;0,COUNTIF('Finish order'!F:F, Table24[[#This Row],[Number]]),"")</f>
        <v/>
      </c>
    </row>
    <row r="149" customFormat="false" ht="15" hidden="false" customHeight="false" outlineLevel="0" collapsed="false">
      <c r="A149" s="5" t="n">
        <v>148</v>
      </c>
      <c r="C149" s="9"/>
      <c r="E149" s="9" t="s">
        <v>40</v>
      </c>
      <c r="F149" s="9" t="s">
        <v>128</v>
      </c>
      <c r="G149" s="0" t="str">
        <f aca="false">IF(Table24[[#This Row],[Number]]&lt;&gt;0,COUNTIF('Finish order'!F:F, Table24[[#This Row],[Number]]),"")</f>
        <v/>
      </c>
    </row>
    <row r="150" customFormat="false" ht="15" hidden="false" customHeight="false" outlineLevel="0" collapsed="false">
      <c r="A150" s="5" t="n">
        <v>149</v>
      </c>
      <c r="C150" s="9"/>
      <c r="E150" s="9" t="s">
        <v>40</v>
      </c>
      <c r="F150" s="9" t="s">
        <v>128</v>
      </c>
      <c r="G150" s="0" t="str">
        <f aca="false">IF(Table24[[#This Row],[Number]]&lt;&gt;0,COUNTIF('Finish order'!F:F, Table24[[#This Row],[Number]]),"")</f>
        <v/>
      </c>
    </row>
    <row r="151" customFormat="false" ht="15" hidden="false" customHeight="false" outlineLevel="0" collapsed="false">
      <c r="A151" s="5" t="n">
        <v>150</v>
      </c>
      <c r="B151" s="5" t="n">
        <v>150</v>
      </c>
      <c r="C151" s="9" t="s">
        <v>151</v>
      </c>
      <c r="D151" s="11" t="s">
        <v>152</v>
      </c>
      <c r="E151" s="9" t="s">
        <v>40</v>
      </c>
      <c r="F151" s="9" t="s">
        <v>153</v>
      </c>
      <c r="G151" s="0" t="n">
        <f aca="false">IF(Table24[[#This Row],[Number]]&lt;&gt;0,COUNTIF('Finish order'!F:F, Table24[[#This Row],[Number]]),"")</f>
        <v>1</v>
      </c>
    </row>
    <row r="152" customFormat="false" ht="15" hidden="false" customHeight="false" outlineLevel="0" collapsed="false">
      <c r="A152" s="5" t="n">
        <v>151</v>
      </c>
      <c r="B152" s="5" t="n">
        <v>151</v>
      </c>
      <c r="C152" s="9" t="s">
        <v>154</v>
      </c>
      <c r="D152" s="11" t="s">
        <v>59</v>
      </c>
      <c r="E152" s="9" t="s">
        <v>40</v>
      </c>
      <c r="F152" s="9" t="s">
        <v>153</v>
      </c>
      <c r="G152" s="0" t="n">
        <f aca="false">IF(Table24[[#This Row],[Number]]&lt;&gt;0,COUNTIF('Finish order'!F:F, Table24[[#This Row],[Number]]),"")</f>
        <v>1</v>
      </c>
    </row>
    <row r="153" customFormat="false" ht="15" hidden="false" customHeight="false" outlineLevel="0" collapsed="false">
      <c r="A153" s="5" t="n">
        <v>152</v>
      </c>
      <c r="B153" s="5" t="n">
        <v>152</v>
      </c>
      <c r="C153" s="9" t="s">
        <v>155</v>
      </c>
      <c r="D153" s="11" t="s">
        <v>59</v>
      </c>
      <c r="E153" s="9" t="s">
        <v>40</v>
      </c>
      <c r="F153" s="9" t="s">
        <v>153</v>
      </c>
      <c r="G153" s="0" t="n">
        <f aca="false">IF(Table24[[#This Row],[Number]]&lt;&gt;0,COUNTIF('Finish order'!F:F, Table24[[#This Row],[Number]]),"")</f>
        <v>1</v>
      </c>
    </row>
    <row r="154" customFormat="false" ht="15" hidden="false" customHeight="false" outlineLevel="0" collapsed="false">
      <c r="A154" s="5" t="n">
        <v>153</v>
      </c>
      <c r="B154" s="5" t="n">
        <v>153</v>
      </c>
      <c r="C154" s="9" t="s">
        <v>156</v>
      </c>
      <c r="D154" s="11" t="s">
        <v>119</v>
      </c>
      <c r="E154" s="9" t="s">
        <v>40</v>
      </c>
      <c r="F154" s="9" t="s">
        <v>153</v>
      </c>
      <c r="G154" s="0" t="n">
        <f aca="false">IF(Table24[[#This Row],[Number]]&lt;&gt;0,COUNTIF('Finish order'!F:F, Table24[[#This Row],[Number]]),"")</f>
        <v>1</v>
      </c>
    </row>
    <row r="155" customFormat="false" ht="15" hidden="false" customHeight="false" outlineLevel="0" collapsed="false">
      <c r="A155" s="5" t="n">
        <v>154</v>
      </c>
      <c r="C155" s="12" t="s">
        <v>157</v>
      </c>
      <c r="D155" s="13" t="s">
        <v>119</v>
      </c>
      <c r="E155" s="9" t="s">
        <v>40</v>
      </c>
      <c r="F155" s="9" t="s">
        <v>153</v>
      </c>
      <c r="G155" s="0" t="str">
        <f aca="false">IF(Table24[[#This Row],[Number]]&lt;&gt;0,COUNTIF('Finish order'!F:F, Table24[[#This Row],[Number]]),"")</f>
        <v/>
      </c>
    </row>
    <row r="156" customFormat="false" ht="15" hidden="false" customHeight="false" outlineLevel="0" collapsed="false">
      <c r="A156" s="5" t="n">
        <v>155</v>
      </c>
      <c r="B156" s="5" t="n">
        <v>155</v>
      </c>
      <c r="C156" s="9" t="s">
        <v>158</v>
      </c>
      <c r="D156" s="11" t="s">
        <v>159</v>
      </c>
      <c r="E156" s="9" t="s">
        <v>40</v>
      </c>
      <c r="F156" s="9" t="s">
        <v>153</v>
      </c>
      <c r="G156" s="0" t="n">
        <f aca="false">IF(Table24[[#This Row],[Number]]&lt;&gt;0,COUNTIF('Finish order'!F:F, Table24[[#This Row],[Number]]),"")</f>
        <v>1</v>
      </c>
    </row>
    <row r="157" customFormat="false" ht="15" hidden="false" customHeight="false" outlineLevel="0" collapsed="false">
      <c r="A157" s="5" t="n">
        <v>156</v>
      </c>
      <c r="C157" s="9" t="s">
        <v>160</v>
      </c>
      <c r="D157" s="11" t="s">
        <v>50</v>
      </c>
      <c r="E157" s="9" t="s">
        <v>40</v>
      </c>
      <c r="F157" s="9" t="s">
        <v>153</v>
      </c>
      <c r="G157" s="0" t="str">
        <f aca="false">IF(Table24[[#This Row],[Number]]&lt;&gt;0,COUNTIF('Finish order'!F:F, Table24[[#This Row],[Number]]),"")</f>
        <v/>
      </c>
    </row>
    <row r="158" customFormat="false" ht="15" hidden="false" customHeight="false" outlineLevel="0" collapsed="false">
      <c r="A158" s="5" t="n">
        <v>157</v>
      </c>
      <c r="B158" s="5" t="n">
        <v>157</v>
      </c>
      <c r="C158" s="9" t="s">
        <v>161</v>
      </c>
      <c r="D158" s="11" t="s">
        <v>50</v>
      </c>
      <c r="E158" s="9" t="s">
        <v>40</v>
      </c>
      <c r="F158" s="9" t="s">
        <v>153</v>
      </c>
      <c r="G158" s="0" t="n">
        <f aca="false">IF(Table24[[#This Row],[Number]]&lt;&gt;0,COUNTIF('Finish order'!F:F, Table24[[#This Row],[Number]]),"")</f>
        <v>1</v>
      </c>
    </row>
    <row r="159" customFormat="false" ht="15" hidden="false" customHeight="false" outlineLevel="0" collapsed="false">
      <c r="A159" s="5" t="n">
        <v>158</v>
      </c>
      <c r="C159" s="9" t="s">
        <v>162</v>
      </c>
      <c r="D159" s="11" t="s">
        <v>46</v>
      </c>
      <c r="E159" s="9" t="s">
        <v>40</v>
      </c>
      <c r="F159" s="9" t="s">
        <v>153</v>
      </c>
      <c r="G159" s="0" t="str">
        <f aca="false">IF(Table24[[#This Row],[Number]]&lt;&gt;0,COUNTIF('Finish order'!F:F, Table24[[#This Row],[Number]]),"")</f>
        <v/>
      </c>
    </row>
    <row r="160" customFormat="false" ht="15" hidden="false" customHeight="false" outlineLevel="0" collapsed="false">
      <c r="A160" s="5" t="n">
        <v>159</v>
      </c>
      <c r="B160" s="5" t="n">
        <v>159</v>
      </c>
      <c r="C160" s="9" t="s">
        <v>163</v>
      </c>
      <c r="D160" s="11" t="s">
        <v>39</v>
      </c>
      <c r="E160" s="9" t="s">
        <v>40</v>
      </c>
      <c r="F160" s="9" t="s">
        <v>153</v>
      </c>
      <c r="G160" s="0" t="n">
        <f aca="false">IF(Table24[[#This Row],[Number]]&lt;&gt;0,COUNTIF('Finish order'!F:F, Table24[[#This Row],[Number]]),"")</f>
        <v>1</v>
      </c>
    </row>
    <row r="161" customFormat="false" ht="15" hidden="false" customHeight="false" outlineLevel="0" collapsed="false">
      <c r="A161" s="5" t="n">
        <v>160</v>
      </c>
      <c r="C161" s="9" t="s">
        <v>164</v>
      </c>
      <c r="D161" s="11" t="s">
        <v>119</v>
      </c>
      <c r="E161" s="9" t="s">
        <v>40</v>
      </c>
      <c r="F161" s="9" t="s">
        <v>153</v>
      </c>
      <c r="G161" s="0" t="str">
        <f aca="false">IF(Table24[[#This Row],[Number]]&lt;&gt;0,COUNTIF('Finish order'!F:F, Table24[[#This Row],[Number]]),"")</f>
        <v/>
      </c>
    </row>
    <row r="162" customFormat="false" ht="15" hidden="false" customHeight="false" outlineLevel="0" collapsed="false">
      <c r="A162" s="5" t="n">
        <v>161</v>
      </c>
      <c r="C162" s="12" t="s">
        <v>165</v>
      </c>
      <c r="D162" s="13" t="s">
        <v>166</v>
      </c>
      <c r="E162" s="9" t="s">
        <v>40</v>
      </c>
      <c r="F162" s="9" t="s">
        <v>153</v>
      </c>
      <c r="G162" s="0" t="str">
        <f aca="false">IF(Table24[[#This Row],[Number]]&lt;&gt;0,COUNTIF('Finish order'!F:F, Table24[[#This Row],[Number]]),"")</f>
        <v/>
      </c>
    </row>
    <row r="163" customFormat="false" ht="15" hidden="false" customHeight="false" outlineLevel="0" collapsed="false">
      <c r="A163" s="5" t="n">
        <v>162</v>
      </c>
      <c r="C163" s="9" t="s">
        <v>167</v>
      </c>
      <c r="D163" s="11" t="s">
        <v>119</v>
      </c>
      <c r="E163" s="9" t="s">
        <v>40</v>
      </c>
      <c r="F163" s="9" t="s">
        <v>153</v>
      </c>
      <c r="G163" s="0" t="str">
        <f aca="false">IF(Table24[[#This Row],[Number]]&lt;&gt;0,COUNTIF('Finish order'!F:F, Table24[[#This Row],[Number]]),"")</f>
        <v/>
      </c>
    </row>
    <row r="164" customFormat="false" ht="15" hidden="false" customHeight="false" outlineLevel="0" collapsed="false">
      <c r="A164" s="5" t="n">
        <v>163</v>
      </c>
      <c r="C164" s="9" t="s">
        <v>168</v>
      </c>
      <c r="D164" s="11" t="s">
        <v>169</v>
      </c>
      <c r="E164" s="9" t="s">
        <v>40</v>
      </c>
      <c r="F164" s="9" t="s">
        <v>153</v>
      </c>
      <c r="G164" s="0" t="str">
        <f aca="false">IF(Table24[[#This Row],[Number]]&lt;&gt;0,COUNTIF('Finish order'!F:F, Table24[[#This Row],[Number]]),"")</f>
        <v/>
      </c>
    </row>
    <row r="165" customFormat="false" ht="15" hidden="false" customHeight="false" outlineLevel="0" collapsed="false">
      <c r="A165" s="5" t="n">
        <v>164</v>
      </c>
      <c r="C165" s="9" t="s">
        <v>170</v>
      </c>
      <c r="D165" s="11" t="s">
        <v>115</v>
      </c>
      <c r="E165" s="9" t="s">
        <v>40</v>
      </c>
      <c r="F165" s="9" t="s">
        <v>153</v>
      </c>
      <c r="G165" s="0" t="str">
        <f aca="false">IF(Table24[[#This Row],[Number]]&lt;&gt;0,COUNTIF('Finish order'!F:F, Table24[[#This Row],[Number]]),"")</f>
        <v/>
      </c>
    </row>
    <row r="166" customFormat="false" ht="15" hidden="false" customHeight="false" outlineLevel="0" collapsed="false">
      <c r="A166" s="5" t="n">
        <v>165</v>
      </c>
      <c r="C166" s="9" t="s">
        <v>171</v>
      </c>
      <c r="D166" s="11" t="s">
        <v>115</v>
      </c>
      <c r="E166" s="9" t="s">
        <v>40</v>
      </c>
      <c r="F166" s="9" t="s">
        <v>153</v>
      </c>
      <c r="G166" s="0" t="str">
        <f aca="false">IF(Table24[[#This Row],[Number]]&lt;&gt;0,COUNTIF('Finish order'!F:F, Table24[[#This Row],[Number]]),"")</f>
        <v/>
      </c>
    </row>
    <row r="167" customFormat="false" ht="15" hidden="false" customHeight="false" outlineLevel="0" collapsed="false">
      <c r="A167" s="5" t="n">
        <v>166</v>
      </c>
      <c r="C167" s="9" t="s">
        <v>172</v>
      </c>
      <c r="D167" s="11" t="s">
        <v>39</v>
      </c>
      <c r="E167" s="9" t="s">
        <v>40</v>
      </c>
      <c r="F167" s="9" t="s">
        <v>153</v>
      </c>
      <c r="G167" s="0" t="str">
        <f aca="false">IF(Table24[[#This Row],[Number]]&lt;&gt;0,COUNTIF('Finish order'!F:F, Table24[[#This Row],[Number]]),"")</f>
        <v/>
      </c>
    </row>
    <row r="168" customFormat="false" ht="15" hidden="false" customHeight="false" outlineLevel="0" collapsed="false">
      <c r="A168" s="5" t="n">
        <v>167</v>
      </c>
      <c r="C168" s="9" t="s">
        <v>173</v>
      </c>
      <c r="D168" s="11" t="s">
        <v>174</v>
      </c>
      <c r="E168" s="9" t="s">
        <v>40</v>
      </c>
      <c r="F168" s="9" t="s">
        <v>153</v>
      </c>
      <c r="G168" s="0" t="str">
        <f aca="false">IF(Table24[[#This Row],[Number]]&lt;&gt;0,COUNTIF('Finish order'!F:F, Table24[[#This Row],[Number]]),"")</f>
        <v/>
      </c>
    </row>
    <row r="169" customFormat="false" ht="15" hidden="false" customHeight="false" outlineLevel="0" collapsed="false">
      <c r="A169" s="5" t="n">
        <v>168</v>
      </c>
      <c r="C169" s="9" t="s">
        <v>175</v>
      </c>
      <c r="D169" s="9" t="s">
        <v>102</v>
      </c>
      <c r="E169" s="9" t="s">
        <v>40</v>
      </c>
      <c r="F169" s="9" t="s">
        <v>153</v>
      </c>
      <c r="G169" s="0" t="str">
        <f aca="false">IF(Table24[[#This Row],[Number]]&lt;&gt;0,COUNTIF('Finish order'!F:F, Table24[[#This Row],[Number]]),"")</f>
        <v/>
      </c>
    </row>
    <row r="170" customFormat="false" ht="15" hidden="false" customHeight="false" outlineLevel="0" collapsed="false">
      <c r="A170" s="5" t="n">
        <v>169</v>
      </c>
      <c r="C170" s="9" t="s">
        <v>176</v>
      </c>
      <c r="D170" s="9" t="s">
        <v>99</v>
      </c>
      <c r="E170" s="9" t="s">
        <v>40</v>
      </c>
      <c r="F170" s="9" t="s">
        <v>153</v>
      </c>
      <c r="G170" s="0" t="str">
        <f aca="false">IF(Table24[[#This Row],[Number]]&lt;&gt;0,COUNTIF('Finish order'!F:F, Table24[[#This Row],[Number]]),"")</f>
        <v/>
      </c>
    </row>
    <row r="171" customFormat="false" ht="15" hidden="false" customHeight="false" outlineLevel="0" collapsed="false">
      <c r="A171" s="5" t="n">
        <v>170</v>
      </c>
      <c r="C171" s="9" t="s">
        <v>177</v>
      </c>
      <c r="D171" s="9" t="s">
        <v>39</v>
      </c>
      <c r="E171" s="9" t="s">
        <v>40</v>
      </c>
      <c r="F171" s="9" t="s">
        <v>153</v>
      </c>
      <c r="G171" s="0" t="str">
        <f aca="false">IF(Table24[[#This Row],[Number]]&lt;&gt;0,COUNTIF('Finish order'!F:F, Table24[[#This Row],[Number]]),"")</f>
        <v/>
      </c>
    </row>
    <row r="172" customFormat="false" ht="15" hidden="false" customHeight="false" outlineLevel="0" collapsed="false">
      <c r="A172" s="5" t="n">
        <v>171</v>
      </c>
      <c r="C172" s="9" t="s">
        <v>178</v>
      </c>
      <c r="D172" s="9" t="s">
        <v>102</v>
      </c>
      <c r="E172" s="9" t="s">
        <v>40</v>
      </c>
      <c r="F172" s="9" t="s">
        <v>153</v>
      </c>
      <c r="G172" s="0" t="str">
        <f aca="false">IF(Table24[[#This Row],[Number]]&lt;&gt;0,COUNTIF('Finish order'!F:F, Table24[[#This Row],[Number]]),"")</f>
        <v/>
      </c>
    </row>
    <row r="173" customFormat="false" ht="15" hidden="false" customHeight="false" outlineLevel="0" collapsed="false">
      <c r="A173" s="5" t="n">
        <v>172</v>
      </c>
      <c r="C173" s="9" t="s">
        <v>179</v>
      </c>
      <c r="D173" s="9" t="s">
        <v>52</v>
      </c>
      <c r="E173" s="9" t="s">
        <v>40</v>
      </c>
      <c r="F173" s="9" t="s">
        <v>153</v>
      </c>
      <c r="G173" s="0" t="str">
        <f aca="false">IF(Table24[[#This Row],[Number]]&lt;&gt;0,COUNTIF('Finish order'!F:F, Table24[[#This Row],[Number]]),"")</f>
        <v/>
      </c>
    </row>
    <row r="174" customFormat="false" ht="15" hidden="false" customHeight="false" outlineLevel="0" collapsed="false">
      <c r="A174" s="5" t="n">
        <v>173</v>
      </c>
      <c r="C174" s="9" t="s">
        <v>180</v>
      </c>
      <c r="D174" s="9" t="s">
        <v>99</v>
      </c>
      <c r="E174" s="9" t="s">
        <v>40</v>
      </c>
      <c r="F174" s="9" t="s">
        <v>153</v>
      </c>
      <c r="G174" s="0" t="str">
        <f aca="false">IF(Table24[[#This Row],[Number]]&lt;&gt;0,COUNTIF('Finish order'!F:F, Table24[[#This Row],[Number]]),"")</f>
        <v/>
      </c>
    </row>
    <row r="175" customFormat="false" ht="15" hidden="false" customHeight="false" outlineLevel="0" collapsed="false">
      <c r="A175" s="5" t="n">
        <v>174</v>
      </c>
      <c r="C175" s="9" t="s">
        <v>181</v>
      </c>
      <c r="D175" s="9" t="s">
        <v>39</v>
      </c>
      <c r="E175" s="9" t="s">
        <v>40</v>
      </c>
      <c r="F175" s="9" t="s">
        <v>153</v>
      </c>
      <c r="G175" s="0" t="str">
        <f aca="false">IF(Table24[[#This Row],[Number]]&lt;&gt;0,COUNTIF('Finish order'!F:F, Table24[[#This Row],[Number]]),"")</f>
        <v/>
      </c>
    </row>
    <row r="176" customFormat="false" ht="15" hidden="false" customHeight="false" outlineLevel="0" collapsed="false">
      <c r="A176" s="5" t="n">
        <v>175</v>
      </c>
      <c r="C176" s="9" t="s">
        <v>182</v>
      </c>
      <c r="D176" s="9" t="s">
        <v>39</v>
      </c>
      <c r="E176" s="9" t="s">
        <v>40</v>
      </c>
      <c r="F176" s="9" t="s">
        <v>153</v>
      </c>
      <c r="G176" s="0" t="str">
        <f aca="false">IF(Table24[[#This Row],[Number]]&lt;&gt;0,COUNTIF('Finish order'!F:F, Table24[[#This Row],[Number]]),"")</f>
        <v/>
      </c>
    </row>
    <row r="177" customFormat="false" ht="15" hidden="false" customHeight="false" outlineLevel="0" collapsed="false">
      <c r="A177" s="5" t="n">
        <v>176</v>
      </c>
      <c r="C177" s="9" t="s">
        <v>183</v>
      </c>
      <c r="D177" s="9" t="s">
        <v>184</v>
      </c>
      <c r="E177" s="9" t="s">
        <v>40</v>
      </c>
      <c r="F177" s="9" t="s">
        <v>153</v>
      </c>
      <c r="G177" s="0" t="str">
        <f aca="false">IF(Table24[[#This Row],[Number]]&lt;&gt;0,COUNTIF('Finish order'!F:F, Table24[[#This Row],[Number]]),"")</f>
        <v/>
      </c>
    </row>
    <row r="178" customFormat="false" ht="15" hidden="false" customHeight="false" outlineLevel="0" collapsed="false">
      <c r="A178" s="5" t="n">
        <v>177</v>
      </c>
      <c r="C178" s="9" t="s">
        <v>185</v>
      </c>
      <c r="D178" s="9" t="s">
        <v>186</v>
      </c>
      <c r="E178" s="9" t="s">
        <v>40</v>
      </c>
      <c r="F178" s="9" t="s">
        <v>153</v>
      </c>
      <c r="G178" s="0" t="str">
        <f aca="false">IF(Table24[[#This Row],[Number]]&lt;&gt;0,COUNTIF('Finish order'!F:F, Table24[[#This Row],[Number]]),"")</f>
        <v/>
      </c>
    </row>
    <row r="179" customFormat="false" ht="15" hidden="false" customHeight="false" outlineLevel="0" collapsed="false">
      <c r="A179" s="5" t="n">
        <v>178</v>
      </c>
      <c r="C179" s="9" t="s">
        <v>187</v>
      </c>
      <c r="D179" s="9" t="s">
        <v>188</v>
      </c>
      <c r="E179" s="9" t="s">
        <v>40</v>
      </c>
      <c r="F179" s="9" t="s">
        <v>153</v>
      </c>
      <c r="G179" s="0" t="str">
        <f aca="false">IF(Table24[[#This Row],[Number]]&lt;&gt;0,COUNTIF('Finish order'!F:F, Table24[[#This Row],[Number]]),"")</f>
        <v/>
      </c>
    </row>
    <row r="180" customFormat="false" ht="15" hidden="false" customHeight="false" outlineLevel="0" collapsed="false">
      <c r="A180" s="5" t="n">
        <v>179</v>
      </c>
      <c r="C180" s="9" t="s">
        <v>189</v>
      </c>
      <c r="D180" s="9" t="s">
        <v>109</v>
      </c>
      <c r="E180" s="9" t="s">
        <v>40</v>
      </c>
      <c r="F180" s="9" t="s">
        <v>153</v>
      </c>
      <c r="G180" s="0" t="str">
        <f aca="false">IF(Table24[[#This Row],[Number]]&lt;&gt;0,COUNTIF('Finish order'!F:F, Table24[[#This Row],[Number]]),"")</f>
        <v/>
      </c>
    </row>
    <row r="181" customFormat="false" ht="15" hidden="false" customHeight="false" outlineLevel="0" collapsed="false">
      <c r="A181" s="5" t="n">
        <v>180</v>
      </c>
      <c r="C181" s="9" t="s">
        <v>190</v>
      </c>
      <c r="D181" s="9" t="s">
        <v>39</v>
      </c>
      <c r="E181" s="9" t="s">
        <v>40</v>
      </c>
      <c r="F181" s="9" t="s">
        <v>153</v>
      </c>
      <c r="G181" s="0" t="str">
        <f aca="false">IF(Table24[[#This Row],[Number]]&lt;&gt;0,COUNTIF('Finish order'!F:F, Table24[[#This Row],[Number]]),"")</f>
        <v/>
      </c>
    </row>
    <row r="182" customFormat="false" ht="15" hidden="false" customHeight="false" outlineLevel="0" collapsed="false">
      <c r="A182" s="5" t="n">
        <v>181</v>
      </c>
      <c r="B182" s="5" t="n">
        <v>181</v>
      </c>
      <c r="C182" s="9" t="s">
        <v>191</v>
      </c>
      <c r="D182" s="9" t="s">
        <v>192</v>
      </c>
      <c r="E182" s="9" t="s">
        <v>40</v>
      </c>
      <c r="F182" s="9" t="s">
        <v>153</v>
      </c>
      <c r="G182" s="0" t="n">
        <f aca="false">IF(Table24[[#This Row],[Number]]&lt;&gt;0,COUNTIF('Finish order'!F:F, Table24[[#This Row],[Number]]),"")</f>
        <v>1</v>
      </c>
    </row>
    <row r="183" customFormat="false" ht="15" hidden="false" customHeight="false" outlineLevel="0" collapsed="false">
      <c r="A183" s="5" t="n">
        <v>182</v>
      </c>
      <c r="C183" s="9" t="s">
        <v>193</v>
      </c>
      <c r="D183" s="9" t="s">
        <v>194</v>
      </c>
      <c r="E183" s="9" t="s">
        <v>40</v>
      </c>
      <c r="F183" s="9" t="s">
        <v>153</v>
      </c>
      <c r="G183" s="0" t="str">
        <f aca="false">IF(Table24[[#This Row],[Number]]&lt;&gt;0,COUNTIF('Finish order'!F:F, Table24[[#This Row],[Number]]),"")</f>
        <v/>
      </c>
    </row>
    <row r="184" customFormat="false" ht="15" hidden="false" customHeight="false" outlineLevel="0" collapsed="false">
      <c r="A184" s="5" t="n">
        <v>183</v>
      </c>
      <c r="C184" s="9" t="s">
        <v>170</v>
      </c>
      <c r="D184" s="9" t="s">
        <v>115</v>
      </c>
      <c r="E184" s="9" t="s">
        <v>40</v>
      </c>
      <c r="F184" s="9" t="s">
        <v>153</v>
      </c>
      <c r="G184" s="0" t="str">
        <f aca="false">IF(Table24[[#This Row],[Number]]&lt;&gt;0,COUNTIF('Finish order'!F:F, Table24[[#This Row],[Number]]),"")</f>
        <v/>
      </c>
      <c r="I184" s="7" t="n">
        <v>164</v>
      </c>
    </row>
    <row r="185" customFormat="false" ht="15" hidden="false" customHeight="false" outlineLevel="0" collapsed="false">
      <c r="A185" s="5" t="n">
        <v>184</v>
      </c>
      <c r="C185" s="9" t="s">
        <v>195</v>
      </c>
      <c r="D185" s="9" t="s">
        <v>196</v>
      </c>
      <c r="E185" s="9" t="s">
        <v>40</v>
      </c>
      <c r="F185" s="9" t="s">
        <v>153</v>
      </c>
      <c r="G185" s="0" t="str">
        <f aca="false">IF(Table24[[#This Row],[Number]]&lt;&gt;0,COUNTIF('Finish order'!F:F, Table24[[#This Row],[Number]]),"")</f>
        <v/>
      </c>
    </row>
    <row r="186" customFormat="false" ht="15" hidden="false" customHeight="false" outlineLevel="0" collapsed="false">
      <c r="A186" s="5" t="n">
        <v>185</v>
      </c>
      <c r="C186" s="9"/>
      <c r="D186" s="6"/>
      <c r="E186" s="9" t="s">
        <v>40</v>
      </c>
      <c r="F186" s="9" t="s">
        <v>153</v>
      </c>
      <c r="G186" s="0" t="str">
        <f aca="false">IF(Table24[[#This Row],[Number]]&lt;&gt;0,COUNTIF('Finish order'!F:F, Table24[[#This Row],[Number]]),"")</f>
        <v/>
      </c>
    </row>
    <row r="187" customFormat="false" ht="15" hidden="false" customHeight="false" outlineLevel="0" collapsed="false">
      <c r="A187" s="5" t="n">
        <v>186</v>
      </c>
      <c r="C187" s="9"/>
      <c r="D187" s="6"/>
      <c r="E187" s="9" t="s">
        <v>40</v>
      </c>
      <c r="F187" s="9" t="s">
        <v>153</v>
      </c>
      <c r="G187" s="0" t="str">
        <f aca="false">IF(Table24[[#This Row],[Number]]&lt;&gt;0,COUNTIF('Finish order'!F:F, Table24[[#This Row],[Number]]),"")</f>
        <v/>
      </c>
    </row>
    <row r="188" customFormat="false" ht="15" hidden="false" customHeight="false" outlineLevel="0" collapsed="false">
      <c r="A188" s="5" t="n">
        <v>187</v>
      </c>
      <c r="C188" s="9"/>
      <c r="E188" s="9" t="s">
        <v>40</v>
      </c>
      <c r="F188" s="9" t="s">
        <v>153</v>
      </c>
      <c r="G188" s="0" t="str">
        <f aca="false">IF(Table24[[#This Row],[Number]]&lt;&gt;0,COUNTIF('Finish order'!F:F, Table24[[#This Row],[Number]]),"")</f>
        <v/>
      </c>
    </row>
    <row r="189" customFormat="false" ht="15" hidden="false" customHeight="false" outlineLevel="0" collapsed="false">
      <c r="A189" s="5" t="n">
        <v>188</v>
      </c>
      <c r="C189" s="9"/>
      <c r="E189" s="9" t="s">
        <v>40</v>
      </c>
      <c r="F189" s="9" t="s">
        <v>153</v>
      </c>
      <c r="G189" s="0" t="str">
        <f aca="false">IF(Table24[[#This Row],[Number]]&lt;&gt;0,COUNTIF('Finish order'!F:F, Table24[[#This Row],[Number]]),"")</f>
        <v/>
      </c>
    </row>
    <row r="190" customFormat="false" ht="15" hidden="false" customHeight="false" outlineLevel="0" collapsed="false">
      <c r="A190" s="5" t="n">
        <v>189</v>
      </c>
      <c r="C190" s="9"/>
      <c r="E190" s="9" t="s">
        <v>40</v>
      </c>
      <c r="F190" s="9" t="s">
        <v>153</v>
      </c>
      <c r="G190" s="0" t="str">
        <f aca="false">IF(Table24[[#This Row],[Number]]&lt;&gt;0,COUNTIF('Finish order'!F:F, Table24[[#This Row],[Number]]),"")</f>
        <v/>
      </c>
    </row>
    <row r="191" customFormat="false" ht="15" hidden="false" customHeight="false" outlineLevel="0" collapsed="false">
      <c r="A191" s="5" t="n">
        <v>190</v>
      </c>
      <c r="C191" s="9"/>
      <c r="E191" s="9" t="s">
        <v>40</v>
      </c>
      <c r="F191" s="9" t="s">
        <v>153</v>
      </c>
      <c r="G191" s="0" t="str">
        <f aca="false">IF(Table24[[#This Row],[Number]]&lt;&gt;0,COUNTIF('Finish order'!F:F, Table24[[#This Row],[Number]]),"")</f>
        <v/>
      </c>
    </row>
    <row r="192" customFormat="false" ht="15" hidden="false" customHeight="false" outlineLevel="0" collapsed="false">
      <c r="A192" s="5" t="n">
        <v>191</v>
      </c>
      <c r="C192" s="9"/>
      <c r="E192" s="9" t="s">
        <v>40</v>
      </c>
      <c r="F192" s="9" t="s">
        <v>153</v>
      </c>
      <c r="G192" s="0" t="str">
        <f aca="false">IF(Table24[[#This Row],[Number]]&lt;&gt;0,COUNTIF('Finish order'!F:F, Table24[[#This Row],[Number]]),"")</f>
        <v/>
      </c>
    </row>
    <row r="193" s="13" customFormat="true" ht="15" hidden="false" customHeight="true" outlineLevel="0" collapsed="false">
      <c r="A193" s="5" t="n">
        <v>192</v>
      </c>
      <c r="B193" s="5"/>
      <c r="C193" s="9"/>
      <c r="E193" s="9" t="s">
        <v>40</v>
      </c>
      <c r="F193" s="9" t="s">
        <v>153</v>
      </c>
      <c r="G193" s="14" t="str">
        <f aca="false">IF(Table24[[#This Row],[Number]]&lt;&gt;0,COUNTIF('Finish order'!F:F, Table24[[#This Row],[Number]]),"")</f>
        <v/>
      </c>
      <c r="H193" s="16"/>
      <c r="I193" s="15"/>
    </row>
    <row r="194" customFormat="false" ht="15" hidden="false" customHeight="false" outlineLevel="0" collapsed="false">
      <c r="A194" s="5" t="n">
        <v>193</v>
      </c>
      <c r="C194" s="9"/>
      <c r="E194" s="9" t="s">
        <v>40</v>
      </c>
      <c r="F194" s="9" t="s">
        <v>153</v>
      </c>
      <c r="G194" s="0" t="str">
        <f aca="false">IF(Table24[[#This Row],[Number]]&lt;&gt;0,COUNTIF('Finish order'!F:F, Table24[[#This Row],[Number]]),"")</f>
        <v/>
      </c>
    </row>
    <row r="195" customFormat="false" ht="15" hidden="false" customHeight="false" outlineLevel="0" collapsed="false">
      <c r="A195" s="5" t="n">
        <v>194</v>
      </c>
      <c r="C195" s="9"/>
      <c r="E195" s="9" t="s">
        <v>40</v>
      </c>
      <c r="F195" s="9" t="s">
        <v>153</v>
      </c>
      <c r="G195" s="0" t="str">
        <f aca="false">IF(Table24[[#This Row],[Number]]&lt;&gt;0,COUNTIF('Finish order'!F:F, Table24[[#This Row],[Number]]),"")</f>
        <v/>
      </c>
    </row>
    <row r="196" customFormat="false" ht="15" hidden="false" customHeight="false" outlineLevel="0" collapsed="false">
      <c r="A196" s="5" t="n">
        <v>195</v>
      </c>
      <c r="C196" s="9"/>
      <c r="E196" s="9" t="s">
        <v>40</v>
      </c>
      <c r="F196" s="9" t="s">
        <v>153</v>
      </c>
      <c r="G196" s="0" t="str">
        <f aca="false">IF(Table24[[#This Row],[Number]]&lt;&gt;0,COUNTIF('Finish order'!F:F, Table24[[#This Row],[Number]]),"")</f>
        <v/>
      </c>
    </row>
    <row r="197" customFormat="false" ht="15" hidden="false" customHeight="false" outlineLevel="0" collapsed="false">
      <c r="A197" s="5" t="n">
        <v>196</v>
      </c>
      <c r="C197" s="9"/>
      <c r="E197" s="9" t="s">
        <v>40</v>
      </c>
      <c r="F197" s="9" t="s">
        <v>153</v>
      </c>
      <c r="G197" s="0" t="str">
        <f aca="false">IF(Table24[[#This Row],[Number]]&lt;&gt;0,COUNTIF('Finish order'!F:F, Table24[[#This Row],[Number]]),"")</f>
        <v/>
      </c>
    </row>
    <row r="198" customFormat="false" ht="15" hidden="false" customHeight="false" outlineLevel="0" collapsed="false">
      <c r="A198" s="5" t="n">
        <v>197</v>
      </c>
      <c r="C198" s="9"/>
      <c r="E198" s="9" t="s">
        <v>40</v>
      </c>
      <c r="F198" s="9" t="s">
        <v>153</v>
      </c>
      <c r="G198" s="0" t="str">
        <f aca="false">IF(Table24[[#This Row],[Number]]&lt;&gt;0,COUNTIF('Finish order'!F:F, Table24[[#This Row],[Number]]),"")</f>
        <v/>
      </c>
    </row>
    <row r="199" customFormat="false" ht="15" hidden="false" customHeight="false" outlineLevel="0" collapsed="false">
      <c r="A199" s="5" t="n">
        <v>198</v>
      </c>
      <c r="C199" s="9"/>
      <c r="E199" s="9" t="s">
        <v>40</v>
      </c>
      <c r="F199" s="9" t="s">
        <v>153</v>
      </c>
      <c r="G199" s="0" t="str">
        <f aca="false">IF(Table24[[#This Row],[Number]]&lt;&gt;0,COUNTIF('Finish order'!F:F, Table24[[#This Row],[Number]]),"")</f>
        <v/>
      </c>
    </row>
    <row r="200" customFormat="false" ht="15" hidden="false" customHeight="false" outlineLevel="0" collapsed="false">
      <c r="A200" s="5" t="n">
        <v>199</v>
      </c>
      <c r="C200" s="9"/>
      <c r="E200" s="9" t="s">
        <v>40</v>
      </c>
      <c r="F200" s="9" t="s">
        <v>153</v>
      </c>
      <c r="G200" s="0" t="str">
        <f aca="false">IF(Table24[[#This Row],[Number]]&lt;&gt;0,COUNTIF('Finish order'!F:F, Table24[[#This Row],[Number]]),"")</f>
        <v/>
      </c>
    </row>
    <row r="201" s="13" customFormat="true" ht="15" hidden="false" customHeight="true" outlineLevel="0" collapsed="false">
      <c r="A201" s="5" t="n">
        <v>200</v>
      </c>
      <c r="B201" s="5"/>
      <c r="C201" s="9" t="s">
        <v>197</v>
      </c>
      <c r="D201" s="13" t="s">
        <v>48</v>
      </c>
      <c r="E201" s="9" t="s">
        <v>40</v>
      </c>
      <c r="F201" s="9" t="s">
        <v>198</v>
      </c>
      <c r="G201" s="14" t="str">
        <f aca="false">IF(Table24[[#This Row],[Number]]&lt;&gt;0,COUNTIF('Finish order'!F:F, Table24[[#This Row],[Number]]),"")</f>
        <v/>
      </c>
      <c r="H201" s="16"/>
      <c r="I201" s="15"/>
    </row>
    <row r="202" customFormat="false" ht="15" hidden="false" customHeight="false" outlineLevel="0" collapsed="false">
      <c r="A202" s="5" t="n">
        <v>201</v>
      </c>
      <c r="C202" s="9" t="s">
        <v>199</v>
      </c>
      <c r="D202" s="11" t="s">
        <v>52</v>
      </c>
      <c r="E202" s="9" t="s">
        <v>40</v>
      </c>
      <c r="F202" s="9" t="s">
        <v>198</v>
      </c>
      <c r="G202" s="0" t="str">
        <f aca="false">IF(Table24[[#This Row],[Number]]&lt;&gt;0,COUNTIF('Finish order'!F:F, Table24[[#This Row],[Number]]),"")</f>
        <v/>
      </c>
    </row>
    <row r="203" customFormat="false" ht="15" hidden="false" customHeight="false" outlineLevel="0" collapsed="false">
      <c r="A203" s="5" t="n">
        <v>202</v>
      </c>
      <c r="B203" s="5" t="n">
        <v>202</v>
      </c>
      <c r="C203" s="9" t="s">
        <v>200</v>
      </c>
      <c r="D203" s="11" t="s">
        <v>139</v>
      </c>
      <c r="E203" s="9" t="s">
        <v>40</v>
      </c>
      <c r="F203" s="9" t="s">
        <v>198</v>
      </c>
      <c r="G203" s="0" t="n">
        <f aca="false">IF(Table24[[#This Row],[Number]]&lt;&gt;0,COUNTIF('Finish order'!F:F, Table24[[#This Row],[Number]]),"")</f>
        <v>1</v>
      </c>
    </row>
    <row r="204" customFormat="false" ht="15" hidden="false" customHeight="false" outlineLevel="0" collapsed="false">
      <c r="A204" s="5" t="n">
        <v>203</v>
      </c>
      <c r="C204" s="9" t="s">
        <v>201</v>
      </c>
      <c r="D204" s="11" t="s">
        <v>202</v>
      </c>
      <c r="E204" s="9" t="s">
        <v>40</v>
      </c>
      <c r="F204" s="9" t="s">
        <v>198</v>
      </c>
      <c r="G204" s="0" t="str">
        <f aca="false">IF(Table24[[#This Row],[Number]]&lt;&gt;0,COUNTIF('Finish order'!F:F, Table24[[#This Row],[Number]]),"")</f>
        <v/>
      </c>
    </row>
    <row r="205" customFormat="false" ht="15" hidden="false" customHeight="false" outlineLevel="0" collapsed="false">
      <c r="A205" s="5" t="n">
        <v>204</v>
      </c>
      <c r="C205" s="9" t="s">
        <v>203</v>
      </c>
      <c r="D205" s="11" t="s">
        <v>119</v>
      </c>
      <c r="E205" s="9" t="s">
        <v>40</v>
      </c>
      <c r="F205" s="9" t="s">
        <v>198</v>
      </c>
      <c r="G205" s="0" t="str">
        <f aca="false">IF(Table24[[#This Row],[Number]]&lt;&gt;0,COUNTIF('Finish order'!F:F, Table24[[#This Row],[Number]]),"")</f>
        <v/>
      </c>
    </row>
    <row r="206" customFormat="false" ht="15" hidden="false" customHeight="false" outlineLevel="0" collapsed="false">
      <c r="A206" s="5" t="n">
        <v>205</v>
      </c>
      <c r="C206" s="9" t="s">
        <v>204</v>
      </c>
      <c r="D206" s="11" t="s">
        <v>119</v>
      </c>
      <c r="E206" s="9" t="s">
        <v>40</v>
      </c>
      <c r="F206" s="9" t="s">
        <v>198</v>
      </c>
      <c r="G206" s="0" t="str">
        <f aca="false">IF(Table24[[#This Row],[Number]]&lt;&gt;0,COUNTIF('Finish order'!F:F, Table24[[#This Row],[Number]]),"")</f>
        <v/>
      </c>
    </row>
    <row r="207" customFormat="false" ht="15" hidden="false" customHeight="false" outlineLevel="0" collapsed="false">
      <c r="A207" s="5" t="n">
        <v>206</v>
      </c>
      <c r="B207" s="5" t="n">
        <v>206</v>
      </c>
      <c r="C207" s="9" t="s">
        <v>205</v>
      </c>
      <c r="D207" s="11" t="s">
        <v>46</v>
      </c>
      <c r="E207" s="9" t="s">
        <v>40</v>
      </c>
      <c r="F207" s="9" t="s">
        <v>198</v>
      </c>
      <c r="G207" s="0" t="n">
        <f aca="false">IF(Table24[[#This Row],[Number]]&lt;&gt;0,COUNTIF('Finish order'!F:F, Table24[[#This Row],[Number]]),"")</f>
        <v>1</v>
      </c>
    </row>
    <row r="208" customFormat="false" ht="15" hidden="false" customHeight="false" outlineLevel="0" collapsed="false">
      <c r="A208" s="5" t="n">
        <v>207</v>
      </c>
      <c r="C208" s="9" t="s">
        <v>206</v>
      </c>
      <c r="D208" s="11" t="s">
        <v>46</v>
      </c>
      <c r="E208" s="9" t="s">
        <v>40</v>
      </c>
      <c r="F208" s="9" t="s">
        <v>198</v>
      </c>
      <c r="G208" s="0" t="str">
        <f aca="false">IF(Table24[[#This Row],[Number]]&lt;&gt;0,COUNTIF('Finish order'!F:F, Table24[[#This Row],[Number]]),"")</f>
        <v/>
      </c>
    </row>
    <row r="209" customFormat="false" ht="15" hidden="false" customHeight="false" outlineLevel="0" collapsed="false">
      <c r="A209" s="5" t="n">
        <v>208</v>
      </c>
      <c r="B209" s="5" t="n">
        <v>208</v>
      </c>
      <c r="C209" s="9" t="s">
        <v>207</v>
      </c>
      <c r="D209" s="11" t="s">
        <v>39</v>
      </c>
      <c r="E209" s="9" t="s">
        <v>40</v>
      </c>
      <c r="F209" s="9" t="s">
        <v>198</v>
      </c>
      <c r="G209" s="0" t="n">
        <f aca="false">IF(Table24[[#This Row],[Number]]&lt;&gt;0,COUNTIF('Finish order'!F:F, Table24[[#This Row],[Number]]),"")</f>
        <v>1</v>
      </c>
    </row>
    <row r="210" customFormat="false" ht="15" hidden="false" customHeight="false" outlineLevel="0" collapsed="false">
      <c r="A210" s="5" t="n">
        <v>209</v>
      </c>
      <c r="C210" s="9" t="s">
        <v>208</v>
      </c>
      <c r="D210" s="11" t="s">
        <v>102</v>
      </c>
      <c r="E210" s="9" t="s">
        <v>40</v>
      </c>
      <c r="F210" s="9" t="s">
        <v>198</v>
      </c>
      <c r="G210" s="0" t="str">
        <f aca="false">IF(Table24[[#This Row],[Number]]&lt;&gt;0,COUNTIF('Finish order'!F:F, Table24[[#This Row],[Number]]),"")</f>
        <v/>
      </c>
    </row>
    <row r="211" customFormat="false" ht="15" hidden="false" customHeight="false" outlineLevel="0" collapsed="false">
      <c r="A211" s="5" t="n">
        <v>210</v>
      </c>
      <c r="B211" s="5" t="n">
        <v>210</v>
      </c>
      <c r="C211" s="9" t="s">
        <v>209</v>
      </c>
      <c r="D211" s="11" t="s">
        <v>59</v>
      </c>
      <c r="E211" s="9" t="s">
        <v>40</v>
      </c>
      <c r="F211" s="9" t="s">
        <v>198</v>
      </c>
      <c r="G211" s="0" t="n">
        <f aca="false">IF(Table24[[#This Row],[Number]]&lt;&gt;0,COUNTIF('Finish order'!F:F, Table24[[#This Row],[Number]]),"")</f>
        <v>1</v>
      </c>
    </row>
    <row r="212" customFormat="false" ht="15" hidden="false" customHeight="false" outlineLevel="0" collapsed="false">
      <c r="A212" s="5" t="n">
        <v>211</v>
      </c>
      <c r="C212" s="9" t="s">
        <v>210</v>
      </c>
      <c r="D212" s="11" t="s">
        <v>139</v>
      </c>
      <c r="E212" s="9" t="s">
        <v>40</v>
      </c>
      <c r="F212" s="9" t="s">
        <v>198</v>
      </c>
      <c r="G212" s="0" t="str">
        <f aca="false">IF(Table24[[#This Row],[Number]]&lt;&gt;0,COUNTIF('Finish order'!F:F, Table24[[#This Row],[Number]]),"")</f>
        <v/>
      </c>
    </row>
    <row r="213" customFormat="false" ht="15" hidden="false" customHeight="true" outlineLevel="0" collapsed="false">
      <c r="A213" s="5" t="n">
        <v>212</v>
      </c>
      <c r="C213" s="9" t="s">
        <v>211</v>
      </c>
      <c r="D213" s="11" t="s">
        <v>212</v>
      </c>
      <c r="E213" s="9" t="s">
        <v>40</v>
      </c>
      <c r="F213" s="9" t="s">
        <v>198</v>
      </c>
      <c r="G213" s="0" t="str">
        <f aca="false">IF(Table24[[#This Row],[Number]]&lt;&gt;0,COUNTIF('Finish order'!F:F, Table24[[#This Row],[Number]]),"")</f>
        <v/>
      </c>
    </row>
    <row r="214" customFormat="false" ht="15" hidden="false" customHeight="false" outlineLevel="0" collapsed="false">
      <c r="A214" s="5" t="n">
        <v>213</v>
      </c>
      <c r="C214" s="9" t="s">
        <v>213</v>
      </c>
      <c r="D214" s="11" t="s">
        <v>119</v>
      </c>
      <c r="E214" s="9" t="s">
        <v>40</v>
      </c>
      <c r="F214" s="9" t="s">
        <v>198</v>
      </c>
      <c r="G214" s="0" t="str">
        <f aca="false">IF(Table24[[#This Row],[Number]]&lt;&gt;0,COUNTIF('Finish order'!F:F, Table24[[#This Row],[Number]]),"")</f>
        <v/>
      </c>
    </row>
    <row r="215" customFormat="false" ht="15" hidden="false" customHeight="false" outlineLevel="0" collapsed="false">
      <c r="A215" s="5" t="n">
        <v>214</v>
      </c>
      <c r="C215" s="9" t="s">
        <v>214</v>
      </c>
      <c r="D215" s="11" t="s">
        <v>215</v>
      </c>
      <c r="E215" s="9" t="s">
        <v>40</v>
      </c>
      <c r="F215" s="9" t="s">
        <v>198</v>
      </c>
      <c r="G215" s="0" t="str">
        <f aca="false">IF(Table24[[#This Row],[Number]]&lt;&gt;0,COUNTIF('Finish order'!F:F, Table24[[#This Row],[Number]]),"")</f>
        <v/>
      </c>
    </row>
    <row r="216" customFormat="false" ht="15" hidden="false" customHeight="false" outlineLevel="0" collapsed="false">
      <c r="A216" s="5" t="n">
        <v>215</v>
      </c>
      <c r="C216" s="9" t="s">
        <v>216</v>
      </c>
      <c r="D216" s="11" t="s">
        <v>115</v>
      </c>
      <c r="E216" s="9" t="s">
        <v>40</v>
      </c>
      <c r="F216" s="9" t="s">
        <v>198</v>
      </c>
      <c r="G216" s="0" t="str">
        <f aca="false">IF(Table24[[#This Row],[Number]]&lt;&gt;0,COUNTIF('Finish order'!F:F, Table24[[#This Row],[Number]]),"")</f>
        <v/>
      </c>
    </row>
    <row r="217" customFormat="false" ht="15" hidden="false" customHeight="false" outlineLevel="0" collapsed="false">
      <c r="A217" s="5" t="n">
        <v>216</v>
      </c>
      <c r="B217" s="5" t="n">
        <v>216</v>
      </c>
      <c r="C217" s="9" t="s">
        <v>217</v>
      </c>
      <c r="D217" s="11" t="s">
        <v>75</v>
      </c>
      <c r="E217" s="9" t="s">
        <v>40</v>
      </c>
      <c r="F217" s="9" t="s">
        <v>198</v>
      </c>
      <c r="G217" s="0" t="n">
        <f aca="false">IF(Table24[[#This Row],[Number]]&lt;&gt;0,COUNTIF('Finish order'!F:F, Table24[[#This Row],[Number]]),"")</f>
        <v>1</v>
      </c>
    </row>
    <row r="218" customFormat="false" ht="15" hidden="false" customHeight="false" outlineLevel="0" collapsed="false">
      <c r="A218" s="5" t="n">
        <v>217</v>
      </c>
      <c r="C218" s="9" t="s">
        <v>218</v>
      </c>
      <c r="D218" s="11" t="s">
        <v>46</v>
      </c>
      <c r="E218" s="9" t="s">
        <v>40</v>
      </c>
      <c r="F218" s="9" t="s">
        <v>198</v>
      </c>
      <c r="G218" s="0" t="str">
        <f aca="false">IF(Table24[[#This Row],[Number]]&lt;&gt;0,COUNTIF('Finish order'!F:F, Table24[[#This Row],[Number]]),"")</f>
        <v/>
      </c>
    </row>
    <row r="219" customFormat="false" ht="15" hidden="false" customHeight="false" outlineLevel="0" collapsed="false">
      <c r="A219" s="5" t="n">
        <v>218</v>
      </c>
      <c r="C219" s="9" t="s">
        <v>219</v>
      </c>
      <c r="D219" s="11" t="s">
        <v>220</v>
      </c>
      <c r="E219" s="9" t="s">
        <v>40</v>
      </c>
      <c r="F219" s="9" t="s">
        <v>198</v>
      </c>
      <c r="G219" s="0" t="str">
        <f aca="false">IF(Table24[[#This Row],[Number]]&lt;&gt;0,COUNTIF('Finish order'!F:F, Table24[[#This Row],[Number]]),"")</f>
        <v/>
      </c>
    </row>
    <row r="220" customFormat="false" ht="15" hidden="false" customHeight="false" outlineLevel="0" collapsed="false">
      <c r="A220" s="5" t="n">
        <v>219</v>
      </c>
      <c r="C220" s="9" t="s">
        <v>221</v>
      </c>
      <c r="D220" s="11" t="s">
        <v>222</v>
      </c>
      <c r="E220" s="9" t="s">
        <v>40</v>
      </c>
      <c r="F220" s="9" t="s">
        <v>198</v>
      </c>
      <c r="G220" s="0" t="str">
        <f aca="false">IF(Table24[[#This Row],[Number]]&lt;&gt;0,COUNTIF('Finish order'!F:F, Table24[[#This Row],[Number]]),"")</f>
        <v/>
      </c>
    </row>
    <row r="221" customFormat="false" ht="15" hidden="false" customHeight="false" outlineLevel="0" collapsed="false">
      <c r="A221" s="5" t="n">
        <v>220</v>
      </c>
      <c r="B221" s="5" t="n">
        <v>220</v>
      </c>
      <c r="C221" s="9" t="s">
        <v>223</v>
      </c>
      <c r="D221" s="11" t="s">
        <v>52</v>
      </c>
      <c r="E221" s="9" t="s">
        <v>40</v>
      </c>
      <c r="F221" s="9" t="s">
        <v>198</v>
      </c>
      <c r="G221" s="0" t="n">
        <f aca="false">IF(Table24[[#This Row],[Number]]&lt;&gt;0,COUNTIF('Finish order'!F:F, Table24[[#This Row],[Number]]),"")</f>
        <v>1</v>
      </c>
    </row>
    <row r="222" customFormat="false" ht="15" hidden="false" customHeight="false" outlineLevel="0" collapsed="false">
      <c r="A222" s="5" t="n">
        <v>221</v>
      </c>
      <c r="C222" s="9" t="s">
        <v>224</v>
      </c>
      <c r="D222" s="11" t="s">
        <v>225</v>
      </c>
      <c r="E222" s="9" t="s">
        <v>40</v>
      </c>
      <c r="F222" s="9" t="s">
        <v>198</v>
      </c>
      <c r="G222" s="0" t="str">
        <f aca="false">IF(Table24[[#This Row],[Number]]&lt;&gt;0,COUNTIF('Finish order'!F:F, Table24[[#This Row],[Number]]),"")</f>
        <v/>
      </c>
    </row>
    <row r="223" customFormat="false" ht="15" hidden="false" customHeight="false" outlineLevel="0" collapsed="false">
      <c r="A223" s="5" t="n">
        <v>222</v>
      </c>
      <c r="C223" s="9" t="s">
        <v>226</v>
      </c>
      <c r="D223" s="11" t="s">
        <v>52</v>
      </c>
      <c r="E223" s="9" t="s">
        <v>40</v>
      </c>
      <c r="F223" s="9" t="s">
        <v>198</v>
      </c>
      <c r="G223" s="0" t="str">
        <f aca="false">IF(Table24[[#This Row],[Number]]&lt;&gt;0,COUNTIF('Finish order'!F:F, Table24[[#This Row],[Number]]),"")</f>
        <v/>
      </c>
    </row>
    <row r="224" customFormat="false" ht="15" hidden="false" customHeight="false" outlineLevel="0" collapsed="false">
      <c r="A224" s="5" t="n">
        <v>223</v>
      </c>
      <c r="C224" s="9" t="s">
        <v>227</v>
      </c>
      <c r="D224" s="11" t="s">
        <v>39</v>
      </c>
      <c r="E224" s="9" t="s">
        <v>40</v>
      </c>
      <c r="F224" s="9" t="s">
        <v>198</v>
      </c>
      <c r="G224" s="0" t="str">
        <f aca="false">IF(Table24[[#This Row],[Number]]&lt;&gt;0,COUNTIF('Finish order'!F:F, Table24[[#This Row],[Number]]),"")</f>
        <v/>
      </c>
    </row>
    <row r="225" customFormat="false" ht="15" hidden="false" customHeight="false" outlineLevel="0" collapsed="false">
      <c r="A225" s="5" t="n">
        <v>224</v>
      </c>
      <c r="C225" s="9" t="s">
        <v>228</v>
      </c>
      <c r="D225" s="11" t="s">
        <v>46</v>
      </c>
      <c r="E225" s="9" t="s">
        <v>40</v>
      </c>
      <c r="F225" s="9" t="s">
        <v>198</v>
      </c>
      <c r="G225" s="0" t="str">
        <f aca="false">IF(Table24[[#This Row],[Number]]&lt;&gt;0,COUNTIF('Finish order'!F:F, Table24[[#This Row],[Number]]),"")</f>
        <v/>
      </c>
    </row>
    <row r="226" customFormat="false" ht="15" hidden="false" customHeight="false" outlineLevel="0" collapsed="false">
      <c r="A226" s="5" t="n">
        <v>225</v>
      </c>
      <c r="C226" s="9" t="s">
        <v>229</v>
      </c>
      <c r="D226" s="11" t="s">
        <v>230</v>
      </c>
      <c r="E226" s="9" t="s">
        <v>40</v>
      </c>
      <c r="F226" s="9" t="s">
        <v>198</v>
      </c>
      <c r="G226" s="0" t="str">
        <f aca="false">IF(Table24[[#This Row],[Number]]&lt;&gt;0,COUNTIF('Finish order'!F:F, Table24[[#This Row],[Number]]),"")</f>
        <v/>
      </c>
    </row>
    <row r="227" customFormat="false" ht="15" hidden="false" customHeight="false" outlineLevel="0" collapsed="false">
      <c r="A227" s="5" t="n">
        <v>226</v>
      </c>
      <c r="C227" s="9" t="s">
        <v>231</v>
      </c>
      <c r="D227" s="11" t="s">
        <v>188</v>
      </c>
      <c r="E227" s="9" t="s">
        <v>40</v>
      </c>
      <c r="F227" s="9" t="s">
        <v>198</v>
      </c>
      <c r="G227" s="0" t="str">
        <f aca="false">IF(Table24[[#This Row],[Number]]&lt;&gt;0,COUNTIF('Finish order'!F:F, Table24[[#This Row],[Number]]),"")</f>
        <v/>
      </c>
    </row>
    <row r="228" customFormat="false" ht="15" hidden="false" customHeight="false" outlineLevel="0" collapsed="false">
      <c r="A228" s="5" t="n">
        <v>227</v>
      </c>
      <c r="C228" s="9" t="s">
        <v>232</v>
      </c>
      <c r="D228" s="11" t="s">
        <v>113</v>
      </c>
      <c r="E228" s="9" t="s">
        <v>40</v>
      </c>
      <c r="F228" s="9" t="s">
        <v>198</v>
      </c>
      <c r="G228" s="0" t="str">
        <f aca="false">IF(Table24[[#This Row],[Number]]&lt;&gt;0,COUNTIF('Finish order'!F:F, Table24[[#This Row],[Number]]),"")</f>
        <v/>
      </c>
    </row>
    <row r="229" customFormat="false" ht="15" hidden="false" customHeight="false" outlineLevel="0" collapsed="false">
      <c r="A229" s="5" t="n">
        <v>228</v>
      </c>
      <c r="C229" s="9" t="s">
        <v>233</v>
      </c>
      <c r="D229" s="11" t="s">
        <v>113</v>
      </c>
      <c r="E229" s="9" t="s">
        <v>40</v>
      </c>
      <c r="F229" s="9" t="s">
        <v>198</v>
      </c>
      <c r="G229" s="0" t="str">
        <f aca="false">IF(Table24[[#This Row],[Number]]&lt;&gt;0,COUNTIF('Finish order'!F:F, Table24[[#This Row],[Number]]),"")</f>
        <v/>
      </c>
    </row>
    <row r="230" customFormat="false" ht="15" hidden="false" customHeight="false" outlineLevel="0" collapsed="false">
      <c r="A230" s="5" t="n">
        <v>229</v>
      </c>
      <c r="C230" s="9" t="s">
        <v>234</v>
      </c>
      <c r="D230" s="11" t="s">
        <v>46</v>
      </c>
      <c r="E230" s="9" t="s">
        <v>40</v>
      </c>
      <c r="F230" s="9" t="s">
        <v>198</v>
      </c>
      <c r="G230" s="0" t="str">
        <f aca="false">IF(Table24[[#This Row],[Number]]&lt;&gt;0,COUNTIF('Finish order'!F:F, Table24[[#This Row],[Number]]),"")</f>
        <v/>
      </c>
      <c r="I230" s="7" t="n">
        <v>1372</v>
      </c>
    </row>
    <row r="231" customFormat="false" ht="15" hidden="false" customHeight="false" outlineLevel="0" collapsed="false">
      <c r="A231" s="5" t="n">
        <v>230</v>
      </c>
      <c r="C231" s="9" t="s">
        <v>235</v>
      </c>
      <c r="D231" s="11" t="s">
        <v>48</v>
      </c>
      <c r="E231" s="9" t="s">
        <v>40</v>
      </c>
      <c r="F231" s="9" t="s">
        <v>198</v>
      </c>
      <c r="G231" s="0" t="str">
        <f aca="false">IF(Table24[[#This Row],[Number]]&lt;&gt;0,COUNTIF('Finish order'!F:F, Table24[[#This Row],[Number]]),"")</f>
        <v/>
      </c>
    </row>
    <row r="232" customFormat="false" ht="15" hidden="false" customHeight="false" outlineLevel="0" collapsed="false">
      <c r="A232" s="5" t="n">
        <v>231</v>
      </c>
      <c r="C232" s="9"/>
      <c r="E232" s="9" t="s">
        <v>40</v>
      </c>
      <c r="F232" s="9" t="s">
        <v>198</v>
      </c>
      <c r="G232" s="0" t="str">
        <f aca="false">IF(Table24[[#This Row],[Number]]&lt;&gt;0,COUNTIF('Finish order'!F:F, Table24[[#This Row],[Number]]),"")</f>
        <v/>
      </c>
    </row>
    <row r="233" customFormat="false" ht="15" hidden="false" customHeight="false" outlineLevel="0" collapsed="false">
      <c r="A233" s="5" t="n">
        <v>232</v>
      </c>
      <c r="C233" s="9"/>
      <c r="E233" s="9" t="s">
        <v>40</v>
      </c>
      <c r="F233" s="9" t="s">
        <v>198</v>
      </c>
      <c r="G233" s="0" t="str">
        <f aca="false">IF(Table24[[#This Row],[Number]]&lt;&gt;0,COUNTIF('Finish order'!F:F, Table24[[#This Row],[Number]]),"")</f>
        <v/>
      </c>
    </row>
    <row r="234" customFormat="false" ht="15" hidden="false" customHeight="false" outlineLevel="0" collapsed="false">
      <c r="A234" s="5" t="n">
        <v>233</v>
      </c>
      <c r="C234" s="9"/>
      <c r="E234" s="9" t="s">
        <v>40</v>
      </c>
      <c r="F234" s="9" t="s">
        <v>198</v>
      </c>
      <c r="G234" s="0" t="str">
        <f aca="false">IF(Table24[[#This Row],[Number]]&lt;&gt;0,COUNTIF('Finish order'!F:F, Table24[[#This Row],[Number]]),"")</f>
        <v/>
      </c>
    </row>
    <row r="235" customFormat="false" ht="15" hidden="false" customHeight="false" outlineLevel="0" collapsed="false">
      <c r="A235" s="5" t="n">
        <v>234</v>
      </c>
      <c r="C235" s="9"/>
      <c r="E235" s="9" t="s">
        <v>40</v>
      </c>
      <c r="F235" s="9" t="s">
        <v>198</v>
      </c>
      <c r="G235" s="0" t="str">
        <f aca="false">IF(Table24[[#This Row],[Number]]&lt;&gt;0,COUNTIF('Finish order'!F:F, Table24[[#This Row],[Number]]),"")</f>
        <v/>
      </c>
    </row>
    <row r="236" customFormat="false" ht="15" hidden="false" customHeight="false" outlineLevel="0" collapsed="false">
      <c r="A236" s="5" t="n">
        <v>235</v>
      </c>
      <c r="C236" s="9"/>
      <c r="E236" s="9" t="s">
        <v>40</v>
      </c>
      <c r="F236" s="9" t="s">
        <v>198</v>
      </c>
      <c r="G236" s="0" t="str">
        <f aca="false">IF(Table24[[#This Row],[Number]]&lt;&gt;0,COUNTIF('Finish order'!F:F, Table24[[#This Row],[Number]]),"")</f>
        <v/>
      </c>
    </row>
    <row r="237" customFormat="false" ht="15" hidden="false" customHeight="false" outlineLevel="0" collapsed="false">
      <c r="A237" s="5" t="n">
        <v>236</v>
      </c>
      <c r="C237" s="9"/>
      <c r="E237" s="9" t="s">
        <v>40</v>
      </c>
      <c r="F237" s="9" t="s">
        <v>198</v>
      </c>
      <c r="G237" s="0" t="str">
        <f aca="false">IF(Table24[[#This Row],[Number]]&lt;&gt;0,COUNTIF('Finish order'!F:F, Table24[[#This Row],[Number]]),"")</f>
        <v/>
      </c>
    </row>
    <row r="238" customFormat="false" ht="15" hidden="false" customHeight="false" outlineLevel="0" collapsed="false">
      <c r="A238" s="5" t="n">
        <v>237</v>
      </c>
      <c r="C238" s="9"/>
      <c r="E238" s="9" t="s">
        <v>40</v>
      </c>
      <c r="F238" s="9" t="s">
        <v>198</v>
      </c>
      <c r="G238" s="0" t="str">
        <f aca="false">IF(Table24[[#This Row],[Number]]&lt;&gt;0,COUNTIF('Finish order'!F:F, Table24[[#This Row],[Number]]),"")</f>
        <v/>
      </c>
    </row>
    <row r="239" customFormat="false" ht="15" hidden="false" customHeight="false" outlineLevel="0" collapsed="false">
      <c r="A239" s="5" t="n">
        <v>238</v>
      </c>
      <c r="C239" s="9"/>
      <c r="E239" s="9" t="s">
        <v>40</v>
      </c>
      <c r="F239" s="9" t="s">
        <v>198</v>
      </c>
      <c r="G239" s="0" t="str">
        <f aca="false">IF(Table24[[#This Row],[Number]]&lt;&gt;0,COUNTIF('Finish order'!F:F, Table24[[#This Row],[Number]]),"")</f>
        <v/>
      </c>
    </row>
    <row r="240" customFormat="false" ht="15" hidden="false" customHeight="false" outlineLevel="0" collapsed="false">
      <c r="A240" s="5" t="n">
        <v>239</v>
      </c>
      <c r="C240" s="9"/>
      <c r="E240" s="9" t="s">
        <v>40</v>
      </c>
      <c r="F240" s="9" t="s">
        <v>198</v>
      </c>
      <c r="G240" s="0" t="str">
        <f aca="false">IF(Table24[[#This Row],[Number]]&lt;&gt;0,COUNTIF('Finish order'!F:F, Table24[[#This Row],[Number]]),"")</f>
        <v/>
      </c>
    </row>
    <row r="241" customFormat="false" ht="15" hidden="false" customHeight="false" outlineLevel="0" collapsed="false">
      <c r="A241" s="5" t="n">
        <v>240</v>
      </c>
      <c r="C241" s="9"/>
      <c r="E241" s="9" t="s">
        <v>40</v>
      </c>
      <c r="F241" s="9" t="s">
        <v>198</v>
      </c>
      <c r="G241" s="0" t="str">
        <f aca="false">IF(Table24[[#This Row],[Number]]&lt;&gt;0,COUNTIF('Finish order'!F:F, Table24[[#This Row],[Number]]),"")</f>
        <v/>
      </c>
    </row>
    <row r="242" customFormat="false" ht="15" hidden="false" customHeight="false" outlineLevel="0" collapsed="false">
      <c r="A242" s="5" t="n">
        <v>241</v>
      </c>
      <c r="C242" s="9"/>
      <c r="E242" s="9" t="s">
        <v>40</v>
      </c>
      <c r="F242" s="9" t="s">
        <v>198</v>
      </c>
      <c r="G242" s="0" t="str">
        <f aca="false">IF(Table24[[#This Row],[Number]]&lt;&gt;0,COUNTIF('Finish order'!F:F, Table24[[#This Row],[Number]]),"")</f>
        <v/>
      </c>
    </row>
    <row r="243" customFormat="false" ht="15" hidden="false" customHeight="false" outlineLevel="0" collapsed="false">
      <c r="A243" s="5" t="n">
        <v>242</v>
      </c>
      <c r="C243" s="9"/>
      <c r="E243" s="9" t="s">
        <v>40</v>
      </c>
      <c r="F243" s="9" t="s">
        <v>198</v>
      </c>
      <c r="G243" s="0" t="str">
        <f aca="false">IF(Table24[[#This Row],[Number]]&lt;&gt;0,COUNTIF('Finish order'!F:F, Table24[[#This Row],[Number]]),"")</f>
        <v/>
      </c>
    </row>
    <row r="244" customFormat="false" ht="15" hidden="false" customHeight="false" outlineLevel="0" collapsed="false">
      <c r="A244" s="5" t="n">
        <v>243</v>
      </c>
      <c r="C244" s="9"/>
      <c r="E244" s="9" t="s">
        <v>40</v>
      </c>
      <c r="F244" s="9" t="s">
        <v>198</v>
      </c>
      <c r="G244" s="0" t="str">
        <f aca="false">IF(Table24[[#This Row],[Number]]&lt;&gt;0,COUNTIF('Finish order'!F:F, Table24[[#This Row],[Number]]),"")</f>
        <v/>
      </c>
    </row>
    <row r="245" customFormat="false" ht="15" hidden="false" customHeight="false" outlineLevel="0" collapsed="false">
      <c r="A245" s="5" t="n">
        <v>244</v>
      </c>
      <c r="C245" s="9"/>
      <c r="E245" s="9" t="s">
        <v>40</v>
      </c>
      <c r="F245" s="9" t="s">
        <v>198</v>
      </c>
      <c r="G245" s="0" t="str">
        <f aca="false">IF(Table24[[#This Row],[Number]]&lt;&gt;0,COUNTIF('Finish order'!F:F, Table24[[#This Row],[Number]]),"")</f>
        <v/>
      </c>
    </row>
    <row r="246" customFormat="false" ht="15" hidden="false" customHeight="false" outlineLevel="0" collapsed="false">
      <c r="A246" s="5" t="n">
        <v>245</v>
      </c>
      <c r="C246" s="9"/>
      <c r="E246" s="9" t="s">
        <v>40</v>
      </c>
      <c r="F246" s="9" t="s">
        <v>198</v>
      </c>
      <c r="G246" s="0" t="str">
        <f aca="false">IF(Table24[[#This Row],[Number]]&lt;&gt;0,COUNTIF('Finish order'!F:F, Table24[[#This Row],[Number]]),"")</f>
        <v/>
      </c>
    </row>
    <row r="247" customFormat="false" ht="15" hidden="false" customHeight="false" outlineLevel="0" collapsed="false">
      <c r="A247" s="5" t="n">
        <v>246</v>
      </c>
      <c r="C247" s="9"/>
      <c r="E247" s="9" t="s">
        <v>40</v>
      </c>
      <c r="F247" s="9" t="s">
        <v>198</v>
      </c>
      <c r="G247" s="0" t="str">
        <f aca="false">IF(Table24[[#This Row],[Number]]&lt;&gt;0,COUNTIF('Finish order'!F:F, Table24[[#This Row],[Number]]),"")</f>
        <v/>
      </c>
    </row>
    <row r="248" customFormat="false" ht="15" hidden="false" customHeight="false" outlineLevel="0" collapsed="false">
      <c r="A248" s="5" t="n">
        <v>247</v>
      </c>
      <c r="C248" s="9"/>
      <c r="E248" s="9" t="s">
        <v>40</v>
      </c>
      <c r="F248" s="9" t="s">
        <v>198</v>
      </c>
      <c r="G248" s="0" t="str">
        <f aca="false">IF(Table24[[#This Row],[Number]]&lt;&gt;0,COUNTIF('Finish order'!F:F, Table24[[#This Row],[Number]]),"")</f>
        <v/>
      </c>
    </row>
    <row r="249" customFormat="false" ht="15" hidden="false" customHeight="false" outlineLevel="0" collapsed="false">
      <c r="A249" s="5" t="n">
        <v>248</v>
      </c>
      <c r="C249" s="9"/>
      <c r="E249" s="9" t="s">
        <v>40</v>
      </c>
      <c r="F249" s="9" t="s">
        <v>198</v>
      </c>
      <c r="G249" s="0" t="str">
        <f aca="false">IF(Table24[[#This Row],[Number]]&lt;&gt;0,COUNTIF('Finish order'!F:F, Table24[[#This Row],[Number]]),"")</f>
        <v/>
      </c>
    </row>
    <row r="250" customFormat="false" ht="15" hidden="false" customHeight="false" outlineLevel="0" collapsed="false">
      <c r="A250" s="5" t="n">
        <v>249</v>
      </c>
      <c r="C250" s="9" t="s">
        <v>236</v>
      </c>
      <c r="D250" s="11" t="s">
        <v>237</v>
      </c>
      <c r="E250" s="9" t="s">
        <v>40</v>
      </c>
      <c r="F250" s="17" t="s">
        <v>238</v>
      </c>
      <c r="G250" s="0" t="str">
        <f aca="false">IF(Table24[[#This Row],[Number]]&lt;&gt;0,COUNTIF('Finish order'!F:F, Table24[[#This Row],[Number]]),"")</f>
        <v/>
      </c>
    </row>
    <row r="251" customFormat="false" ht="15" hidden="false" customHeight="false" outlineLevel="0" collapsed="false">
      <c r="A251" s="5" t="n">
        <v>250</v>
      </c>
      <c r="B251" s="5" t="n">
        <v>250</v>
      </c>
      <c r="C251" s="9" t="s">
        <v>239</v>
      </c>
      <c r="D251" s="11" t="s">
        <v>59</v>
      </c>
      <c r="E251" s="9" t="s">
        <v>40</v>
      </c>
      <c r="F251" s="9" t="s">
        <v>240</v>
      </c>
      <c r="G251" s="0" t="n">
        <f aca="false">IF(Table24[[#This Row],[Number]]&lt;&gt;0,COUNTIF('Finish order'!F:F, Table24[[#This Row],[Number]]),"")</f>
        <v>1</v>
      </c>
    </row>
    <row r="252" customFormat="false" ht="15" hidden="false" customHeight="false" outlineLevel="0" collapsed="false">
      <c r="A252" s="5" t="n">
        <v>251</v>
      </c>
      <c r="C252" s="9" t="s">
        <v>241</v>
      </c>
      <c r="D252" s="11" t="s">
        <v>39</v>
      </c>
      <c r="E252" s="9" t="s">
        <v>40</v>
      </c>
      <c r="F252" s="9" t="s">
        <v>240</v>
      </c>
      <c r="G252" s="0" t="str">
        <f aca="false">IF(Table24[[#This Row],[Number]]&lt;&gt;0,COUNTIF('Finish order'!F:F, Table24[[#This Row],[Number]]),"")</f>
        <v/>
      </c>
    </row>
    <row r="253" customFormat="false" ht="15" hidden="false" customHeight="false" outlineLevel="0" collapsed="false">
      <c r="A253" s="5" t="n">
        <v>252</v>
      </c>
      <c r="C253" s="9" t="s">
        <v>242</v>
      </c>
      <c r="D253" s="11" t="s">
        <v>243</v>
      </c>
      <c r="E253" s="9" t="s">
        <v>40</v>
      </c>
      <c r="F253" s="9" t="s">
        <v>240</v>
      </c>
      <c r="G253" s="0" t="str">
        <f aca="false">IF(Table24[[#This Row],[Number]]&lt;&gt;0,COUNTIF('Finish order'!F:F, Table24[[#This Row],[Number]]),"")</f>
        <v/>
      </c>
    </row>
    <row r="254" customFormat="false" ht="15" hidden="false" customHeight="false" outlineLevel="0" collapsed="false">
      <c r="A254" s="5" t="n">
        <v>253</v>
      </c>
      <c r="C254" s="9" t="s">
        <v>244</v>
      </c>
      <c r="D254" s="11" t="s">
        <v>102</v>
      </c>
      <c r="E254" s="9" t="s">
        <v>40</v>
      </c>
      <c r="F254" s="9" t="s">
        <v>240</v>
      </c>
      <c r="G254" s="0" t="str">
        <f aca="false">IF(Table24[[#This Row],[Number]]&lt;&gt;0,COUNTIF('Finish order'!F:F, Table24[[#This Row],[Number]]),"")</f>
        <v/>
      </c>
    </row>
    <row r="255" customFormat="false" ht="15" hidden="false" customHeight="false" outlineLevel="0" collapsed="false">
      <c r="A255" s="5" t="n">
        <v>254</v>
      </c>
      <c r="C255" s="9" t="s">
        <v>245</v>
      </c>
      <c r="D255" s="11" t="s">
        <v>39</v>
      </c>
      <c r="E255" s="9" t="s">
        <v>40</v>
      </c>
      <c r="F255" s="9" t="s">
        <v>240</v>
      </c>
      <c r="G255" s="0" t="str">
        <f aca="false">IF(Table24[[#This Row],[Number]]&lt;&gt;0,COUNTIF('Finish order'!F:F, Table24[[#This Row],[Number]]),"")</f>
        <v/>
      </c>
    </row>
    <row r="256" customFormat="false" ht="15" hidden="false" customHeight="false" outlineLevel="0" collapsed="false">
      <c r="A256" s="5" t="n">
        <v>255</v>
      </c>
      <c r="C256" s="9" t="s">
        <v>246</v>
      </c>
      <c r="D256" s="11" t="s">
        <v>39</v>
      </c>
      <c r="E256" s="9" t="s">
        <v>40</v>
      </c>
      <c r="F256" s="9" t="s">
        <v>240</v>
      </c>
      <c r="G256" s="0" t="str">
        <f aca="false">IF(Table24[[#This Row],[Number]]&lt;&gt;0,COUNTIF('Finish order'!F:F, Table24[[#This Row],[Number]]),"")</f>
        <v/>
      </c>
    </row>
    <row r="257" customFormat="false" ht="15" hidden="false" customHeight="false" outlineLevel="0" collapsed="false">
      <c r="A257" s="5" t="n">
        <v>256</v>
      </c>
      <c r="C257" s="9" t="s">
        <v>247</v>
      </c>
      <c r="D257" s="11" t="s">
        <v>59</v>
      </c>
      <c r="E257" s="9" t="s">
        <v>40</v>
      </c>
      <c r="F257" s="9" t="s">
        <v>240</v>
      </c>
      <c r="G257" s="0" t="str">
        <f aca="false">IF(Table24[[#This Row],[Number]]&lt;&gt;0,COUNTIF('Finish order'!F:F, Table24[[#This Row],[Number]]),"")</f>
        <v/>
      </c>
    </row>
    <row r="258" customFormat="false" ht="15" hidden="false" customHeight="false" outlineLevel="0" collapsed="false">
      <c r="A258" s="5" t="n">
        <v>257</v>
      </c>
      <c r="C258" s="9" t="s">
        <v>248</v>
      </c>
      <c r="D258" s="11" t="s">
        <v>249</v>
      </c>
      <c r="E258" s="9" t="s">
        <v>40</v>
      </c>
      <c r="F258" s="9" t="s">
        <v>240</v>
      </c>
      <c r="G258" s="0" t="str">
        <f aca="false">IF(Table24[[#This Row],[Number]]&lt;&gt;0,COUNTIF('Finish order'!F:F, Table24[[#This Row],[Number]]),"")</f>
        <v/>
      </c>
    </row>
    <row r="259" customFormat="false" ht="15" hidden="false" customHeight="false" outlineLevel="0" collapsed="false">
      <c r="A259" s="5" t="n">
        <v>258</v>
      </c>
      <c r="B259" s="5" t="n">
        <v>258</v>
      </c>
      <c r="C259" s="9" t="s">
        <v>250</v>
      </c>
      <c r="D259" s="11" t="s">
        <v>139</v>
      </c>
      <c r="E259" s="9" t="s">
        <v>40</v>
      </c>
      <c r="F259" s="9" t="s">
        <v>240</v>
      </c>
      <c r="G259" s="0" t="n">
        <f aca="false">IF(Table24[[#This Row],[Number]]&lt;&gt;0,COUNTIF('Finish order'!F:F, Table24[[#This Row],[Number]]),"")</f>
        <v>1</v>
      </c>
    </row>
    <row r="260" customFormat="false" ht="15" hidden="false" customHeight="false" outlineLevel="0" collapsed="false">
      <c r="A260" s="5" t="n">
        <v>259</v>
      </c>
      <c r="C260" s="9" t="s">
        <v>251</v>
      </c>
      <c r="D260" s="9" t="s">
        <v>139</v>
      </c>
      <c r="E260" s="9" t="s">
        <v>40</v>
      </c>
      <c r="F260" s="9" t="s">
        <v>240</v>
      </c>
      <c r="G260" s="0" t="str">
        <f aca="false">IF(Table24[[#This Row],[Number]]&lt;&gt;0,COUNTIF('Finish order'!F:F, Table24[[#This Row],[Number]]),"")</f>
        <v/>
      </c>
    </row>
    <row r="261" customFormat="false" ht="15" hidden="false" customHeight="false" outlineLevel="0" collapsed="false">
      <c r="A261" s="5" t="n">
        <v>260</v>
      </c>
      <c r="C261" s="9" t="s">
        <v>252</v>
      </c>
      <c r="D261" s="9" t="s">
        <v>102</v>
      </c>
      <c r="E261" s="9" t="s">
        <v>40</v>
      </c>
      <c r="F261" s="9" t="s">
        <v>240</v>
      </c>
      <c r="G261" s="0" t="str">
        <f aca="false">IF(Table24[[#This Row],[Number]]&lt;&gt;0,COUNTIF('Finish order'!F:F, Table24[[#This Row],[Number]]),"")</f>
        <v/>
      </c>
    </row>
    <row r="262" customFormat="false" ht="15" hidden="false" customHeight="false" outlineLevel="0" collapsed="false">
      <c r="A262" s="5" t="n">
        <v>261</v>
      </c>
      <c r="C262" s="9" t="s">
        <v>253</v>
      </c>
      <c r="D262" s="9" t="s">
        <v>48</v>
      </c>
      <c r="E262" s="9" t="s">
        <v>40</v>
      </c>
      <c r="F262" s="9" t="s">
        <v>240</v>
      </c>
      <c r="G262" s="0" t="str">
        <f aca="false">IF(Table24[[#This Row],[Number]]&lt;&gt;0,COUNTIF('Finish order'!F:F, Table24[[#This Row],[Number]]),"")</f>
        <v/>
      </c>
    </row>
    <row r="263" customFormat="false" ht="15" hidden="false" customHeight="false" outlineLevel="0" collapsed="false">
      <c r="A263" s="5" t="n">
        <v>262</v>
      </c>
      <c r="C263" s="9" t="s">
        <v>254</v>
      </c>
      <c r="D263" s="9" t="s">
        <v>39</v>
      </c>
      <c r="E263" s="9" t="s">
        <v>40</v>
      </c>
      <c r="F263" s="9" t="s">
        <v>240</v>
      </c>
      <c r="G263" s="0" t="str">
        <f aca="false">IF(Table24[[#This Row],[Number]]&lt;&gt;0,COUNTIF('Finish order'!F:F, Table24[[#This Row],[Number]]),"")</f>
        <v/>
      </c>
    </row>
    <row r="264" customFormat="false" ht="15" hidden="false" customHeight="false" outlineLevel="0" collapsed="false">
      <c r="A264" s="5" t="n">
        <v>263</v>
      </c>
      <c r="C264" s="9" t="s">
        <v>255</v>
      </c>
      <c r="D264" s="9" t="s">
        <v>119</v>
      </c>
      <c r="E264" s="9" t="s">
        <v>40</v>
      </c>
      <c r="F264" s="9" t="s">
        <v>240</v>
      </c>
      <c r="G264" s="0" t="str">
        <f aca="false">IF(Table24[[#This Row],[Number]]&lt;&gt;0,COUNTIF('Finish order'!F:F, Table24[[#This Row],[Number]]),"")</f>
        <v/>
      </c>
    </row>
    <row r="265" customFormat="false" ht="15" hidden="false" customHeight="false" outlineLevel="0" collapsed="false">
      <c r="A265" s="5" t="n">
        <v>264</v>
      </c>
      <c r="C265" s="9" t="s">
        <v>256</v>
      </c>
      <c r="D265" s="9" t="s">
        <v>46</v>
      </c>
      <c r="E265" s="9" t="s">
        <v>40</v>
      </c>
      <c r="F265" s="9" t="s">
        <v>240</v>
      </c>
      <c r="G265" s="0" t="str">
        <f aca="false">IF(Table24[[#This Row],[Number]]&lt;&gt;0,COUNTIF('Finish order'!F:F, Table24[[#This Row],[Number]]),"")</f>
        <v/>
      </c>
    </row>
    <row r="266" customFormat="false" ht="15" hidden="false" customHeight="false" outlineLevel="0" collapsed="false">
      <c r="A266" s="5" t="n">
        <v>265</v>
      </c>
      <c r="C266" s="9" t="s">
        <v>257</v>
      </c>
      <c r="D266" s="9" t="s">
        <v>258</v>
      </c>
      <c r="E266" s="9" t="s">
        <v>40</v>
      </c>
      <c r="F266" s="9" t="s">
        <v>240</v>
      </c>
      <c r="G266" s="0" t="str">
        <f aca="false">IF(Table24[[#This Row],[Number]]&lt;&gt;0,COUNTIF('Finish order'!F:F, Table24[[#This Row],[Number]]),"")</f>
        <v/>
      </c>
    </row>
    <row r="267" customFormat="false" ht="15" hidden="false" customHeight="false" outlineLevel="0" collapsed="false">
      <c r="A267" s="5" t="n">
        <v>266</v>
      </c>
      <c r="C267" s="9" t="s">
        <v>259</v>
      </c>
      <c r="D267" s="9" t="s">
        <v>99</v>
      </c>
      <c r="E267" s="9" t="s">
        <v>40</v>
      </c>
      <c r="F267" s="9" t="s">
        <v>240</v>
      </c>
      <c r="G267" s="0" t="str">
        <f aca="false">IF(Table24[[#This Row],[Number]]&lt;&gt;0,COUNTIF('Finish order'!F:F, Table24[[#This Row],[Number]]),"")</f>
        <v/>
      </c>
    </row>
    <row r="268" customFormat="false" ht="15" hidden="false" customHeight="false" outlineLevel="0" collapsed="false">
      <c r="A268" s="5" t="n">
        <v>267</v>
      </c>
      <c r="C268" s="9" t="s">
        <v>260</v>
      </c>
      <c r="D268" s="9" t="s">
        <v>119</v>
      </c>
      <c r="E268" s="9" t="s">
        <v>40</v>
      </c>
      <c r="F268" s="9" t="s">
        <v>240</v>
      </c>
      <c r="G268" s="0" t="str">
        <f aca="false">IF(Table24[[#This Row],[Number]]&lt;&gt;0,COUNTIF('Finish order'!F:F, Table24[[#This Row],[Number]]),"")</f>
        <v/>
      </c>
    </row>
    <row r="269" customFormat="false" ht="15" hidden="false" customHeight="false" outlineLevel="0" collapsed="false">
      <c r="A269" s="5" t="n">
        <v>268</v>
      </c>
      <c r="C269" s="9" t="s">
        <v>261</v>
      </c>
      <c r="D269" s="9" t="s">
        <v>65</v>
      </c>
      <c r="E269" s="9" t="s">
        <v>40</v>
      </c>
      <c r="F269" s="9" t="s">
        <v>240</v>
      </c>
      <c r="G269" s="0" t="str">
        <f aca="false">IF(Table24[[#This Row],[Number]]&lt;&gt;0,COUNTIF('Finish order'!F:F, Table24[[#This Row],[Number]]),"")</f>
        <v/>
      </c>
    </row>
    <row r="270" customFormat="false" ht="15" hidden="false" customHeight="false" outlineLevel="0" collapsed="false">
      <c r="A270" s="5" t="n">
        <v>269</v>
      </c>
      <c r="C270" s="9" t="s">
        <v>262</v>
      </c>
      <c r="D270" s="9" t="s">
        <v>225</v>
      </c>
      <c r="E270" s="9" t="s">
        <v>40</v>
      </c>
      <c r="F270" s="9" t="s">
        <v>240</v>
      </c>
      <c r="G270" s="0" t="str">
        <f aca="false">IF(Table24[[#This Row],[Number]]&lt;&gt;0,COUNTIF('Finish order'!F:F, Table24[[#This Row],[Number]]),"")</f>
        <v/>
      </c>
    </row>
    <row r="271" customFormat="false" ht="15" hidden="false" customHeight="false" outlineLevel="0" collapsed="false">
      <c r="A271" s="5" t="n">
        <v>270</v>
      </c>
      <c r="C271" s="9" t="s">
        <v>263</v>
      </c>
      <c r="D271" s="9" t="s">
        <v>264</v>
      </c>
      <c r="E271" s="9" t="s">
        <v>40</v>
      </c>
      <c r="F271" s="9" t="s">
        <v>240</v>
      </c>
      <c r="G271" s="0" t="str">
        <f aca="false">IF(Table24[[#This Row],[Number]]&lt;&gt;0,COUNTIF('Finish order'!F:F, Table24[[#This Row],[Number]]),"")</f>
        <v/>
      </c>
    </row>
    <row r="272" customFormat="false" ht="15" hidden="false" customHeight="false" outlineLevel="0" collapsed="false">
      <c r="A272" s="5" t="n">
        <v>271</v>
      </c>
      <c r="C272" s="9" t="s">
        <v>265</v>
      </c>
      <c r="D272" s="9" t="s">
        <v>39</v>
      </c>
      <c r="E272" s="9" t="s">
        <v>40</v>
      </c>
      <c r="F272" s="9" t="s">
        <v>240</v>
      </c>
      <c r="G272" s="0" t="str">
        <f aca="false">IF(Table24[[#This Row],[Number]]&lt;&gt;0,COUNTIF('Finish order'!F:F, Table24[[#This Row],[Number]]),"")</f>
        <v/>
      </c>
    </row>
    <row r="273" customFormat="false" ht="15" hidden="false" customHeight="false" outlineLevel="0" collapsed="false">
      <c r="A273" s="5" t="n">
        <v>272</v>
      </c>
      <c r="C273" s="9" t="s">
        <v>266</v>
      </c>
      <c r="D273" s="9" t="s">
        <v>119</v>
      </c>
      <c r="E273" s="9" t="s">
        <v>40</v>
      </c>
      <c r="F273" s="9" t="s">
        <v>240</v>
      </c>
      <c r="G273" s="0" t="str">
        <f aca="false">IF(Table24[[#This Row],[Number]]&lt;&gt;0,COUNTIF('Finish order'!F:F, Table24[[#This Row],[Number]]),"")</f>
        <v/>
      </c>
      <c r="I273" s="7" t="n">
        <v>1389</v>
      </c>
    </row>
    <row r="274" customFormat="false" ht="15" hidden="false" customHeight="false" outlineLevel="0" collapsed="false">
      <c r="A274" s="5" t="n">
        <v>273</v>
      </c>
      <c r="C274" s="9"/>
      <c r="D274" s="6"/>
      <c r="E274" s="9" t="s">
        <v>40</v>
      </c>
      <c r="F274" s="9" t="s">
        <v>240</v>
      </c>
      <c r="G274" s="0" t="str">
        <f aca="false">IF(Table24[[#This Row],[Number]]&lt;&gt;0,COUNTIF('Finish order'!F:F, Table24[[#This Row],[Number]]),"")</f>
        <v/>
      </c>
    </row>
    <row r="275" customFormat="false" ht="15" hidden="false" customHeight="false" outlineLevel="0" collapsed="false">
      <c r="A275" s="5" t="n">
        <v>274</v>
      </c>
      <c r="B275" s="5" t="n">
        <v>274</v>
      </c>
      <c r="C275" s="9" t="s">
        <v>267</v>
      </c>
      <c r="D275" s="9" t="s">
        <v>139</v>
      </c>
      <c r="E275" s="9" t="s">
        <v>40</v>
      </c>
      <c r="F275" s="9" t="s">
        <v>238</v>
      </c>
      <c r="G275" s="0" t="n">
        <f aca="false">IF(Table24[[#This Row],[Number]]&lt;&gt;0,COUNTIF('Finish order'!F:F, Table24[[#This Row],[Number]]),"")</f>
        <v>1</v>
      </c>
    </row>
    <row r="276" customFormat="false" ht="15" hidden="false" customHeight="false" outlineLevel="0" collapsed="false">
      <c r="A276" s="5" t="n">
        <v>275</v>
      </c>
      <c r="C276" s="9" t="s">
        <v>268</v>
      </c>
      <c r="D276" s="9" t="s">
        <v>39</v>
      </c>
      <c r="E276" s="9" t="s">
        <v>40</v>
      </c>
      <c r="F276" s="9" t="s">
        <v>238</v>
      </c>
      <c r="G276" s="0" t="str">
        <f aca="false">IF(Table24[[#This Row],[Number]]&lt;&gt;0,COUNTIF('Finish order'!F:F, Table24[[#This Row],[Number]]),"")</f>
        <v/>
      </c>
    </row>
    <row r="277" customFormat="false" ht="15" hidden="false" customHeight="false" outlineLevel="0" collapsed="false">
      <c r="A277" s="5" t="n">
        <v>276</v>
      </c>
      <c r="B277" s="5" t="n">
        <v>276</v>
      </c>
      <c r="C277" s="9" t="s">
        <v>269</v>
      </c>
      <c r="D277" s="9" t="s">
        <v>139</v>
      </c>
      <c r="E277" s="9" t="s">
        <v>40</v>
      </c>
      <c r="F277" s="9" t="s">
        <v>238</v>
      </c>
      <c r="G277" s="0" t="n">
        <f aca="false">IF(Table24[[#This Row],[Number]]&lt;&gt;0,COUNTIF('Finish order'!F:F, Table24[[#This Row],[Number]]),"")</f>
        <v>1</v>
      </c>
    </row>
    <row r="278" customFormat="false" ht="15" hidden="false" customHeight="false" outlineLevel="0" collapsed="false">
      <c r="A278" s="5" t="n">
        <v>277</v>
      </c>
      <c r="B278" s="5" t="n">
        <v>277</v>
      </c>
      <c r="C278" s="9" t="s">
        <v>270</v>
      </c>
      <c r="D278" s="9" t="s">
        <v>71</v>
      </c>
      <c r="E278" s="9" t="s">
        <v>40</v>
      </c>
      <c r="F278" s="9" t="s">
        <v>238</v>
      </c>
      <c r="G278" s="0" t="n">
        <f aca="false">IF(Table24[[#This Row],[Number]]&lt;&gt;0,COUNTIF('Finish order'!F:F, Table24[[#This Row],[Number]]),"")</f>
        <v>1</v>
      </c>
    </row>
    <row r="279" customFormat="false" ht="15" hidden="false" customHeight="false" outlineLevel="0" collapsed="false">
      <c r="A279" s="5" t="n">
        <v>278</v>
      </c>
      <c r="C279" s="9" t="s">
        <v>271</v>
      </c>
      <c r="D279" s="9" t="s">
        <v>102</v>
      </c>
      <c r="E279" s="9" t="s">
        <v>40</v>
      </c>
      <c r="F279" s="9" t="s">
        <v>238</v>
      </c>
      <c r="G279" s="0" t="str">
        <f aca="false">IF(Table24[[#This Row],[Number]]&lt;&gt;0,COUNTIF('Finish order'!F:F, Table24[[#This Row],[Number]]),"")</f>
        <v/>
      </c>
    </row>
    <row r="280" customFormat="false" ht="15" hidden="false" customHeight="false" outlineLevel="0" collapsed="false">
      <c r="A280" s="5" t="n">
        <v>279</v>
      </c>
      <c r="C280" s="9" t="s">
        <v>272</v>
      </c>
      <c r="D280" s="9" t="s">
        <v>113</v>
      </c>
      <c r="E280" s="9" t="s">
        <v>40</v>
      </c>
      <c r="F280" s="9" t="s">
        <v>238</v>
      </c>
      <c r="G280" s="0" t="str">
        <f aca="false">IF(Table24[[#This Row],[Number]]&lt;&gt;0,COUNTIF('Finish order'!F:F, Table24[[#This Row],[Number]]),"")</f>
        <v/>
      </c>
    </row>
    <row r="281" customFormat="false" ht="15" hidden="false" customHeight="false" outlineLevel="0" collapsed="false">
      <c r="A281" s="5" t="n">
        <v>280</v>
      </c>
      <c r="C281" s="9" t="s">
        <v>273</v>
      </c>
      <c r="D281" s="9" t="s">
        <v>59</v>
      </c>
      <c r="E281" s="9" t="s">
        <v>40</v>
      </c>
      <c r="F281" s="9" t="s">
        <v>238</v>
      </c>
      <c r="G281" s="0" t="str">
        <f aca="false">IF(Table24[[#This Row],[Number]]&lt;&gt;0,COUNTIF('Finish order'!F:F, Table24[[#This Row],[Number]]),"")</f>
        <v/>
      </c>
    </row>
    <row r="282" customFormat="false" ht="15" hidden="false" customHeight="false" outlineLevel="0" collapsed="false">
      <c r="A282" s="5" t="n">
        <v>281</v>
      </c>
      <c r="C282" s="9" t="s">
        <v>274</v>
      </c>
      <c r="D282" s="9" t="s">
        <v>46</v>
      </c>
      <c r="E282" s="9" t="s">
        <v>40</v>
      </c>
      <c r="F282" s="9" t="s">
        <v>238</v>
      </c>
      <c r="G282" s="0" t="str">
        <f aca="false">IF(Table24[[#This Row],[Number]]&lt;&gt;0,COUNTIF('Finish order'!F:F, Table24[[#This Row],[Number]]),"")</f>
        <v/>
      </c>
    </row>
    <row r="283" customFormat="false" ht="15" hidden="false" customHeight="false" outlineLevel="0" collapsed="false">
      <c r="A283" s="5" t="n">
        <v>282</v>
      </c>
      <c r="C283" s="9" t="s">
        <v>275</v>
      </c>
      <c r="D283" s="9" t="s">
        <v>276</v>
      </c>
      <c r="E283" s="9" t="s">
        <v>40</v>
      </c>
      <c r="F283" s="9" t="s">
        <v>238</v>
      </c>
      <c r="G283" s="0" t="str">
        <f aca="false">IF(Table24[[#This Row],[Number]]&lt;&gt;0,COUNTIF('Finish order'!F:F, Table24[[#This Row],[Number]]),"")</f>
        <v/>
      </c>
    </row>
    <row r="284" customFormat="false" ht="15" hidden="false" customHeight="false" outlineLevel="0" collapsed="false">
      <c r="A284" s="5" t="n">
        <v>283</v>
      </c>
      <c r="C284" s="9" t="s">
        <v>277</v>
      </c>
      <c r="D284" s="9" t="s">
        <v>278</v>
      </c>
      <c r="E284" s="9" t="s">
        <v>40</v>
      </c>
      <c r="F284" s="9" t="s">
        <v>238</v>
      </c>
      <c r="G284" s="0" t="str">
        <f aca="false">IF(Table24[[#This Row],[Number]]&lt;&gt;0,COUNTIF('Finish order'!F:F, Table24[[#This Row],[Number]]),"")</f>
        <v/>
      </c>
    </row>
    <row r="285" customFormat="false" ht="15" hidden="false" customHeight="false" outlineLevel="0" collapsed="false">
      <c r="A285" s="5" t="n">
        <v>284</v>
      </c>
      <c r="C285" s="9" t="s">
        <v>279</v>
      </c>
      <c r="D285" s="9" t="s">
        <v>59</v>
      </c>
      <c r="E285" s="9" t="s">
        <v>40</v>
      </c>
      <c r="F285" s="9" t="s">
        <v>238</v>
      </c>
      <c r="G285" s="0" t="str">
        <f aca="false">IF(Table24[[#This Row],[Number]]&lt;&gt;0,COUNTIF('Finish order'!F:F, Table24[[#This Row],[Number]]),"")</f>
        <v/>
      </c>
    </row>
    <row r="286" customFormat="false" ht="15" hidden="false" customHeight="false" outlineLevel="0" collapsed="false">
      <c r="A286" s="5" t="n">
        <v>285</v>
      </c>
      <c r="C286" s="9" t="s">
        <v>280</v>
      </c>
      <c r="D286" s="9" t="s">
        <v>215</v>
      </c>
      <c r="E286" s="9" t="s">
        <v>40</v>
      </c>
      <c r="F286" s="9" t="s">
        <v>238</v>
      </c>
      <c r="G286" s="0" t="str">
        <f aca="false">IF(Table24[[#This Row],[Number]]&lt;&gt;0,COUNTIF('Finish order'!F:F, Table24[[#This Row],[Number]]),"")</f>
        <v/>
      </c>
    </row>
    <row r="287" customFormat="false" ht="15" hidden="false" customHeight="false" outlineLevel="0" collapsed="false">
      <c r="A287" s="5" t="n">
        <v>286</v>
      </c>
      <c r="C287" s="9" t="s">
        <v>281</v>
      </c>
      <c r="D287" s="9" t="s">
        <v>115</v>
      </c>
      <c r="E287" s="9" t="s">
        <v>40</v>
      </c>
      <c r="F287" s="9" t="s">
        <v>238</v>
      </c>
      <c r="G287" s="0" t="str">
        <f aca="false">IF(Table24[[#This Row],[Number]]&lt;&gt;0,COUNTIF('Finish order'!F:F, Table24[[#This Row],[Number]]),"")</f>
        <v/>
      </c>
    </row>
    <row r="288" customFormat="false" ht="15" hidden="false" customHeight="false" outlineLevel="0" collapsed="false">
      <c r="A288" s="5" t="n">
        <v>287</v>
      </c>
      <c r="C288" s="9" t="s">
        <v>280</v>
      </c>
      <c r="D288" s="9" t="s">
        <v>215</v>
      </c>
      <c r="E288" s="9" t="s">
        <v>40</v>
      </c>
      <c r="F288" s="9" t="s">
        <v>238</v>
      </c>
      <c r="G288" s="0" t="str">
        <f aca="false">IF(Table24[[#This Row],[Number]]&lt;&gt;0,COUNTIF('Finish order'!F:F, Table24[[#This Row],[Number]]),"")</f>
        <v/>
      </c>
    </row>
    <row r="289" customFormat="false" ht="15" hidden="false" customHeight="false" outlineLevel="0" collapsed="false">
      <c r="A289" s="5" t="n">
        <v>288</v>
      </c>
      <c r="C289" s="9" t="s">
        <v>282</v>
      </c>
      <c r="D289" s="9" t="s">
        <v>166</v>
      </c>
      <c r="E289" s="9" t="s">
        <v>40</v>
      </c>
      <c r="F289" s="9" t="s">
        <v>238</v>
      </c>
      <c r="G289" s="0" t="str">
        <f aca="false">IF(Table24[[#This Row],[Number]]&lt;&gt;0,COUNTIF('Finish order'!F:F, Table24[[#This Row],[Number]]),"")</f>
        <v/>
      </c>
      <c r="I289" s="7" t="n">
        <v>1399</v>
      </c>
    </row>
    <row r="290" customFormat="false" ht="15" hidden="false" customHeight="false" outlineLevel="0" collapsed="false">
      <c r="A290" s="5" t="n">
        <v>289</v>
      </c>
      <c r="C290" s="9" t="s">
        <v>283</v>
      </c>
      <c r="D290" s="9" t="s">
        <v>113</v>
      </c>
      <c r="E290" s="9" t="s">
        <v>40</v>
      </c>
      <c r="F290" s="9" t="s">
        <v>238</v>
      </c>
      <c r="G290" s="0" t="str">
        <f aca="false">IF(Table24[[#This Row],[Number]]&lt;&gt;0,COUNTIF('Finish order'!F:F, Table24[[#This Row],[Number]]),"")</f>
        <v/>
      </c>
    </row>
    <row r="291" customFormat="false" ht="15" hidden="false" customHeight="false" outlineLevel="0" collapsed="false">
      <c r="A291" s="5" t="n">
        <v>290</v>
      </c>
      <c r="C291" s="9" t="s">
        <v>284</v>
      </c>
      <c r="D291" s="9" t="s">
        <v>48</v>
      </c>
      <c r="E291" s="9" t="s">
        <v>40</v>
      </c>
      <c r="F291" s="9" t="s">
        <v>285</v>
      </c>
      <c r="G291" s="0" t="str">
        <f aca="false">IF(Table24[[#This Row],[Number]]&lt;&gt;0,COUNTIF('Finish order'!F:F, Table24[[#This Row],[Number]]),"")</f>
        <v/>
      </c>
    </row>
    <row r="292" customFormat="false" ht="15" hidden="false" customHeight="false" outlineLevel="0" collapsed="false">
      <c r="A292" s="5" t="n">
        <v>291</v>
      </c>
      <c r="C292" s="9" t="s">
        <v>286</v>
      </c>
      <c r="D292" s="9" t="s">
        <v>48</v>
      </c>
      <c r="E292" s="9" t="s">
        <v>40</v>
      </c>
      <c r="F292" s="9" t="s">
        <v>285</v>
      </c>
      <c r="G292" s="0" t="str">
        <f aca="false">IF(Table24[[#This Row],[Number]]&lt;&gt;0,COUNTIF('Finish order'!F:F, Table24[[#This Row],[Number]]),"")</f>
        <v/>
      </c>
    </row>
    <row r="293" customFormat="false" ht="15" hidden="false" customHeight="false" outlineLevel="0" collapsed="false">
      <c r="A293" s="5" t="n">
        <v>292</v>
      </c>
      <c r="C293" s="9" t="s">
        <v>287</v>
      </c>
      <c r="D293" s="9" t="s">
        <v>119</v>
      </c>
      <c r="E293" s="9" t="s">
        <v>40</v>
      </c>
      <c r="F293" s="9" t="s">
        <v>285</v>
      </c>
      <c r="G293" s="0" t="str">
        <f aca="false">IF(Table24[[#This Row],[Number]]&lt;&gt;0,COUNTIF('Finish order'!F:F, Table24[[#This Row],[Number]]),"")</f>
        <v/>
      </c>
    </row>
    <row r="294" customFormat="false" ht="15" hidden="false" customHeight="false" outlineLevel="0" collapsed="false">
      <c r="A294" s="5" t="n">
        <v>293</v>
      </c>
      <c r="C294" s="9" t="s">
        <v>288</v>
      </c>
      <c r="D294" s="9" t="s">
        <v>113</v>
      </c>
      <c r="E294" s="9" t="s">
        <v>40</v>
      </c>
      <c r="F294" s="9" t="s">
        <v>285</v>
      </c>
      <c r="G294" s="0" t="str">
        <f aca="false">IF(Table24[[#This Row],[Number]]&lt;&gt;0,COUNTIF('Finish order'!F:F, Table24[[#This Row],[Number]]),"")</f>
        <v/>
      </c>
    </row>
    <row r="295" customFormat="false" ht="15" hidden="false" customHeight="false" outlineLevel="0" collapsed="false">
      <c r="A295" s="5" t="n">
        <v>294</v>
      </c>
      <c r="C295" s="9" t="s">
        <v>289</v>
      </c>
      <c r="D295" s="9" t="s">
        <v>139</v>
      </c>
      <c r="E295" s="9" t="s">
        <v>40</v>
      </c>
      <c r="F295" s="9" t="s">
        <v>285</v>
      </c>
      <c r="G295" s="0" t="str">
        <f aca="false">IF(Table24[[#This Row],[Number]]&lt;&gt;0,COUNTIF('Finish order'!F:F, Table24[[#This Row],[Number]]),"")</f>
        <v/>
      </c>
    </row>
    <row r="296" customFormat="false" ht="15" hidden="false" customHeight="false" outlineLevel="0" collapsed="false">
      <c r="A296" s="5" t="n">
        <v>295</v>
      </c>
      <c r="C296" s="9" t="s">
        <v>290</v>
      </c>
      <c r="D296" s="9" t="s">
        <v>102</v>
      </c>
      <c r="E296" s="9" t="s">
        <v>40</v>
      </c>
      <c r="F296" s="9" t="s">
        <v>285</v>
      </c>
      <c r="G296" s="0" t="str">
        <f aca="false">IF(Table24[[#This Row],[Number]]&lt;&gt;0,COUNTIF('Finish order'!F:F, Table24[[#This Row],[Number]]),"")</f>
        <v/>
      </c>
    </row>
    <row r="297" customFormat="false" ht="15" hidden="false" customHeight="false" outlineLevel="0" collapsed="false">
      <c r="A297" s="5" t="n">
        <v>296</v>
      </c>
      <c r="C297" s="9"/>
      <c r="D297" s="6"/>
      <c r="E297" s="9" t="s">
        <v>40</v>
      </c>
      <c r="F297" s="9" t="s">
        <v>285</v>
      </c>
      <c r="G297" s="0" t="str">
        <f aca="false">IF(Table24[[#This Row],[Number]]&lt;&gt;0,COUNTIF('Finish order'!F:F, Table24[[#This Row],[Number]]),"")</f>
        <v/>
      </c>
    </row>
    <row r="298" customFormat="false" ht="15" hidden="false" customHeight="false" outlineLevel="0" collapsed="false">
      <c r="A298" s="5" t="n">
        <v>297</v>
      </c>
      <c r="C298" s="9" t="s">
        <v>291</v>
      </c>
      <c r="D298" s="9" t="s">
        <v>102</v>
      </c>
      <c r="E298" s="9" t="s">
        <v>40</v>
      </c>
      <c r="F298" s="9" t="s">
        <v>292</v>
      </c>
      <c r="G298" s="0" t="str">
        <f aca="false">IF(Table24[[#This Row],[Number]]&lt;&gt;0,COUNTIF('Finish order'!F:F, Table24[[#This Row],[Number]]),"")</f>
        <v/>
      </c>
    </row>
    <row r="299" customFormat="false" ht="15" hidden="false" customHeight="false" outlineLevel="0" collapsed="false">
      <c r="A299" s="5" t="n">
        <v>298</v>
      </c>
      <c r="C299" s="9"/>
      <c r="D299" s="6"/>
      <c r="E299" s="9" t="s">
        <v>40</v>
      </c>
      <c r="F299" s="9" t="s">
        <v>292</v>
      </c>
      <c r="G299" s="0" t="str">
        <f aca="false">IF(Table24[[#This Row],[Number]]&lt;&gt;0,COUNTIF('Finish order'!F:F, Table24[[#This Row],[Number]]),"")</f>
        <v/>
      </c>
    </row>
    <row r="300" customFormat="false" ht="15" hidden="false" customHeight="false" outlineLevel="0" collapsed="false">
      <c r="A300" s="5" t="n">
        <v>299</v>
      </c>
      <c r="C300" s="9" t="s">
        <v>293</v>
      </c>
      <c r="D300" s="9" t="s">
        <v>39</v>
      </c>
      <c r="E300" s="9" t="s">
        <v>40</v>
      </c>
      <c r="F300" s="17" t="s">
        <v>238</v>
      </c>
      <c r="G300" s="0" t="str">
        <f aca="false">IF(Table24[[#This Row],[Number]]&lt;&gt;0,COUNTIF('Finish order'!F:F, Table24[[#This Row],[Number]]),"")</f>
        <v/>
      </c>
    </row>
    <row r="301" customFormat="false" ht="15" hidden="false" customHeight="false" outlineLevel="0" collapsed="false">
      <c r="A301" s="5" t="n">
        <v>300</v>
      </c>
      <c r="C301" s="9" t="s">
        <v>294</v>
      </c>
      <c r="D301" s="9" t="s">
        <v>39</v>
      </c>
      <c r="E301" s="9" t="s">
        <v>295</v>
      </c>
      <c r="F301" s="9" t="s">
        <v>296</v>
      </c>
      <c r="G301" s="0" t="str">
        <f aca="false">IF(Table24[[#This Row],[Number]]&lt;&gt;0,COUNTIF('Finish order'!F:F, Table24[[#This Row],[Number]]),"")</f>
        <v/>
      </c>
    </row>
    <row r="302" customFormat="false" ht="15" hidden="false" customHeight="false" outlineLevel="0" collapsed="false">
      <c r="A302" s="5" t="n">
        <v>301</v>
      </c>
      <c r="C302" s="9" t="s">
        <v>297</v>
      </c>
      <c r="D302" s="9" t="s">
        <v>39</v>
      </c>
      <c r="E302" s="9" t="s">
        <v>295</v>
      </c>
      <c r="F302" s="9" t="s">
        <v>296</v>
      </c>
      <c r="G302" s="0" t="str">
        <f aca="false">IF(Table24[[#This Row],[Number]]&lt;&gt;0,COUNTIF('Finish order'!F:F, Table24[[#This Row],[Number]]),"")</f>
        <v/>
      </c>
    </row>
    <row r="303" customFormat="false" ht="15" hidden="false" customHeight="false" outlineLevel="0" collapsed="false">
      <c r="A303" s="5" t="n">
        <v>302</v>
      </c>
      <c r="C303" s="9" t="s">
        <v>298</v>
      </c>
      <c r="D303" s="9" t="s">
        <v>52</v>
      </c>
      <c r="E303" s="9" t="s">
        <v>295</v>
      </c>
      <c r="F303" s="9" t="s">
        <v>296</v>
      </c>
      <c r="G303" s="0" t="str">
        <f aca="false">IF(Table24[[#This Row],[Number]]&lt;&gt;0,COUNTIF('Finish order'!F:F, Table24[[#This Row],[Number]]),"")</f>
        <v/>
      </c>
    </row>
    <row r="304" customFormat="false" ht="15" hidden="false" customHeight="false" outlineLevel="0" collapsed="false">
      <c r="A304" s="5" t="n">
        <v>303</v>
      </c>
      <c r="C304" s="9" t="s">
        <v>299</v>
      </c>
      <c r="D304" s="9" t="s">
        <v>39</v>
      </c>
      <c r="E304" s="9" t="s">
        <v>295</v>
      </c>
      <c r="F304" s="9" t="s">
        <v>296</v>
      </c>
      <c r="G304" s="0" t="str">
        <f aca="false">IF(Table24[[#This Row],[Number]]&lt;&gt;0,COUNTIF('Finish order'!F:F, Table24[[#This Row],[Number]]),"")</f>
        <v/>
      </c>
    </row>
    <row r="305" customFormat="false" ht="15" hidden="false" customHeight="false" outlineLevel="0" collapsed="false">
      <c r="A305" s="5" t="n">
        <v>304</v>
      </c>
      <c r="C305" s="9" t="s">
        <v>300</v>
      </c>
      <c r="D305" s="9" t="s">
        <v>301</v>
      </c>
      <c r="E305" s="9" t="s">
        <v>295</v>
      </c>
      <c r="F305" s="9" t="s">
        <v>296</v>
      </c>
      <c r="G305" s="0" t="str">
        <f aca="false">IF(Table24[[#This Row],[Number]]&lt;&gt;0,COUNTIF('Finish order'!F:F, Table24[[#This Row],[Number]]),"")</f>
        <v/>
      </c>
    </row>
    <row r="306" customFormat="false" ht="15" hidden="false" customHeight="false" outlineLevel="0" collapsed="false">
      <c r="A306" s="5" t="n">
        <v>305</v>
      </c>
      <c r="C306" s="9" t="s">
        <v>302</v>
      </c>
      <c r="D306" s="9" t="s">
        <v>48</v>
      </c>
      <c r="E306" s="9" t="s">
        <v>295</v>
      </c>
      <c r="F306" s="9" t="s">
        <v>296</v>
      </c>
      <c r="G306" s="0" t="str">
        <f aca="false">IF(Table24[[#This Row],[Number]]&lt;&gt;0,COUNTIF('Finish order'!F:F, Table24[[#This Row],[Number]]),"")</f>
        <v/>
      </c>
    </row>
    <row r="307" customFormat="false" ht="15" hidden="false" customHeight="false" outlineLevel="0" collapsed="false">
      <c r="A307" s="5" t="n">
        <v>306</v>
      </c>
      <c r="C307" s="9" t="s">
        <v>303</v>
      </c>
      <c r="D307" s="9" t="s">
        <v>46</v>
      </c>
      <c r="E307" s="9" t="s">
        <v>295</v>
      </c>
      <c r="F307" s="9" t="s">
        <v>296</v>
      </c>
      <c r="G307" s="0" t="str">
        <f aca="false">IF(Table24[[#This Row],[Number]]&lt;&gt;0,COUNTIF('Finish order'!F:F, Table24[[#This Row],[Number]]),"")</f>
        <v/>
      </c>
    </row>
    <row r="308" customFormat="false" ht="15" hidden="false" customHeight="false" outlineLevel="0" collapsed="false">
      <c r="A308" s="5" t="n">
        <v>307</v>
      </c>
      <c r="C308" s="9" t="s">
        <v>304</v>
      </c>
      <c r="D308" s="9" t="s">
        <v>39</v>
      </c>
      <c r="E308" s="9" t="s">
        <v>295</v>
      </c>
      <c r="F308" s="9" t="s">
        <v>296</v>
      </c>
      <c r="G308" s="0" t="str">
        <f aca="false">IF(Table24[[#This Row],[Number]]&lt;&gt;0,COUNTIF('Finish order'!F:F, Table24[[#This Row],[Number]]),"")</f>
        <v/>
      </c>
    </row>
    <row r="309" customFormat="false" ht="15" hidden="false" customHeight="false" outlineLevel="0" collapsed="false">
      <c r="A309" s="5" t="n">
        <v>308</v>
      </c>
      <c r="C309" s="9" t="s">
        <v>305</v>
      </c>
      <c r="D309" s="9" t="s">
        <v>141</v>
      </c>
      <c r="E309" s="9" t="s">
        <v>295</v>
      </c>
      <c r="F309" s="9" t="s">
        <v>296</v>
      </c>
      <c r="G309" s="0" t="str">
        <f aca="false">IF(Table24[[#This Row],[Number]]&lt;&gt;0,COUNTIF('Finish order'!F:F, Table24[[#This Row],[Number]]),"")</f>
        <v/>
      </c>
    </row>
    <row r="310" customFormat="false" ht="15" hidden="false" customHeight="false" outlineLevel="0" collapsed="false">
      <c r="A310" s="5" t="n">
        <v>309</v>
      </c>
      <c r="C310" s="9" t="s">
        <v>306</v>
      </c>
      <c r="D310" s="9" t="s">
        <v>141</v>
      </c>
      <c r="E310" s="9" t="s">
        <v>295</v>
      </c>
      <c r="F310" s="9" t="s">
        <v>296</v>
      </c>
      <c r="G310" s="0" t="str">
        <f aca="false">IF(Table24[[#This Row],[Number]]&lt;&gt;0,COUNTIF('Finish order'!F:F, Table24[[#This Row],[Number]]),"")</f>
        <v/>
      </c>
    </row>
    <row r="311" customFormat="false" ht="15" hidden="false" customHeight="false" outlineLevel="0" collapsed="false">
      <c r="A311" s="5" t="n">
        <v>310</v>
      </c>
      <c r="C311" s="9" t="s">
        <v>307</v>
      </c>
      <c r="D311" s="9" t="s">
        <v>43</v>
      </c>
      <c r="E311" s="9" t="s">
        <v>295</v>
      </c>
      <c r="F311" s="9" t="s">
        <v>296</v>
      </c>
      <c r="G311" s="0" t="str">
        <f aca="false">IF(Table24[[#This Row],[Number]]&lt;&gt;0,COUNTIF('Finish order'!F:F, Table24[[#This Row],[Number]]),"")</f>
        <v/>
      </c>
    </row>
    <row r="312" customFormat="false" ht="15" hidden="false" customHeight="false" outlineLevel="0" collapsed="false">
      <c r="A312" s="5" t="n">
        <v>311</v>
      </c>
      <c r="B312" s="5" t="n">
        <v>311</v>
      </c>
      <c r="C312" s="9" t="s">
        <v>308</v>
      </c>
      <c r="D312" s="9" t="s">
        <v>52</v>
      </c>
      <c r="E312" s="9" t="s">
        <v>295</v>
      </c>
      <c r="F312" s="9" t="s">
        <v>296</v>
      </c>
      <c r="G312" s="0" t="n">
        <f aca="false">IF(Table24[[#This Row],[Number]]&lt;&gt;0,COUNTIF('Finish order'!F:F, Table24[[#This Row],[Number]]),"")</f>
        <v>1</v>
      </c>
    </row>
    <row r="313" customFormat="false" ht="15" hidden="false" customHeight="false" outlineLevel="0" collapsed="false">
      <c r="A313" s="5" t="n">
        <v>312</v>
      </c>
      <c r="C313" s="9" t="s">
        <v>309</v>
      </c>
      <c r="D313" s="9" t="s">
        <v>46</v>
      </c>
      <c r="E313" s="9" t="s">
        <v>295</v>
      </c>
      <c r="F313" s="9" t="s">
        <v>296</v>
      </c>
      <c r="G313" s="0" t="str">
        <f aca="false">IF(Table24[[#This Row],[Number]]&lt;&gt;0,COUNTIF('Finish order'!F:F, Table24[[#This Row],[Number]]),"")</f>
        <v/>
      </c>
    </row>
    <row r="314" customFormat="false" ht="15" hidden="false" customHeight="false" outlineLevel="0" collapsed="false">
      <c r="A314" s="5" t="n">
        <v>313</v>
      </c>
      <c r="B314" s="5" t="n">
        <v>313</v>
      </c>
      <c r="C314" s="9" t="s">
        <v>310</v>
      </c>
      <c r="D314" s="9" t="s">
        <v>59</v>
      </c>
      <c r="E314" s="9" t="s">
        <v>295</v>
      </c>
      <c r="F314" s="9" t="s">
        <v>296</v>
      </c>
      <c r="G314" s="0" t="n">
        <f aca="false">IF(Table24[[#This Row],[Number]]&lt;&gt;0,COUNTIF('Finish order'!F:F, Table24[[#This Row],[Number]]),"")</f>
        <v>1</v>
      </c>
    </row>
    <row r="315" customFormat="false" ht="15" hidden="false" customHeight="false" outlineLevel="0" collapsed="false">
      <c r="A315" s="5" t="n">
        <v>314</v>
      </c>
      <c r="C315" s="9" t="s">
        <v>311</v>
      </c>
      <c r="D315" s="9" t="s">
        <v>43</v>
      </c>
      <c r="E315" s="9" t="s">
        <v>295</v>
      </c>
      <c r="F315" s="9" t="s">
        <v>296</v>
      </c>
      <c r="G315" s="0" t="str">
        <f aca="false">IF(Table24[[#This Row],[Number]]&lt;&gt;0,COUNTIF('Finish order'!F:F, Table24[[#This Row],[Number]]),"")</f>
        <v/>
      </c>
    </row>
    <row r="316" customFormat="false" ht="15" hidden="false" customHeight="false" outlineLevel="0" collapsed="false">
      <c r="A316" s="5" t="n">
        <v>315</v>
      </c>
      <c r="C316" s="9" t="s">
        <v>312</v>
      </c>
      <c r="D316" s="9" t="s">
        <v>313</v>
      </c>
      <c r="E316" s="9" t="s">
        <v>295</v>
      </c>
      <c r="F316" s="9" t="s">
        <v>296</v>
      </c>
      <c r="G316" s="0" t="str">
        <f aca="false">IF(Table24[[#This Row],[Number]]&lt;&gt;0,COUNTIF('Finish order'!F:F, Table24[[#This Row],[Number]]),"")</f>
        <v/>
      </c>
    </row>
    <row r="317" customFormat="false" ht="15" hidden="false" customHeight="false" outlineLevel="0" collapsed="false">
      <c r="A317" s="5" t="n">
        <v>316</v>
      </c>
      <c r="C317" s="9" t="s">
        <v>314</v>
      </c>
      <c r="D317" s="9" t="s">
        <v>46</v>
      </c>
      <c r="E317" s="9" t="s">
        <v>295</v>
      </c>
      <c r="F317" s="9" t="s">
        <v>296</v>
      </c>
      <c r="G317" s="0" t="str">
        <f aca="false">IF(Table24[[#This Row],[Number]]&lt;&gt;0,COUNTIF('Finish order'!F:F, Table24[[#This Row],[Number]]),"")</f>
        <v/>
      </c>
    </row>
    <row r="318" customFormat="false" ht="15" hidden="false" customHeight="false" outlineLevel="0" collapsed="false">
      <c r="A318" s="5" t="n">
        <v>317</v>
      </c>
      <c r="C318" s="9" t="s">
        <v>315</v>
      </c>
      <c r="D318" s="9" t="s">
        <v>39</v>
      </c>
      <c r="E318" s="9" t="s">
        <v>295</v>
      </c>
      <c r="F318" s="9" t="s">
        <v>296</v>
      </c>
      <c r="G318" s="0" t="str">
        <f aca="false">IF(Table24[[#This Row],[Number]]&lt;&gt;0,COUNTIF('Finish order'!F:F, Table24[[#This Row],[Number]]),"")</f>
        <v/>
      </c>
    </row>
    <row r="319" customFormat="false" ht="15" hidden="false" customHeight="false" outlineLevel="0" collapsed="false">
      <c r="A319" s="5" t="n">
        <v>318</v>
      </c>
      <c r="C319" s="9" t="s">
        <v>316</v>
      </c>
      <c r="D319" s="9" t="s">
        <v>317</v>
      </c>
      <c r="E319" s="9" t="s">
        <v>295</v>
      </c>
      <c r="F319" s="9" t="s">
        <v>296</v>
      </c>
      <c r="G319" s="0" t="str">
        <f aca="false">IF(Table24[[#This Row],[Number]]&lt;&gt;0,COUNTIF('Finish order'!F:F, Table24[[#This Row],[Number]]),"")</f>
        <v/>
      </c>
    </row>
    <row r="320" customFormat="false" ht="15" hidden="false" customHeight="false" outlineLevel="0" collapsed="false">
      <c r="A320" s="5" t="n">
        <v>319</v>
      </c>
      <c r="C320" s="9" t="s">
        <v>318</v>
      </c>
      <c r="D320" s="9" t="s">
        <v>39</v>
      </c>
      <c r="E320" s="9" t="s">
        <v>295</v>
      </c>
      <c r="F320" s="9" t="s">
        <v>296</v>
      </c>
      <c r="G320" s="0" t="str">
        <f aca="false">IF(Table24[[#This Row],[Number]]&lt;&gt;0,COUNTIF('Finish order'!F:F, Table24[[#This Row],[Number]]),"")</f>
        <v/>
      </c>
    </row>
    <row r="321" customFormat="false" ht="15" hidden="false" customHeight="false" outlineLevel="0" collapsed="false">
      <c r="A321" s="5" t="n">
        <v>320</v>
      </c>
      <c r="C321" s="9" t="s">
        <v>319</v>
      </c>
      <c r="D321" s="9" t="s">
        <v>320</v>
      </c>
      <c r="E321" s="9" t="s">
        <v>295</v>
      </c>
      <c r="F321" s="9" t="s">
        <v>321</v>
      </c>
      <c r="G321" s="0" t="str">
        <f aca="false">IF(Table24[[#This Row],[Number]]&lt;&gt;0,COUNTIF('Finish order'!F:F, Table24[[#This Row],[Number]]),"")</f>
        <v/>
      </c>
    </row>
    <row r="322" customFormat="false" ht="15" hidden="false" customHeight="false" outlineLevel="0" collapsed="false">
      <c r="A322" s="5" t="n">
        <v>321</v>
      </c>
      <c r="C322" s="9" t="s">
        <v>322</v>
      </c>
      <c r="D322" s="9" t="s">
        <v>320</v>
      </c>
      <c r="E322" s="9" t="s">
        <v>295</v>
      </c>
      <c r="F322" s="9" t="s">
        <v>321</v>
      </c>
      <c r="G322" s="0" t="str">
        <f aca="false">IF(Table24[[#This Row],[Number]]&lt;&gt;0,COUNTIF('Finish order'!F:F, Table24[[#This Row],[Number]]),"")</f>
        <v/>
      </c>
    </row>
    <row r="323" customFormat="false" ht="15" hidden="false" customHeight="false" outlineLevel="0" collapsed="false">
      <c r="A323" s="5" t="n">
        <v>322</v>
      </c>
      <c r="C323" s="9" t="s">
        <v>323</v>
      </c>
      <c r="D323" s="9" t="s">
        <v>39</v>
      </c>
      <c r="E323" s="9" t="s">
        <v>295</v>
      </c>
      <c r="F323" s="9" t="s">
        <v>296</v>
      </c>
      <c r="G323" s="0" t="str">
        <f aca="false">IF(Table24[[#This Row],[Number]]&lt;&gt;0,COUNTIF('Finish order'!F:F, Table24[[#This Row],[Number]]),"")</f>
        <v/>
      </c>
    </row>
    <row r="324" customFormat="false" ht="15" hidden="false" customHeight="false" outlineLevel="0" collapsed="false">
      <c r="A324" s="5" t="n">
        <v>323</v>
      </c>
      <c r="C324" s="9" t="s">
        <v>324</v>
      </c>
      <c r="D324" s="9" t="s">
        <v>39</v>
      </c>
      <c r="E324" s="9" t="s">
        <v>295</v>
      </c>
      <c r="F324" s="9" t="s">
        <v>296</v>
      </c>
      <c r="G324" s="0" t="str">
        <f aca="false">IF(Table24[[#This Row],[Number]]&lt;&gt;0,COUNTIF('Finish order'!F:F, Table24[[#This Row],[Number]]),"")</f>
        <v/>
      </c>
    </row>
    <row r="325" customFormat="false" ht="15" hidden="false" customHeight="false" outlineLevel="0" collapsed="false">
      <c r="A325" s="5" t="n">
        <v>324</v>
      </c>
      <c r="C325" s="9" t="s">
        <v>325</v>
      </c>
      <c r="D325" s="9" t="s">
        <v>119</v>
      </c>
      <c r="E325" s="9" t="s">
        <v>295</v>
      </c>
      <c r="F325" s="9" t="s">
        <v>296</v>
      </c>
      <c r="G325" s="0" t="str">
        <f aca="false">IF(Table24[[#This Row],[Number]]&lt;&gt;0,COUNTIF('Finish order'!F:F, Table24[[#This Row],[Number]]),"")</f>
        <v/>
      </c>
    </row>
    <row r="326" customFormat="false" ht="15" hidden="false" customHeight="false" outlineLevel="0" collapsed="false">
      <c r="A326" s="5" t="n">
        <v>325</v>
      </c>
      <c r="C326" s="9" t="s">
        <v>326</v>
      </c>
      <c r="D326" s="9" t="s">
        <v>71</v>
      </c>
      <c r="E326" s="9" t="s">
        <v>295</v>
      </c>
      <c r="F326" s="9" t="s">
        <v>296</v>
      </c>
      <c r="G326" s="0" t="str">
        <f aca="false">IF(Table24[[#This Row],[Number]]&lt;&gt;0,COUNTIF('Finish order'!F:F, Table24[[#This Row],[Number]]),"")</f>
        <v/>
      </c>
    </row>
    <row r="327" customFormat="false" ht="15" hidden="false" customHeight="false" outlineLevel="0" collapsed="false">
      <c r="A327" s="5" t="n">
        <v>326</v>
      </c>
      <c r="C327" s="9" t="s">
        <v>327</v>
      </c>
      <c r="D327" s="9" t="s">
        <v>102</v>
      </c>
      <c r="E327" s="9" t="s">
        <v>295</v>
      </c>
      <c r="F327" s="9" t="s">
        <v>296</v>
      </c>
      <c r="G327" s="0" t="str">
        <f aca="false">IF(Table24[[#This Row],[Number]]&lt;&gt;0,COUNTIF('Finish order'!F:F, Table24[[#This Row],[Number]]),"")</f>
        <v/>
      </c>
    </row>
    <row r="328" customFormat="false" ht="15" hidden="false" customHeight="false" outlineLevel="0" collapsed="false">
      <c r="A328" s="5" t="n">
        <v>327</v>
      </c>
      <c r="C328" s="9" t="s">
        <v>328</v>
      </c>
      <c r="D328" s="9" t="s">
        <v>46</v>
      </c>
      <c r="E328" s="9" t="s">
        <v>295</v>
      </c>
      <c r="F328" s="9" t="s">
        <v>296</v>
      </c>
      <c r="G328" s="0" t="str">
        <f aca="false">IF(Table24[[#This Row],[Number]]&lt;&gt;0,COUNTIF('Finish order'!F:F, Table24[[#This Row],[Number]]),"")</f>
        <v/>
      </c>
    </row>
    <row r="329" customFormat="false" ht="15" hidden="false" customHeight="false" outlineLevel="0" collapsed="false">
      <c r="A329" s="5" t="n">
        <v>328</v>
      </c>
      <c r="B329" s="5" t="n">
        <v>328</v>
      </c>
      <c r="C329" s="9" t="s">
        <v>329</v>
      </c>
      <c r="D329" s="9" t="s">
        <v>39</v>
      </c>
      <c r="E329" s="9" t="s">
        <v>295</v>
      </c>
      <c r="F329" s="9" t="s">
        <v>296</v>
      </c>
      <c r="G329" s="0" t="n">
        <f aca="false">IF(Table24[[#This Row],[Number]]&lt;&gt;0,COUNTIF('Finish order'!F:F, Table24[[#This Row],[Number]]),"")</f>
        <v>1</v>
      </c>
    </row>
    <row r="330" customFormat="false" ht="15" hidden="false" customHeight="false" outlineLevel="0" collapsed="false">
      <c r="A330" s="5" t="n">
        <v>329</v>
      </c>
      <c r="C330" s="9" t="s">
        <v>330</v>
      </c>
      <c r="D330" s="9" t="s">
        <v>132</v>
      </c>
      <c r="E330" s="9" t="s">
        <v>295</v>
      </c>
      <c r="F330" s="9" t="s">
        <v>296</v>
      </c>
      <c r="G330" s="0" t="str">
        <f aca="false">IF(Table24[[#This Row],[Number]]&lt;&gt;0,COUNTIF('Finish order'!F:F, Table24[[#This Row],[Number]]),"")</f>
        <v/>
      </c>
    </row>
    <row r="331" customFormat="false" ht="15" hidden="false" customHeight="false" outlineLevel="0" collapsed="false">
      <c r="A331" s="5" t="n">
        <v>330</v>
      </c>
      <c r="C331" s="9" t="s">
        <v>331</v>
      </c>
      <c r="D331" s="9" t="s">
        <v>39</v>
      </c>
      <c r="E331" s="9" t="s">
        <v>295</v>
      </c>
      <c r="F331" s="9" t="s">
        <v>296</v>
      </c>
      <c r="G331" s="0" t="str">
        <f aca="false">IF(Table24[[#This Row],[Number]]&lt;&gt;0,COUNTIF('Finish order'!F:F, Table24[[#This Row],[Number]]),"")</f>
        <v/>
      </c>
    </row>
    <row r="332" customFormat="false" ht="15" hidden="false" customHeight="false" outlineLevel="0" collapsed="false">
      <c r="A332" s="5" t="n">
        <v>331</v>
      </c>
      <c r="C332" s="9" t="s">
        <v>332</v>
      </c>
      <c r="D332" s="9" t="s">
        <v>333</v>
      </c>
      <c r="E332" s="9" t="s">
        <v>295</v>
      </c>
      <c r="F332" s="9" t="s">
        <v>296</v>
      </c>
      <c r="G332" s="0" t="str">
        <f aca="false">IF(Table24[[#This Row],[Number]]&lt;&gt;0,COUNTIF('Finish order'!F:F, Table24[[#This Row],[Number]]),"")</f>
        <v/>
      </c>
    </row>
    <row r="333" customFormat="false" ht="15" hidden="false" customHeight="false" outlineLevel="0" collapsed="false">
      <c r="A333" s="5" t="n">
        <v>332</v>
      </c>
      <c r="C333" s="9" t="s">
        <v>334</v>
      </c>
      <c r="D333" s="9" t="s">
        <v>46</v>
      </c>
      <c r="E333" s="9" t="s">
        <v>295</v>
      </c>
      <c r="F333" s="9" t="s">
        <v>321</v>
      </c>
      <c r="G333" s="0" t="str">
        <f aca="false">IF(Table24[[#This Row],[Number]]&lt;&gt;0,COUNTIF('Finish order'!F:F, Table24[[#This Row],[Number]]),"")</f>
        <v/>
      </c>
    </row>
    <row r="334" customFormat="false" ht="15" hidden="false" customHeight="false" outlineLevel="0" collapsed="false">
      <c r="A334" s="5" t="n">
        <v>333</v>
      </c>
      <c r="B334" s="5" t="n">
        <v>333</v>
      </c>
      <c r="C334" s="9" t="s">
        <v>335</v>
      </c>
      <c r="D334" s="9" t="s">
        <v>139</v>
      </c>
      <c r="E334" s="9" t="s">
        <v>295</v>
      </c>
      <c r="F334" s="9" t="s">
        <v>296</v>
      </c>
      <c r="G334" s="0" t="n">
        <f aca="false">IF(Table24[[#This Row],[Number]]&lt;&gt;0,COUNTIF('Finish order'!F:F, Table24[[#This Row],[Number]]),"")</f>
        <v>1</v>
      </c>
    </row>
    <row r="335" customFormat="false" ht="15" hidden="false" customHeight="false" outlineLevel="0" collapsed="false">
      <c r="A335" s="5" t="n">
        <v>334</v>
      </c>
      <c r="C335" s="9" t="s">
        <v>336</v>
      </c>
      <c r="D335" s="9" t="s">
        <v>46</v>
      </c>
      <c r="E335" s="9" t="s">
        <v>295</v>
      </c>
      <c r="F335" s="9" t="s">
        <v>296</v>
      </c>
      <c r="G335" s="0" t="str">
        <f aca="false">IF(Table24[[#This Row],[Number]]&lt;&gt;0,COUNTIF('Finish order'!F:F, Table24[[#This Row],[Number]]),"")</f>
        <v/>
      </c>
    </row>
    <row r="336" customFormat="false" ht="15" hidden="false" customHeight="false" outlineLevel="0" collapsed="false">
      <c r="A336" s="5" t="n">
        <v>335</v>
      </c>
      <c r="C336" s="9" t="s">
        <v>337</v>
      </c>
      <c r="D336" s="9" t="s">
        <v>65</v>
      </c>
      <c r="E336" s="9" t="s">
        <v>295</v>
      </c>
      <c r="F336" s="9" t="s">
        <v>296</v>
      </c>
      <c r="G336" s="0" t="str">
        <f aca="false">IF(Table24[[#This Row],[Number]]&lt;&gt;0,COUNTIF('Finish order'!F:F, Table24[[#This Row],[Number]]),"")</f>
        <v/>
      </c>
    </row>
    <row r="337" customFormat="false" ht="15" hidden="false" customHeight="false" outlineLevel="0" collapsed="false">
      <c r="A337" s="5" t="n">
        <v>336</v>
      </c>
      <c r="C337" s="9" t="s">
        <v>338</v>
      </c>
      <c r="D337" s="9" t="s">
        <v>339</v>
      </c>
      <c r="E337" s="9" t="s">
        <v>295</v>
      </c>
      <c r="F337" s="9" t="s">
        <v>296</v>
      </c>
      <c r="G337" s="0" t="str">
        <f aca="false">IF(Table24[[#This Row],[Number]]&lt;&gt;0,COUNTIF('Finish order'!F:F, Table24[[#This Row],[Number]]),"")</f>
        <v/>
      </c>
    </row>
    <row r="338" customFormat="false" ht="15" hidden="false" customHeight="false" outlineLevel="0" collapsed="false">
      <c r="A338" s="5" t="n">
        <v>337</v>
      </c>
      <c r="C338" s="9" t="s">
        <v>340</v>
      </c>
      <c r="D338" s="9" t="s">
        <v>39</v>
      </c>
      <c r="E338" s="9" t="s">
        <v>295</v>
      </c>
      <c r="F338" s="9" t="s">
        <v>296</v>
      </c>
      <c r="G338" s="0" t="str">
        <f aca="false">IF(Table24[[#This Row],[Number]]&lt;&gt;0,COUNTIF('Finish order'!F:F, Table24[[#This Row],[Number]]),"")</f>
        <v/>
      </c>
    </row>
    <row r="339" customFormat="false" ht="15" hidden="false" customHeight="false" outlineLevel="0" collapsed="false">
      <c r="A339" s="5" t="n">
        <v>338</v>
      </c>
      <c r="C339" s="9" t="s">
        <v>341</v>
      </c>
      <c r="D339" s="9" t="s">
        <v>342</v>
      </c>
      <c r="E339" s="9" t="s">
        <v>295</v>
      </c>
      <c r="F339" s="9" t="s">
        <v>296</v>
      </c>
      <c r="G339" s="0" t="str">
        <f aca="false">IF(Table24[[#This Row],[Number]]&lt;&gt;0,COUNTIF('Finish order'!F:F, Table24[[#This Row],[Number]]),"")</f>
        <v/>
      </c>
    </row>
    <row r="340" customFormat="false" ht="15" hidden="false" customHeight="false" outlineLevel="0" collapsed="false">
      <c r="A340" s="5" t="n">
        <v>339</v>
      </c>
      <c r="C340" s="9" t="s">
        <v>343</v>
      </c>
      <c r="D340" s="9" t="s">
        <v>344</v>
      </c>
      <c r="E340" s="9" t="s">
        <v>295</v>
      </c>
      <c r="F340" s="9" t="s">
        <v>296</v>
      </c>
      <c r="G340" s="0" t="str">
        <f aca="false">IF(Table24[[#This Row],[Number]]&lt;&gt;0,COUNTIF('Finish order'!F:F, Table24[[#This Row],[Number]]),"")</f>
        <v/>
      </c>
    </row>
    <row r="341" customFormat="false" ht="15" hidden="false" customHeight="false" outlineLevel="0" collapsed="false">
      <c r="A341" s="5" t="n">
        <v>340</v>
      </c>
      <c r="C341" s="9" t="s">
        <v>345</v>
      </c>
      <c r="D341" s="9" t="s">
        <v>39</v>
      </c>
      <c r="E341" s="9" t="s">
        <v>295</v>
      </c>
      <c r="F341" s="9" t="s">
        <v>296</v>
      </c>
      <c r="G341" s="0" t="str">
        <f aca="false">IF(Table24[[#This Row],[Number]]&lt;&gt;0,COUNTIF('Finish order'!F:F, Table24[[#This Row],[Number]]),"")</f>
        <v/>
      </c>
    </row>
    <row r="342" customFormat="false" ht="15" hidden="false" customHeight="false" outlineLevel="0" collapsed="false">
      <c r="A342" s="5" t="n">
        <v>341</v>
      </c>
      <c r="C342" s="9" t="s">
        <v>346</v>
      </c>
      <c r="D342" s="9" t="s">
        <v>119</v>
      </c>
      <c r="E342" s="9" t="s">
        <v>295</v>
      </c>
      <c r="F342" s="9" t="s">
        <v>296</v>
      </c>
      <c r="G342" s="0" t="str">
        <f aca="false">IF(Table24[[#This Row],[Number]]&lt;&gt;0,COUNTIF('Finish order'!F:F, Table24[[#This Row],[Number]]),"")</f>
        <v/>
      </c>
    </row>
    <row r="343" customFormat="false" ht="15" hidden="false" customHeight="false" outlineLevel="0" collapsed="false">
      <c r="A343" s="5" t="n">
        <v>342</v>
      </c>
      <c r="C343" s="9" t="s">
        <v>347</v>
      </c>
      <c r="D343" s="9" t="s">
        <v>139</v>
      </c>
      <c r="E343" s="9" t="s">
        <v>295</v>
      </c>
      <c r="F343" s="9" t="s">
        <v>296</v>
      </c>
      <c r="G343" s="0" t="str">
        <f aca="false">IF(Table24[[#This Row],[Number]]&lt;&gt;0,COUNTIF('Finish order'!F:F, Table24[[#This Row],[Number]]),"")</f>
        <v/>
      </c>
    </row>
    <row r="344" customFormat="false" ht="15" hidden="false" customHeight="false" outlineLevel="0" collapsed="false">
      <c r="A344" s="5" t="n">
        <v>343</v>
      </c>
      <c r="C344" s="9" t="s">
        <v>348</v>
      </c>
      <c r="D344" s="9" t="s">
        <v>313</v>
      </c>
      <c r="E344" s="9" t="s">
        <v>295</v>
      </c>
      <c r="F344" s="9" t="s">
        <v>296</v>
      </c>
      <c r="G344" s="0" t="str">
        <f aca="false">IF(Table24[[#This Row],[Number]]&lt;&gt;0,COUNTIF('Finish order'!F:F, Table24[[#This Row],[Number]]),"")</f>
        <v/>
      </c>
    </row>
    <row r="345" customFormat="false" ht="15" hidden="false" customHeight="false" outlineLevel="0" collapsed="false">
      <c r="A345" s="5" t="n">
        <v>344</v>
      </c>
      <c r="B345" s="5" t="n">
        <v>344</v>
      </c>
      <c r="C345" s="9" t="s">
        <v>349</v>
      </c>
      <c r="D345" s="9" t="s">
        <v>39</v>
      </c>
      <c r="E345" s="9" t="s">
        <v>295</v>
      </c>
      <c r="F345" s="9" t="s">
        <v>321</v>
      </c>
      <c r="G345" s="0" t="n">
        <f aca="false">IF(Table24[[#This Row],[Number]]&lt;&gt;0,COUNTIF('Finish order'!F:F, Table24[[#This Row],[Number]]),"")</f>
        <v>1</v>
      </c>
    </row>
    <row r="346" customFormat="false" ht="15" hidden="false" customHeight="false" outlineLevel="0" collapsed="false">
      <c r="A346" s="5" t="n">
        <v>345</v>
      </c>
      <c r="C346" s="9" t="s">
        <v>350</v>
      </c>
      <c r="D346" s="9" t="s">
        <v>39</v>
      </c>
      <c r="E346" s="9" t="s">
        <v>295</v>
      </c>
      <c r="F346" s="9" t="s">
        <v>296</v>
      </c>
      <c r="G346" s="0" t="str">
        <f aca="false">IF(Table24[[#This Row],[Number]]&lt;&gt;0,COUNTIF('Finish order'!F:F, Table24[[#This Row],[Number]]),"")</f>
        <v/>
      </c>
    </row>
    <row r="347" customFormat="false" ht="15" hidden="false" customHeight="false" outlineLevel="0" collapsed="false">
      <c r="A347" s="5" t="n">
        <v>346</v>
      </c>
      <c r="C347" s="9" t="s">
        <v>351</v>
      </c>
      <c r="D347" s="9" t="s">
        <v>83</v>
      </c>
      <c r="E347" s="9" t="s">
        <v>295</v>
      </c>
      <c r="F347" s="9" t="s">
        <v>296</v>
      </c>
      <c r="G347" s="0" t="str">
        <f aca="false">IF(Table24[[#This Row],[Number]]&lt;&gt;0,COUNTIF('Finish order'!F:F, Table24[[#This Row],[Number]]),"")</f>
        <v/>
      </c>
    </row>
    <row r="348" customFormat="false" ht="15" hidden="false" customHeight="false" outlineLevel="0" collapsed="false">
      <c r="A348" s="5" t="n">
        <v>347</v>
      </c>
      <c r="C348" s="9" t="s">
        <v>352</v>
      </c>
      <c r="D348" s="9" t="s">
        <v>353</v>
      </c>
      <c r="E348" s="9" t="s">
        <v>295</v>
      </c>
      <c r="F348" s="9" t="s">
        <v>296</v>
      </c>
      <c r="G348" s="0" t="str">
        <f aca="false">IF(Table24[[#This Row],[Number]]&lt;&gt;0,COUNTIF('Finish order'!F:F, Table24[[#This Row],[Number]]),"")</f>
        <v/>
      </c>
    </row>
    <row r="349" customFormat="false" ht="15" hidden="false" customHeight="false" outlineLevel="0" collapsed="false">
      <c r="A349" s="5" t="n">
        <v>348</v>
      </c>
      <c r="C349" s="9" t="s">
        <v>354</v>
      </c>
      <c r="D349" s="9" t="s">
        <v>355</v>
      </c>
      <c r="E349" s="9" t="s">
        <v>295</v>
      </c>
      <c r="F349" s="9" t="s">
        <v>296</v>
      </c>
      <c r="G349" s="0" t="str">
        <f aca="false">IF(Table24[[#This Row],[Number]]&lt;&gt;0,COUNTIF('Finish order'!F:F, Table24[[#This Row],[Number]]),"")</f>
        <v/>
      </c>
    </row>
    <row r="350" customFormat="false" ht="15" hidden="false" customHeight="false" outlineLevel="0" collapsed="false">
      <c r="A350" s="5" t="n">
        <v>349</v>
      </c>
      <c r="C350" s="9" t="s">
        <v>356</v>
      </c>
      <c r="D350" s="9" t="s">
        <v>52</v>
      </c>
      <c r="E350" s="9" t="s">
        <v>295</v>
      </c>
      <c r="F350" s="9" t="s">
        <v>296</v>
      </c>
      <c r="G350" s="0" t="str">
        <f aca="false">IF(Table24[[#This Row],[Number]]&lt;&gt;0,COUNTIF('Finish order'!F:F, Table24[[#This Row],[Number]]),"")</f>
        <v/>
      </c>
    </row>
    <row r="351" customFormat="false" ht="15" hidden="false" customHeight="false" outlineLevel="0" collapsed="false">
      <c r="A351" s="5" t="n">
        <v>350</v>
      </c>
      <c r="C351" s="9" t="s">
        <v>357</v>
      </c>
      <c r="D351" s="9" t="s">
        <v>115</v>
      </c>
      <c r="E351" s="9" t="s">
        <v>295</v>
      </c>
      <c r="F351" s="9" t="s">
        <v>296</v>
      </c>
      <c r="G351" s="0" t="str">
        <f aca="false">IF(Table24[[#This Row],[Number]]&lt;&gt;0,COUNTIF('Finish order'!F:F, Table24[[#This Row],[Number]]),"")</f>
        <v/>
      </c>
    </row>
    <row r="352" customFormat="false" ht="15" hidden="false" customHeight="false" outlineLevel="0" collapsed="false">
      <c r="A352" s="5" t="n">
        <v>351</v>
      </c>
      <c r="C352" s="9" t="s">
        <v>358</v>
      </c>
      <c r="D352" s="9" t="s">
        <v>39</v>
      </c>
      <c r="E352" s="9" t="s">
        <v>295</v>
      </c>
      <c r="F352" s="9" t="s">
        <v>296</v>
      </c>
      <c r="G352" s="0" t="str">
        <f aca="false">IF(Table24[[#This Row],[Number]]&lt;&gt;0,COUNTIF('Finish order'!F:F, Table24[[#This Row],[Number]]),"")</f>
        <v/>
      </c>
    </row>
    <row r="353" customFormat="false" ht="15" hidden="false" customHeight="false" outlineLevel="0" collapsed="false">
      <c r="A353" s="5" t="n">
        <v>352</v>
      </c>
      <c r="C353" s="9" t="s">
        <v>359</v>
      </c>
      <c r="D353" s="9" t="s">
        <v>119</v>
      </c>
      <c r="E353" s="9" t="s">
        <v>295</v>
      </c>
      <c r="F353" s="9" t="s">
        <v>296</v>
      </c>
      <c r="G353" s="0" t="str">
        <f aca="false">IF(Table24[[#This Row],[Number]]&lt;&gt;0,COUNTIF('Finish order'!F:F, Table24[[#This Row],[Number]]),"")</f>
        <v/>
      </c>
    </row>
    <row r="354" customFormat="false" ht="15" hidden="false" customHeight="false" outlineLevel="0" collapsed="false">
      <c r="A354" s="5" t="n">
        <v>353</v>
      </c>
      <c r="C354" s="9" t="s">
        <v>360</v>
      </c>
      <c r="D354" s="9" t="s">
        <v>39</v>
      </c>
      <c r="E354" s="9" t="s">
        <v>295</v>
      </c>
      <c r="F354" s="9" t="s">
        <v>296</v>
      </c>
      <c r="G354" s="0" t="str">
        <f aca="false">IF(Table24[[#This Row],[Number]]&lt;&gt;0,COUNTIF('Finish order'!F:F, Table24[[#This Row],[Number]]),"")</f>
        <v/>
      </c>
    </row>
    <row r="355" customFormat="false" ht="15" hidden="false" customHeight="false" outlineLevel="0" collapsed="false">
      <c r="A355" s="5" t="n">
        <v>354</v>
      </c>
      <c r="C355" s="9" t="s">
        <v>361</v>
      </c>
      <c r="D355" s="9" t="s">
        <v>39</v>
      </c>
      <c r="E355" s="9" t="s">
        <v>295</v>
      </c>
      <c r="F355" s="9" t="s">
        <v>296</v>
      </c>
      <c r="G355" s="0" t="str">
        <f aca="false">IF(Table24[[#This Row],[Number]]&lt;&gt;0,COUNTIF('Finish order'!F:F, Table24[[#This Row],[Number]]),"")</f>
        <v/>
      </c>
    </row>
    <row r="356" customFormat="false" ht="15" hidden="false" customHeight="false" outlineLevel="0" collapsed="false">
      <c r="A356" s="5" t="n">
        <v>355</v>
      </c>
      <c r="C356" s="9" t="s">
        <v>362</v>
      </c>
      <c r="D356" s="9" t="s">
        <v>363</v>
      </c>
      <c r="E356" s="9" t="s">
        <v>295</v>
      </c>
      <c r="F356" s="9" t="s">
        <v>296</v>
      </c>
      <c r="G356" s="0" t="str">
        <f aca="false">IF(Table24[[#This Row],[Number]]&lt;&gt;0,COUNTIF('Finish order'!F:F, Table24[[#This Row],[Number]]),"")</f>
        <v/>
      </c>
    </row>
    <row r="357" customFormat="false" ht="15" hidden="false" customHeight="false" outlineLevel="0" collapsed="false">
      <c r="A357" s="5" t="n">
        <v>356</v>
      </c>
      <c r="C357" s="9" t="s">
        <v>364</v>
      </c>
      <c r="D357" s="9" t="s">
        <v>237</v>
      </c>
      <c r="E357" s="9" t="s">
        <v>295</v>
      </c>
      <c r="F357" s="9" t="s">
        <v>296</v>
      </c>
      <c r="G357" s="0" t="str">
        <f aca="false">IF(Table24[[#This Row],[Number]]&lt;&gt;0,COUNTIF('Finish order'!F:F, Table24[[#This Row],[Number]]),"")</f>
        <v/>
      </c>
    </row>
    <row r="358" customFormat="false" ht="15" hidden="false" customHeight="false" outlineLevel="0" collapsed="false">
      <c r="A358" s="5" t="n">
        <v>357</v>
      </c>
      <c r="C358" s="9" t="s">
        <v>365</v>
      </c>
      <c r="D358" s="9" t="s">
        <v>102</v>
      </c>
      <c r="E358" s="9" t="s">
        <v>295</v>
      </c>
      <c r="F358" s="9" t="s">
        <v>321</v>
      </c>
      <c r="G358" s="0" t="str">
        <f aca="false">IF(Table24[[#This Row],[Number]]&lt;&gt;0,COUNTIF('Finish order'!F:F, Table24[[#This Row],[Number]]),"")</f>
        <v/>
      </c>
    </row>
    <row r="359" customFormat="false" ht="15" hidden="false" customHeight="false" outlineLevel="0" collapsed="false">
      <c r="A359" s="5" t="n">
        <v>358</v>
      </c>
      <c r="C359" s="9" t="s">
        <v>366</v>
      </c>
      <c r="D359" s="9" t="s">
        <v>59</v>
      </c>
      <c r="E359" s="9" t="s">
        <v>295</v>
      </c>
      <c r="F359" s="9" t="s">
        <v>296</v>
      </c>
      <c r="G359" s="0" t="str">
        <f aca="false">IF(Table24[[#This Row],[Number]]&lt;&gt;0,COUNTIF('Finish order'!F:F, Table24[[#This Row],[Number]]),"")</f>
        <v/>
      </c>
    </row>
    <row r="360" customFormat="false" ht="15" hidden="false" customHeight="false" outlineLevel="0" collapsed="false">
      <c r="A360" s="5" t="n">
        <v>359</v>
      </c>
      <c r="C360" s="9" t="s">
        <v>367</v>
      </c>
      <c r="D360" s="9" t="s">
        <v>68</v>
      </c>
      <c r="E360" s="9" t="s">
        <v>295</v>
      </c>
      <c r="F360" s="9" t="s">
        <v>296</v>
      </c>
      <c r="G360" s="0" t="str">
        <f aca="false">IF(Table24[[#This Row],[Number]]&lt;&gt;0,COUNTIF('Finish order'!F:F, Table24[[#This Row],[Number]]),"")</f>
        <v/>
      </c>
    </row>
    <row r="361" customFormat="false" ht="15" hidden="false" customHeight="false" outlineLevel="0" collapsed="false">
      <c r="A361" s="5" t="n">
        <v>360</v>
      </c>
      <c r="C361" s="9" t="s">
        <v>368</v>
      </c>
      <c r="D361" s="9" t="s">
        <v>39</v>
      </c>
      <c r="E361" s="9" t="s">
        <v>295</v>
      </c>
      <c r="F361" s="9" t="s">
        <v>296</v>
      </c>
      <c r="G361" s="0" t="str">
        <f aca="false">IF(Table24[[#This Row],[Number]]&lt;&gt;0,COUNTIF('Finish order'!F:F, Table24[[#This Row],[Number]]),"")</f>
        <v/>
      </c>
    </row>
    <row r="362" customFormat="false" ht="15" hidden="false" customHeight="false" outlineLevel="0" collapsed="false">
      <c r="A362" s="5" t="n">
        <v>361</v>
      </c>
      <c r="C362" s="9" t="s">
        <v>369</v>
      </c>
      <c r="D362" s="9" t="s">
        <v>370</v>
      </c>
      <c r="E362" s="9" t="s">
        <v>295</v>
      </c>
      <c r="F362" s="9" t="s">
        <v>296</v>
      </c>
      <c r="G362" s="0" t="str">
        <f aca="false">IF(Table24[[#This Row],[Number]]&lt;&gt;0,COUNTIF('Finish order'!F:F, Table24[[#This Row],[Number]]),"")</f>
        <v/>
      </c>
    </row>
    <row r="363" customFormat="false" ht="15" hidden="false" customHeight="false" outlineLevel="0" collapsed="false">
      <c r="A363" s="5" t="n">
        <v>362</v>
      </c>
      <c r="C363" s="9" t="s">
        <v>371</v>
      </c>
      <c r="D363" s="9" t="s">
        <v>39</v>
      </c>
      <c r="E363" s="9" t="s">
        <v>295</v>
      </c>
      <c r="F363" s="9" t="s">
        <v>296</v>
      </c>
      <c r="G363" s="0" t="str">
        <f aca="false">IF(Table24[[#This Row],[Number]]&lt;&gt;0,COUNTIF('Finish order'!F:F, Table24[[#This Row],[Number]]),"")</f>
        <v/>
      </c>
    </row>
    <row r="364" customFormat="false" ht="15" hidden="false" customHeight="false" outlineLevel="0" collapsed="false">
      <c r="A364" s="5" t="n">
        <v>363</v>
      </c>
      <c r="C364" s="9" t="s">
        <v>372</v>
      </c>
      <c r="D364" s="9" t="s">
        <v>373</v>
      </c>
      <c r="E364" s="9" t="s">
        <v>295</v>
      </c>
      <c r="F364" s="9" t="s">
        <v>321</v>
      </c>
      <c r="G364" s="0" t="str">
        <f aca="false">IF(Table24[[#This Row],[Number]]&lt;&gt;0,COUNTIF('Finish order'!F:F, Table24[[#This Row],[Number]]),"")</f>
        <v/>
      </c>
    </row>
    <row r="365" customFormat="false" ht="15" hidden="false" customHeight="false" outlineLevel="0" collapsed="false">
      <c r="A365" s="5" t="n">
        <v>364</v>
      </c>
      <c r="C365" s="9" t="s">
        <v>374</v>
      </c>
      <c r="D365" s="9" t="s">
        <v>139</v>
      </c>
      <c r="E365" s="9" t="s">
        <v>295</v>
      </c>
      <c r="F365" s="9" t="s">
        <v>296</v>
      </c>
      <c r="G365" s="0" t="str">
        <f aca="false">IF(Table24[[#This Row],[Number]]&lt;&gt;0,COUNTIF('Finish order'!F:F, Table24[[#This Row],[Number]]),"")</f>
        <v/>
      </c>
    </row>
    <row r="366" customFormat="false" ht="15" hidden="false" customHeight="false" outlineLevel="0" collapsed="false">
      <c r="A366" s="5" t="n">
        <v>365</v>
      </c>
      <c r="C366" s="9" t="s">
        <v>375</v>
      </c>
      <c r="D366" s="9" t="s">
        <v>192</v>
      </c>
      <c r="E366" s="9" t="s">
        <v>295</v>
      </c>
      <c r="F366" s="9" t="s">
        <v>296</v>
      </c>
      <c r="G366" s="0" t="str">
        <f aca="false">IF(Table24[[#This Row],[Number]]&lt;&gt;0,COUNTIF('Finish order'!F:F, Table24[[#This Row],[Number]]),"")</f>
        <v/>
      </c>
    </row>
    <row r="367" customFormat="false" ht="15" hidden="false" customHeight="false" outlineLevel="0" collapsed="false">
      <c r="A367" s="5" t="n">
        <v>366</v>
      </c>
      <c r="C367" s="9" t="s">
        <v>376</v>
      </c>
      <c r="D367" s="9" t="s">
        <v>192</v>
      </c>
      <c r="E367" s="9" t="s">
        <v>295</v>
      </c>
      <c r="F367" s="9" t="s">
        <v>296</v>
      </c>
      <c r="G367" s="0" t="str">
        <f aca="false">IF(Table24[[#This Row],[Number]]&lt;&gt;0,COUNTIF('Finish order'!F:F, Table24[[#This Row],[Number]]),"")</f>
        <v/>
      </c>
    </row>
    <row r="368" customFormat="false" ht="15" hidden="false" customHeight="false" outlineLevel="0" collapsed="false">
      <c r="A368" s="5" t="n">
        <v>367</v>
      </c>
      <c r="C368" s="9" t="s">
        <v>377</v>
      </c>
      <c r="D368" s="9" t="s">
        <v>39</v>
      </c>
      <c r="E368" s="9" t="s">
        <v>295</v>
      </c>
      <c r="F368" s="9" t="s">
        <v>296</v>
      </c>
      <c r="G368" s="0" t="str">
        <f aca="false">IF(Table24[[#This Row],[Number]]&lt;&gt;0,COUNTIF('Finish order'!F:F, Table24[[#This Row],[Number]]),"")</f>
        <v/>
      </c>
    </row>
    <row r="369" customFormat="false" ht="15" hidden="false" customHeight="false" outlineLevel="0" collapsed="false">
      <c r="A369" s="5" t="n">
        <v>368</v>
      </c>
      <c r="C369" s="9" t="s">
        <v>378</v>
      </c>
      <c r="D369" s="9" t="s">
        <v>46</v>
      </c>
      <c r="E369" s="9" t="s">
        <v>295</v>
      </c>
      <c r="F369" s="9" t="s">
        <v>296</v>
      </c>
      <c r="G369" s="0" t="str">
        <f aca="false">IF(Table24[[#This Row],[Number]]&lt;&gt;0,COUNTIF('Finish order'!F:F, Table24[[#This Row],[Number]]),"")</f>
        <v/>
      </c>
    </row>
    <row r="370" customFormat="false" ht="15" hidden="false" customHeight="false" outlineLevel="0" collapsed="false">
      <c r="A370" s="5" t="n">
        <v>369</v>
      </c>
      <c r="C370" s="9" t="s">
        <v>379</v>
      </c>
      <c r="D370" s="9" t="s">
        <v>132</v>
      </c>
      <c r="E370" s="9" t="s">
        <v>295</v>
      </c>
      <c r="F370" s="9" t="s">
        <v>296</v>
      </c>
      <c r="G370" s="0" t="str">
        <f aca="false">IF(Table24[[#This Row],[Number]]&lt;&gt;0,COUNTIF('Finish order'!F:F, Table24[[#This Row],[Number]]),"")</f>
        <v/>
      </c>
    </row>
    <row r="371" customFormat="false" ht="15" hidden="false" customHeight="false" outlineLevel="0" collapsed="false">
      <c r="A371" s="5" t="n">
        <v>370</v>
      </c>
      <c r="C371" s="9" t="s">
        <v>380</v>
      </c>
      <c r="D371" s="9" t="s">
        <v>46</v>
      </c>
      <c r="E371" s="9" t="s">
        <v>295</v>
      </c>
      <c r="F371" s="9" t="s">
        <v>296</v>
      </c>
      <c r="G371" s="0" t="str">
        <f aca="false">IF(Table24[[#This Row],[Number]]&lt;&gt;0,COUNTIF('Finish order'!F:F, Table24[[#This Row],[Number]]),"")</f>
        <v/>
      </c>
    </row>
    <row r="372" customFormat="false" ht="15" hidden="false" customHeight="false" outlineLevel="0" collapsed="false">
      <c r="A372" s="5" t="n">
        <v>371</v>
      </c>
      <c r="C372" s="9" t="s">
        <v>381</v>
      </c>
      <c r="D372" s="9" t="s">
        <v>222</v>
      </c>
      <c r="E372" s="9" t="s">
        <v>295</v>
      </c>
      <c r="F372" s="9" t="s">
        <v>296</v>
      </c>
      <c r="G372" s="0" t="str">
        <f aca="false">IF(Table24[[#This Row],[Number]]&lt;&gt;0,COUNTIF('Finish order'!F:F, Table24[[#This Row],[Number]]),"")</f>
        <v/>
      </c>
    </row>
    <row r="373" customFormat="false" ht="15" hidden="false" customHeight="false" outlineLevel="0" collapsed="false">
      <c r="A373" s="5" t="n">
        <v>372</v>
      </c>
      <c r="C373" s="9" t="s">
        <v>382</v>
      </c>
      <c r="D373" s="9" t="s">
        <v>119</v>
      </c>
      <c r="E373" s="9" t="s">
        <v>295</v>
      </c>
      <c r="F373" s="9" t="s">
        <v>296</v>
      </c>
      <c r="G373" s="0" t="str">
        <f aca="false">IF(Table24[[#This Row],[Number]]&lt;&gt;0,COUNTIF('Finish order'!F:F, Table24[[#This Row],[Number]]),"")</f>
        <v/>
      </c>
    </row>
    <row r="374" customFormat="false" ht="15" hidden="false" customHeight="false" outlineLevel="0" collapsed="false">
      <c r="A374" s="5" t="n">
        <v>373</v>
      </c>
      <c r="C374" s="9" t="s">
        <v>383</v>
      </c>
      <c r="D374" s="9" t="s">
        <v>139</v>
      </c>
      <c r="E374" s="9" t="s">
        <v>295</v>
      </c>
      <c r="F374" s="9" t="s">
        <v>296</v>
      </c>
      <c r="G374" s="0" t="str">
        <f aca="false">IF(Table24[[#This Row],[Number]]&lt;&gt;0,COUNTIF('Finish order'!F:F, Table24[[#This Row],[Number]]),"")</f>
        <v/>
      </c>
    </row>
    <row r="375" customFormat="false" ht="15" hidden="false" customHeight="false" outlineLevel="0" collapsed="false">
      <c r="A375" s="5" t="n">
        <v>374</v>
      </c>
      <c r="C375" s="9" t="s">
        <v>384</v>
      </c>
      <c r="D375" s="9" t="s">
        <v>212</v>
      </c>
      <c r="E375" s="9" t="s">
        <v>295</v>
      </c>
      <c r="F375" s="9" t="s">
        <v>296</v>
      </c>
      <c r="G375" s="0" t="str">
        <f aca="false">IF(Table24[[#This Row],[Number]]&lt;&gt;0,COUNTIF('Finish order'!F:F, Table24[[#This Row],[Number]]),"")</f>
        <v/>
      </c>
    </row>
    <row r="376" customFormat="false" ht="15" hidden="false" customHeight="false" outlineLevel="0" collapsed="false">
      <c r="A376" s="5" t="n">
        <v>375</v>
      </c>
      <c r="C376" s="9" t="s">
        <v>385</v>
      </c>
      <c r="D376" s="9" t="s">
        <v>386</v>
      </c>
      <c r="E376" s="9" t="s">
        <v>295</v>
      </c>
      <c r="F376" s="9" t="s">
        <v>296</v>
      </c>
      <c r="G376" s="0" t="str">
        <f aca="false">IF(Table24[[#This Row],[Number]]&lt;&gt;0,COUNTIF('Finish order'!F:F, Table24[[#This Row],[Number]]),"")</f>
        <v/>
      </c>
      <c r="I376" s="7" t="n">
        <v>433</v>
      </c>
    </row>
    <row r="377" customFormat="false" ht="15" hidden="false" customHeight="false" outlineLevel="0" collapsed="false">
      <c r="A377" s="5" t="n">
        <v>376</v>
      </c>
      <c r="C377" s="9" t="s">
        <v>387</v>
      </c>
      <c r="D377" s="9" t="s">
        <v>46</v>
      </c>
      <c r="E377" s="9" t="s">
        <v>295</v>
      </c>
      <c r="F377" s="9" t="s">
        <v>296</v>
      </c>
      <c r="G377" s="0" t="str">
        <f aca="false">IF(Table24[[#This Row],[Number]]&lt;&gt;0,COUNTIF('Finish order'!F:F, Table24[[#This Row],[Number]]),"")</f>
        <v/>
      </c>
    </row>
    <row r="378" customFormat="false" ht="15" hidden="false" customHeight="false" outlineLevel="0" collapsed="false">
      <c r="A378" s="5" t="n">
        <v>377</v>
      </c>
      <c r="C378" s="9" t="s">
        <v>388</v>
      </c>
      <c r="D378" s="18" t="s">
        <v>115</v>
      </c>
      <c r="E378" s="9" t="s">
        <v>295</v>
      </c>
      <c r="F378" s="9" t="s">
        <v>389</v>
      </c>
      <c r="G378" s="0" t="str">
        <f aca="false">IF(Table24[[#This Row],[Number]]&lt;&gt;0,COUNTIF('Finish order'!F:F, Table24[[#This Row],[Number]]),"")</f>
        <v/>
      </c>
    </row>
    <row r="379" customFormat="false" ht="15" hidden="false" customHeight="false" outlineLevel="0" collapsed="false">
      <c r="A379" s="5" t="n">
        <v>378</v>
      </c>
      <c r="C379" s="9" t="s">
        <v>390</v>
      </c>
      <c r="D379" s="9" t="s">
        <v>39</v>
      </c>
      <c r="E379" s="9" t="s">
        <v>295</v>
      </c>
      <c r="F379" s="9" t="s">
        <v>296</v>
      </c>
      <c r="G379" s="0" t="str">
        <f aca="false">IF(Table24[[#This Row],[Number]]&lt;&gt;0,COUNTIF('Finish order'!F:F, Table24[[#This Row],[Number]]),"")</f>
        <v/>
      </c>
      <c r="I379" s="7" t="n">
        <v>1013</v>
      </c>
    </row>
    <row r="380" customFormat="false" ht="15" hidden="false" customHeight="false" outlineLevel="0" collapsed="false">
      <c r="A380" s="5" t="n">
        <v>379</v>
      </c>
      <c r="C380" s="9" t="s">
        <v>391</v>
      </c>
      <c r="D380" s="9" t="s">
        <v>115</v>
      </c>
      <c r="E380" s="9" t="s">
        <v>295</v>
      </c>
      <c r="F380" s="9" t="s">
        <v>296</v>
      </c>
      <c r="G380" s="0" t="str">
        <f aca="false">IF(Table24[[#This Row],[Number]]&lt;&gt;0,COUNTIF('Finish order'!F:F, Table24[[#This Row],[Number]]),"")</f>
        <v/>
      </c>
      <c r="I380" s="7" t="n">
        <v>426</v>
      </c>
    </row>
    <row r="381" customFormat="false" ht="15" hidden="false" customHeight="false" outlineLevel="0" collapsed="false">
      <c r="A381" s="5" t="n">
        <v>380</v>
      </c>
      <c r="C381" s="9" t="s">
        <v>392</v>
      </c>
      <c r="D381" s="9" t="s">
        <v>39</v>
      </c>
      <c r="E381" s="9" t="s">
        <v>295</v>
      </c>
      <c r="F381" s="9" t="s">
        <v>296</v>
      </c>
      <c r="G381" s="0" t="str">
        <f aca="false">IF(Table24[[#This Row],[Number]]&lt;&gt;0,COUNTIF('Finish order'!F:F, Table24[[#This Row],[Number]]),"")</f>
        <v/>
      </c>
    </row>
    <row r="382" customFormat="false" ht="15" hidden="false" customHeight="false" outlineLevel="0" collapsed="false">
      <c r="A382" s="5" t="n">
        <v>381</v>
      </c>
      <c r="C382" s="9" t="s">
        <v>393</v>
      </c>
      <c r="D382" s="9" t="s">
        <v>192</v>
      </c>
      <c r="E382" s="9" t="s">
        <v>295</v>
      </c>
      <c r="F382" s="9" t="s">
        <v>296</v>
      </c>
      <c r="G382" s="0" t="str">
        <f aca="false">IF(Table24[[#This Row],[Number]]&lt;&gt;0,COUNTIF('Finish order'!F:F, Table24[[#This Row],[Number]]),"")</f>
        <v/>
      </c>
    </row>
    <row r="383" customFormat="false" ht="15" hidden="false" customHeight="false" outlineLevel="0" collapsed="false">
      <c r="A383" s="5" t="n">
        <v>382</v>
      </c>
      <c r="C383" s="9" t="s">
        <v>394</v>
      </c>
      <c r="D383" s="9" t="s">
        <v>39</v>
      </c>
      <c r="E383" s="9" t="s">
        <v>295</v>
      </c>
      <c r="F383" s="9" t="s">
        <v>296</v>
      </c>
      <c r="G383" s="0" t="str">
        <f aca="false">IF(Table24[[#This Row],[Number]]&lt;&gt;0,COUNTIF('Finish order'!F:F, Table24[[#This Row],[Number]]),"")</f>
        <v/>
      </c>
    </row>
    <row r="384" customFormat="false" ht="15" hidden="false" customHeight="false" outlineLevel="0" collapsed="false">
      <c r="A384" s="5" t="n">
        <v>383</v>
      </c>
      <c r="C384" s="9" t="s">
        <v>395</v>
      </c>
      <c r="D384" s="9" t="s">
        <v>39</v>
      </c>
      <c r="E384" s="9" t="s">
        <v>295</v>
      </c>
      <c r="F384" s="9" t="s">
        <v>296</v>
      </c>
      <c r="G384" s="0" t="str">
        <f aca="false">IF(Table24[[#This Row],[Number]]&lt;&gt;0,COUNTIF('Finish order'!F:F, Table24[[#This Row],[Number]]),"")</f>
        <v/>
      </c>
    </row>
    <row r="385" customFormat="false" ht="15" hidden="false" customHeight="false" outlineLevel="0" collapsed="false">
      <c r="A385" s="5" t="n">
        <v>384</v>
      </c>
      <c r="C385" s="9" t="s">
        <v>396</v>
      </c>
      <c r="D385" s="9" t="s">
        <v>39</v>
      </c>
      <c r="E385" s="9" t="s">
        <v>295</v>
      </c>
      <c r="F385" s="9" t="s">
        <v>296</v>
      </c>
      <c r="G385" s="0" t="str">
        <f aca="false">IF(Table24[[#This Row],[Number]]&lt;&gt;0,COUNTIF('Finish order'!F:F, Table24[[#This Row],[Number]]),"")</f>
        <v/>
      </c>
    </row>
    <row r="386" customFormat="false" ht="15" hidden="false" customHeight="false" outlineLevel="0" collapsed="false">
      <c r="A386" s="5" t="n">
        <v>385</v>
      </c>
      <c r="C386" s="9" t="s">
        <v>397</v>
      </c>
      <c r="D386" s="9" t="s">
        <v>39</v>
      </c>
      <c r="E386" s="9" t="s">
        <v>295</v>
      </c>
      <c r="F386" s="9" t="s">
        <v>296</v>
      </c>
      <c r="G386" s="0" t="str">
        <f aca="false">IF(Table24[[#This Row],[Number]]&lt;&gt;0,COUNTIF('Finish order'!F:F, Table24[[#This Row],[Number]]),"")</f>
        <v/>
      </c>
    </row>
    <row r="387" customFormat="false" ht="15" hidden="false" customHeight="false" outlineLevel="0" collapsed="false">
      <c r="A387" s="5" t="n">
        <v>386</v>
      </c>
      <c r="C387" s="9" t="s">
        <v>398</v>
      </c>
      <c r="D387" s="9" t="s">
        <v>39</v>
      </c>
      <c r="E387" s="9" t="s">
        <v>295</v>
      </c>
      <c r="F387" s="9" t="s">
        <v>296</v>
      </c>
      <c r="G387" s="0" t="str">
        <f aca="false">IF(Table24[[#This Row],[Number]]&lt;&gt;0,COUNTIF('Finish order'!F:F, Table24[[#This Row],[Number]]),"")</f>
        <v/>
      </c>
    </row>
    <row r="388" customFormat="false" ht="15" hidden="false" customHeight="false" outlineLevel="0" collapsed="false">
      <c r="A388" s="5" t="n">
        <v>387</v>
      </c>
      <c r="C388" s="9" t="s">
        <v>399</v>
      </c>
      <c r="D388" s="9" t="s">
        <v>39</v>
      </c>
      <c r="E388" s="9" t="s">
        <v>295</v>
      </c>
      <c r="F388" s="9" t="s">
        <v>321</v>
      </c>
      <c r="G388" s="0" t="str">
        <f aca="false">IF(Table24[[#This Row],[Number]]&lt;&gt;0,COUNTIF('Finish order'!F:F, Table24[[#This Row],[Number]]),"")</f>
        <v/>
      </c>
    </row>
    <row r="389" customFormat="false" ht="15" hidden="false" customHeight="false" outlineLevel="0" collapsed="false">
      <c r="A389" s="5" t="n">
        <v>388</v>
      </c>
      <c r="C389" s="9" t="s">
        <v>400</v>
      </c>
      <c r="D389" s="9" t="s">
        <v>39</v>
      </c>
      <c r="E389" s="9" t="s">
        <v>295</v>
      </c>
      <c r="F389" s="9" t="s">
        <v>296</v>
      </c>
      <c r="G389" s="0" t="str">
        <f aca="false">IF(Table24[[#This Row],[Number]]&lt;&gt;0,COUNTIF('Finish order'!F:F, Table24[[#This Row],[Number]]),"")</f>
        <v/>
      </c>
    </row>
    <row r="390" customFormat="false" ht="15" hidden="false" customHeight="false" outlineLevel="0" collapsed="false">
      <c r="A390" s="5" t="n">
        <v>389</v>
      </c>
      <c r="C390" s="9" t="s">
        <v>401</v>
      </c>
      <c r="D390" s="9" t="s">
        <v>46</v>
      </c>
      <c r="E390" s="9" t="s">
        <v>295</v>
      </c>
      <c r="F390" s="9" t="s">
        <v>296</v>
      </c>
      <c r="G390" s="0" t="str">
        <f aca="false">IF(Table24[[#This Row],[Number]]&lt;&gt;0,COUNTIF('Finish order'!F:F, Table24[[#This Row],[Number]]),"")</f>
        <v/>
      </c>
    </row>
    <row r="391" customFormat="false" ht="15" hidden="false" customHeight="false" outlineLevel="0" collapsed="false">
      <c r="A391" s="5" t="n">
        <v>390</v>
      </c>
      <c r="C391" s="9" t="s">
        <v>402</v>
      </c>
      <c r="D391" s="9" t="s">
        <v>403</v>
      </c>
      <c r="E391" s="9" t="s">
        <v>295</v>
      </c>
      <c r="F391" s="9" t="s">
        <v>296</v>
      </c>
      <c r="G391" s="0" t="str">
        <f aca="false">IF(Table24[[#This Row],[Number]]&lt;&gt;0,COUNTIF('Finish order'!F:F, Table24[[#This Row],[Number]]),"")</f>
        <v/>
      </c>
    </row>
    <row r="392" customFormat="false" ht="15" hidden="false" customHeight="false" outlineLevel="0" collapsed="false">
      <c r="A392" s="5" t="n">
        <v>391</v>
      </c>
      <c r="C392" s="9" t="s">
        <v>404</v>
      </c>
      <c r="D392" s="9" t="s">
        <v>159</v>
      </c>
      <c r="E392" s="9" t="s">
        <v>295</v>
      </c>
      <c r="F392" s="9" t="s">
        <v>296</v>
      </c>
      <c r="G392" s="0" t="str">
        <f aca="false">IF(Table24[[#This Row],[Number]]&lt;&gt;0,COUNTIF('Finish order'!F:F, Table24[[#This Row],[Number]]),"")</f>
        <v/>
      </c>
    </row>
    <row r="393" customFormat="false" ht="15" hidden="false" customHeight="false" outlineLevel="0" collapsed="false">
      <c r="A393" s="5" t="n">
        <v>392</v>
      </c>
      <c r="B393" s="5" t="n">
        <v>392</v>
      </c>
      <c r="C393" s="9" t="s">
        <v>405</v>
      </c>
      <c r="D393" s="9" t="s">
        <v>48</v>
      </c>
      <c r="E393" s="9" t="s">
        <v>295</v>
      </c>
      <c r="F393" s="9" t="s">
        <v>296</v>
      </c>
      <c r="G393" s="0" t="n">
        <f aca="false">IF(Table24[[#This Row],[Number]]&lt;&gt;0,COUNTIF('Finish order'!F:F, Table24[[#This Row],[Number]]),"")</f>
        <v>1</v>
      </c>
    </row>
    <row r="394" customFormat="false" ht="15" hidden="false" customHeight="false" outlineLevel="0" collapsed="false">
      <c r="A394" s="5" t="n">
        <v>393</v>
      </c>
      <c r="C394" s="9" t="s">
        <v>406</v>
      </c>
      <c r="D394" s="9" t="s">
        <v>39</v>
      </c>
      <c r="E394" s="9" t="s">
        <v>295</v>
      </c>
      <c r="F394" s="9" t="s">
        <v>321</v>
      </c>
      <c r="G394" s="0" t="str">
        <f aca="false">IF(Table24[[#This Row],[Number]]&lt;&gt;0,COUNTIF('Finish order'!F:F, Table24[[#This Row],[Number]]),"")</f>
        <v/>
      </c>
    </row>
    <row r="395" customFormat="false" ht="15" hidden="false" customHeight="false" outlineLevel="0" collapsed="false">
      <c r="A395" s="5" t="n">
        <v>394</v>
      </c>
      <c r="C395" s="9" t="s">
        <v>407</v>
      </c>
      <c r="D395" s="9" t="s">
        <v>373</v>
      </c>
      <c r="E395" s="9" t="s">
        <v>295</v>
      </c>
      <c r="F395" s="9" t="s">
        <v>321</v>
      </c>
      <c r="G395" s="0" t="str">
        <f aca="false">IF(Table24[[#This Row],[Number]]&lt;&gt;0,COUNTIF('Finish order'!F:F, Table24[[#This Row],[Number]]),"")</f>
        <v/>
      </c>
    </row>
    <row r="396" customFormat="false" ht="15" hidden="false" customHeight="false" outlineLevel="0" collapsed="false">
      <c r="A396" s="5" t="n">
        <v>395</v>
      </c>
      <c r="C396" s="9" t="s">
        <v>408</v>
      </c>
      <c r="D396" s="9" t="s">
        <v>43</v>
      </c>
      <c r="E396" s="9" t="s">
        <v>295</v>
      </c>
      <c r="F396" s="9" t="s">
        <v>321</v>
      </c>
      <c r="G396" s="0" t="str">
        <f aca="false">IF(Table24[[#This Row],[Number]]&lt;&gt;0,COUNTIF('Finish order'!F:F, Table24[[#This Row],[Number]]),"")</f>
        <v/>
      </c>
    </row>
    <row r="397" customFormat="false" ht="15" hidden="false" customHeight="false" outlineLevel="0" collapsed="false">
      <c r="A397" s="5" t="n">
        <v>396</v>
      </c>
      <c r="C397" s="9" t="s">
        <v>409</v>
      </c>
      <c r="D397" s="9" t="s">
        <v>109</v>
      </c>
      <c r="E397" s="9" t="s">
        <v>295</v>
      </c>
      <c r="F397" s="9" t="s">
        <v>321</v>
      </c>
      <c r="G397" s="0" t="str">
        <f aca="false">IF(Table24[[#This Row],[Number]]&lt;&gt;0,COUNTIF('Finish order'!F:F, Table24[[#This Row],[Number]]),"")</f>
        <v/>
      </c>
    </row>
    <row r="398" customFormat="false" ht="15" hidden="false" customHeight="false" outlineLevel="0" collapsed="false">
      <c r="A398" s="5" t="n">
        <v>397</v>
      </c>
      <c r="B398" s="5" t="n">
        <v>397</v>
      </c>
      <c r="C398" s="9" t="s">
        <v>410</v>
      </c>
      <c r="D398" s="9" t="s">
        <v>139</v>
      </c>
      <c r="E398" s="9" t="s">
        <v>295</v>
      </c>
      <c r="F398" s="9" t="s">
        <v>321</v>
      </c>
      <c r="G398" s="0" t="n">
        <f aca="false">IF(Table24[[#This Row],[Number]]&lt;&gt;0,COUNTIF('Finish order'!F:F, Table24[[#This Row],[Number]]),"")</f>
        <v>1</v>
      </c>
    </row>
    <row r="399" customFormat="false" ht="15" hidden="false" customHeight="false" outlineLevel="0" collapsed="false">
      <c r="A399" s="5" t="n">
        <v>398</v>
      </c>
      <c r="C399" s="9" t="s">
        <v>411</v>
      </c>
      <c r="D399" s="9" t="s">
        <v>222</v>
      </c>
      <c r="E399" s="9" t="s">
        <v>295</v>
      </c>
      <c r="F399" s="9" t="s">
        <v>296</v>
      </c>
      <c r="G399" s="0" t="str">
        <f aca="false">IF(Table24[[#This Row],[Number]]&lt;&gt;0,COUNTIF('Finish order'!F:F, Table24[[#This Row],[Number]]),"")</f>
        <v/>
      </c>
    </row>
    <row r="400" customFormat="false" ht="15" hidden="false" customHeight="false" outlineLevel="0" collapsed="false">
      <c r="A400" s="5" t="n">
        <v>399</v>
      </c>
      <c r="C400" s="9" t="s">
        <v>412</v>
      </c>
      <c r="D400" s="9" t="s">
        <v>39</v>
      </c>
      <c r="E400" s="9" t="s">
        <v>295</v>
      </c>
      <c r="F400" s="9" t="s">
        <v>296</v>
      </c>
      <c r="G400" s="0" t="str">
        <f aca="false">IF(Table24[[#This Row],[Number]]&lt;&gt;0,COUNTIF('Finish order'!F:F, Table24[[#This Row],[Number]]),"")</f>
        <v/>
      </c>
    </row>
    <row r="401" customFormat="false" ht="15" hidden="false" customHeight="false" outlineLevel="0" collapsed="false">
      <c r="A401" s="5" t="n">
        <v>400</v>
      </c>
      <c r="C401" s="9" t="s">
        <v>413</v>
      </c>
      <c r="D401" s="9" t="s">
        <v>39</v>
      </c>
      <c r="E401" s="9" t="s">
        <v>295</v>
      </c>
      <c r="F401" s="9" t="s">
        <v>296</v>
      </c>
      <c r="G401" s="0" t="str">
        <f aca="false">IF(Table24[[#This Row],[Number]]&lt;&gt;0,COUNTIF('Finish order'!F:F, Table24[[#This Row],[Number]]),"")</f>
        <v/>
      </c>
    </row>
    <row r="402" customFormat="false" ht="15" hidden="false" customHeight="false" outlineLevel="0" collapsed="false">
      <c r="A402" s="5" t="n">
        <v>401</v>
      </c>
      <c r="C402" s="9" t="s">
        <v>414</v>
      </c>
      <c r="D402" s="9" t="s">
        <v>415</v>
      </c>
      <c r="E402" s="9" t="s">
        <v>295</v>
      </c>
      <c r="F402" s="9" t="s">
        <v>296</v>
      </c>
      <c r="G402" s="0" t="str">
        <f aca="false">IF(Table24[[#This Row],[Number]]&lt;&gt;0,COUNTIF('Finish order'!F:F, Table24[[#This Row],[Number]]),"")</f>
        <v/>
      </c>
    </row>
    <row r="403" customFormat="false" ht="15" hidden="false" customHeight="false" outlineLevel="0" collapsed="false">
      <c r="A403" s="5" t="n">
        <v>402</v>
      </c>
      <c r="C403" s="9" t="s">
        <v>416</v>
      </c>
      <c r="D403" s="9" t="s">
        <v>39</v>
      </c>
      <c r="E403" s="9" t="s">
        <v>295</v>
      </c>
      <c r="F403" s="9" t="s">
        <v>296</v>
      </c>
      <c r="G403" s="0" t="str">
        <f aca="false">IF(Table24[[#This Row],[Number]]&lt;&gt;0,COUNTIF('Finish order'!F:F, Table24[[#This Row],[Number]]),"")</f>
        <v/>
      </c>
    </row>
    <row r="404" customFormat="false" ht="15" hidden="false" customHeight="false" outlineLevel="0" collapsed="false">
      <c r="A404" s="5" t="n">
        <v>403</v>
      </c>
      <c r="C404" s="9" t="s">
        <v>417</v>
      </c>
      <c r="D404" s="9" t="s">
        <v>39</v>
      </c>
      <c r="E404" s="9" t="s">
        <v>295</v>
      </c>
      <c r="F404" s="9" t="s">
        <v>296</v>
      </c>
      <c r="G404" s="0" t="str">
        <f aca="false">IF(Table24[[#This Row],[Number]]&lt;&gt;0,COUNTIF('Finish order'!F:F, Table24[[#This Row],[Number]]),"")</f>
        <v/>
      </c>
    </row>
    <row r="405" customFormat="false" ht="15" hidden="false" customHeight="false" outlineLevel="0" collapsed="false">
      <c r="A405" s="5" t="n">
        <v>404</v>
      </c>
      <c r="C405" s="9" t="s">
        <v>418</v>
      </c>
      <c r="D405" s="9" t="s">
        <v>102</v>
      </c>
      <c r="E405" s="9" t="s">
        <v>295</v>
      </c>
      <c r="F405" s="9" t="s">
        <v>296</v>
      </c>
      <c r="G405" s="0" t="str">
        <f aca="false">IF(Table24[[#This Row],[Number]]&lt;&gt;0,COUNTIF('Finish order'!F:F, Table24[[#This Row],[Number]]),"")</f>
        <v/>
      </c>
    </row>
    <row r="406" customFormat="false" ht="15" hidden="false" customHeight="false" outlineLevel="0" collapsed="false">
      <c r="A406" s="5" t="n">
        <v>405</v>
      </c>
      <c r="C406" s="9" t="s">
        <v>419</v>
      </c>
      <c r="D406" s="9" t="s">
        <v>39</v>
      </c>
      <c r="E406" s="9" t="s">
        <v>295</v>
      </c>
      <c r="F406" s="9" t="s">
        <v>296</v>
      </c>
      <c r="G406" s="0" t="str">
        <f aca="false">IF(Table24[[#This Row],[Number]]&lt;&gt;0,COUNTIF('Finish order'!F:F, Table24[[#This Row],[Number]]),"")</f>
        <v/>
      </c>
    </row>
    <row r="407" customFormat="false" ht="15" hidden="false" customHeight="false" outlineLevel="0" collapsed="false">
      <c r="A407" s="5" t="n">
        <v>406</v>
      </c>
      <c r="C407" s="9" t="s">
        <v>420</v>
      </c>
      <c r="D407" s="9" t="s">
        <v>166</v>
      </c>
      <c r="E407" s="9" t="s">
        <v>295</v>
      </c>
      <c r="F407" s="9" t="s">
        <v>296</v>
      </c>
      <c r="G407" s="0" t="str">
        <f aca="false">IF(Table24[[#This Row],[Number]]&lt;&gt;0,COUNTIF('Finish order'!F:F, Table24[[#This Row],[Number]]),"")</f>
        <v/>
      </c>
      <c r="I407" s="7" t="n">
        <v>420</v>
      </c>
    </row>
    <row r="408" customFormat="false" ht="15" hidden="false" customHeight="false" outlineLevel="0" collapsed="false">
      <c r="A408" s="5" t="n">
        <v>407</v>
      </c>
      <c r="C408" s="9" t="s">
        <v>421</v>
      </c>
      <c r="D408" s="9" t="s">
        <v>39</v>
      </c>
      <c r="E408" s="9" t="s">
        <v>295</v>
      </c>
      <c r="F408" s="9" t="s">
        <v>296</v>
      </c>
      <c r="G408" s="0" t="str">
        <f aca="false">IF(Table24[[#This Row],[Number]]&lt;&gt;0,COUNTIF('Finish order'!F:F, Table24[[#This Row],[Number]]),"")</f>
        <v/>
      </c>
    </row>
    <row r="409" customFormat="false" ht="15" hidden="false" customHeight="false" outlineLevel="0" collapsed="false">
      <c r="A409" s="5" t="n">
        <v>408</v>
      </c>
      <c r="C409" s="9" t="s">
        <v>422</v>
      </c>
      <c r="D409" s="9" t="s">
        <v>39</v>
      </c>
      <c r="E409" s="9" t="s">
        <v>295</v>
      </c>
      <c r="F409" s="9" t="s">
        <v>296</v>
      </c>
      <c r="G409" s="0" t="str">
        <f aca="false">IF(Table24[[#This Row],[Number]]&lt;&gt;0,COUNTIF('Finish order'!F:F, Table24[[#This Row],[Number]]),"")</f>
        <v/>
      </c>
    </row>
    <row r="410" customFormat="false" ht="15" hidden="false" customHeight="false" outlineLevel="0" collapsed="false">
      <c r="A410" s="5" t="n">
        <v>409</v>
      </c>
      <c r="C410" s="9" t="s">
        <v>423</v>
      </c>
      <c r="D410" s="9" t="s">
        <v>39</v>
      </c>
      <c r="E410" s="9" t="s">
        <v>295</v>
      </c>
      <c r="F410" s="9" t="s">
        <v>296</v>
      </c>
      <c r="G410" s="0" t="str">
        <f aca="false">IF(Table24[[#This Row],[Number]]&lt;&gt;0,COUNTIF('Finish order'!F:F, Table24[[#This Row],[Number]]),"")</f>
        <v/>
      </c>
    </row>
    <row r="411" customFormat="false" ht="15" hidden="false" customHeight="false" outlineLevel="0" collapsed="false">
      <c r="A411" s="5" t="n">
        <v>410</v>
      </c>
      <c r="C411" s="9" t="s">
        <v>424</v>
      </c>
      <c r="D411" s="9" t="s">
        <v>52</v>
      </c>
      <c r="E411" s="9" t="s">
        <v>295</v>
      </c>
      <c r="F411" s="9" t="s">
        <v>296</v>
      </c>
      <c r="G411" s="0" t="str">
        <f aca="false">IF(Table24[[#This Row],[Number]]&lt;&gt;0,COUNTIF('Finish order'!F:F, Table24[[#This Row],[Number]]),"")</f>
        <v/>
      </c>
    </row>
    <row r="412" customFormat="false" ht="15" hidden="false" customHeight="false" outlineLevel="0" collapsed="false">
      <c r="A412" s="5" t="n">
        <v>411</v>
      </c>
      <c r="C412" s="9" t="s">
        <v>425</v>
      </c>
      <c r="D412" s="9" t="s">
        <v>52</v>
      </c>
      <c r="E412" s="9" t="s">
        <v>295</v>
      </c>
      <c r="F412" s="9" t="s">
        <v>296</v>
      </c>
      <c r="G412" s="0" t="str">
        <f aca="false">IF(Table24[[#This Row],[Number]]&lt;&gt;0,COUNTIF('Finish order'!F:F, Table24[[#This Row],[Number]]),"")</f>
        <v/>
      </c>
    </row>
    <row r="413" customFormat="false" ht="15" hidden="false" customHeight="false" outlineLevel="0" collapsed="false">
      <c r="A413" s="5" t="n">
        <v>412</v>
      </c>
      <c r="C413" s="9" t="s">
        <v>426</v>
      </c>
      <c r="D413" s="9" t="s">
        <v>276</v>
      </c>
      <c r="E413" s="9" t="s">
        <v>295</v>
      </c>
      <c r="F413" s="9" t="s">
        <v>296</v>
      </c>
      <c r="G413" s="0" t="str">
        <f aca="false">IF(Table24[[#This Row],[Number]]&lt;&gt;0,COUNTIF('Finish order'!F:F, Table24[[#This Row],[Number]]),"")</f>
        <v/>
      </c>
    </row>
    <row r="414" customFormat="false" ht="15" hidden="false" customHeight="false" outlineLevel="0" collapsed="false">
      <c r="A414" s="5" t="n">
        <v>413</v>
      </c>
      <c r="C414" s="9" t="s">
        <v>427</v>
      </c>
      <c r="D414" s="9" t="s">
        <v>39</v>
      </c>
      <c r="E414" s="9" t="s">
        <v>295</v>
      </c>
      <c r="F414" s="9" t="s">
        <v>296</v>
      </c>
      <c r="G414" s="0" t="str">
        <f aca="false">IF(Table24[[#This Row],[Number]]&lt;&gt;0,COUNTIF('Finish order'!F:F, Table24[[#This Row],[Number]]),"")</f>
        <v/>
      </c>
    </row>
    <row r="415" customFormat="false" ht="15" hidden="false" customHeight="false" outlineLevel="0" collapsed="false">
      <c r="A415" s="5" t="n">
        <v>414</v>
      </c>
      <c r="C415" s="9" t="s">
        <v>428</v>
      </c>
      <c r="D415" s="9" t="s">
        <v>225</v>
      </c>
      <c r="E415" s="9" t="s">
        <v>295</v>
      </c>
      <c r="F415" s="9" t="s">
        <v>296</v>
      </c>
      <c r="G415" s="0" t="str">
        <f aca="false">IF(Table24[[#This Row],[Number]]&lt;&gt;0,COUNTIF('Finish order'!F:F, Table24[[#This Row],[Number]]),"")</f>
        <v/>
      </c>
    </row>
    <row r="416" customFormat="false" ht="15" hidden="false" customHeight="false" outlineLevel="0" collapsed="false">
      <c r="A416" s="5" t="n">
        <v>415</v>
      </c>
      <c r="C416" s="9" t="s">
        <v>429</v>
      </c>
      <c r="D416" s="9" t="s">
        <v>39</v>
      </c>
      <c r="E416" s="9" t="s">
        <v>295</v>
      </c>
      <c r="F416" s="9" t="s">
        <v>296</v>
      </c>
      <c r="G416" s="0" t="str">
        <f aca="false">IF(Table24[[#This Row],[Number]]&lt;&gt;0,COUNTIF('Finish order'!F:F, Table24[[#This Row],[Number]]),"")</f>
        <v/>
      </c>
    </row>
    <row r="417" customFormat="false" ht="15" hidden="false" customHeight="false" outlineLevel="0" collapsed="false">
      <c r="A417" s="5" t="n">
        <v>416</v>
      </c>
      <c r="C417" s="9" t="s">
        <v>430</v>
      </c>
      <c r="D417" s="9" t="s">
        <v>65</v>
      </c>
      <c r="E417" s="9" t="s">
        <v>295</v>
      </c>
      <c r="F417" s="9" t="s">
        <v>296</v>
      </c>
      <c r="G417" s="0" t="str">
        <f aca="false">IF(Table24[[#This Row],[Number]]&lt;&gt;0,COUNTIF('Finish order'!F:F, Table24[[#This Row],[Number]]),"")</f>
        <v/>
      </c>
    </row>
    <row r="418" customFormat="false" ht="15" hidden="false" customHeight="false" outlineLevel="0" collapsed="false">
      <c r="A418" s="5" t="n">
        <v>417</v>
      </c>
      <c r="C418" s="9" t="s">
        <v>431</v>
      </c>
      <c r="D418" s="9" t="s">
        <v>48</v>
      </c>
      <c r="E418" s="9" t="s">
        <v>295</v>
      </c>
      <c r="F418" s="9" t="s">
        <v>296</v>
      </c>
      <c r="G418" s="0" t="str">
        <f aca="false">IF(Table24[[#This Row],[Number]]&lt;&gt;0,COUNTIF('Finish order'!F:F, Table24[[#This Row],[Number]]),"")</f>
        <v/>
      </c>
    </row>
    <row r="419" customFormat="false" ht="15" hidden="false" customHeight="false" outlineLevel="0" collapsed="false">
      <c r="A419" s="5" t="n">
        <v>418</v>
      </c>
      <c r="C419" s="9" t="s">
        <v>432</v>
      </c>
      <c r="D419" s="9" t="s">
        <v>102</v>
      </c>
      <c r="E419" s="9" t="s">
        <v>295</v>
      </c>
      <c r="F419" s="9" t="s">
        <v>296</v>
      </c>
      <c r="G419" s="0" t="str">
        <f aca="false">IF(Table24[[#This Row],[Number]]&lt;&gt;0,COUNTIF('Finish order'!F:F, Table24[[#This Row],[Number]]),"")</f>
        <v/>
      </c>
    </row>
    <row r="420" customFormat="false" ht="15" hidden="false" customHeight="false" outlineLevel="0" collapsed="false">
      <c r="A420" s="5" t="n">
        <v>419</v>
      </c>
      <c r="C420" s="9" t="s">
        <v>433</v>
      </c>
      <c r="D420" s="9" t="s">
        <v>434</v>
      </c>
      <c r="E420" s="9" t="s">
        <v>295</v>
      </c>
      <c r="F420" s="9" t="s">
        <v>296</v>
      </c>
      <c r="G420" s="0" t="str">
        <f aca="false">IF(Table24[[#This Row],[Number]]&lt;&gt;0,COUNTIF('Finish order'!F:F, Table24[[#This Row],[Number]]),"")</f>
        <v/>
      </c>
    </row>
    <row r="421" customFormat="false" ht="15" hidden="false" customHeight="false" outlineLevel="0" collapsed="false">
      <c r="A421" s="5" t="n">
        <v>420</v>
      </c>
      <c r="C421" s="9" t="s">
        <v>420</v>
      </c>
      <c r="D421" s="9" t="s">
        <v>166</v>
      </c>
      <c r="E421" s="9" t="s">
        <v>295</v>
      </c>
      <c r="F421" s="9" t="s">
        <v>296</v>
      </c>
      <c r="G421" s="0" t="str">
        <f aca="false">IF(Table24[[#This Row],[Number]]&lt;&gt;0,COUNTIF('Finish order'!F:F, Table24[[#This Row],[Number]]),"")</f>
        <v/>
      </c>
      <c r="I421" s="7" t="n">
        <v>406</v>
      </c>
    </row>
    <row r="422" customFormat="false" ht="15" hidden="false" customHeight="false" outlineLevel="0" collapsed="false">
      <c r="A422" s="5" t="n">
        <v>421</v>
      </c>
      <c r="C422" s="9" t="s">
        <v>435</v>
      </c>
      <c r="D422" s="9" t="s">
        <v>39</v>
      </c>
      <c r="E422" s="9" t="s">
        <v>295</v>
      </c>
      <c r="F422" s="9" t="s">
        <v>296</v>
      </c>
      <c r="G422" s="0" t="str">
        <f aca="false">IF(Table24[[#This Row],[Number]]&lt;&gt;0,COUNTIF('Finish order'!F:F, Table24[[#This Row],[Number]]),"")</f>
        <v/>
      </c>
    </row>
    <row r="423" customFormat="false" ht="15" hidden="false" customHeight="false" outlineLevel="0" collapsed="false">
      <c r="A423" s="5" t="n">
        <v>422</v>
      </c>
      <c r="C423" s="9" t="s">
        <v>436</v>
      </c>
      <c r="D423" s="9" t="s">
        <v>119</v>
      </c>
      <c r="E423" s="9" t="s">
        <v>295</v>
      </c>
      <c r="F423" s="9" t="s">
        <v>296</v>
      </c>
      <c r="G423" s="0" t="str">
        <f aca="false">IF(Table24[[#This Row],[Number]]&lt;&gt;0,COUNTIF('Finish order'!F:F, Table24[[#This Row],[Number]]),"")</f>
        <v/>
      </c>
    </row>
    <row r="424" customFormat="false" ht="15" hidden="false" customHeight="false" outlineLevel="0" collapsed="false">
      <c r="A424" s="5" t="n">
        <v>423</v>
      </c>
      <c r="C424" s="9" t="s">
        <v>437</v>
      </c>
      <c r="D424" s="9" t="s">
        <v>438</v>
      </c>
      <c r="E424" s="9" t="s">
        <v>295</v>
      </c>
      <c r="F424" s="9" t="s">
        <v>296</v>
      </c>
      <c r="G424" s="0" t="str">
        <f aca="false">IF(Table24[[#This Row],[Number]]&lt;&gt;0,COUNTIF('Finish order'!F:F, Table24[[#This Row],[Number]]),"")</f>
        <v/>
      </c>
    </row>
    <row r="425" customFormat="false" ht="15" hidden="false" customHeight="false" outlineLevel="0" collapsed="false">
      <c r="A425" s="5" t="n">
        <v>424</v>
      </c>
      <c r="C425" s="9" t="s">
        <v>439</v>
      </c>
      <c r="D425" s="9" t="s">
        <v>115</v>
      </c>
      <c r="E425" s="9" t="s">
        <v>295</v>
      </c>
      <c r="F425" s="9" t="s">
        <v>296</v>
      </c>
      <c r="G425" s="0" t="str">
        <f aca="false">IF(Table24[[#This Row],[Number]]&lt;&gt;0,COUNTIF('Finish order'!F:F, Table24[[#This Row],[Number]]),"")</f>
        <v/>
      </c>
    </row>
    <row r="426" customFormat="false" ht="15" hidden="false" customHeight="false" outlineLevel="0" collapsed="false">
      <c r="A426" s="5" t="n">
        <v>425</v>
      </c>
      <c r="C426" s="9" t="s">
        <v>357</v>
      </c>
      <c r="D426" s="9" t="s">
        <v>115</v>
      </c>
      <c r="E426" s="9" t="s">
        <v>295</v>
      </c>
      <c r="F426" s="9" t="s">
        <v>296</v>
      </c>
      <c r="G426" s="0" t="str">
        <f aca="false">IF(Table24[[#This Row],[Number]]&lt;&gt;0,COUNTIF('Finish order'!F:F, Table24[[#This Row],[Number]]),"")</f>
        <v/>
      </c>
      <c r="I426" s="7" t="n">
        <v>350</v>
      </c>
    </row>
    <row r="427" customFormat="false" ht="15" hidden="false" customHeight="false" outlineLevel="0" collapsed="false">
      <c r="A427" s="5" t="n">
        <v>426</v>
      </c>
      <c r="C427" s="9" t="s">
        <v>391</v>
      </c>
      <c r="D427" s="9" t="s">
        <v>115</v>
      </c>
      <c r="E427" s="9" t="s">
        <v>295</v>
      </c>
      <c r="F427" s="9" t="s">
        <v>296</v>
      </c>
      <c r="G427" s="0" t="str">
        <f aca="false">IF(Table24[[#This Row],[Number]]&lt;&gt;0,COUNTIF('Finish order'!F:F, Table24[[#This Row],[Number]]),"")</f>
        <v/>
      </c>
      <c r="I427" s="7" t="n">
        <v>379</v>
      </c>
    </row>
    <row r="428" customFormat="false" ht="15" hidden="false" customHeight="false" outlineLevel="0" collapsed="false">
      <c r="A428" s="5" t="n">
        <v>427</v>
      </c>
      <c r="C428" s="9" t="s">
        <v>440</v>
      </c>
      <c r="D428" s="9" t="s">
        <v>46</v>
      </c>
      <c r="E428" s="9" t="s">
        <v>295</v>
      </c>
      <c r="F428" s="9" t="s">
        <v>296</v>
      </c>
      <c r="G428" s="0" t="str">
        <f aca="false">IF(Table24[[#This Row],[Number]]&lt;&gt;0,COUNTIF('Finish order'!F:F, Table24[[#This Row],[Number]]),"")</f>
        <v/>
      </c>
    </row>
    <row r="429" customFormat="false" ht="15" hidden="false" customHeight="false" outlineLevel="0" collapsed="false">
      <c r="A429" s="5" t="n">
        <v>428</v>
      </c>
      <c r="C429" s="9" t="s">
        <v>441</v>
      </c>
      <c r="D429" s="9" t="s">
        <v>225</v>
      </c>
      <c r="E429" s="9" t="s">
        <v>295</v>
      </c>
      <c r="F429" s="9" t="s">
        <v>296</v>
      </c>
      <c r="G429" s="0" t="str">
        <f aca="false">IF(Table24[[#This Row],[Number]]&lt;&gt;0,COUNTIF('Finish order'!F:F, Table24[[#This Row],[Number]]),"")</f>
        <v/>
      </c>
    </row>
    <row r="430" customFormat="false" ht="15" hidden="false" customHeight="false" outlineLevel="0" collapsed="false">
      <c r="A430" s="5" t="n">
        <v>429</v>
      </c>
      <c r="C430" s="9" t="s">
        <v>442</v>
      </c>
      <c r="D430" s="9" t="s">
        <v>443</v>
      </c>
      <c r="E430" s="9" t="s">
        <v>295</v>
      </c>
      <c r="F430" s="9" t="s">
        <v>296</v>
      </c>
      <c r="G430" s="0" t="str">
        <f aca="false">IF(Table24[[#This Row],[Number]]&lt;&gt;0,COUNTIF('Finish order'!F:F, Table24[[#This Row],[Number]]),"")</f>
        <v/>
      </c>
    </row>
    <row r="431" customFormat="false" ht="15" hidden="false" customHeight="false" outlineLevel="0" collapsed="false">
      <c r="A431" s="5" t="n">
        <v>430</v>
      </c>
      <c r="C431" s="9" t="s">
        <v>444</v>
      </c>
      <c r="D431" s="9" t="s">
        <v>52</v>
      </c>
      <c r="E431" s="9" t="s">
        <v>295</v>
      </c>
      <c r="F431" s="9" t="s">
        <v>296</v>
      </c>
      <c r="G431" s="0" t="str">
        <f aca="false">IF(Table24[[#This Row],[Number]]&lt;&gt;0,COUNTIF('Finish order'!F:F, Table24[[#This Row],[Number]]),"")</f>
        <v/>
      </c>
      <c r="I431" s="7" t="n">
        <v>1036</v>
      </c>
    </row>
    <row r="432" customFormat="false" ht="15" hidden="false" customHeight="false" outlineLevel="0" collapsed="false">
      <c r="A432" s="5" t="n">
        <v>431</v>
      </c>
      <c r="C432" s="9" t="s">
        <v>445</v>
      </c>
      <c r="D432" s="9" t="s">
        <v>184</v>
      </c>
      <c r="E432" s="9" t="s">
        <v>295</v>
      </c>
      <c r="F432" s="9" t="s">
        <v>296</v>
      </c>
      <c r="G432" s="0" t="str">
        <f aca="false">IF(Table24[[#This Row],[Number]]&lt;&gt;0,COUNTIF('Finish order'!F:F, Table24[[#This Row],[Number]]),"")</f>
        <v/>
      </c>
    </row>
    <row r="433" customFormat="false" ht="15" hidden="false" customHeight="false" outlineLevel="0" collapsed="false">
      <c r="A433" s="5" t="n">
        <v>432</v>
      </c>
      <c r="C433" s="9" t="s">
        <v>446</v>
      </c>
      <c r="D433" s="9" t="s">
        <v>39</v>
      </c>
      <c r="E433" s="9" t="s">
        <v>295</v>
      </c>
      <c r="F433" s="9" t="s">
        <v>296</v>
      </c>
      <c r="G433" s="0" t="str">
        <f aca="false">IF(Table24[[#This Row],[Number]]&lt;&gt;0,COUNTIF('Finish order'!F:F, Table24[[#This Row],[Number]]),"")</f>
        <v/>
      </c>
    </row>
    <row r="434" customFormat="false" ht="15" hidden="false" customHeight="false" outlineLevel="0" collapsed="false">
      <c r="A434" s="5" t="n">
        <v>433</v>
      </c>
      <c r="C434" s="9" t="s">
        <v>385</v>
      </c>
      <c r="D434" s="9" t="s">
        <v>386</v>
      </c>
      <c r="E434" s="9" t="s">
        <v>295</v>
      </c>
      <c r="F434" s="9" t="s">
        <v>296</v>
      </c>
      <c r="G434" s="0" t="str">
        <f aca="false">IF(Table24[[#This Row],[Number]]&lt;&gt;0,COUNTIF('Finish order'!F:F, Table24[[#This Row],[Number]]),"")</f>
        <v/>
      </c>
      <c r="I434" s="7" t="n">
        <v>375</v>
      </c>
    </row>
    <row r="435" customFormat="false" ht="15" hidden="false" customHeight="false" outlineLevel="0" collapsed="false">
      <c r="A435" s="5" t="n">
        <v>434</v>
      </c>
      <c r="C435" s="9" t="s">
        <v>447</v>
      </c>
      <c r="D435" s="9" t="s">
        <v>39</v>
      </c>
      <c r="E435" s="9" t="s">
        <v>295</v>
      </c>
      <c r="F435" s="9" t="s">
        <v>296</v>
      </c>
      <c r="G435" s="0" t="str">
        <f aca="false">IF(Table24[[#This Row],[Number]]&lt;&gt;0,COUNTIF('Finish order'!F:F, Table24[[#This Row],[Number]]),"")</f>
        <v/>
      </c>
    </row>
    <row r="436" customFormat="false" ht="15" hidden="false" customHeight="false" outlineLevel="0" collapsed="false">
      <c r="A436" s="5" t="n">
        <v>435</v>
      </c>
      <c r="B436" s="5" t="n">
        <v>435</v>
      </c>
      <c r="C436" s="9" t="s">
        <v>448</v>
      </c>
      <c r="D436" s="9" t="s">
        <v>52</v>
      </c>
      <c r="E436" s="9" t="s">
        <v>295</v>
      </c>
      <c r="F436" s="9" t="s">
        <v>296</v>
      </c>
      <c r="G436" s="0" t="n">
        <f aca="false">IF(Table24[[#This Row],[Number]]&lt;&gt;0,COUNTIF('Finish order'!F:F, Table24[[#This Row],[Number]]),"")</f>
        <v>1</v>
      </c>
    </row>
    <row r="437" customFormat="false" ht="15" hidden="false" customHeight="false" outlineLevel="0" collapsed="false">
      <c r="A437" s="5" t="n">
        <v>436</v>
      </c>
      <c r="B437" s="5" t="n">
        <v>436</v>
      </c>
      <c r="C437" s="9" t="s">
        <v>449</v>
      </c>
      <c r="D437" s="9" t="s">
        <v>39</v>
      </c>
      <c r="E437" s="9" t="s">
        <v>295</v>
      </c>
      <c r="F437" s="9" t="s">
        <v>296</v>
      </c>
      <c r="G437" s="0" t="n">
        <f aca="false">IF(Table24[[#This Row],[Number]]&lt;&gt;0,COUNTIF('Finish order'!F:F, Table24[[#This Row],[Number]]),"")</f>
        <v>1</v>
      </c>
    </row>
    <row r="438" customFormat="false" ht="15" hidden="false" customHeight="false" outlineLevel="0" collapsed="false">
      <c r="A438" s="5" t="n">
        <v>437</v>
      </c>
      <c r="B438" s="5" t="n">
        <v>437</v>
      </c>
      <c r="C438" s="9" t="s">
        <v>450</v>
      </c>
      <c r="D438" s="9" t="s">
        <v>39</v>
      </c>
      <c r="E438" s="9" t="s">
        <v>295</v>
      </c>
      <c r="F438" s="9" t="s">
        <v>296</v>
      </c>
      <c r="G438" s="0" t="n">
        <f aca="false">IF(Table24[[#This Row],[Number]]&lt;&gt;0,COUNTIF('Finish order'!F:F, Table24[[#This Row],[Number]]),"")</f>
        <v>1</v>
      </c>
    </row>
    <row r="439" customFormat="false" ht="15" hidden="false" customHeight="false" outlineLevel="0" collapsed="false">
      <c r="A439" s="5" t="n">
        <v>438</v>
      </c>
      <c r="C439" s="9"/>
      <c r="D439" s="6"/>
      <c r="E439" s="9" t="s">
        <v>295</v>
      </c>
      <c r="F439" s="9" t="s">
        <v>296</v>
      </c>
      <c r="G439" s="0" t="str">
        <f aca="false">IF(Table24[[#This Row],[Number]]&lt;&gt;0,COUNTIF('Finish order'!F:F, Table24[[#This Row],[Number]]),"")</f>
        <v/>
      </c>
    </row>
    <row r="440" customFormat="false" ht="15" hidden="false" customHeight="false" outlineLevel="0" collapsed="false">
      <c r="A440" s="5" t="n">
        <v>439</v>
      </c>
      <c r="C440" s="9"/>
      <c r="D440" s="6"/>
      <c r="E440" s="9" t="s">
        <v>295</v>
      </c>
      <c r="F440" s="9" t="s">
        <v>296</v>
      </c>
      <c r="G440" s="0" t="str">
        <f aca="false">IF(Table24[[#This Row],[Number]]&lt;&gt;0,COUNTIF('Finish order'!F:F, Table24[[#This Row],[Number]]),"")</f>
        <v/>
      </c>
    </row>
    <row r="441" customFormat="false" ht="15" hidden="false" customHeight="false" outlineLevel="0" collapsed="false">
      <c r="A441" s="5" t="n">
        <v>440</v>
      </c>
      <c r="C441" s="9"/>
      <c r="D441" s="6"/>
      <c r="E441" s="9" t="s">
        <v>295</v>
      </c>
      <c r="F441" s="9" t="s">
        <v>296</v>
      </c>
      <c r="G441" s="0" t="str">
        <f aca="false">IF(Table24[[#This Row],[Number]]&lt;&gt;0,COUNTIF('Finish order'!F:F, Table24[[#This Row],[Number]]),"")</f>
        <v/>
      </c>
    </row>
    <row r="442" customFormat="false" ht="15" hidden="false" customHeight="false" outlineLevel="0" collapsed="false">
      <c r="A442" s="5" t="n">
        <v>441</v>
      </c>
      <c r="C442" s="9"/>
      <c r="D442" s="6"/>
      <c r="E442" s="9" t="s">
        <v>295</v>
      </c>
      <c r="F442" s="9" t="s">
        <v>296</v>
      </c>
      <c r="G442" s="0" t="str">
        <f aca="false">IF(Table24[[#This Row],[Number]]&lt;&gt;0,COUNTIF('Finish order'!F:F, Table24[[#This Row],[Number]]),"")</f>
        <v/>
      </c>
    </row>
    <row r="443" customFormat="false" ht="15" hidden="false" customHeight="false" outlineLevel="0" collapsed="false">
      <c r="A443" s="5" t="n">
        <v>442</v>
      </c>
      <c r="C443" s="9"/>
      <c r="D443" s="6"/>
      <c r="E443" s="9" t="s">
        <v>295</v>
      </c>
      <c r="F443" s="9" t="s">
        <v>296</v>
      </c>
      <c r="G443" s="0" t="str">
        <f aca="false">IF(Table24[[#This Row],[Number]]&lt;&gt;0,COUNTIF('Finish order'!F:F, Table24[[#This Row],[Number]]),"")</f>
        <v/>
      </c>
    </row>
    <row r="444" customFormat="false" ht="15" hidden="false" customHeight="false" outlineLevel="0" collapsed="false">
      <c r="A444" s="5" t="n">
        <v>443</v>
      </c>
      <c r="C444" s="9"/>
      <c r="D444" s="6"/>
      <c r="E444" s="9" t="s">
        <v>295</v>
      </c>
      <c r="F444" s="9" t="s">
        <v>296</v>
      </c>
      <c r="G444" s="0" t="str">
        <f aca="false">IF(Table24[[#This Row],[Number]]&lt;&gt;0,COUNTIF('Finish order'!F:F, Table24[[#This Row],[Number]]),"")</f>
        <v/>
      </c>
    </row>
    <row r="445" customFormat="false" ht="15" hidden="false" customHeight="false" outlineLevel="0" collapsed="false">
      <c r="A445" s="5" t="n">
        <v>444</v>
      </c>
      <c r="C445" s="9"/>
      <c r="D445" s="6"/>
      <c r="E445" s="9" t="s">
        <v>295</v>
      </c>
      <c r="F445" s="9" t="s">
        <v>296</v>
      </c>
      <c r="G445" s="0" t="str">
        <f aca="false">IF(Table24[[#This Row],[Number]]&lt;&gt;0,COUNTIF('Finish order'!F:F, Table24[[#This Row],[Number]]),"")</f>
        <v/>
      </c>
    </row>
    <row r="446" customFormat="false" ht="15" hidden="false" customHeight="false" outlineLevel="0" collapsed="false">
      <c r="A446" s="5" t="n">
        <v>445</v>
      </c>
      <c r="C446" s="9"/>
      <c r="D446" s="6"/>
      <c r="E446" s="9" t="s">
        <v>295</v>
      </c>
      <c r="F446" s="9" t="s">
        <v>296</v>
      </c>
      <c r="G446" s="0" t="str">
        <f aca="false">IF(Table24[[#This Row],[Number]]&lt;&gt;0,COUNTIF('Finish order'!F:F, Table24[[#This Row],[Number]]),"")</f>
        <v/>
      </c>
    </row>
    <row r="447" customFormat="false" ht="15" hidden="false" customHeight="false" outlineLevel="0" collapsed="false">
      <c r="A447" s="5" t="n">
        <v>446</v>
      </c>
      <c r="C447" s="9"/>
      <c r="D447" s="6"/>
      <c r="E447" s="9" t="s">
        <v>295</v>
      </c>
      <c r="F447" s="9" t="s">
        <v>296</v>
      </c>
      <c r="G447" s="0" t="str">
        <f aca="false">IF(Table24[[#This Row],[Number]]&lt;&gt;0,COUNTIF('Finish order'!F:F, Table24[[#This Row],[Number]]),"")</f>
        <v/>
      </c>
    </row>
    <row r="448" customFormat="false" ht="15" hidden="false" customHeight="false" outlineLevel="0" collapsed="false">
      <c r="A448" s="5" t="n">
        <v>447</v>
      </c>
      <c r="C448" s="9"/>
      <c r="D448" s="6"/>
      <c r="E448" s="9" t="s">
        <v>295</v>
      </c>
      <c r="F448" s="9" t="s">
        <v>296</v>
      </c>
      <c r="G448" s="0" t="str">
        <f aca="false">IF(Table24[[#This Row],[Number]]&lt;&gt;0,COUNTIF('Finish order'!F:F, Table24[[#This Row],[Number]]),"")</f>
        <v/>
      </c>
    </row>
    <row r="449" customFormat="false" ht="15" hidden="false" customHeight="false" outlineLevel="0" collapsed="false">
      <c r="A449" s="5" t="n">
        <v>448</v>
      </c>
      <c r="C449" s="9"/>
      <c r="D449" s="6"/>
      <c r="E449" s="9" t="s">
        <v>295</v>
      </c>
      <c r="F449" s="9" t="s">
        <v>296</v>
      </c>
      <c r="G449" s="0" t="str">
        <f aca="false">IF(Table24[[#This Row],[Number]]&lt;&gt;0,COUNTIF('Finish order'!F:F, Table24[[#This Row],[Number]]),"")</f>
        <v/>
      </c>
    </row>
    <row r="450" customFormat="false" ht="15" hidden="false" customHeight="false" outlineLevel="0" collapsed="false">
      <c r="A450" s="5" t="n">
        <v>449</v>
      </c>
      <c r="C450" s="9"/>
      <c r="D450" s="6"/>
      <c r="E450" s="9" t="s">
        <v>295</v>
      </c>
      <c r="F450" s="9" t="s">
        <v>296</v>
      </c>
      <c r="G450" s="0" t="str">
        <f aca="false">IF(Table24[[#This Row],[Number]]&lt;&gt;0,COUNTIF('Finish order'!F:F, Table24[[#This Row],[Number]]),"")</f>
        <v/>
      </c>
    </row>
    <row r="451" customFormat="false" ht="15" hidden="false" customHeight="false" outlineLevel="0" collapsed="false">
      <c r="A451" s="5" t="n">
        <v>450</v>
      </c>
      <c r="C451" s="9"/>
      <c r="D451" s="6"/>
      <c r="E451" s="9" t="s">
        <v>295</v>
      </c>
      <c r="F451" s="9" t="s">
        <v>296</v>
      </c>
      <c r="G451" s="0" t="str">
        <f aca="false">IF(Table24[[#This Row],[Number]]&lt;&gt;0,COUNTIF('Finish order'!F:F, Table24[[#This Row],[Number]]),"")</f>
        <v/>
      </c>
    </row>
    <row r="452" customFormat="false" ht="15" hidden="false" customHeight="false" outlineLevel="0" collapsed="false">
      <c r="A452" s="5" t="n">
        <v>451</v>
      </c>
      <c r="C452" s="9"/>
      <c r="D452" s="6"/>
      <c r="E452" s="9" t="s">
        <v>295</v>
      </c>
      <c r="F452" s="9" t="s">
        <v>296</v>
      </c>
      <c r="G452" s="0" t="str">
        <f aca="false">IF(Table24[[#This Row],[Number]]&lt;&gt;0,COUNTIF('Finish order'!F:F, Table24[[#This Row],[Number]]),"")</f>
        <v/>
      </c>
    </row>
    <row r="453" customFormat="false" ht="15" hidden="false" customHeight="false" outlineLevel="0" collapsed="false">
      <c r="A453" s="5" t="n">
        <v>452</v>
      </c>
      <c r="C453" s="9"/>
      <c r="D453" s="6"/>
      <c r="E453" s="9" t="s">
        <v>295</v>
      </c>
      <c r="F453" s="9" t="s">
        <v>296</v>
      </c>
      <c r="G453" s="0" t="str">
        <f aca="false">IF(Table24[[#This Row],[Number]]&lt;&gt;0,COUNTIF('Finish order'!F:F, Table24[[#This Row],[Number]]),"")</f>
        <v/>
      </c>
    </row>
    <row r="454" customFormat="false" ht="15" hidden="false" customHeight="false" outlineLevel="0" collapsed="false">
      <c r="A454" s="5" t="n">
        <v>453</v>
      </c>
      <c r="C454" s="9"/>
      <c r="D454" s="6"/>
      <c r="E454" s="9" t="s">
        <v>295</v>
      </c>
      <c r="F454" s="9" t="s">
        <v>296</v>
      </c>
      <c r="G454" s="0" t="str">
        <f aca="false">IF(Table24[[#This Row],[Number]]&lt;&gt;0,COUNTIF('Finish order'!F:F, Table24[[#This Row],[Number]]),"")</f>
        <v/>
      </c>
    </row>
    <row r="455" customFormat="false" ht="15" hidden="false" customHeight="false" outlineLevel="0" collapsed="false">
      <c r="A455" s="5" t="n">
        <v>454</v>
      </c>
      <c r="C455" s="9"/>
      <c r="D455" s="6"/>
      <c r="E455" s="9" t="s">
        <v>295</v>
      </c>
      <c r="F455" s="9" t="s">
        <v>296</v>
      </c>
      <c r="G455" s="0" t="str">
        <f aca="false">IF(Table24[[#This Row],[Number]]&lt;&gt;0,COUNTIF('Finish order'!F:F, Table24[[#This Row],[Number]]),"")</f>
        <v/>
      </c>
    </row>
    <row r="456" customFormat="false" ht="15" hidden="false" customHeight="false" outlineLevel="0" collapsed="false">
      <c r="A456" s="5" t="n">
        <v>455</v>
      </c>
      <c r="C456" s="9"/>
      <c r="D456" s="6"/>
      <c r="E456" s="9" t="s">
        <v>295</v>
      </c>
      <c r="F456" s="9" t="s">
        <v>296</v>
      </c>
      <c r="G456" s="0" t="str">
        <f aca="false">IF(Table24[[#This Row],[Number]]&lt;&gt;0,COUNTIF('Finish order'!F:F, Table24[[#This Row],[Number]]),"")</f>
        <v/>
      </c>
    </row>
    <row r="457" customFormat="false" ht="15" hidden="false" customHeight="false" outlineLevel="0" collapsed="false">
      <c r="A457" s="5" t="n">
        <v>456</v>
      </c>
      <c r="C457" s="9"/>
      <c r="D457" s="6"/>
      <c r="E457" s="9" t="s">
        <v>295</v>
      </c>
      <c r="F457" s="9" t="s">
        <v>296</v>
      </c>
      <c r="G457" s="0" t="str">
        <f aca="false">IF(Table24[[#This Row],[Number]]&lt;&gt;0,COUNTIF('Finish order'!F:F, Table24[[#This Row],[Number]]),"")</f>
        <v/>
      </c>
    </row>
    <row r="458" customFormat="false" ht="15" hidden="false" customHeight="false" outlineLevel="0" collapsed="false">
      <c r="A458" s="5" t="n">
        <v>457</v>
      </c>
      <c r="C458" s="9"/>
      <c r="D458" s="6"/>
      <c r="E458" s="9" t="s">
        <v>295</v>
      </c>
      <c r="F458" s="9" t="s">
        <v>296</v>
      </c>
      <c r="G458" s="0" t="str">
        <f aca="false">IF(Table24[[#This Row],[Number]]&lt;&gt;0,COUNTIF('Finish order'!F:F, Table24[[#This Row],[Number]]),"")</f>
        <v/>
      </c>
    </row>
    <row r="459" customFormat="false" ht="15" hidden="false" customHeight="false" outlineLevel="0" collapsed="false">
      <c r="A459" s="5" t="n">
        <v>458</v>
      </c>
      <c r="C459" s="9"/>
      <c r="D459" s="6"/>
      <c r="E459" s="9" t="s">
        <v>295</v>
      </c>
      <c r="F459" s="9" t="s">
        <v>296</v>
      </c>
      <c r="G459" s="0" t="str">
        <f aca="false">IF(Table24[[#This Row],[Number]]&lt;&gt;0,COUNTIF('Finish order'!F:F, Table24[[#This Row],[Number]]),"")</f>
        <v/>
      </c>
    </row>
    <row r="460" customFormat="false" ht="15" hidden="false" customHeight="false" outlineLevel="0" collapsed="false">
      <c r="A460" s="5" t="n">
        <v>459</v>
      </c>
      <c r="C460" s="9"/>
      <c r="D460" s="6"/>
      <c r="E460" s="9" t="s">
        <v>295</v>
      </c>
      <c r="F460" s="9" t="s">
        <v>296</v>
      </c>
      <c r="G460" s="0" t="str">
        <f aca="false">IF(Table24[[#This Row],[Number]]&lt;&gt;0,COUNTIF('Finish order'!F:F, Table24[[#This Row],[Number]]),"")</f>
        <v/>
      </c>
    </row>
    <row r="461" customFormat="false" ht="15" hidden="false" customHeight="false" outlineLevel="0" collapsed="false">
      <c r="A461" s="5" t="n">
        <v>460</v>
      </c>
      <c r="C461" s="9"/>
      <c r="D461" s="6"/>
      <c r="E461" s="9" t="s">
        <v>295</v>
      </c>
      <c r="F461" s="9" t="s">
        <v>296</v>
      </c>
      <c r="G461" s="0" t="str">
        <f aca="false">IF(Table24[[#This Row],[Number]]&lt;&gt;0,COUNTIF('Finish order'!F:F, Table24[[#This Row],[Number]]),"")</f>
        <v/>
      </c>
    </row>
    <row r="462" customFormat="false" ht="15" hidden="false" customHeight="false" outlineLevel="0" collapsed="false">
      <c r="A462" s="5" t="n">
        <v>461</v>
      </c>
      <c r="C462" s="9"/>
      <c r="D462" s="6"/>
      <c r="E462" s="9" t="s">
        <v>295</v>
      </c>
      <c r="F462" s="9" t="s">
        <v>296</v>
      </c>
      <c r="G462" s="0" t="str">
        <f aca="false">IF(Table24[[#This Row],[Number]]&lt;&gt;0,COUNTIF('Finish order'!F:F, Table24[[#This Row],[Number]]),"")</f>
        <v/>
      </c>
    </row>
    <row r="463" customFormat="false" ht="15" hidden="false" customHeight="false" outlineLevel="0" collapsed="false">
      <c r="A463" s="5" t="n">
        <v>462</v>
      </c>
      <c r="C463" s="9"/>
      <c r="D463" s="6"/>
      <c r="E463" s="9" t="s">
        <v>295</v>
      </c>
      <c r="F463" s="9" t="s">
        <v>296</v>
      </c>
      <c r="G463" s="0" t="str">
        <f aca="false">IF(Table24[[#This Row],[Number]]&lt;&gt;0,COUNTIF('Finish order'!F:F, Table24[[#This Row],[Number]]),"")</f>
        <v/>
      </c>
    </row>
    <row r="464" customFormat="false" ht="15" hidden="false" customHeight="false" outlineLevel="0" collapsed="false">
      <c r="A464" s="5" t="n">
        <v>463</v>
      </c>
      <c r="C464" s="9"/>
      <c r="D464" s="6"/>
      <c r="E464" s="9" t="s">
        <v>295</v>
      </c>
      <c r="F464" s="9" t="s">
        <v>296</v>
      </c>
      <c r="G464" s="0" t="str">
        <f aca="false">IF(Table24[[#This Row],[Number]]&lt;&gt;0,COUNTIF('Finish order'!F:F, Table24[[#This Row],[Number]]),"")</f>
        <v/>
      </c>
    </row>
    <row r="465" customFormat="false" ht="15" hidden="false" customHeight="false" outlineLevel="0" collapsed="false">
      <c r="A465" s="5" t="n">
        <v>464</v>
      </c>
      <c r="C465" s="9"/>
      <c r="D465" s="6"/>
      <c r="E465" s="9" t="s">
        <v>295</v>
      </c>
      <c r="F465" s="9" t="s">
        <v>296</v>
      </c>
      <c r="G465" s="0" t="str">
        <f aca="false">IF(Table24[[#This Row],[Number]]&lt;&gt;0,COUNTIF('Finish order'!F:F, Table24[[#This Row],[Number]]),"")</f>
        <v/>
      </c>
    </row>
    <row r="466" customFormat="false" ht="15" hidden="false" customHeight="false" outlineLevel="0" collapsed="false">
      <c r="A466" s="5" t="n">
        <v>465</v>
      </c>
      <c r="C466" s="9"/>
      <c r="D466" s="6"/>
      <c r="E466" s="9" t="s">
        <v>295</v>
      </c>
      <c r="F466" s="9" t="s">
        <v>296</v>
      </c>
      <c r="G466" s="0" t="str">
        <f aca="false">IF(Table24[[#This Row],[Number]]&lt;&gt;0,COUNTIF('Finish order'!F:F, Table24[[#This Row],[Number]]),"")</f>
        <v/>
      </c>
    </row>
    <row r="467" customFormat="false" ht="15" hidden="false" customHeight="false" outlineLevel="0" collapsed="false">
      <c r="A467" s="5" t="n">
        <v>466</v>
      </c>
      <c r="C467" s="9"/>
      <c r="D467" s="6"/>
      <c r="E467" s="9" t="s">
        <v>295</v>
      </c>
      <c r="F467" s="9" t="s">
        <v>296</v>
      </c>
      <c r="G467" s="0" t="str">
        <f aca="false">IF(Table24[[#This Row],[Number]]&lt;&gt;0,COUNTIF('Finish order'!F:F, Table24[[#This Row],[Number]]),"")</f>
        <v/>
      </c>
    </row>
    <row r="468" customFormat="false" ht="15" hidden="false" customHeight="false" outlineLevel="0" collapsed="false">
      <c r="A468" s="5" t="n">
        <v>467</v>
      </c>
      <c r="C468" s="9"/>
      <c r="D468" s="6"/>
      <c r="E468" s="9" t="s">
        <v>295</v>
      </c>
      <c r="F468" s="9" t="s">
        <v>296</v>
      </c>
      <c r="G468" s="0" t="str">
        <f aca="false">IF(Table24[[#This Row],[Number]]&lt;&gt;0,COUNTIF('Finish order'!F:F, Table24[[#This Row],[Number]]),"")</f>
        <v/>
      </c>
    </row>
    <row r="469" customFormat="false" ht="15" hidden="false" customHeight="false" outlineLevel="0" collapsed="false">
      <c r="A469" s="5" t="n">
        <v>468</v>
      </c>
      <c r="C469" s="9"/>
      <c r="D469" s="6"/>
      <c r="E469" s="9" t="s">
        <v>295</v>
      </c>
      <c r="F469" s="9" t="s">
        <v>296</v>
      </c>
      <c r="G469" s="0" t="str">
        <f aca="false">IF(Table24[[#This Row],[Number]]&lt;&gt;0,COUNTIF('Finish order'!F:F, Table24[[#This Row],[Number]]),"")</f>
        <v/>
      </c>
    </row>
    <row r="470" customFormat="false" ht="15" hidden="false" customHeight="false" outlineLevel="0" collapsed="false">
      <c r="A470" s="5" t="n">
        <v>469</v>
      </c>
      <c r="C470" s="9"/>
      <c r="D470" s="6"/>
      <c r="E470" s="9" t="s">
        <v>295</v>
      </c>
      <c r="F470" s="9" t="s">
        <v>296</v>
      </c>
      <c r="G470" s="0" t="str">
        <f aca="false">IF(Table24[[#This Row],[Number]]&lt;&gt;0,COUNTIF('Finish order'!F:F, Table24[[#This Row],[Number]]),"")</f>
        <v/>
      </c>
    </row>
    <row r="471" customFormat="false" ht="15" hidden="false" customHeight="false" outlineLevel="0" collapsed="false">
      <c r="A471" s="5" t="n">
        <v>470</v>
      </c>
      <c r="C471" s="9"/>
      <c r="D471" s="6"/>
      <c r="E471" s="9" t="s">
        <v>295</v>
      </c>
      <c r="F471" s="9" t="s">
        <v>296</v>
      </c>
      <c r="G471" s="0" t="str">
        <f aca="false">IF(Table24[[#This Row],[Number]]&lt;&gt;0,COUNTIF('Finish order'!F:F, Table24[[#This Row],[Number]]),"")</f>
        <v/>
      </c>
    </row>
    <row r="472" customFormat="false" ht="15" hidden="false" customHeight="false" outlineLevel="0" collapsed="false">
      <c r="A472" s="5" t="n">
        <v>471</v>
      </c>
      <c r="C472" s="9"/>
      <c r="D472" s="6"/>
      <c r="E472" s="9" t="s">
        <v>295</v>
      </c>
      <c r="F472" s="9" t="s">
        <v>296</v>
      </c>
      <c r="G472" s="0" t="str">
        <f aca="false">IF(Table24[[#This Row],[Number]]&lt;&gt;0,COUNTIF('Finish order'!F:F, Table24[[#This Row],[Number]]),"")</f>
        <v/>
      </c>
    </row>
    <row r="473" customFormat="false" ht="15" hidden="false" customHeight="false" outlineLevel="0" collapsed="false">
      <c r="A473" s="5" t="n">
        <v>472</v>
      </c>
      <c r="C473" s="9"/>
      <c r="D473" s="6"/>
      <c r="E473" s="9" t="s">
        <v>295</v>
      </c>
      <c r="F473" s="9" t="s">
        <v>296</v>
      </c>
      <c r="G473" s="0" t="str">
        <f aca="false">IF(Table24[[#This Row],[Number]]&lt;&gt;0,COUNTIF('Finish order'!F:F, Table24[[#This Row],[Number]]),"")</f>
        <v/>
      </c>
    </row>
    <row r="474" customFormat="false" ht="15" hidden="false" customHeight="false" outlineLevel="0" collapsed="false">
      <c r="A474" s="5" t="n">
        <v>473</v>
      </c>
      <c r="C474" s="9"/>
      <c r="D474" s="6"/>
      <c r="E474" s="9" t="s">
        <v>295</v>
      </c>
      <c r="F474" s="9" t="s">
        <v>296</v>
      </c>
      <c r="G474" s="0" t="str">
        <f aca="false">IF(Table24[[#This Row],[Number]]&lt;&gt;0,COUNTIF('Finish order'!F:F, Table24[[#This Row],[Number]]),"")</f>
        <v/>
      </c>
    </row>
    <row r="475" customFormat="false" ht="15" hidden="false" customHeight="false" outlineLevel="0" collapsed="false">
      <c r="A475" s="5" t="n">
        <v>474</v>
      </c>
      <c r="C475" s="9"/>
      <c r="D475" s="6"/>
      <c r="E475" s="9" t="s">
        <v>295</v>
      </c>
      <c r="F475" s="9" t="s">
        <v>296</v>
      </c>
      <c r="G475" s="0" t="str">
        <f aca="false">IF(Table24[[#This Row],[Number]]&lt;&gt;0,COUNTIF('Finish order'!F:F, Table24[[#This Row],[Number]]),"")</f>
        <v/>
      </c>
    </row>
    <row r="476" customFormat="false" ht="15" hidden="false" customHeight="false" outlineLevel="0" collapsed="false">
      <c r="A476" s="5" t="n">
        <v>475</v>
      </c>
      <c r="C476" s="9"/>
      <c r="D476" s="6"/>
      <c r="E476" s="9" t="s">
        <v>295</v>
      </c>
      <c r="F476" s="9" t="s">
        <v>296</v>
      </c>
      <c r="G476" s="0" t="str">
        <f aca="false">IF(Table24[[#This Row],[Number]]&lt;&gt;0,COUNTIF('Finish order'!F:F, Table24[[#This Row],[Number]]),"")</f>
        <v/>
      </c>
    </row>
    <row r="477" customFormat="false" ht="15" hidden="false" customHeight="false" outlineLevel="0" collapsed="false">
      <c r="A477" s="5" t="n">
        <v>476</v>
      </c>
      <c r="C477" s="9"/>
      <c r="D477" s="6"/>
      <c r="E477" s="9" t="s">
        <v>295</v>
      </c>
      <c r="F477" s="9" t="s">
        <v>296</v>
      </c>
      <c r="G477" s="0" t="str">
        <f aca="false">IF(Table24[[#This Row],[Number]]&lt;&gt;0,COUNTIF('Finish order'!F:F, Table24[[#This Row],[Number]]),"")</f>
        <v/>
      </c>
    </row>
    <row r="478" customFormat="false" ht="15" hidden="false" customHeight="false" outlineLevel="0" collapsed="false">
      <c r="A478" s="5" t="n">
        <v>477</v>
      </c>
      <c r="C478" s="9"/>
      <c r="D478" s="6"/>
      <c r="E478" s="9" t="s">
        <v>295</v>
      </c>
      <c r="F478" s="9" t="s">
        <v>296</v>
      </c>
      <c r="G478" s="0" t="str">
        <f aca="false">IF(Table24[[#This Row],[Number]]&lt;&gt;0,COUNTIF('Finish order'!F:F, Table24[[#This Row],[Number]]),"")</f>
        <v/>
      </c>
    </row>
    <row r="479" customFormat="false" ht="15" hidden="false" customHeight="false" outlineLevel="0" collapsed="false">
      <c r="A479" s="5" t="n">
        <v>478</v>
      </c>
      <c r="C479" s="9"/>
      <c r="D479" s="6"/>
      <c r="E479" s="9" t="s">
        <v>295</v>
      </c>
      <c r="F479" s="9" t="s">
        <v>296</v>
      </c>
      <c r="G479" s="0" t="str">
        <f aca="false">IF(Table24[[#This Row],[Number]]&lt;&gt;0,COUNTIF('Finish order'!F:F, Table24[[#This Row],[Number]]),"")</f>
        <v/>
      </c>
    </row>
    <row r="480" customFormat="false" ht="15" hidden="false" customHeight="false" outlineLevel="0" collapsed="false">
      <c r="A480" s="5" t="n">
        <v>479</v>
      </c>
      <c r="C480" s="9"/>
      <c r="D480" s="6"/>
      <c r="E480" s="9" t="s">
        <v>295</v>
      </c>
      <c r="F480" s="9" t="s">
        <v>296</v>
      </c>
      <c r="G480" s="0" t="str">
        <f aca="false">IF(Table24[[#This Row],[Number]]&lt;&gt;0,COUNTIF('Finish order'!F:F, Table24[[#This Row],[Number]]),"")</f>
        <v/>
      </c>
    </row>
    <row r="481" customFormat="false" ht="15" hidden="false" customHeight="false" outlineLevel="0" collapsed="false">
      <c r="A481" s="5" t="n">
        <v>480</v>
      </c>
      <c r="C481" s="9" t="s">
        <v>451</v>
      </c>
      <c r="D481" s="9" t="s">
        <v>166</v>
      </c>
      <c r="E481" s="9" t="s">
        <v>295</v>
      </c>
      <c r="F481" s="9" t="s">
        <v>389</v>
      </c>
      <c r="G481" s="0" t="str">
        <f aca="false">IF(Table24[[#This Row],[Number]]&lt;&gt;0,COUNTIF('Finish order'!F:F, Table24[[#This Row],[Number]]),"")</f>
        <v/>
      </c>
    </row>
    <row r="482" customFormat="false" ht="15" hidden="false" customHeight="false" outlineLevel="0" collapsed="false">
      <c r="A482" s="5" t="n">
        <v>481</v>
      </c>
      <c r="C482" s="9" t="s">
        <v>452</v>
      </c>
      <c r="D482" s="9" t="s">
        <v>46</v>
      </c>
      <c r="E482" s="9" t="s">
        <v>295</v>
      </c>
      <c r="F482" s="9" t="s">
        <v>389</v>
      </c>
      <c r="G482" s="0" t="str">
        <f aca="false">IF(Table24[[#This Row],[Number]]&lt;&gt;0,COUNTIF('Finish order'!F:F, Table24[[#This Row],[Number]]),"")</f>
        <v/>
      </c>
    </row>
    <row r="483" customFormat="false" ht="15" hidden="false" customHeight="false" outlineLevel="0" collapsed="false">
      <c r="A483" s="5" t="n">
        <v>482</v>
      </c>
      <c r="C483" s="9" t="s">
        <v>453</v>
      </c>
      <c r="D483" s="9" t="s">
        <v>39</v>
      </c>
      <c r="E483" s="9" t="s">
        <v>295</v>
      </c>
      <c r="F483" s="9" t="s">
        <v>389</v>
      </c>
      <c r="G483" s="0" t="str">
        <f aca="false">IF(Table24[[#This Row],[Number]]&lt;&gt;0,COUNTIF('Finish order'!F:F, Table24[[#This Row],[Number]]),"")</f>
        <v/>
      </c>
    </row>
    <row r="484" customFormat="false" ht="15" hidden="false" customHeight="false" outlineLevel="0" collapsed="false">
      <c r="A484" s="5" t="n">
        <v>483</v>
      </c>
      <c r="C484" s="9" t="s">
        <v>454</v>
      </c>
      <c r="D484" s="9" t="s">
        <v>39</v>
      </c>
      <c r="E484" s="9" t="s">
        <v>295</v>
      </c>
      <c r="F484" s="9" t="s">
        <v>389</v>
      </c>
      <c r="G484" s="0" t="str">
        <f aca="false">IF(Table24[[#This Row],[Number]]&lt;&gt;0,COUNTIF('Finish order'!F:F, Table24[[#This Row],[Number]]),"")</f>
        <v/>
      </c>
    </row>
    <row r="485" customFormat="false" ht="15" hidden="false" customHeight="false" outlineLevel="0" collapsed="false">
      <c r="A485" s="5" t="n">
        <v>484</v>
      </c>
      <c r="C485" s="9" t="s">
        <v>455</v>
      </c>
      <c r="D485" s="9" t="s">
        <v>456</v>
      </c>
      <c r="E485" s="9" t="s">
        <v>40</v>
      </c>
      <c r="F485" s="9" t="s">
        <v>457</v>
      </c>
      <c r="G485" s="0" t="str">
        <f aca="false">IF(Table24[[#This Row],[Number]]&lt;&gt;0,COUNTIF('Finish order'!F:F, Table24[[#This Row],[Number]]),"")</f>
        <v/>
      </c>
    </row>
    <row r="486" customFormat="false" ht="15" hidden="false" customHeight="false" outlineLevel="0" collapsed="false">
      <c r="A486" s="5" t="n">
        <v>485</v>
      </c>
      <c r="C486" s="9"/>
      <c r="D486" s="6"/>
      <c r="E486" s="9" t="s">
        <v>295</v>
      </c>
      <c r="F486" s="9" t="s">
        <v>296</v>
      </c>
      <c r="G486" s="0" t="str">
        <f aca="false">IF(Table24[[#This Row],[Number]]&lt;&gt;0,COUNTIF('Finish order'!F:F, Table24[[#This Row],[Number]]),"")</f>
        <v/>
      </c>
    </row>
    <row r="487" customFormat="false" ht="15" hidden="false" customHeight="false" outlineLevel="0" collapsed="false">
      <c r="A487" s="5" t="n">
        <v>486</v>
      </c>
      <c r="C487" s="9"/>
      <c r="D487" s="6"/>
      <c r="E487" s="9" t="s">
        <v>295</v>
      </c>
      <c r="F487" s="9" t="s">
        <v>296</v>
      </c>
      <c r="G487" s="0" t="str">
        <f aca="false">IF(Table24[[#This Row],[Number]]&lt;&gt;0,COUNTIF('Finish order'!F:F, Table24[[#This Row],[Number]]),"")</f>
        <v/>
      </c>
    </row>
    <row r="488" customFormat="false" ht="15" hidden="false" customHeight="false" outlineLevel="0" collapsed="false">
      <c r="A488" s="5" t="n">
        <v>487</v>
      </c>
      <c r="C488" s="9"/>
      <c r="D488" s="6"/>
      <c r="E488" s="9" t="s">
        <v>295</v>
      </c>
      <c r="F488" s="9" t="s">
        <v>296</v>
      </c>
      <c r="G488" s="0" t="str">
        <f aca="false">IF(Table24[[#This Row],[Number]]&lt;&gt;0,COUNTIF('Finish order'!F:F, Table24[[#This Row],[Number]]),"")</f>
        <v/>
      </c>
    </row>
    <row r="489" customFormat="false" ht="15" hidden="false" customHeight="false" outlineLevel="0" collapsed="false">
      <c r="A489" s="5" t="n">
        <v>488</v>
      </c>
      <c r="C489" s="9"/>
      <c r="D489" s="6"/>
      <c r="E489" s="9" t="s">
        <v>295</v>
      </c>
      <c r="F489" s="9" t="s">
        <v>296</v>
      </c>
      <c r="G489" s="0" t="str">
        <f aca="false">IF(Table24[[#This Row],[Number]]&lt;&gt;0,COUNTIF('Finish order'!F:F, Table24[[#This Row],[Number]]),"")</f>
        <v/>
      </c>
    </row>
    <row r="490" customFormat="false" ht="15" hidden="false" customHeight="false" outlineLevel="0" collapsed="false">
      <c r="A490" s="5" t="n">
        <v>489</v>
      </c>
      <c r="C490" s="9"/>
      <c r="D490" s="6"/>
      <c r="E490" s="9" t="s">
        <v>295</v>
      </c>
      <c r="F490" s="9" t="s">
        <v>296</v>
      </c>
      <c r="G490" s="0" t="str">
        <f aca="false">IF(Table24[[#This Row],[Number]]&lt;&gt;0,COUNTIF('Finish order'!F:F, Table24[[#This Row],[Number]]),"")</f>
        <v/>
      </c>
    </row>
    <row r="491" customFormat="false" ht="15" hidden="false" customHeight="false" outlineLevel="0" collapsed="false">
      <c r="A491" s="5" t="n">
        <v>490</v>
      </c>
      <c r="C491" s="9"/>
      <c r="D491" s="6"/>
      <c r="E491" s="9" t="s">
        <v>295</v>
      </c>
      <c r="F491" s="9" t="s">
        <v>296</v>
      </c>
      <c r="G491" s="0" t="str">
        <f aca="false">IF(Table24[[#This Row],[Number]]&lt;&gt;0,COUNTIF('Finish order'!F:F, Table24[[#This Row],[Number]]),"")</f>
        <v/>
      </c>
    </row>
    <row r="492" customFormat="false" ht="15" hidden="false" customHeight="false" outlineLevel="0" collapsed="false">
      <c r="A492" s="5" t="n">
        <v>491</v>
      </c>
      <c r="C492" s="9"/>
      <c r="D492" s="6"/>
      <c r="E492" s="9" t="s">
        <v>295</v>
      </c>
      <c r="F492" s="9" t="s">
        <v>296</v>
      </c>
      <c r="G492" s="0" t="str">
        <f aca="false">IF(Table24[[#This Row],[Number]]&lt;&gt;0,COUNTIF('Finish order'!F:F, Table24[[#This Row],[Number]]),"")</f>
        <v/>
      </c>
    </row>
    <row r="493" customFormat="false" ht="15" hidden="false" customHeight="false" outlineLevel="0" collapsed="false">
      <c r="A493" s="5" t="n">
        <v>492</v>
      </c>
      <c r="C493" s="9"/>
      <c r="D493" s="6"/>
      <c r="E493" s="9" t="s">
        <v>295</v>
      </c>
      <c r="F493" s="9" t="s">
        <v>296</v>
      </c>
      <c r="G493" s="0" t="str">
        <f aca="false">IF(Table24[[#This Row],[Number]]&lt;&gt;0,COUNTIF('Finish order'!F:F, Table24[[#This Row],[Number]]),"")</f>
        <v/>
      </c>
    </row>
    <row r="494" customFormat="false" ht="15" hidden="false" customHeight="false" outlineLevel="0" collapsed="false">
      <c r="A494" s="5" t="n">
        <v>493</v>
      </c>
      <c r="C494" s="9"/>
      <c r="D494" s="6"/>
      <c r="E494" s="9" t="s">
        <v>295</v>
      </c>
      <c r="F494" s="9" t="s">
        <v>296</v>
      </c>
      <c r="G494" s="0" t="str">
        <f aca="false">IF(Table24[[#This Row],[Number]]&lt;&gt;0,COUNTIF('Finish order'!F:F, Table24[[#This Row],[Number]]),"")</f>
        <v/>
      </c>
    </row>
    <row r="495" customFormat="false" ht="15" hidden="false" customHeight="false" outlineLevel="0" collapsed="false">
      <c r="A495" s="5" t="n">
        <v>494</v>
      </c>
      <c r="C495" s="9"/>
      <c r="D495" s="6"/>
      <c r="E495" s="9" t="s">
        <v>295</v>
      </c>
      <c r="F495" s="9" t="s">
        <v>296</v>
      </c>
      <c r="G495" s="0" t="str">
        <f aca="false">IF(Table24[[#This Row],[Number]]&lt;&gt;0,COUNTIF('Finish order'!F:F, Table24[[#This Row],[Number]]),"")</f>
        <v/>
      </c>
    </row>
    <row r="496" customFormat="false" ht="15" hidden="false" customHeight="false" outlineLevel="0" collapsed="false">
      <c r="A496" s="5" t="n">
        <v>495</v>
      </c>
      <c r="C496" s="9"/>
      <c r="D496" s="6"/>
      <c r="E496" s="9" t="s">
        <v>295</v>
      </c>
      <c r="F496" s="9" t="s">
        <v>296</v>
      </c>
      <c r="G496" s="0" t="str">
        <f aca="false">IF(Table24[[#This Row],[Number]]&lt;&gt;0,COUNTIF('Finish order'!F:F, Table24[[#This Row],[Number]]),"")</f>
        <v/>
      </c>
    </row>
    <row r="497" customFormat="false" ht="15" hidden="false" customHeight="false" outlineLevel="0" collapsed="false">
      <c r="A497" s="5" t="n">
        <v>496</v>
      </c>
      <c r="C497" s="9"/>
      <c r="D497" s="6"/>
      <c r="E497" s="9" t="s">
        <v>295</v>
      </c>
      <c r="F497" s="9" t="s">
        <v>296</v>
      </c>
      <c r="G497" s="0" t="str">
        <f aca="false">IF(Table24[[#This Row],[Number]]&lt;&gt;0,COUNTIF('Finish order'!F:F, Table24[[#This Row],[Number]]),"")</f>
        <v/>
      </c>
    </row>
    <row r="498" customFormat="false" ht="15" hidden="false" customHeight="false" outlineLevel="0" collapsed="false">
      <c r="A498" s="5" t="n">
        <v>497</v>
      </c>
      <c r="C498" s="9"/>
      <c r="D498" s="6"/>
      <c r="E498" s="9" t="s">
        <v>295</v>
      </c>
      <c r="F498" s="9" t="s">
        <v>296</v>
      </c>
      <c r="G498" s="0" t="str">
        <f aca="false">IF(Table24[[#This Row],[Number]]&lt;&gt;0,COUNTIF('Finish order'!F:F, Table24[[#This Row],[Number]]),"")</f>
        <v/>
      </c>
    </row>
    <row r="499" customFormat="false" ht="15" hidden="false" customHeight="false" outlineLevel="0" collapsed="false">
      <c r="A499" s="5" t="n">
        <v>498</v>
      </c>
      <c r="C499" s="9"/>
      <c r="D499" s="6"/>
      <c r="E499" s="9" t="s">
        <v>295</v>
      </c>
      <c r="F499" s="9" t="s">
        <v>296</v>
      </c>
      <c r="G499" s="0" t="str">
        <f aca="false">IF(Table24[[#This Row],[Number]]&lt;&gt;0,COUNTIF('Finish order'!F:F, Table24[[#This Row],[Number]]),"")</f>
        <v/>
      </c>
    </row>
    <row r="500" customFormat="false" ht="15" hidden="false" customHeight="false" outlineLevel="0" collapsed="false">
      <c r="A500" s="5" t="n">
        <v>499</v>
      </c>
      <c r="C500" s="9"/>
      <c r="D500" s="6"/>
      <c r="E500" s="9" t="s">
        <v>295</v>
      </c>
      <c r="F500" s="9" t="s">
        <v>296</v>
      </c>
      <c r="G500" s="0" t="str">
        <f aca="false">IF(Table24[[#This Row],[Number]]&lt;&gt;0,COUNTIF('Finish order'!F:F, Table24[[#This Row],[Number]]),"")</f>
        <v/>
      </c>
    </row>
    <row r="501" customFormat="false" ht="15" hidden="false" customHeight="false" outlineLevel="0" collapsed="false">
      <c r="A501" s="5" t="n">
        <v>500</v>
      </c>
      <c r="C501" s="9" t="s">
        <v>458</v>
      </c>
      <c r="D501" s="9" t="s">
        <v>43</v>
      </c>
      <c r="E501" s="9" t="s">
        <v>295</v>
      </c>
      <c r="F501" s="9" t="s">
        <v>459</v>
      </c>
      <c r="G501" s="0" t="str">
        <f aca="false">IF(Table24[[#This Row],[Number]]&lt;&gt;0,COUNTIF('Finish order'!F:F, Table24[[#This Row],[Number]]),"")</f>
        <v/>
      </c>
    </row>
    <row r="502" customFormat="false" ht="15" hidden="false" customHeight="false" outlineLevel="0" collapsed="false">
      <c r="A502" s="5" t="n">
        <v>501</v>
      </c>
      <c r="C502" s="9" t="s">
        <v>460</v>
      </c>
      <c r="D502" s="9" t="s">
        <v>52</v>
      </c>
      <c r="E502" s="9" t="s">
        <v>295</v>
      </c>
      <c r="F502" s="9" t="s">
        <v>459</v>
      </c>
      <c r="G502" s="0" t="str">
        <f aca="false">IF(Table24[[#This Row],[Number]]&lt;&gt;0,COUNTIF('Finish order'!F:F, Table24[[#This Row],[Number]]),"")</f>
        <v/>
      </c>
    </row>
    <row r="503" customFormat="false" ht="15" hidden="false" customHeight="false" outlineLevel="0" collapsed="false">
      <c r="A503" s="5" t="n">
        <v>502</v>
      </c>
      <c r="C503" s="9" t="s">
        <v>461</v>
      </c>
      <c r="D503" s="9" t="s">
        <v>48</v>
      </c>
      <c r="E503" s="9" t="s">
        <v>295</v>
      </c>
      <c r="F503" s="9" t="s">
        <v>459</v>
      </c>
      <c r="G503" s="0" t="str">
        <f aca="false">IF(Table24[[#This Row],[Number]]&lt;&gt;0,COUNTIF('Finish order'!F:F, Table24[[#This Row],[Number]]),"")</f>
        <v/>
      </c>
    </row>
    <row r="504" customFormat="false" ht="15" hidden="false" customHeight="false" outlineLevel="0" collapsed="false">
      <c r="A504" s="5" t="n">
        <v>503</v>
      </c>
      <c r="C504" s="9" t="s">
        <v>462</v>
      </c>
      <c r="D504" s="9" t="s">
        <v>39</v>
      </c>
      <c r="E504" s="9" t="s">
        <v>295</v>
      </c>
      <c r="F504" s="9" t="s">
        <v>459</v>
      </c>
      <c r="G504" s="0" t="str">
        <f aca="false">IF(Table24[[#This Row],[Number]]&lt;&gt;0,COUNTIF('Finish order'!F:F, Table24[[#This Row],[Number]]),"")</f>
        <v/>
      </c>
    </row>
    <row r="505" customFormat="false" ht="15" hidden="false" customHeight="false" outlineLevel="0" collapsed="false">
      <c r="A505" s="5" t="n">
        <v>504</v>
      </c>
      <c r="C505" s="9" t="s">
        <v>463</v>
      </c>
      <c r="D505" s="9" t="s">
        <v>39</v>
      </c>
      <c r="E505" s="9" t="s">
        <v>295</v>
      </c>
      <c r="F505" s="9" t="s">
        <v>459</v>
      </c>
      <c r="G505" s="0" t="str">
        <f aca="false">IF(Table24[[#This Row],[Number]]&lt;&gt;0,COUNTIF('Finish order'!F:F, Table24[[#This Row],[Number]]),"")</f>
        <v/>
      </c>
    </row>
    <row r="506" customFormat="false" ht="15" hidden="false" customHeight="false" outlineLevel="0" collapsed="false">
      <c r="A506" s="5" t="n">
        <v>505</v>
      </c>
      <c r="C506" s="9" t="s">
        <v>464</v>
      </c>
      <c r="D506" s="9" t="s">
        <v>52</v>
      </c>
      <c r="E506" s="9" t="s">
        <v>295</v>
      </c>
      <c r="F506" s="9" t="s">
        <v>459</v>
      </c>
      <c r="G506" s="0" t="str">
        <f aca="false">IF(Table24[[#This Row],[Number]]&lt;&gt;0,COUNTIF('Finish order'!F:F, Table24[[#This Row],[Number]]),"")</f>
        <v/>
      </c>
    </row>
    <row r="507" customFormat="false" ht="15" hidden="false" customHeight="false" outlineLevel="0" collapsed="false">
      <c r="A507" s="5" t="n">
        <v>506</v>
      </c>
      <c r="C507" s="9" t="s">
        <v>465</v>
      </c>
      <c r="D507" s="9" t="s">
        <v>39</v>
      </c>
      <c r="E507" s="9" t="s">
        <v>295</v>
      </c>
      <c r="F507" s="9" t="s">
        <v>459</v>
      </c>
      <c r="G507" s="0" t="str">
        <f aca="false">IF(Table24[[#This Row],[Number]]&lt;&gt;0,COUNTIF('Finish order'!F:F, Table24[[#This Row],[Number]]),"")</f>
        <v/>
      </c>
    </row>
    <row r="508" customFormat="false" ht="15" hidden="false" customHeight="false" outlineLevel="0" collapsed="false">
      <c r="A508" s="5" t="n">
        <v>507</v>
      </c>
      <c r="C508" s="9" t="s">
        <v>466</v>
      </c>
      <c r="D508" s="9" t="s">
        <v>102</v>
      </c>
      <c r="E508" s="9" t="s">
        <v>295</v>
      </c>
      <c r="F508" s="9" t="s">
        <v>459</v>
      </c>
      <c r="G508" s="0" t="str">
        <f aca="false">IF(Table24[[#This Row],[Number]]&lt;&gt;0,COUNTIF('Finish order'!F:F, Table24[[#This Row],[Number]]),"")</f>
        <v/>
      </c>
    </row>
    <row r="509" customFormat="false" ht="15" hidden="false" customHeight="false" outlineLevel="0" collapsed="false">
      <c r="A509" s="5" t="n">
        <v>508</v>
      </c>
      <c r="C509" s="9" t="s">
        <v>467</v>
      </c>
      <c r="D509" s="9" t="s">
        <v>132</v>
      </c>
      <c r="E509" s="9" t="s">
        <v>295</v>
      </c>
      <c r="F509" s="9" t="s">
        <v>459</v>
      </c>
      <c r="G509" s="0" t="str">
        <f aca="false">IF(Table24[[#This Row],[Number]]&lt;&gt;0,COUNTIF('Finish order'!F:F, Table24[[#This Row],[Number]]),"")</f>
        <v/>
      </c>
    </row>
    <row r="510" customFormat="false" ht="15" hidden="false" customHeight="false" outlineLevel="0" collapsed="false">
      <c r="A510" s="5" t="n">
        <v>509</v>
      </c>
      <c r="C510" s="9" t="s">
        <v>468</v>
      </c>
      <c r="D510" s="9" t="s">
        <v>469</v>
      </c>
      <c r="E510" s="9" t="s">
        <v>295</v>
      </c>
      <c r="F510" s="9" t="s">
        <v>459</v>
      </c>
      <c r="G510" s="0" t="str">
        <f aca="false">IF(Table24[[#This Row],[Number]]&lt;&gt;0,COUNTIF('Finish order'!F:F, Table24[[#This Row],[Number]]),"")</f>
        <v/>
      </c>
    </row>
    <row r="511" customFormat="false" ht="15" hidden="false" customHeight="false" outlineLevel="0" collapsed="false">
      <c r="A511" s="5" t="n">
        <v>510</v>
      </c>
      <c r="C511" s="9" t="s">
        <v>470</v>
      </c>
      <c r="D511" s="9" t="s">
        <v>471</v>
      </c>
      <c r="E511" s="9" t="s">
        <v>295</v>
      </c>
      <c r="F511" s="9" t="s">
        <v>459</v>
      </c>
      <c r="G511" s="0" t="str">
        <f aca="false">IF(Table24[[#This Row],[Number]]&lt;&gt;0,COUNTIF('Finish order'!F:F, Table24[[#This Row],[Number]]),"")</f>
        <v/>
      </c>
    </row>
    <row r="512" customFormat="false" ht="15" hidden="false" customHeight="false" outlineLevel="0" collapsed="false">
      <c r="A512" s="5" t="n">
        <v>511</v>
      </c>
      <c r="B512" s="5" t="n">
        <v>511</v>
      </c>
      <c r="C512" s="9" t="s">
        <v>472</v>
      </c>
      <c r="D512" s="9" t="s">
        <v>52</v>
      </c>
      <c r="E512" s="9" t="s">
        <v>295</v>
      </c>
      <c r="F512" s="9" t="s">
        <v>459</v>
      </c>
      <c r="G512" s="0" t="n">
        <f aca="false">IF(Table24[[#This Row],[Number]]&lt;&gt;0,COUNTIF('Finish order'!F:F, Table24[[#This Row],[Number]]),"")</f>
        <v>1</v>
      </c>
    </row>
    <row r="513" customFormat="false" ht="15" hidden="false" customHeight="false" outlineLevel="0" collapsed="false">
      <c r="A513" s="5" t="n">
        <v>512</v>
      </c>
      <c r="C513" s="9" t="s">
        <v>473</v>
      </c>
      <c r="D513" s="9" t="s">
        <v>39</v>
      </c>
      <c r="E513" s="9" t="s">
        <v>295</v>
      </c>
      <c r="F513" s="9" t="s">
        <v>459</v>
      </c>
      <c r="G513" s="0" t="str">
        <f aca="false">IF(Table24[[#This Row],[Number]]&lt;&gt;0,COUNTIF('Finish order'!F:F, Table24[[#This Row],[Number]]),"")</f>
        <v/>
      </c>
    </row>
    <row r="514" customFormat="false" ht="15" hidden="false" customHeight="false" outlineLevel="0" collapsed="false">
      <c r="A514" s="5" t="n">
        <v>513</v>
      </c>
      <c r="C514" s="9" t="s">
        <v>474</v>
      </c>
      <c r="D514" s="9" t="s">
        <v>475</v>
      </c>
      <c r="E514" s="9" t="s">
        <v>295</v>
      </c>
      <c r="F514" s="9" t="s">
        <v>459</v>
      </c>
      <c r="G514" s="0" t="str">
        <f aca="false">IF(Table24[[#This Row],[Number]]&lt;&gt;0,COUNTIF('Finish order'!F:F, Table24[[#This Row],[Number]]),"")</f>
        <v/>
      </c>
    </row>
    <row r="515" customFormat="false" ht="15" hidden="false" customHeight="false" outlineLevel="0" collapsed="false">
      <c r="A515" s="5" t="n">
        <v>514</v>
      </c>
      <c r="C515" s="9" t="s">
        <v>476</v>
      </c>
      <c r="D515" s="9" t="s">
        <v>59</v>
      </c>
      <c r="E515" s="9" t="s">
        <v>295</v>
      </c>
      <c r="F515" s="9" t="s">
        <v>459</v>
      </c>
      <c r="G515" s="0" t="str">
        <f aca="false">IF(Table24[[#This Row],[Number]]&lt;&gt;0,COUNTIF('Finish order'!F:F, Table24[[#This Row],[Number]]),"")</f>
        <v/>
      </c>
    </row>
    <row r="516" customFormat="false" ht="15" hidden="false" customHeight="false" outlineLevel="0" collapsed="false">
      <c r="A516" s="5" t="n">
        <v>515</v>
      </c>
      <c r="C516" s="9" t="s">
        <v>477</v>
      </c>
      <c r="D516" s="9" t="s">
        <v>141</v>
      </c>
      <c r="E516" s="9" t="s">
        <v>295</v>
      </c>
      <c r="F516" s="9" t="s">
        <v>459</v>
      </c>
      <c r="G516" s="0" t="str">
        <f aca="false">IF(Table24[[#This Row],[Number]]&lt;&gt;0,COUNTIF('Finish order'!F:F, Table24[[#This Row],[Number]]),"")</f>
        <v/>
      </c>
    </row>
    <row r="517" customFormat="false" ht="15" hidden="false" customHeight="false" outlineLevel="0" collapsed="false">
      <c r="A517" s="5" t="n">
        <v>516</v>
      </c>
      <c r="C517" s="9" t="s">
        <v>478</v>
      </c>
      <c r="D517" s="9" t="s">
        <v>141</v>
      </c>
      <c r="E517" s="9" t="s">
        <v>295</v>
      </c>
      <c r="F517" s="9" t="s">
        <v>459</v>
      </c>
      <c r="G517" s="0" t="str">
        <f aca="false">IF(Table24[[#This Row],[Number]]&lt;&gt;0,COUNTIF('Finish order'!F:F, Table24[[#This Row],[Number]]),"")</f>
        <v/>
      </c>
    </row>
    <row r="518" customFormat="false" ht="15" hidden="false" customHeight="false" outlineLevel="0" collapsed="false">
      <c r="A518" s="5" t="n">
        <v>517</v>
      </c>
      <c r="C518" s="9" t="s">
        <v>479</v>
      </c>
      <c r="D518" s="9" t="s">
        <v>141</v>
      </c>
      <c r="E518" s="9" t="s">
        <v>295</v>
      </c>
      <c r="F518" s="9" t="s">
        <v>459</v>
      </c>
      <c r="G518" s="0" t="str">
        <f aca="false">IF(Table24[[#This Row],[Number]]&lt;&gt;0,COUNTIF('Finish order'!F:F, Table24[[#This Row],[Number]]),"")</f>
        <v/>
      </c>
    </row>
    <row r="519" customFormat="false" ht="15" hidden="false" customHeight="false" outlineLevel="0" collapsed="false">
      <c r="A519" s="5" t="n">
        <v>518</v>
      </c>
      <c r="C519" s="9" t="s">
        <v>480</v>
      </c>
      <c r="D519" s="9" t="s">
        <v>39</v>
      </c>
      <c r="E519" s="9" t="s">
        <v>295</v>
      </c>
      <c r="F519" s="9" t="s">
        <v>459</v>
      </c>
      <c r="G519" s="0" t="str">
        <f aca="false">IF(Table24[[#This Row],[Number]]&lt;&gt;0,COUNTIF('Finish order'!F:F, Table24[[#This Row],[Number]]),"")</f>
        <v/>
      </c>
    </row>
    <row r="520" customFormat="false" ht="15" hidden="false" customHeight="false" outlineLevel="0" collapsed="false">
      <c r="A520" s="5" t="n">
        <v>519</v>
      </c>
      <c r="C520" s="9" t="s">
        <v>481</v>
      </c>
      <c r="D520" s="9" t="s">
        <v>52</v>
      </c>
      <c r="E520" s="9" t="s">
        <v>295</v>
      </c>
      <c r="F520" s="9" t="s">
        <v>459</v>
      </c>
      <c r="G520" s="0" t="str">
        <f aca="false">IF(Table24[[#This Row],[Number]]&lt;&gt;0,COUNTIF('Finish order'!F:F, Table24[[#This Row],[Number]]),"")</f>
        <v/>
      </c>
      <c r="I520" s="19" t="s">
        <v>482</v>
      </c>
    </row>
    <row r="521" customFormat="false" ht="15" hidden="false" customHeight="false" outlineLevel="0" collapsed="false">
      <c r="A521" s="5" t="n">
        <v>520</v>
      </c>
      <c r="B521" s="5" t="n">
        <v>520</v>
      </c>
      <c r="C521" s="9" t="s">
        <v>483</v>
      </c>
      <c r="D521" s="9" t="s">
        <v>139</v>
      </c>
      <c r="E521" s="9" t="s">
        <v>295</v>
      </c>
      <c r="F521" s="9" t="s">
        <v>459</v>
      </c>
      <c r="G521" s="0" t="n">
        <f aca="false">IF(Table24[[#This Row],[Number]]&lt;&gt;0,COUNTIF('Finish order'!F:F, Table24[[#This Row],[Number]]),"")</f>
        <v>1</v>
      </c>
    </row>
    <row r="522" customFormat="false" ht="15" hidden="false" customHeight="false" outlineLevel="0" collapsed="false">
      <c r="A522" s="5" t="n">
        <v>521</v>
      </c>
      <c r="C522" s="9" t="s">
        <v>484</v>
      </c>
      <c r="D522" s="9" t="s">
        <v>485</v>
      </c>
      <c r="E522" s="9" t="s">
        <v>295</v>
      </c>
      <c r="F522" s="9" t="s">
        <v>459</v>
      </c>
      <c r="G522" s="0" t="str">
        <f aca="false">IF(Table24[[#This Row],[Number]]&lt;&gt;0,COUNTIF('Finish order'!F:F, Table24[[#This Row],[Number]]),"")</f>
        <v/>
      </c>
    </row>
    <row r="523" customFormat="false" ht="15" hidden="false" customHeight="false" outlineLevel="0" collapsed="false">
      <c r="A523" s="5" t="n">
        <v>522</v>
      </c>
      <c r="C523" s="9" t="s">
        <v>486</v>
      </c>
      <c r="D523" s="9" t="s">
        <v>50</v>
      </c>
      <c r="E523" s="9" t="s">
        <v>295</v>
      </c>
      <c r="F523" s="9" t="s">
        <v>459</v>
      </c>
      <c r="G523" s="0" t="str">
        <f aca="false">IF(Table24[[#This Row],[Number]]&lt;&gt;0,COUNTIF('Finish order'!F:F, Table24[[#This Row],[Number]]),"")</f>
        <v/>
      </c>
    </row>
    <row r="524" customFormat="false" ht="15" hidden="false" customHeight="false" outlineLevel="0" collapsed="false">
      <c r="A524" s="5" t="n">
        <v>523</v>
      </c>
      <c r="C524" s="9" t="s">
        <v>487</v>
      </c>
      <c r="D524" s="9" t="s">
        <v>43</v>
      </c>
      <c r="E524" s="9" t="s">
        <v>295</v>
      </c>
      <c r="F524" s="9" t="s">
        <v>459</v>
      </c>
      <c r="G524" s="0" t="str">
        <f aca="false">IF(Table24[[#This Row],[Number]]&lt;&gt;0,COUNTIF('Finish order'!F:F, Table24[[#This Row],[Number]]),"")</f>
        <v/>
      </c>
    </row>
    <row r="525" customFormat="false" ht="15" hidden="false" customHeight="false" outlineLevel="0" collapsed="false">
      <c r="A525" s="5" t="n">
        <v>524</v>
      </c>
      <c r="C525" s="9" t="s">
        <v>488</v>
      </c>
      <c r="D525" s="9" t="s">
        <v>52</v>
      </c>
      <c r="E525" s="9" t="s">
        <v>295</v>
      </c>
      <c r="F525" s="9" t="s">
        <v>459</v>
      </c>
      <c r="G525" s="0" t="str">
        <f aca="false">IF(Table24[[#This Row],[Number]]&lt;&gt;0,COUNTIF('Finish order'!F:F, Table24[[#This Row],[Number]]),"")</f>
        <v/>
      </c>
    </row>
    <row r="526" customFormat="false" ht="15" hidden="false" customHeight="false" outlineLevel="0" collapsed="false">
      <c r="A526" s="5" t="n">
        <v>525</v>
      </c>
      <c r="C526" s="9" t="s">
        <v>489</v>
      </c>
      <c r="D526" s="9" t="s">
        <v>192</v>
      </c>
      <c r="E526" s="9" t="s">
        <v>295</v>
      </c>
      <c r="F526" s="9" t="s">
        <v>459</v>
      </c>
      <c r="G526" s="0" t="str">
        <f aca="false">IF(Table24[[#This Row],[Number]]&lt;&gt;0,COUNTIF('Finish order'!F:F, Table24[[#This Row],[Number]]),"")</f>
        <v/>
      </c>
    </row>
    <row r="527" customFormat="false" ht="15" hidden="false" customHeight="false" outlineLevel="0" collapsed="false">
      <c r="A527" s="5" t="n">
        <v>526</v>
      </c>
      <c r="C527" s="9" t="s">
        <v>490</v>
      </c>
      <c r="D527" s="9" t="s">
        <v>39</v>
      </c>
      <c r="E527" s="9" t="s">
        <v>295</v>
      </c>
      <c r="F527" s="9" t="s">
        <v>459</v>
      </c>
      <c r="G527" s="0" t="str">
        <f aca="false">IF(Table24[[#This Row],[Number]]&lt;&gt;0,COUNTIF('Finish order'!F:F, Table24[[#This Row],[Number]]),"")</f>
        <v/>
      </c>
    </row>
    <row r="528" customFormat="false" ht="15" hidden="false" customHeight="false" outlineLevel="0" collapsed="false">
      <c r="A528" s="5" t="n">
        <v>527</v>
      </c>
      <c r="C528" s="9" t="s">
        <v>491</v>
      </c>
      <c r="D528" s="9" t="s">
        <v>115</v>
      </c>
      <c r="E528" s="9" t="s">
        <v>295</v>
      </c>
      <c r="F528" s="9" t="s">
        <v>459</v>
      </c>
      <c r="G528" s="0" t="str">
        <f aca="false">IF(Table24[[#This Row],[Number]]&lt;&gt;0,COUNTIF('Finish order'!F:F, Table24[[#This Row],[Number]]),"")</f>
        <v/>
      </c>
    </row>
    <row r="529" customFormat="false" ht="15" hidden="false" customHeight="false" outlineLevel="0" collapsed="false">
      <c r="A529" s="5" t="n">
        <v>528</v>
      </c>
      <c r="C529" s="9" t="s">
        <v>492</v>
      </c>
      <c r="D529" s="9" t="s">
        <v>102</v>
      </c>
      <c r="E529" s="9" t="s">
        <v>295</v>
      </c>
      <c r="F529" s="9" t="s">
        <v>459</v>
      </c>
      <c r="G529" s="0" t="str">
        <f aca="false">IF(Table24[[#This Row],[Number]]&lt;&gt;0,COUNTIF('Finish order'!F:F, Table24[[#This Row],[Number]]),"")</f>
        <v/>
      </c>
    </row>
    <row r="530" customFormat="false" ht="15" hidden="false" customHeight="false" outlineLevel="0" collapsed="false">
      <c r="A530" s="5" t="n">
        <v>529</v>
      </c>
      <c r="C530" s="9" t="s">
        <v>493</v>
      </c>
      <c r="D530" s="9" t="s">
        <v>39</v>
      </c>
      <c r="E530" s="9" t="s">
        <v>295</v>
      </c>
      <c r="F530" s="9" t="s">
        <v>459</v>
      </c>
      <c r="G530" s="0" t="str">
        <f aca="false">IF(Table24[[#This Row],[Number]]&lt;&gt;0,COUNTIF('Finish order'!F:F, Table24[[#This Row],[Number]]),"")</f>
        <v/>
      </c>
    </row>
    <row r="531" customFormat="false" ht="15" hidden="false" customHeight="false" outlineLevel="0" collapsed="false">
      <c r="A531" s="5" t="n">
        <v>530</v>
      </c>
      <c r="C531" s="9" t="s">
        <v>494</v>
      </c>
      <c r="D531" s="9" t="s">
        <v>39</v>
      </c>
      <c r="E531" s="9" t="s">
        <v>295</v>
      </c>
      <c r="F531" s="9" t="s">
        <v>459</v>
      </c>
      <c r="G531" s="0" t="str">
        <f aca="false">IF(Table24[[#This Row],[Number]]&lt;&gt;0,COUNTIF('Finish order'!F:F, Table24[[#This Row],[Number]]),"")</f>
        <v/>
      </c>
    </row>
    <row r="532" customFormat="false" ht="15" hidden="false" customHeight="false" outlineLevel="0" collapsed="false">
      <c r="A532" s="5" t="n">
        <v>531</v>
      </c>
      <c r="C532" s="9" t="s">
        <v>495</v>
      </c>
      <c r="D532" s="9" t="s">
        <v>225</v>
      </c>
      <c r="E532" s="9" t="s">
        <v>295</v>
      </c>
      <c r="F532" s="9" t="s">
        <v>459</v>
      </c>
      <c r="G532" s="0" t="str">
        <f aca="false">IF(Table24[[#This Row],[Number]]&lt;&gt;0,COUNTIF('Finish order'!F:F, Table24[[#This Row],[Number]]),"")</f>
        <v/>
      </c>
    </row>
    <row r="533" customFormat="false" ht="15" hidden="false" customHeight="false" outlineLevel="0" collapsed="false">
      <c r="A533" s="5" t="n">
        <v>532</v>
      </c>
      <c r="C533" s="9" t="s">
        <v>496</v>
      </c>
      <c r="D533" s="9" t="s">
        <v>96</v>
      </c>
      <c r="E533" s="9" t="s">
        <v>295</v>
      </c>
      <c r="F533" s="9" t="s">
        <v>459</v>
      </c>
      <c r="G533" s="0" t="str">
        <f aca="false">IF(Table24[[#This Row],[Number]]&lt;&gt;0,COUNTIF('Finish order'!F:F, Table24[[#This Row],[Number]]),"")</f>
        <v/>
      </c>
    </row>
    <row r="534" customFormat="false" ht="15" hidden="false" customHeight="false" outlineLevel="0" collapsed="false">
      <c r="A534" s="5" t="n">
        <v>533</v>
      </c>
      <c r="C534" s="9" t="s">
        <v>497</v>
      </c>
      <c r="D534" s="9" t="s">
        <v>166</v>
      </c>
      <c r="E534" s="9" t="s">
        <v>295</v>
      </c>
      <c r="F534" s="9" t="s">
        <v>459</v>
      </c>
      <c r="G534" s="0" t="str">
        <f aca="false">IF(Table24[[#This Row],[Number]]&lt;&gt;0,COUNTIF('Finish order'!F:F, Table24[[#This Row],[Number]]),"")</f>
        <v/>
      </c>
    </row>
    <row r="535" customFormat="false" ht="15" hidden="false" customHeight="false" outlineLevel="0" collapsed="false">
      <c r="A535" s="5" t="n">
        <v>534</v>
      </c>
      <c r="C535" s="9" t="s">
        <v>498</v>
      </c>
      <c r="D535" s="9" t="s">
        <v>52</v>
      </c>
      <c r="E535" s="9" t="s">
        <v>295</v>
      </c>
      <c r="F535" s="9" t="s">
        <v>459</v>
      </c>
      <c r="G535" s="0" t="str">
        <f aca="false">IF(Table24[[#This Row],[Number]]&lt;&gt;0,COUNTIF('Finish order'!F:F, Table24[[#This Row],[Number]]),"")</f>
        <v/>
      </c>
    </row>
    <row r="536" customFormat="false" ht="15" hidden="false" customHeight="false" outlineLevel="0" collapsed="false">
      <c r="A536" s="5" t="n">
        <v>535</v>
      </c>
      <c r="C536" s="9" t="s">
        <v>499</v>
      </c>
      <c r="D536" s="9" t="s">
        <v>39</v>
      </c>
      <c r="E536" s="9" t="s">
        <v>295</v>
      </c>
      <c r="F536" s="9" t="s">
        <v>459</v>
      </c>
      <c r="G536" s="0" t="str">
        <f aca="false">IF(Table24[[#This Row],[Number]]&lt;&gt;0,COUNTIF('Finish order'!F:F, Table24[[#This Row],[Number]]),"")</f>
        <v/>
      </c>
    </row>
    <row r="537" customFormat="false" ht="15" hidden="false" customHeight="false" outlineLevel="0" collapsed="false">
      <c r="A537" s="5" t="n">
        <v>536</v>
      </c>
      <c r="C537" s="9" t="s">
        <v>500</v>
      </c>
      <c r="D537" s="9" t="s">
        <v>501</v>
      </c>
      <c r="E537" s="9" t="s">
        <v>295</v>
      </c>
      <c r="F537" s="9" t="s">
        <v>459</v>
      </c>
      <c r="G537" s="0" t="str">
        <f aca="false">IF(Table24[[#This Row],[Number]]&lt;&gt;0,COUNTIF('Finish order'!F:F, Table24[[#This Row],[Number]]),"")</f>
        <v/>
      </c>
    </row>
    <row r="538" customFormat="false" ht="15" hidden="false" customHeight="false" outlineLevel="0" collapsed="false">
      <c r="A538" s="5" t="n">
        <v>537</v>
      </c>
      <c r="C538" s="9" t="s">
        <v>502</v>
      </c>
      <c r="D538" s="9" t="s">
        <v>39</v>
      </c>
      <c r="E538" s="9" t="s">
        <v>295</v>
      </c>
      <c r="F538" s="9" t="s">
        <v>459</v>
      </c>
      <c r="G538" s="0" t="str">
        <f aca="false">IF(Table24[[#This Row],[Number]]&lt;&gt;0,COUNTIF('Finish order'!F:F, Table24[[#This Row],[Number]]),"")</f>
        <v/>
      </c>
    </row>
    <row r="539" customFormat="false" ht="15" hidden="false" customHeight="false" outlineLevel="0" collapsed="false">
      <c r="A539" s="5" t="n">
        <v>538</v>
      </c>
      <c r="C539" s="9" t="s">
        <v>503</v>
      </c>
      <c r="D539" s="9" t="s">
        <v>113</v>
      </c>
      <c r="E539" s="9" t="s">
        <v>295</v>
      </c>
      <c r="F539" s="9" t="s">
        <v>459</v>
      </c>
      <c r="G539" s="0" t="str">
        <f aca="false">IF(Table24[[#This Row],[Number]]&lt;&gt;0,COUNTIF('Finish order'!F:F, Table24[[#This Row],[Number]]),"")</f>
        <v/>
      </c>
    </row>
    <row r="540" customFormat="false" ht="15" hidden="false" customHeight="false" outlineLevel="0" collapsed="false">
      <c r="A540" s="5" t="n">
        <v>539</v>
      </c>
      <c r="C540" s="9" t="s">
        <v>504</v>
      </c>
      <c r="D540" s="9" t="s">
        <v>115</v>
      </c>
      <c r="E540" s="9" t="s">
        <v>295</v>
      </c>
      <c r="F540" s="9" t="s">
        <v>459</v>
      </c>
      <c r="G540" s="0" t="str">
        <f aca="false">IF(Table24[[#This Row],[Number]]&lt;&gt;0,COUNTIF('Finish order'!F:F, Table24[[#This Row],[Number]]),"")</f>
        <v/>
      </c>
    </row>
    <row r="541" customFormat="false" ht="15" hidden="false" customHeight="false" outlineLevel="0" collapsed="false">
      <c r="A541" s="5" t="n">
        <v>540</v>
      </c>
      <c r="C541" s="9" t="s">
        <v>505</v>
      </c>
      <c r="D541" s="9" t="s">
        <v>39</v>
      </c>
      <c r="E541" s="9" t="s">
        <v>295</v>
      </c>
      <c r="F541" s="9" t="s">
        <v>459</v>
      </c>
      <c r="G541" s="0" t="str">
        <f aca="false">IF(Table24[[#This Row],[Number]]&lt;&gt;0,COUNTIF('Finish order'!F:F, Table24[[#This Row],[Number]]),"")</f>
        <v/>
      </c>
    </row>
    <row r="542" customFormat="false" ht="15" hidden="false" customHeight="false" outlineLevel="0" collapsed="false">
      <c r="A542" s="5" t="n">
        <v>541</v>
      </c>
      <c r="C542" s="9" t="s">
        <v>481</v>
      </c>
      <c r="D542" s="9" t="s">
        <v>52</v>
      </c>
      <c r="E542" s="9" t="s">
        <v>295</v>
      </c>
      <c r="F542" s="9" t="s">
        <v>459</v>
      </c>
      <c r="G542" s="0" t="str">
        <f aca="false">IF(Table24[[#This Row],[Number]]&lt;&gt;0,COUNTIF('Finish order'!F:F, Table24[[#This Row],[Number]]),"")</f>
        <v/>
      </c>
      <c r="I542" s="7" t="s">
        <v>506</v>
      </c>
    </row>
    <row r="543" customFormat="false" ht="15" hidden="false" customHeight="false" outlineLevel="0" collapsed="false">
      <c r="A543" s="5" t="n">
        <v>542</v>
      </c>
      <c r="C543" s="9" t="s">
        <v>507</v>
      </c>
      <c r="D543" s="9" t="s">
        <v>39</v>
      </c>
      <c r="E543" s="9" t="s">
        <v>295</v>
      </c>
      <c r="F543" s="9" t="s">
        <v>459</v>
      </c>
      <c r="G543" s="0" t="str">
        <f aca="false">IF(Table24[[#This Row],[Number]]&lt;&gt;0,COUNTIF('Finish order'!F:F, Table24[[#This Row],[Number]]),"")</f>
        <v/>
      </c>
    </row>
    <row r="544" customFormat="false" ht="15" hidden="false" customHeight="false" outlineLevel="0" collapsed="false">
      <c r="A544" s="5" t="n">
        <v>543</v>
      </c>
      <c r="B544" s="5" t="n">
        <v>543</v>
      </c>
      <c r="C544" s="9" t="s">
        <v>508</v>
      </c>
      <c r="D544" s="9" t="s">
        <v>46</v>
      </c>
      <c r="E544" s="9" t="s">
        <v>295</v>
      </c>
      <c r="F544" s="9" t="s">
        <v>459</v>
      </c>
      <c r="G544" s="0" t="n">
        <f aca="false">IF(Table24[[#This Row],[Number]]&lt;&gt;0,COUNTIF('Finish order'!F:F, Table24[[#This Row],[Number]]),"")</f>
        <v>1</v>
      </c>
    </row>
    <row r="545" customFormat="false" ht="15" hidden="false" customHeight="false" outlineLevel="0" collapsed="false">
      <c r="A545" s="5" t="n">
        <v>544</v>
      </c>
      <c r="C545" s="9" t="s">
        <v>509</v>
      </c>
      <c r="D545" s="9" t="s">
        <v>113</v>
      </c>
      <c r="E545" s="9" t="s">
        <v>295</v>
      </c>
      <c r="F545" s="9" t="s">
        <v>459</v>
      </c>
      <c r="G545" s="0" t="str">
        <f aca="false">IF(Table24[[#This Row],[Number]]&lt;&gt;0,COUNTIF('Finish order'!F:F, Table24[[#This Row],[Number]]),"")</f>
        <v/>
      </c>
    </row>
    <row r="546" customFormat="false" ht="15" hidden="false" customHeight="false" outlineLevel="0" collapsed="false">
      <c r="A546" s="5" t="n">
        <v>545</v>
      </c>
      <c r="C546" s="9" t="s">
        <v>510</v>
      </c>
      <c r="D546" s="9" t="s">
        <v>113</v>
      </c>
      <c r="E546" s="9" t="s">
        <v>295</v>
      </c>
      <c r="F546" s="9" t="s">
        <v>459</v>
      </c>
      <c r="G546" s="0" t="str">
        <f aca="false">IF(Table24[[#This Row],[Number]]&lt;&gt;0,COUNTIF('Finish order'!F:F, Table24[[#This Row],[Number]]),"")</f>
        <v/>
      </c>
    </row>
    <row r="547" customFormat="false" ht="15" hidden="false" customHeight="false" outlineLevel="0" collapsed="false">
      <c r="A547" s="5" t="n">
        <v>546</v>
      </c>
      <c r="C547" s="9" t="s">
        <v>511</v>
      </c>
      <c r="D547" s="9" t="s">
        <v>39</v>
      </c>
      <c r="E547" s="9" t="s">
        <v>295</v>
      </c>
      <c r="F547" s="9" t="s">
        <v>459</v>
      </c>
      <c r="G547" s="0" t="str">
        <f aca="false">IF(Table24[[#This Row],[Number]]&lt;&gt;0,COUNTIF('Finish order'!F:F, Table24[[#This Row],[Number]]),"")</f>
        <v/>
      </c>
    </row>
    <row r="548" customFormat="false" ht="15" hidden="false" customHeight="false" outlineLevel="0" collapsed="false">
      <c r="A548" s="5" t="n">
        <v>547</v>
      </c>
      <c r="C548" s="9" t="s">
        <v>512</v>
      </c>
      <c r="D548" s="9" t="s">
        <v>39</v>
      </c>
      <c r="E548" s="9" t="s">
        <v>295</v>
      </c>
      <c r="F548" s="9" t="s">
        <v>459</v>
      </c>
      <c r="G548" s="0" t="str">
        <f aca="false">IF(Table24[[#This Row],[Number]]&lt;&gt;0,COUNTIF('Finish order'!F:F, Table24[[#This Row],[Number]]),"")</f>
        <v/>
      </c>
    </row>
    <row r="549" customFormat="false" ht="15" hidden="false" customHeight="false" outlineLevel="0" collapsed="false">
      <c r="A549" s="5" t="n">
        <v>548</v>
      </c>
      <c r="C549" s="9" t="s">
        <v>513</v>
      </c>
      <c r="D549" s="9" t="s">
        <v>39</v>
      </c>
      <c r="E549" s="9" t="s">
        <v>295</v>
      </c>
      <c r="F549" s="9" t="s">
        <v>459</v>
      </c>
      <c r="G549" s="0" t="str">
        <f aca="false">IF(Table24[[#This Row],[Number]]&lt;&gt;0,COUNTIF('Finish order'!F:F, Table24[[#This Row],[Number]]),"")</f>
        <v/>
      </c>
    </row>
    <row r="550" customFormat="false" ht="15" hidden="false" customHeight="false" outlineLevel="0" collapsed="false">
      <c r="A550" s="5" t="n">
        <v>549</v>
      </c>
      <c r="B550" s="5" t="n">
        <v>549</v>
      </c>
      <c r="C550" s="9" t="s">
        <v>514</v>
      </c>
      <c r="D550" s="9" t="s">
        <v>344</v>
      </c>
      <c r="E550" s="9" t="s">
        <v>295</v>
      </c>
      <c r="F550" s="9" t="s">
        <v>459</v>
      </c>
      <c r="G550" s="0" t="n">
        <f aca="false">IF(Table24[[#This Row],[Number]]&lt;&gt;0,COUNTIF('Finish order'!F:F, Table24[[#This Row],[Number]]),"")</f>
        <v>1</v>
      </c>
    </row>
    <row r="551" customFormat="false" ht="15" hidden="false" customHeight="false" outlineLevel="0" collapsed="false">
      <c r="A551" s="5" t="n">
        <v>550</v>
      </c>
      <c r="B551" s="5" t="n">
        <v>550</v>
      </c>
      <c r="C551" s="9" t="s">
        <v>515</v>
      </c>
      <c r="D551" s="9" t="s">
        <v>52</v>
      </c>
      <c r="E551" s="9" t="s">
        <v>295</v>
      </c>
      <c r="F551" s="9" t="s">
        <v>459</v>
      </c>
      <c r="G551" s="0" t="n">
        <f aca="false">IF(Table24[[#This Row],[Number]]&lt;&gt;0,COUNTIF('Finish order'!F:F, Table24[[#This Row],[Number]]),"")</f>
        <v>1</v>
      </c>
    </row>
    <row r="552" customFormat="false" ht="15" hidden="false" customHeight="false" outlineLevel="0" collapsed="false">
      <c r="A552" s="5" t="n">
        <v>551</v>
      </c>
      <c r="B552" s="5" t="n">
        <v>551</v>
      </c>
      <c r="C552" s="9" t="s">
        <v>516</v>
      </c>
      <c r="D552" s="9" t="s">
        <v>188</v>
      </c>
      <c r="E552" s="9" t="s">
        <v>295</v>
      </c>
      <c r="F552" s="9" t="s">
        <v>459</v>
      </c>
      <c r="G552" s="0" t="n">
        <f aca="false">IF(Table24[[#This Row],[Number]]&lt;&gt;0,COUNTIF('Finish order'!F:F, Table24[[#This Row],[Number]]),"")</f>
        <v>1</v>
      </c>
    </row>
    <row r="553" customFormat="false" ht="15" hidden="false" customHeight="false" outlineLevel="0" collapsed="false">
      <c r="A553" s="5" t="n">
        <v>552</v>
      </c>
      <c r="C553" s="9"/>
      <c r="D553" s="6"/>
      <c r="E553" s="9" t="s">
        <v>295</v>
      </c>
      <c r="F553" s="9" t="s">
        <v>459</v>
      </c>
      <c r="G553" s="0" t="str">
        <f aca="false">IF(Table24[[#This Row],[Number]]&lt;&gt;0,COUNTIF('Finish order'!F:F, Table24[[#This Row],[Number]]),"")</f>
        <v/>
      </c>
    </row>
    <row r="554" customFormat="false" ht="15" hidden="false" customHeight="false" outlineLevel="0" collapsed="false">
      <c r="A554" s="5" t="n">
        <v>553</v>
      </c>
      <c r="C554" s="9"/>
      <c r="D554" s="6"/>
      <c r="E554" s="9" t="s">
        <v>295</v>
      </c>
      <c r="F554" s="9" t="s">
        <v>459</v>
      </c>
      <c r="G554" s="0" t="str">
        <f aca="false">IF(Table24[[#This Row],[Number]]&lt;&gt;0,COUNTIF('Finish order'!F:F, Table24[[#This Row],[Number]]),"")</f>
        <v/>
      </c>
    </row>
    <row r="555" customFormat="false" ht="15" hidden="false" customHeight="false" outlineLevel="0" collapsed="false">
      <c r="A555" s="5" t="n">
        <v>554</v>
      </c>
      <c r="C555" s="9"/>
      <c r="D555" s="6"/>
      <c r="E555" s="9" t="s">
        <v>295</v>
      </c>
      <c r="F555" s="9" t="s">
        <v>459</v>
      </c>
      <c r="G555" s="0" t="str">
        <f aca="false">IF(Table24[[#This Row],[Number]]&lt;&gt;0,COUNTIF('Finish order'!F:F, Table24[[#This Row],[Number]]),"")</f>
        <v/>
      </c>
    </row>
    <row r="556" customFormat="false" ht="15" hidden="false" customHeight="false" outlineLevel="0" collapsed="false">
      <c r="A556" s="5" t="n">
        <v>555</v>
      </c>
      <c r="C556" s="9"/>
      <c r="D556" s="6"/>
      <c r="E556" s="9" t="s">
        <v>295</v>
      </c>
      <c r="F556" s="9" t="s">
        <v>459</v>
      </c>
      <c r="G556" s="0" t="str">
        <f aca="false">IF(Table24[[#This Row],[Number]]&lt;&gt;0,COUNTIF('Finish order'!F:F, Table24[[#This Row],[Number]]),"")</f>
        <v/>
      </c>
    </row>
    <row r="557" customFormat="false" ht="15" hidden="false" customHeight="false" outlineLevel="0" collapsed="false">
      <c r="A557" s="5" t="n">
        <v>556</v>
      </c>
      <c r="C557" s="9"/>
      <c r="D557" s="6"/>
      <c r="E557" s="9" t="s">
        <v>295</v>
      </c>
      <c r="F557" s="9" t="s">
        <v>459</v>
      </c>
      <c r="G557" s="0" t="str">
        <f aca="false">IF(Table24[[#This Row],[Number]]&lt;&gt;0,COUNTIF('Finish order'!F:F, Table24[[#This Row],[Number]]),"")</f>
        <v/>
      </c>
    </row>
    <row r="558" customFormat="false" ht="15" hidden="false" customHeight="false" outlineLevel="0" collapsed="false">
      <c r="A558" s="5" t="n">
        <v>557</v>
      </c>
      <c r="C558" s="9"/>
      <c r="D558" s="6"/>
      <c r="E558" s="9" t="s">
        <v>295</v>
      </c>
      <c r="F558" s="9" t="s">
        <v>459</v>
      </c>
      <c r="G558" s="0" t="str">
        <f aca="false">IF(Table24[[#This Row],[Number]]&lt;&gt;0,COUNTIF('Finish order'!F:F, Table24[[#This Row],[Number]]),"")</f>
        <v/>
      </c>
    </row>
    <row r="559" customFormat="false" ht="15" hidden="false" customHeight="false" outlineLevel="0" collapsed="false">
      <c r="A559" s="5" t="n">
        <v>558</v>
      </c>
      <c r="C559" s="9"/>
      <c r="D559" s="6"/>
      <c r="E559" s="9" t="s">
        <v>295</v>
      </c>
      <c r="F559" s="9" t="s">
        <v>459</v>
      </c>
      <c r="G559" s="0" t="str">
        <f aca="false">IF(Table24[[#This Row],[Number]]&lt;&gt;0,COUNTIF('Finish order'!F:F, Table24[[#This Row],[Number]]),"")</f>
        <v/>
      </c>
    </row>
    <row r="560" customFormat="false" ht="15" hidden="false" customHeight="false" outlineLevel="0" collapsed="false">
      <c r="A560" s="5" t="n">
        <v>559</v>
      </c>
      <c r="C560" s="9"/>
      <c r="D560" s="6"/>
      <c r="E560" s="9" t="s">
        <v>295</v>
      </c>
      <c r="F560" s="9" t="s">
        <v>459</v>
      </c>
      <c r="G560" s="0" t="str">
        <f aca="false">IF(Table24[[#This Row],[Number]]&lt;&gt;0,COUNTIF('Finish order'!F:F, Table24[[#This Row],[Number]]),"")</f>
        <v/>
      </c>
    </row>
    <row r="561" customFormat="false" ht="15" hidden="false" customHeight="false" outlineLevel="0" collapsed="false">
      <c r="A561" s="5" t="n">
        <v>560</v>
      </c>
      <c r="C561" s="9"/>
      <c r="D561" s="6"/>
      <c r="E561" s="9" t="s">
        <v>295</v>
      </c>
      <c r="F561" s="9" t="s">
        <v>459</v>
      </c>
      <c r="G561" s="0" t="str">
        <f aca="false">IF(Table24[[#This Row],[Number]]&lt;&gt;0,COUNTIF('Finish order'!F:F, Table24[[#This Row],[Number]]),"")</f>
        <v/>
      </c>
    </row>
    <row r="562" customFormat="false" ht="15" hidden="false" customHeight="false" outlineLevel="0" collapsed="false">
      <c r="A562" s="5" t="n">
        <v>561</v>
      </c>
      <c r="C562" s="9"/>
      <c r="D562" s="6"/>
      <c r="E562" s="9" t="s">
        <v>295</v>
      </c>
      <c r="F562" s="9" t="s">
        <v>459</v>
      </c>
      <c r="G562" s="0" t="str">
        <f aca="false">IF(Table24[[#This Row],[Number]]&lt;&gt;0,COUNTIF('Finish order'!F:F, Table24[[#This Row],[Number]]),"")</f>
        <v/>
      </c>
    </row>
    <row r="563" customFormat="false" ht="15" hidden="false" customHeight="false" outlineLevel="0" collapsed="false">
      <c r="A563" s="5" t="n">
        <v>562</v>
      </c>
      <c r="C563" s="9"/>
      <c r="D563" s="6"/>
      <c r="E563" s="9" t="s">
        <v>295</v>
      </c>
      <c r="F563" s="9" t="s">
        <v>459</v>
      </c>
      <c r="G563" s="0" t="str">
        <f aca="false">IF(Table24[[#This Row],[Number]]&lt;&gt;0,COUNTIF('Finish order'!F:F, Table24[[#This Row],[Number]]),"")</f>
        <v/>
      </c>
    </row>
    <row r="564" customFormat="false" ht="15" hidden="false" customHeight="false" outlineLevel="0" collapsed="false">
      <c r="A564" s="5" t="n">
        <v>563</v>
      </c>
      <c r="C564" s="9"/>
      <c r="D564" s="6"/>
      <c r="E564" s="9" t="s">
        <v>295</v>
      </c>
      <c r="F564" s="9" t="s">
        <v>459</v>
      </c>
      <c r="G564" s="0" t="str">
        <f aca="false">IF(Table24[[#This Row],[Number]]&lt;&gt;0,COUNTIF('Finish order'!F:F, Table24[[#This Row],[Number]]),"")</f>
        <v/>
      </c>
    </row>
    <row r="565" customFormat="false" ht="15" hidden="false" customHeight="false" outlineLevel="0" collapsed="false">
      <c r="A565" s="5" t="n">
        <v>564</v>
      </c>
      <c r="C565" s="9"/>
      <c r="D565" s="6"/>
      <c r="E565" s="9" t="s">
        <v>295</v>
      </c>
      <c r="F565" s="9" t="s">
        <v>459</v>
      </c>
      <c r="G565" s="0" t="str">
        <f aca="false">IF(Table24[[#This Row],[Number]]&lt;&gt;0,COUNTIF('Finish order'!F:F, Table24[[#This Row],[Number]]),"")</f>
        <v/>
      </c>
    </row>
    <row r="566" customFormat="false" ht="15" hidden="false" customHeight="false" outlineLevel="0" collapsed="false">
      <c r="A566" s="5" t="n">
        <v>565</v>
      </c>
      <c r="C566" s="9"/>
      <c r="D566" s="6"/>
      <c r="E566" s="9" t="s">
        <v>295</v>
      </c>
      <c r="F566" s="9" t="s">
        <v>459</v>
      </c>
      <c r="G566" s="0" t="str">
        <f aca="false">IF(Table24[[#This Row],[Number]]&lt;&gt;0,COUNTIF('Finish order'!F:F, Table24[[#This Row],[Number]]),"")</f>
        <v/>
      </c>
    </row>
    <row r="567" customFormat="false" ht="15" hidden="false" customHeight="false" outlineLevel="0" collapsed="false">
      <c r="A567" s="5" t="n">
        <v>566</v>
      </c>
      <c r="C567" s="9"/>
      <c r="D567" s="6"/>
      <c r="E567" s="9" t="s">
        <v>295</v>
      </c>
      <c r="F567" s="9" t="s">
        <v>459</v>
      </c>
      <c r="G567" s="0" t="str">
        <f aca="false">IF(Table24[[#This Row],[Number]]&lt;&gt;0,COUNTIF('Finish order'!F:F, Table24[[#This Row],[Number]]),"")</f>
        <v/>
      </c>
    </row>
    <row r="568" customFormat="false" ht="15" hidden="false" customHeight="false" outlineLevel="0" collapsed="false">
      <c r="A568" s="5" t="n">
        <v>567</v>
      </c>
      <c r="C568" s="9"/>
      <c r="D568" s="6"/>
      <c r="E568" s="9" t="s">
        <v>295</v>
      </c>
      <c r="F568" s="9" t="s">
        <v>459</v>
      </c>
      <c r="G568" s="0" t="str">
        <f aca="false">IF(Table24[[#This Row],[Number]]&lt;&gt;0,COUNTIF('Finish order'!F:F, Table24[[#This Row],[Number]]),"")</f>
        <v/>
      </c>
    </row>
    <row r="569" customFormat="false" ht="15" hidden="false" customHeight="false" outlineLevel="0" collapsed="false">
      <c r="A569" s="5" t="n">
        <v>568</v>
      </c>
      <c r="C569" s="9"/>
      <c r="D569" s="6"/>
      <c r="E569" s="9" t="s">
        <v>295</v>
      </c>
      <c r="F569" s="9" t="s">
        <v>459</v>
      </c>
      <c r="G569" s="0" t="str">
        <f aca="false">IF(Table24[[#This Row],[Number]]&lt;&gt;0,COUNTIF('Finish order'!F:F, Table24[[#This Row],[Number]]),"")</f>
        <v/>
      </c>
    </row>
    <row r="570" customFormat="false" ht="15" hidden="false" customHeight="false" outlineLevel="0" collapsed="false">
      <c r="A570" s="5" t="n">
        <v>569</v>
      </c>
      <c r="C570" s="9"/>
      <c r="D570" s="6"/>
      <c r="E570" s="9" t="s">
        <v>295</v>
      </c>
      <c r="F570" s="9" t="s">
        <v>459</v>
      </c>
      <c r="G570" s="0" t="str">
        <f aca="false">IF(Table24[[#This Row],[Number]]&lt;&gt;0,COUNTIF('Finish order'!F:F, Table24[[#This Row],[Number]]),"")</f>
        <v/>
      </c>
    </row>
    <row r="571" customFormat="false" ht="15" hidden="false" customHeight="false" outlineLevel="0" collapsed="false">
      <c r="A571" s="5" t="n">
        <v>570</v>
      </c>
      <c r="C571" s="9"/>
      <c r="D571" s="6"/>
      <c r="E571" s="9" t="s">
        <v>295</v>
      </c>
      <c r="F571" s="9" t="s">
        <v>459</v>
      </c>
      <c r="G571" s="0" t="str">
        <f aca="false">IF(Table24[[#This Row],[Number]]&lt;&gt;0,COUNTIF('Finish order'!F:F, Table24[[#This Row],[Number]]),"")</f>
        <v/>
      </c>
    </row>
    <row r="572" customFormat="false" ht="15" hidden="false" customHeight="false" outlineLevel="0" collapsed="false">
      <c r="A572" s="5" t="n">
        <v>571</v>
      </c>
      <c r="C572" s="9"/>
      <c r="D572" s="6"/>
      <c r="E572" s="9" t="s">
        <v>295</v>
      </c>
      <c r="F572" s="9" t="s">
        <v>459</v>
      </c>
      <c r="G572" s="0" t="str">
        <f aca="false">IF(Table24[[#This Row],[Number]]&lt;&gt;0,COUNTIF('Finish order'!F:F, Table24[[#This Row],[Number]]),"")</f>
        <v/>
      </c>
    </row>
    <row r="573" customFormat="false" ht="15" hidden="false" customHeight="false" outlineLevel="0" collapsed="false">
      <c r="A573" s="5" t="n">
        <v>572</v>
      </c>
      <c r="C573" s="9"/>
      <c r="D573" s="6"/>
      <c r="E573" s="9" t="s">
        <v>295</v>
      </c>
      <c r="F573" s="9" t="s">
        <v>459</v>
      </c>
      <c r="G573" s="0" t="str">
        <f aca="false">IF(Table24[[#This Row],[Number]]&lt;&gt;0,COUNTIF('Finish order'!F:F, Table24[[#This Row],[Number]]),"")</f>
        <v/>
      </c>
    </row>
    <row r="574" customFormat="false" ht="15" hidden="false" customHeight="false" outlineLevel="0" collapsed="false">
      <c r="A574" s="5" t="n">
        <v>573</v>
      </c>
      <c r="C574" s="9"/>
      <c r="D574" s="6"/>
      <c r="E574" s="9" t="s">
        <v>295</v>
      </c>
      <c r="F574" s="9" t="s">
        <v>459</v>
      </c>
      <c r="G574" s="0" t="str">
        <f aca="false">IF(Table24[[#This Row],[Number]]&lt;&gt;0,COUNTIF('Finish order'!F:F, Table24[[#This Row],[Number]]),"")</f>
        <v/>
      </c>
    </row>
    <row r="575" customFormat="false" ht="15" hidden="false" customHeight="false" outlineLevel="0" collapsed="false">
      <c r="A575" s="5" t="n">
        <v>574</v>
      </c>
      <c r="C575" s="9"/>
      <c r="D575" s="6"/>
      <c r="E575" s="9" t="s">
        <v>295</v>
      </c>
      <c r="F575" s="9" t="s">
        <v>459</v>
      </c>
      <c r="G575" s="0" t="str">
        <f aca="false">IF(Table24[[#This Row],[Number]]&lt;&gt;0,COUNTIF('Finish order'!F:F, Table24[[#This Row],[Number]]),"")</f>
        <v/>
      </c>
    </row>
    <row r="576" customFormat="false" ht="15" hidden="false" customHeight="false" outlineLevel="0" collapsed="false">
      <c r="A576" s="5" t="n">
        <v>575</v>
      </c>
      <c r="C576" s="9"/>
      <c r="D576" s="6"/>
      <c r="E576" s="9" t="s">
        <v>295</v>
      </c>
      <c r="F576" s="9" t="s">
        <v>459</v>
      </c>
      <c r="G576" s="0" t="str">
        <f aca="false">IF(Table24[[#This Row],[Number]]&lt;&gt;0,COUNTIF('Finish order'!F:F, Table24[[#This Row],[Number]]),"")</f>
        <v/>
      </c>
    </row>
    <row r="577" customFormat="false" ht="15" hidden="false" customHeight="false" outlineLevel="0" collapsed="false">
      <c r="A577" s="5" t="n">
        <v>576</v>
      </c>
      <c r="C577" s="9"/>
      <c r="D577" s="6"/>
      <c r="E577" s="9" t="s">
        <v>295</v>
      </c>
      <c r="F577" s="9" t="s">
        <v>459</v>
      </c>
      <c r="G577" s="0" t="str">
        <f aca="false">IF(Table24[[#This Row],[Number]]&lt;&gt;0,COUNTIF('Finish order'!F:F, Table24[[#This Row],[Number]]),"")</f>
        <v/>
      </c>
    </row>
    <row r="578" customFormat="false" ht="15" hidden="false" customHeight="false" outlineLevel="0" collapsed="false">
      <c r="A578" s="5" t="n">
        <v>577</v>
      </c>
      <c r="C578" s="9"/>
      <c r="D578" s="6"/>
      <c r="E578" s="9" t="s">
        <v>295</v>
      </c>
      <c r="F578" s="9" t="s">
        <v>459</v>
      </c>
      <c r="G578" s="0" t="str">
        <f aca="false">IF(Table24[[#This Row],[Number]]&lt;&gt;0,COUNTIF('Finish order'!F:F, Table24[[#This Row],[Number]]),"")</f>
        <v/>
      </c>
    </row>
    <row r="579" customFormat="false" ht="15" hidden="false" customHeight="false" outlineLevel="0" collapsed="false">
      <c r="A579" s="5" t="n">
        <v>578</v>
      </c>
      <c r="C579" s="9"/>
      <c r="D579" s="6"/>
      <c r="E579" s="9" t="s">
        <v>295</v>
      </c>
      <c r="F579" s="9" t="s">
        <v>459</v>
      </c>
      <c r="G579" s="0" t="str">
        <f aca="false">IF(Table24[[#This Row],[Number]]&lt;&gt;0,COUNTIF('Finish order'!F:F, Table24[[#This Row],[Number]]),"")</f>
        <v/>
      </c>
    </row>
    <row r="580" customFormat="false" ht="15" hidden="false" customHeight="false" outlineLevel="0" collapsed="false">
      <c r="A580" s="5" t="n">
        <v>579</v>
      </c>
      <c r="C580" s="9"/>
      <c r="D580" s="6"/>
      <c r="E580" s="9" t="s">
        <v>295</v>
      </c>
      <c r="F580" s="9" t="s">
        <v>459</v>
      </c>
      <c r="G580" s="0" t="str">
        <f aca="false">IF(Table24[[#This Row],[Number]]&lt;&gt;0,COUNTIF('Finish order'!F:F, Table24[[#This Row],[Number]]),"")</f>
        <v/>
      </c>
    </row>
    <row r="581" customFormat="false" ht="15" hidden="false" customHeight="false" outlineLevel="0" collapsed="false">
      <c r="A581" s="5" t="n">
        <v>580</v>
      </c>
      <c r="C581" s="9"/>
      <c r="D581" s="6"/>
      <c r="E581" s="9" t="s">
        <v>295</v>
      </c>
      <c r="F581" s="9" t="s">
        <v>459</v>
      </c>
      <c r="G581" s="0" t="str">
        <f aca="false">IF(Table24[[#This Row],[Number]]&lt;&gt;0,COUNTIF('Finish order'!F:F, Table24[[#This Row],[Number]]),"")</f>
        <v/>
      </c>
    </row>
    <row r="582" customFormat="false" ht="15" hidden="false" customHeight="false" outlineLevel="0" collapsed="false">
      <c r="A582" s="5" t="n">
        <v>581</v>
      </c>
      <c r="C582" s="9"/>
      <c r="D582" s="6"/>
      <c r="E582" s="9" t="s">
        <v>295</v>
      </c>
      <c r="F582" s="9" t="s">
        <v>459</v>
      </c>
      <c r="G582" s="0" t="str">
        <f aca="false">IF(Table24[[#This Row],[Number]]&lt;&gt;0,COUNTIF('Finish order'!F:F, Table24[[#This Row],[Number]]),"")</f>
        <v/>
      </c>
    </row>
    <row r="583" customFormat="false" ht="15" hidden="false" customHeight="false" outlineLevel="0" collapsed="false">
      <c r="A583" s="5" t="n">
        <v>582</v>
      </c>
      <c r="C583" s="9"/>
      <c r="D583" s="6"/>
      <c r="E583" s="9" t="s">
        <v>295</v>
      </c>
      <c r="F583" s="9" t="s">
        <v>459</v>
      </c>
      <c r="G583" s="0" t="str">
        <f aca="false">IF(Table24[[#This Row],[Number]]&lt;&gt;0,COUNTIF('Finish order'!F:F, Table24[[#This Row],[Number]]),"")</f>
        <v/>
      </c>
    </row>
    <row r="584" customFormat="false" ht="15" hidden="false" customHeight="false" outlineLevel="0" collapsed="false">
      <c r="A584" s="5" t="n">
        <v>583</v>
      </c>
      <c r="C584" s="9"/>
      <c r="D584" s="6"/>
      <c r="E584" s="9" t="s">
        <v>295</v>
      </c>
      <c r="F584" s="9" t="s">
        <v>459</v>
      </c>
      <c r="G584" s="0" t="str">
        <f aca="false">IF(Table24[[#This Row],[Number]]&lt;&gt;0,COUNTIF('Finish order'!F:F, Table24[[#This Row],[Number]]),"")</f>
        <v/>
      </c>
    </row>
    <row r="585" customFormat="false" ht="15" hidden="false" customHeight="false" outlineLevel="0" collapsed="false">
      <c r="A585" s="5" t="n">
        <v>584</v>
      </c>
      <c r="C585" s="9"/>
      <c r="D585" s="6"/>
      <c r="E585" s="9" t="s">
        <v>295</v>
      </c>
      <c r="F585" s="9" t="s">
        <v>459</v>
      </c>
      <c r="G585" s="0" t="str">
        <f aca="false">IF(Table24[[#This Row],[Number]]&lt;&gt;0,COUNTIF('Finish order'!F:F, Table24[[#This Row],[Number]]),"")</f>
        <v/>
      </c>
    </row>
    <row r="586" customFormat="false" ht="15" hidden="false" customHeight="false" outlineLevel="0" collapsed="false">
      <c r="A586" s="5" t="n">
        <v>585</v>
      </c>
      <c r="C586" s="9"/>
      <c r="D586" s="6"/>
      <c r="E586" s="9" t="s">
        <v>295</v>
      </c>
      <c r="F586" s="9" t="s">
        <v>459</v>
      </c>
      <c r="G586" s="0" t="str">
        <f aca="false">IF(Table24[[#This Row],[Number]]&lt;&gt;0,COUNTIF('Finish order'!F:F, Table24[[#This Row],[Number]]),"")</f>
        <v/>
      </c>
    </row>
    <row r="587" customFormat="false" ht="15" hidden="false" customHeight="false" outlineLevel="0" collapsed="false">
      <c r="A587" s="5" t="n">
        <v>586</v>
      </c>
      <c r="C587" s="9"/>
      <c r="D587" s="6"/>
      <c r="E587" s="9" t="s">
        <v>295</v>
      </c>
      <c r="F587" s="9" t="s">
        <v>459</v>
      </c>
      <c r="G587" s="0" t="str">
        <f aca="false">IF(Table24[[#This Row],[Number]]&lt;&gt;0,COUNTIF('Finish order'!F:F, Table24[[#This Row],[Number]]),"")</f>
        <v/>
      </c>
    </row>
    <row r="588" customFormat="false" ht="15" hidden="false" customHeight="false" outlineLevel="0" collapsed="false">
      <c r="A588" s="5" t="n">
        <v>587</v>
      </c>
      <c r="C588" s="9"/>
      <c r="D588" s="6"/>
      <c r="E588" s="9" t="s">
        <v>295</v>
      </c>
      <c r="F588" s="9" t="s">
        <v>459</v>
      </c>
      <c r="G588" s="0" t="str">
        <f aca="false">IF(Table24[[#This Row],[Number]]&lt;&gt;0,COUNTIF('Finish order'!F:F, Table24[[#This Row],[Number]]),"")</f>
        <v/>
      </c>
    </row>
    <row r="589" customFormat="false" ht="15" hidden="false" customHeight="false" outlineLevel="0" collapsed="false">
      <c r="A589" s="5" t="n">
        <v>588</v>
      </c>
      <c r="C589" s="9"/>
      <c r="D589" s="6"/>
      <c r="E589" s="9" t="s">
        <v>295</v>
      </c>
      <c r="F589" s="9" t="s">
        <v>459</v>
      </c>
      <c r="G589" s="0" t="str">
        <f aca="false">IF(Table24[[#This Row],[Number]]&lt;&gt;0,COUNTIF('Finish order'!F:F, Table24[[#This Row],[Number]]),"")</f>
        <v/>
      </c>
    </row>
    <row r="590" customFormat="false" ht="15" hidden="false" customHeight="false" outlineLevel="0" collapsed="false">
      <c r="A590" s="5" t="n">
        <v>589</v>
      </c>
      <c r="C590" s="9"/>
      <c r="D590" s="6"/>
      <c r="E590" s="9" t="s">
        <v>295</v>
      </c>
      <c r="F590" s="9" t="s">
        <v>459</v>
      </c>
      <c r="G590" s="0" t="str">
        <f aca="false">IF(Table24[[#This Row],[Number]]&lt;&gt;0,COUNTIF('Finish order'!F:F, Table24[[#This Row],[Number]]),"")</f>
        <v/>
      </c>
    </row>
    <row r="591" customFormat="false" ht="15" hidden="false" customHeight="false" outlineLevel="0" collapsed="false">
      <c r="A591" s="5" t="n">
        <v>590</v>
      </c>
      <c r="C591" s="9"/>
      <c r="D591" s="6"/>
      <c r="E591" s="9" t="s">
        <v>295</v>
      </c>
      <c r="F591" s="9" t="s">
        <v>459</v>
      </c>
      <c r="G591" s="0" t="str">
        <f aca="false">IF(Table24[[#This Row],[Number]]&lt;&gt;0,COUNTIF('Finish order'!F:F, Table24[[#This Row],[Number]]),"")</f>
        <v/>
      </c>
    </row>
    <row r="592" customFormat="false" ht="15" hidden="false" customHeight="false" outlineLevel="0" collapsed="false">
      <c r="A592" s="5" t="n">
        <v>591</v>
      </c>
      <c r="C592" s="9"/>
      <c r="D592" s="6"/>
      <c r="E592" s="9" t="s">
        <v>295</v>
      </c>
      <c r="F592" s="9" t="s">
        <v>459</v>
      </c>
      <c r="G592" s="0" t="str">
        <f aca="false">IF(Table24[[#This Row],[Number]]&lt;&gt;0,COUNTIF('Finish order'!F:F, Table24[[#This Row],[Number]]),"")</f>
        <v/>
      </c>
    </row>
    <row r="593" customFormat="false" ht="15" hidden="false" customHeight="false" outlineLevel="0" collapsed="false">
      <c r="A593" s="5" t="n">
        <v>592</v>
      </c>
      <c r="C593" s="9"/>
      <c r="D593" s="6"/>
      <c r="E593" s="9" t="s">
        <v>295</v>
      </c>
      <c r="F593" s="9" t="s">
        <v>459</v>
      </c>
      <c r="G593" s="0" t="str">
        <f aca="false">IF(Table24[[#This Row],[Number]]&lt;&gt;0,COUNTIF('Finish order'!F:F, Table24[[#This Row],[Number]]),"")</f>
        <v/>
      </c>
    </row>
    <row r="594" customFormat="false" ht="15" hidden="false" customHeight="false" outlineLevel="0" collapsed="false">
      <c r="A594" s="5" t="n">
        <v>593</v>
      </c>
      <c r="C594" s="9"/>
      <c r="D594" s="6"/>
      <c r="E594" s="9" t="s">
        <v>295</v>
      </c>
      <c r="F594" s="9" t="s">
        <v>459</v>
      </c>
      <c r="G594" s="0" t="str">
        <f aca="false">IF(Table24[[#This Row],[Number]]&lt;&gt;0,COUNTIF('Finish order'!F:F, Table24[[#This Row],[Number]]),"")</f>
        <v/>
      </c>
    </row>
    <row r="595" customFormat="false" ht="15" hidden="false" customHeight="false" outlineLevel="0" collapsed="false">
      <c r="A595" s="5" t="n">
        <v>594</v>
      </c>
      <c r="C595" s="9"/>
      <c r="D595" s="6"/>
      <c r="E595" s="9" t="s">
        <v>295</v>
      </c>
      <c r="F595" s="9" t="s">
        <v>459</v>
      </c>
      <c r="G595" s="0" t="str">
        <f aca="false">IF(Table24[[#This Row],[Number]]&lt;&gt;0,COUNTIF('Finish order'!F:F, Table24[[#This Row],[Number]]),"")</f>
        <v/>
      </c>
    </row>
    <row r="596" customFormat="false" ht="15" hidden="false" customHeight="false" outlineLevel="0" collapsed="false">
      <c r="A596" s="5" t="n">
        <v>595</v>
      </c>
      <c r="C596" s="9"/>
      <c r="D596" s="6"/>
      <c r="E596" s="9" t="s">
        <v>295</v>
      </c>
      <c r="F596" s="9" t="s">
        <v>459</v>
      </c>
      <c r="G596" s="0" t="str">
        <f aca="false">IF(Table24[[#This Row],[Number]]&lt;&gt;0,COUNTIF('Finish order'!F:F, Table24[[#This Row],[Number]]),"")</f>
        <v/>
      </c>
    </row>
    <row r="597" customFormat="false" ht="15" hidden="false" customHeight="false" outlineLevel="0" collapsed="false">
      <c r="A597" s="5" t="n">
        <v>596</v>
      </c>
      <c r="C597" s="9"/>
      <c r="D597" s="6"/>
      <c r="E597" s="9" t="s">
        <v>295</v>
      </c>
      <c r="F597" s="9" t="s">
        <v>459</v>
      </c>
      <c r="G597" s="0" t="str">
        <f aca="false">IF(Table24[[#This Row],[Number]]&lt;&gt;0,COUNTIF('Finish order'!F:F, Table24[[#This Row],[Number]]),"")</f>
        <v/>
      </c>
    </row>
    <row r="598" customFormat="false" ht="15" hidden="false" customHeight="false" outlineLevel="0" collapsed="false">
      <c r="A598" s="5" t="n">
        <v>597</v>
      </c>
      <c r="C598" s="9"/>
      <c r="D598" s="6"/>
      <c r="E598" s="9" t="s">
        <v>295</v>
      </c>
      <c r="F598" s="9" t="s">
        <v>459</v>
      </c>
      <c r="G598" s="0" t="str">
        <f aca="false">IF(Table24[[#This Row],[Number]]&lt;&gt;0,COUNTIF('Finish order'!F:F, Table24[[#This Row],[Number]]),"")</f>
        <v/>
      </c>
    </row>
    <row r="599" customFormat="false" ht="15" hidden="false" customHeight="false" outlineLevel="0" collapsed="false">
      <c r="A599" s="5" t="n">
        <v>598</v>
      </c>
      <c r="C599" s="9"/>
      <c r="D599" s="6"/>
      <c r="E599" s="9" t="s">
        <v>295</v>
      </c>
      <c r="F599" s="9" t="s">
        <v>459</v>
      </c>
      <c r="G599" s="0" t="str">
        <f aca="false">IF(Table24[[#This Row],[Number]]&lt;&gt;0,COUNTIF('Finish order'!F:F, Table24[[#This Row],[Number]]),"")</f>
        <v/>
      </c>
    </row>
    <row r="600" customFormat="false" ht="15" hidden="false" customHeight="false" outlineLevel="0" collapsed="false">
      <c r="A600" s="5" t="n">
        <v>599</v>
      </c>
      <c r="C600" s="9"/>
      <c r="D600" s="6"/>
      <c r="E600" s="9" t="s">
        <v>295</v>
      </c>
      <c r="F600" s="9" t="s">
        <v>459</v>
      </c>
      <c r="G600" s="0" t="str">
        <f aca="false">IF(Table24[[#This Row],[Number]]&lt;&gt;0,COUNTIF('Finish order'!F:F, Table24[[#This Row],[Number]]),"")</f>
        <v/>
      </c>
    </row>
    <row r="601" customFormat="false" ht="15" hidden="false" customHeight="false" outlineLevel="0" collapsed="false">
      <c r="A601" s="5" t="n">
        <v>600</v>
      </c>
      <c r="C601" s="9" t="s">
        <v>517</v>
      </c>
      <c r="D601" s="9" t="s">
        <v>52</v>
      </c>
      <c r="E601" s="9" t="s">
        <v>295</v>
      </c>
      <c r="F601" s="9" t="s">
        <v>518</v>
      </c>
      <c r="G601" s="0" t="str">
        <f aca="false">IF(Table24[[#This Row],[Number]]&lt;&gt;0,COUNTIF('Finish order'!F:F, Table24[[#This Row],[Number]]),"")</f>
        <v/>
      </c>
    </row>
    <row r="602" customFormat="false" ht="15" hidden="false" customHeight="false" outlineLevel="0" collapsed="false">
      <c r="A602" s="5" t="n">
        <v>601</v>
      </c>
      <c r="B602" s="5" t="n">
        <v>601</v>
      </c>
      <c r="C602" s="9" t="s">
        <v>519</v>
      </c>
      <c r="D602" s="9" t="s">
        <v>39</v>
      </c>
      <c r="E602" s="9" t="s">
        <v>295</v>
      </c>
      <c r="F602" s="9" t="s">
        <v>518</v>
      </c>
      <c r="G602" s="0" t="n">
        <f aca="false">IF(Table24[[#This Row],[Number]]&lt;&gt;0,COUNTIF('Finish order'!F:F, Table24[[#This Row],[Number]]),"")</f>
        <v>1</v>
      </c>
    </row>
    <row r="603" customFormat="false" ht="15" hidden="false" customHeight="false" outlineLevel="0" collapsed="false">
      <c r="A603" s="5" t="n">
        <v>602</v>
      </c>
      <c r="C603" s="9" t="s">
        <v>520</v>
      </c>
      <c r="D603" s="9" t="s">
        <v>521</v>
      </c>
      <c r="E603" s="9" t="s">
        <v>295</v>
      </c>
      <c r="F603" s="9" t="s">
        <v>518</v>
      </c>
      <c r="G603" s="0" t="str">
        <f aca="false">IF(Table24[[#This Row],[Number]]&lt;&gt;0,COUNTIF('Finish order'!F:F, Table24[[#This Row],[Number]]),"")</f>
        <v/>
      </c>
    </row>
    <row r="604" customFormat="false" ht="15" hidden="false" customHeight="false" outlineLevel="0" collapsed="false">
      <c r="A604" s="5" t="n">
        <v>603</v>
      </c>
      <c r="C604" s="9" t="s">
        <v>522</v>
      </c>
      <c r="D604" s="9" t="s">
        <v>523</v>
      </c>
      <c r="E604" s="9" t="s">
        <v>295</v>
      </c>
      <c r="F604" s="9" t="s">
        <v>518</v>
      </c>
      <c r="G604" s="0" t="str">
        <f aca="false">IF(Table24[[#This Row],[Number]]&lt;&gt;0,COUNTIF('Finish order'!F:F, Table24[[#This Row],[Number]]),"")</f>
        <v/>
      </c>
    </row>
    <row r="605" customFormat="false" ht="15" hidden="false" customHeight="false" outlineLevel="0" collapsed="false">
      <c r="A605" s="5" t="n">
        <v>604</v>
      </c>
      <c r="C605" s="9" t="s">
        <v>524</v>
      </c>
      <c r="D605" s="9" t="s">
        <v>39</v>
      </c>
      <c r="E605" s="9" t="s">
        <v>295</v>
      </c>
      <c r="F605" s="9" t="s">
        <v>518</v>
      </c>
      <c r="G605" s="0" t="str">
        <f aca="false">IF(Table24[[#This Row],[Number]]&lt;&gt;0,COUNTIF('Finish order'!F:F, Table24[[#This Row],[Number]]),"")</f>
        <v/>
      </c>
    </row>
    <row r="606" customFormat="false" ht="15" hidden="false" customHeight="false" outlineLevel="0" collapsed="false">
      <c r="A606" s="5" t="n">
        <v>605</v>
      </c>
      <c r="C606" s="9" t="s">
        <v>525</v>
      </c>
      <c r="D606" s="9" t="s">
        <v>526</v>
      </c>
      <c r="E606" s="9" t="s">
        <v>295</v>
      </c>
      <c r="F606" s="9" t="s">
        <v>518</v>
      </c>
      <c r="G606" s="0" t="str">
        <f aca="false">IF(Table24[[#This Row],[Number]]&lt;&gt;0,COUNTIF('Finish order'!F:F, Table24[[#This Row],[Number]]),"")</f>
        <v/>
      </c>
    </row>
    <row r="607" customFormat="false" ht="15" hidden="false" customHeight="false" outlineLevel="0" collapsed="false">
      <c r="A607" s="5" t="n">
        <v>606</v>
      </c>
      <c r="C607" s="9" t="s">
        <v>527</v>
      </c>
      <c r="D607" s="9" t="s">
        <v>521</v>
      </c>
      <c r="E607" s="9" t="s">
        <v>295</v>
      </c>
      <c r="F607" s="9" t="s">
        <v>518</v>
      </c>
      <c r="G607" s="0" t="str">
        <f aca="false">IF(Table24[[#This Row],[Number]]&lt;&gt;0,COUNTIF('Finish order'!F:F, Table24[[#This Row],[Number]]),"")</f>
        <v/>
      </c>
    </row>
    <row r="608" customFormat="false" ht="15" hidden="false" customHeight="false" outlineLevel="0" collapsed="false">
      <c r="A608" s="5" t="n">
        <v>607</v>
      </c>
      <c r="C608" s="9" t="s">
        <v>528</v>
      </c>
      <c r="D608" s="9" t="s">
        <v>113</v>
      </c>
      <c r="E608" s="9" t="s">
        <v>295</v>
      </c>
      <c r="F608" s="9" t="s">
        <v>518</v>
      </c>
      <c r="G608" s="0" t="str">
        <f aca="false">IF(Table24[[#This Row],[Number]]&lt;&gt;0,COUNTIF('Finish order'!F:F, Table24[[#This Row],[Number]]),"")</f>
        <v/>
      </c>
    </row>
    <row r="609" customFormat="false" ht="15" hidden="false" customHeight="false" outlineLevel="0" collapsed="false">
      <c r="A609" s="5" t="n">
        <v>608</v>
      </c>
      <c r="C609" s="9" t="s">
        <v>529</v>
      </c>
      <c r="D609" s="9" t="s">
        <v>521</v>
      </c>
      <c r="E609" s="9" t="s">
        <v>295</v>
      </c>
      <c r="F609" s="9" t="s">
        <v>518</v>
      </c>
      <c r="G609" s="0" t="str">
        <f aca="false">IF(Table24[[#This Row],[Number]]&lt;&gt;0,COUNTIF('Finish order'!F:F, Table24[[#This Row],[Number]]),"")</f>
        <v/>
      </c>
    </row>
    <row r="610" customFormat="false" ht="15" hidden="false" customHeight="false" outlineLevel="0" collapsed="false">
      <c r="A610" s="5" t="n">
        <v>609</v>
      </c>
      <c r="B610" s="5" t="n">
        <v>609</v>
      </c>
      <c r="C610" s="9" t="s">
        <v>530</v>
      </c>
      <c r="D610" s="9" t="s">
        <v>230</v>
      </c>
      <c r="E610" s="9" t="s">
        <v>295</v>
      </c>
      <c r="F610" s="9" t="s">
        <v>518</v>
      </c>
      <c r="G610" s="0" t="n">
        <f aca="false">IF(Table24[[#This Row],[Number]]&lt;&gt;0,COUNTIF('Finish order'!F:F, Table24[[#This Row],[Number]]),"")</f>
        <v>1</v>
      </c>
    </row>
    <row r="611" customFormat="false" ht="15" hidden="false" customHeight="false" outlineLevel="0" collapsed="false">
      <c r="A611" s="5" t="n">
        <v>610</v>
      </c>
      <c r="C611" s="9" t="s">
        <v>531</v>
      </c>
      <c r="D611" s="9" t="s">
        <v>59</v>
      </c>
      <c r="E611" s="9" t="s">
        <v>295</v>
      </c>
      <c r="F611" s="9" t="s">
        <v>518</v>
      </c>
      <c r="G611" s="0" t="str">
        <f aca="false">IF(Table24[[#This Row],[Number]]&lt;&gt;0,COUNTIF('Finish order'!F:F, Table24[[#This Row],[Number]]),"")</f>
        <v/>
      </c>
    </row>
    <row r="612" customFormat="false" ht="15" hidden="false" customHeight="false" outlineLevel="0" collapsed="false">
      <c r="A612" s="5" t="n">
        <v>611</v>
      </c>
      <c r="C612" s="9" t="s">
        <v>532</v>
      </c>
      <c r="D612" s="9" t="s">
        <v>46</v>
      </c>
      <c r="E612" s="9" t="s">
        <v>295</v>
      </c>
      <c r="F612" s="9" t="s">
        <v>518</v>
      </c>
      <c r="G612" s="0" t="str">
        <f aca="false">IF(Table24[[#This Row],[Number]]&lt;&gt;0,COUNTIF('Finish order'!F:F, Table24[[#This Row],[Number]]),"")</f>
        <v/>
      </c>
    </row>
    <row r="613" customFormat="false" ht="15" hidden="false" customHeight="false" outlineLevel="0" collapsed="false">
      <c r="A613" s="5" t="n">
        <v>612</v>
      </c>
      <c r="B613" s="5" t="n">
        <v>612</v>
      </c>
      <c r="C613" s="9" t="s">
        <v>533</v>
      </c>
      <c r="D613" s="9" t="s">
        <v>132</v>
      </c>
      <c r="E613" s="9" t="s">
        <v>295</v>
      </c>
      <c r="F613" s="9" t="s">
        <v>518</v>
      </c>
      <c r="G613" s="0" t="n">
        <f aca="false">IF(Table24[[#This Row],[Number]]&lt;&gt;0,COUNTIF('Finish order'!F:F, Table24[[#This Row],[Number]]),"")</f>
        <v>1</v>
      </c>
    </row>
    <row r="614" customFormat="false" ht="15" hidden="false" customHeight="false" outlineLevel="0" collapsed="false">
      <c r="A614" s="5" t="n">
        <v>613</v>
      </c>
      <c r="C614" s="9" t="s">
        <v>534</v>
      </c>
      <c r="D614" s="9" t="s">
        <v>166</v>
      </c>
      <c r="E614" s="9" t="s">
        <v>295</v>
      </c>
      <c r="F614" s="9" t="s">
        <v>518</v>
      </c>
      <c r="G614" s="0" t="str">
        <f aca="false">IF(Table24[[#This Row],[Number]]&lt;&gt;0,COUNTIF('Finish order'!F:F, Table24[[#This Row],[Number]]),"")</f>
        <v/>
      </c>
    </row>
    <row r="615" customFormat="false" ht="15" hidden="false" customHeight="false" outlineLevel="0" collapsed="false">
      <c r="A615" s="5" t="n">
        <v>614</v>
      </c>
      <c r="C615" s="9" t="s">
        <v>535</v>
      </c>
      <c r="D615" s="9" t="s">
        <v>52</v>
      </c>
      <c r="E615" s="9" t="s">
        <v>295</v>
      </c>
      <c r="F615" s="9" t="s">
        <v>518</v>
      </c>
      <c r="G615" s="0" t="str">
        <f aca="false">IF(Table24[[#This Row],[Number]]&lt;&gt;0,COUNTIF('Finish order'!F:F, Table24[[#This Row],[Number]]),"")</f>
        <v/>
      </c>
    </row>
    <row r="616" customFormat="false" ht="15" hidden="false" customHeight="false" outlineLevel="0" collapsed="false">
      <c r="A616" s="5" t="n">
        <v>615</v>
      </c>
      <c r="C616" s="9" t="s">
        <v>536</v>
      </c>
      <c r="D616" s="9" t="s">
        <v>52</v>
      </c>
      <c r="E616" s="9" t="s">
        <v>295</v>
      </c>
      <c r="F616" s="9" t="s">
        <v>518</v>
      </c>
      <c r="G616" s="0" t="str">
        <f aca="false">IF(Table24[[#This Row],[Number]]&lt;&gt;0,COUNTIF('Finish order'!F:F, Table24[[#This Row],[Number]]),"")</f>
        <v/>
      </c>
    </row>
    <row r="617" customFormat="false" ht="15" hidden="false" customHeight="false" outlineLevel="0" collapsed="false">
      <c r="A617" s="5" t="n">
        <v>616</v>
      </c>
      <c r="B617" s="5" t="n">
        <v>616</v>
      </c>
      <c r="C617" s="9" t="s">
        <v>537</v>
      </c>
      <c r="D617" s="9" t="s">
        <v>59</v>
      </c>
      <c r="E617" s="9" t="s">
        <v>295</v>
      </c>
      <c r="F617" s="9" t="s">
        <v>518</v>
      </c>
      <c r="G617" s="0" t="n">
        <f aca="false">IF(Table24[[#This Row],[Number]]&lt;&gt;0,COUNTIF('Finish order'!F:F, Table24[[#This Row],[Number]]),"")</f>
        <v>1</v>
      </c>
    </row>
    <row r="618" customFormat="false" ht="15" hidden="false" customHeight="false" outlineLevel="0" collapsed="false">
      <c r="A618" s="5" t="n">
        <v>617</v>
      </c>
      <c r="C618" s="9" t="s">
        <v>538</v>
      </c>
      <c r="D618" s="9" t="s">
        <v>102</v>
      </c>
      <c r="E618" s="9" t="s">
        <v>295</v>
      </c>
      <c r="F618" s="9" t="s">
        <v>518</v>
      </c>
      <c r="G618" s="0" t="str">
        <f aca="false">IF(Table24[[#This Row],[Number]]&lt;&gt;0,COUNTIF('Finish order'!F:F, Table24[[#This Row],[Number]]),"")</f>
        <v/>
      </c>
    </row>
    <row r="619" customFormat="false" ht="15" hidden="false" customHeight="false" outlineLevel="0" collapsed="false">
      <c r="A619" s="5" t="n">
        <v>618</v>
      </c>
      <c r="B619" s="5" t="n">
        <v>618</v>
      </c>
      <c r="C619" s="9" t="s">
        <v>539</v>
      </c>
      <c r="D619" s="9" t="s">
        <v>46</v>
      </c>
      <c r="E619" s="9" t="s">
        <v>295</v>
      </c>
      <c r="F619" s="9" t="s">
        <v>518</v>
      </c>
      <c r="G619" s="0" t="n">
        <f aca="false">IF(Table24[[#This Row],[Number]]&lt;&gt;0,COUNTIF('Finish order'!F:F, Table24[[#This Row],[Number]]),"")</f>
        <v>1</v>
      </c>
    </row>
    <row r="620" customFormat="false" ht="15" hidden="false" customHeight="false" outlineLevel="0" collapsed="false">
      <c r="A620" s="5" t="n">
        <v>619</v>
      </c>
      <c r="B620" s="5" t="n">
        <v>619</v>
      </c>
      <c r="C620" s="9" t="s">
        <v>540</v>
      </c>
      <c r="D620" s="9" t="s">
        <v>59</v>
      </c>
      <c r="E620" s="9" t="s">
        <v>295</v>
      </c>
      <c r="F620" s="9" t="s">
        <v>518</v>
      </c>
      <c r="G620" s="0" t="n">
        <f aca="false">IF(Table24[[#This Row],[Number]]&lt;&gt;0,COUNTIF('Finish order'!F:F, Table24[[#This Row],[Number]]),"")</f>
        <v>1</v>
      </c>
    </row>
    <row r="621" customFormat="false" ht="15" hidden="false" customHeight="false" outlineLevel="0" collapsed="false">
      <c r="A621" s="5" t="n">
        <v>620</v>
      </c>
      <c r="C621" s="9" t="s">
        <v>541</v>
      </c>
      <c r="D621" s="9" t="s">
        <v>141</v>
      </c>
      <c r="E621" s="9" t="s">
        <v>295</v>
      </c>
      <c r="F621" s="9" t="s">
        <v>518</v>
      </c>
      <c r="G621" s="0" t="str">
        <f aca="false">IF(Table24[[#This Row],[Number]]&lt;&gt;0,COUNTIF('Finish order'!F:F, Table24[[#This Row],[Number]]),"")</f>
        <v/>
      </c>
    </row>
    <row r="622" customFormat="false" ht="15" hidden="false" customHeight="false" outlineLevel="0" collapsed="false">
      <c r="A622" s="5" t="n">
        <v>621</v>
      </c>
      <c r="B622" s="5" t="n">
        <v>621</v>
      </c>
      <c r="C622" s="9" t="s">
        <v>542</v>
      </c>
      <c r="D622" s="9" t="s">
        <v>139</v>
      </c>
      <c r="E622" s="9" t="s">
        <v>295</v>
      </c>
      <c r="F622" s="9" t="s">
        <v>518</v>
      </c>
      <c r="G622" s="0" t="n">
        <f aca="false">IF(Table24[[#This Row],[Number]]&lt;&gt;0,COUNTIF('Finish order'!F:F, Table24[[#This Row],[Number]]),"")</f>
        <v>1</v>
      </c>
    </row>
    <row r="623" customFormat="false" ht="15" hidden="false" customHeight="false" outlineLevel="0" collapsed="false">
      <c r="A623" s="5" t="n">
        <v>622</v>
      </c>
      <c r="B623" s="5" t="n">
        <v>622</v>
      </c>
      <c r="C623" s="9" t="s">
        <v>543</v>
      </c>
      <c r="D623" s="9" t="s">
        <v>184</v>
      </c>
      <c r="E623" s="9" t="s">
        <v>295</v>
      </c>
      <c r="F623" s="9" t="s">
        <v>518</v>
      </c>
      <c r="G623" s="0" t="n">
        <f aca="false">IF(Table24[[#This Row],[Number]]&lt;&gt;0,COUNTIF('Finish order'!F:F, Table24[[#This Row],[Number]]),"")</f>
        <v>1</v>
      </c>
    </row>
    <row r="624" customFormat="false" ht="15" hidden="false" customHeight="false" outlineLevel="0" collapsed="false">
      <c r="A624" s="5" t="n">
        <v>623</v>
      </c>
      <c r="C624" s="9" t="s">
        <v>544</v>
      </c>
      <c r="D624" s="9" t="s">
        <v>545</v>
      </c>
      <c r="E624" s="9" t="s">
        <v>295</v>
      </c>
      <c r="F624" s="9" t="s">
        <v>518</v>
      </c>
      <c r="G624" s="0" t="str">
        <f aca="false">IF(Table24[[#This Row],[Number]]&lt;&gt;0,COUNTIF('Finish order'!F:F, Table24[[#This Row],[Number]]),"")</f>
        <v/>
      </c>
    </row>
    <row r="625" customFormat="false" ht="15" hidden="false" customHeight="false" outlineLevel="0" collapsed="false">
      <c r="A625" s="5" t="n">
        <v>624</v>
      </c>
      <c r="C625" s="9" t="s">
        <v>546</v>
      </c>
      <c r="D625" s="9" t="s">
        <v>132</v>
      </c>
      <c r="E625" s="9" t="s">
        <v>295</v>
      </c>
      <c r="F625" s="9" t="s">
        <v>518</v>
      </c>
      <c r="G625" s="0" t="str">
        <f aca="false">IF(Table24[[#This Row],[Number]]&lt;&gt;0,COUNTIF('Finish order'!F:F, Table24[[#This Row],[Number]]),"")</f>
        <v/>
      </c>
    </row>
    <row r="626" customFormat="false" ht="15" hidden="false" customHeight="false" outlineLevel="0" collapsed="false">
      <c r="A626" s="5" t="n">
        <v>625</v>
      </c>
      <c r="C626" s="9" t="s">
        <v>547</v>
      </c>
      <c r="D626" s="9" t="s">
        <v>403</v>
      </c>
      <c r="E626" s="9" t="s">
        <v>295</v>
      </c>
      <c r="F626" s="9" t="s">
        <v>518</v>
      </c>
      <c r="G626" s="0" t="str">
        <f aca="false">IF(Table24[[#This Row],[Number]]&lt;&gt;0,COUNTIF('Finish order'!F:F, Table24[[#This Row],[Number]]),"")</f>
        <v/>
      </c>
    </row>
    <row r="627" customFormat="false" ht="15" hidden="false" customHeight="false" outlineLevel="0" collapsed="false">
      <c r="A627" s="5" t="n">
        <v>626</v>
      </c>
      <c r="C627" s="9" t="s">
        <v>548</v>
      </c>
      <c r="D627" s="9" t="s">
        <v>39</v>
      </c>
      <c r="E627" s="9" t="s">
        <v>295</v>
      </c>
      <c r="F627" s="9" t="s">
        <v>518</v>
      </c>
      <c r="G627" s="0" t="str">
        <f aca="false">IF(Table24[[#This Row],[Number]]&lt;&gt;0,COUNTIF('Finish order'!F:F, Table24[[#This Row],[Number]]),"")</f>
        <v/>
      </c>
    </row>
    <row r="628" customFormat="false" ht="15" hidden="false" customHeight="false" outlineLevel="0" collapsed="false">
      <c r="A628" s="5" t="n">
        <v>627</v>
      </c>
      <c r="C628" s="9" t="s">
        <v>549</v>
      </c>
      <c r="D628" s="9" t="s">
        <v>48</v>
      </c>
      <c r="E628" s="9" t="s">
        <v>295</v>
      </c>
      <c r="F628" s="9" t="s">
        <v>518</v>
      </c>
      <c r="G628" s="0" t="str">
        <f aca="false">IF(Table24[[#This Row],[Number]]&lt;&gt;0,COUNTIF('Finish order'!F:F, Table24[[#This Row],[Number]]),"")</f>
        <v/>
      </c>
    </row>
    <row r="629" customFormat="false" ht="15" hidden="false" customHeight="false" outlineLevel="0" collapsed="false">
      <c r="A629" s="5" t="n">
        <v>628</v>
      </c>
      <c r="C629" s="9" t="s">
        <v>550</v>
      </c>
      <c r="D629" s="9" t="s">
        <v>115</v>
      </c>
      <c r="E629" s="9" t="s">
        <v>295</v>
      </c>
      <c r="F629" s="9" t="s">
        <v>518</v>
      </c>
      <c r="G629" s="0" t="str">
        <f aca="false">IF(Table24[[#This Row],[Number]]&lt;&gt;0,COUNTIF('Finish order'!F:F, Table24[[#This Row],[Number]]),"")</f>
        <v/>
      </c>
    </row>
    <row r="630" customFormat="false" ht="15" hidden="false" customHeight="false" outlineLevel="0" collapsed="false">
      <c r="A630" s="5" t="n">
        <v>629</v>
      </c>
      <c r="C630" s="9" t="s">
        <v>551</v>
      </c>
      <c r="D630" s="9" t="s">
        <v>65</v>
      </c>
      <c r="E630" s="9" t="s">
        <v>295</v>
      </c>
      <c r="F630" s="9" t="s">
        <v>518</v>
      </c>
      <c r="G630" s="0" t="str">
        <f aca="false">IF(Table24[[#This Row],[Number]]&lt;&gt;0,COUNTIF('Finish order'!F:F, Table24[[#This Row],[Number]]),"")</f>
        <v/>
      </c>
    </row>
    <row r="631" customFormat="false" ht="15" hidden="false" customHeight="false" outlineLevel="0" collapsed="false">
      <c r="A631" s="5" t="n">
        <v>630</v>
      </c>
      <c r="C631" s="9" t="s">
        <v>552</v>
      </c>
      <c r="D631" s="9" t="s">
        <v>52</v>
      </c>
      <c r="E631" s="9" t="s">
        <v>295</v>
      </c>
      <c r="F631" s="9" t="s">
        <v>518</v>
      </c>
      <c r="G631" s="0" t="str">
        <f aca="false">IF(Table24[[#This Row],[Number]]&lt;&gt;0,COUNTIF('Finish order'!F:F, Table24[[#This Row],[Number]]),"")</f>
        <v/>
      </c>
    </row>
    <row r="632" customFormat="false" ht="15" hidden="false" customHeight="false" outlineLevel="0" collapsed="false">
      <c r="A632" s="5" t="n">
        <v>631</v>
      </c>
      <c r="C632" s="9" t="s">
        <v>553</v>
      </c>
      <c r="D632" s="9" t="s">
        <v>99</v>
      </c>
      <c r="E632" s="9" t="s">
        <v>295</v>
      </c>
      <c r="F632" s="9" t="s">
        <v>518</v>
      </c>
      <c r="G632" s="0" t="str">
        <f aca="false">IF(Table24[[#This Row],[Number]]&lt;&gt;0,COUNTIF('Finish order'!F:F, Table24[[#This Row],[Number]]),"")</f>
        <v/>
      </c>
    </row>
    <row r="633" customFormat="false" ht="15" hidden="false" customHeight="false" outlineLevel="0" collapsed="false">
      <c r="A633" s="5" t="n">
        <v>632</v>
      </c>
      <c r="C633" s="9" t="s">
        <v>554</v>
      </c>
      <c r="D633" s="9" t="s">
        <v>39</v>
      </c>
      <c r="E633" s="9" t="s">
        <v>295</v>
      </c>
      <c r="F633" s="9" t="s">
        <v>518</v>
      </c>
      <c r="G633" s="0" t="str">
        <f aca="false">IF(Table24[[#This Row],[Number]]&lt;&gt;0,COUNTIF('Finish order'!F:F, Table24[[#This Row],[Number]]),"")</f>
        <v/>
      </c>
    </row>
    <row r="634" customFormat="false" ht="15" hidden="false" customHeight="false" outlineLevel="0" collapsed="false">
      <c r="A634" s="5" t="n">
        <v>633</v>
      </c>
      <c r="C634" s="9" t="s">
        <v>555</v>
      </c>
      <c r="D634" s="9" t="s">
        <v>225</v>
      </c>
      <c r="E634" s="9" t="s">
        <v>295</v>
      </c>
      <c r="F634" s="9" t="s">
        <v>518</v>
      </c>
      <c r="G634" s="0" t="str">
        <f aca="false">IF(Table24[[#This Row],[Number]]&lt;&gt;0,COUNTIF('Finish order'!F:F, Table24[[#This Row],[Number]]),"")</f>
        <v/>
      </c>
    </row>
    <row r="635" customFormat="false" ht="15" hidden="false" customHeight="false" outlineLevel="0" collapsed="false">
      <c r="A635" s="5" t="n">
        <v>634</v>
      </c>
      <c r="C635" s="9" t="s">
        <v>556</v>
      </c>
      <c r="D635" s="9" t="s">
        <v>557</v>
      </c>
      <c r="E635" s="9" t="s">
        <v>295</v>
      </c>
      <c r="F635" s="9" t="s">
        <v>518</v>
      </c>
      <c r="G635" s="0" t="str">
        <f aca="false">IF(Table24[[#This Row],[Number]]&lt;&gt;0,COUNTIF('Finish order'!F:F, Table24[[#This Row],[Number]]),"")</f>
        <v/>
      </c>
    </row>
    <row r="636" customFormat="false" ht="15" hidden="false" customHeight="false" outlineLevel="0" collapsed="false">
      <c r="A636" s="5" t="n">
        <v>635</v>
      </c>
      <c r="C636" s="9" t="s">
        <v>558</v>
      </c>
      <c r="D636" s="9" t="s">
        <v>403</v>
      </c>
      <c r="E636" s="9" t="s">
        <v>295</v>
      </c>
      <c r="F636" s="9" t="s">
        <v>518</v>
      </c>
      <c r="G636" s="0" t="str">
        <f aca="false">IF(Table24[[#This Row],[Number]]&lt;&gt;0,COUNTIF('Finish order'!F:F, Table24[[#This Row],[Number]]),"")</f>
        <v/>
      </c>
    </row>
    <row r="637" customFormat="false" ht="15" hidden="false" customHeight="false" outlineLevel="0" collapsed="false">
      <c r="A637" s="5" t="n">
        <v>636</v>
      </c>
      <c r="C637" s="9" t="s">
        <v>559</v>
      </c>
      <c r="D637" s="9" t="s">
        <v>225</v>
      </c>
      <c r="E637" s="9" t="s">
        <v>295</v>
      </c>
      <c r="F637" s="9" t="s">
        <v>518</v>
      </c>
      <c r="G637" s="0" t="str">
        <f aca="false">IF(Table24[[#This Row],[Number]]&lt;&gt;0,COUNTIF('Finish order'!F:F, Table24[[#This Row],[Number]]),"")</f>
        <v/>
      </c>
    </row>
    <row r="638" customFormat="false" ht="15" hidden="false" customHeight="false" outlineLevel="0" collapsed="false">
      <c r="A638" s="5" t="n">
        <v>637</v>
      </c>
      <c r="B638" s="5" t="n">
        <v>637</v>
      </c>
      <c r="C638" s="9" t="s">
        <v>560</v>
      </c>
      <c r="D638" s="9" t="s">
        <v>39</v>
      </c>
      <c r="E638" s="9" t="s">
        <v>295</v>
      </c>
      <c r="F638" s="9" t="s">
        <v>518</v>
      </c>
      <c r="G638" s="0" t="n">
        <f aca="false">IF(Table24[[#This Row],[Number]]&lt;&gt;0,COUNTIF('Finish order'!F:F, Table24[[#This Row],[Number]]),"")</f>
        <v>1</v>
      </c>
    </row>
    <row r="639" customFormat="false" ht="15" hidden="false" customHeight="false" outlineLevel="0" collapsed="false">
      <c r="A639" s="5" t="n">
        <v>638</v>
      </c>
      <c r="C639" s="9" t="s">
        <v>561</v>
      </c>
      <c r="D639" s="9" t="s">
        <v>39</v>
      </c>
      <c r="E639" s="9" t="s">
        <v>295</v>
      </c>
      <c r="F639" s="9" t="s">
        <v>518</v>
      </c>
      <c r="G639" s="0" t="str">
        <f aca="false">IF(Table24[[#This Row],[Number]]&lt;&gt;0,COUNTIF('Finish order'!F:F, Table24[[#This Row],[Number]]),"")</f>
        <v/>
      </c>
    </row>
    <row r="640" customFormat="false" ht="15" hidden="false" customHeight="false" outlineLevel="0" collapsed="false">
      <c r="A640" s="5" t="n">
        <v>639</v>
      </c>
      <c r="C640" s="9" t="s">
        <v>562</v>
      </c>
      <c r="D640" s="9" t="s">
        <v>523</v>
      </c>
      <c r="E640" s="9" t="s">
        <v>295</v>
      </c>
      <c r="F640" s="9" t="s">
        <v>518</v>
      </c>
      <c r="G640" s="0" t="str">
        <f aca="false">IF(Table24[[#This Row],[Number]]&lt;&gt;0,COUNTIF('Finish order'!F:F, Table24[[#This Row],[Number]]),"")</f>
        <v/>
      </c>
    </row>
    <row r="641" customFormat="false" ht="15" hidden="false" customHeight="false" outlineLevel="0" collapsed="false">
      <c r="A641" s="5" t="n">
        <v>640</v>
      </c>
      <c r="C641" s="9" t="s">
        <v>563</v>
      </c>
      <c r="D641" s="9" t="s">
        <v>188</v>
      </c>
      <c r="E641" s="9" t="s">
        <v>295</v>
      </c>
      <c r="F641" s="9" t="s">
        <v>518</v>
      </c>
      <c r="G641" s="0" t="str">
        <f aca="false">IF(Table24[[#This Row],[Number]]&lt;&gt;0,COUNTIF('Finish order'!F:F, Table24[[#This Row],[Number]]),"")</f>
        <v/>
      </c>
    </row>
    <row r="642" customFormat="false" ht="15" hidden="false" customHeight="false" outlineLevel="0" collapsed="false">
      <c r="A642" s="5" t="n">
        <v>641</v>
      </c>
      <c r="C642" s="9" t="s">
        <v>564</v>
      </c>
      <c r="D642" s="9" t="s">
        <v>115</v>
      </c>
      <c r="E642" s="9" t="s">
        <v>295</v>
      </c>
      <c r="F642" s="9" t="s">
        <v>518</v>
      </c>
      <c r="G642" s="0" t="str">
        <f aca="false">IF(Table24[[#This Row],[Number]]&lt;&gt;0,COUNTIF('Finish order'!F:F, Table24[[#This Row],[Number]]),"")</f>
        <v/>
      </c>
    </row>
    <row r="643" customFormat="false" ht="15" hidden="false" customHeight="false" outlineLevel="0" collapsed="false">
      <c r="A643" s="5" t="n">
        <v>642</v>
      </c>
      <c r="C643" s="9" t="s">
        <v>565</v>
      </c>
      <c r="D643" s="9" t="s">
        <v>115</v>
      </c>
      <c r="E643" s="9" t="s">
        <v>295</v>
      </c>
      <c r="F643" s="9" t="s">
        <v>518</v>
      </c>
      <c r="G643" s="0" t="str">
        <f aca="false">IF(Table24[[#This Row],[Number]]&lt;&gt;0,COUNTIF('Finish order'!F:F, Table24[[#This Row],[Number]]),"")</f>
        <v/>
      </c>
    </row>
    <row r="644" customFormat="false" ht="15" hidden="false" customHeight="false" outlineLevel="0" collapsed="false">
      <c r="A644" s="5" t="n">
        <v>643</v>
      </c>
      <c r="C644" s="9" t="s">
        <v>566</v>
      </c>
      <c r="D644" s="9" t="s">
        <v>102</v>
      </c>
      <c r="E644" s="9" t="s">
        <v>295</v>
      </c>
      <c r="F644" s="9" t="s">
        <v>518</v>
      </c>
      <c r="G644" s="0" t="str">
        <f aca="false">IF(Table24[[#This Row],[Number]]&lt;&gt;0,COUNTIF('Finish order'!F:F, Table24[[#This Row],[Number]]),"")</f>
        <v/>
      </c>
    </row>
    <row r="645" customFormat="false" ht="15" hidden="false" customHeight="false" outlineLevel="0" collapsed="false">
      <c r="A645" s="5" t="n">
        <v>644</v>
      </c>
      <c r="C645" s="9"/>
      <c r="D645" s="6"/>
      <c r="E645" s="9" t="s">
        <v>295</v>
      </c>
      <c r="F645" s="9" t="s">
        <v>518</v>
      </c>
      <c r="G645" s="0" t="str">
        <f aca="false">IF(Table24[[#This Row],[Number]]&lt;&gt;0,COUNTIF('Finish order'!F:F, Table24[[#This Row],[Number]]),"")</f>
        <v/>
      </c>
    </row>
    <row r="646" customFormat="false" ht="15" hidden="false" customHeight="false" outlineLevel="0" collapsed="false">
      <c r="A646" s="5" t="n">
        <v>645</v>
      </c>
      <c r="C646" s="9"/>
      <c r="D646" s="6"/>
      <c r="E646" s="9" t="s">
        <v>295</v>
      </c>
      <c r="F646" s="9" t="s">
        <v>518</v>
      </c>
      <c r="G646" s="0" t="str">
        <f aca="false">IF(Table24[[#This Row],[Number]]&lt;&gt;0,COUNTIF('Finish order'!F:F, Table24[[#This Row],[Number]]),"")</f>
        <v/>
      </c>
    </row>
    <row r="647" customFormat="false" ht="15" hidden="false" customHeight="false" outlineLevel="0" collapsed="false">
      <c r="A647" s="5" t="n">
        <v>646</v>
      </c>
      <c r="C647" s="9"/>
      <c r="D647" s="6"/>
      <c r="E647" s="9" t="s">
        <v>295</v>
      </c>
      <c r="F647" s="9" t="s">
        <v>518</v>
      </c>
      <c r="G647" s="0" t="str">
        <f aca="false">IF(Table24[[#This Row],[Number]]&lt;&gt;0,COUNTIF('Finish order'!F:F, Table24[[#This Row],[Number]]),"")</f>
        <v/>
      </c>
    </row>
    <row r="648" customFormat="false" ht="15" hidden="false" customHeight="false" outlineLevel="0" collapsed="false">
      <c r="A648" s="5" t="n">
        <v>647</v>
      </c>
      <c r="C648" s="9"/>
      <c r="D648" s="6"/>
      <c r="E648" s="9" t="s">
        <v>295</v>
      </c>
      <c r="F648" s="9" t="s">
        <v>518</v>
      </c>
      <c r="G648" s="0" t="str">
        <f aca="false">IF(Table24[[#This Row],[Number]]&lt;&gt;0,COUNTIF('Finish order'!F:F, Table24[[#This Row],[Number]]),"")</f>
        <v/>
      </c>
    </row>
    <row r="649" customFormat="false" ht="15" hidden="false" customHeight="false" outlineLevel="0" collapsed="false">
      <c r="A649" s="5" t="n">
        <v>648</v>
      </c>
      <c r="C649" s="9"/>
      <c r="D649" s="6"/>
      <c r="E649" s="9" t="s">
        <v>295</v>
      </c>
      <c r="F649" s="9" t="s">
        <v>518</v>
      </c>
      <c r="G649" s="0" t="str">
        <f aca="false">IF(Table24[[#This Row],[Number]]&lt;&gt;0,COUNTIF('Finish order'!F:F, Table24[[#This Row],[Number]]),"")</f>
        <v/>
      </c>
    </row>
    <row r="650" customFormat="false" ht="15" hidden="false" customHeight="false" outlineLevel="0" collapsed="false">
      <c r="A650" s="5" t="n">
        <v>649</v>
      </c>
      <c r="C650" s="9"/>
      <c r="D650" s="6"/>
      <c r="E650" s="9" t="s">
        <v>295</v>
      </c>
      <c r="F650" s="9" t="s">
        <v>518</v>
      </c>
      <c r="G650" s="0" t="str">
        <f aca="false">IF(Table24[[#This Row],[Number]]&lt;&gt;0,COUNTIF('Finish order'!F:F, Table24[[#This Row],[Number]]),"")</f>
        <v/>
      </c>
    </row>
    <row r="651" customFormat="false" ht="15" hidden="false" customHeight="false" outlineLevel="0" collapsed="false">
      <c r="A651" s="5" t="n">
        <v>650</v>
      </c>
      <c r="C651" s="9"/>
      <c r="D651" s="6"/>
      <c r="E651" s="9" t="s">
        <v>295</v>
      </c>
      <c r="F651" s="9" t="s">
        <v>518</v>
      </c>
      <c r="G651" s="0" t="str">
        <f aca="false">IF(Table24[[#This Row],[Number]]&lt;&gt;0,COUNTIF('Finish order'!F:F, Table24[[#This Row],[Number]]),"")</f>
        <v/>
      </c>
    </row>
    <row r="652" customFormat="false" ht="15" hidden="false" customHeight="false" outlineLevel="0" collapsed="false">
      <c r="A652" s="5" t="n">
        <v>651</v>
      </c>
      <c r="C652" s="9"/>
      <c r="D652" s="6"/>
      <c r="E652" s="9" t="s">
        <v>295</v>
      </c>
      <c r="F652" s="9" t="s">
        <v>518</v>
      </c>
      <c r="G652" s="0" t="str">
        <f aca="false">IF(Table24[[#This Row],[Number]]&lt;&gt;0,COUNTIF('Finish order'!F:F, Table24[[#This Row],[Number]]),"")</f>
        <v/>
      </c>
    </row>
    <row r="653" customFormat="false" ht="15" hidden="false" customHeight="false" outlineLevel="0" collapsed="false">
      <c r="A653" s="5" t="n">
        <v>652</v>
      </c>
      <c r="C653" s="9"/>
      <c r="D653" s="6"/>
      <c r="E653" s="9" t="s">
        <v>295</v>
      </c>
      <c r="F653" s="9" t="s">
        <v>518</v>
      </c>
      <c r="G653" s="0" t="str">
        <f aca="false">IF(Table24[[#This Row],[Number]]&lt;&gt;0,COUNTIF('Finish order'!F:F, Table24[[#This Row],[Number]]),"")</f>
        <v/>
      </c>
    </row>
    <row r="654" customFormat="false" ht="15" hidden="false" customHeight="false" outlineLevel="0" collapsed="false">
      <c r="A654" s="5" t="n">
        <v>653</v>
      </c>
      <c r="C654" s="9"/>
      <c r="D654" s="6"/>
      <c r="E654" s="9" t="s">
        <v>295</v>
      </c>
      <c r="F654" s="9" t="s">
        <v>518</v>
      </c>
      <c r="G654" s="0" t="str">
        <f aca="false">IF(Table24[[#This Row],[Number]]&lt;&gt;0,COUNTIF('Finish order'!F:F, Table24[[#This Row],[Number]]),"")</f>
        <v/>
      </c>
    </row>
    <row r="655" customFormat="false" ht="15" hidden="false" customHeight="false" outlineLevel="0" collapsed="false">
      <c r="A655" s="5" t="n">
        <v>654</v>
      </c>
      <c r="C655" s="9"/>
      <c r="D655" s="6"/>
      <c r="E655" s="9" t="s">
        <v>295</v>
      </c>
      <c r="F655" s="9" t="s">
        <v>518</v>
      </c>
      <c r="G655" s="0" t="str">
        <f aca="false">IF(Table24[[#This Row],[Number]]&lt;&gt;0,COUNTIF('Finish order'!F:F, Table24[[#This Row],[Number]]),"")</f>
        <v/>
      </c>
    </row>
    <row r="656" customFormat="false" ht="15" hidden="false" customHeight="false" outlineLevel="0" collapsed="false">
      <c r="A656" s="5" t="n">
        <v>655</v>
      </c>
      <c r="C656" s="9"/>
      <c r="D656" s="6"/>
      <c r="E656" s="9" t="s">
        <v>295</v>
      </c>
      <c r="F656" s="9" t="s">
        <v>518</v>
      </c>
      <c r="G656" s="0" t="str">
        <f aca="false">IF(Table24[[#This Row],[Number]]&lt;&gt;0,COUNTIF('Finish order'!F:F, Table24[[#This Row],[Number]]),"")</f>
        <v/>
      </c>
    </row>
    <row r="657" customFormat="false" ht="15" hidden="false" customHeight="false" outlineLevel="0" collapsed="false">
      <c r="A657" s="5" t="n">
        <v>656</v>
      </c>
      <c r="C657" s="9"/>
      <c r="D657" s="6"/>
      <c r="E657" s="9" t="s">
        <v>295</v>
      </c>
      <c r="F657" s="9" t="s">
        <v>518</v>
      </c>
      <c r="G657" s="0" t="str">
        <f aca="false">IF(Table24[[#This Row],[Number]]&lt;&gt;0,COUNTIF('Finish order'!F:F, Table24[[#This Row],[Number]]),"")</f>
        <v/>
      </c>
    </row>
    <row r="658" customFormat="false" ht="15" hidden="false" customHeight="false" outlineLevel="0" collapsed="false">
      <c r="A658" s="5" t="n">
        <v>657</v>
      </c>
      <c r="C658" s="9"/>
      <c r="D658" s="6"/>
      <c r="E658" s="9" t="s">
        <v>295</v>
      </c>
      <c r="F658" s="9" t="s">
        <v>518</v>
      </c>
      <c r="G658" s="0" t="str">
        <f aca="false">IF(Table24[[#This Row],[Number]]&lt;&gt;0,COUNTIF('Finish order'!F:F, Table24[[#This Row],[Number]]),"")</f>
        <v/>
      </c>
    </row>
    <row r="659" customFormat="false" ht="15" hidden="false" customHeight="false" outlineLevel="0" collapsed="false">
      <c r="A659" s="5" t="n">
        <v>658</v>
      </c>
      <c r="C659" s="9"/>
      <c r="D659" s="6"/>
      <c r="E659" s="9" t="s">
        <v>295</v>
      </c>
      <c r="F659" s="9" t="s">
        <v>518</v>
      </c>
      <c r="G659" s="0" t="str">
        <f aca="false">IF(Table24[[#This Row],[Number]]&lt;&gt;0,COUNTIF('Finish order'!F:F, Table24[[#This Row],[Number]]),"")</f>
        <v/>
      </c>
    </row>
    <row r="660" customFormat="false" ht="15" hidden="false" customHeight="false" outlineLevel="0" collapsed="false">
      <c r="A660" s="5" t="n">
        <v>659</v>
      </c>
      <c r="C660" s="9"/>
      <c r="D660" s="6"/>
      <c r="E660" s="9" t="s">
        <v>295</v>
      </c>
      <c r="F660" s="9" t="s">
        <v>518</v>
      </c>
      <c r="G660" s="0" t="str">
        <f aca="false">IF(Table24[[#This Row],[Number]]&lt;&gt;0,COUNTIF('Finish order'!F:F, Table24[[#This Row],[Number]]),"")</f>
        <v/>
      </c>
    </row>
    <row r="661" customFormat="false" ht="15" hidden="false" customHeight="false" outlineLevel="0" collapsed="false">
      <c r="A661" s="5" t="n">
        <v>660</v>
      </c>
      <c r="C661" s="9"/>
      <c r="D661" s="6"/>
      <c r="E661" s="9" t="s">
        <v>295</v>
      </c>
      <c r="F661" s="9" t="s">
        <v>518</v>
      </c>
      <c r="G661" s="0" t="str">
        <f aca="false">IF(Table24[[#This Row],[Number]]&lt;&gt;0,COUNTIF('Finish order'!F:F, Table24[[#This Row],[Number]]),"")</f>
        <v/>
      </c>
    </row>
    <row r="662" customFormat="false" ht="15" hidden="false" customHeight="false" outlineLevel="0" collapsed="false">
      <c r="A662" s="5" t="n">
        <v>661</v>
      </c>
      <c r="C662" s="9"/>
      <c r="D662" s="6"/>
      <c r="E662" s="9" t="s">
        <v>295</v>
      </c>
      <c r="F662" s="9" t="s">
        <v>518</v>
      </c>
      <c r="G662" s="0" t="str">
        <f aca="false">IF(Table24[[#This Row],[Number]]&lt;&gt;0,COUNTIF('Finish order'!F:F, Table24[[#This Row],[Number]]),"")</f>
        <v/>
      </c>
    </row>
    <row r="663" customFormat="false" ht="15" hidden="false" customHeight="false" outlineLevel="0" collapsed="false">
      <c r="A663" s="5" t="n">
        <v>662</v>
      </c>
      <c r="C663" s="9"/>
      <c r="D663" s="6"/>
      <c r="E663" s="9" t="s">
        <v>295</v>
      </c>
      <c r="F663" s="9" t="s">
        <v>518</v>
      </c>
      <c r="G663" s="0" t="str">
        <f aca="false">IF(Table24[[#This Row],[Number]]&lt;&gt;0,COUNTIF('Finish order'!F:F, Table24[[#This Row],[Number]]),"")</f>
        <v/>
      </c>
    </row>
    <row r="664" customFormat="false" ht="15" hidden="false" customHeight="false" outlineLevel="0" collapsed="false">
      <c r="A664" s="5" t="n">
        <v>663</v>
      </c>
      <c r="C664" s="9"/>
      <c r="D664" s="6"/>
      <c r="E664" s="9" t="s">
        <v>295</v>
      </c>
      <c r="F664" s="9" t="s">
        <v>518</v>
      </c>
      <c r="G664" s="0" t="str">
        <f aca="false">IF(Table24[[#This Row],[Number]]&lt;&gt;0,COUNTIF('Finish order'!F:F, Table24[[#This Row],[Number]]),"")</f>
        <v/>
      </c>
    </row>
    <row r="665" customFormat="false" ht="15" hidden="false" customHeight="false" outlineLevel="0" collapsed="false">
      <c r="A665" s="5" t="n">
        <v>664</v>
      </c>
      <c r="C665" s="9"/>
      <c r="D665" s="6"/>
      <c r="E665" s="9" t="s">
        <v>295</v>
      </c>
      <c r="F665" s="9" t="s">
        <v>518</v>
      </c>
      <c r="G665" s="0" t="str">
        <f aca="false">IF(Table24[[#This Row],[Number]]&lt;&gt;0,COUNTIF('Finish order'!F:F, Table24[[#This Row],[Number]]),"")</f>
        <v/>
      </c>
    </row>
    <row r="666" customFormat="false" ht="15" hidden="false" customHeight="false" outlineLevel="0" collapsed="false">
      <c r="A666" s="5" t="n">
        <v>665</v>
      </c>
      <c r="C666" s="9"/>
      <c r="D666" s="6"/>
      <c r="E666" s="9" t="s">
        <v>295</v>
      </c>
      <c r="F666" s="9" t="s">
        <v>518</v>
      </c>
      <c r="G666" s="0" t="str">
        <f aca="false">IF(Table24[[#This Row],[Number]]&lt;&gt;0,COUNTIF('Finish order'!F:F, Table24[[#This Row],[Number]]),"")</f>
        <v/>
      </c>
    </row>
    <row r="667" customFormat="false" ht="15" hidden="false" customHeight="false" outlineLevel="0" collapsed="false">
      <c r="A667" s="5" t="n">
        <v>666</v>
      </c>
      <c r="C667" s="9" t="s">
        <v>567</v>
      </c>
      <c r="D667" s="9" t="s">
        <v>139</v>
      </c>
      <c r="E667" s="9" t="s">
        <v>295</v>
      </c>
      <c r="F667" s="17" t="s">
        <v>568</v>
      </c>
      <c r="G667" s="0" t="str">
        <f aca="false">IF(Table24[[#This Row],[Number]]&lt;&gt;0,COUNTIF('Finish order'!F:F, Table24[[#This Row],[Number]]),"")</f>
        <v/>
      </c>
    </row>
    <row r="668" customFormat="false" ht="15" hidden="false" customHeight="false" outlineLevel="0" collapsed="false">
      <c r="A668" s="5" t="n">
        <v>667</v>
      </c>
      <c r="C668" s="9"/>
      <c r="D668" s="6"/>
      <c r="E668" s="9" t="s">
        <v>295</v>
      </c>
      <c r="F668" s="9" t="s">
        <v>518</v>
      </c>
      <c r="G668" s="0" t="str">
        <f aca="false">IF(Table24[[#This Row],[Number]]&lt;&gt;0,COUNTIF('Finish order'!F:F, Table24[[#This Row],[Number]]),"")</f>
        <v/>
      </c>
    </row>
    <row r="669" customFormat="false" ht="15" hidden="false" customHeight="false" outlineLevel="0" collapsed="false">
      <c r="A669" s="5" t="n">
        <v>668</v>
      </c>
      <c r="C669" s="9"/>
      <c r="D669" s="6"/>
      <c r="E669" s="9" t="s">
        <v>295</v>
      </c>
      <c r="F669" s="9" t="s">
        <v>518</v>
      </c>
      <c r="G669" s="0" t="str">
        <f aca="false">IF(Table24[[#This Row],[Number]]&lt;&gt;0,COUNTIF('Finish order'!F:F, Table24[[#This Row],[Number]]),"")</f>
        <v/>
      </c>
    </row>
    <row r="670" customFormat="false" ht="15" hidden="false" customHeight="false" outlineLevel="0" collapsed="false">
      <c r="A670" s="5" t="n">
        <v>669</v>
      </c>
      <c r="C670" s="9"/>
      <c r="D670" s="6"/>
      <c r="E670" s="9" t="s">
        <v>295</v>
      </c>
      <c r="F670" s="9" t="s">
        <v>518</v>
      </c>
      <c r="G670" s="0" t="str">
        <f aca="false">IF(Table24[[#This Row],[Number]]&lt;&gt;0,COUNTIF('Finish order'!F:F, Table24[[#This Row],[Number]]),"")</f>
        <v/>
      </c>
    </row>
    <row r="671" customFormat="false" ht="15" hidden="false" customHeight="false" outlineLevel="0" collapsed="false">
      <c r="A671" s="5" t="n">
        <v>670</v>
      </c>
      <c r="C671" s="9"/>
      <c r="D671" s="6"/>
      <c r="E671" s="9" t="s">
        <v>295</v>
      </c>
      <c r="F671" s="9" t="s">
        <v>518</v>
      </c>
      <c r="G671" s="0" t="str">
        <f aca="false">IF(Table24[[#This Row],[Number]]&lt;&gt;0,COUNTIF('Finish order'!F:F, Table24[[#This Row],[Number]]),"")</f>
        <v/>
      </c>
    </row>
    <row r="672" customFormat="false" ht="15" hidden="false" customHeight="false" outlineLevel="0" collapsed="false">
      <c r="A672" s="5" t="n">
        <v>671</v>
      </c>
      <c r="C672" s="9"/>
      <c r="D672" s="6"/>
      <c r="E672" s="9" t="s">
        <v>295</v>
      </c>
      <c r="F672" s="9" t="s">
        <v>518</v>
      </c>
      <c r="G672" s="0" t="str">
        <f aca="false">IF(Table24[[#This Row],[Number]]&lt;&gt;0,COUNTIF('Finish order'!F:F, Table24[[#This Row],[Number]]),"")</f>
        <v/>
      </c>
    </row>
    <row r="673" customFormat="false" ht="15" hidden="false" customHeight="false" outlineLevel="0" collapsed="false">
      <c r="A673" s="5" t="n">
        <v>672</v>
      </c>
      <c r="C673" s="9"/>
      <c r="D673" s="6"/>
      <c r="E673" s="9" t="s">
        <v>295</v>
      </c>
      <c r="F673" s="9" t="s">
        <v>518</v>
      </c>
      <c r="G673" s="0" t="str">
        <f aca="false">IF(Table24[[#This Row],[Number]]&lt;&gt;0,COUNTIF('Finish order'!F:F, Table24[[#This Row],[Number]]),"")</f>
        <v/>
      </c>
    </row>
    <row r="674" customFormat="false" ht="15" hidden="false" customHeight="false" outlineLevel="0" collapsed="false">
      <c r="A674" s="5" t="n">
        <v>673</v>
      </c>
      <c r="C674" s="9"/>
      <c r="D674" s="6"/>
      <c r="E674" s="9" t="s">
        <v>295</v>
      </c>
      <c r="F674" s="9" t="s">
        <v>518</v>
      </c>
      <c r="G674" s="0" t="str">
        <f aca="false">IF(Table24[[#This Row],[Number]]&lt;&gt;0,COUNTIF('Finish order'!F:F, Table24[[#This Row],[Number]]),"")</f>
        <v/>
      </c>
    </row>
    <row r="675" customFormat="false" ht="15" hidden="false" customHeight="false" outlineLevel="0" collapsed="false">
      <c r="A675" s="5" t="n">
        <v>674</v>
      </c>
      <c r="C675" s="9"/>
      <c r="D675" s="6"/>
      <c r="E675" s="9" t="s">
        <v>295</v>
      </c>
      <c r="F675" s="9" t="s">
        <v>518</v>
      </c>
      <c r="G675" s="0" t="str">
        <f aca="false">IF(Table24[[#This Row],[Number]]&lt;&gt;0,COUNTIF('Finish order'!F:F, Table24[[#This Row],[Number]]),"")</f>
        <v/>
      </c>
    </row>
    <row r="676" customFormat="false" ht="15" hidden="false" customHeight="false" outlineLevel="0" collapsed="false">
      <c r="A676" s="5" t="n">
        <v>675</v>
      </c>
      <c r="C676" s="9"/>
      <c r="D676" s="6"/>
      <c r="E676" s="9" t="s">
        <v>295</v>
      </c>
      <c r="F676" s="9" t="s">
        <v>518</v>
      </c>
      <c r="G676" s="0" t="str">
        <f aca="false">IF(Table24[[#This Row],[Number]]&lt;&gt;0,COUNTIF('Finish order'!F:F, Table24[[#This Row],[Number]]),"")</f>
        <v/>
      </c>
    </row>
    <row r="677" customFormat="false" ht="15" hidden="false" customHeight="false" outlineLevel="0" collapsed="false">
      <c r="A677" s="5" t="n">
        <v>676</v>
      </c>
      <c r="C677" s="9"/>
      <c r="D677" s="6"/>
      <c r="E677" s="9" t="s">
        <v>295</v>
      </c>
      <c r="F677" s="9" t="s">
        <v>518</v>
      </c>
      <c r="G677" s="0" t="str">
        <f aca="false">IF(Table24[[#This Row],[Number]]&lt;&gt;0,COUNTIF('Finish order'!F:F, Table24[[#This Row],[Number]]),"")</f>
        <v/>
      </c>
    </row>
    <row r="678" customFormat="false" ht="15" hidden="false" customHeight="false" outlineLevel="0" collapsed="false">
      <c r="A678" s="5" t="n">
        <v>677</v>
      </c>
      <c r="C678" s="9"/>
      <c r="D678" s="6"/>
      <c r="E678" s="9" t="s">
        <v>295</v>
      </c>
      <c r="F678" s="9" t="s">
        <v>518</v>
      </c>
      <c r="G678" s="0" t="str">
        <f aca="false">IF(Table24[[#This Row],[Number]]&lt;&gt;0,COUNTIF('Finish order'!F:F, Table24[[#This Row],[Number]]),"")</f>
        <v/>
      </c>
    </row>
    <row r="679" customFormat="false" ht="15" hidden="false" customHeight="false" outlineLevel="0" collapsed="false">
      <c r="A679" s="5" t="n">
        <v>678</v>
      </c>
      <c r="C679" s="9"/>
      <c r="D679" s="6"/>
      <c r="E679" s="9" t="s">
        <v>295</v>
      </c>
      <c r="F679" s="9" t="s">
        <v>518</v>
      </c>
      <c r="G679" s="0" t="str">
        <f aca="false">IF(Table24[[#This Row],[Number]]&lt;&gt;0,COUNTIF('Finish order'!F:F, Table24[[#This Row],[Number]]),"")</f>
        <v/>
      </c>
    </row>
    <row r="680" customFormat="false" ht="15" hidden="false" customHeight="false" outlineLevel="0" collapsed="false">
      <c r="A680" s="5" t="n">
        <v>679</v>
      </c>
      <c r="C680" s="9"/>
      <c r="D680" s="6"/>
      <c r="E680" s="9" t="s">
        <v>295</v>
      </c>
      <c r="F680" s="9" t="s">
        <v>518</v>
      </c>
      <c r="G680" s="0" t="str">
        <f aca="false">IF(Table24[[#This Row],[Number]]&lt;&gt;0,COUNTIF('Finish order'!F:F, Table24[[#This Row],[Number]]),"")</f>
        <v/>
      </c>
    </row>
    <row r="681" customFormat="false" ht="15" hidden="false" customHeight="false" outlineLevel="0" collapsed="false">
      <c r="A681" s="5" t="n">
        <v>680</v>
      </c>
      <c r="C681" s="9"/>
      <c r="D681" s="6"/>
      <c r="E681" s="9" t="s">
        <v>295</v>
      </c>
      <c r="F681" s="9" t="s">
        <v>518</v>
      </c>
      <c r="G681" s="0" t="str">
        <f aca="false">IF(Table24[[#This Row],[Number]]&lt;&gt;0,COUNTIF('Finish order'!F:F, Table24[[#This Row],[Number]]),"")</f>
        <v/>
      </c>
    </row>
    <row r="682" customFormat="false" ht="15" hidden="false" customHeight="false" outlineLevel="0" collapsed="false">
      <c r="A682" s="5" t="n">
        <v>681</v>
      </c>
      <c r="C682" s="9"/>
      <c r="D682" s="6"/>
      <c r="E682" s="9" t="s">
        <v>295</v>
      </c>
      <c r="F682" s="9" t="s">
        <v>518</v>
      </c>
      <c r="G682" s="0" t="str">
        <f aca="false">IF(Table24[[#This Row],[Number]]&lt;&gt;0,COUNTIF('Finish order'!F:F, Table24[[#This Row],[Number]]),"")</f>
        <v/>
      </c>
    </row>
    <row r="683" customFormat="false" ht="15" hidden="false" customHeight="false" outlineLevel="0" collapsed="false">
      <c r="A683" s="5" t="n">
        <v>682</v>
      </c>
      <c r="C683" s="9"/>
      <c r="D683" s="6"/>
      <c r="E683" s="9" t="s">
        <v>295</v>
      </c>
      <c r="F683" s="9" t="s">
        <v>518</v>
      </c>
      <c r="G683" s="0" t="str">
        <f aca="false">IF(Table24[[#This Row],[Number]]&lt;&gt;0,COUNTIF('Finish order'!F:F, Table24[[#This Row],[Number]]),"")</f>
        <v/>
      </c>
    </row>
    <row r="684" customFormat="false" ht="15" hidden="false" customHeight="false" outlineLevel="0" collapsed="false">
      <c r="A684" s="5" t="n">
        <v>683</v>
      </c>
      <c r="C684" s="9"/>
      <c r="D684" s="6"/>
      <c r="E684" s="9" t="s">
        <v>295</v>
      </c>
      <c r="F684" s="9" t="s">
        <v>518</v>
      </c>
      <c r="G684" s="0" t="str">
        <f aca="false">IF(Table24[[#This Row],[Number]]&lt;&gt;0,COUNTIF('Finish order'!F:F, Table24[[#This Row],[Number]]),"")</f>
        <v/>
      </c>
    </row>
    <row r="685" customFormat="false" ht="15" hidden="false" customHeight="false" outlineLevel="0" collapsed="false">
      <c r="A685" s="5" t="n">
        <v>684</v>
      </c>
      <c r="C685" s="9"/>
      <c r="D685" s="6"/>
      <c r="E685" s="9" t="s">
        <v>295</v>
      </c>
      <c r="F685" s="9" t="s">
        <v>518</v>
      </c>
      <c r="G685" s="0" t="str">
        <f aca="false">IF(Table24[[#This Row],[Number]]&lt;&gt;0,COUNTIF('Finish order'!F:F, Table24[[#This Row],[Number]]),"")</f>
        <v/>
      </c>
    </row>
    <row r="686" customFormat="false" ht="15" hidden="false" customHeight="false" outlineLevel="0" collapsed="false">
      <c r="A686" s="5" t="n">
        <v>685</v>
      </c>
      <c r="C686" s="9"/>
      <c r="D686" s="6"/>
      <c r="E686" s="9" t="s">
        <v>295</v>
      </c>
      <c r="F686" s="9" t="s">
        <v>518</v>
      </c>
      <c r="G686" s="0" t="str">
        <f aca="false">IF(Table24[[#This Row],[Number]]&lt;&gt;0,COUNTIF('Finish order'!F:F, Table24[[#This Row],[Number]]),"")</f>
        <v/>
      </c>
    </row>
    <row r="687" customFormat="false" ht="15" hidden="false" customHeight="false" outlineLevel="0" collapsed="false">
      <c r="A687" s="5" t="n">
        <v>686</v>
      </c>
      <c r="C687" s="9"/>
      <c r="D687" s="6"/>
      <c r="E687" s="9" t="s">
        <v>295</v>
      </c>
      <c r="F687" s="9" t="s">
        <v>518</v>
      </c>
      <c r="G687" s="0" t="str">
        <f aca="false">IF(Table24[[#This Row],[Number]]&lt;&gt;0,COUNTIF('Finish order'!F:F, Table24[[#This Row],[Number]]),"")</f>
        <v/>
      </c>
    </row>
    <row r="688" customFormat="false" ht="15" hidden="false" customHeight="false" outlineLevel="0" collapsed="false">
      <c r="A688" s="5" t="n">
        <v>687</v>
      </c>
      <c r="C688" s="9"/>
      <c r="D688" s="6"/>
      <c r="E688" s="9" t="s">
        <v>295</v>
      </c>
      <c r="F688" s="9" t="s">
        <v>518</v>
      </c>
      <c r="G688" s="0" t="str">
        <f aca="false">IF(Table24[[#This Row],[Number]]&lt;&gt;0,COUNTIF('Finish order'!F:F, Table24[[#This Row],[Number]]),"")</f>
        <v/>
      </c>
    </row>
    <row r="689" customFormat="false" ht="15" hidden="false" customHeight="false" outlineLevel="0" collapsed="false">
      <c r="A689" s="5" t="n">
        <v>688</v>
      </c>
      <c r="C689" s="9"/>
      <c r="D689" s="6"/>
      <c r="E689" s="9" t="s">
        <v>295</v>
      </c>
      <c r="F689" s="9" t="s">
        <v>518</v>
      </c>
      <c r="G689" s="0" t="str">
        <f aca="false">IF(Table24[[#This Row],[Number]]&lt;&gt;0,COUNTIF('Finish order'!F:F, Table24[[#This Row],[Number]]),"")</f>
        <v/>
      </c>
    </row>
    <row r="690" customFormat="false" ht="15" hidden="false" customHeight="false" outlineLevel="0" collapsed="false">
      <c r="A690" s="5" t="n">
        <v>689</v>
      </c>
      <c r="C690" s="9"/>
      <c r="D690" s="6"/>
      <c r="E690" s="9" t="s">
        <v>295</v>
      </c>
      <c r="F690" s="9" t="s">
        <v>518</v>
      </c>
      <c r="G690" s="0" t="str">
        <f aca="false">IF(Table24[[#This Row],[Number]]&lt;&gt;0,COUNTIF('Finish order'!F:F, Table24[[#This Row],[Number]]),"")</f>
        <v/>
      </c>
    </row>
    <row r="691" customFormat="false" ht="15" hidden="false" customHeight="false" outlineLevel="0" collapsed="false">
      <c r="A691" s="5" t="n">
        <v>690</v>
      </c>
      <c r="C691" s="9"/>
      <c r="D691" s="6"/>
      <c r="E691" s="9" t="s">
        <v>295</v>
      </c>
      <c r="F691" s="9" t="s">
        <v>518</v>
      </c>
      <c r="G691" s="0" t="str">
        <f aca="false">IF(Table24[[#This Row],[Number]]&lt;&gt;0,COUNTIF('Finish order'!F:F, Table24[[#This Row],[Number]]),"")</f>
        <v/>
      </c>
    </row>
    <row r="692" customFormat="false" ht="15" hidden="false" customHeight="false" outlineLevel="0" collapsed="false">
      <c r="A692" s="5" t="n">
        <v>691</v>
      </c>
      <c r="C692" s="9"/>
      <c r="D692" s="6"/>
      <c r="E692" s="9" t="s">
        <v>295</v>
      </c>
      <c r="F692" s="9" t="s">
        <v>518</v>
      </c>
      <c r="G692" s="0" t="str">
        <f aca="false">IF(Table24[[#This Row],[Number]]&lt;&gt;0,COUNTIF('Finish order'!F:F, Table24[[#This Row],[Number]]),"")</f>
        <v/>
      </c>
    </row>
    <row r="693" customFormat="false" ht="15" hidden="false" customHeight="false" outlineLevel="0" collapsed="false">
      <c r="A693" s="5" t="n">
        <v>692</v>
      </c>
      <c r="C693" s="9"/>
      <c r="D693" s="6"/>
      <c r="E693" s="9" t="s">
        <v>295</v>
      </c>
      <c r="F693" s="9" t="s">
        <v>518</v>
      </c>
      <c r="G693" s="0" t="str">
        <f aca="false">IF(Table24[[#This Row],[Number]]&lt;&gt;0,COUNTIF('Finish order'!F:F, Table24[[#This Row],[Number]]),"")</f>
        <v/>
      </c>
    </row>
    <row r="694" customFormat="false" ht="15" hidden="false" customHeight="false" outlineLevel="0" collapsed="false">
      <c r="A694" s="5" t="n">
        <v>693</v>
      </c>
      <c r="C694" s="9"/>
      <c r="D694" s="6"/>
      <c r="E694" s="9" t="s">
        <v>295</v>
      </c>
      <c r="F694" s="9" t="s">
        <v>518</v>
      </c>
      <c r="G694" s="0" t="str">
        <f aca="false">IF(Table24[[#This Row],[Number]]&lt;&gt;0,COUNTIF('Finish order'!F:F, Table24[[#This Row],[Number]]),"")</f>
        <v/>
      </c>
    </row>
    <row r="695" customFormat="false" ht="15" hidden="false" customHeight="false" outlineLevel="0" collapsed="false">
      <c r="A695" s="5" t="n">
        <v>694</v>
      </c>
      <c r="C695" s="9"/>
      <c r="D695" s="6"/>
      <c r="E695" s="9" t="s">
        <v>295</v>
      </c>
      <c r="F695" s="9" t="s">
        <v>518</v>
      </c>
      <c r="G695" s="0" t="str">
        <f aca="false">IF(Table24[[#This Row],[Number]]&lt;&gt;0,COUNTIF('Finish order'!F:F, Table24[[#This Row],[Number]]),"")</f>
        <v/>
      </c>
    </row>
    <row r="696" customFormat="false" ht="15" hidden="false" customHeight="false" outlineLevel="0" collapsed="false">
      <c r="A696" s="5" t="n">
        <v>695</v>
      </c>
      <c r="C696" s="9"/>
      <c r="D696" s="6"/>
      <c r="E696" s="9" t="s">
        <v>295</v>
      </c>
      <c r="F696" s="9" t="s">
        <v>518</v>
      </c>
      <c r="G696" s="0" t="str">
        <f aca="false">IF(Table24[[#This Row],[Number]]&lt;&gt;0,COUNTIF('Finish order'!F:F, Table24[[#This Row],[Number]]),"")</f>
        <v/>
      </c>
    </row>
    <row r="697" customFormat="false" ht="15" hidden="false" customHeight="false" outlineLevel="0" collapsed="false">
      <c r="A697" s="5" t="n">
        <v>696</v>
      </c>
      <c r="C697" s="9"/>
      <c r="D697" s="6"/>
      <c r="E697" s="9" t="s">
        <v>295</v>
      </c>
      <c r="F697" s="9" t="s">
        <v>518</v>
      </c>
      <c r="G697" s="0" t="str">
        <f aca="false">IF(Table24[[#This Row],[Number]]&lt;&gt;0,COUNTIF('Finish order'!F:F, Table24[[#This Row],[Number]]),"")</f>
        <v/>
      </c>
    </row>
    <row r="698" customFormat="false" ht="15" hidden="false" customHeight="false" outlineLevel="0" collapsed="false">
      <c r="A698" s="5" t="n">
        <v>697</v>
      </c>
      <c r="C698" s="9"/>
      <c r="D698" s="6"/>
      <c r="E698" s="9" t="s">
        <v>295</v>
      </c>
      <c r="F698" s="9" t="s">
        <v>518</v>
      </c>
      <c r="G698" s="0" t="str">
        <f aca="false">IF(Table24[[#This Row],[Number]]&lt;&gt;0,COUNTIF('Finish order'!F:F, Table24[[#This Row],[Number]]),"")</f>
        <v/>
      </c>
    </row>
    <row r="699" customFormat="false" ht="15" hidden="false" customHeight="false" outlineLevel="0" collapsed="false">
      <c r="A699" s="5" t="n">
        <v>698</v>
      </c>
      <c r="C699" s="9"/>
      <c r="D699" s="6"/>
      <c r="E699" s="9" t="s">
        <v>295</v>
      </c>
      <c r="F699" s="9" t="s">
        <v>518</v>
      </c>
      <c r="G699" s="0" t="str">
        <f aca="false">IF(Table24[[#This Row],[Number]]&lt;&gt;0,COUNTIF('Finish order'!F:F, Table24[[#This Row],[Number]]),"")</f>
        <v/>
      </c>
    </row>
    <row r="700" customFormat="false" ht="15" hidden="false" customHeight="false" outlineLevel="0" collapsed="false">
      <c r="A700" s="5" t="n">
        <v>699</v>
      </c>
      <c r="C700" s="9"/>
      <c r="D700" s="6"/>
      <c r="E700" s="9" t="s">
        <v>295</v>
      </c>
      <c r="F700" s="9" t="s">
        <v>518</v>
      </c>
      <c r="G700" s="0" t="str">
        <f aca="false">IF(Table24[[#This Row],[Number]]&lt;&gt;0,COUNTIF('Finish order'!F:F, Table24[[#This Row],[Number]]),"")</f>
        <v/>
      </c>
    </row>
    <row r="701" customFormat="false" ht="15" hidden="false" customHeight="false" outlineLevel="0" collapsed="false">
      <c r="A701" s="5" t="n">
        <v>700</v>
      </c>
      <c r="B701" s="5" t="n">
        <v>700</v>
      </c>
      <c r="C701" s="9" t="s">
        <v>569</v>
      </c>
      <c r="D701" s="9" t="s">
        <v>119</v>
      </c>
      <c r="E701" s="9" t="s">
        <v>295</v>
      </c>
      <c r="F701" s="9" t="s">
        <v>570</v>
      </c>
      <c r="G701" s="0" t="n">
        <f aca="false">IF(Table24[[#This Row],[Number]]&lt;&gt;0,COUNTIF('Finish order'!F:F, Table24[[#This Row],[Number]]),"")</f>
        <v>1</v>
      </c>
    </row>
    <row r="702" customFormat="false" ht="15" hidden="false" customHeight="false" outlineLevel="0" collapsed="false">
      <c r="A702" s="5" t="n">
        <v>701</v>
      </c>
      <c r="B702" s="5" t="n">
        <v>701</v>
      </c>
      <c r="C702" s="9" t="s">
        <v>571</v>
      </c>
      <c r="D702" s="9" t="s">
        <v>119</v>
      </c>
      <c r="E702" s="9" t="s">
        <v>295</v>
      </c>
      <c r="F702" s="9" t="s">
        <v>570</v>
      </c>
      <c r="G702" s="0" t="n">
        <f aca="false">IF(Table24[[#This Row],[Number]]&lt;&gt;0,COUNTIF('Finish order'!F:F, Table24[[#This Row],[Number]]),"")</f>
        <v>1</v>
      </c>
    </row>
    <row r="703" customFormat="false" ht="15" hidden="false" customHeight="false" outlineLevel="0" collapsed="false">
      <c r="A703" s="5" t="n">
        <v>702</v>
      </c>
      <c r="C703" s="9" t="s">
        <v>572</v>
      </c>
      <c r="D703" s="9" t="s">
        <v>39</v>
      </c>
      <c r="E703" s="9" t="s">
        <v>295</v>
      </c>
      <c r="F703" s="9" t="s">
        <v>570</v>
      </c>
      <c r="G703" s="0" t="str">
        <f aca="false">IF(Table24[[#This Row],[Number]]&lt;&gt;0,COUNTIF('Finish order'!F:F, Table24[[#This Row],[Number]]),"")</f>
        <v/>
      </c>
    </row>
    <row r="704" customFormat="false" ht="15" hidden="false" customHeight="false" outlineLevel="0" collapsed="false">
      <c r="A704" s="5" t="n">
        <v>703</v>
      </c>
      <c r="C704" s="9" t="s">
        <v>573</v>
      </c>
      <c r="D704" s="9" t="s">
        <v>119</v>
      </c>
      <c r="E704" s="9" t="s">
        <v>295</v>
      </c>
      <c r="F704" s="9" t="s">
        <v>570</v>
      </c>
      <c r="G704" s="0" t="str">
        <f aca="false">IF(Table24[[#This Row],[Number]]&lt;&gt;0,COUNTIF('Finish order'!F:F, Table24[[#This Row],[Number]]),"")</f>
        <v/>
      </c>
    </row>
    <row r="705" customFormat="false" ht="15" hidden="false" customHeight="false" outlineLevel="0" collapsed="false">
      <c r="A705" s="5" t="n">
        <v>704</v>
      </c>
      <c r="C705" s="9" t="s">
        <v>574</v>
      </c>
      <c r="D705" s="9" t="s">
        <v>141</v>
      </c>
      <c r="E705" s="9" t="s">
        <v>295</v>
      </c>
      <c r="F705" s="9" t="s">
        <v>570</v>
      </c>
      <c r="G705" s="0" t="str">
        <f aca="false">IF(Table24[[#This Row],[Number]]&lt;&gt;0,COUNTIF('Finish order'!F:F, Table24[[#This Row],[Number]]),"")</f>
        <v/>
      </c>
    </row>
    <row r="706" customFormat="false" ht="15" hidden="false" customHeight="false" outlineLevel="0" collapsed="false">
      <c r="A706" s="5" t="n">
        <v>705</v>
      </c>
      <c r="C706" s="9" t="s">
        <v>575</v>
      </c>
      <c r="D706" s="9" t="s">
        <v>46</v>
      </c>
      <c r="E706" s="9" t="s">
        <v>295</v>
      </c>
      <c r="F706" s="9" t="s">
        <v>570</v>
      </c>
      <c r="G706" s="0" t="str">
        <f aca="false">IF(Table24[[#This Row],[Number]]&lt;&gt;0,COUNTIF('Finish order'!F:F, Table24[[#This Row],[Number]]),"")</f>
        <v/>
      </c>
    </row>
    <row r="707" customFormat="false" ht="15" hidden="false" customHeight="false" outlineLevel="0" collapsed="false">
      <c r="A707" s="5" t="n">
        <v>706</v>
      </c>
      <c r="C707" s="9" t="s">
        <v>576</v>
      </c>
      <c r="D707" s="9" t="s">
        <v>59</v>
      </c>
      <c r="E707" s="9" t="s">
        <v>295</v>
      </c>
      <c r="F707" s="9" t="s">
        <v>570</v>
      </c>
      <c r="G707" s="0" t="str">
        <f aca="false">IF(Table24[[#This Row],[Number]]&lt;&gt;0,COUNTIF('Finish order'!F:F, Table24[[#This Row],[Number]]),"")</f>
        <v/>
      </c>
    </row>
    <row r="708" customFormat="false" ht="15" hidden="false" customHeight="false" outlineLevel="0" collapsed="false">
      <c r="A708" s="5" t="n">
        <v>707</v>
      </c>
      <c r="C708" s="9" t="s">
        <v>577</v>
      </c>
      <c r="D708" s="9" t="s">
        <v>59</v>
      </c>
      <c r="E708" s="9" t="s">
        <v>295</v>
      </c>
      <c r="F708" s="9" t="s">
        <v>570</v>
      </c>
      <c r="G708" s="0" t="str">
        <f aca="false">IF(Table24[[#This Row],[Number]]&lt;&gt;0,COUNTIF('Finish order'!F:F, Table24[[#This Row],[Number]]),"")</f>
        <v/>
      </c>
    </row>
    <row r="709" customFormat="false" ht="15" hidden="false" customHeight="false" outlineLevel="0" collapsed="false">
      <c r="A709" s="5" t="n">
        <v>708</v>
      </c>
      <c r="C709" s="9" t="s">
        <v>578</v>
      </c>
      <c r="D709" s="9" t="s">
        <v>48</v>
      </c>
      <c r="E709" s="9" t="s">
        <v>295</v>
      </c>
      <c r="F709" s="9" t="s">
        <v>570</v>
      </c>
      <c r="G709" s="0" t="str">
        <f aca="false">IF(Table24[[#This Row],[Number]]&lt;&gt;0,COUNTIF('Finish order'!F:F, Table24[[#This Row],[Number]]),"")</f>
        <v/>
      </c>
    </row>
    <row r="710" customFormat="false" ht="15" hidden="false" customHeight="false" outlineLevel="0" collapsed="false">
      <c r="A710" s="5" t="n">
        <v>709</v>
      </c>
      <c r="B710" s="5" t="n">
        <v>709</v>
      </c>
      <c r="C710" s="9" t="s">
        <v>579</v>
      </c>
      <c r="D710" s="9" t="s">
        <v>65</v>
      </c>
      <c r="E710" s="9" t="s">
        <v>295</v>
      </c>
      <c r="F710" s="9" t="s">
        <v>570</v>
      </c>
      <c r="G710" s="0" t="n">
        <f aca="false">IF(Table24[[#This Row],[Number]]&lt;&gt;0,COUNTIF('Finish order'!F:F, Table24[[#This Row],[Number]]),"")</f>
        <v>1</v>
      </c>
    </row>
    <row r="711" customFormat="false" ht="15" hidden="false" customHeight="false" outlineLevel="0" collapsed="false">
      <c r="A711" s="5" t="n">
        <v>710</v>
      </c>
      <c r="B711" s="5" t="n">
        <v>710</v>
      </c>
      <c r="C711" s="9" t="s">
        <v>580</v>
      </c>
      <c r="D711" s="9" t="s">
        <v>39</v>
      </c>
      <c r="E711" s="9" t="s">
        <v>295</v>
      </c>
      <c r="F711" s="9" t="s">
        <v>570</v>
      </c>
      <c r="G711" s="0" t="n">
        <f aca="false">IF(Table24[[#This Row],[Number]]&lt;&gt;0,COUNTIF('Finish order'!F:F, Table24[[#This Row],[Number]]),"")</f>
        <v>1</v>
      </c>
    </row>
    <row r="712" customFormat="false" ht="15" hidden="false" customHeight="false" outlineLevel="0" collapsed="false">
      <c r="A712" s="5" t="n">
        <v>711</v>
      </c>
      <c r="C712" s="9" t="s">
        <v>581</v>
      </c>
      <c r="D712" s="9" t="s">
        <v>39</v>
      </c>
      <c r="E712" s="9" t="s">
        <v>295</v>
      </c>
      <c r="F712" s="9" t="s">
        <v>570</v>
      </c>
      <c r="G712" s="0" t="str">
        <f aca="false">IF(Table24[[#This Row],[Number]]&lt;&gt;0,COUNTIF('Finish order'!F:F, Table24[[#This Row],[Number]]),"")</f>
        <v/>
      </c>
    </row>
    <row r="713" customFormat="false" ht="15" hidden="false" customHeight="false" outlineLevel="0" collapsed="false">
      <c r="A713" s="5" t="n">
        <v>712</v>
      </c>
      <c r="C713" s="9" t="s">
        <v>582</v>
      </c>
      <c r="D713" s="9" t="s">
        <v>521</v>
      </c>
      <c r="E713" s="9" t="s">
        <v>295</v>
      </c>
      <c r="F713" s="9" t="s">
        <v>570</v>
      </c>
      <c r="G713" s="0" t="str">
        <f aca="false">IF(Table24[[#This Row],[Number]]&lt;&gt;0,COUNTIF('Finish order'!F:F, Table24[[#This Row],[Number]]),"")</f>
        <v/>
      </c>
    </row>
    <row r="714" customFormat="false" ht="15" hidden="false" customHeight="false" outlineLevel="0" collapsed="false">
      <c r="A714" s="5" t="n">
        <v>713</v>
      </c>
      <c r="C714" s="9" t="s">
        <v>583</v>
      </c>
      <c r="D714" s="9" t="s">
        <v>39</v>
      </c>
      <c r="E714" s="9" t="s">
        <v>295</v>
      </c>
      <c r="F714" s="9" t="s">
        <v>570</v>
      </c>
      <c r="G714" s="0" t="str">
        <f aca="false">IF(Table24[[#This Row],[Number]]&lt;&gt;0,COUNTIF('Finish order'!F:F, Table24[[#This Row],[Number]]),"")</f>
        <v/>
      </c>
    </row>
    <row r="715" customFormat="false" ht="15" hidden="false" customHeight="false" outlineLevel="0" collapsed="false">
      <c r="A715" s="5" t="n">
        <v>714</v>
      </c>
      <c r="C715" s="9" t="s">
        <v>584</v>
      </c>
      <c r="D715" s="9" t="s">
        <v>585</v>
      </c>
      <c r="E715" s="9" t="s">
        <v>295</v>
      </c>
      <c r="F715" s="9" t="s">
        <v>570</v>
      </c>
      <c r="G715" s="0" t="str">
        <f aca="false">IF(Table24[[#This Row],[Number]]&lt;&gt;0,COUNTIF('Finish order'!F:F, Table24[[#This Row],[Number]]),"")</f>
        <v/>
      </c>
    </row>
    <row r="716" customFormat="false" ht="15" hidden="false" customHeight="false" outlineLevel="0" collapsed="false">
      <c r="A716" s="5" t="n">
        <v>715</v>
      </c>
      <c r="C716" s="9" t="s">
        <v>586</v>
      </c>
      <c r="D716" s="9" t="s">
        <v>102</v>
      </c>
      <c r="E716" s="9" t="s">
        <v>295</v>
      </c>
      <c r="F716" s="9" t="s">
        <v>570</v>
      </c>
      <c r="G716" s="0" t="str">
        <f aca="false">IF(Table24[[#This Row],[Number]]&lt;&gt;0,COUNTIF('Finish order'!F:F, Table24[[#This Row],[Number]]),"")</f>
        <v/>
      </c>
    </row>
    <row r="717" customFormat="false" ht="15" hidden="false" customHeight="false" outlineLevel="0" collapsed="false">
      <c r="A717" s="5" t="n">
        <v>716</v>
      </c>
      <c r="C717" s="9" t="s">
        <v>587</v>
      </c>
      <c r="D717" s="9" t="s">
        <v>102</v>
      </c>
      <c r="E717" s="9" t="s">
        <v>295</v>
      </c>
      <c r="F717" s="9" t="s">
        <v>570</v>
      </c>
      <c r="G717" s="0" t="str">
        <f aca="false">IF(Table24[[#This Row],[Number]]&lt;&gt;0,COUNTIF('Finish order'!F:F, Table24[[#This Row],[Number]]),"")</f>
        <v/>
      </c>
    </row>
    <row r="718" customFormat="false" ht="15" hidden="false" customHeight="false" outlineLevel="0" collapsed="false">
      <c r="A718" s="5" t="n">
        <v>717</v>
      </c>
      <c r="C718" s="9" t="s">
        <v>588</v>
      </c>
      <c r="D718" s="9" t="s">
        <v>39</v>
      </c>
      <c r="E718" s="9" t="s">
        <v>295</v>
      </c>
      <c r="F718" s="9" t="s">
        <v>570</v>
      </c>
      <c r="G718" s="0" t="str">
        <f aca="false">IF(Table24[[#This Row],[Number]]&lt;&gt;0,COUNTIF('Finish order'!F:F, Table24[[#This Row],[Number]]),"")</f>
        <v/>
      </c>
    </row>
    <row r="719" customFormat="false" ht="15" hidden="false" customHeight="false" outlineLevel="0" collapsed="false">
      <c r="A719" s="5" t="n">
        <v>718</v>
      </c>
      <c r="B719" s="5" t="n">
        <v>718</v>
      </c>
      <c r="C719" s="9" t="s">
        <v>589</v>
      </c>
      <c r="D719" s="9" t="s">
        <v>102</v>
      </c>
      <c r="E719" s="9" t="s">
        <v>295</v>
      </c>
      <c r="F719" s="9" t="s">
        <v>570</v>
      </c>
      <c r="G719" s="0" t="n">
        <f aca="false">IF(Table24[[#This Row],[Number]]&lt;&gt;0,COUNTIF('Finish order'!F:F, Table24[[#This Row],[Number]]),"")</f>
        <v>1</v>
      </c>
    </row>
    <row r="720" customFormat="false" ht="15" hidden="false" customHeight="false" outlineLevel="0" collapsed="false">
      <c r="A720" s="5" t="n">
        <v>719</v>
      </c>
      <c r="C720" s="9" t="s">
        <v>590</v>
      </c>
      <c r="D720" s="9" t="s">
        <v>52</v>
      </c>
      <c r="E720" s="9" t="s">
        <v>295</v>
      </c>
      <c r="F720" s="9" t="s">
        <v>570</v>
      </c>
      <c r="G720" s="0" t="str">
        <f aca="false">IF(Table24[[#This Row],[Number]]&lt;&gt;0,COUNTIF('Finish order'!F:F, Table24[[#This Row],[Number]]),"")</f>
        <v/>
      </c>
    </row>
    <row r="721" customFormat="false" ht="15" hidden="false" customHeight="false" outlineLevel="0" collapsed="false">
      <c r="A721" s="5" t="n">
        <v>720</v>
      </c>
      <c r="C721" s="9" t="s">
        <v>572</v>
      </c>
      <c r="D721" s="9" t="s">
        <v>39</v>
      </c>
      <c r="E721" s="9" t="s">
        <v>295</v>
      </c>
      <c r="F721" s="9" t="s">
        <v>570</v>
      </c>
      <c r="G721" s="0" t="str">
        <f aca="false">IF(Table24[[#This Row],[Number]]&lt;&gt;0,COUNTIF('Finish order'!F:F, Table24[[#This Row],[Number]]),"")</f>
        <v/>
      </c>
    </row>
    <row r="722" customFormat="false" ht="15" hidden="false" customHeight="false" outlineLevel="0" collapsed="false">
      <c r="A722" s="5" t="n">
        <v>721</v>
      </c>
      <c r="C722" s="9" t="s">
        <v>591</v>
      </c>
      <c r="D722" s="9" t="s">
        <v>59</v>
      </c>
      <c r="E722" s="9" t="s">
        <v>295</v>
      </c>
      <c r="F722" s="9" t="s">
        <v>570</v>
      </c>
      <c r="G722" s="0" t="str">
        <f aca="false">IF(Table24[[#This Row],[Number]]&lt;&gt;0,COUNTIF('Finish order'!F:F, Table24[[#This Row],[Number]]),"")</f>
        <v/>
      </c>
    </row>
    <row r="723" customFormat="false" ht="15" hidden="false" customHeight="false" outlineLevel="0" collapsed="false">
      <c r="A723" s="5" t="n">
        <v>722</v>
      </c>
      <c r="C723" s="9" t="s">
        <v>592</v>
      </c>
      <c r="D723" s="9" t="s">
        <v>152</v>
      </c>
      <c r="E723" s="9" t="s">
        <v>295</v>
      </c>
      <c r="F723" s="9" t="s">
        <v>570</v>
      </c>
      <c r="G723" s="0" t="str">
        <f aca="false">IF(Table24[[#This Row],[Number]]&lt;&gt;0,COUNTIF('Finish order'!F:F, Table24[[#This Row],[Number]]),"")</f>
        <v/>
      </c>
    </row>
    <row r="724" customFormat="false" ht="15" hidden="false" customHeight="false" outlineLevel="0" collapsed="false">
      <c r="A724" s="5" t="n">
        <v>723</v>
      </c>
      <c r="C724" s="9" t="s">
        <v>593</v>
      </c>
      <c r="D724" s="9" t="s">
        <v>113</v>
      </c>
      <c r="E724" s="9" t="s">
        <v>295</v>
      </c>
      <c r="F724" s="9" t="s">
        <v>570</v>
      </c>
      <c r="G724" s="0" t="str">
        <f aca="false">IF(Table24[[#This Row],[Number]]&lt;&gt;0,COUNTIF('Finish order'!F:F, Table24[[#This Row],[Number]]),"")</f>
        <v/>
      </c>
    </row>
    <row r="725" customFormat="false" ht="15" hidden="false" customHeight="false" outlineLevel="0" collapsed="false">
      <c r="A725" s="5" t="n">
        <v>724</v>
      </c>
      <c r="C725" s="9" t="s">
        <v>594</v>
      </c>
      <c r="D725" s="9" t="s">
        <v>595</v>
      </c>
      <c r="E725" s="9" t="s">
        <v>295</v>
      </c>
      <c r="F725" s="9" t="s">
        <v>570</v>
      </c>
      <c r="G725" s="0" t="str">
        <f aca="false">IF(Table24[[#This Row],[Number]]&lt;&gt;0,COUNTIF('Finish order'!F:F, Table24[[#This Row],[Number]]),"")</f>
        <v/>
      </c>
    </row>
    <row r="726" customFormat="false" ht="15" hidden="false" customHeight="false" outlineLevel="0" collapsed="false">
      <c r="A726" s="5" t="n">
        <v>725</v>
      </c>
      <c r="C726" s="9" t="s">
        <v>596</v>
      </c>
      <c r="D726" s="9" t="s">
        <v>139</v>
      </c>
      <c r="E726" s="9" t="s">
        <v>295</v>
      </c>
      <c r="F726" s="9" t="s">
        <v>570</v>
      </c>
      <c r="G726" s="0" t="str">
        <f aca="false">IF(Table24[[#This Row],[Number]]&lt;&gt;0,COUNTIF('Finish order'!F:F, Table24[[#This Row],[Number]]),"")</f>
        <v/>
      </c>
    </row>
    <row r="727" customFormat="false" ht="15" hidden="false" customHeight="false" outlineLevel="0" collapsed="false">
      <c r="A727" s="5" t="n">
        <v>726</v>
      </c>
      <c r="C727" s="9" t="s">
        <v>597</v>
      </c>
      <c r="D727" s="9" t="s">
        <v>113</v>
      </c>
      <c r="E727" s="9" t="s">
        <v>295</v>
      </c>
      <c r="F727" s="9" t="s">
        <v>570</v>
      </c>
      <c r="G727" s="0" t="str">
        <f aca="false">IF(Table24[[#This Row],[Number]]&lt;&gt;0,COUNTIF('Finish order'!F:F, Table24[[#This Row],[Number]]),"")</f>
        <v/>
      </c>
    </row>
    <row r="728" customFormat="false" ht="15" hidden="false" customHeight="false" outlineLevel="0" collapsed="false">
      <c r="A728" s="5" t="n">
        <v>727</v>
      </c>
      <c r="C728" s="9" t="s">
        <v>598</v>
      </c>
      <c r="D728" s="9" t="s">
        <v>212</v>
      </c>
      <c r="E728" s="9" t="s">
        <v>295</v>
      </c>
      <c r="F728" s="9" t="s">
        <v>570</v>
      </c>
      <c r="G728" s="0" t="str">
        <f aca="false">IF(Table24[[#This Row],[Number]]&lt;&gt;0,COUNTIF('Finish order'!F:F, Table24[[#This Row],[Number]]),"")</f>
        <v/>
      </c>
    </row>
    <row r="729" customFormat="false" ht="15" hidden="false" customHeight="false" outlineLevel="0" collapsed="false">
      <c r="A729" s="5" t="n">
        <v>728</v>
      </c>
      <c r="C729" s="9" t="s">
        <v>599</v>
      </c>
      <c r="D729" s="9" t="s">
        <v>600</v>
      </c>
      <c r="E729" s="9" t="s">
        <v>295</v>
      </c>
      <c r="F729" s="9" t="s">
        <v>570</v>
      </c>
      <c r="G729" s="0" t="str">
        <f aca="false">IF(Table24[[#This Row],[Number]]&lt;&gt;0,COUNTIF('Finish order'!F:F, Table24[[#This Row],[Number]]),"")</f>
        <v/>
      </c>
    </row>
    <row r="730" customFormat="false" ht="15" hidden="false" customHeight="false" outlineLevel="0" collapsed="false">
      <c r="A730" s="5" t="n">
        <v>729</v>
      </c>
      <c r="C730" s="9" t="s">
        <v>601</v>
      </c>
      <c r="D730" s="9" t="s">
        <v>46</v>
      </c>
      <c r="E730" s="9" t="s">
        <v>295</v>
      </c>
      <c r="F730" s="9" t="s">
        <v>570</v>
      </c>
      <c r="G730" s="0" t="str">
        <f aca="false">IF(Table24[[#This Row],[Number]]&lt;&gt;0,COUNTIF('Finish order'!F:F, Table24[[#This Row],[Number]]),"")</f>
        <v/>
      </c>
    </row>
    <row r="731" customFormat="false" ht="15" hidden="false" customHeight="false" outlineLevel="0" collapsed="false">
      <c r="A731" s="5" t="n">
        <v>730</v>
      </c>
      <c r="C731" s="9" t="s">
        <v>602</v>
      </c>
      <c r="D731" s="9" t="s">
        <v>132</v>
      </c>
      <c r="E731" s="9" t="s">
        <v>295</v>
      </c>
      <c r="F731" s="9" t="s">
        <v>570</v>
      </c>
      <c r="G731" s="0" t="str">
        <f aca="false">IF(Table24[[#This Row],[Number]]&lt;&gt;0,COUNTIF('Finish order'!F:F, Table24[[#This Row],[Number]]),"")</f>
        <v/>
      </c>
    </row>
    <row r="732" customFormat="false" ht="15" hidden="false" customHeight="false" outlineLevel="0" collapsed="false">
      <c r="A732" s="5" t="n">
        <v>731</v>
      </c>
      <c r="C732" s="9" t="s">
        <v>603</v>
      </c>
      <c r="D732" s="9" t="s">
        <v>39</v>
      </c>
      <c r="E732" s="9" t="s">
        <v>295</v>
      </c>
      <c r="F732" s="9" t="s">
        <v>570</v>
      </c>
      <c r="G732" s="0" t="str">
        <f aca="false">IF(Table24[[#This Row],[Number]]&lt;&gt;0,COUNTIF('Finish order'!F:F, Table24[[#This Row],[Number]]),"")</f>
        <v/>
      </c>
    </row>
    <row r="733" customFormat="false" ht="15" hidden="false" customHeight="false" outlineLevel="0" collapsed="false">
      <c r="A733" s="5" t="n">
        <v>732</v>
      </c>
      <c r="C733" s="9" t="s">
        <v>604</v>
      </c>
      <c r="D733" s="9" t="s">
        <v>139</v>
      </c>
      <c r="E733" s="9" t="s">
        <v>295</v>
      </c>
      <c r="F733" s="9" t="s">
        <v>570</v>
      </c>
      <c r="G733" s="0" t="str">
        <f aca="false">IF(Table24[[#This Row],[Number]]&lt;&gt;0,COUNTIF('Finish order'!F:F, Table24[[#This Row],[Number]]),"")</f>
        <v/>
      </c>
    </row>
    <row r="734" customFormat="false" ht="15" hidden="false" customHeight="false" outlineLevel="0" collapsed="false">
      <c r="A734" s="5" t="n">
        <v>733</v>
      </c>
      <c r="C734" s="9" t="s">
        <v>605</v>
      </c>
      <c r="D734" s="9" t="s">
        <v>39</v>
      </c>
      <c r="E734" s="9" t="s">
        <v>295</v>
      </c>
      <c r="F734" s="9" t="s">
        <v>570</v>
      </c>
      <c r="G734" s="0" t="str">
        <f aca="false">IF(Table24[[#This Row],[Number]]&lt;&gt;0,COUNTIF('Finish order'!F:F, Table24[[#This Row],[Number]]),"")</f>
        <v/>
      </c>
    </row>
    <row r="735" customFormat="false" ht="15" hidden="false" customHeight="false" outlineLevel="0" collapsed="false">
      <c r="A735" s="5" t="n">
        <v>734</v>
      </c>
      <c r="C735" s="9" t="s">
        <v>606</v>
      </c>
      <c r="D735" s="9" t="s">
        <v>48</v>
      </c>
      <c r="E735" s="9" t="s">
        <v>295</v>
      </c>
      <c r="F735" s="9" t="s">
        <v>570</v>
      </c>
      <c r="G735" s="0" t="str">
        <f aca="false">IF(Table24[[#This Row],[Number]]&lt;&gt;0,COUNTIF('Finish order'!F:F, Table24[[#This Row],[Number]]),"")</f>
        <v/>
      </c>
    </row>
    <row r="736" customFormat="false" ht="15" hidden="false" customHeight="false" outlineLevel="0" collapsed="false">
      <c r="A736" s="5" t="n">
        <v>735</v>
      </c>
      <c r="C736" s="9" t="s">
        <v>607</v>
      </c>
      <c r="D736" s="9" t="s">
        <v>39</v>
      </c>
      <c r="E736" s="9" t="s">
        <v>295</v>
      </c>
      <c r="F736" s="9" t="s">
        <v>570</v>
      </c>
      <c r="G736" s="0" t="str">
        <f aca="false">IF(Table24[[#This Row],[Number]]&lt;&gt;0,COUNTIF('Finish order'!F:F, Table24[[#This Row],[Number]]),"")</f>
        <v/>
      </c>
    </row>
    <row r="737" customFormat="false" ht="15" hidden="false" customHeight="false" outlineLevel="0" collapsed="false">
      <c r="A737" s="5" t="n">
        <v>736</v>
      </c>
      <c r="C737" s="9" t="s">
        <v>608</v>
      </c>
      <c r="D737" s="9" t="s">
        <v>39</v>
      </c>
      <c r="E737" s="9" t="s">
        <v>295</v>
      </c>
      <c r="F737" s="9" t="s">
        <v>570</v>
      </c>
      <c r="G737" s="0" t="str">
        <f aca="false">IF(Table24[[#This Row],[Number]]&lt;&gt;0,COUNTIF('Finish order'!F:F, Table24[[#This Row],[Number]]),"")</f>
        <v/>
      </c>
    </row>
    <row r="738" customFormat="false" ht="15" hidden="false" customHeight="false" outlineLevel="0" collapsed="false">
      <c r="A738" s="5" t="n">
        <v>737</v>
      </c>
      <c r="C738" s="9" t="s">
        <v>609</v>
      </c>
      <c r="D738" s="9" t="s">
        <v>115</v>
      </c>
      <c r="E738" s="9" t="s">
        <v>295</v>
      </c>
      <c r="F738" s="9" t="s">
        <v>570</v>
      </c>
      <c r="G738" s="0" t="str">
        <f aca="false">IF(Table24[[#This Row],[Number]]&lt;&gt;0,COUNTIF('Finish order'!F:F, Table24[[#This Row],[Number]]),"")</f>
        <v/>
      </c>
    </row>
    <row r="739" customFormat="false" ht="15" hidden="false" customHeight="false" outlineLevel="0" collapsed="false">
      <c r="A739" s="5" t="n">
        <v>738</v>
      </c>
      <c r="C739" s="9" t="s">
        <v>610</v>
      </c>
      <c r="D739" s="9" t="s">
        <v>48</v>
      </c>
      <c r="E739" s="9" t="s">
        <v>295</v>
      </c>
      <c r="F739" s="9" t="s">
        <v>570</v>
      </c>
      <c r="G739" s="0" t="str">
        <f aca="false">IF(Table24[[#This Row],[Number]]&lt;&gt;0,COUNTIF('Finish order'!F:F, Table24[[#This Row],[Number]]),"")</f>
        <v/>
      </c>
    </row>
    <row r="740" customFormat="false" ht="15" hidden="false" customHeight="false" outlineLevel="0" collapsed="false">
      <c r="A740" s="5" t="n">
        <v>739</v>
      </c>
      <c r="C740" s="9" t="s">
        <v>611</v>
      </c>
      <c r="D740" s="9" t="s">
        <v>48</v>
      </c>
      <c r="E740" s="9" t="s">
        <v>295</v>
      </c>
      <c r="F740" s="9" t="s">
        <v>570</v>
      </c>
      <c r="G740" s="0" t="str">
        <f aca="false">IF(Table24[[#This Row],[Number]]&lt;&gt;0,COUNTIF('Finish order'!F:F, Table24[[#This Row],[Number]]),"")</f>
        <v/>
      </c>
    </row>
    <row r="741" customFormat="false" ht="15" hidden="false" customHeight="false" outlineLevel="0" collapsed="false">
      <c r="A741" s="5" t="n">
        <v>740</v>
      </c>
      <c r="C741" s="9" t="s">
        <v>612</v>
      </c>
      <c r="D741" s="9" t="s">
        <v>99</v>
      </c>
      <c r="E741" s="9" t="s">
        <v>295</v>
      </c>
      <c r="F741" s="9" t="s">
        <v>570</v>
      </c>
      <c r="G741" s="0" t="str">
        <f aca="false">IF(Table24[[#This Row],[Number]]&lt;&gt;0,COUNTIF('Finish order'!F:F, Table24[[#This Row],[Number]]),"")</f>
        <v/>
      </c>
    </row>
    <row r="742" customFormat="false" ht="15" hidden="false" customHeight="false" outlineLevel="0" collapsed="false">
      <c r="A742" s="5" t="n">
        <v>741</v>
      </c>
      <c r="C742" s="9" t="s">
        <v>613</v>
      </c>
      <c r="D742" s="9" t="s">
        <v>614</v>
      </c>
      <c r="E742" s="9" t="s">
        <v>295</v>
      </c>
      <c r="F742" s="9" t="s">
        <v>570</v>
      </c>
      <c r="G742" s="0" t="str">
        <f aca="false">IF(Table24[[#This Row],[Number]]&lt;&gt;0,COUNTIF('Finish order'!F:F, Table24[[#This Row],[Number]]),"")</f>
        <v/>
      </c>
    </row>
    <row r="743" customFormat="false" ht="15" hidden="false" customHeight="false" outlineLevel="0" collapsed="false">
      <c r="A743" s="5" t="n">
        <v>742</v>
      </c>
      <c r="B743" s="5" t="n">
        <v>742</v>
      </c>
      <c r="C743" s="9" t="s">
        <v>615</v>
      </c>
      <c r="D743" s="9" t="s">
        <v>52</v>
      </c>
      <c r="E743" s="9" t="s">
        <v>295</v>
      </c>
      <c r="F743" s="9" t="s">
        <v>570</v>
      </c>
      <c r="G743" s="0" t="n">
        <f aca="false">IF(Table24[[#This Row],[Number]]&lt;&gt;0,COUNTIF('Finish order'!F:F, Table24[[#This Row],[Number]]),"")</f>
        <v>1</v>
      </c>
    </row>
    <row r="744" customFormat="false" ht="15" hidden="false" customHeight="false" outlineLevel="0" collapsed="false">
      <c r="A744" s="5" t="n">
        <v>743</v>
      </c>
      <c r="C744" s="9" t="s">
        <v>616</v>
      </c>
      <c r="D744" s="9" t="s">
        <v>102</v>
      </c>
      <c r="E744" s="9" t="s">
        <v>295</v>
      </c>
      <c r="F744" s="9" t="s">
        <v>570</v>
      </c>
      <c r="G744" s="0" t="str">
        <f aca="false">IF(Table24[[#This Row],[Number]]&lt;&gt;0,COUNTIF('Finish order'!F:F, Table24[[#This Row],[Number]]),"")</f>
        <v/>
      </c>
    </row>
    <row r="745" customFormat="false" ht="15" hidden="false" customHeight="false" outlineLevel="0" collapsed="false">
      <c r="A745" s="5" t="n">
        <v>744</v>
      </c>
      <c r="C745" s="9" t="s">
        <v>617</v>
      </c>
      <c r="D745" s="9" t="s">
        <v>85</v>
      </c>
      <c r="E745" s="9" t="s">
        <v>295</v>
      </c>
      <c r="F745" s="9" t="s">
        <v>570</v>
      </c>
      <c r="G745" s="0" t="str">
        <f aca="false">IF(Table24[[#This Row],[Number]]&lt;&gt;0,COUNTIF('Finish order'!F:F, Table24[[#This Row],[Number]]),"")</f>
        <v/>
      </c>
    </row>
    <row r="746" customFormat="false" ht="15" hidden="false" customHeight="false" outlineLevel="0" collapsed="false">
      <c r="A746" s="5" t="n">
        <v>745</v>
      </c>
      <c r="C746" s="9" t="s">
        <v>618</v>
      </c>
      <c r="D746" s="9" t="s">
        <v>225</v>
      </c>
      <c r="E746" s="9" t="s">
        <v>295</v>
      </c>
      <c r="F746" s="9" t="s">
        <v>570</v>
      </c>
      <c r="G746" s="0" t="str">
        <f aca="false">IF(Table24[[#This Row],[Number]]&lt;&gt;0,COUNTIF('Finish order'!F:F, Table24[[#This Row],[Number]]),"")</f>
        <v/>
      </c>
    </row>
    <row r="747" customFormat="false" ht="15" hidden="false" customHeight="false" outlineLevel="0" collapsed="false">
      <c r="A747" s="5" t="n">
        <v>746</v>
      </c>
      <c r="C747" s="9" t="s">
        <v>619</v>
      </c>
      <c r="D747" s="9" t="s">
        <v>85</v>
      </c>
      <c r="E747" s="9" t="s">
        <v>295</v>
      </c>
      <c r="F747" s="9" t="s">
        <v>570</v>
      </c>
      <c r="G747" s="0" t="str">
        <f aca="false">IF(Table24[[#This Row],[Number]]&lt;&gt;0,COUNTIF('Finish order'!F:F, Table24[[#This Row],[Number]]),"")</f>
        <v/>
      </c>
    </row>
    <row r="748" customFormat="false" ht="15" hidden="false" customHeight="false" outlineLevel="0" collapsed="false">
      <c r="A748" s="5" t="n">
        <v>747</v>
      </c>
      <c r="C748" s="9" t="s">
        <v>620</v>
      </c>
      <c r="D748" s="9" t="s">
        <v>557</v>
      </c>
      <c r="E748" s="9" t="s">
        <v>295</v>
      </c>
      <c r="F748" s="9" t="s">
        <v>570</v>
      </c>
      <c r="G748" s="0" t="str">
        <f aca="false">IF(Table24[[#This Row],[Number]]&lt;&gt;0,COUNTIF('Finish order'!F:F, Table24[[#This Row],[Number]]),"")</f>
        <v/>
      </c>
    </row>
    <row r="749" customFormat="false" ht="15" hidden="false" customHeight="false" outlineLevel="0" collapsed="false">
      <c r="A749" s="5" t="n">
        <v>748</v>
      </c>
      <c r="C749" s="9" t="s">
        <v>621</v>
      </c>
      <c r="D749" s="9" t="s">
        <v>622</v>
      </c>
      <c r="E749" s="9" t="s">
        <v>295</v>
      </c>
      <c r="F749" s="9" t="s">
        <v>570</v>
      </c>
      <c r="G749" s="0" t="str">
        <f aca="false">IF(Table24[[#This Row],[Number]]&lt;&gt;0,COUNTIF('Finish order'!F:F, Table24[[#This Row],[Number]]),"")</f>
        <v/>
      </c>
    </row>
    <row r="750" customFormat="false" ht="15" hidden="false" customHeight="false" outlineLevel="0" collapsed="false">
      <c r="A750" s="5" t="n">
        <v>749</v>
      </c>
      <c r="C750" s="9" t="s">
        <v>623</v>
      </c>
      <c r="D750" s="9" t="s">
        <v>222</v>
      </c>
      <c r="E750" s="9" t="s">
        <v>295</v>
      </c>
      <c r="F750" s="9" t="s">
        <v>570</v>
      </c>
      <c r="G750" s="0" t="str">
        <f aca="false">IF(Table24[[#This Row],[Number]]&lt;&gt;0,COUNTIF('Finish order'!F:F, Table24[[#This Row],[Number]]),"")</f>
        <v/>
      </c>
    </row>
    <row r="751" customFormat="false" ht="15" hidden="false" customHeight="false" outlineLevel="0" collapsed="false">
      <c r="A751" s="5" t="n">
        <v>750</v>
      </c>
      <c r="C751" s="9" t="s">
        <v>624</v>
      </c>
      <c r="D751" s="9" t="s">
        <v>102</v>
      </c>
      <c r="E751" s="9" t="s">
        <v>295</v>
      </c>
      <c r="F751" s="9" t="s">
        <v>570</v>
      </c>
      <c r="G751" s="0" t="str">
        <f aca="false">IF(Table24[[#This Row],[Number]]&lt;&gt;0,COUNTIF('Finish order'!F:F, Table24[[#This Row],[Number]]),"")</f>
        <v/>
      </c>
    </row>
    <row r="752" customFormat="false" ht="15" hidden="false" customHeight="false" outlineLevel="0" collapsed="false">
      <c r="A752" s="5" t="n">
        <v>751</v>
      </c>
      <c r="C752" s="9" t="s">
        <v>625</v>
      </c>
      <c r="D752" s="9" t="s">
        <v>626</v>
      </c>
      <c r="E752" s="9" t="s">
        <v>295</v>
      </c>
      <c r="F752" s="9" t="s">
        <v>570</v>
      </c>
      <c r="G752" s="0" t="str">
        <f aca="false">IF(Table24[[#This Row],[Number]]&lt;&gt;0,COUNTIF('Finish order'!F:F, Table24[[#This Row],[Number]]),"")</f>
        <v/>
      </c>
    </row>
    <row r="753" customFormat="false" ht="15" hidden="false" customHeight="false" outlineLevel="0" collapsed="false">
      <c r="A753" s="5" t="n">
        <v>752</v>
      </c>
      <c r="C753" s="9" t="s">
        <v>627</v>
      </c>
      <c r="D753" s="9" t="s">
        <v>39</v>
      </c>
      <c r="E753" s="9" t="s">
        <v>295</v>
      </c>
      <c r="F753" s="9" t="s">
        <v>570</v>
      </c>
      <c r="G753" s="0" t="str">
        <f aca="false">IF(Table24[[#This Row],[Number]]&lt;&gt;0,COUNTIF('Finish order'!F:F, Table24[[#This Row],[Number]]),"")</f>
        <v/>
      </c>
    </row>
    <row r="754" customFormat="false" ht="15" hidden="false" customHeight="false" outlineLevel="0" collapsed="false">
      <c r="A754" s="5" t="n">
        <v>753</v>
      </c>
      <c r="C754" s="9" t="s">
        <v>628</v>
      </c>
      <c r="D754" s="9" t="s">
        <v>52</v>
      </c>
      <c r="E754" s="9" t="s">
        <v>295</v>
      </c>
      <c r="F754" s="9" t="s">
        <v>570</v>
      </c>
      <c r="G754" s="0" t="str">
        <f aca="false">IF(Table24[[#This Row],[Number]]&lt;&gt;0,COUNTIF('Finish order'!F:F, Table24[[#This Row],[Number]]),"")</f>
        <v/>
      </c>
    </row>
    <row r="755" customFormat="false" ht="15" hidden="false" customHeight="false" outlineLevel="0" collapsed="false">
      <c r="A755" s="5" t="n">
        <v>754</v>
      </c>
      <c r="B755" s="5" t="n">
        <v>754</v>
      </c>
      <c r="C755" s="9" t="s">
        <v>629</v>
      </c>
      <c r="D755" s="9" t="s">
        <v>192</v>
      </c>
      <c r="E755" s="9" t="s">
        <v>295</v>
      </c>
      <c r="F755" s="9" t="s">
        <v>570</v>
      </c>
      <c r="G755" s="0" t="n">
        <f aca="false">IF(Table24[[#This Row],[Number]]&lt;&gt;0,COUNTIF('Finish order'!F:F, Table24[[#This Row],[Number]]),"")</f>
        <v>1</v>
      </c>
    </row>
    <row r="756" customFormat="false" ht="15" hidden="false" customHeight="false" outlineLevel="0" collapsed="false">
      <c r="A756" s="5" t="n">
        <v>755</v>
      </c>
      <c r="C756" s="9" t="s">
        <v>630</v>
      </c>
      <c r="D756" s="9" t="s">
        <v>194</v>
      </c>
      <c r="E756" s="9" t="s">
        <v>295</v>
      </c>
      <c r="F756" s="9" t="s">
        <v>570</v>
      </c>
      <c r="G756" s="0" t="str">
        <f aca="false">IF(Table24[[#This Row],[Number]]&lt;&gt;0,COUNTIF('Finish order'!F:F, Table24[[#This Row],[Number]]),"")</f>
        <v/>
      </c>
    </row>
    <row r="757" customFormat="false" ht="15" hidden="false" customHeight="false" outlineLevel="0" collapsed="false">
      <c r="A757" s="5" t="n">
        <v>756</v>
      </c>
      <c r="C757" s="9" t="s">
        <v>631</v>
      </c>
      <c r="D757" s="9" t="s">
        <v>39</v>
      </c>
      <c r="E757" s="9" t="s">
        <v>295</v>
      </c>
      <c r="F757" s="9" t="s">
        <v>570</v>
      </c>
      <c r="G757" s="0" t="str">
        <f aca="false">IF(Table24[[#This Row],[Number]]&lt;&gt;0,COUNTIF('Finish order'!F:F, Table24[[#This Row],[Number]]),"")</f>
        <v/>
      </c>
    </row>
    <row r="758" customFormat="false" ht="15" hidden="false" customHeight="false" outlineLevel="0" collapsed="false">
      <c r="A758" s="5" t="n">
        <v>757</v>
      </c>
      <c r="C758" s="9" t="s">
        <v>632</v>
      </c>
      <c r="D758" s="9" t="s">
        <v>39</v>
      </c>
      <c r="E758" s="9" t="s">
        <v>295</v>
      </c>
      <c r="F758" s="9" t="s">
        <v>570</v>
      </c>
      <c r="G758" s="0" t="str">
        <f aca="false">IF(Table24[[#This Row],[Number]]&lt;&gt;0,COUNTIF('Finish order'!F:F, Table24[[#This Row],[Number]]),"")</f>
        <v/>
      </c>
      <c r="I758" s="7" t="n">
        <v>1147</v>
      </c>
    </row>
    <row r="759" customFormat="false" ht="15" hidden="false" customHeight="false" outlineLevel="0" collapsed="false">
      <c r="A759" s="5" t="n">
        <v>758</v>
      </c>
      <c r="C759" s="9" t="s">
        <v>633</v>
      </c>
      <c r="D759" s="9" t="s">
        <v>39</v>
      </c>
      <c r="E759" s="9" t="s">
        <v>295</v>
      </c>
      <c r="F759" s="9" t="s">
        <v>570</v>
      </c>
      <c r="G759" s="0" t="str">
        <f aca="false">IF(Table24[[#This Row],[Number]]&lt;&gt;0,COUNTIF('Finish order'!F:F, Table24[[#This Row],[Number]]),"")</f>
        <v/>
      </c>
    </row>
    <row r="760" customFormat="false" ht="15" hidden="false" customHeight="false" outlineLevel="0" collapsed="false">
      <c r="A760" s="5" t="n">
        <v>759</v>
      </c>
      <c r="B760" s="5" t="n">
        <v>759</v>
      </c>
      <c r="C760" s="9" t="s">
        <v>634</v>
      </c>
      <c r="D760" s="9" t="s">
        <v>39</v>
      </c>
      <c r="E760" s="9" t="s">
        <v>295</v>
      </c>
      <c r="F760" s="9" t="s">
        <v>570</v>
      </c>
      <c r="G760" s="0" t="n">
        <f aca="false">IF(Table24[[#This Row],[Number]]&lt;&gt;0,COUNTIF('Finish order'!F:F, Table24[[#This Row],[Number]]),"")</f>
        <v>1</v>
      </c>
    </row>
    <row r="761" customFormat="false" ht="15" hidden="false" customHeight="false" outlineLevel="0" collapsed="false">
      <c r="A761" s="5" t="n">
        <v>760</v>
      </c>
      <c r="B761" s="5" t="n">
        <v>760</v>
      </c>
      <c r="C761" s="9" t="s">
        <v>635</v>
      </c>
      <c r="D761" s="9" t="s">
        <v>139</v>
      </c>
      <c r="E761" s="9" t="s">
        <v>295</v>
      </c>
      <c r="F761" s="9" t="s">
        <v>570</v>
      </c>
      <c r="G761" s="0" t="n">
        <f aca="false">IF(Table24[[#This Row],[Number]]&lt;&gt;0,COUNTIF('Finish order'!F:F, Table24[[#This Row],[Number]]),"")</f>
        <v>1</v>
      </c>
    </row>
    <row r="762" customFormat="false" ht="15" hidden="false" customHeight="false" outlineLevel="0" collapsed="false">
      <c r="A762" s="5" t="n">
        <v>761</v>
      </c>
      <c r="C762" s="9"/>
      <c r="D762" s="6"/>
      <c r="E762" s="9" t="s">
        <v>295</v>
      </c>
      <c r="F762" s="9" t="s">
        <v>570</v>
      </c>
      <c r="G762" s="0" t="str">
        <f aca="false">IF(Table24[[#This Row],[Number]]&lt;&gt;0,COUNTIF('Finish order'!F:F, Table24[[#This Row],[Number]]),"")</f>
        <v/>
      </c>
    </row>
    <row r="763" customFormat="false" ht="15" hidden="false" customHeight="false" outlineLevel="0" collapsed="false">
      <c r="A763" s="5" t="n">
        <v>762</v>
      </c>
      <c r="C763" s="9"/>
      <c r="D763" s="6"/>
      <c r="E763" s="9" t="s">
        <v>295</v>
      </c>
      <c r="F763" s="9" t="s">
        <v>570</v>
      </c>
      <c r="G763" s="0" t="str">
        <f aca="false">IF(Table24[[#This Row],[Number]]&lt;&gt;0,COUNTIF('Finish order'!F:F, Table24[[#This Row],[Number]]),"")</f>
        <v/>
      </c>
    </row>
    <row r="764" customFormat="false" ht="15" hidden="false" customHeight="false" outlineLevel="0" collapsed="false">
      <c r="A764" s="5" t="n">
        <v>763</v>
      </c>
      <c r="C764" s="9"/>
      <c r="D764" s="6"/>
      <c r="E764" s="9" t="s">
        <v>295</v>
      </c>
      <c r="F764" s="9" t="s">
        <v>570</v>
      </c>
      <c r="G764" s="0" t="str">
        <f aca="false">IF(Table24[[#This Row],[Number]]&lt;&gt;0,COUNTIF('Finish order'!F:F, Table24[[#This Row],[Number]]),"")</f>
        <v/>
      </c>
    </row>
    <row r="765" customFormat="false" ht="15" hidden="false" customHeight="false" outlineLevel="0" collapsed="false">
      <c r="A765" s="5" t="n">
        <v>764</v>
      </c>
      <c r="C765" s="9"/>
      <c r="D765" s="6"/>
      <c r="E765" s="9" t="s">
        <v>295</v>
      </c>
      <c r="F765" s="9" t="s">
        <v>570</v>
      </c>
      <c r="G765" s="0" t="str">
        <f aca="false">IF(Table24[[#This Row],[Number]]&lt;&gt;0,COUNTIF('Finish order'!F:F, Table24[[#This Row],[Number]]),"")</f>
        <v/>
      </c>
    </row>
    <row r="766" customFormat="false" ht="15" hidden="false" customHeight="false" outlineLevel="0" collapsed="false">
      <c r="A766" s="5" t="n">
        <v>765</v>
      </c>
      <c r="C766" s="9"/>
      <c r="D766" s="6"/>
      <c r="E766" s="9" t="s">
        <v>295</v>
      </c>
      <c r="F766" s="9" t="s">
        <v>570</v>
      </c>
      <c r="G766" s="0" t="str">
        <f aca="false">IF(Table24[[#This Row],[Number]]&lt;&gt;0,COUNTIF('Finish order'!F:F, Table24[[#This Row],[Number]]),"")</f>
        <v/>
      </c>
    </row>
    <row r="767" customFormat="false" ht="15" hidden="false" customHeight="false" outlineLevel="0" collapsed="false">
      <c r="A767" s="5" t="n">
        <v>766</v>
      </c>
      <c r="C767" s="9"/>
      <c r="D767" s="6"/>
      <c r="E767" s="9" t="s">
        <v>295</v>
      </c>
      <c r="F767" s="9" t="s">
        <v>570</v>
      </c>
      <c r="G767" s="0" t="str">
        <f aca="false">IF(Table24[[#This Row],[Number]]&lt;&gt;0,COUNTIF('Finish order'!F:F, Table24[[#This Row],[Number]]),"")</f>
        <v/>
      </c>
    </row>
    <row r="768" customFormat="false" ht="15" hidden="false" customHeight="false" outlineLevel="0" collapsed="false">
      <c r="A768" s="5" t="n">
        <v>767</v>
      </c>
      <c r="C768" s="9"/>
      <c r="D768" s="6"/>
      <c r="E768" s="9" t="s">
        <v>295</v>
      </c>
      <c r="F768" s="9" t="s">
        <v>570</v>
      </c>
      <c r="G768" s="0" t="str">
        <f aca="false">IF(Table24[[#This Row],[Number]]&lt;&gt;0,COUNTIF('Finish order'!F:F, Table24[[#This Row],[Number]]),"")</f>
        <v/>
      </c>
    </row>
    <row r="769" customFormat="false" ht="15" hidden="false" customHeight="false" outlineLevel="0" collapsed="false">
      <c r="A769" s="5" t="n">
        <v>768</v>
      </c>
      <c r="C769" s="9"/>
      <c r="D769" s="6"/>
      <c r="E769" s="9" t="s">
        <v>295</v>
      </c>
      <c r="F769" s="9" t="s">
        <v>570</v>
      </c>
      <c r="G769" s="0" t="str">
        <f aca="false">IF(Table24[[#This Row],[Number]]&lt;&gt;0,COUNTIF('Finish order'!F:F, Table24[[#This Row],[Number]]),"")</f>
        <v/>
      </c>
    </row>
    <row r="770" customFormat="false" ht="15" hidden="false" customHeight="false" outlineLevel="0" collapsed="false">
      <c r="A770" s="5" t="n">
        <v>769</v>
      </c>
      <c r="C770" s="9"/>
      <c r="D770" s="6"/>
      <c r="E770" s="9" t="s">
        <v>295</v>
      </c>
      <c r="F770" s="9" t="s">
        <v>570</v>
      </c>
      <c r="G770" s="0" t="str">
        <f aca="false">IF(Table24[[#This Row],[Number]]&lt;&gt;0,COUNTIF('Finish order'!F:F, Table24[[#This Row],[Number]]),"")</f>
        <v/>
      </c>
    </row>
    <row r="771" customFormat="false" ht="15" hidden="false" customHeight="false" outlineLevel="0" collapsed="false">
      <c r="A771" s="5" t="n">
        <v>770</v>
      </c>
      <c r="C771" s="9"/>
      <c r="D771" s="6"/>
      <c r="E771" s="9" t="s">
        <v>295</v>
      </c>
      <c r="F771" s="9" t="s">
        <v>570</v>
      </c>
      <c r="G771" s="0" t="str">
        <f aca="false">IF(Table24[[#This Row],[Number]]&lt;&gt;0,COUNTIF('Finish order'!F:F, Table24[[#This Row],[Number]]),"")</f>
        <v/>
      </c>
    </row>
    <row r="772" customFormat="false" ht="15" hidden="false" customHeight="false" outlineLevel="0" collapsed="false">
      <c r="A772" s="5" t="n">
        <v>771</v>
      </c>
      <c r="C772" s="9"/>
      <c r="D772" s="6"/>
      <c r="E772" s="9" t="s">
        <v>295</v>
      </c>
      <c r="F772" s="9" t="s">
        <v>570</v>
      </c>
      <c r="G772" s="0" t="str">
        <f aca="false">IF(Table24[[#This Row],[Number]]&lt;&gt;0,COUNTIF('Finish order'!F:F, Table24[[#This Row],[Number]]),"")</f>
        <v/>
      </c>
    </row>
    <row r="773" customFormat="false" ht="15" hidden="false" customHeight="false" outlineLevel="0" collapsed="false">
      <c r="A773" s="5" t="n">
        <v>772</v>
      </c>
      <c r="C773" s="9"/>
      <c r="D773" s="6"/>
      <c r="E773" s="9" t="s">
        <v>295</v>
      </c>
      <c r="F773" s="9" t="s">
        <v>570</v>
      </c>
      <c r="G773" s="0" t="str">
        <f aca="false">IF(Table24[[#This Row],[Number]]&lt;&gt;0,COUNTIF('Finish order'!F:F, Table24[[#This Row],[Number]]),"")</f>
        <v/>
      </c>
    </row>
    <row r="774" customFormat="false" ht="15" hidden="false" customHeight="false" outlineLevel="0" collapsed="false">
      <c r="A774" s="5" t="n">
        <v>773</v>
      </c>
      <c r="C774" s="9"/>
      <c r="D774" s="6"/>
      <c r="E774" s="9" t="s">
        <v>295</v>
      </c>
      <c r="F774" s="9" t="s">
        <v>570</v>
      </c>
      <c r="G774" s="0" t="str">
        <f aca="false">IF(Table24[[#This Row],[Number]]&lt;&gt;0,COUNTIF('Finish order'!F:F, Table24[[#This Row],[Number]]),"")</f>
        <v/>
      </c>
    </row>
    <row r="775" customFormat="false" ht="15" hidden="false" customHeight="false" outlineLevel="0" collapsed="false">
      <c r="A775" s="5" t="n">
        <v>774</v>
      </c>
      <c r="C775" s="9"/>
      <c r="D775" s="6"/>
      <c r="E775" s="9" t="s">
        <v>295</v>
      </c>
      <c r="F775" s="9" t="s">
        <v>570</v>
      </c>
      <c r="G775" s="0" t="str">
        <f aca="false">IF(Table24[[#This Row],[Number]]&lt;&gt;0,COUNTIF('Finish order'!F:F, Table24[[#This Row],[Number]]),"")</f>
        <v/>
      </c>
    </row>
    <row r="776" customFormat="false" ht="15" hidden="false" customHeight="false" outlineLevel="0" collapsed="false">
      <c r="A776" s="5" t="n">
        <v>775</v>
      </c>
      <c r="C776" s="9"/>
      <c r="D776" s="6"/>
      <c r="E776" s="9" t="s">
        <v>295</v>
      </c>
      <c r="F776" s="9" t="s">
        <v>570</v>
      </c>
      <c r="G776" s="0" t="str">
        <f aca="false">IF(Table24[[#This Row],[Number]]&lt;&gt;0,COUNTIF('Finish order'!F:F, Table24[[#This Row],[Number]]),"")</f>
        <v/>
      </c>
    </row>
    <row r="777" customFormat="false" ht="15" hidden="false" customHeight="false" outlineLevel="0" collapsed="false">
      <c r="A777" s="5" t="n">
        <v>776</v>
      </c>
      <c r="C777" s="9"/>
      <c r="D777" s="6"/>
      <c r="E777" s="9" t="s">
        <v>295</v>
      </c>
      <c r="F777" s="9" t="s">
        <v>570</v>
      </c>
      <c r="G777" s="0" t="str">
        <f aca="false">IF(Table24[[#This Row],[Number]]&lt;&gt;0,COUNTIF('Finish order'!F:F, Table24[[#This Row],[Number]]),"")</f>
        <v/>
      </c>
    </row>
    <row r="778" customFormat="false" ht="15" hidden="false" customHeight="false" outlineLevel="0" collapsed="false">
      <c r="A778" s="5" t="n">
        <v>777</v>
      </c>
      <c r="C778" s="9"/>
      <c r="D778" s="6"/>
      <c r="E778" s="9" t="s">
        <v>295</v>
      </c>
      <c r="F778" s="9" t="s">
        <v>570</v>
      </c>
      <c r="G778" s="0" t="str">
        <f aca="false">IF(Table24[[#This Row],[Number]]&lt;&gt;0,COUNTIF('Finish order'!F:F, Table24[[#This Row],[Number]]),"")</f>
        <v/>
      </c>
    </row>
    <row r="779" customFormat="false" ht="15" hidden="false" customHeight="false" outlineLevel="0" collapsed="false">
      <c r="A779" s="5" t="n">
        <v>778</v>
      </c>
      <c r="C779" s="9"/>
      <c r="D779" s="6"/>
      <c r="E779" s="9" t="s">
        <v>295</v>
      </c>
      <c r="F779" s="9" t="s">
        <v>570</v>
      </c>
      <c r="G779" s="0" t="str">
        <f aca="false">IF(Table24[[#This Row],[Number]]&lt;&gt;0,COUNTIF('Finish order'!F:F, Table24[[#This Row],[Number]]),"")</f>
        <v/>
      </c>
    </row>
    <row r="780" customFormat="false" ht="15" hidden="false" customHeight="false" outlineLevel="0" collapsed="false">
      <c r="A780" s="5" t="n">
        <v>779</v>
      </c>
      <c r="C780" s="9"/>
      <c r="D780" s="6"/>
      <c r="E780" s="9" t="s">
        <v>295</v>
      </c>
      <c r="F780" s="9" t="s">
        <v>570</v>
      </c>
      <c r="G780" s="0" t="str">
        <f aca="false">IF(Table24[[#This Row],[Number]]&lt;&gt;0,COUNTIF('Finish order'!F:F, Table24[[#This Row],[Number]]),"")</f>
        <v/>
      </c>
    </row>
    <row r="781" customFormat="false" ht="15" hidden="false" customHeight="false" outlineLevel="0" collapsed="false">
      <c r="A781" s="5" t="n">
        <v>780</v>
      </c>
      <c r="C781" s="9"/>
      <c r="D781" s="6"/>
      <c r="E781" s="9" t="s">
        <v>295</v>
      </c>
      <c r="F781" s="9" t="s">
        <v>570</v>
      </c>
      <c r="G781" s="0" t="str">
        <f aca="false">IF(Table24[[#This Row],[Number]]&lt;&gt;0,COUNTIF('Finish order'!F:F, Table24[[#This Row],[Number]]),"")</f>
        <v/>
      </c>
    </row>
    <row r="782" customFormat="false" ht="15" hidden="false" customHeight="false" outlineLevel="0" collapsed="false">
      <c r="A782" s="5" t="n">
        <v>781</v>
      </c>
      <c r="C782" s="9"/>
      <c r="D782" s="6"/>
      <c r="E782" s="9" t="s">
        <v>295</v>
      </c>
      <c r="F782" s="9" t="s">
        <v>570</v>
      </c>
      <c r="G782" s="0" t="str">
        <f aca="false">IF(Table24[[#This Row],[Number]]&lt;&gt;0,COUNTIF('Finish order'!F:F, Table24[[#This Row],[Number]]),"")</f>
        <v/>
      </c>
    </row>
    <row r="783" customFormat="false" ht="15" hidden="false" customHeight="false" outlineLevel="0" collapsed="false">
      <c r="A783" s="5" t="n">
        <v>782</v>
      </c>
      <c r="C783" s="9"/>
      <c r="D783" s="6"/>
      <c r="E783" s="9" t="s">
        <v>295</v>
      </c>
      <c r="F783" s="9" t="s">
        <v>570</v>
      </c>
      <c r="G783" s="0" t="str">
        <f aca="false">IF(Table24[[#This Row],[Number]]&lt;&gt;0,COUNTIF('Finish order'!F:F, Table24[[#This Row],[Number]]),"")</f>
        <v/>
      </c>
    </row>
    <row r="784" customFormat="false" ht="15" hidden="false" customHeight="false" outlineLevel="0" collapsed="false">
      <c r="A784" s="5" t="n">
        <v>783</v>
      </c>
      <c r="C784" s="9"/>
      <c r="D784" s="6"/>
      <c r="E784" s="9" t="s">
        <v>295</v>
      </c>
      <c r="F784" s="9" t="s">
        <v>570</v>
      </c>
      <c r="G784" s="0" t="str">
        <f aca="false">IF(Table24[[#This Row],[Number]]&lt;&gt;0,COUNTIF('Finish order'!F:F, Table24[[#This Row],[Number]]),"")</f>
        <v/>
      </c>
    </row>
    <row r="785" customFormat="false" ht="15" hidden="false" customHeight="false" outlineLevel="0" collapsed="false">
      <c r="A785" s="5" t="n">
        <v>784</v>
      </c>
      <c r="C785" s="9"/>
      <c r="D785" s="6"/>
      <c r="E785" s="9" t="s">
        <v>295</v>
      </c>
      <c r="F785" s="9" t="s">
        <v>570</v>
      </c>
      <c r="G785" s="0" t="str">
        <f aca="false">IF(Table24[[#This Row],[Number]]&lt;&gt;0,COUNTIF('Finish order'!F:F, Table24[[#This Row],[Number]]),"")</f>
        <v/>
      </c>
    </row>
    <row r="786" customFormat="false" ht="15" hidden="false" customHeight="false" outlineLevel="0" collapsed="false">
      <c r="A786" s="5" t="n">
        <v>785</v>
      </c>
      <c r="C786" s="9"/>
      <c r="D786" s="6"/>
      <c r="E786" s="9" t="s">
        <v>295</v>
      </c>
      <c r="F786" s="9" t="s">
        <v>570</v>
      </c>
      <c r="G786" s="0" t="str">
        <f aca="false">IF(Table24[[#This Row],[Number]]&lt;&gt;0,COUNTIF('Finish order'!F:F, Table24[[#This Row],[Number]]),"")</f>
        <v/>
      </c>
    </row>
    <row r="787" customFormat="false" ht="15" hidden="false" customHeight="false" outlineLevel="0" collapsed="false">
      <c r="A787" s="5" t="n">
        <v>786</v>
      </c>
      <c r="C787" s="9"/>
      <c r="D787" s="6"/>
      <c r="E787" s="9" t="s">
        <v>295</v>
      </c>
      <c r="F787" s="9" t="s">
        <v>570</v>
      </c>
      <c r="G787" s="0" t="str">
        <f aca="false">IF(Table24[[#This Row],[Number]]&lt;&gt;0,COUNTIF('Finish order'!F:F, Table24[[#This Row],[Number]]),"")</f>
        <v/>
      </c>
    </row>
    <row r="788" customFormat="false" ht="15" hidden="false" customHeight="false" outlineLevel="0" collapsed="false">
      <c r="A788" s="5" t="n">
        <v>787</v>
      </c>
      <c r="C788" s="9"/>
      <c r="D788" s="6"/>
      <c r="E788" s="9" t="s">
        <v>295</v>
      </c>
      <c r="F788" s="9" t="s">
        <v>570</v>
      </c>
      <c r="G788" s="0" t="str">
        <f aca="false">IF(Table24[[#This Row],[Number]]&lt;&gt;0,COUNTIF('Finish order'!F:F, Table24[[#This Row],[Number]]),"")</f>
        <v/>
      </c>
    </row>
    <row r="789" customFormat="false" ht="15" hidden="false" customHeight="false" outlineLevel="0" collapsed="false">
      <c r="A789" s="5" t="n">
        <v>788</v>
      </c>
      <c r="C789" s="9"/>
      <c r="D789" s="6"/>
      <c r="E789" s="9" t="s">
        <v>295</v>
      </c>
      <c r="F789" s="9" t="s">
        <v>570</v>
      </c>
      <c r="G789" s="0" t="str">
        <f aca="false">IF(Table24[[#This Row],[Number]]&lt;&gt;0,COUNTIF('Finish order'!F:F, Table24[[#This Row],[Number]]),"")</f>
        <v/>
      </c>
    </row>
    <row r="790" customFormat="false" ht="15" hidden="false" customHeight="false" outlineLevel="0" collapsed="false">
      <c r="A790" s="5" t="n">
        <v>789</v>
      </c>
      <c r="C790" s="9"/>
      <c r="D790" s="6"/>
      <c r="E790" s="9" t="s">
        <v>295</v>
      </c>
      <c r="F790" s="9" t="s">
        <v>570</v>
      </c>
      <c r="G790" s="0" t="str">
        <f aca="false">IF(Table24[[#This Row],[Number]]&lt;&gt;0,COUNTIF('Finish order'!F:F, Table24[[#This Row],[Number]]),"")</f>
        <v/>
      </c>
    </row>
    <row r="791" customFormat="false" ht="15" hidden="false" customHeight="false" outlineLevel="0" collapsed="false">
      <c r="A791" s="5" t="n">
        <v>790</v>
      </c>
      <c r="C791" s="9"/>
      <c r="D791" s="6"/>
      <c r="E791" s="9" t="s">
        <v>295</v>
      </c>
      <c r="F791" s="9" t="s">
        <v>570</v>
      </c>
      <c r="G791" s="0" t="str">
        <f aca="false">IF(Table24[[#This Row],[Number]]&lt;&gt;0,COUNTIF('Finish order'!F:F, Table24[[#This Row],[Number]]),"")</f>
        <v/>
      </c>
    </row>
    <row r="792" customFormat="false" ht="15" hidden="false" customHeight="false" outlineLevel="0" collapsed="false">
      <c r="A792" s="5" t="n">
        <v>791</v>
      </c>
      <c r="C792" s="9"/>
      <c r="D792" s="6"/>
      <c r="E792" s="9" t="s">
        <v>295</v>
      </c>
      <c r="F792" s="9" t="s">
        <v>570</v>
      </c>
      <c r="G792" s="0" t="str">
        <f aca="false">IF(Table24[[#This Row],[Number]]&lt;&gt;0,COUNTIF('Finish order'!F:F, Table24[[#This Row],[Number]]),"")</f>
        <v/>
      </c>
    </row>
    <row r="793" customFormat="false" ht="15" hidden="false" customHeight="false" outlineLevel="0" collapsed="false">
      <c r="A793" s="5" t="n">
        <v>792</v>
      </c>
      <c r="C793" s="9"/>
      <c r="D793" s="6"/>
      <c r="E793" s="9" t="s">
        <v>295</v>
      </c>
      <c r="F793" s="9" t="s">
        <v>570</v>
      </c>
      <c r="G793" s="0" t="str">
        <f aca="false">IF(Table24[[#This Row],[Number]]&lt;&gt;0,COUNTIF('Finish order'!F:F, Table24[[#This Row],[Number]]),"")</f>
        <v/>
      </c>
    </row>
    <row r="794" customFormat="false" ht="15" hidden="false" customHeight="false" outlineLevel="0" collapsed="false">
      <c r="A794" s="5" t="n">
        <v>793</v>
      </c>
      <c r="C794" s="9"/>
      <c r="D794" s="6"/>
      <c r="E794" s="9" t="s">
        <v>295</v>
      </c>
      <c r="F794" s="9" t="s">
        <v>570</v>
      </c>
      <c r="G794" s="0" t="str">
        <f aca="false">IF(Table24[[#This Row],[Number]]&lt;&gt;0,COUNTIF('Finish order'!F:F, Table24[[#This Row],[Number]]),"")</f>
        <v/>
      </c>
    </row>
    <row r="795" customFormat="false" ht="15" hidden="false" customHeight="false" outlineLevel="0" collapsed="false">
      <c r="A795" s="5" t="n">
        <v>794</v>
      </c>
      <c r="C795" s="9"/>
      <c r="D795" s="6"/>
      <c r="E795" s="9" t="s">
        <v>295</v>
      </c>
      <c r="F795" s="9" t="s">
        <v>570</v>
      </c>
      <c r="G795" s="0" t="str">
        <f aca="false">IF(Table24[[#This Row],[Number]]&lt;&gt;0,COUNTIF('Finish order'!F:F, Table24[[#This Row],[Number]]),"")</f>
        <v/>
      </c>
    </row>
    <row r="796" customFormat="false" ht="15" hidden="false" customHeight="false" outlineLevel="0" collapsed="false">
      <c r="A796" s="5" t="n">
        <v>795</v>
      </c>
      <c r="C796" s="9"/>
      <c r="D796" s="6"/>
      <c r="E796" s="9" t="s">
        <v>295</v>
      </c>
      <c r="F796" s="9" t="s">
        <v>570</v>
      </c>
      <c r="G796" s="0" t="str">
        <f aca="false">IF(Table24[[#This Row],[Number]]&lt;&gt;0,COUNTIF('Finish order'!F:F, Table24[[#This Row],[Number]]),"")</f>
        <v/>
      </c>
    </row>
    <row r="797" customFormat="false" ht="15" hidden="false" customHeight="false" outlineLevel="0" collapsed="false">
      <c r="A797" s="5" t="n">
        <v>796</v>
      </c>
      <c r="C797" s="9"/>
      <c r="D797" s="6"/>
      <c r="E797" s="9" t="s">
        <v>295</v>
      </c>
      <c r="F797" s="9" t="s">
        <v>570</v>
      </c>
      <c r="G797" s="0" t="str">
        <f aca="false">IF(Table24[[#This Row],[Number]]&lt;&gt;0,COUNTIF('Finish order'!F:F, Table24[[#This Row],[Number]]),"")</f>
        <v/>
      </c>
    </row>
    <row r="798" customFormat="false" ht="15" hidden="false" customHeight="false" outlineLevel="0" collapsed="false">
      <c r="A798" s="5" t="n">
        <v>797</v>
      </c>
      <c r="C798" s="9"/>
      <c r="D798" s="6"/>
      <c r="E798" s="9" t="s">
        <v>295</v>
      </c>
      <c r="F798" s="9" t="s">
        <v>570</v>
      </c>
      <c r="G798" s="0" t="str">
        <f aca="false">IF(Table24[[#This Row],[Number]]&lt;&gt;0,COUNTIF('Finish order'!F:F, Table24[[#This Row],[Number]]),"")</f>
        <v/>
      </c>
    </row>
    <row r="799" customFormat="false" ht="15" hidden="false" customHeight="false" outlineLevel="0" collapsed="false">
      <c r="A799" s="5" t="n">
        <v>798</v>
      </c>
      <c r="C799" s="9"/>
      <c r="D799" s="6"/>
      <c r="E799" s="9" t="s">
        <v>295</v>
      </c>
      <c r="F799" s="9" t="s">
        <v>570</v>
      </c>
      <c r="G799" s="0" t="str">
        <f aca="false">IF(Table24[[#This Row],[Number]]&lt;&gt;0,COUNTIF('Finish order'!F:F, Table24[[#This Row],[Number]]),"")</f>
        <v/>
      </c>
    </row>
    <row r="800" customFormat="false" ht="15" hidden="false" customHeight="false" outlineLevel="0" collapsed="false">
      <c r="A800" s="5" t="n">
        <v>799</v>
      </c>
      <c r="C800" s="9"/>
      <c r="D800" s="6"/>
      <c r="E800" s="9" t="s">
        <v>295</v>
      </c>
      <c r="F800" s="9" t="s">
        <v>570</v>
      </c>
      <c r="G800" s="0" t="str">
        <f aca="false">IF(Table24[[#This Row],[Number]]&lt;&gt;0,COUNTIF('Finish order'!F:F, Table24[[#This Row],[Number]]),"")</f>
        <v/>
      </c>
    </row>
    <row r="801" customFormat="false" ht="15" hidden="false" customHeight="false" outlineLevel="0" collapsed="false">
      <c r="A801" s="5" t="n">
        <v>800</v>
      </c>
      <c r="B801" s="5" t="n">
        <v>800</v>
      </c>
      <c r="C801" s="9" t="s">
        <v>636</v>
      </c>
      <c r="D801" s="9" t="s">
        <v>119</v>
      </c>
      <c r="E801" s="9" t="s">
        <v>295</v>
      </c>
      <c r="F801" s="9" t="s">
        <v>568</v>
      </c>
      <c r="G801" s="0" t="n">
        <f aca="false">IF(Table24[[#This Row],[Number]]&lt;&gt;0,COUNTIF('Finish order'!F:F, Table24[[#This Row],[Number]]),"")</f>
        <v>1</v>
      </c>
    </row>
    <row r="802" customFormat="false" ht="15" hidden="false" customHeight="false" outlineLevel="0" collapsed="false">
      <c r="A802" s="5" t="n">
        <v>801</v>
      </c>
      <c r="B802" s="5" t="n">
        <v>801</v>
      </c>
      <c r="C802" s="9" t="s">
        <v>637</v>
      </c>
      <c r="D802" s="9" t="s">
        <v>46</v>
      </c>
      <c r="E802" s="9" t="s">
        <v>295</v>
      </c>
      <c r="F802" s="9" t="s">
        <v>568</v>
      </c>
      <c r="G802" s="0" t="n">
        <f aca="false">IF(Table24[[#This Row],[Number]]&lt;&gt;0,COUNTIF('Finish order'!F:F, Table24[[#This Row],[Number]]),"")</f>
        <v>1</v>
      </c>
    </row>
    <row r="803" customFormat="false" ht="15" hidden="false" customHeight="false" outlineLevel="0" collapsed="false">
      <c r="A803" s="5" t="n">
        <v>802</v>
      </c>
      <c r="B803" s="5" t="n">
        <v>802</v>
      </c>
      <c r="C803" s="9" t="s">
        <v>638</v>
      </c>
      <c r="D803" s="9" t="s">
        <v>141</v>
      </c>
      <c r="E803" s="9" t="s">
        <v>295</v>
      </c>
      <c r="F803" s="9" t="s">
        <v>568</v>
      </c>
      <c r="G803" s="0" t="n">
        <f aca="false">IF(Table24[[#This Row],[Number]]&lt;&gt;0,COUNTIF('Finish order'!F:F, Table24[[#This Row],[Number]]),"")</f>
        <v>1</v>
      </c>
    </row>
    <row r="804" customFormat="false" ht="15" hidden="false" customHeight="false" outlineLevel="0" collapsed="false">
      <c r="A804" s="5" t="n">
        <v>803</v>
      </c>
      <c r="C804" s="9" t="s">
        <v>639</v>
      </c>
      <c r="D804" s="9" t="s">
        <v>59</v>
      </c>
      <c r="E804" s="9" t="s">
        <v>295</v>
      </c>
      <c r="F804" s="9" t="s">
        <v>568</v>
      </c>
      <c r="G804" s="0" t="str">
        <f aca="false">IF(Table24[[#This Row],[Number]]&lt;&gt;0,COUNTIF('Finish order'!F:F, Table24[[#This Row],[Number]]),"")</f>
        <v/>
      </c>
    </row>
    <row r="805" customFormat="false" ht="15" hidden="false" customHeight="false" outlineLevel="0" collapsed="false">
      <c r="A805" s="5" t="n">
        <v>804</v>
      </c>
      <c r="B805" s="5" t="n">
        <v>804</v>
      </c>
      <c r="C805" s="9" t="s">
        <v>640</v>
      </c>
      <c r="D805" s="9" t="s">
        <v>46</v>
      </c>
      <c r="E805" s="9" t="s">
        <v>295</v>
      </c>
      <c r="F805" s="9" t="s">
        <v>568</v>
      </c>
      <c r="G805" s="0" t="n">
        <f aca="false">IF(Table24[[#This Row],[Number]]&lt;&gt;0,COUNTIF('Finish order'!F:F, Table24[[#This Row],[Number]]),"")</f>
        <v>1</v>
      </c>
    </row>
    <row r="806" customFormat="false" ht="15" hidden="false" customHeight="false" outlineLevel="0" collapsed="false">
      <c r="A806" s="5" t="n">
        <v>805</v>
      </c>
      <c r="C806" s="9" t="s">
        <v>641</v>
      </c>
      <c r="D806" s="9" t="s">
        <v>139</v>
      </c>
      <c r="E806" s="9" t="s">
        <v>295</v>
      </c>
      <c r="F806" s="9" t="s">
        <v>568</v>
      </c>
      <c r="G806" s="0" t="str">
        <f aca="false">IF(Table24[[#This Row],[Number]]&lt;&gt;0,COUNTIF('Finish order'!F:F, Table24[[#This Row],[Number]]),"")</f>
        <v/>
      </c>
    </row>
    <row r="807" customFormat="false" ht="15" hidden="false" customHeight="false" outlineLevel="0" collapsed="false">
      <c r="A807" s="5" t="n">
        <v>806</v>
      </c>
      <c r="C807" s="9" t="s">
        <v>642</v>
      </c>
      <c r="D807" s="9" t="s">
        <v>52</v>
      </c>
      <c r="E807" s="9" t="s">
        <v>295</v>
      </c>
      <c r="F807" s="9" t="s">
        <v>568</v>
      </c>
      <c r="G807" s="0" t="str">
        <f aca="false">IF(Table24[[#This Row],[Number]]&lt;&gt;0,COUNTIF('Finish order'!F:F, Table24[[#This Row],[Number]]),"")</f>
        <v/>
      </c>
    </row>
    <row r="808" customFormat="false" ht="15" hidden="false" customHeight="false" outlineLevel="0" collapsed="false">
      <c r="A808" s="5" t="n">
        <v>807</v>
      </c>
      <c r="C808" s="9" t="s">
        <v>643</v>
      </c>
      <c r="D808" s="9" t="s">
        <v>48</v>
      </c>
      <c r="E808" s="9" t="s">
        <v>295</v>
      </c>
      <c r="F808" s="9" t="s">
        <v>568</v>
      </c>
      <c r="G808" s="0" t="str">
        <f aca="false">IF(Table24[[#This Row],[Number]]&lt;&gt;0,COUNTIF('Finish order'!F:F, Table24[[#This Row],[Number]]),"")</f>
        <v/>
      </c>
    </row>
    <row r="809" customFormat="false" ht="15" hidden="false" customHeight="false" outlineLevel="0" collapsed="false">
      <c r="A809" s="5" t="n">
        <v>808</v>
      </c>
      <c r="C809" s="9" t="s">
        <v>644</v>
      </c>
      <c r="D809" s="9" t="s">
        <v>132</v>
      </c>
      <c r="E809" s="9" t="s">
        <v>295</v>
      </c>
      <c r="F809" s="9" t="s">
        <v>568</v>
      </c>
      <c r="G809" s="0" t="str">
        <f aca="false">IF(Table24[[#This Row],[Number]]&lt;&gt;0,COUNTIF('Finish order'!F:F, Table24[[#This Row],[Number]]),"")</f>
        <v/>
      </c>
    </row>
    <row r="810" customFormat="false" ht="15" hidden="false" customHeight="false" outlineLevel="0" collapsed="false">
      <c r="A810" s="5" t="n">
        <v>809</v>
      </c>
      <c r="B810" s="5" t="n">
        <v>809</v>
      </c>
      <c r="C810" s="9" t="s">
        <v>645</v>
      </c>
      <c r="D810" s="9" t="s">
        <v>46</v>
      </c>
      <c r="E810" s="9" t="s">
        <v>295</v>
      </c>
      <c r="F810" s="9" t="s">
        <v>568</v>
      </c>
      <c r="G810" s="0" t="n">
        <f aca="false">IF(Table24[[#This Row],[Number]]&lt;&gt;0,COUNTIF('Finish order'!F:F, Table24[[#This Row],[Number]]),"")</f>
        <v>1</v>
      </c>
    </row>
    <row r="811" customFormat="false" ht="15" hidden="false" customHeight="false" outlineLevel="0" collapsed="false">
      <c r="A811" s="5" t="n">
        <v>810</v>
      </c>
      <c r="C811" s="9" t="s">
        <v>646</v>
      </c>
      <c r="D811" s="9" t="s">
        <v>278</v>
      </c>
      <c r="E811" s="9" t="s">
        <v>295</v>
      </c>
      <c r="F811" s="9" t="s">
        <v>568</v>
      </c>
      <c r="G811" s="0" t="str">
        <f aca="false">IF(Table24[[#This Row],[Number]]&lt;&gt;0,COUNTIF('Finish order'!F:F, Table24[[#This Row],[Number]]),"")</f>
        <v/>
      </c>
    </row>
    <row r="812" customFormat="false" ht="15" hidden="false" customHeight="false" outlineLevel="0" collapsed="false">
      <c r="A812" s="5" t="n">
        <v>811</v>
      </c>
      <c r="C812" s="9" t="s">
        <v>647</v>
      </c>
      <c r="D812" s="9" t="s">
        <v>353</v>
      </c>
      <c r="E812" s="9" t="s">
        <v>295</v>
      </c>
      <c r="F812" s="9" t="s">
        <v>568</v>
      </c>
      <c r="G812" s="0" t="str">
        <f aca="false">IF(Table24[[#This Row],[Number]]&lt;&gt;0,COUNTIF('Finish order'!F:F, Table24[[#This Row],[Number]]),"")</f>
        <v/>
      </c>
    </row>
    <row r="813" customFormat="false" ht="15" hidden="false" customHeight="false" outlineLevel="0" collapsed="false">
      <c r="A813" s="5" t="n">
        <v>812</v>
      </c>
      <c r="C813" s="9" t="s">
        <v>648</v>
      </c>
      <c r="D813" s="9" t="s">
        <v>649</v>
      </c>
      <c r="E813" s="9" t="s">
        <v>295</v>
      </c>
      <c r="F813" s="9" t="s">
        <v>568</v>
      </c>
      <c r="G813" s="0" t="str">
        <f aca="false">IF(Table24[[#This Row],[Number]]&lt;&gt;0,COUNTIF('Finish order'!F:F, Table24[[#This Row],[Number]]),"")</f>
        <v/>
      </c>
    </row>
    <row r="814" customFormat="false" ht="15" hidden="false" customHeight="false" outlineLevel="0" collapsed="false">
      <c r="A814" s="5" t="n">
        <v>813</v>
      </c>
      <c r="C814" s="9" t="s">
        <v>650</v>
      </c>
      <c r="D814" s="9" t="s">
        <v>370</v>
      </c>
      <c r="E814" s="9" t="s">
        <v>295</v>
      </c>
      <c r="F814" s="9" t="s">
        <v>568</v>
      </c>
      <c r="G814" s="0" t="str">
        <f aca="false">IF(Table24[[#This Row],[Number]]&lt;&gt;0,COUNTIF('Finish order'!F:F, Table24[[#This Row],[Number]]),"")</f>
        <v/>
      </c>
    </row>
    <row r="815" customFormat="false" ht="15" hidden="false" customHeight="false" outlineLevel="0" collapsed="false">
      <c r="A815" s="5" t="n">
        <v>814</v>
      </c>
      <c r="C815" s="9" t="s">
        <v>651</v>
      </c>
      <c r="D815" s="9" t="s">
        <v>342</v>
      </c>
      <c r="E815" s="9" t="s">
        <v>295</v>
      </c>
      <c r="F815" s="9" t="s">
        <v>568</v>
      </c>
      <c r="G815" s="0" t="str">
        <f aca="false">IF(Table24[[#This Row],[Number]]&lt;&gt;0,COUNTIF('Finish order'!F:F, Table24[[#This Row],[Number]]),"")</f>
        <v/>
      </c>
    </row>
    <row r="816" customFormat="false" ht="15" hidden="false" customHeight="false" outlineLevel="0" collapsed="false">
      <c r="A816" s="5" t="n">
        <v>815</v>
      </c>
      <c r="C816" s="9" t="s">
        <v>652</v>
      </c>
      <c r="D816" s="9" t="s">
        <v>102</v>
      </c>
      <c r="E816" s="9" t="s">
        <v>295</v>
      </c>
      <c r="F816" s="9" t="s">
        <v>568</v>
      </c>
      <c r="G816" s="0" t="str">
        <f aca="false">IF(Table24[[#This Row],[Number]]&lt;&gt;0,COUNTIF('Finish order'!F:F, Table24[[#This Row],[Number]]),"")</f>
        <v/>
      </c>
    </row>
    <row r="817" customFormat="false" ht="15" hidden="false" customHeight="false" outlineLevel="0" collapsed="false">
      <c r="A817" s="5" t="n">
        <v>816</v>
      </c>
      <c r="C817" s="9" t="s">
        <v>653</v>
      </c>
      <c r="D817" s="9" t="s">
        <v>48</v>
      </c>
      <c r="E817" s="9" t="s">
        <v>295</v>
      </c>
      <c r="F817" s="9" t="s">
        <v>568</v>
      </c>
      <c r="G817" s="0" t="str">
        <f aca="false">IF(Table24[[#This Row],[Number]]&lt;&gt;0,COUNTIF('Finish order'!F:F, Table24[[#This Row],[Number]]),"")</f>
        <v/>
      </c>
    </row>
    <row r="818" customFormat="false" ht="15" hidden="false" customHeight="false" outlineLevel="0" collapsed="false">
      <c r="A818" s="5" t="n">
        <v>817</v>
      </c>
      <c r="C818" s="9" t="s">
        <v>654</v>
      </c>
      <c r="D818" s="9" t="s">
        <v>339</v>
      </c>
      <c r="E818" s="9" t="s">
        <v>295</v>
      </c>
      <c r="F818" s="9" t="s">
        <v>568</v>
      </c>
      <c r="G818" s="0" t="str">
        <f aca="false">IF(Table24[[#This Row],[Number]]&lt;&gt;0,COUNTIF('Finish order'!F:F, Table24[[#This Row],[Number]]),"")</f>
        <v/>
      </c>
    </row>
    <row r="819" customFormat="false" ht="15" hidden="false" customHeight="false" outlineLevel="0" collapsed="false">
      <c r="A819" s="5" t="n">
        <v>818</v>
      </c>
      <c r="C819" s="9" t="s">
        <v>655</v>
      </c>
      <c r="D819" s="9" t="s">
        <v>102</v>
      </c>
      <c r="E819" s="9" t="s">
        <v>295</v>
      </c>
      <c r="F819" s="9" t="s">
        <v>568</v>
      </c>
      <c r="G819" s="0" t="str">
        <f aca="false">IF(Table24[[#This Row],[Number]]&lt;&gt;0,COUNTIF('Finish order'!F:F, Table24[[#This Row],[Number]]),"")</f>
        <v/>
      </c>
    </row>
    <row r="820" customFormat="false" ht="15" hidden="false" customHeight="false" outlineLevel="0" collapsed="false">
      <c r="A820" s="5" t="n">
        <v>819</v>
      </c>
      <c r="C820" s="9" t="s">
        <v>656</v>
      </c>
      <c r="D820" s="9" t="s">
        <v>102</v>
      </c>
      <c r="E820" s="9" t="s">
        <v>295</v>
      </c>
      <c r="F820" s="9" t="s">
        <v>568</v>
      </c>
      <c r="G820" s="0" t="str">
        <f aca="false">IF(Table24[[#This Row],[Number]]&lt;&gt;0,COUNTIF('Finish order'!F:F, Table24[[#This Row],[Number]]),"")</f>
        <v/>
      </c>
    </row>
    <row r="821" customFormat="false" ht="15" hidden="false" customHeight="false" outlineLevel="0" collapsed="false">
      <c r="A821" s="5" t="n">
        <v>820</v>
      </c>
      <c r="C821" s="9" t="s">
        <v>657</v>
      </c>
      <c r="D821" s="9" t="s">
        <v>237</v>
      </c>
      <c r="E821" s="9" t="s">
        <v>295</v>
      </c>
      <c r="F821" s="9" t="s">
        <v>568</v>
      </c>
      <c r="G821" s="0" t="str">
        <f aca="false">IF(Table24[[#This Row],[Number]]&lt;&gt;0,COUNTIF('Finish order'!F:F, Table24[[#This Row],[Number]]),"")</f>
        <v/>
      </c>
    </row>
    <row r="822" customFormat="false" ht="15" hidden="false" customHeight="false" outlineLevel="0" collapsed="false">
      <c r="A822" s="5" t="n">
        <v>821</v>
      </c>
      <c r="C822" s="9" t="s">
        <v>658</v>
      </c>
      <c r="D822" s="9" t="s">
        <v>370</v>
      </c>
      <c r="E822" s="9" t="s">
        <v>295</v>
      </c>
      <c r="F822" s="9" t="s">
        <v>568</v>
      </c>
      <c r="G822" s="0" t="str">
        <f aca="false">IF(Table24[[#This Row],[Number]]&lt;&gt;0,COUNTIF('Finish order'!F:F, Table24[[#This Row],[Number]]),"")</f>
        <v/>
      </c>
    </row>
    <row r="823" customFormat="false" ht="15" hidden="false" customHeight="false" outlineLevel="0" collapsed="false">
      <c r="A823" s="5" t="n">
        <v>822</v>
      </c>
      <c r="B823" s="5" t="n">
        <v>822</v>
      </c>
      <c r="C823" s="9" t="s">
        <v>659</v>
      </c>
      <c r="D823" s="9" t="s">
        <v>46</v>
      </c>
      <c r="E823" s="9" t="s">
        <v>295</v>
      </c>
      <c r="F823" s="9" t="s">
        <v>568</v>
      </c>
      <c r="G823" s="0" t="n">
        <f aca="false">IF(Table24[[#This Row],[Number]]&lt;&gt;0,COUNTIF('Finish order'!F:F, Table24[[#This Row],[Number]]),"")</f>
        <v>1</v>
      </c>
    </row>
    <row r="824" customFormat="false" ht="15" hidden="false" customHeight="false" outlineLevel="0" collapsed="false">
      <c r="A824" s="5" t="n">
        <v>823</v>
      </c>
      <c r="C824" s="9" t="s">
        <v>660</v>
      </c>
      <c r="D824" s="9" t="s">
        <v>661</v>
      </c>
      <c r="E824" s="9" t="s">
        <v>295</v>
      </c>
      <c r="F824" s="9" t="s">
        <v>568</v>
      </c>
      <c r="G824" s="0" t="str">
        <f aca="false">IF(Table24[[#This Row],[Number]]&lt;&gt;0,COUNTIF('Finish order'!F:F, Table24[[#This Row],[Number]]),"")</f>
        <v/>
      </c>
    </row>
    <row r="825" customFormat="false" ht="15" hidden="false" customHeight="false" outlineLevel="0" collapsed="false">
      <c r="A825" s="5" t="n">
        <v>824</v>
      </c>
      <c r="B825" s="5" t="n">
        <v>824</v>
      </c>
      <c r="C825" s="9" t="s">
        <v>662</v>
      </c>
      <c r="D825" s="9" t="s">
        <v>59</v>
      </c>
      <c r="E825" s="9" t="s">
        <v>295</v>
      </c>
      <c r="F825" s="9" t="s">
        <v>568</v>
      </c>
      <c r="G825" s="0" t="n">
        <f aca="false">IF(Table24[[#This Row],[Number]]&lt;&gt;0,COUNTIF('Finish order'!F:F, Table24[[#This Row],[Number]]),"")</f>
        <v>1</v>
      </c>
    </row>
    <row r="826" customFormat="false" ht="15" hidden="false" customHeight="false" outlineLevel="0" collapsed="false">
      <c r="A826" s="5" t="n">
        <v>825</v>
      </c>
      <c r="C826" s="9" t="s">
        <v>658</v>
      </c>
      <c r="D826" s="9" t="s">
        <v>370</v>
      </c>
      <c r="E826" s="9" t="s">
        <v>295</v>
      </c>
      <c r="F826" s="9" t="s">
        <v>568</v>
      </c>
      <c r="G826" s="0" t="str">
        <f aca="false">IF(Table24[[#This Row],[Number]]&lt;&gt;0,COUNTIF('Finish order'!F:F, Table24[[#This Row],[Number]]),"")</f>
        <v/>
      </c>
    </row>
    <row r="827" customFormat="false" ht="15" hidden="false" customHeight="false" outlineLevel="0" collapsed="false">
      <c r="A827" s="5" t="n">
        <v>826</v>
      </c>
      <c r="C827" s="9" t="s">
        <v>663</v>
      </c>
      <c r="D827" s="9" t="s">
        <v>46</v>
      </c>
      <c r="E827" s="9" t="s">
        <v>295</v>
      </c>
      <c r="F827" s="9" t="s">
        <v>568</v>
      </c>
      <c r="G827" s="0" t="str">
        <f aca="false">IF(Table24[[#This Row],[Number]]&lt;&gt;0,COUNTIF('Finish order'!F:F, Table24[[#This Row],[Number]]),"")</f>
        <v/>
      </c>
    </row>
    <row r="828" customFormat="false" ht="15" hidden="false" customHeight="false" outlineLevel="0" collapsed="false">
      <c r="A828" s="5" t="n">
        <v>827</v>
      </c>
      <c r="C828" s="9" t="s">
        <v>664</v>
      </c>
      <c r="D828" s="9" t="s">
        <v>46</v>
      </c>
      <c r="E828" s="9" t="s">
        <v>295</v>
      </c>
      <c r="F828" s="9" t="s">
        <v>568</v>
      </c>
      <c r="G828" s="0" t="str">
        <f aca="false">IF(Table24[[#This Row],[Number]]&lt;&gt;0,COUNTIF('Finish order'!F:F, Table24[[#This Row],[Number]]),"")</f>
        <v/>
      </c>
    </row>
    <row r="829" customFormat="false" ht="15" hidden="false" customHeight="false" outlineLevel="0" collapsed="false">
      <c r="A829" s="5" t="n">
        <v>828</v>
      </c>
      <c r="C829" s="9" t="s">
        <v>650</v>
      </c>
      <c r="D829" s="9" t="s">
        <v>370</v>
      </c>
      <c r="E829" s="9" t="s">
        <v>295</v>
      </c>
      <c r="F829" s="9" t="s">
        <v>568</v>
      </c>
      <c r="G829" s="0" t="str">
        <f aca="false">IF(Table24[[#This Row],[Number]]&lt;&gt;0,COUNTIF('Finish order'!F:F, Table24[[#This Row],[Number]]),"")</f>
        <v/>
      </c>
    </row>
    <row r="830" customFormat="false" ht="15" hidden="false" customHeight="false" outlineLevel="0" collapsed="false">
      <c r="A830" s="5" t="n">
        <v>829</v>
      </c>
      <c r="C830" s="9" t="s">
        <v>665</v>
      </c>
      <c r="D830" s="9" t="s">
        <v>46</v>
      </c>
      <c r="E830" s="9" t="s">
        <v>295</v>
      </c>
      <c r="F830" s="9" t="s">
        <v>568</v>
      </c>
      <c r="G830" s="0" t="str">
        <f aca="false">IF(Table24[[#This Row],[Number]]&lt;&gt;0,COUNTIF('Finish order'!F:F, Table24[[#This Row],[Number]]),"")</f>
        <v/>
      </c>
    </row>
    <row r="831" customFormat="false" ht="15" hidden="false" customHeight="false" outlineLevel="0" collapsed="false">
      <c r="A831" s="5" t="n">
        <v>830</v>
      </c>
      <c r="C831" s="9" t="s">
        <v>666</v>
      </c>
      <c r="D831" s="9" t="s">
        <v>667</v>
      </c>
      <c r="E831" s="9" t="s">
        <v>295</v>
      </c>
      <c r="F831" s="9" t="s">
        <v>568</v>
      </c>
      <c r="G831" s="0" t="str">
        <f aca="false">IF(Table24[[#This Row],[Number]]&lt;&gt;0,COUNTIF('Finish order'!F:F, Table24[[#This Row],[Number]]),"")</f>
        <v/>
      </c>
    </row>
    <row r="832" customFormat="false" ht="15" hidden="false" customHeight="false" outlineLevel="0" collapsed="false">
      <c r="A832" s="5" t="n">
        <v>831</v>
      </c>
      <c r="C832" s="9" t="s">
        <v>668</v>
      </c>
      <c r="D832" s="9" t="s">
        <v>215</v>
      </c>
      <c r="E832" s="9" t="s">
        <v>295</v>
      </c>
      <c r="F832" s="9" t="s">
        <v>568</v>
      </c>
      <c r="G832" s="0" t="str">
        <f aca="false">IF(Table24[[#This Row],[Number]]&lt;&gt;0,COUNTIF('Finish order'!F:F, Table24[[#This Row],[Number]]),"")</f>
        <v/>
      </c>
    </row>
    <row r="833" customFormat="false" ht="15" hidden="false" customHeight="false" outlineLevel="0" collapsed="false">
      <c r="A833" s="5" t="n">
        <v>832</v>
      </c>
      <c r="B833" s="5" t="n">
        <v>832</v>
      </c>
      <c r="C833" s="9" t="s">
        <v>669</v>
      </c>
      <c r="D833" s="9" t="s">
        <v>39</v>
      </c>
      <c r="E833" s="9" t="s">
        <v>295</v>
      </c>
      <c r="F833" s="9" t="s">
        <v>568</v>
      </c>
      <c r="G833" s="0" t="n">
        <f aca="false">IF(Table24[[#This Row],[Number]]&lt;&gt;0,COUNTIF('Finish order'!F:F, Table24[[#This Row],[Number]]),"")</f>
        <v>1</v>
      </c>
    </row>
    <row r="834" customFormat="false" ht="15" hidden="false" customHeight="false" outlineLevel="0" collapsed="false">
      <c r="A834" s="5" t="n">
        <v>833</v>
      </c>
      <c r="C834" s="9" t="s">
        <v>670</v>
      </c>
      <c r="D834" s="9" t="s">
        <v>48</v>
      </c>
      <c r="E834" s="9" t="s">
        <v>295</v>
      </c>
      <c r="F834" s="9" t="s">
        <v>568</v>
      </c>
      <c r="G834" s="0" t="str">
        <f aca="false">IF(Table24[[#This Row],[Number]]&lt;&gt;0,COUNTIF('Finish order'!F:F, Table24[[#This Row],[Number]]),"")</f>
        <v/>
      </c>
    </row>
    <row r="835" customFormat="false" ht="15" hidden="false" customHeight="false" outlineLevel="0" collapsed="false">
      <c r="A835" s="5" t="n">
        <v>834</v>
      </c>
      <c r="C835" s="9" t="s">
        <v>671</v>
      </c>
      <c r="D835" s="9" t="s">
        <v>48</v>
      </c>
      <c r="E835" s="9" t="s">
        <v>295</v>
      </c>
      <c r="F835" s="9" t="s">
        <v>568</v>
      </c>
      <c r="G835" s="0" t="str">
        <f aca="false">IF(Table24[[#This Row],[Number]]&lt;&gt;0,COUNTIF('Finish order'!F:F, Table24[[#This Row],[Number]]),"")</f>
        <v/>
      </c>
    </row>
    <row r="836" customFormat="false" ht="15" hidden="false" customHeight="false" outlineLevel="0" collapsed="false">
      <c r="A836" s="5" t="n">
        <v>835</v>
      </c>
      <c r="C836" s="9" t="s">
        <v>672</v>
      </c>
      <c r="D836" s="9" t="s">
        <v>46</v>
      </c>
      <c r="E836" s="9" t="s">
        <v>295</v>
      </c>
      <c r="F836" s="9" t="s">
        <v>568</v>
      </c>
      <c r="G836" s="0" t="str">
        <f aca="false">IF(Table24[[#This Row],[Number]]&lt;&gt;0,COUNTIF('Finish order'!F:F, Table24[[#This Row],[Number]]),"")</f>
        <v/>
      </c>
    </row>
    <row r="837" customFormat="false" ht="15" hidden="false" customHeight="false" outlineLevel="0" collapsed="false">
      <c r="A837" s="5" t="n">
        <v>836</v>
      </c>
      <c r="C837" s="9" t="s">
        <v>673</v>
      </c>
      <c r="D837" s="9" t="s">
        <v>39</v>
      </c>
      <c r="E837" s="9" t="s">
        <v>295</v>
      </c>
      <c r="F837" s="9" t="s">
        <v>568</v>
      </c>
      <c r="G837" s="0" t="str">
        <f aca="false">IF(Table24[[#This Row],[Number]]&lt;&gt;0,COUNTIF('Finish order'!F:F, Table24[[#This Row],[Number]]),"")</f>
        <v/>
      </c>
    </row>
    <row r="838" customFormat="false" ht="15" hidden="false" customHeight="false" outlineLevel="0" collapsed="false">
      <c r="A838" s="5" t="n">
        <v>837</v>
      </c>
      <c r="C838" s="9" t="s">
        <v>674</v>
      </c>
      <c r="D838" s="9" t="s">
        <v>102</v>
      </c>
      <c r="E838" s="9" t="s">
        <v>295</v>
      </c>
      <c r="F838" s="9" t="s">
        <v>568</v>
      </c>
      <c r="G838" s="0" t="str">
        <f aca="false">IF(Table24[[#This Row],[Number]]&lt;&gt;0,COUNTIF('Finish order'!F:F, Table24[[#This Row],[Number]]),"")</f>
        <v/>
      </c>
    </row>
    <row r="839" customFormat="false" ht="15" hidden="false" customHeight="false" outlineLevel="0" collapsed="false">
      <c r="A839" s="5" t="n">
        <v>838</v>
      </c>
      <c r="C839" s="9" t="s">
        <v>675</v>
      </c>
      <c r="D839" s="9" t="s">
        <v>39</v>
      </c>
      <c r="E839" s="9" t="s">
        <v>295</v>
      </c>
      <c r="F839" s="9" t="s">
        <v>568</v>
      </c>
      <c r="G839" s="0" t="str">
        <f aca="false">IF(Table24[[#This Row],[Number]]&lt;&gt;0,COUNTIF('Finish order'!F:F, Table24[[#This Row],[Number]]),"")</f>
        <v/>
      </c>
    </row>
    <row r="840" customFormat="false" ht="15" hidden="false" customHeight="false" outlineLevel="0" collapsed="false">
      <c r="A840" s="5" t="n">
        <v>839</v>
      </c>
      <c r="C840" s="9" t="s">
        <v>676</v>
      </c>
      <c r="D840" s="9" t="s">
        <v>109</v>
      </c>
      <c r="E840" s="9" t="s">
        <v>295</v>
      </c>
      <c r="F840" s="9" t="s">
        <v>568</v>
      </c>
      <c r="G840" s="0" t="str">
        <f aca="false">IF(Table24[[#This Row],[Number]]&lt;&gt;0,COUNTIF('Finish order'!F:F, Table24[[#This Row],[Number]]),"")</f>
        <v/>
      </c>
    </row>
    <row r="841" customFormat="false" ht="15" hidden="false" customHeight="false" outlineLevel="0" collapsed="false">
      <c r="A841" s="5" t="n">
        <v>840</v>
      </c>
      <c r="C841" s="9" t="s">
        <v>677</v>
      </c>
      <c r="D841" s="9" t="s">
        <v>678</v>
      </c>
      <c r="E841" s="9" t="s">
        <v>295</v>
      </c>
      <c r="F841" s="9" t="s">
        <v>568</v>
      </c>
      <c r="G841" s="0" t="str">
        <f aca="false">IF(Table24[[#This Row],[Number]]&lt;&gt;0,COUNTIF('Finish order'!F:F, Table24[[#This Row],[Number]]),"")</f>
        <v/>
      </c>
    </row>
    <row r="842" customFormat="false" ht="15" hidden="false" customHeight="false" outlineLevel="0" collapsed="false">
      <c r="A842" s="5" t="n">
        <v>841</v>
      </c>
      <c r="C842" s="9" t="s">
        <v>679</v>
      </c>
      <c r="D842" s="9" t="s">
        <v>99</v>
      </c>
      <c r="E842" s="9" t="s">
        <v>295</v>
      </c>
      <c r="F842" s="9" t="s">
        <v>568</v>
      </c>
      <c r="G842" s="0" t="str">
        <f aca="false">IF(Table24[[#This Row],[Number]]&lt;&gt;0,COUNTIF('Finish order'!F:F, Table24[[#This Row],[Number]]),"")</f>
        <v/>
      </c>
    </row>
    <row r="843" customFormat="false" ht="15" hidden="false" customHeight="false" outlineLevel="0" collapsed="false">
      <c r="A843" s="5" t="n">
        <v>842</v>
      </c>
      <c r="C843" s="9" t="s">
        <v>680</v>
      </c>
      <c r="D843" s="9" t="s">
        <v>39</v>
      </c>
      <c r="E843" s="9" t="s">
        <v>295</v>
      </c>
      <c r="F843" s="9" t="s">
        <v>568</v>
      </c>
      <c r="G843" s="0" t="str">
        <f aca="false">IF(Table24[[#This Row],[Number]]&lt;&gt;0,COUNTIF('Finish order'!F:F, Table24[[#This Row],[Number]]),"")</f>
        <v/>
      </c>
    </row>
    <row r="844" customFormat="false" ht="15" hidden="false" customHeight="false" outlineLevel="0" collapsed="false">
      <c r="A844" s="5" t="n">
        <v>843</v>
      </c>
      <c r="C844" s="9" t="s">
        <v>681</v>
      </c>
      <c r="D844" s="9" t="s">
        <v>102</v>
      </c>
      <c r="E844" s="9" t="s">
        <v>295</v>
      </c>
      <c r="F844" s="9" t="s">
        <v>568</v>
      </c>
      <c r="G844" s="0" t="str">
        <f aca="false">IF(Table24[[#This Row],[Number]]&lt;&gt;0,COUNTIF('Finish order'!F:F, Table24[[#This Row],[Number]]),"")</f>
        <v/>
      </c>
    </row>
    <row r="845" customFormat="false" ht="15" hidden="false" customHeight="false" outlineLevel="0" collapsed="false">
      <c r="A845" s="5" t="n">
        <v>844</v>
      </c>
      <c r="C845" s="9" t="s">
        <v>682</v>
      </c>
      <c r="D845" s="9" t="s">
        <v>225</v>
      </c>
      <c r="E845" s="9" t="s">
        <v>295</v>
      </c>
      <c r="F845" s="9" t="s">
        <v>568</v>
      </c>
      <c r="G845" s="0" t="str">
        <f aca="false">IF(Table24[[#This Row],[Number]]&lt;&gt;0,COUNTIF('Finish order'!F:F, Table24[[#This Row],[Number]]),"")</f>
        <v/>
      </c>
    </row>
    <row r="846" customFormat="false" ht="15" hidden="false" customHeight="false" outlineLevel="0" collapsed="false">
      <c r="A846" s="5" t="n">
        <v>845</v>
      </c>
      <c r="C846" s="9" t="s">
        <v>683</v>
      </c>
      <c r="D846" s="9" t="s">
        <v>521</v>
      </c>
      <c r="E846" s="9" t="s">
        <v>295</v>
      </c>
      <c r="F846" s="9" t="s">
        <v>568</v>
      </c>
      <c r="G846" s="0" t="str">
        <f aca="false">IF(Table24[[#This Row],[Number]]&lt;&gt;0,COUNTIF('Finish order'!F:F, Table24[[#This Row],[Number]]),"")</f>
        <v/>
      </c>
    </row>
    <row r="847" customFormat="false" ht="15" hidden="false" customHeight="false" outlineLevel="0" collapsed="false">
      <c r="A847" s="5" t="n">
        <v>846</v>
      </c>
      <c r="C847" s="9" t="s">
        <v>684</v>
      </c>
      <c r="D847" s="9" t="s">
        <v>258</v>
      </c>
      <c r="E847" s="9" t="s">
        <v>295</v>
      </c>
      <c r="F847" s="9" t="s">
        <v>568</v>
      </c>
      <c r="G847" s="0" t="str">
        <f aca="false">IF(Table24[[#This Row],[Number]]&lt;&gt;0,COUNTIF('Finish order'!F:F, Table24[[#This Row],[Number]]),"")</f>
        <v/>
      </c>
    </row>
    <row r="848" customFormat="false" ht="15" hidden="false" customHeight="false" outlineLevel="0" collapsed="false">
      <c r="A848" s="5" t="n">
        <v>847</v>
      </c>
      <c r="C848" s="9" t="s">
        <v>685</v>
      </c>
      <c r="D848" s="9" t="s">
        <v>443</v>
      </c>
      <c r="E848" s="9" t="s">
        <v>295</v>
      </c>
      <c r="F848" s="9" t="s">
        <v>568</v>
      </c>
      <c r="G848" s="0" t="str">
        <f aca="false">IF(Table24[[#This Row],[Number]]&lt;&gt;0,COUNTIF('Finish order'!F:F, Table24[[#This Row],[Number]]),"")</f>
        <v/>
      </c>
    </row>
    <row r="849" customFormat="false" ht="15" hidden="false" customHeight="false" outlineLevel="0" collapsed="false">
      <c r="A849" s="5" t="n">
        <v>848</v>
      </c>
      <c r="C849" s="9" t="s">
        <v>686</v>
      </c>
      <c r="D849" s="9" t="s">
        <v>43</v>
      </c>
      <c r="E849" s="9" t="s">
        <v>295</v>
      </c>
      <c r="F849" s="9" t="s">
        <v>568</v>
      </c>
      <c r="G849" s="0" t="str">
        <f aca="false">IF(Table24[[#This Row],[Number]]&lt;&gt;0,COUNTIF('Finish order'!F:F, Table24[[#This Row],[Number]]),"")</f>
        <v/>
      </c>
    </row>
    <row r="850" customFormat="false" ht="15" hidden="false" customHeight="false" outlineLevel="0" collapsed="false">
      <c r="A850" s="5" t="n">
        <v>849</v>
      </c>
      <c r="C850" s="9" t="s">
        <v>687</v>
      </c>
      <c r="D850" s="9" t="s">
        <v>39</v>
      </c>
      <c r="E850" s="9" t="s">
        <v>295</v>
      </c>
      <c r="F850" s="9" t="s">
        <v>568</v>
      </c>
      <c r="G850" s="0" t="str">
        <f aca="false">IF(Table24[[#This Row],[Number]]&lt;&gt;0,COUNTIF('Finish order'!F:F, Table24[[#This Row],[Number]]),"")</f>
        <v/>
      </c>
    </row>
    <row r="851" customFormat="false" ht="15" hidden="false" customHeight="false" outlineLevel="0" collapsed="false">
      <c r="A851" s="5" t="n">
        <v>850</v>
      </c>
      <c r="C851" s="9" t="s">
        <v>688</v>
      </c>
      <c r="D851" s="9" t="s">
        <v>39</v>
      </c>
      <c r="E851" s="9" t="s">
        <v>295</v>
      </c>
      <c r="F851" s="9" t="s">
        <v>568</v>
      </c>
      <c r="G851" s="0" t="str">
        <f aca="false">IF(Table24[[#This Row],[Number]]&lt;&gt;0,COUNTIF('Finish order'!F:F, Table24[[#This Row],[Number]]),"")</f>
        <v/>
      </c>
    </row>
    <row r="852" customFormat="false" ht="15" hidden="false" customHeight="false" outlineLevel="0" collapsed="false">
      <c r="A852" s="5" t="n">
        <v>851</v>
      </c>
      <c r="C852" s="9" t="s">
        <v>689</v>
      </c>
      <c r="D852" s="9" t="s">
        <v>39</v>
      </c>
      <c r="E852" s="9" t="s">
        <v>295</v>
      </c>
      <c r="F852" s="9" t="s">
        <v>568</v>
      </c>
      <c r="G852" s="0" t="str">
        <f aca="false">IF(Table24[[#This Row],[Number]]&lt;&gt;0,COUNTIF('Finish order'!F:F, Table24[[#This Row],[Number]]),"")</f>
        <v/>
      </c>
    </row>
    <row r="853" customFormat="false" ht="15" hidden="false" customHeight="false" outlineLevel="0" collapsed="false">
      <c r="A853" s="5" t="n">
        <v>852</v>
      </c>
      <c r="B853" s="5" t="n">
        <v>852</v>
      </c>
      <c r="C853" s="9" t="s">
        <v>690</v>
      </c>
      <c r="D853" s="9" t="s">
        <v>46</v>
      </c>
      <c r="E853" s="9" t="s">
        <v>295</v>
      </c>
      <c r="F853" s="9" t="s">
        <v>568</v>
      </c>
      <c r="G853" s="0" t="n">
        <f aca="false">IF(Table24[[#This Row],[Number]]&lt;&gt;0,COUNTIF('Finish order'!F:F, Table24[[#This Row],[Number]]),"")</f>
        <v>1</v>
      </c>
    </row>
    <row r="854" customFormat="false" ht="15" hidden="false" customHeight="false" outlineLevel="0" collapsed="false">
      <c r="A854" s="5" t="n">
        <v>853</v>
      </c>
      <c r="C854" s="9"/>
      <c r="D854" s="6"/>
      <c r="E854" s="9" t="s">
        <v>295</v>
      </c>
      <c r="F854" s="9" t="s">
        <v>568</v>
      </c>
      <c r="G854" s="0" t="str">
        <f aca="false">IF(Table24[[#This Row],[Number]]&lt;&gt;0,COUNTIF('Finish order'!F:F, Table24[[#This Row],[Number]]),"")</f>
        <v/>
      </c>
    </row>
    <row r="855" customFormat="false" ht="15" hidden="false" customHeight="false" outlineLevel="0" collapsed="false">
      <c r="A855" s="5" t="n">
        <v>854</v>
      </c>
      <c r="C855" s="9"/>
      <c r="D855" s="6"/>
      <c r="E855" s="9" t="s">
        <v>295</v>
      </c>
      <c r="F855" s="9" t="s">
        <v>568</v>
      </c>
      <c r="G855" s="0" t="str">
        <f aca="false">IF(Table24[[#This Row],[Number]]&lt;&gt;0,COUNTIF('Finish order'!F:F, Table24[[#This Row],[Number]]),"")</f>
        <v/>
      </c>
    </row>
    <row r="856" customFormat="false" ht="15" hidden="false" customHeight="false" outlineLevel="0" collapsed="false">
      <c r="A856" s="5" t="n">
        <v>855</v>
      </c>
      <c r="C856" s="9"/>
      <c r="D856" s="6"/>
      <c r="E856" s="9" t="s">
        <v>295</v>
      </c>
      <c r="F856" s="9" t="s">
        <v>568</v>
      </c>
      <c r="G856" s="0" t="str">
        <f aca="false">IF(Table24[[#This Row],[Number]]&lt;&gt;0,COUNTIF('Finish order'!F:F, Table24[[#This Row],[Number]]),"")</f>
        <v/>
      </c>
    </row>
    <row r="857" customFormat="false" ht="15" hidden="false" customHeight="false" outlineLevel="0" collapsed="false">
      <c r="A857" s="5" t="n">
        <v>856</v>
      </c>
      <c r="C857" s="9"/>
      <c r="D857" s="6"/>
      <c r="E857" s="9" t="s">
        <v>295</v>
      </c>
      <c r="F857" s="9" t="s">
        <v>568</v>
      </c>
      <c r="G857" s="0" t="str">
        <f aca="false">IF(Table24[[#This Row],[Number]]&lt;&gt;0,COUNTIF('Finish order'!F:F, Table24[[#This Row],[Number]]),"")</f>
        <v/>
      </c>
    </row>
    <row r="858" customFormat="false" ht="15" hidden="false" customHeight="false" outlineLevel="0" collapsed="false">
      <c r="A858" s="5" t="n">
        <v>857</v>
      </c>
      <c r="C858" s="9"/>
      <c r="D858" s="6"/>
      <c r="E858" s="9" t="s">
        <v>295</v>
      </c>
      <c r="F858" s="9" t="s">
        <v>568</v>
      </c>
      <c r="G858" s="0" t="str">
        <f aca="false">IF(Table24[[#This Row],[Number]]&lt;&gt;0,COUNTIF('Finish order'!F:F, Table24[[#This Row],[Number]]),"")</f>
        <v/>
      </c>
    </row>
    <row r="859" customFormat="false" ht="15" hidden="false" customHeight="false" outlineLevel="0" collapsed="false">
      <c r="A859" s="5" t="n">
        <v>858</v>
      </c>
      <c r="C859" s="9"/>
      <c r="D859" s="6"/>
      <c r="E859" s="9" t="s">
        <v>295</v>
      </c>
      <c r="F859" s="9" t="s">
        <v>568</v>
      </c>
      <c r="G859" s="0" t="str">
        <f aca="false">IF(Table24[[#This Row],[Number]]&lt;&gt;0,COUNTIF('Finish order'!F:F, Table24[[#This Row],[Number]]),"")</f>
        <v/>
      </c>
    </row>
    <row r="860" customFormat="false" ht="15" hidden="false" customHeight="false" outlineLevel="0" collapsed="false">
      <c r="A860" s="5" t="n">
        <v>859</v>
      </c>
      <c r="C860" s="9"/>
      <c r="D860" s="6"/>
      <c r="E860" s="9" t="s">
        <v>295</v>
      </c>
      <c r="F860" s="9" t="s">
        <v>568</v>
      </c>
      <c r="G860" s="0" t="str">
        <f aca="false">IF(Table24[[#This Row],[Number]]&lt;&gt;0,COUNTIF('Finish order'!F:F, Table24[[#This Row],[Number]]),"")</f>
        <v/>
      </c>
    </row>
    <row r="861" customFormat="false" ht="15" hidden="false" customHeight="false" outlineLevel="0" collapsed="false">
      <c r="A861" s="5" t="n">
        <v>860</v>
      </c>
      <c r="C861" s="9"/>
      <c r="D861" s="6"/>
      <c r="E861" s="9" t="s">
        <v>295</v>
      </c>
      <c r="F861" s="9" t="s">
        <v>568</v>
      </c>
      <c r="G861" s="0" t="str">
        <f aca="false">IF(Table24[[#This Row],[Number]]&lt;&gt;0,COUNTIF('Finish order'!F:F, Table24[[#This Row],[Number]]),"")</f>
        <v/>
      </c>
    </row>
    <row r="862" customFormat="false" ht="15" hidden="false" customHeight="false" outlineLevel="0" collapsed="false">
      <c r="A862" s="5" t="n">
        <v>861</v>
      </c>
      <c r="C862" s="9"/>
      <c r="D862" s="6"/>
      <c r="E862" s="9" t="s">
        <v>295</v>
      </c>
      <c r="F862" s="9" t="s">
        <v>568</v>
      </c>
      <c r="G862" s="0" t="str">
        <f aca="false">IF(Table24[[#This Row],[Number]]&lt;&gt;0,COUNTIF('Finish order'!F:F, Table24[[#This Row],[Number]]),"")</f>
        <v/>
      </c>
    </row>
    <row r="863" customFormat="false" ht="15" hidden="false" customHeight="false" outlineLevel="0" collapsed="false">
      <c r="A863" s="5" t="n">
        <v>862</v>
      </c>
      <c r="C863" s="9"/>
      <c r="D863" s="6"/>
      <c r="E863" s="9" t="s">
        <v>295</v>
      </c>
      <c r="F863" s="9" t="s">
        <v>568</v>
      </c>
      <c r="G863" s="0" t="str">
        <f aca="false">IF(Table24[[#This Row],[Number]]&lt;&gt;0,COUNTIF('Finish order'!F:F, Table24[[#This Row],[Number]]),"")</f>
        <v/>
      </c>
    </row>
    <row r="864" customFormat="false" ht="15" hidden="false" customHeight="false" outlineLevel="0" collapsed="false">
      <c r="A864" s="5" t="n">
        <v>863</v>
      </c>
      <c r="C864" s="9"/>
      <c r="D864" s="6"/>
      <c r="E864" s="9" t="s">
        <v>295</v>
      </c>
      <c r="F864" s="9" t="s">
        <v>568</v>
      </c>
      <c r="G864" s="0" t="str">
        <f aca="false">IF(Table24[[#This Row],[Number]]&lt;&gt;0,COUNTIF('Finish order'!F:F, Table24[[#This Row],[Number]]),"")</f>
        <v/>
      </c>
    </row>
    <row r="865" customFormat="false" ht="15" hidden="false" customHeight="false" outlineLevel="0" collapsed="false">
      <c r="A865" s="5" t="n">
        <v>864</v>
      </c>
      <c r="C865" s="9"/>
      <c r="D865" s="6"/>
      <c r="E865" s="9" t="s">
        <v>295</v>
      </c>
      <c r="F865" s="9" t="s">
        <v>568</v>
      </c>
      <c r="G865" s="0" t="str">
        <f aca="false">IF(Table24[[#This Row],[Number]]&lt;&gt;0,COUNTIF('Finish order'!F:F, Table24[[#This Row],[Number]]),"")</f>
        <v/>
      </c>
    </row>
    <row r="866" customFormat="false" ht="15" hidden="false" customHeight="false" outlineLevel="0" collapsed="false">
      <c r="A866" s="5" t="n">
        <v>865</v>
      </c>
      <c r="C866" s="9"/>
      <c r="D866" s="6"/>
      <c r="E866" s="9" t="s">
        <v>295</v>
      </c>
      <c r="F866" s="9" t="s">
        <v>568</v>
      </c>
      <c r="G866" s="0" t="str">
        <f aca="false">IF(Table24[[#This Row],[Number]]&lt;&gt;0,COUNTIF('Finish order'!F:F, Table24[[#This Row],[Number]]),"")</f>
        <v/>
      </c>
    </row>
    <row r="867" customFormat="false" ht="15" hidden="false" customHeight="false" outlineLevel="0" collapsed="false">
      <c r="A867" s="5" t="n">
        <v>866</v>
      </c>
      <c r="C867" s="9"/>
      <c r="D867" s="6"/>
      <c r="E867" s="9" t="s">
        <v>295</v>
      </c>
      <c r="F867" s="9" t="s">
        <v>568</v>
      </c>
      <c r="G867" s="0" t="str">
        <f aca="false">IF(Table24[[#This Row],[Number]]&lt;&gt;0,COUNTIF('Finish order'!F:F, Table24[[#This Row],[Number]]),"")</f>
        <v/>
      </c>
    </row>
    <row r="868" customFormat="false" ht="15" hidden="false" customHeight="false" outlineLevel="0" collapsed="false">
      <c r="A868" s="5" t="n">
        <v>867</v>
      </c>
      <c r="C868" s="9"/>
      <c r="D868" s="6"/>
      <c r="E868" s="9" t="s">
        <v>295</v>
      </c>
      <c r="F868" s="9" t="s">
        <v>568</v>
      </c>
      <c r="G868" s="0" t="str">
        <f aca="false">IF(Table24[[#This Row],[Number]]&lt;&gt;0,COUNTIF('Finish order'!F:F, Table24[[#This Row],[Number]]),"")</f>
        <v/>
      </c>
    </row>
    <row r="869" customFormat="false" ht="15" hidden="false" customHeight="false" outlineLevel="0" collapsed="false">
      <c r="A869" s="5" t="n">
        <v>868</v>
      </c>
      <c r="C869" s="9"/>
      <c r="D869" s="6"/>
      <c r="E869" s="9" t="s">
        <v>295</v>
      </c>
      <c r="F869" s="9" t="s">
        <v>568</v>
      </c>
      <c r="G869" s="0" t="str">
        <f aca="false">IF(Table24[[#This Row],[Number]]&lt;&gt;0,COUNTIF('Finish order'!F:F, Table24[[#This Row],[Number]]),"")</f>
        <v/>
      </c>
    </row>
    <row r="870" customFormat="false" ht="15" hidden="false" customHeight="false" outlineLevel="0" collapsed="false">
      <c r="A870" s="5" t="n">
        <v>869</v>
      </c>
      <c r="C870" s="9"/>
      <c r="D870" s="6"/>
      <c r="E870" s="9" t="s">
        <v>295</v>
      </c>
      <c r="F870" s="9" t="s">
        <v>568</v>
      </c>
      <c r="G870" s="0" t="str">
        <f aca="false">IF(Table24[[#This Row],[Number]]&lt;&gt;0,COUNTIF('Finish order'!F:F, Table24[[#This Row],[Number]]),"")</f>
        <v/>
      </c>
    </row>
    <row r="871" customFormat="false" ht="15" hidden="false" customHeight="false" outlineLevel="0" collapsed="false">
      <c r="A871" s="5" t="n">
        <v>870</v>
      </c>
      <c r="C871" s="9"/>
      <c r="D871" s="6"/>
      <c r="E871" s="9" t="s">
        <v>295</v>
      </c>
      <c r="F871" s="9" t="s">
        <v>568</v>
      </c>
      <c r="G871" s="0" t="str">
        <f aca="false">IF(Table24[[#This Row],[Number]]&lt;&gt;0,COUNTIF('Finish order'!F:F, Table24[[#This Row],[Number]]),"")</f>
        <v/>
      </c>
    </row>
    <row r="872" customFormat="false" ht="15" hidden="false" customHeight="false" outlineLevel="0" collapsed="false">
      <c r="A872" s="5" t="n">
        <v>871</v>
      </c>
      <c r="C872" s="9"/>
      <c r="D872" s="6"/>
      <c r="E872" s="9" t="s">
        <v>295</v>
      </c>
      <c r="F872" s="9" t="s">
        <v>568</v>
      </c>
      <c r="G872" s="0" t="str">
        <f aca="false">IF(Table24[[#This Row],[Number]]&lt;&gt;0,COUNTIF('Finish order'!F:F, Table24[[#This Row],[Number]]),"")</f>
        <v/>
      </c>
    </row>
    <row r="873" customFormat="false" ht="15" hidden="false" customHeight="false" outlineLevel="0" collapsed="false">
      <c r="A873" s="5" t="n">
        <v>872</v>
      </c>
      <c r="C873" s="9"/>
      <c r="D873" s="6"/>
      <c r="E873" s="9" t="s">
        <v>295</v>
      </c>
      <c r="F873" s="9" t="s">
        <v>568</v>
      </c>
      <c r="G873" s="0" t="str">
        <f aca="false">IF(Table24[[#This Row],[Number]]&lt;&gt;0,COUNTIF('Finish order'!F:F, Table24[[#This Row],[Number]]),"")</f>
        <v/>
      </c>
    </row>
    <row r="874" customFormat="false" ht="15" hidden="false" customHeight="false" outlineLevel="0" collapsed="false">
      <c r="A874" s="5" t="n">
        <v>873</v>
      </c>
      <c r="C874" s="9"/>
      <c r="D874" s="6"/>
      <c r="E874" s="9" t="s">
        <v>295</v>
      </c>
      <c r="F874" s="9" t="s">
        <v>568</v>
      </c>
      <c r="G874" s="0" t="str">
        <f aca="false">IF(Table24[[#This Row],[Number]]&lt;&gt;0,COUNTIF('Finish order'!F:F, Table24[[#This Row],[Number]]),"")</f>
        <v/>
      </c>
    </row>
    <row r="875" customFormat="false" ht="15" hidden="false" customHeight="false" outlineLevel="0" collapsed="false">
      <c r="A875" s="5" t="n">
        <v>874</v>
      </c>
      <c r="C875" s="9"/>
      <c r="D875" s="6"/>
      <c r="E875" s="9" t="s">
        <v>295</v>
      </c>
      <c r="F875" s="9" t="s">
        <v>568</v>
      </c>
      <c r="G875" s="0" t="str">
        <f aca="false">IF(Table24[[#This Row],[Number]]&lt;&gt;0,COUNTIF('Finish order'!F:F, Table24[[#This Row],[Number]]),"")</f>
        <v/>
      </c>
    </row>
    <row r="876" customFormat="false" ht="15" hidden="false" customHeight="false" outlineLevel="0" collapsed="false">
      <c r="A876" s="5" t="n">
        <v>875</v>
      </c>
      <c r="C876" s="9"/>
      <c r="D876" s="6"/>
      <c r="E876" s="9" t="s">
        <v>295</v>
      </c>
      <c r="F876" s="9" t="s">
        <v>568</v>
      </c>
      <c r="G876" s="0" t="str">
        <f aca="false">IF(Table24[[#This Row],[Number]]&lt;&gt;0,COUNTIF('Finish order'!F:F, Table24[[#This Row],[Number]]),"")</f>
        <v/>
      </c>
    </row>
    <row r="877" customFormat="false" ht="15" hidden="false" customHeight="false" outlineLevel="0" collapsed="false">
      <c r="A877" s="5" t="n">
        <v>876</v>
      </c>
      <c r="C877" s="9"/>
      <c r="D877" s="6"/>
      <c r="E877" s="9" t="s">
        <v>295</v>
      </c>
      <c r="F877" s="9" t="s">
        <v>568</v>
      </c>
      <c r="G877" s="0" t="str">
        <f aca="false">IF(Table24[[#This Row],[Number]]&lt;&gt;0,COUNTIF('Finish order'!F:F, Table24[[#This Row],[Number]]),"")</f>
        <v/>
      </c>
    </row>
    <row r="878" customFormat="false" ht="15" hidden="false" customHeight="false" outlineLevel="0" collapsed="false">
      <c r="A878" s="5" t="n">
        <v>877</v>
      </c>
      <c r="C878" s="9"/>
      <c r="D878" s="6"/>
      <c r="E878" s="9" t="s">
        <v>295</v>
      </c>
      <c r="F878" s="9" t="s">
        <v>568</v>
      </c>
      <c r="G878" s="0" t="str">
        <f aca="false">IF(Table24[[#This Row],[Number]]&lt;&gt;0,COUNTIF('Finish order'!F:F, Table24[[#This Row],[Number]]),"")</f>
        <v/>
      </c>
    </row>
    <row r="879" customFormat="false" ht="15" hidden="false" customHeight="false" outlineLevel="0" collapsed="false">
      <c r="A879" s="5" t="n">
        <v>878</v>
      </c>
      <c r="C879" s="9"/>
      <c r="D879" s="6"/>
      <c r="E879" s="9" t="s">
        <v>295</v>
      </c>
      <c r="F879" s="9" t="s">
        <v>568</v>
      </c>
      <c r="G879" s="0" t="str">
        <f aca="false">IF(Table24[[#This Row],[Number]]&lt;&gt;0,COUNTIF('Finish order'!F:F, Table24[[#This Row],[Number]]),"")</f>
        <v/>
      </c>
    </row>
    <row r="880" customFormat="false" ht="15" hidden="false" customHeight="false" outlineLevel="0" collapsed="false">
      <c r="A880" s="5" t="n">
        <v>879</v>
      </c>
      <c r="C880" s="9"/>
      <c r="D880" s="6"/>
      <c r="E880" s="9" t="s">
        <v>295</v>
      </c>
      <c r="F880" s="9" t="s">
        <v>568</v>
      </c>
      <c r="G880" s="0" t="str">
        <f aca="false">IF(Table24[[#This Row],[Number]]&lt;&gt;0,COUNTIF('Finish order'!F:F, Table24[[#This Row],[Number]]),"")</f>
        <v/>
      </c>
    </row>
    <row r="881" customFormat="false" ht="15" hidden="false" customHeight="false" outlineLevel="0" collapsed="false">
      <c r="A881" s="5" t="n">
        <v>880</v>
      </c>
      <c r="C881" s="9"/>
      <c r="D881" s="6"/>
      <c r="E881" s="9" t="s">
        <v>295</v>
      </c>
      <c r="F881" s="9" t="s">
        <v>568</v>
      </c>
      <c r="G881" s="0" t="str">
        <f aca="false">IF(Table24[[#This Row],[Number]]&lt;&gt;0,COUNTIF('Finish order'!F:F, Table24[[#This Row],[Number]]),"")</f>
        <v/>
      </c>
    </row>
    <row r="882" customFormat="false" ht="15" hidden="false" customHeight="false" outlineLevel="0" collapsed="false">
      <c r="A882" s="5" t="n">
        <v>881</v>
      </c>
      <c r="C882" s="9"/>
      <c r="D882" s="6"/>
      <c r="E882" s="9" t="s">
        <v>295</v>
      </c>
      <c r="F882" s="9" t="s">
        <v>568</v>
      </c>
      <c r="G882" s="0" t="str">
        <f aca="false">IF(Table24[[#This Row],[Number]]&lt;&gt;0,COUNTIF('Finish order'!F:F, Table24[[#This Row],[Number]]),"")</f>
        <v/>
      </c>
    </row>
    <row r="883" customFormat="false" ht="15" hidden="false" customHeight="false" outlineLevel="0" collapsed="false">
      <c r="A883" s="5" t="n">
        <v>882</v>
      </c>
      <c r="C883" s="9"/>
      <c r="D883" s="6"/>
      <c r="E883" s="9" t="s">
        <v>295</v>
      </c>
      <c r="F883" s="9" t="s">
        <v>568</v>
      </c>
      <c r="G883" s="0" t="str">
        <f aca="false">IF(Table24[[#This Row],[Number]]&lt;&gt;0,COUNTIF('Finish order'!F:F, Table24[[#This Row],[Number]]),"")</f>
        <v/>
      </c>
    </row>
    <row r="884" customFormat="false" ht="15" hidden="false" customHeight="false" outlineLevel="0" collapsed="false">
      <c r="A884" s="5" t="n">
        <v>883</v>
      </c>
      <c r="C884" s="9"/>
      <c r="D884" s="6"/>
      <c r="E884" s="9" t="s">
        <v>295</v>
      </c>
      <c r="F884" s="9" t="s">
        <v>568</v>
      </c>
      <c r="G884" s="0" t="str">
        <f aca="false">IF(Table24[[#This Row],[Number]]&lt;&gt;0,COUNTIF('Finish order'!F:F, Table24[[#This Row],[Number]]),"")</f>
        <v/>
      </c>
    </row>
    <row r="885" customFormat="false" ht="15" hidden="false" customHeight="false" outlineLevel="0" collapsed="false">
      <c r="A885" s="5" t="n">
        <v>884</v>
      </c>
      <c r="C885" s="9"/>
      <c r="D885" s="6"/>
      <c r="E885" s="9" t="s">
        <v>295</v>
      </c>
      <c r="F885" s="9" t="s">
        <v>568</v>
      </c>
      <c r="G885" s="0" t="str">
        <f aca="false">IF(Table24[[#This Row],[Number]]&lt;&gt;0,COUNTIF('Finish order'!F:F, Table24[[#This Row],[Number]]),"")</f>
        <v/>
      </c>
    </row>
    <row r="886" customFormat="false" ht="15" hidden="false" customHeight="false" outlineLevel="0" collapsed="false">
      <c r="A886" s="5" t="n">
        <v>885</v>
      </c>
      <c r="C886" s="9"/>
      <c r="D886" s="6"/>
      <c r="E886" s="9" t="s">
        <v>295</v>
      </c>
      <c r="F886" s="9" t="s">
        <v>568</v>
      </c>
      <c r="G886" s="0" t="str">
        <f aca="false">IF(Table24[[#This Row],[Number]]&lt;&gt;0,COUNTIF('Finish order'!F:F, Table24[[#This Row],[Number]]),"")</f>
        <v/>
      </c>
    </row>
    <row r="887" customFormat="false" ht="15" hidden="false" customHeight="false" outlineLevel="0" collapsed="false">
      <c r="A887" s="5" t="n">
        <v>886</v>
      </c>
      <c r="C887" s="9"/>
      <c r="D887" s="6"/>
      <c r="E887" s="9" t="s">
        <v>295</v>
      </c>
      <c r="F887" s="9" t="s">
        <v>568</v>
      </c>
      <c r="G887" s="0" t="str">
        <f aca="false">IF(Table24[[#This Row],[Number]]&lt;&gt;0,COUNTIF('Finish order'!F:F, Table24[[#This Row],[Number]]),"")</f>
        <v/>
      </c>
    </row>
    <row r="888" customFormat="false" ht="15" hidden="false" customHeight="false" outlineLevel="0" collapsed="false">
      <c r="A888" s="5" t="n">
        <v>887</v>
      </c>
      <c r="C888" s="9"/>
      <c r="D888" s="6"/>
      <c r="E888" s="9" t="s">
        <v>295</v>
      </c>
      <c r="F888" s="9" t="s">
        <v>568</v>
      </c>
      <c r="G888" s="0" t="str">
        <f aca="false">IF(Table24[[#This Row],[Number]]&lt;&gt;0,COUNTIF('Finish order'!F:F, Table24[[#This Row],[Number]]),"")</f>
        <v/>
      </c>
    </row>
    <row r="889" customFormat="false" ht="15" hidden="false" customHeight="false" outlineLevel="0" collapsed="false">
      <c r="A889" s="5" t="n">
        <v>888</v>
      </c>
      <c r="C889" s="9"/>
      <c r="D889" s="6"/>
      <c r="E889" s="9" t="s">
        <v>295</v>
      </c>
      <c r="F889" s="9" t="s">
        <v>568</v>
      </c>
      <c r="G889" s="0" t="str">
        <f aca="false">IF(Table24[[#This Row],[Number]]&lt;&gt;0,COUNTIF('Finish order'!F:F, Table24[[#This Row],[Number]]),"")</f>
        <v/>
      </c>
    </row>
    <row r="890" customFormat="false" ht="15" hidden="false" customHeight="false" outlineLevel="0" collapsed="false">
      <c r="A890" s="5" t="n">
        <v>889</v>
      </c>
      <c r="C890" s="9"/>
      <c r="D890" s="6"/>
      <c r="E890" s="9" t="s">
        <v>295</v>
      </c>
      <c r="F890" s="9" t="s">
        <v>568</v>
      </c>
      <c r="G890" s="0" t="str">
        <f aca="false">IF(Table24[[#This Row],[Number]]&lt;&gt;0,COUNTIF('Finish order'!F:F, Table24[[#This Row],[Number]]),"")</f>
        <v/>
      </c>
    </row>
    <row r="891" customFormat="false" ht="15" hidden="false" customHeight="false" outlineLevel="0" collapsed="false">
      <c r="A891" s="5" t="n">
        <v>890</v>
      </c>
      <c r="C891" s="9"/>
      <c r="D891" s="6"/>
      <c r="E891" s="9" t="s">
        <v>295</v>
      </c>
      <c r="F891" s="9" t="s">
        <v>568</v>
      </c>
      <c r="G891" s="0" t="str">
        <f aca="false">IF(Table24[[#This Row],[Number]]&lt;&gt;0,COUNTIF('Finish order'!F:F, Table24[[#This Row],[Number]]),"")</f>
        <v/>
      </c>
    </row>
    <row r="892" customFormat="false" ht="15" hidden="false" customHeight="false" outlineLevel="0" collapsed="false">
      <c r="A892" s="5" t="n">
        <v>891</v>
      </c>
      <c r="C892" s="9"/>
      <c r="D892" s="6"/>
      <c r="E892" s="9" t="s">
        <v>295</v>
      </c>
      <c r="F892" s="9" t="s">
        <v>568</v>
      </c>
      <c r="G892" s="0" t="str">
        <f aca="false">IF(Table24[[#This Row],[Number]]&lt;&gt;0,COUNTIF('Finish order'!F:F, Table24[[#This Row],[Number]]),"")</f>
        <v/>
      </c>
    </row>
    <row r="893" customFormat="false" ht="15" hidden="false" customHeight="false" outlineLevel="0" collapsed="false">
      <c r="A893" s="5" t="n">
        <v>892</v>
      </c>
      <c r="C893" s="9"/>
      <c r="D893" s="6"/>
      <c r="E893" s="9" t="s">
        <v>295</v>
      </c>
      <c r="F893" s="9" t="s">
        <v>568</v>
      </c>
      <c r="G893" s="0" t="str">
        <f aca="false">IF(Table24[[#This Row],[Number]]&lt;&gt;0,COUNTIF('Finish order'!F:F, Table24[[#This Row],[Number]]),"")</f>
        <v/>
      </c>
    </row>
    <row r="894" customFormat="false" ht="15" hidden="false" customHeight="false" outlineLevel="0" collapsed="false">
      <c r="A894" s="5" t="n">
        <v>893</v>
      </c>
      <c r="C894" s="9"/>
      <c r="D894" s="6"/>
      <c r="E894" s="9" t="s">
        <v>295</v>
      </c>
      <c r="F894" s="9" t="s">
        <v>568</v>
      </c>
      <c r="G894" s="0" t="str">
        <f aca="false">IF(Table24[[#This Row],[Number]]&lt;&gt;0,COUNTIF('Finish order'!F:F, Table24[[#This Row],[Number]]),"")</f>
        <v/>
      </c>
    </row>
    <row r="895" customFormat="false" ht="15" hidden="false" customHeight="false" outlineLevel="0" collapsed="false">
      <c r="A895" s="5" t="n">
        <v>894</v>
      </c>
      <c r="C895" s="9"/>
      <c r="D895" s="6"/>
      <c r="E895" s="9" t="s">
        <v>295</v>
      </c>
      <c r="F895" s="9" t="s">
        <v>568</v>
      </c>
      <c r="G895" s="0" t="str">
        <f aca="false">IF(Table24[[#This Row],[Number]]&lt;&gt;0,COUNTIF('Finish order'!F:F, Table24[[#This Row],[Number]]),"")</f>
        <v/>
      </c>
    </row>
    <row r="896" customFormat="false" ht="15" hidden="false" customHeight="false" outlineLevel="0" collapsed="false">
      <c r="A896" s="5" t="n">
        <v>895</v>
      </c>
      <c r="C896" s="9"/>
      <c r="D896" s="6"/>
      <c r="E896" s="9" t="s">
        <v>295</v>
      </c>
      <c r="F896" s="9" t="s">
        <v>568</v>
      </c>
      <c r="G896" s="0" t="str">
        <f aca="false">IF(Table24[[#This Row],[Number]]&lt;&gt;0,COUNTIF('Finish order'!F:F, Table24[[#This Row],[Number]]),"")</f>
        <v/>
      </c>
    </row>
    <row r="897" customFormat="false" ht="15" hidden="false" customHeight="false" outlineLevel="0" collapsed="false">
      <c r="A897" s="5" t="n">
        <v>896</v>
      </c>
      <c r="C897" s="9"/>
      <c r="D897" s="6"/>
      <c r="E897" s="9" t="s">
        <v>295</v>
      </c>
      <c r="F897" s="9" t="s">
        <v>568</v>
      </c>
      <c r="G897" s="0" t="str">
        <f aca="false">IF(Table24[[#This Row],[Number]]&lt;&gt;0,COUNTIF('Finish order'!F:F, Table24[[#This Row],[Number]]),"")</f>
        <v/>
      </c>
    </row>
    <row r="898" customFormat="false" ht="15" hidden="false" customHeight="false" outlineLevel="0" collapsed="false">
      <c r="A898" s="5" t="n">
        <v>897</v>
      </c>
      <c r="C898" s="9"/>
      <c r="D898" s="6"/>
      <c r="E898" s="9" t="s">
        <v>295</v>
      </c>
      <c r="F898" s="9" t="s">
        <v>568</v>
      </c>
      <c r="G898" s="0" t="str">
        <f aca="false">IF(Table24[[#This Row],[Number]]&lt;&gt;0,COUNTIF('Finish order'!F:F, Table24[[#This Row],[Number]]),"")</f>
        <v/>
      </c>
    </row>
    <row r="899" customFormat="false" ht="15" hidden="false" customHeight="false" outlineLevel="0" collapsed="false">
      <c r="A899" s="5" t="n">
        <v>898</v>
      </c>
      <c r="C899" s="9"/>
      <c r="D899" s="6"/>
      <c r="E899" s="9" t="s">
        <v>295</v>
      </c>
      <c r="F899" s="9" t="s">
        <v>568</v>
      </c>
      <c r="G899" s="0" t="str">
        <f aca="false">IF(Table24[[#This Row],[Number]]&lt;&gt;0,COUNTIF('Finish order'!F:F, Table24[[#This Row],[Number]]),"")</f>
        <v/>
      </c>
    </row>
    <row r="900" customFormat="false" ht="15" hidden="false" customHeight="false" outlineLevel="0" collapsed="false">
      <c r="A900" s="5" t="n">
        <v>899</v>
      </c>
      <c r="C900" s="9"/>
      <c r="D900" s="6"/>
      <c r="E900" s="9" t="s">
        <v>295</v>
      </c>
      <c r="F900" s="9" t="s">
        <v>568</v>
      </c>
      <c r="G900" s="0" t="str">
        <f aca="false">IF(Table24[[#This Row],[Number]]&lt;&gt;0,COUNTIF('Finish order'!F:F, Table24[[#This Row],[Number]]),"")</f>
        <v/>
      </c>
    </row>
    <row r="901" customFormat="false" ht="15" hidden="false" customHeight="false" outlineLevel="0" collapsed="false">
      <c r="A901" s="5" t="n">
        <v>900</v>
      </c>
      <c r="B901" s="5" t="n">
        <v>900</v>
      </c>
      <c r="C901" s="9" t="s">
        <v>691</v>
      </c>
      <c r="D901" s="9" t="s">
        <v>43</v>
      </c>
      <c r="E901" s="9" t="s">
        <v>295</v>
      </c>
      <c r="F901" s="9" t="s">
        <v>692</v>
      </c>
      <c r="G901" s="0" t="n">
        <f aca="false">IF(Table24[[#This Row],[Number]]&lt;&gt;0,COUNTIF('Finish order'!F:F, Table24[[#This Row],[Number]]),"")</f>
        <v>1</v>
      </c>
    </row>
    <row r="902" customFormat="false" ht="15" hidden="false" customHeight="false" outlineLevel="0" collapsed="false">
      <c r="A902" s="5" t="n">
        <v>901</v>
      </c>
      <c r="B902" s="5" t="n">
        <v>901</v>
      </c>
      <c r="C902" s="9" t="s">
        <v>693</v>
      </c>
      <c r="D902" s="9" t="s">
        <v>694</v>
      </c>
      <c r="E902" s="9" t="s">
        <v>295</v>
      </c>
      <c r="F902" s="9" t="s">
        <v>692</v>
      </c>
      <c r="G902" s="0" t="n">
        <f aca="false">IF(Table24[[#This Row],[Number]]&lt;&gt;0,COUNTIF('Finish order'!F:F, Table24[[#This Row],[Number]]),"")</f>
        <v>1</v>
      </c>
    </row>
    <row r="903" customFormat="false" ht="15" hidden="false" customHeight="false" outlineLevel="0" collapsed="false">
      <c r="A903" s="5" t="n">
        <v>902</v>
      </c>
      <c r="C903" s="9" t="s">
        <v>695</v>
      </c>
      <c r="D903" s="9" t="s">
        <v>39</v>
      </c>
      <c r="E903" s="9" t="s">
        <v>295</v>
      </c>
      <c r="F903" s="9" t="s">
        <v>692</v>
      </c>
      <c r="G903" s="0" t="str">
        <f aca="false">IF(Table24[[#This Row],[Number]]&lt;&gt;0,COUNTIF('Finish order'!F:F, Table24[[#This Row],[Number]]),"")</f>
        <v/>
      </c>
    </row>
    <row r="904" customFormat="false" ht="15" hidden="false" customHeight="false" outlineLevel="0" collapsed="false">
      <c r="A904" s="5" t="n">
        <v>903</v>
      </c>
      <c r="B904" s="5" t="n">
        <v>903</v>
      </c>
      <c r="C904" s="9" t="s">
        <v>696</v>
      </c>
      <c r="D904" s="9" t="s">
        <v>48</v>
      </c>
      <c r="E904" s="9" t="s">
        <v>295</v>
      </c>
      <c r="F904" s="9" t="s">
        <v>692</v>
      </c>
      <c r="G904" s="0" t="n">
        <f aca="false">IF(Table24[[#This Row],[Number]]&lt;&gt;0,COUNTIF('Finish order'!F:F, Table24[[#This Row],[Number]]),"")</f>
        <v>1</v>
      </c>
    </row>
    <row r="905" customFormat="false" ht="15" hidden="false" customHeight="false" outlineLevel="0" collapsed="false">
      <c r="A905" s="5" t="n">
        <v>904</v>
      </c>
      <c r="B905" s="5" t="n">
        <v>904</v>
      </c>
      <c r="C905" s="9" t="s">
        <v>697</v>
      </c>
      <c r="D905" s="9" t="s">
        <v>48</v>
      </c>
      <c r="E905" s="9" t="s">
        <v>295</v>
      </c>
      <c r="F905" s="9" t="s">
        <v>692</v>
      </c>
      <c r="G905" s="0" t="n">
        <f aca="false">IF(Table24[[#This Row],[Number]]&lt;&gt;0,COUNTIF('Finish order'!F:F, Table24[[#This Row],[Number]]),"")</f>
        <v>1</v>
      </c>
    </row>
    <row r="906" customFormat="false" ht="15" hidden="false" customHeight="false" outlineLevel="0" collapsed="false">
      <c r="A906" s="5" t="n">
        <v>905</v>
      </c>
      <c r="B906" s="5" t="n">
        <v>905</v>
      </c>
      <c r="C906" s="9" t="s">
        <v>698</v>
      </c>
      <c r="D906" s="9" t="s">
        <v>48</v>
      </c>
      <c r="E906" s="9" t="s">
        <v>295</v>
      </c>
      <c r="F906" s="9" t="s">
        <v>692</v>
      </c>
      <c r="G906" s="0" t="n">
        <f aca="false">IF(Table24[[#This Row],[Number]]&lt;&gt;0,COUNTIF('Finish order'!F:F, Table24[[#This Row],[Number]]),"")</f>
        <v>1</v>
      </c>
    </row>
    <row r="907" customFormat="false" ht="15" hidden="false" customHeight="false" outlineLevel="0" collapsed="false">
      <c r="A907" s="5" t="n">
        <v>906</v>
      </c>
      <c r="C907" s="9" t="s">
        <v>699</v>
      </c>
      <c r="D907" s="9" t="s">
        <v>39</v>
      </c>
      <c r="E907" s="9" t="s">
        <v>295</v>
      </c>
      <c r="F907" s="9" t="s">
        <v>692</v>
      </c>
      <c r="G907" s="0" t="str">
        <f aca="false">IF(Table24[[#This Row],[Number]]&lt;&gt;0,COUNTIF('Finish order'!F:F, Table24[[#This Row],[Number]]),"")</f>
        <v/>
      </c>
    </row>
    <row r="908" customFormat="false" ht="15" hidden="false" customHeight="false" outlineLevel="0" collapsed="false">
      <c r="A908" s="5" t="n">
        <v>907</v>
      </c>
      <c r="B908" s="5" t="n">
        <v>907</v>
      </c>
      <c r="C908" s="9" t="s">
        <v>700</v>
      </c>
      <c r="D908" s="9" t="s">
        <v>119</v>
      </c>
      <c r="E908" s="9" t="s">
        <v>295</v>
      </c>
      <c r="F908" s="9" t="s">
        <v>692</v>
      </c>
      <c r="G908" s="0" t="n">
        <f aca="false">IF(Table24[[#This Row],[Number]]&lt;&gt;0,COUNTIF('Finish order'!F:F, Table24[[#This Row],[Number]]),"")</f>
        <v>1</v>
      </c>
    </row>
    <row r="909" customFormat="false" ht="15" hidden="false" customHeight="false" outlineLevel="0" collapsed="false">
      <c r="A909" s="5" t="n">
        <v>908</v>
      </c>
      <c r="C909" s="9" t="s">
        <v>701</v>
      </c>
      <c r="D909" s="9" t="s">
        <v>102</v>
      </c>
      <c r="E909" s="9" t="s">
        <v>295</v>
      </c>
      <c r="F909" s="9" t="s">
        <v>692</v>
      </c>
      <c r="G909" s="0" t="str">
        <f aca="false">IF(Table24[[#This Row],[Number]]&lt;&gt;0,COUNTIF('Finish order'!F:F, Table24[[#This Row],[Number]]),"")</f>
        <v/>
      </c>
    </row>
    <row r="910" customFormat="false" ht="15" hidden="false" customHeight="false" outlineLevel="0" collapsed="false">
      <c r="A910" s="5" t="n">
        <v>909</v>
      </c>
      <c r="B910" s="5" t="n">
        <v>909</v>
      </c>
      <c r="C910" s="9" t="s">
        <v>702</v>
      </c>
      <c r="D910" s="9" t="s">
        <v>46</v>
      </c>
      <c r="E910" s="9" t="s">
        <v>295</v>
      </c>
      <c r="F910" s="9" t="s">
        <v>692</v>
      </c>
      <c r="G910" s="0" t="n">
        <f aca="false">IF(Table24[[#This Row],[Number]]&lt;&gt;0,COUNTIF('Finish order'!F:F, Table24[[#This Row],[Number]]),"")</f>
        <v>1</v>
      </c>
    </row>
    <row r="911" customFormat="false" ht="15" hidden="false" customHeight="false" outlineLevel="0" collapsed="false">
      <c r="A911" s="5" t="n">
        <v>910</v>
      </c>
      <c r="B911" s="5" t="n">
        <v>910</v>
      </c>
      <c r="C911" s="9" t="s">
        <v>703</v>
      </c>
      <c r="D911" s="9" t="s">
        <v>278</v>
      </c>
      <c r="E911" s="9" t="s">
        <v>295</v>
      </c>
      <c r="F911" s="9" t="s">
        <v>692</v>
      </c>
      <c r="G911" s="0" t="n">
        <f aca="false">IF(Table24[[#This Row],[Number]]&lt;&gt;0,COUNTIF('Finish order'!F:F, Table24[[#This Row],[Number]]),"")</f>
        <v>1</v>
      </c>
    </row>
    <row r="912" customFormat="false" ht="15" hidden="false" customHeight="false" outlineLevel="0" collapsed="false">
      <c r="A912" s="5" t="n">
        <v>911</v>
      </c>
      <c r="C912" s="9" t="s">
        <v>704</v>
      </c>
      <c r="D912" s="9" t="s">
        <v>102</v>
      </c>
      <c r="E912" s="9" t="s">
        <v>295</v>
      </c>
      <c r="F912" s="9" t="s">
        <v>692</v>
      </c>
      <c r="G912" s="0" t="str">
        <f aca="false">IF(Table24[[#This Row],[Number]]&lt;&gt;0,COUNTIF('Finish order'!F:F, Table24[[#This Row],[Number]]),"")</f>
        <v/>
      </c>
    </row>
    <row r="913" customFormat="false" ht="15" hidden="false" customHeight="false" outlineLevel="0" collapsed="false">
      <c r="A913" s="5" t="n">
        <v>912</v>
      </c>
      <c r="C913" s="9" t="s">
        <v>705</v>
      </c>
      <c r="D913" s="9" t="s">
        <v>59</v>
      </c>
      <c r="E913" s="9" t="s">
        <v>295</v>
      </c>
      <c r="F913" s="9" t="s">
        <v>692</v>
      </c>
      <c r="G913" s="0" t="str">
        <f aca="false">IF(Table24[[#This Row],[Number]]&lt;&gt;0,COUNTIF('Finish order'!F:F, Table24[[#This Row],[Number]]),"")</f>
        <v/>
      </c>
    </row>
    <row r="914" customFormat="false" ht="15" hidden="false" customHeight="false" outlineLevel="0" collapsed="false">
      <c r="A914" s="5" t="n">
        <v>913</v>
      </c>
      <c r="C914" s="9" t="s">
        <v>706</v>
      </c>
      <c r="D914" s="9" t="s">
        <v>370</v>
      </c>
      <c r="E914" s="9" t="s">
        <v>295</v>
      </c>
      <c r="F914" s="9" t="s">
        <v>692</v>
      </c>
      <c r="G914" s="0" t="str">
        <f aca="false">IF(Table24[[#This Row],[Number]]&lt;&gt;0,COUNTIF('Finish order'!F:F, Table24[[#This Row],[Number]]),"")</f>
        <v/>
      </c>
    </row>
    <row r="915" customFormat="false" ht="15" hidden="false" customHeight="false" outlineLevel="0" collapsed="false">
      <c r="A915" s="5" t="n">
        <v>914</v>
      </c>
      <c r="C915" s="9" t="s">
        <v>707</v>
      </c>
      <c r="D915" s="9" t="s">
        <v>708</v>
      </c>
      <c r="E915" s="9" t="s">
        <v>295</v>
      </c>
      <c r="F915" s="9" t="s">
        <v>692</v>
      </c>
      <c r="G915" s="0" t="str">
        <f aca="false">IF(Table24[[#This Row],[Number]]&lt;&gt;0,COUNTIF('Finish order'!F:F, Table24[[#This Row],[Number]]),"")</f>
        <v/>
      </c>
    </row>
    <row r="916" customFormat="false" ht="15" hidden="false" customHeight="false" outlineLevel="0" collapsed="false">
      <c r="A916" s="5" t="n">
        <v>915</v>
      </c>
      <c r="B916" s="5" t="n">
        <v>915</v>
      </c>
      <c r="C916" s="9" t="s">
        <v>709</v>
      </c>
      <c r="D916" s="9" t="s">
        <v>139</v>
      </c>
      <c r="E916" s="9" t="s">
        <v>295</v>
      </c>
      <c r="F916" s="9" t="s">
        <v>692</v>
      </c>
      <c r="G916" s="0" t="n">
        <f aca="false">IF(Table24[[#This Row],[Number]]&lt;&gt;0,COUNTIF('Finish order'!F:F, Table24[[#This Row],[Number]]),"")</f>
        <v>1</v>
      </c>
    </row>
    <row r="917" customFormat="false" ht="15" hidden="false" customHeight="false" outlineLevel="0" collapsed="false">
      <c r="A917" s="5" t="n">
        <v>916</v>
      </c>
      <c r="C917" s="9" t="s">
        <v>710</v>
      </c>
      <c r="D917" s="9" t="s">
        <v>139</v>
      </c>
      <c r="E917" s="9" t="s">
        <v>295</v>
      </c>
      <c r="F917" s="9" t="s">
        <v>692</v>
      </c>
      <c r="G917" s="0" t="str">
        <f aca="false">IF(Table24[[#This Row],[Number]]&lt;&gt;0,COUNTIF('Finish order'!F:F, Table24[[#This Row],[Number]]),"")</f>
        <v/>
      </c>
    </row>
    <row r="918" customFormat="false" ht="15" hidden="false" customHeight="false" outlineLevel="0" collapsed="false">
      <c r="A918" s="5" t="n">
        <v>917</v>
      </c>
      <c r="C918" s="9" t="s">
        <v>711</v>
      </c>
      <c r="D918" s="9" t="s">
        <v>202</v>
      </c>
      <c r="E918" s="9" t="s">
        <v>295</v>
      </c>
      <c r="F918" s="9" t="s">
        <v>692</v>
      </c>
      <c r="G918" s="0" t="str">
        <f aca="false">IF(Table24[[#This Row],[Number]]&lt;&gt;0,COUNTIF('Finish order'!F:F, Table24[[#This Row],[Number]]),"")</f>
        <v/>
      </c>
    </row>
    <row r="919" customFormat="false" ht="15" hidden="false" customHeight="false" outlineLevel="0" collapsed="false">
      <c r="A919" s="5" t="n">
        <v>918</v>
      </c>
      <c r="C919" s="9" t="s">
        <v>712</v>
      </c>
      <c r="D919" s="9" t="s">
        <v>113</v>
      </c>
      <c r="E919" s="9" t="s">
        <v>295</v>
      </c>
      <c r="F919" s="9" t="s">
        <v>692</v>
      </c>
      <c r="G919" s="0" t="str">
        <f aca="false">IF(Table24[[#This Row],[Number]]&lt;&gt;0,COUNTIF('Finish order'!F:F, Table24[[#This Row],[Number]]),"")</f>
        <v/>
      </c>
    </row>
    <row r="920" customFormat="false" ht="15" hidden="false" customHeight="false" outlineLevel="0" collapsed="false">
      <c r="A920" s="5" t="n">
        <v>919</v>
      </c>
      <c r="C920" s="9" t="s">
        <v>713</v>
      </c>
      <c r="D920" s="9" t="s">
        <v>370</v>
      </c>
      <c r="E920" s="9" t="s">
        <v>295</v>
      </c>
      <c r="F920" s="9" t="s">
        <v>692</v>
      </c>
      <c r="G920" s="0" t="str">
        <f aca="false">IF(Table24[[#This Row],[Number]]&lt;&gt;0,COUNTIF('Finish order'!F:F, Table24[[#This Row],[Number]]),"")</f>
        <v/>
      </c>
    </row>
    <row r="921" customFormat="false" ht="15" hidden="false" customHeight="false" outlineLevel="0" collapsed="false">
      <c r="A921" s="5" t="n">
        <v>920</v>
      </c>
      <c r="C921" s="9" t="s">
        <v>714</v>
      </c>
      <c r="D921" s="9" t="s">
        <v>715</v>
      </c>
      <c r="E921" s="9" t="s">
        <v>295</v>
      </c>
      <c r="F921" s="9" t="s">
        <v>692</v>
      </c>
      <c r="G921" s="0" t="str">
        <f aca="false">IF(Table24[[#This Row],[Number]]&lt;&gt;0,COUNTIF('Finish order'!F:F, Table24[[#This Row],[Number]]),"")</f>
        <v/>
      </c>
    </row>
    <row r="922" customFormat="false" ht="15" hidden="false" customHeight="false" outlineLevel="0" collapsed="false">
      <c r="A922" s="5" t="n">
        <v>921</v>
      </c>
      <c r="C922" s="9" t="s">
        <v>716</v>
      </c>
      <c r="D922" s="9" t="s">
        <v>39</v>
      </c>
      <c r="E922" s="9" t="s">
        <v>295</v>
      </c>
      <c r="F922" s="9" t="s">
        <v>692</v>
      </c>
      <c r="G922" s="0" t="str">
        <f aca="false">IF(Table24[[#This Row],[Number]]&lt;&gt;0,COUNTIF('Finish order'!F:F, Table24[[#This Row],[Number]]),"")</f>
        <v/>
      </c>
    </row>
    <row r="923" customFormat="false" ht="15" hidden="false" customHeight="false" outlineLevel="0" collapsed="false">
      <c r="A923" s="5" t="n">
        <v>922</v>
      </c>
      <c r="C923" s="9" t="s">
        <v>717</v>
      </c>
      <c r="D923" s="9" t="s">
        <v>59</v>
      </c>
      <c r="E923" s="9" t="s">
        <v>295</v>
      </c>
      <c r="F923" s="9" t="s">
        <v>692</v>
      </c>
      <c r="G923" s="0" t="str">
        <f aca="false">IF(Table24[[#This Row],[Number]]&lt;&gt;0,COUNTIF('Finish order'!F:F, Table24[[#This Row],[Number]]),"")</f>
        <v/>
      </c>
    </row>
    <row r="924" customFormat="false" ht="15" hidden="false" customHeight="false" outlineLevel="0" collapsed="false">
      <c r="A924" s="5" t="n">
        <v>923</v>
      </c>
      <c r="C924" s="9" t="s">
        <v>718</v>
      </c>
      <c r="D924" s="9" t="s">
        <v>186</v>
      </c>
      <c r="E924" s="9" t="s">
        <v>295</v>
      </c>
      <c r="F924" s="9" t="s">
        <v>692</v>
      </c>
      <c r="G924" s="0" t="str">
        <f aca="false">IF(Table24[[#This Row],[Number]]&lt;&gt;0,COUNTIF('Finish order'!F:F, Table24[[#This Row],[Number]]),"")</f>
        <v/>
      </c>
    </row>
    <row r="925" customFormat="false" ht="15" hidden="false" customHeight="false" outlineLevel="0" collapsed="false">
      <c r="A925" s="5" t="n">
        <v>924</v>
      </c>
      <c r="C925" s="9" t="s">
        <v>719</v>
      </c>
      <c r="D925" s="9" t="s">
        <v>521</v>
      </c>
      <c r="E925" s="9" t="s">
        <v>295</v>
      </c>
      <c r="F925" s="9" t="s">
        <v>692</v>
      </c>
      <c r="G925" s="0" t="str">
        <f aca="false">IF(Table24[[#This Row],[Number]]&lt;&gt;0,COUNTIF('Finish order'!F:F, Table24[[#This Row],[Number]]),"")</f>
        <v/>
      </c>
    </row>
    <row r="926" customFormat="false" ht="15" hidden="false" customHeight="false" outlineLevel="0" collapsed="false">
      <c r="A926" s="5" t="n">
        <v>925</v>
      </c>
      <c r="C926" s="9" t="s">
        <v>720</v>
      </c>
      <c r="D926" s="9" t="s">
        <v>225</v>
      </c>
      <c r="E926" s="9" t="s">
        <v>295</v>
      </c>
      <c r="F926" s="9" t="s">
        <v>692</v>
      </c>
      <c r="G926" s="0" t="str">
        <f aca="false">IF(Table24[[#This Row],[Number]]&lt;&gt;0,COUNTIF('Finish order'!F:F, Table24[[#This Row],[Number]]),"")</f>
        <v/>
      </c>
    </row>
    <row r="927" customFormat="false" ht="15" hidden="false" customHeight="false" outlineLevel="0" collapsed="false">
      <c r="A927" s="5" t="n">
        <v>926</v>
      </c>
      <c r="C927" s="9" t="s">
        <v>721</v>
      </c>
      <c r="D927" s="9" t="s">
        <v>353</v>
      </c>
      <c r="E927" s="9" t="s">
        <v>295</v>
      </c>
      <c r="F927" s="9" t="s">
        <v>692</v>
      </c>
      <c r="G927" s="0" t="str">
        <f aca="false">IF(Table24[[#This Row],[Number]]&lt;&gt;0,COUNTIF('Finish order'!F:F, Table24[[#This Row],[Number]]),"")</f>
        <v/>
      </c>
    </row>
    <row r="928" customFormat="false" ht="15" hidden="false" customHeight="false" outlineLevel="0" collapsed="false">
      <c r="A928" s="5" t="n">
        <v>927</v>
      </c>
      <c r="C928" s="9" t="s">
        <v>722</v>
      </c>
      <c r="D928" s="9" t="s">
        <v>264</v>
      </c>
      <c r="E928" s="9" t="s">
        <v>295</v>
      </c>
      <c r="F928" s="9" t="s">
        <v>692</v>
      </c>
      <c r="G928" s="0" t="str">
        <f aca="false">IF(Table24[[#This Row],[Number]]&lt;&gt;0,COUNTIF('Finish order'!F:F, Table24[[#This Row],[Number]]),"")</f>
        <v/>
      </c>
    </row>
    <row r="929" customFormat="false" ht="15" hidden="false" customHeight="false" outlineLevel="0" collapsed="false">
      <c r="A929" s="5" t="n">
        <v>928</v>
      </c>
      <c r="C929" s="9" t="s">
        <v>723</v>
      </c>
      <c r="D929" s="9" t="s">
        <v>109</v>
      </c>
      <c r="E929" s="9" t="s">
        <v>295</v>
      </c>
      <c r="F929" s="9" t="s">
        <v>692</v>
      </c>
      <c r="G929" s="0" t="str">
        <f aca="false">IF(Table24[[#This Row],[Number]]&lt;&gt;0,COUNTIF('Finish order'!F:F, Table24[[#This Row],[Number]]),"")</f>
        <v/>
      </c>
    </row>
    <row r="930" customFormat="false" ht="15" hidden="false" customHeight="false" outlineLevel="0" collapsed="false">
      <c r="A930" s="5" t="n">
        <v>929</v>
      </c>
      <c r="C930" s="9" t="s">
        <v>724</v>
      </c>
      <c r="D930" s="9" t="s">
        <v>225</v>
      </c>
      <c r="E930" s="9" t="s">
        <v>295</v>
      </c>
      <c r="F930" s="9" t="s">
        <v>692</v>
      </c>
      <c r="G930" s="0" t="str">
        <f aca="false">IF(Table24[[#This Row],[Number]]&lt;&gt;0,COUNTIF('Finish order'!F:F, Table24[[#This Row],[Number]]),"")</f>
        <v/>
      </c>
    </row>
    <row r="931" customFormat="false" ht="15" hidden="false" customHeight="false" outlineLevel="0" collapsed="false">
      <c r="A931" s="5" t="n">
        <v>930</v>
      </c>
      <c r="C931" s="9" t="s">
        <v>725</v>
      </c>
      <c r="D931" s="9" t="s">
        <v>39</v>
      </c>
      <c r="E931" s="9" t="s">
        <v>295</v>
      </c>
      <c r="F931" s="9" t="s">
        <v>692</v>
      </c>
      <c r="G931" s="0" t="str">
        <f aca="false">IF(Table24[[#This Row],[Number]]&lt;&gt;0,COUNTIF('Finish order'!F:F, Table24[[#This Row],[Number]]),"")</f>
        <v/>
      </c>
    </row>
    <row r="932" customFormat="false" ht="15" hidden="false" customHeight="false" outlineLevel="0" collapsed="false">
      <c r="A932" s="5" t="n">
        <v>931</v>
      </c>
      <c r="C932" s="9" t="s">
        <v>726</v>
      </c>
      <c r="D932" s="9" t="s">
        <v>39</v>
      </c>
      <c r="E932" s="9" t="s">
        <v>295</v>
      </c>
      <c r="F932" s="9" t="s">
        <v>692</v>
      </c>
      <c r="G932" s="0" t="str">
        <f aca="false">IF(Table24[[#This Row],[Number]]&lt;&gt;0,COUNTIF('Finish order'!F:F, Table24[[#This Row],[Number]]),"")</f>
        <v/>
      </c>
    </row>
    <row r="933" customFormat="false" ht="15" hidden="false" customHeight="false" outlineLevel="0" collapsed="false">
      <c r="A933" s="5" t="n">
        <v>932</v>
      </c>
      <c r="C933" s="9" t="s">
        <v>727</v>
      </c>
      <c r="D933" s="9" t="s">
        <v>102</v>
      </c>
      <c r="E933" s="9" t="s">
        <v>295</v>
      </c>
      <c r="F933" s="9" t="s">
        <v>692</v>
      </c>
      <c r="G933" s="0" t="str">
        <f aca="false">IF(Table24[[#This Row],[Number]]&lt;&gt;0,COUNTIF('Finish order'!F:F, Table24[[#This Row],[Number]]),"")</f>
        <v/>
      </c>
    </row>
    <row r="934" customFormat="false" ht="15" hidden="false" customHeight="false" outlineLevel="0" collapsed="false">
      <c r="A934" s="5" t="n">
        <v>933</v>
      </c>
      <c r="C934" s="9" t="s">
        <v>728</v>
      </c>
      <c r="D934" s="9" t="s">
        <v>99</v>
      </c>
      <c r="E934" s="9" t="s">
        <v>295</v>
      </c>
      <c r="F934" s="9" t="s">
        <v>692</v>
      </c>
      <c r="G934" s="0" t="str">
        <f aca="false">IF(Table24[[#This Row],[Number]]&lt;&gt;0,COUNTIF('Finish order'!F:F, Table24[[#This Row],[Number]]),"")</f>
        <v/>
      </c>
    </row>
    <row r="935" customFormat="false" ht="15" hidden="false" customHeight="false" outlineLevel="0" collapsed="false">
      <c r="A935" s="5" t="n">
        <v>934</v>
      </c>
      <c r="C935" s="9" t="s">
        <v>729</v>
      </c>
      <c r="D935" s="9" t="s">
        <v>188</v>
      </c>
      <c r="E935" s="9" t="s">
        <v>295</v>
      </c>
      <c r="F935" s="9" t="s">
        <v>692</v>
      </c>
      <c r="G935" s="0" t="str">
        <f aca="false">IF(Table24[[#This Row],[Number]]&lt;&gt;0,COUNTIF('Finish order'!F:F, Table24[[#This Row],[Number]]),"")</f>
        <v/>
      </c>
    </row>
    <row r="936" customFormat="false" ht="15" hidden="false" customHeight="false" outlineLevel="0" collapsed="false">
      <c r="A936" s="5" t="n">
        <v>935</v>
      </c>
      <c r="C936" s="9" t="s">
        <v>730</v>
      </c>
      <c r="D936" s="9" t="s">
        <v>258</v>
      </c>
      <c r="E936" s="9" t="s">
        <v>295</v>
      </c>
      <c r="F936" s="9" t="s">
        <v>692</v>
      </c>
      <c r="G936" s="0" t="str">
        <f aca="false">IF(Table24[[#This Row],[Number]]&lt;&gt;0,COUNTIF('Finish order'!F:F, Table24[[#This Row],[Number]]),"")</f>
        <v/>
      </c>
    </row>
    <row r="937" customFormat="false" ht="15" hidden="false" customHeight="false" outlineLevel="0" collapsed="false">
      <c r="A937" s="5" t="n">
        <v>936</v>
      </c>
      <c r="C937" s="9" t="s">
        <v>731</v>
      </c>
      <c r="D937" s="9" t="s">
        <v>732</v>
      </c>
      <c r="E937" s="9" t="s">
        <v>295</v>
      </c>
      <c r="F937" s="9" t="s">
        <v>692</v>
      </c>
      <c r="G937" s="0" t="str">
        <f aca="false">IF(Table24[[#This Row],[Number]]&lt;&gt;0,COUNTIF('Finish order'!F:F, Table24[[#This Row],[Number]]),"")</f>
        <v/>
      </c>
    </row>
    <row r="938" customFormat="false" ht="15" hidden="false" customHeight="false" outlineLevel="0" collapsed="false">
      <c r="A938" s="5" t="n">
        <v>937</v>
      </c>
      <c r="C938" s="9" t="s">
        <v>733</v>
      </c>
      <c r="D938" s="9" t="s">
        <v>732</v>
      </c>
      <c r="E938" s="9" t="s">
        <v>295</v>
      </c>
      <c r="F938" s="9" t="s">
        <v>692</v>
      </c>
      <c r="G938" s="0" t="str">
        <f aca="false">IF(Table24[[#This Row],[Number]]&lt;&gt;0,COUNTIF('Finish order'!F:F, Table24[[#This Row],[Number]]),"")</f>
        <v/>
      </c>
    </row>
    <row r="939" customFormat="false" ht="15" hidden="false" customHeight="false" outlineLevel="0" collapsed="false">
      <c r="A939" s="5" t="n">
        <v>938</v>
      </c>
      <c r="C939" s="9" t="s">
        <v>704</v>
      </c>
      <c r="D939" s="9" t="s">
        <v>102</v>
      </c>
      <c r="E939" s="9" t="s">
        <v>295</v>
      </c>
      <c r="F939" s="9" t="s">
        <v>692</v>
      </c>
      <c r="G939" s="0" t="str">
        <f aca="false">IF(Table24[[#This Row],[Number]]&lt;&gt;0,COUNTIF('Finish order'!F:F, Table24[[#This Row],[Number]]),"")</f>
        <v/>
      </c>
      <c r="I939" s="7" t="n">
        <v>911</v>
      </c>
    </row>
    <row r="940" customFormat="false" ht="15" hidden="false" customHeight="false" outlineLevel="0" collapsed="false">
      <c r="A940" s="5" t="n">
        <v>939</v>
      </c>
      <c r="C940" s="9" t="s">
        <v>734</v>
      </c>
      <c r="D940" s="9" t="s">
        <v>521</v>
      </c>
      <c r="E940" s="9" t="s">
        <v>295</v>
      </c>
      <c r="F940" s="9" t="s">
        <v>692</v>
      </c>
      <c r="G940" s="0" t="str">
        <f aca="false">IF(Table24[[#This Row],[Number]]&lt;&gt;0,COUNTIF('Finish order'!F:F, Table24[[#This Row],[Number]]),"")</f>
        <v/>
      </c>
      <c r="I940" s="7" t="n">
        <v>1151</v>
      </c>
    </row>
    <row r="941" customFormat="false" ht="15" hidden="false" customHeight="false" outlineLevel="0" collapsed="false">
      <c r="A941" s="5" t="n">
        <v>940</v>
      </c>
      <c r="C941" s="9" t="s">
        <v>735</v>
      </c>
      <c r="D941" s="9" t="s">
        <v>736</v>
      </c>
      <c r="E941" s="9" t="s">
        <v>295</v>
      </c>
      <c r="F941" s="9" t="s">
        <v>692</v>
      </c>
      <c r="G941" s="0" t="str">
        <f aca="false">IF(Table24[[#This Row],[Number]]&lt;&gt;0,COUNTIF('Finish order'!F:F, Table24[[#This Row],[Number]]),"")</f>
        <v/>
      </c>
    </row>
    <row r="942" customFormat="false" ht="15" hidden="false" customHeight="false" outlineLevel="0" collapsed="false">
      <c r="A942" s="5" t="n">
        <v>941</v>
      </c>
      <c r="C942" s="9" t="s">
        <v>737</v>
      </c>
      <c r="D942" s="9" t="s">
        <v>333</v>
      </c>
      <c r="E942" s="9" t="s">
        <v>295</v>
      </c>
      <c r="F942" s="9" t="s">
        <v>692</v>
      </c>
      <c r="G942" s="0" t="str">
        <f aca="false">IF(Table24[[#This Row],[Number]]&lt;&gt;0,COUNTIF('Finish order'!F:F, Table24[[#This Row],[Number]]),"")</f>
        <v/>
      </c>
    </row>
    <row r="943" customFormat="false" ht="15" hidden="false" customHeight="false" outlineLevel="0" collapsed="false">
      <c r="A943" s="5" t="n">
        <v>942</v>
      </c>
      <c r="C943" s="9" t="s">
        <v>712</v>
      </c>
      <c r="D943" s="9" t="s">
        <v>113</v>
      </c>
      <c r="E943" s="9" t="s">
        <v>295</v>
      </c>
      <c r="F943" s="9" t="s">
        <v>692</v>
      </c>
      <c r="G943" s="0" t="str">
        <f aca="false">IF(Table24[[#This Row],[Number]]&lt;&gt;0,COUNTIF('Finish order'!F:F, Table24[[#This Row],[Number]]),"")</f>
        <v/>
      </c>
      <c r="I943" s="7" t="n">
        <v>918</v>
      </c>
    </row>
    <row r="944" customFormat="false" ht="15" hidden="false" customHeight="false" outlineLevel="0" collapsed="false">
      <c r="A944" s="5" t="n">
        <v>943</v>
      </c>
      <c r="B944" s="5" t="n">
        <v>943</v>
      </c>
      <c r="C944" s="9" t="s">
        <v>738</v>
      </c>
      <c r="D944" s="9" t="s">
        <v>46</v>
      </c>
      <c r="E944" s="9" t="s">
        <v>295</v>
      </c>
      <c r="F944" s="9" t="s">
        <v>692</v>
      </c>
      <c r="G944" s="0" t="n">
        <f aca="false">IF(Table24[[#This Row],[Number]]&lt;&gt;0,COUNTIF('Finish order'!F:F, Table24[[#This Row],[Number]]),"")</f>
        <v>1</v>
      </c>
      <c r="I944" s="7" t="n">
        <v>1143</v>
      </c>
    </row>
    <row r="945" customFormat="false" ht="15" hidden="false" customHeight="false" outlineLevel="0" collapsed="false">
      <c r="A945" s="5" t="n">
        <v>944</v>
      </c>
      <c r="C945" s="9"/>
      <c r="D945" s="6"/>
      <c r="E945" s="9" t="s">
        <v>295</v>
      </c>
      <c r="F945" s="9" t="s">
        <v>692</v>
      </c>
      <c r="G945" s="0" t="str">
        <f aca="false">IF(Table24[[#This Row],[Number]]&lt;&gt;0,COUNTIF('Finish order'!F:F, Table24[[#This Row],[Number]]),"")</f>
        <v/>
      </c>
    </row>
    <row r="946" customFormat="false" ht="15" hidden="false" customHeight="false" outlineLevel="0" collapsed="false">
      <c r="A946" s="5" t="n">
        <v>945</v>
      </c>
      <c r="C946" s="9"/>
      <c r="D946" s="6"/>
      <c r="E946" s="9" t="s">
        <v>295</v>
      </c>
      <c r="F946" s="9" t="s">
        <v>692</v>
      </c>
      <c r="G946" s="0" t="str">
        <f aca="false">IF(Table24[[#This Row],[Number]]&lt;&gt;0,COUNTIF('Finish order'!F:F, Table24[[#This Row],[Number]]),"")</f>
        <v/>
      </c>
    </row>
    <row r="947" customFormat="false" ht="15" hidden="false" customHeight="false" outlineLevel="0" collapsed="false">
      <c r="A947" s="5" t="n">
        <v>946</v>
      </c>
      <c r="C947" s="9"/>
      <c r="D947" s="6"/>
      <c r="E947" s="9" t="s">
        <v>295</v>
      </c>
      <c r="F947" s="9" t="s">
        <v>692</v>
      </c>
      <c r="G947" s="0" t="str">
        <f aca="false">IF(Table24[[#This Row],[Number]]&lt;&gt;0,COUNTIF('Finish order'!F:F, Table24[[#This Row],[Number]]),"")</f>
        <v/>
      </c>
    </row>
    <row r="948" customFormat="false" ht="15" hidden="false" customHeight="false" outlineLevel="0" collapsed="false">
      <c r="A948" s="5" t="n">
        <v>947</v>
      </c>
      <c r="C948" s="9"/>
      <c r="D948" s="6"/>
      <c r="E948" s="9" t="s">
        <v>295</v>
      </c>
      <c r="F948" s="9" t="s">
        <v>692</v>
      </c>
      <c r="G948" s="0" t="str">
        <f aca="false">IF(Table24[[#This Row],[Number]]&lt;&gt;0,COUNTIF('Finish order'!F:F, Table24[[#This Row],[Number]]),"")</f>
        <v/>
      </c>
    </row>
    <row r="949" customFormat="false" ht="15" hidden="false" customHeight="false" outlineLevel="0" collapsed="false">
      <c r="A949" s="5" t="n">
        <v>948</v>
      </c>
      <c r="C949" s="9"/>
      <c r="D949" s="6"/>
      <c r="E949" s="9" t="s">
        <v>295</v>
      </c>
      <c r="F949" s="9" t="s">
        <v>692</v>
      </c>
      <c r="G949" s="0" t="str">
        <f aca="false">IF(Table24[[#This Row],[Number]]&lt;&gt;0,COUNTIF('Finish order'!F:F, Table24[[#This Row],[Number]]),"")</f>
        <v/>
      </c>
    </row>
    <row r="950" customFormat="false" ht="15" hidden="false" customHeight="false" outlineLevel="0" collapsed="false">
      <c r="A950" s="5" t="n">
        <v>949</v>
      </c>
      <c r="C950" s="9"/>
      <c r="D950" s="6"/>
      <c r="E950" s="9" t="s">
        <v>295</v>
      </c>
      <c r="F950" s="9" t="s">
        <v>692</v>
      </c>
      <c r="G950" s="0" t="str">
        <f aca="false">IF(Table24[[#This Row],[Number]]&lt;&gt;0,COUNTIF('Finish order'!F:F, Table24[[#This Row],[Number]]),"")</f>
        <v/>
      </c>
    </row>
    <row r="951" customFormat="false" ht="15" hidden="false" customHeight="false" outlineLevel="0" collapsed="false">
      <c r="A951" s="5" t="n">
        <v>950</v>
      </c>
      <c r="B951" s="5" t="n">
        <v>950</v>
      </c>
      <c r="C951" s="9" t="s">
        <v>739</v>
      </c>
      <c r="D951" s="9" t="s">
        <v>46</v>
      </c>
      <c r="E951" s="9" t="s">
        <v>295</v>
      </c>
      <c r="F951" s="9" t="s">
        <v>740</v>
      </c>
      <c r="G951" s="0" t="n">
        <f aca="false">IF(Table24[[#This Row],[Number]]&lt;&gt;0,COUNTIF('Finish order'!F:F, Table24[[#This Row],[Number]]),"")</f>
        <v>1</v>
      </c>
    </row>
    <row r="952" customFormat="false" ht="15" hidden="false" customHeight="false" outlineLevel="0" collapsed="false">
      <c r="A952" s="5" t="n">
        <v>951</v>
      </c>
      <c r="B952" s="5" t="n">
        <v>951</v>
      </c>
      <c r="C952" s="9" t="s">
        <v>741</v>
      </c>
      <c r="D952" s="9" t="s">
        <v>48</v>
      </c>
      <c r="E952" s="9" t="s">
        <v>295</v>
      </c>
      <c r="F952" s="9" t="s">
        <v>740</v>
      </c>
      <c r="G952" s="0" t="n">
        <f aca="false">IF(Table24[[#This Row],[Number]]&lt;&gt;0,COUNTIF('Finish order'!F:F, Table24[[#This Row],[Number]]),"")</f>
        <v>1</v>
      </c>
    </row>
    <row r="953" customFormat="false" ht="15" hidden="false" customHeight="false" outlineLevel="0" collapsed="false">
      <c r="A953" s="5" t="n">
        <v>952</v>
      </c>
      <c r="C953" s="9" t="s">
        <v>742</v>
      </c>
      <c r="D953" s="9" t="s">
        <v>48</v>
      </c>
      <c r="E953" s="9" t="s">
        <v>295</v>
      </c>
      <c r="F953" s="9" t="s">
        <v>740</v>
      </c>
      <c r="G953" s="0" t="str">
        <f aca="false">IF(Table24[[#This Row],[Number]]&lt;&gt;0,COUNTIF('Finish order'!F:F, Table24[[#This Row],[Number]]),"")</f>
        <v/>
      </c>
    </row>
    <row r="954" customFormat="false" ht="15" hidden="false" customHeight="false" outlineLevel="0" collapsed="false">
      <c r="A954" s="5" t="n">
        <v>953</v>
      </c>
      <c r="C954" s="9" t="s">
        <v>743</v>
      </c>
      <c r="D954" s="9" t="s">
        <v>230</v>
      </c>
      <c r="E954" s="9" t="s">
        <v>295</v>
      </c>
      <c r="F954" s="9" t="s">
        <v>740</v>
      </c>
      <c r="G954" s="0" t="str">
        <f aca="false">IF(Table24[[#This Row],[Number]]&lt;&gt;0,COUNTIF('Finish order'!F:F, Table24[[#This Row],[Number]]),"")</f>
        <v/>
      </c>
    </row>
    <row r="955" customFormat="false" ht="15" hidden="false" customHeight="false" outlineLevel="0" collapsed="false">
      <c r="A955" s="5" t="n">
        <v>954</v>
      </c>
      <c r="C955" s="9" t="s">
        <v>744</v>
      </c>
      <c r="D955" s="9" t="s">
        <v>745</v>
      </c>
      <c r="E955" s="9" t="s">
        <v>295</v>
      </c>
      <c r="F955" s="9" t="s">
        <v>740</v>
      </c>
      <c r="G955" s="0" t="str">
        <f aca="false">IF(Table24[[#This Row],[Number]]&lt;&gt;0,COUNTIF('Finish order'!F:F, Table24[[#This Row],[Number]]),"")</f>
        <v/>
      </c>
    </row>
    <row r="956" customFormat="false" ht="15" hidden="false" customHeight="false" outlineLevel="0" collapsed="false">
      <c r="A956" s="5" t="n">
        <v>955</v>
      </c>
      <c r="C956" s="9" t="s">
        <v>746</v>
      </c>
      <c r="D956" s="9" t="s">
        <v>39</v>
      </c>
      <c r="E956" s="9" t="s">
        <v>295</v>
      </c>
      <c r="F956" s="9" t="s">
        <v>740</v>
      </c>
      <c r="G956" s="0" t="str">
        <f aca="false">IF(Table24[[#This Row],[Number]]&lt;&gt;0,COUNTIF('Finish order'!F:F, Table24[[#This Row],[Number]]),"")</f>
        <v/>
      </c>
    </row>
    <row r="957" customFormat="false" ht="15" hidden="false" customHeight="false" outlineLevel="0" collapsed="false">
      <c r="A957" s="5" t="n">
        <v>956</v>
      </c>
      <c r="C957" s="9" t="s">
        <v>747</v>
      </c>
      <c r="D957" s="9" t="s">
        <v>139</v>
      </c>
      <c r="E957" s="9" t="s">
        <v>295</v>
      </c>
      <c r="F957" s="9" t="s">
        <v>740</v>
      </c>
      <c r="G957" s="0" t="str">
        <f aca="false">IF(Table24[[#This Row],[Number]]&lt;&gt;0,COUNTIF('Finish order'!F:F, Table24[[#This Row],[Number]]),"")</f>
        <v/>
      </c>
    </row>
    <row r="958" customFormat="false" ht="15" hidden="false" customHeight="false" outlineLevel="0" collapsed="false">
      <c r="A958" s="5" t="n">
        <v>957</v>
      </c>
      <c r="C958" s="9" t="s">
        <v>748</v>
      </c>
      <c r="D958" s="9" t="s">
        <v>48</v>
      </c>
      <c r="E958" s="9" t="s">
        <v>295</v>
      </c>
      <c r="F958" s="9" t="s">
        <v>740</v>
      </c>
      <c r="G958" s="0" t="str">
        <f aca="false">IF(Table24[[#This Row],[Number]]&lt;&gt;0,COUNTIF('Finish order'!F:F, Table24[[#This Row],[Number]]),"")</f>
        <v/>
      </c>
    </row>
    <row r="959" customFormat="false" ht="15" hidden="false" customHeight="false" outlineLevel="0" collapsed="false">
      <c r="A959" s="5" t="n">
        <v>958</v>
      </c>
      <c r="C959" s="9" t="s">
        <v>749</v>
      </c>
      <c r="D959" s="9" t="s">
        <v>184</v>
      </c>
      <c r="E959" s="9" t="s">
        <v>295</v>
      </c>
      <c r="F959" s="9" t="s">
        <v>740</v>
      </c>
      <c r="G959" s="0" t="str">
        <f aca="false">IF(Table24[[#This Row],[Number]]&lt;&gt;0,COUNTIF('Finish order'!F:F, Table24[[#This Row],[Number]]),"")</f>
        <v/>
      </c>
    </row>
    <row r="960" customFormat="false" ht="15" hidden="false" customHeight="false" outlineLevel="0" collapsed="false">
      <c r="A960" s="5" t="n">
        <v>959</v>
      </c>
      <c r="B960" s="5" t="n">
        <v>959</v>
      </c>
      <c r="C960" s="9" t="s">
        <v>750</v>
      </c>
      <c r="D960" s="9" t="s">
        <v>342</v>
      </c>
      <c r="E960" s="9" t="s">
        <v>295</v>
      </c>
      <c r="F960" s="9" t="s">
        <v>740</v>
      </c>
      <c r="G960" s="0" t="n">
        <f aca="false">IF(Table24[[#This Row],[Number]]&lt;&gt;0,COUNTIF('Finish order'!F:F, Table24[[#This Row],[Number]]),"")</f>
        <v>1</v>
      </c>
    </row>
    <row r="961" customFormat="false" ht="15" hidden="false" customHeight="false" outlineLevel="0" collapsed="false">
      <c r="A961" s="5" t="n">
        <v>960</v>
      </c>
      <c r="C961" s="9" t="s">
        <v>751</v>
      </c>
      <c r="D961" s="9" t="s">
        <v>59</v>
      </c>
      <c r="E961" s="9" t="s">
        <v>295</v>
      </c>
      <c r="F961" s="9" t="s">
        <v>740</v>
      </c>
      <c r="G961" s="0" t="str">
        <f aca="false">IF(Table24[[#This Row],[Number]]&lt;&gt;0,COUNTIF('Finish order'!F:F, Table24[[#This Row],[Number]]),"")</f>
        <v/>
      </c>
    </row>
    <row r="962" customFormat="false" ht="15" hidden="false" customHeight="false" outlineLevel="0" collapsed="false">
      <c r="A962" s="5" t="n">
        <v>961</v>
      </c>
      <c r="C962" s="9" t="s">
        <v>752</v>
      </c>
      <c r="D962" s="9" t="s">
        <v>59</v>
      </c>
      <c r="E962" s="9" t="s">
        <v>295</v>
      </c>
      <c r="F962" s="9" t="s">
        <v>740</v>
      </c>
      <c r="G962" s="0" t="str">
        <f aca="false">IF(Table24[[#This Row],[Number]]&lt;&gt;0,COUNTIF('Finish order'!F:F, Table24[[#This Row],[Number]]),"")</f>
        <v/>
      </c>
    </row>
    <row r="963" customFormat="false" ht="15" hidden="false" customHeight="false" outlineLevel="0" collapsed="false">
      <c r="A963" s="5" t="n">
        <v>962</v>
      </c>
      <c r="C963" s="9" t="s">
        <v>753</v>
      </c>
      <c r="D963" s="9" t="s">
        <v>52</v>
      </c>
      <c r="E963" s="9" t="s">
        <v>295</v>
      </c>
      <c r="F963" s="9" t="s">
        <v>740</v>
      </c>
      <c r="G963" s="0" t="str">
        <f aca="false">IF(Table24[[#This Row],[Number]]&lt;&gt;0,COUNTIF('Finish order'!F:F, Table24[[#This Row],[Number]]),"")</f>
        <v/>
      </c>
    </row>
    <row r="964" customFormat="false" ht="15" hidden="false" customHeight="false" outlineLevel="0" collapsed="false">
      <c r="A964" s="5" t="n">
        <v>963</v>
      </c>
      <c r="C964" s="9" t="s">
        <v>754</v>
      </c>
      <c r="D964" s="9" t="s">
        <v>249</v>
      </c>
      <c r="E964" s="9" t="s">
        <v>295</v>
      </c>
      <c r="F964" s="9" t="s">
        <v>740</v>
      </c>
      <c r="G964" s="0" t="str">
        <f aca="false">IF(Table24[[#This Row],[Number]]&lt;&gt;0,COUNTIF('Finish order'!F:F, Table24[[#This Row],[Number]]),"")</f>
        <v/>
      </c>
    </row>
    <row r="965" customFormat="false" ht="15" hidden="false" customHeight="false" outlineLevel="0" collapsed="false">
      <c r="A965" s="5" t="n">
        <v>964</v>
      </c>
      <c r="C965" s="9" t="s">
        <v>755</v>
      </c>
      <c r="D965" s="9" t="s">
        <v>39</v>
      </c>
      <c r="E965" s="9" t="s">
        <v>295</v>
      </c>
      <c r="F965" s="9" t="s">
        <v>740</v>
      </c>
      <c r="G965" s="0" t="str">
        <f aca="false">IF(Table24[[#This Row],[Number]]&lt;&gt;0,COUNTIF('Finish order'!F:F, Table24[[#This Row],[Number]]),"")</f>
        <v/>
      </c>
    </row>
    <row r="966" customFormat="false" ht="15" hidden="false" customHeight="false" outlineLevel="0" collapsed="false">
      <c r="A966" s="5" t="n">
        <v>965</v>
      </c>
      <c r="C966" s="9" t="s">
        <v>756</v>
      </c>
      <c r="D966" s="9" t="s">
        <v>342</v>
      </c>
      <c r="E966" s="9" t="s">
        <v>295</v>
      </c>
      <c r="F966" s="9" t="s">
        <v>740</v>
      </c>
      <c r="G966" s="0" t="str">
        <f aca="false">IF(Table24[[#This Row],[Number]]&lt;&gt;0,COUNTIF('Finish order'!F:F, Table24[[#This Row],[Number]]),"")</f>
        <v/>
      </c>
    </row>
    <row r="967" customFormat="false" ht="15" hidden="false" customHeight="false" outlineLevel="0" collapsed="false">
      <c r="A967" s="5" t="n">
        <v>966</v>
      </c>
      <c r="C967" s="9" t="s">
        <v>757</v>
      </c>
      <c r="D967" s="9" t="s">
        <v>115</v>
      </c>
      <c r="E967" s="9" t="s">
        <v>295</v>
      </c>
      <c r="F967" s="9" t="s">
        <v>740</v>
      </c>
      <c r="G967" s="0" t="str">
        <f aca="false">IF(Table24[[#This Row],[Number]]&lt;&gt;0,COUNTIF('Finish order'!F:F, Table24[[#This Row],[Number]]),"")</f>
        <v/>
      </c>
    </row>
    <row r="968" customFormat="false" ht="15" hidden="false" customHeight="false" outlineLevel="0" collapsed="false">
      <c r="A968" s="5" t="n">
        <v>967</v>
      </c>
      <c r="C968" s="9" t="s">
        <v>758</v>
      </c>
      <c r="D968" s="9" t="s">
        <v>39</v>
      </c>
      <c r="E968" s="9" t="s">
        <v>295</v>
      </c>
      <c r="F968" s="9" t="s">
        <v>740</v>
      </c>
      <c r="G968" s="0" t="str">
        <f aca="false">IF(Table24[[#This Row],[Number]]&lt;&gt;0,COUNTIF('Finish order'!F:F, Table24[[#This Row],[Number]]),"")</f>
        <v/>
      </c>
    </row>
    <row r="969" customFormat="false" ht="15" hidden="false" customHeight="false" outlineLevel="0" collapsed="false">
      <c r="A969" s="5" t="n">
        <v>968</v>
      </c>
      <c r="C969" s="9" t="s">
        <v>759</v>
      </c>
      <c r="D969" s="9" t="s">
        <v>760</v>
      </c>
      <c r="E969" s="9" t="s">
        <v>295</v>
      </c>
      <c r="F969" s="9" t="s">
        <v>740</v>
      </c>
      <c r="G969" s="0" t="str">
        <f aca="false">IF(Table24[[#This Row],[Number]]&lt;&gt;0,COUNTIF('Finish order'!F:F, Table24[[#This Row],[Number]]),"")</f>
        <v/>
      </c>
    </row>
    <row r="970" customFormat="false" ht="15" hidden="false" customHeight="false" outlineLevel="0" collapsed="false">
      <c r="A970" s="5" t="n">
        <v>969</v>
      </c>
      <c r="C970" s="9" t="s">
        <v>761</v>
      </c>
      <c r="D970" s="9" t="s">
        <v>102</v>
      </c>
      <c r="E970" s="9" t="s">
        <v>295</v>
      </c>
      <c r="F970" s="9" t="s">
        <v>740</v>
      </c>
      <c r="G970" s="0" t="str">
        <f aca="false">IF(Table24[[#This Row],[Number]]&lt;&gt;0,COUNTIF('Finish order'!F:F, Table24[[#This Row],[Number]]),"")</f>
        <v/>
      </c>
    </row>
    <row r="971" customFormat="false" ht="15" hidden="false" customHeight="false" outlineLevel="0" collapsed="false">
      <c r="A971" s="5" t="n">
        <v>970</v>
      </c>
      <c r="C971" s="9" t="s">
        <v>762</v>
      </c>
      <c r="D971" s="9" t="s">
        <v>678</v>
      </c>
      <c r="E971" s="9" t="s">
        <v>295</v>
      </c>
      <c r="F971" s="9" t="s">
        <v>740</v>
      </c>
      <c r="G971" s="0" t="str">
        <f aca="false">IF(Table24[[#This Row],[Number]]&lt;&gt;0,COUNTIF('Finish order'!F:F, Table24[[#This Row],[Number]]),"")</f>
        <v/>
      </c>
    </row>
    <row r="972" customFormat="false" ht="15" hidden="false" customHeight="false" outlineLevel="0" collapsed="false">
      <c r="A972" s="5" t="n">
        <v>971</v>
      </c>
      <c r="C972" s="9" t="s">
        <v>763</v>
      </c>
      <c r="D972" s="9" t="s">
        <v>46</v>
      </c>
      <c r="E972" s="9" t="s">
        <v>295</v>
      </c>
      <c r="F972" s="9" t="s">
        <v>740</v>
      </c>
      <c r="G972" s="0" t="str">
        <f aca="false">IF(Table24[[#This Row],[Number]]&lt;&gt;0,COUNTIF('Finish order'!F:F, Table24[[#This Row],[Number]]),"")</f>
        <v/>
      </c>
    </row>
    <row r="973" customFormat="false" ht="15" hidden="false" customHeight="false" outlineLevel="0" collapsed="false">
      <c r="A973" s="5" t="n">
        <v>972</v>
      </c>
      <c r="C973" s="9" t="s">
        <v>764</v>
      </c>
      <c r="D973" s="9" t="s">
        <v>119</v>
      </c>
      <c r="E973" s="9" t="s">
        <v>295</v>
      </c>
      <c r="F973" s="9" t="s">
        <v>740</v>
      </c>
      <c r="G973" s="0" t="str">
        <f aca="false">IF(Table24[[#This Row],[Number]]&lt;&gt;0,COUNTIF('Finish order'!F:F, Table24[[#This Row],[Number]]),"")</f>
        <v/>
      </c>
    </row>
    <row r="974" customFormat="false" ht="15" hidden="false" customHeight="false" outlineLevel="0" collapsed="false">
      <c r="A974" s="5" t="n">
        <v>973</v>
      </c>
      <c r="B974" s="5" t="n">
        <v>973</v>
      </c>
      <c r="C974" s="9" t="s">
        <v>765</v>
      </c>
      <c r="D974" s="9" t="s">
        <v>52</v>
      </c>
      <c r="E974" s="9" t="s">
        <v>295</v>
      </c>
      <c r="F974" s="9" t="s">
        <v>740</v>
      </c>
      <c r="G974" s="0" t="n">
        <f aca="false">IF(Table24[[#This Row],[Number]]&lt;&gt;0,COUNTIF('Finish order'!F:F, Table24[[#This Row],[Number]]),"")</f>
        <v>1</v>
      </c>
    </row>
    <row r="975" customFormat="false" ht="15" hidden="false" customHeight="false" outlineLevel="0" collapsed="false">
      <c r="A975" s="5" t="n">
        <v>974</v>
      </c>
      <c r="C975" s="9" t="s">
        <v>766</v>
      </c>
      <c r="D975" s="9" t="s">
        <v>99</v>
      </c>
      <c r="E975" s="9" t="s">
        <v>295</v>
      </c>
      <c r="F975" s="9" t="s">
        <v>740</v>
      </c>
      <c r="G975" s="0" t="str">
        <f aca="false">IF(Table24[[#This Row],[Number]]&lt;&gt;0,COUNTIF('Finish order'!F:F, Table24[[#This Row],[Number]]),"")</f>
        <v/>
      </c>
    </row>
    <row r="976" customFormat="false" ht="15" hidden="false" customHeight="false" outlineLevel="0" collapsed="false">
      <c r="A976" s="5" t="n">
        <v>975</v>
      </c>
      <c r="C976" s="9" t="s">
        <v>767</v>
      </c>
      <c r="D976" s="9" t="s">
        <v>225</v>
      </c>
      <c r="E976" s="9" t="s">
        <v>295</v>
      </c>
      <c r="F976" s="9" t="s">
        <v>740</v>
      </c>
      <c r="G976" s="0" t="str">
        <f aca="false">IF(Table24[[#This Row],[Number]]&lt;&gt;0,COUNTIF('Finish order'!F:F, Table24[[#This Row],[Number]]),"")</f>
        <v/>
      </c>
    </row>
    <row r="977" customFormat="false" ht="15" hidden="false" customHeight="false" outlineLevel="0" collapsed="false">
      <c r="A977" s="5" t="n">
        <v>976</v>
      </c>
      <c r="C977" s="9" t="s">
        <v>768</v>
      </c>
      <c r="D977" s="9" t="s">
        <v>769</v>
      </c>
      <c r="E977" s="9" t="s">
        <v>295</v>
      </c>
      <c r="F977" s="9" t="s">
        <v>740</v>
      </c>
      <c r="G977" s="0" t="str">
        <f aca="false">IF(Table24[[#This Row],[Number]]&lt;&gt;0,COUNTIF('Finish order'!F:F, Table24[[#This Row],[Number]]),"")</f>
        <v/>
      </c>
    </row>
    <row r="978" customFormat="false" ht="15" hidden="false" customHeight="false" outlineLevel="0" collapsed="false">
      <c r="A978" s="5" t="n">
        <v>977</v>
      </c>
      <c r="C978" s="9"/>
      <c r="D978" s="6"/>
      <c r="E978" s="9" t="s">
        <v>295</v>
      </c>
      <c r="F978" s="9" t="s">
        <v>740</v>
      </c>
      <c r="G978" s="0" t="str">
        <f aca="false">IF(Table24[[#This Row],[Number]]&lt;&gt;0,COUNTIF('Finish order'!F:F, Table24[[#This Row],[Number]]),"")</f>
        <v/>
      </c>
    </row>
    <row r="979" customFormat="false" ht="15" hidden="false" customHeight="false" outlineLevel="0" collapsed="false">
      <c r="A979" s="5" t="n">
        <v>978</v>
      </c>
      <c r="C979" s="9"/>
      <c r="D979" s="6"/>
      <c r="E979" s="9" t="s">
        <v>295</v>
      </c>
      <c r="F979" s="9" t="s">
        <v>740</v>
      </c>
      <c r="G979" s="0" t="str">
        <f aca="false">IF(Table24[[#This Row],[Number]]&lt;&gt;0,COUNTIF('Finish order'!F:F, Table24[[#This Row],[Number]]),"")</f>
        <v/>
      </c>
    </row>
    <row r="980" customFormat="false" ht="15" hidden="false" customHeight="false" outlineLevel="0" collapsed="false">
      <c r="A980" s="5" t="n">
        <v>979</v>
      </c>
      <c r="C980" s="9"/>
      <c r="D980" s="6"/>
      <c r="E980" s="9" t="s">
        <v>295</v>
      </c>
      <c r="F980" s="9" t="s">
        <v>740</v>
      </c>
      <c r="G980" s="0" t="str">
        <f aca="false">IF(Table24[[#This Row],[Number]]&lt;&gt;0,COUNTIF('Finish order'!F:F, Table24[[#This Row],[Number]]),"")</f>
        <v/>
      </c>
    </row>
    <row r="981" customFormat="false" ht="15" hidden="false" customHeight="false" outlineLevel="0" collapsed="false">
      <c r="A981" s="5" t="n">
        <v>980</v>
      </c>
      <c r="C981" s="9"/>
      <c r="D981" s="6"/>
      <c r="E981" s="9" t="s">
        <v>295</v>
      </c>
      <c r="F981" s="9" t="s">
        <v>740</v>
      </c>
      <c r="G981" s="0" t="str">
        <f aca="false">IF(Table24[[#This Row],[Number]]&lt;&gt;0,COUNTIF('Finish order'!F:F, Table24[[#This Row],[Number]]),"")</f>
        <v/>
      </c>
    </row>
    <row r="982" customFormat="false" ht="15" hidden="false" customHeight="false" outlineLevel="0" collapsed="false">
      <c r="A982" s="5" t="n">
        <v>981</v>
      </c>
      <c r="C982" s="9"/>
      <c r="D982" s="6"/>
      <c r="E982" s="9" t="s">
        <v>295</v>
      </c>
      <c r="F982" s="9" t="s">
        <v>740</v>
      </c>
      <c r="G982" s="0" t="str">
        <f aca="false">IF(Table24[[#This Row],[Number]]&lt;&gt;0,COUNTIF('Finish order'!F:F, Table24[[#This Row],[Number]]),"")</f>
        <v/>
      </c>
    </row>
    <row r="983" customFormat="false" ht="15" hidden="false" customHeight="false" outlineLevel="0" collapsed="false">
      <c r="A983" s="5" t="n">
        <v>982</v>
      </c>
      <c r="C983" s="9"/>
      <c r="D983" s="6"/>
      <c r="E983" s="9" t="s">
        <v>295</v>
      </c>
      <c r="F983" s="9" t="s">
        <v>740</v>
      </c>
      <c r="G983" s="0" t="str">
        <f aca="false">IF(Table24[[#This Row],[Number]]&lt;&gt;0,COUNTIF('Finish order'!F:F, Table24[[#This Row],[Number]]),"")</f>
        <v/>
      </c>
    </row>
    <row r="984" customFormat="false" ht="15" hidden="false" customHeight="false" outlineLevel="0" collapsed="false">
      <c r="A984" s="5" t="n">
        <v>983</v>
      </c>
      <c r="C984" s="9"/>
      <c r="D984" s="6"/>
      <c r="E984" s="9" t="s">
        <v>295</v>
      </c>
      <c r="F984" s="9" t="s">
        <v>740</v>
      </c>
      <c r="G984" s="0" t="str">
        <f aca="false">IF(Table24[[#This Row],[Number]]&lt;&gt;0,COUNTIF('Finish order'!F:F, Table24[[#This Row],[Number]]),"")</f>
        <v/>
      </c>
    </row>
    <row r="985" customFormat="false" ht="15" hidden="false" customHeight="false" outlineLevel="0" collapsed="false">
      <c r="A985" s="5" t="n">
        <v>984</v>
      </c>
      <c r="D985" s="6"/>
      <c r="E985" s="9" t="s">
        <v>295</v>
      </c>
      <c r="F985" s="9" t="s">
        <v>740</v>
      </c>
      <c r="G985" s="0" t="str">
        <f aca="false">IF(Table24[[#This Row],[Number]]&lt;&gt;0,COUNTIF('Finish order'!F:F, Table24[[#This Row],[Number]]),"")</f>
        <v/>
      </c>
    </row>
    <row r="986" customFormat="false" ht="15" hidden="false" customHeight="false" outlineLevel="0" collapsed="false">
      <c r="A986" s="5" t="n">
        <v>985</v>
      </c>
      <c r="C986" s="9" t="s">
        <v>770</v>
      </c>
      <c r="D986" s="9" t="s">
        <v>715</v>
      </c>
      <c r="E986" s="9" t="s">
        <v>295</v>
      </c>
      <c r="F986" s="9" t="s">
        <v>771</v>
      </c>
      <c r="G986" s="0" t="str">
        <f aca="false">IF(Table24[[#This Row],[Number]]&lt;&gt;0,COUNTIF('Finish order'!F:F, Table24[[#This Row],[Number]]),"")</f>
        <v/>
      </c>
    </row>
    <row r="987" customFormat="false" ht="15" hidden="false" customHeight="false" outlineLevel="0" collapsed="false">
      <c r="A987" s="5" t="n">
        <v>986</v>
      </c>
      <c r="B987" s="5" t="n">
        <v>986</v>
      </c>
      <c r="C987" s="9" t="s">
        <v>772</v>
      </c>
      <c r="D987" s="9" t="s">
        <v>222</v>
      </c>
      <c r="E987" s="9" t="s">
        <v>295</v>
      </c>
      <c r="F987" s="9" t="s">
        <v>771</v>
      </c>
      <c r="G987" s="0" t="n">
        <f aca="false">IF(Table24[[#This Row],[Number]]&lt;&gt;0,COUNTIF('Finish order'!F:F, Table24[[#This Row],[Number]]),"")</f>
        <v>1</v>
      </c>
    </row>
    <row r="988" customFormat="false" ht="15" hidden="false" customHeight="false" outlineLevel="0" collapsed="false">
      <c r="A988" s="5" t="n">
        <v>987</v>
      </c>
      <c r="B988" s="5" t="n">
        <v>987</v>
      </c>
      <c r="C988" s="9" t="s">
        <v>773</v>
      </c>
      <c r="D988" s="9" t="s">
        <v>39</v>
      </c>
      <c r="E988" s="9" t="s">
        <v>295</v>
      </c>
      <c r="F988" s="9" t="s">
        <v>771</v>
      </c>
      <c r="G988" s="0" t="n">
        <f aca="false">IF(Table24[[#This Row],[Number]]&lt;&gt;0,COUNTIF('Finish order'!F:F, Table24[[#This Row],[Number]]),"")</f>
        <v>1</v>
      </c>
      <c r="I988" s="7" t="n">
        <v>1163</v>
      </c>
    </row>
    <row r="989" customFormat="false" ht="15" hidden="false" customHeight="false" outlineLevel="0" collapsed="false">
      <c r="A989" s="5" t="n">
        <v>988</v>
      </c>
      <c r="C989" s="9" t="s">
        <v>774</v>
      </c>
      <c r="D989" s="9" t="s">
        <v>48</v>
      </c>
      <c r="E989" s="9" t="s">
        <v>295</v>
      </c>
      <c r="F989" s="9" t="s">
        <v>771</v>
      </c>
      <c r="G989" s="0" t="str">
        <f aca="false">IF(Table24[[#This Row],[Number]]&lt;&gt;0,COUNTIF('Finish order'!F:F, Table24[[#This Row],[Number]]),"")</f>
        <v/>
      </c>
    </row>
    <row r="990" customFormat="false" ht="15" hidden="false" customHeight="false" outlineLevel="0" collapsed="false">
      <c r="A990" s="5" t="n">
        <v>989</v>
      </c>
      <c r="C990" s="9" t="s">
        <v>775</v>
      </c>
      <c r="D990" s="9" t="s">
        <v>48</v>
      </c>
      <c r="E990" s="9" t="s">
        <v>295</v>
      </c>
      <c r="F990" s="9" t="s">
        <v>771</v>
      </c>
      <c r="G990" s="0" t="str">
        <f aca="false">IF(Table24[[#This Row],[Number]]&lt;&gt;0,COUNTIF('Finish order'!F:F, Table24[[#This Row],[Number]]),"")</f>
        <v/>
      </c>
    </row>
    <row r="991" customFormat="false" ht="15" hidden="false" customHeight="false" outlineLevel="0" collapsed="false">
      <c r="A991" s="5" t="n">
        <v>990</v>
      </c>
      <c r="C991" s="9" t="s">
        <v>776</v>
      </c>
      <c r="D991" s="9" t="s">
        <v>102</v>
      </c>
      <c r="E991" s="9" t="s">
        <v>295</v>
      </c>
      <c r="F991" s="9" t="s">
        <v>771</v>
      </c>
      <c r="G991" s="0" t="str">
        <f aca="false">IF(Table24[[#This Row],[Number]]&lt;&gt;0,COUNTIF('Finish order'!F:F, Table24[[#This Row],[Number]]),"")</f>
        <v/>
      </c>
    </row>
    <row r="992" customFormat="false" ht="15" hidden="false" customHeight="false" outlineLevel="0" collapsed="false">
      <c r="A992" s="5" t="n">
        <v>991</v>
      </c>
      <c r="C992" s="9" t="s">
        <v>777</v>
      </c>
      <c r="D992" s="9" t="s">
        <v>39</v>
      </c>
      <c r="E992" s="9" t="s">
        <v>295</v>
      </c>
      <c r="F992" s="9" t="s">
        <v>771</v>
      </c>
      <c r="G992" s="0" t="str">
        <f aca="false">IF(Table24[[#This Row],[Number]]&lt;&gt;0,COUNTIF('Finish order'!F:F, Table24[[#This Row],[Number]]),"")</f>
        <v/>
      </c>
    </row>
    <row r="993" customFormat="false" ht="15" hidden="false" customHeight="false" outlineLevel="0" collapsed="false">
      <c r="A993" s="5" t="n">
        <v>992</v>
      </c>
      <c r="C993" s="9" t="s">
        <v>778</v>
      </c>
      <c r="D993" s="9" t="s">
        <v>779</v>
      </c>
      <c r="E993" s="9" t="s">
        <v>295</v>
      </c>
      <c r="F993" s="9" t="s">
        <v>771</v>
      </c>
      <c r="G993" s="0" t="str">
        <f aca="false">IF(Table24[[#This Row],[Number]]&lt;&gt;0,COUNTIF('Finish order'!F:F, Table24[[#This Row],[Number]]),"")</f>
        <v/>
      </c>
    </row>
    <row r="994" customFormat="false" ht="15" hidden="false" customHeight="false" outlineLevel="0" collapsed="false">
      <c r="A994" s="5" t="n">
        <v>993</v>
      </c>
      <c r="C994" s="9" t="s">
        <v>780</v>
      </c>
      <c r="D994" s="9" t="s">
        <v>781</v>
      </c>
      <c r="E994" s="9" t="s">
        <v>295</v>
      </c>
      <c r="F994" s="9" t="s">
        <v>771</v>
      </c>
      <c r="G994" s="0" t="str">
        <f aca="false">IF(Table24[[#This Row],[Number]]&lt;&gt;0,COUNTIF('Finish order'!F:F, Table24[[#This Row],[Number]]),"")</f>
        <v/>
      </c>
    </row>
    <row r="995" customFormat="false" ht="15" hidden="false" customHeight="false" outlineLevel="0" collapsed="false">
      <c r="A995" s="5" t="n">
        <v>994</v>
      </c>
      <c r="C995" s="9"/>
      <c r="D995" s="6"/>
      <c r="E995" s="9" t="s">
        <v>295</v>
      </c>
      <c r="F995" s="9" t="s">
        <v>782</v>
      </c>
      <c r="G995" s="0" t="str">
        <f aca="false">IF(Table24[[#This Row],[Number]]&lt;&gt;0,COUNTIF('Finish order'!F:F, Table24[[#This Row],[Number]]),"")</f>
        <v/>
      </c>
    </row>
    <row r="996" customFormat="false" ht="15" hidden="false" customHeight="false" outlineLevel="0" collapsed="false">
      <c r="A996" s="5" t="n">
        <v>995</v>
      </c>
      <c r="C996" s="9"/>
      <c r="D996" s="6"/>
      <c r="E996" s="9" t="s">
        <v>295</v>
      </c>
      <c r="F996" s="9" t="s">
        <v>782</v>
      </c>
      <c r="G996" s="0" t="str">
        <f aca="false">IF(Table24[[#This Row],[Number]]&lt;&gt;0,COUNTIF('Finish order'!F:F, Table24[[#This Row],[Number]]),"")</f>
        <v/>
      </c>
    </row>
    <row r="997" customFormat="false" ht="15" hidden="false" customHeight="false" outlineLevel="0" collapsed="false">
      <c r="A997" s="5" t="n">
        <v>996</v>
      </c>
      <c r="C997" s="9"/>
      <c r="D997" s="6"/>
      <c r="E997" s="9" t="s">
        <v>295</v>
      </c>
      <c r="F997" s="9" t="s">
        <v>782</v>
      </c>
      <c r="G997" s="0" t="str">
        <f aca="false">IF(Table24[[#This Row],[Number]]&lt;&gt;0,COUNTIF('Finish order'!F:F, Table24[[#This Row],[Number]]),"")</f>
        <v/>
      </c>
    </row>
    <row r="998" customFormat="false" ht="15" hidden="false" customHeight="false" outlineLevel="0" collapsed="false">
      <c r="A998" s="5" t="n">
        <v>997</v>
      </c>
      <c r="C998" s="9"/>
      <c r="D998" s="6"/>
      <c r="E998" s="9" t="s">
        <v>295</v>
      </c>
      <c r="F998" s="9" t="s">
        <v>782</v>
      </c>
      <c r="G998" s="0" t="str">
        <f aca="false">IF(Table24[[#This Row],[Number]]&lt;&gt;0,COUNTIF('Finish order'!F:F, Table24[[#This Row],[Number]]),"")</f>
        <v/>
      </c>
    </row>
    <row r="999" customFormat="false" ht="15" hidden="false" customHeight="false" outlineLevel="0" collapsed="false">
      <c r="A999" s="5" t="n">
        <v>998</v>
      </c>
      <c r="C999" s="9" t="s">
        <v>783</v>
      </c>
      <c r="D999" s="9" t="s">
        <v>48</v>
      </c>
      <c r="E999" s="9" t="s">
        <v>295</v>
      </c>
      <c r="F999" s="9" t="s">
        <v>782</v>
      </c>
      <c r="G999" s="0" t="str">
        <f aca="false">IF(Table24[[#This Row],[Number]]&lt;&gt;0,COUNTIF('Finish order'!F:F, Table24[[#This Row],[Number]]),"")</f>
        <v/>
      </c>
    </row>
    <row r="1000" customFormat="false" ht="15" hidden="false" customHeight="false" outlineLevel="0" collapsed="false">
      <c r="A1000" s="5" t="n">
        <v>999</v>
      </c>
      <c r="C1000" s="9" t="s">
        <v>784</v>
      </c>
      <c r="D1000" s="9" t="s">
        <v>139</v>
      </c>
      <c r="E1000" s="9" t="s">
        <v>295</v>
      </c>
      <c r="F1000" s="9" t="s">
        <v>782</v>
      </c>
      <c r="G1000" s="0" t="str">
        <f aca="false">IF(Table24[[#This Row],[Number]]&lt;&gt;0,COUNTIF('Finish order'!F:F, Table24[[#This Row],[Number]]),"")</f>
        <v/>
      </c>
    </row>
    <row r="1001" customFormat="false" ht="15" hidden="false" customHeight="false" outlineLevel="0" collapsed="false">
      <c r="A1001" s="5" t="n">
        <v>1000</v>
      </c>
      <c r="C1001" s="9"/>
      <c r="D1001" s="6"/>
      <c r="E1001" s="9" t="s">
        <v>295</v>
      </c>
      <c r="F1001" s="9" t="s">
        <v>785</v>
      </c>
      <c r="G1001" s="0" t="str">
        <f aca="false">IF(Table24[[#This Row],[Number]]&lt;&gt;0,COUNTIF('Finish order'!F:F, Table24[[#This Row],[Number]]),"")</f>
        <v/>
      </c>
    </row>
    <row r="1002" customFormat="false" ht="15" hidden="false" customHeight="false" outlineLevel="0" collapsed="false">
      <c r="A1002" s="5" t="n">
        <v>1001</v>
      </c>
      <c r="C1002" s="9" t="s">
        <v>786</v>
      </c>
      <c r="D1002" s="9" t="s">
        <v>39</v>
      </c>
      <c r="E1002" s="9" t="s">
        <v>295</v>
      </c>
      <c r="F1002" s="9" t="s">
        <v>296</v>
      </c>
      <c r="G1002" s="0" t="str">
        <f aca="false">IF(Table24[[#This Row],[Number]]&lt;&gt;0,COUNTIF('Finish order'!F:F, Table24[[#This Row],[Number]]),"")</f>
        <v/>
      </c>
    </row>
    <row r="1003" customFormat="false" ht="15" hidden="false" customHeight="false" outlineLevel="0" collapsed="false">
      <c r="A1003" s="5" t="n">
        <v>1002</v>
      </c>
      <c r="C1003" s="9" t="s">
        <v>787</v>
      </c>
      <c r="D1003" s="9" t="s">
        <v>48</v>
      </c>
      <c r="E1003" s="9" t="s">
        <v>295</v>
      </c>
      <c r="F1003" s="9" t="s">
        <v>296</v>
      </c>
      <c r="G1003" s="0" t="str">
        <f aca="false">IF(Table24[[#This Row],[Number]]&lt;&gt;0,COUNTIF('Finish order'!F:F, Table24[[#This Row],[Number]]),"")</f>
        <v/>
      </c>
    </row>
    <row r="1004" customFormat="false" ht="15" hidden="false" customHeight="false" outlineLevel="0" collapsed="false">
      <c r="A1004" s="5" t="n">
        <v>1003</v>
      </c>
      <c r="C1004" s="9" t="s">
        <v>788</v>
      </c>
      <c r="D1004" s="9" t="s">
        <v>39</v>
      </c>
      <c r="E1004" s="9" t="s">
        <v>295</v>
      </c>
      <c r="F1004" s="9" t="s">
        <v>296</v>
      </c>
      <c r="G1004" s="0" t="str">
        <f aca="false">IF(Table24[[#This Row],[Number]]&lt;&gt;0,COUNTIF('Finish order'!F:F, Table24[[#This Row],[Number]]),"")</f>
        <v/>
      </c>
    </row>
    <row r="1005" customFormat="false" ht="15" hidden="false" customHeight="false" outlineLevel="0" collapsed="false">
      <c r="A1005" s="5" t="n">
        <v>1004</v>
      </c>
      <c r="C1005" s="9" t="s">
        <v>789</v>
      </c>
      <c r="D1005" s="9" t="s">
        <v>65</v>
      </c>
      <c r="E1005" s="9" t="s">
        <v>295</v>
      </c>
      <c r="F1005" s="9" t="s">
        <v>296</v>
      </c>
      <c r="G1005" s="0" t="str">
        <f aca="false">IF(Table24[[#This Row],[Number]]&lt;&gt;0,COUNTIF('Finish order'!F:F, Table24[[#This Row],[Number]]),"")</f>
        <v/>
      </c>
    </row>
    <row r="1006" customFormat="false" ht="15" hidden="false" customHeight="false" outlineLevel="0" collapsed="false">
      <c r="A1006" s="5" t="n">
        <v>1005</v>
      </c>
      <c r="C1006" s="9" t="s">
        <v>790</v>
      </c>
      <c r="D1006" s="9" t="s">
        <v>39</v>
      </c>
      <c r="E1006" s="9" t="s">
        <v>295</v>
      </c>
      <c r="F1006" s="9" t="s">
        <v>296</v>
      </c>
      <c r="G1006" s="0" t="str">
        <f aca="false">IF(Table24[[#This Row],[Number]]&lt;&gt;0,COUNTIF('Finish order'!F:F, Table24[[#This Row],[Number]]),"")</f>
        <v/>
      </c>
    </row>
    <row r="1007" customFormat="false" ht="15" hidden="false" customHeight="false" outlineLevel="0" collapsed="false">
      <c r="A1007" s="5" t="n">
        <v>1006</v>
      </c>
      <c r="C1007" s="9" t="s">
        <v>791</v>
      </c>
      <c r="D1007" s="9" t="s">
        <v>39</v>
      </c>
      <c r="E1007" s="9" t="s">
        <v>295</v>
      </c>
      <c r="F1007" s="9" t="s">
        <v>296</v>
      </c>
      <c r="G1007" s="0" t="str">
        <f aca="false">IF(Table24[[#This Row],[Number]]&lt;&gt;0,COUNTIF('Finish order'!F:F, Table24[[#This Row],[Number]]),"")</f>
        <v/>
      </c>
    </row>
    <row r="1008" customFormat="false" ht="15" hidden="false" customHeight="false" outlineLevel="0" collapsed="false">
      <c r="A1008" s="5" t="n">
        <v>1007</v>
      </c>
      <c r="C1008" s="9" t="s">
        <v>792</v>
      </c>
      <c r="D1008" s="9" t="s">
        <v>39</v>
      </c>
      <c r="E1008" s="9" t="s">
        <v>295</v>
      </c>
      <c r="F1008" s="9" t="s">
        <v>296</v>
      </c>
      <c r="G1008" s="0" t="str">
        <f aca="false">IF(Table24[[#This Row],[Number]]&lt;&gt;0,COUNTIF('Finish order'!F:F, Table24[[#This Row],[Number]]),"")</f>
        <v/>
      </c>
    </row>
    <row r="1009" customFormat="false" ht="15" hidden="false" customHeight="false" outlineLevel="0" collapsed="false">
      <c r="A1009" s="5" t="n">
        <v>1008</v>
      </c>
      <c r="C1009" s="9" t="s">
        <v>793</v>
      </c>
      <c r="D1009" s="9" t="s">
        <v>39</v>
      </c>
      <c r="E1009" s="9" t="s">
        <v>295</v>
      </c>
      <c r="F1009" s="9" t="s">
        <v>321</v>
      </c>
      <c r="G1009" s="0" t="str">
        <f aca="false">IF(Table24[[#This Row],[Number]]&lt;&gt;0,COUNTIF('Finish order'!F:F, Table24[[#This Row],[Number]]),"")</f>
        <v/>
      </c>
    </row>
    <row r="1010" customFormat="false" ht="15" hidden="false" customHeight="false" outlineLevel="0" collapsed="false">
      <c r="A1010" s="5" t="n">
        <v>1009</v>
      </c>
      <c r="C1010" s="9" t="s">
        <v>794</v>
      </c>
      <c r="D1010" s="9" t="s">
        <v>39</v>
      </c>
      <c r="E1010" s="9" t="s">
        <v>295</v>
      </c>
      <c r="F1010" s="9" t="s">
        <v>296</v>
      </c>
      <c r="G1010" s="0" t="str">
        <f aca="false">IF(Table24[[#This Row],[Number]]&lt;&gt;0,COUNTIF('Finish order'!F:F, Table24[[#This Row],[Number]]),"")</f>
        <v/>
      </c>
    </row>
    <row r="1011" customFormat="false" ht="15" hidden="false" customHeight="false" outlineLevel="0" collapsed="false">
      <c r="A1011" s="5" t="n">
        <v>1010</v>
      </c>
      <c r="C1011" s="9" t="s">
        <v>795</v>
      </c>
      <c r="D1011" s="9" t="s">
        <v>39</v>
      </c>
      <c r="E1011" s="9" t="s">
        <v>295</v>
      </c>
      <c r="F1011" s="9" t="s">
        <v>296</v>
      </c>
      <c r="G1011" s="0" t="str">
        <f aca="false">IF(Table24[[#This Row],[Number]]&lt;&gt;0,COUNTIF('Finish order'!F:F, Table24[[#This Row],[Number]]),"")</f>
        <v/>
      </c>
    </row>
    <row r="1012" customFormat="false" ht="15" hidden="false" customHeight="false" outlineLevel="0" collapsed="false">
      <c r="A1012" s="5" t="n">
        <v>1011</v>
      </c>
      <c r="C1012" s="9" t="s">
        <v>796</v>
      </c>
      <c r="D1012" s="9" t="s">
        <v>39</v>
      </c>
      <c r="E1012" s="9" t="s">
        <v>295</v>
      </c>
      <c r="F1012" s="9" t="s">
        <v>296</v>
      </c>
      <c r="G1012" s="0" t="str">
        <f aca="false">IF(Table24[[#This Row],[Number]]&lt;&gt;0,COUNTIF('Finish order'!F:F, Table24[[#This Row],[Number]]),"")</f>
        <v/>
      </c>
    </row>
    <row r="1013" customFormat="false" ht="15" hidden="false" customHeight="false" outlineLevel="0" collapsed="false">
      <c r="A1013" s="5" t="n">
        <v>1012</v>
      </c>
      <c r="C1013" s="9" t="s">
        <v>797</v>
      </c>
      <c r="D1013" s="9" t="s">
        <v>39</v>
      </c>
      <c r="E1013" s="9" t="s">
        <v>295</v>
      </c>
      <c r="F1013" s="9" t="s">
        <v>321</v>
      </c>
      <c r="G1013" s="0" t="str">
        <f aca="false">IF(Table24[[#This Row],[Number]]&lt;&gt;0,COUNTIF('Finish order'!F:F, Table24[[#This Row],[Number]]),"")</f>
        <v/>
      </c>
    </row>
    <row r="1014" customFormat="false" ht="15" hidden="false" customHeight="false" outlineLevel="0" collapsed="false">
      <c r="A1014" s="5" t="n">
        <v>1013</v>
      </c>
      <c r="C1014" s="9" t="s">
        <v>390</v>
      </c>
      <c r="D1014" s="9" t="s">
        <v>39</v>
      </c>
      <c r="E1014" s="9" t="s">
        <v>295</v>
      </c>
      <c r="F1014" s="9" t="s">
        <v>296</v>
      </c>
      <c r="G1014" s="0" t="str">
        <f aca="false">IF(Table24[[#This Row],[Number]]&lt;&gt;0,COUNTIF('Finish order'!F:F, Table24[[#This Row],[Number]]),"")</f>
        <v/>
      </c>
    </row>
    <row r="1015" customFormat="false" ht="15" hidden="false" customHeight="false" outlineLevel="0" collapsed="false">
      <c r="A1015" s="5" t="n">
        <v>1014</v>
      </c>
      <c r="C1015" s="9" t="s">
        <v>798</v>
      </c>
      <c r="D1015" s="9" t="s">
        <v>39</v>
      </c>
      <c r="E1015" s="9" t="s">
        <v>295</v>
      </c>
      <c r="F1015" s="9" t="s">
        <v>296</v>
      </c>
      <c r="G1015" s="0" t="str">
        <f aca="false">IF(Table24[[#This Row],[Number]]&lt;&gt;0,COUNTIF('Finish order'!F:F, Table24[[#This Row],[Number]]),"")</f>
        <v/>
      </c>
    </row>
    <row r="1016" customFormat="false" ht="15" hidden="false" customHeight="false" outlineLevel="0" collapsed="false">
      <c r="A1016" s="5" t="n">
        <v>1015</v>
      </c>
      <c r="C1016" s="9" t="s">
        <v>799</v>
      </c>
      <c r="D1016" s="9" t="s">
        <v>48</v>
      </c>
      <c r="E1016" s="9" t="s">
        <v>295</v>
      </c>
      <c r="F1016" s="9" t="s">
        <v>296</v>
      </c>
      <c r="G1016" s="0" t="str">
        <f aca="false">IF(Table24[[#This Row],[Number]]&lt;&gt;0,COUNTIF('Finish order'!F:F, Table24[[#This Row],[Number]]),"")</f>
        <v/>
      </c>
    </row>
    <row r="1017" customFormat="false" ht="15" hidden="false" customHeight="false" outlineLevel="0" collapsed="false">
      <c r="A1017" s="5" t="n">
        <v>1016</v>
      </c>
      <c r="C1017" s="9" t="s">
        <v>800</v>
      </c>
      <c r="D1017" s="9" t="s">
        <v>39</v>
      </c>
      <c r="E1017" s="9" t="s">
        <v>295</v>
      </c>
      <c r="F1017" s="9" t="s">
        <v>321</v>
      </c>
      <c r="G1017" s="0" t="str">
        <f aca="false">IF(Table24[[#This Row],[Number]]&lt;&gt;0,COUNTIF('Finish order'!F:F, Table24[[#This Row],[Number]]),"")</f>
        <v/>
      </c>
    </row>
    <row r="1018" customFormat="false" ht="15" hidden="false" customHeight="false" outlineLevel="0" collapsed="false">
      <c r="A1018" s="5" t="n">
        <v>1017</v>
      </c>
      <c r="C1018" s="9" t="s">
        <v>801</v>
      </c>
      <c r="D1018" s="9" t="s">
        <v>39</v>
      </c>
      <c r="E1018" s="9" t="s">
        <v>295</v>
      </c>
      <c r="F1018" s="9" t="s">
        <v>296</v>
      </c>
      <c r="G1018" s="0" t="str">
        <f aca="false">IF(Table24[[#This Row],[Number]]&lt;&gt;0,COUNTIF('Finish order'!F:F, Table24[[#This Row],[Number]]),"")</f>
        <v/>
      </c>
    </row>
    <row r="1019" customFormat="false" ht="15" hidden="false" customHeight="false" outlineLevel="0" collapsed="false">
      <c r="A1019" s="5" t="n">
        <v>1018</v>
      </c>
      <c r="C1019" s="9" t="s">
        <v>802</v>
      </c>
      <c r="D1019" s="9" t="s">
        <v>803</v>
      </c>
      <c r="E1019" s="9" t="s">
        <v>295</v>
      </c>
      <c r="F1019" s="9" t="s">
        <v>389</v>
      </c>
      <c r="G1019" s="0" t="str">
        <f aca="false">IF(Table24[[#This Row],[Number]]&lt;&gt;0,COUNTIF('Finish order'!F:F, Table24[[#This Row],[Number]]),"")</f>
        <v/>
      </c>
    </row>
    <row r="1020" customFormat="false" ht="15" hidden="false" customHeight="false" outlineLevel="0" collapsed="false">
      <c r="A1020" s="5" t="n">
        <v>1019</v>
      </c>
      <c r="C1020" s="9" t="s">
        <v>804</v>
      </c>
      <c r="D1020" s="9" t="s">
        <v>52</v>
      </c>
      <c r="E1020" s="9" t="s">
        <v>295</v>
      </c>
      <c r="F1020" s="9" t="s">
        <v>296</v>
      </c>
      <c r="G1020" s="0" t="str">
        <f aca="false">IF(Table24[[#This Row],[Number]]&lt;&gt;0,COUNTIF('Finish order'!F:F, Table24[[#This Row],[Number]]),"")</f>
        <v/>
      </c>
    </row>
    <row r="1021" customFormat="false" ht="15" hidden="false" customHeight="false" outlineLevel="0" collapsed="false">
      <c r="A1021" s="5" t="n">
        <v>1020</v>
      </c>
      <c r="C1021" s="9" t="s">
        <v>340</v>
      </c>
      <c r="D1021" s="9" t="s">
        <v>39</v>
      </c>
      <c r="E1021" s="9" t="s">
        <v>295</v>
      </c>
      <c r="F1021" s="9" t="s">
        <v>296</v>
      </c>
      <c r="G1021" s="0" t="str">
        <f aca="false">IF(Table24[[#This Row],[Number]]&lt;&gt;0,COUNTIF('Finish order'!F:F, Table24[[#This Row],[Number]]),"")</f>
        <v/>
      </c>
    </row>
    <row r="1022" customFormat="false" ht="15" hidden="false" customHeight="false" outlineLevel="0" collapsed="false">
      <c r="A1022" s="5" t="n">
        <v>1021</v>
      </c>
      <c r="C1022" s="9" t="s">
        <v>805</v>
      </c>
      <c r="D1022" s="9" t="s">
        <v>39</v>
      </c>
      <c r="E1022" s="9" t="s">
        <v>295</v>
      </c>
      <c r="F1022" s="9" t="s">
        <v>296</v>
      </c>
      <c r="G1022" s="0" t="str">
        <f aca="false">IF(Table24[[#This Row],[Number]]&lt;&gt;0,COUNTIF('Finish order'!F:F, Table24[[#This Row],[Number]]),"")</f>
        <v/>
      </c>
    </row>
    <row r="1023" customFormat="false" ht="15" hidden="false" customHeight="false" outlineLevel="0" collapsed="false">
      <c r="A1023" s="5" t="n">
        <v>1022</v>
      </c>
      <c r="C1023" s="9" t="s">
        <v>806</v>
      </c>
      <c r="D1023" s="9" t="s">
        <v>39</v>
      </c>
      <c r="E1023" s="9" t="s">
        <v>295</v>
      </c>
      <c r="F1023" s="9" t="s">
        <v>389</v>
      </c>
      <c r="G1023" s="0" t="str">
        <f aca="false">IF(Table24[[#This Row],[Number]]&lt;&gt;0,COUNTIF('Finish order'!F:F, Table24[[#This Row],[Number]]),"")</f>
        <v/>
      </c>
    </row>
    <row r="1024" customFormat="false" ht="15" hidden="false" customHeight="false" outlineLevel="0" collapsed="false">
      <c r="A1024" s="5" t="n">
        <v>1023</v>
      </c>
      <c r="C1024" s="9" t="s">
        <v>807</v>
      </c>
      <c r="D1024" s="9" t="s">
        <v>166</v>
      </c>
      <c r="E1024" s="9" t="s">
        <v>295</v>
      </c>
      <c r="F1024" s="9" t="s">
        <v>389</v>
      </c>
      <c r="G1024" s="0" t="str">
        <f aca="false">IF(Table24[[#This Row],[Number]]&lt;&gt;0,COUNTIF('Finish order'!F:F, Table24[[#This Row],[Number]]),"")</f>
        <v/>
      </c>
    </row>
    <row r="1025" customFormat="false" ht="15" hidden="false" customHeight="false" outlineLevel="0" collapsed="false">
      <c r="A1025" s="5" t="n">
        <v>1024</v>
      </c>
      <c r="C1025" s="9" t="s">
        <v>808</v>
      </c>
      <c r="D1025" s="9" t="s">
        <v>370</v>
      </c>
      <c r="E1025" s="9" t="s">
        <v>295</v>
      </c>
      <c r="F1025" s="9" t="s">
        <v>296</v>
      </c>
      <c r="G1025" s="0" t="str">
        <f aca="false">IF(Table24[[#This Row],[Number]]&lt;&gt;0,COUNTIF('Finish order'!F:F, Table24[[#This Row],[Number]]),"")</f>
        <v/>
      </c>
    </row>
    <row r="1026" customFormat="false" ht="15" hidden="false" customHeight="false" outlineLevel="0" collapsed="false">
      <c r="A1026" s="5" t="n">
        <v>1025</v>
      </c>
      <c r="C1026" s="9" t="s">
        <v>809</v>
      </c>
      <c r="D1026" s="9" t="s">
        <v>39</v>
      </c>
      <c r="E1026" s="9" t="s">
        <v>295</v>
      </c>
      <c r="F1026" s="9" t="s">
        <v>296</v>
      </c>
      <c r="G1026" s="0" t="str">
        <f aca="false">IF(Table24[[#This Row],[Number]]&lt;&gt;0,COUNTIF('Finish order'!F:F, Table24[[#This Row],[Number]]),"")</f>
        <v/>
      </c>
    </row>
    <row r="1027" customFormat="false" ht="15" hidden="false" customHeight="false" outlineLevel="0" collapsed="false">
      <c r="A1027" s="5" t="n">
        <v>1026</v>
      </c>
      <c r="C1027" s="9" t="s">
        <v>810</v>
      </c>
      <c r="D1027" s="9" t="s">
        <v>39</v>
      </c>
      <c r="E1027" s="9" t="s">
        <v>295</v>
      </c>
      <c r="F1027" s="9" t="s">
        <v>296</v>
      </c>
      <c r="G1027" s="0" t="str">
        <f aca="false">IF(Table24[[#This Row],[Number]]&lt;&gt;0,COUNTIF('Finish order'!F:F, Table24[[#This Row],[Number]]),"")</f>
        <v/>
      </c>
    </row>
    <row r="1028" customFormat="false" ht="15" hidden="false" customHeight="false" outlineLevel="0" collapsed="false">
      <c r="A1028" s="5" t="n">
        <v>1027</v>
      </c>
      <c r="C1028" s="9" t="s">
        <v>811</v>
      </c>
      <c r="D1028" s="9" t="s">
        <v>102</v>
      </c>
      <c r="E1028" s="9" t="s">
        <v>295</v>
      </c>
      <c r="F1028" s="9" t="s">
        <v>296</v>
      </c>
      <c r="G1028" s="0" t="str">
        <f aca="false">IF(Table24[[#This Row],[Number]]&lt;&gt;0,COUNTIF('Finish order'!F:F, Table24[[#This Row],[Number]]),"")</f>
        <v/>
      </c>
    </row>
    <row r="1029" customFormat="false" ht="15" hidden="false" customHeight="false" outlineLevel="0" collapsed="false">
      <c r="A1029" s="5" t="n">
        <v>1028</v>
      </c>
      <c r="C1029" s="9" t="s">
        <v>812</v>
      </c>
      <c r="D1029" s="9" t="s">
        <v>813</v>
      </c>
      <c r="E1029" s="9" t="s">
        <v>295</v>
      </c>
      <c r="F1029" s="9" t="s">
        <v>296</v>
      </c>
      <c r="G1029" s="0" t="str">
        <f aca="false">IF(Table24[[#This Row],[Number]]&lt;&gt;0,COUNTIF('Finish order'!F:F, Table24[[#This Row],[Number]]),"")</f>
        <v/>
      </c>
    </row>
    <row r="1030" customFormat="false" ht="15" hidden="false" customHeight="false" outlineLevel="0" collapsed="false">
      <c r="A1030" s="5" t="n">
        <v>1029</v>
      </c>
      <c r="C1030" s="9" t="s">
        <v>814</v>
      </c>
      <c r="D1030" s="9" t="s">
        <v>39</v>
      </c>
      <c r="E1030" s="9" t="s">
        <v>295</v>
      </c>
      <c r="F1030" s="9" t="s">
        <v>296</v>
      </c>
      <c r="G1030" s="0" t="str">
        <f aca="false">IF(Table24[[#This Row],[Number]]&lt;&gt;0,COUNTIF('Finish order'!F:F, Table24[[#This Row],[Number]]),"")</f>
        <v/>
      </c>
    </row>
    <row r="1031" customFormat="false" ht="15" hidden="false" customHeight="false" outlineLevel="0" collapsed="false">
      <c r="A1031" s="5" t="n">
        <v>1030</v>
      </c>
      <c r="C1031" s="9" t="s">
        <v>815</v>
      </c>
      <c r="D1031" s="9" t="s">
        <v>222</v>
      </c>
      <c r="E1031" s="9" t="s">
        <v>295</v>
      </c>
      <c r="F1031" s="9" t="s">
        <v>296</v>
      </c>
      <c r="G1031" s="0" t="str">
        <f aca="false">IF(Table24[[#This Row],[Number]]&lt;&gt;0,COUNTIF('Finish order'!F:F, Table24[[#This Row],[Number]]),"")</f>
        <v/>
      </c>
    </row>
    <row r="1032" customFormat="false" ht="15" hidden="false" customHeight="false" outlineLevel="0" collapsed="false">
      <c r="A1032" s="5" t="n">
        <v>1031</v>
      </c>
      <c r="C1032" s="9" t="s">
        <v>816</v>
      </c>
      <c r="D1032" s="9" t="s">
        <v>39</v>
      </c>
      <c r="E1032" s="9" t="s">
        <v>295</v>
      </c>
      <c r="F1032" s="9" t="s">
        <v>321</v>
      </c>
      <c r="G1032" s="0" t="str">
        <f aca="false">IF(Table24[[#This Row],[Number]]&lt;&gt;0,COUNTIF('Finish order'!F:F, Table24[[#This Row],[Number]]),"")</f>
        <v/>
      </c>
    </row>
    <row r="1033" customFormat="false" ht="15" hidden="false" customHeight="false" outlineLevel="0" collapsed="false">
      <c r="A1033" s="5" t="n">
        <v>1032</v>
      </c>
      <c r="C1033" s="9" t="s">
        <v>817</v>
      </c>
      <c r="D1033" s="9" t="s">
        <v>39</v>
      </c>
      <c r="E1033" s="9" t="s">
        <v>295</v>
      </c>
      <c r="F1033" s="9" t="s">
        <v>296</v>
      </c>
      <c r="G1033" s="0" t="str">
        <f aca="false">IF(Table24[[#This Row],[Number]]&lt;&gt;0,COUNTIF('Finish order'!F:F, Table24[[#This Row],[Number]]),"")</f>
        <v/>
      </c>
    </row>
    <row r="1034" customFormat="false" ht="15" hidden="false" customHeight="false" outlineLevel="0" collapsed="false">
      <c r="A1034" s="5" t="n">
        <v>1033</v>
      </c>
      <c r="C1034" s="9" t="s">
        <v>325</v>
      </c>
      <c r="D1034" s="9" t="s">
        <v>119</v>
      </c>
      <c r="E1034" s="9" t="s">
        <v>295</v>
      </c>
      <c r="F1034" s="9" t="s">
        <v>296</v>
      </c>
      <c r="G1034" s="0" t="str">
        <f aca="false">IF(Table24[[#This Row],[Number]]&lt;&gt;0,COUNTIF('Finish order'!F:F, Table24[[#This Row],[Number]]),"")</f>
        <v/>
      </c>
    </row>
    <row r="1035" customFormat="false" ht="15" hidden="false" customHeight="false" outlineLevel="0" collapsed="false">
      <c r="A1035" s="5" t="n">
        <v>1034</v>
      </c>
      <c r="C1035" s="9" t="s">
        <v>818</v>
      </c>
      <c r="D1035" s="9" t="s">
        <v>215</v>
      </c>
      <c r="E1035" s="9" t="s">
        <v>295</v>
      </c>
      <c r="F1035" s="9" t="s">
        <v>296</v>
      </c>
      <c r="G1035" s="0" t="str">
        <f aca="false">IF(Table24[[#This Row],[Number]]&lt;&gt;0,COUNTIF('Finish order'!F:F, Table24[[#This Row],[Number]]),"")</f>
        <v/>
      </c>
    </row>
    <row r="1036" customFormat="false" ht="15" hidden="false" customHeight="false" outlineLevel="0" collapsed="false">
      <c r="A1036" s="5" t="n">
        <v>1035</v>
      </c>
      <c r="C1036" s="9" t="s">
        <v>819</v>
      </c>
      <c r="D1036" s="9" t="s">
        <v>39</v>
      </c>
      <c r="E1036" s="9" t="s">
        <v>295</v>
      </c>
      <c r="F1036" s="9" t="s">
        <v>296</v>
      </c>
      <c r="G1036" s="0" t="str">
        <f aca="false">IF(Table24[[#This Row],[Number]]&lt;&gt;0,COUNTIF('Finish order'!F:F, Table24[[#This Row],[Number]]),"")</f>
        <v/>
      </c>
    </row>
    <row r="1037" customFormat="false" ht="15" hidden="false" customHeight="false" outlineLevel="0" collapsed="false">
      <c r="A1037" s="5" t="n">
        <v>1036</v>
      </c>
      <c r="C1037" s="9" t="s">
        <v>444</v>
      </c>
      <c r="D1037" s="9" t="s">
        <v>52</v>
      </c>
      <c r="E1037" s="9" t="s">
        <v>295</v>
      </c>
      <c r="F1037" s="9" t="s">
        <v>296</v>
      </c>
      <c r="G1037" s="0" t="str">
        <f aca="false">IF(Table24[[#This Row],[Number]]&lt;&gt;0,COUNTIF('Finish order'!F:F, Table24[[#This Row],[Number]]),"")</f>
        <v/>
      </c>
    </row>
    <row r="1038" customFormat="false" ht="15" hidden="false" customHeight="false" outlineLevel="0" collapsed="false">
      <c r="A1038" s="5" t="n">
        <v>1037</v>
      </c>
      <c r="C1038" s="9"/>
      <c r="D1038" s="6"/>
      <c r="E1038" s="9" t="s">
        <v>295</v>
      </c>
      <c r="G1038" s="0" t="str">
        <f aca="false">IF(Table24[[#This Row],[Number]]&lt;&gt;0,COUNTIF('Finish order'!F:F, Table24[[#This Row],[Number]]),"")</f>
        <v/>
      </c>
    </row>
    <row r="1039" customFormat="false" ht="15" hidden="false" customHeight="false" outlineLevel="0" collapsed="false">
      <c r="A1039" s="5" t="n">
        <v>1038</v>
      </c>
      <c r="C1039" s="9"/>
      <c r="D1039" s="6"/>
      <c r="E1039" s="9" t="s">
        <v>295</v>
      </c>
      <c r="G1039" s="0" t="str">
        <f aca="false">IF(Table24[[#This Row],[Number]]&lt;&gt;0,COUNTIF('Finish order'!F:F, Table24[[#This Row],[Number]]),"")</f>
        <v/>
      </c>
    </row>
    <row r="1040" customFormat="false" ht="15" hidden="false" customHeight="false" outlineLevel="0" collapsed="false">
      <c r="A1040" s="5" t="n">
        <v>1039</v>
      </c>
      <c r="C1040" s="9"/>
      <c r="D1040" s="6"/>
      <c r="E1040" s="9" t="s">
        <v>295</v>
      </c>
      <c r="G1040" s="0" t="str">
        <f aca="false">IF(Table24[[#This Row],[Number]]&lt;&gt;0,COUNTIF('Finish order'!F:F, Table24[[#This Row],[Number]]),"")</f>
        <v/>
      </c>
    </row>
    <row r="1041" customFormat="false" ht="15" hidden="false" customHeight="false" outlineLevel="0" collapsed="false">
      <c r="A1041" s="5" t="n">
        <v>1040</v>
      </c>
      <c r="C1041" s="9"/>
      <c r="D1041" s="6"/>
      <c r="E1041" s="9" t="s">
        <v>295</v>
      </c>
      <c r="G1041" s="0" t="str">
        <f aca="false">IF(Table24[[#This Row],[Number]]&lt;&gt;0,COUNTIF('Finish order'!F:F, Table24[[#This Row],[Number]]),"")</f>
        <v/>
      </c>
    </row>
    <row r="1042" customFormat="false" ht="15" hidden="false" customHeight="false" outlineLevel="0" collapsed="false">
      <c r="A1042" s="5" t="n">
        <v>1041</v>
      </c>
      <c r="C1042" s="9"/>
      <c r="D1042" s="6"/>
      <c r="E1042" s="9" t="s">
        <v>295</v>
      </c>
      <c r="G1042" s="0" t="str">
        <f aca="false">IF(Table24[[#This Row],[Number]]&lt;&gt;0,COUNTIF('Finish order'!F:F, Table24[[#This Row],[Number]]),"")</f>
        <v/>
      </c>
    </row>
    <row r="1043" customFormat="false" ht="15" hidden="false" customHeight="false" outlineLevel="0" collapsed="false">
      <c r="A1043" s="5" t="n">
        <v>1042</v>
      </c>
      <c r="C1043" s="9"/>
      <c r="D1043" s="6"/>
      <c r="E1043" s="9" t="s">
        <v>295</v>
      </c>
      <c r="G1043" s="0" t="str">
        <f aca="false">IF(Table24[[#This Row],[Number]]&lt;&gt;0,COUNTIF('Finish order'!F:F, Table24[[#This Row],[Number]]),"")</f>
        <v/>
      </c>
    </row>
    <row r="1044" customFormat="false" ht="15" hidden="false" customHeight="false" outlineLevel="0" collapsed="false">
      <c r="A1044" s="5" t="n">
        <v>1043</v>
      </c>
      <c r="C1044" s="9"/>
      <c r="D1044" s="6"/>
      <c r="E1044" s="9" t="s">
        <v>295</v>
      </c>
      <c r="G1044" s="0" t="str">
        <f aca="false">IF(Table24[[#This Row],[Number]]&lt;&gt;0,COUNTIF('Finish order'!F:F, Table24[[#This Row],[Number]]),"")</f>
        <v/>
      </c>
    </row>
    <row r="1045" customFormat="false" ht="15" hidden="false" customHeight="false" outlineLevel="0" collapsed="false">
      <c r="A1045" s="5" t="n">
        <v>1044</v>
      </c>
      <c r="C1045" s="9"/>
      <c r="D1045" s="6"/>
      <c r="E1045" s="9" t="s">
        <v>295</v>
      </c>
      <c r="G1045" s="0" t="str">
        <f aca="false">IF(Table24[[#This Row],[Number]]&lt;&gt;0,COUNTIF('Finish order'!F:F, Table24[[#This Row],[Number]]),"")</f>
        <v/>
      </c>
    </row>
    <row r="1046" customFormat="false" ht="15" hidden="false" customHeight="false" outlineLevel="0" collapsed="false">
      <c r="A1046" s="5" t="n">
        <v>1045</v>
      </c>
      <c r="C1046" s="9"/>
      <c r="D1046" s="6"/>
      <c r="E1046" s="9" t="s">
        <v>295</v>
      </c>
      <c r="G1046" s="0" t="str">
        <f aca="false">IF(Table24[[#This Row],[Number]]&lt;&gt;0,COUNTIF('Finish order'!F:F, Table24[[#This Row],[Number]]),"")</f>
        <v/>
      </c>
    </row>
    <row r="1047" customFormat="false" ht="15" hidden="false" customHeight="false" outlineLevel="0" collapsed="false">
      <c r="A1047" s="5" t="n">
        <v>1046</v>
      </c>
      <c r="C1047" s="9"/>
      <c r="D1047" s="6"/>
      <c r="E1047" s="9" t="s">
        <v>295</v>
      </c>
      <c r="G1047" s="0" t="str">
        <f aca="false">IF(Table24[[#This Row],[Number]]&lt;&gt;0,COUNTIF('Finish order'!F:F, Table24[[#This Row],[Number]]),"")</f>
        <v/>
      </c>
    </row>
    <row r="1048" customFormat="false" ht="15" hidden="false" customHeight="false" outlineLevel="0" collapsed="false">
      <c r="A1048" s="5" t="n">
        <v>1047</v>
      </c>
      <c r="C1048" s="9"/>
      <c r="D1048" s="6"/>
      <c r="E1048" s="9" t="s">
        <v>295</v>
      </c>
      <c r="G1048" s="0" t="str">
        <f aca="false">IF(Table24[[#This Row],[Number]]&lt;&gt;0,COUNTIF('Finish order'!F:F, Table24[[#This Row],[Number]]),"")</f>
        <v/>
      </c>
    </row>
    <row r="1049" customFormat="false" ht="15" hidden="false" customHeight="false" outlineLevel="0" collapsed="false">
      <c r="A1049" s="5" t="n">
        <v>1048</v>
      </c>
      <c r="C1049" s="9"/>
      <c r="D1049" s="6"/>
      <c r="E1049" s="9" t="s">
        <v>295</v>
      </c>
      <c r="G1049" s="0" t="str">
        <f aca="false">IF(Table24[[#This Row],[Number]]&lt;&gt;0,COUNTIF('Finish order'!F:F, Table24[[#This Row],[Number]]),"")</f>
        <v/>
      </c>
    </row>
    <row r="1050" customFormat="false" ht="15" hidden="false" customHeight="false" outlineLevel="0" collapsed="false">
      <c r="A1050" s="5" t="n">
        <v>1049</v>
      </c>
      <c r="C1050" s="9"/>
      <c r="D1050" s="6"/>
      <c r="E1050" s="9" t="s">
        <v>295</v>
      </c>
      <c r="G1050" s="0" t="str">
        <f aca="false">IF(Table24[[#This Row],[Number]]&lt;&gt;0,COUNTIF('Finish order'!F:F, Table24[[#This Row],[Number]]),"")</f>
        <v/>
      </c>
    </row>
    <row r="1051" customFormat="false" ht="15" hidden="false" customHeight="false" outlineLevel="0" collapsed="false">
      <c r="A1051" s="5" t="n">
        <v>1050</v>
      </c>
      <c r="C1051" s="9"/>
      <c r="D1051" s="6"/>
      <c r="E1051" s="9" t="s">
        <v>295</v>
      </c>
      <c r="G1051" s="0" t="str">
        <f aca="false">IF(Table24[[#This Row],[Number]]&lt;&gt;0,COUNTIF('Finish order'!F:F, Table24[[#This Row],[Number]]),"")</f>
        <v/>
      </c>
    </row>
    <row r="1052" customFormat="false" ht="15" hidden="false" customHeight="false" outlineLevel="0" collapsed="false">
      <c r="A1052" s="5" t="n">
        <v>1051</v>
      </c>
      <c r="C1052" s="9"/>
      <c r="D1052" s="6"/>
      <c r="E1052" s="9" t="s">
        <v>295</v>
      </c>
      <c r="G1052" s="0" t="str">
        <f aca="false">IF(Table24[[#This Row],[Number]]&lt;&gt;0,COUNTIF('Finish order'!F:F, Table24[[#This Row],[Number]]),"")</f>
        <v/>
      </c>
    </row>
    <row r="1053" customFormat="false" ht="15" hidden="false" customHeight="false" outlineLevel="0" collapsed="false">
      <c r="A1053" s="5" t="n">
        <v>1052</v>
      </c>
      <c r="C1053" s="9"/>
      <c r="D1053" s="6"/>
      <c r="E1053" s="9" t="s">
        <v>295</v>
      </c>
      <c r="G1053" s="0" t="str">
        <f aca="false">IF(Table24[[#This Row],[Number]]&lt;&gt;0,COUNTIF('Finish order'!F:F, Table24[[#This Row],[Number]]),"")</f>
        <v/>
      </c>
    </row>
    <row r="1054" customFormat="false" ht="15" hidden="false" customHeight="false" outlineLevel="0" collapsed="false">
      <c r="A1054" s="5" t="n">
        <v>1053</v>
      </c>
      <c r="C1054" s="9"/>
      <c r="D1054" s="6"/>
      <c r="E1054" s="9" t="s">
        <v>295</v>
      </c>
      <c r="G1054" s="0" t="str">
        <f aca="false">IF(Table24[[#This Row],[Number]]&lt;&gt;0,COUNTIF('Finish order'!F:F, Table24[[#This Row],[Number]]),"")</f>
        <v/>
      </c>
    </row>
    <row r="1055" customFormat="false" ht="15" hidden="false" customHeight="false" outlineLevel="0" collapsed="false">
      <c r="A1055" s="5" t="n">
        <v>1054</v>
      </c>
      <c r="C1055" s="9"/>
      <c r="D1055" s="6"/>
      <c r="E1055" s="9" t="s">
        <v>295</v>
      </c>
      <c r="G1055" s="0" t="str">
        <f aca="false">IF(Table24[[#This Row],[Number]]&lt;&gt;0,COUNTIF('Finish order'!F:F, Table24[[#This Row],[Number]]),"")</f>
        <v/>
      </c>
    </row>
    <row r="1056" customFormat="false" ht="15" hidden="false" customHeight="false" outlineLevel="0" collapsed="false">
      <c r="A1056" s="5" t="n">
        <v>1055</v>
      </c>
      <c r="C1056" s="9"/>
      <c r="D1056" s="6"/>
      <c r="E1056" s="9" t="s">
        <v>295</v>
      </c>
      <c r="G1056" s="0" t="str">
        <f aca="false">IF(Table24[[#This Row],[Number]]&lt;&gt;0,COUNTIF('Finish order'!F:F, Table24[[#This Row],[Number]]),"")</f>
        <v/>
      </c>
    </row>
    <row r="1057" customFormat="false" ht="15" hidden="false" customHeight="false" outlineLevel="0" collapsed="false">
      <c r="A1057" s="5" t="n">
        <v>1056</v>
      </c>
      <c r="C1057" s="9"/>
      <c r="D1057" s="6"/>
      <c r="E1057" s="9" t="s">
        <v>295</v>
      </c>
      <c r="G1057" s="0" t="str">
        <f aca="false">IF(Table24[[#This Row],[Number]]&lt;&gt;0,COUNTIF('Finish order'!F:F, Table24[[#This Row],[Number]]),"")</f>
        <v/>
      </c>
    </row>
    <row r="1058" customFormat="false" ht="15" hidden="false" customHeight="false" outlineLevel="0" collapsed="false">
      <c r="A1058" s="5" t="n">
        <v>1057</v>
      </c>
      <c r="C1058" s="9"/>
      <c r="D1058" s="6"/>
      <c r="E1058" s="9" t="s">
        <v>295</v>
      </c>
      <c r="G1058" s="0" t="str">
        <f aca="false">IF(Table24[[#This Row],[Number]]&lt;&gt;0,COUNTIF('Finish order'!F:F, Table24[[#This Row],[Number]]),"")</f>
        <v/>
      </c>
    </row>
    <row r="1059" customFormat="false" ht="15" hidden="false" customHeight="false" outlineLevel="0" collapsed="false">
      <c r="A1059" s="5" t="n">
        <v>1058</v>
      </c>
      <c r="C1059" s="9"/>
      <c r="D1059" s="6"/>
      <c r="E1059" s="9" t="s">
        <v>295</v>
      </c>
      <c r="G1059" s="0" t="str">
        <f aca="false">IF(Table24[[#This Row],[Number]]&lt;&gt;0,COUNTIF('Finish order'!F:F, Table24[[#This Row],[Number]]),"")</f>
        <v/>
      </c>
    </row>
    <row r="1060" customFormat="false" ht="15" hidden="false" customHeight="false" outlineLevel="0" collapsed="false">
      <c r="A1060" s="5" t="n">
        <v>1059</v>
      </c>
      <c r="C1060" s="9"/>
      <c r="D1060" s="6"/>
      <c r="E1060" s="9" t="s">
        <v>295</v>
      </c>
      <c r="G1060" s="0" t="str">
        <f aca="false">IF(Table24[[#This Row],[Number]]&lt;&gt;0,COUNTIF('Finish order'!F:F, Table24[[#This Row],[Number]]),"")</f>
        <v/>
      </c>
    </row>
    <row r="1061" customFormat="false" ht="15" hidden="false" customHeight="false" outlineLevel="0" collapsed="false">
      <c r="A1061" s="5" t="n">
        <v>1060</v>
      </c>
      <c r="C1061" s="9"/>
      <c r="D1061" s="6"/>
      <c r="E1061" s="9" t="s">
        <v>295</v>
      </c>
      <c r="G1061" s="0" t="str">
        <f aca="false">IF(Table24[[#This Row],[Number]]&lt;&gt;0,COUNTIF('Finish order'!F:F, Table24[[#This Row],[Number]]),"")</f>
        <v/>
      </c>
    </row>
    <row r="1062" customFormat="false" ht="15" hidden="false" customHeight="false" outlineLevel="0" collapsed="false">
      <c r="A1062" s="5" t="n">
        <v>1061</v>
      </c>
      <c r="C1062" s="9"/>
      <c r="D1062" s="6"/>
      <c r="E1062" s="9" t="s">
        <v>295</v>
      </c>
      <c r="G1062" s="0" t="str">
        <f aca="false">IF(Table24[[#This Row],[Number]]&lt;&gt;0,COUNTIF('Finish order'!F:F, Table24[[#This Row],[Number]]),"")</f>
        <v/>
      </c>
    </row>
    <row r="1063" customFormat="false" ht="15" hidden="false" customHeight="false" outlineLevel="0" collapsed="false">
      <c r="A1063" s="5" t="n">
        <v>1062</v>
      </c>
      <c r="C1063" s="9"/>
      <c r="D1063" s="6"/>
      <c r="E1063" s="9" t="s">
        <v>295</v>
      </c>
      <c r="G1063" s="0" t="str">
        <f aca="false">IF(Table24[[#This Row],[Number]]&lt;&gt;0,COUNTIF('Finish order'!F:F, Table24[[#This Row],[Number]]),"")</f>
        <v/>
      </c>
    </row>
    <row r="1064" customFormat="false" ht="15" hidden="false" customHeight="false" outlineLevel="0" collapsed="false">
      <c r="A1064" s="5" t="n">
        <v>1063</v>
      </c>
      <c r="C1064" s="9"/>
      <c r="D1064" s="6"/>
      <c r="E1064" s="9" t="s">
        <v>295</v>
      </c>
      <c r="G1064" s="0" t="str">
        <f aca="false">IF(Table24[[#This Row],[Number]]&lt;&gt;0,COUNTIF('Finish order'!F:F, Table24[[#This Row],[Number]]),"")</f>
        <v/>
      </c>
    </row>
    <row r="1065" customFormat="false" ht="15" hidden="false" customHeight="false" outlineLevel="0" collapsed="false">
      <c r="A1065" s="5" t="n">
        <v>1064</v>
      </c>
      <c r="C1065" s="9"/>
      <c r="D1065" s="6"/>
      <c r="E1065" s="9" t="s">
        <v>295</v>
      </c>
      <c r="G1065" s="0" t="str">
        <f aca="false">IF(Table24[[#This Row],[Number]]&lt;&gt;0,COUNTIF('Finish order'!F:F, Table24[[#This Row],[Number]]),"")</f>
        <v/>
      </c>
    </row>
    <row r="1066" customFormat="false" ht="15" hidden="false" customHeight="false" outlineLevel="0" collapsed="false">
      <c r="A1066" s="5" t="n">
        <v>1065</v>
      </c>
      <c r="C1066" s="9"/>
      <c r="D1066" s="6"/>
      <c r="E1066" s="9" t="s">
        <v>295</v>
      </c>
      <c r="G1066" s="0" t="str">
        <f aca="false">IF(Table24[[#This Row],[Number]]&lt;&gt;0,COUNTIF('Finish order'!F:F, Table24[[#This Row],[Number]]),"")</f>
        <v/>
      </c>
    </row>
    <row r="1067" customFormat="false" ht="15" hidden="false" customHeight="false" outlineLevel="0" collapsed="false">
      <c r="A1067" s="5" t="n">
        <v>1066</v>
      </c>
      <c r="C1067" s="9"/>
      <c r="D1067" s="6"/>
      <c r="E1067" s="9" t="s">
        <v>295</v>
      </c>
      <c r="G1067" s="0" t="str">
        <f aca="false">IF(Table24[[#This Row],[Number]]&lt;&gt;0,COUNTIF('Finish order'!F:F, Table24[[#This Row],[Number]]),"")</f>
        <v/>
      </c>
    </row>
    <row r="1068" customFormat="false" ht="15" hidden="false" customHeight="false" outlineLevel="0" collapsed="false">
      <c r="A1068" s="5" t="n">
        <v>1067</v>
      </c>
      <c r="C1068" s="9"/>
      <c r="D1068" s="6"/>
      <c r="E1068" s="9" t="s">
        <v>295</v>
      </c>
      <c r="G1068" s="0" t="str">
        <f aca="false">IF(Table24[[#This Row],[Number]]&lt;&gt;0,COUNTIF('Finish order'!F:F, Table24[[#This Row],[Number]]),"")</f>
        <v/>
      </c>
    </row>
    <row r="1069" customFormat="false" ht="15" hidden="false" customHeight="false" outlineLevel="0" collapsed="false">
      <c r="A1069" s="5" t="n">
        <v>1068</v>
      </c>
      <c r="C1069" s="9"/>
      <c r="D1069" s="6"/>
      <c r="E1069" s="9" t="s">
        <v>295</v>
      </c>
      <c r="G1069" s="0" t="str">
        <f aca="false">IF(Table24[[#This Row],[Number]]&lt;&gt;0,COUNTIF('Finish order'!F:F, Table24[[#This Row],[Number]]),"")</f>
        <v/>
      </c>
    </row>
    <row r="1070" customFormat="false" ht="15" hidden="false" customHeight="false" outlineLevel="0" collapsed="false">
      <c r="A1070" s="5" t="n">
        <v>1069</v>
      </c>
      <c r="C1070" s="9"/>
      <c r="D1070" s="6"/>
      <c r="E1070" s="9" t="s">
        <v>295</v>
      </c>
      <c r="G1070" s="0" t="str">
        <f aca="false">IF(Table24[[#This Row],[Number]]&lt;&gt;0,COUNTIF('Finish order'!F:F, Table24[[#This Row],[Number]]),"")</f>
        <v/>
      </c>
    </row>
    <row r="1071" customFormat="false" ht="15" hidden="false" customHeight="false" outlineLevel="0" collapsed="false">
      <c r="A1071" s="5" t="n">
        <v>1070</v>
      </c>
      <c r="C1071" s="9"/>
      <c r="D1071" s="6"/>
      <c r="E1071" s="9" t="s">
        <v>295</v>
      </c>
      <c r="G1071" s="0" t="str">
        <f aca="false">IF(Table24[[#This Row],[Number]]&lt;&gt;0,COUNTIF('Finish order'!F:F, Table24[[#This Row],[Number]]),"")</f>
        <v/>
      </c>
    </row>
    <row r="1072" customFormat="false" ht="15" hidden="false" customHeight="false" outlineLevel="0" collapsed="false">
      <c r="A1072" s="5" t="n">
        <v>1071</v>
      </c>
      <c r="C1072" s="9"/>
      <c r="D1072" s="6"/>
      <c r="E1072" s="9" t="s">
        <v>295</v>
      </c>
      <c r="G1072" s="0" t="str">
        <f aca="false">IF(Table24[[#This Row],[Number]]&lt;&gt;0,COUNTIF('Finish order'!F:F, Table24[[#This Row],[Number]]),"")</f>
        <v/>
      </c>
    </row>
    <row r="1073" customFormat="false" ht="15" hidden="false" customHeight="false" outlineLevel="0" collapsed="false">
      <c r="A1073" s="5" t="n">
        <v>1072</v>
      </c>
      <c r="C1073" s="9"/>
      <c r="D1073" s="6"/>
      <c r="E1073" s="9" t="s">
        <v>295</v>
      </c>
      <c r="G1073" s="0" t="str">
        <f aca="false">IF(Table24[[#This Row],[Number]]&lt;&gt;0,COUNTIF('Finish order'!F:F, Table24[[#This Row],[Number]]),"")</f>
        <v/>
      </c>
    </row>
    <row r="1074" customFormat="false" ht="15" hidden="false" customHeight="false" outlineLevel="0" collapsed="false">
      <c r="A1074" s="5" t="n">
        <v>1073</v>
      </c>
      <c r="C1074" s="9"/>
      <c r="D1074" s="6"/>
      <c r="E1074" s="9" t="s">
        <v>295</v>
      </c>
      <c r="G1074" s="0" t="str">
        <f aca="false">IF(Table24[[#This Row],[Number]]&lt;&gt;0,COUNTIF('Finish order'!F:F, Table24[[#This Row],[Number]]),"")</f>
        <v/>
      </c>
    </row>
    <row r="1075" customFormat="false" ht="15" hidden="false" customHeight="false" outlineLevel="0" collapsed="false">
      <c r="A1075" s="5" t="n">
        <v>1074</v>
      </c>
      <c r="C1075" s="9"/>
      <c r="D1075" s="6"/>
      <c r="E1075" s="9" t="s">
        <v>295</v>
      </c>
      <c r="G1075" s="0" t="str">
        <f aca="false">IF(Table24[[#This Row],[Number]]&lt;&gt;0,COUNTIF('Finish order'!F:F, Table24[[#This Row],[Number]]),"")</f>
        <v/>
      </c>
    </row>
    <row r="1076" customFormat="false" ht="15" hidden="false" customHeight="false" outlineLevel="0" collapsed="false">
      <c r="A1076" s="5" t="n">
        <v>1075</v>
      </c>
      <c r="C1076" s="9"/>
      <c r="D1076" s="6"/>
      <c r="E1076" s="9" t="s">
        <v>295</v>
      </c>
      <c r="G1076" s="0" t="str">
        <f aca="false">IF(Table24[[#This Row],[Number]]&lt;&gt;0,COUNTIF('Finish order'!F:F, Table24[[#This Row],[Number]]),"")</f>
        <v/>
      </c>
    </row>
    <row r="1077" customFormat="false" ht="15" hidden="false" customHeight="false" outlineLevel="0" collapsed="false">
      <c r="A1077" s="5" t="n">
        <v>1076</v>
      </c>
      <c r="C1077" s="9"/>
      <c r="D1077" s="6"/>
      <c r="E1077" s="9" t="s">
        <v>295</v>
      </c>
      <c r="G1077" s="0" t="str">
        <f aca="false">IF(Table24[[#This Row],[Number]]&lt;&gt;0,COUNTIF('Finish order'!F:F, Table24[[#This Row],[Number]]),"")</f>
        <v/>
      </c>
    </row>
    <row r="1078" customFormat="false" ht="15" hidden="false" customHeight="false" outlineLevel="0" collapsed="false">
      <c r="A1078" s="5" t="n">
        <v>1077</v>
      </c>
      <c r="C1078" s="9"/>
      <c r="D1078" s="6"/>
      <c r="E1078" s="9" t="s">
        <v>295</v>
      </c>
      <c r="G1078" s="0" t="str">
        <f aca="false">IF(Table24[[#This Row],[Number]]&lt;&gt;0,COUNTIF('Finish order'!F:F, Table24[[#This Row],[Number]]),"")</f>
        <v/>
      </c>
    </row>
    <row r="1079" customFormat="false" ht="15" hidden="false" customHeight="false" outlineLevel="0" collapsed="false">
      <c r="A1079" s="5" t="n">
        <v>1078</v>
      </c>
      <c r="C1079" s="9"/>
      <c r="D1079" s="6"/>
      <c r="E1079" s="9" t="s">
        <v>295</v>
      </c>
      <c r="G1079" s="0" t="str">
        <f aca="false">IF(Table24[[#This Row],[Number]]&lt;&gt;0,COUNTIF('Finish order'!F:F, Table24[[#This Row],[Number]]),"")</f>
        <v/>
      </c>
    </row>
    <row r="1080" customFormat="false" ht="15" hidden="false" customHeight="false" outlineLevel="0" collapsed="false">
      <c r="A1080" s="5" t="n">
        <v>1079</v>
      </c>
      <c r="C1080" s="9"/>
      <c r="D1080" s="6"/>
      <c r="E1080" s="9" t="s">
        <v>295</v>
      </c>
      <c r="G1080" s="0" t="str">
        <f aca="false">IF(Table24[[#This Row],[Number]]&lt;&gt;0,COUNTIF('Finish order'!F:F, Table24[[#This Row],[Number]]),"")</f>
        <v/>
      </c>
    </row>
    <row r="1081" customFormat="false" ht="15" hidden="false" customHeight="false" outlineLevel="0" collapsed="false">
      <c r="A1081" s="5" t="n">
        <v>1080</v>
      </c>
      <c r="C1081" s="9"/>
      <c r="D1081" s="6"/>
      <c r="E1081" s="9" t="s">
        <v>295</v>
      </c>
      <c r="G1081" s="0" t="str">
        <f aca="false">IF(Table24[[#This Row],[Number]]&lt;&gt;0,COUNTIF('Finish order'!F:F, Table24[[#This Row],[Number]]),"")</f>
        <v/>
      </c>
    </row>
    <row r="1082" customFormat="false" ht="15" hidden="false" customHeight="false" outlineLevel="0" collapsed="false">
      <c r="A1082" s="5" t="n">
        <v>1081</v>
      </c>
      <c r="C1082" s="9"/>
      <c r="D1082" s="6"/>
      <c r="E1082" s="9" t="s">
        <v>295</v>
      </c>
      <c r="G1082" s="0" t="str">
        <f aca="false">IF(Table24[[#This Row],[Number]]&lt;&gt;0,COUNTIF('Finish order'!F:F, Table24[[#This Row],[Number]]),"")</f>
        <v/>
      </c>
    </row>
    <row r="1083" customFormat="false" ht="15" hidden="false" customHeight="false" outlineLevel="0" collapsed="false">
      <c r="A1083" s="5" t="n">
        <v>1082</v>
      </c>
      <c r="C1083" s="9"/>
      <c r="D1083" s="6"/>
      <c r="E1083" s="9" t="s">
        <v>295</v>
      </c>
      <c r="G1083" s="0" t="str">
        <f aca="false">IF(Table24[[#This Row],[Number]]&lt;&gt;0,COUNTIF('Finish order'!F:F, Table24[[#This Row],[Number]]),"")</f>
        <v/>
      </c>
    </row>
    <row r="1084" customFormat="false" ht="15" hidden="false" customHeight="false" outlineLevel="0" collapsed="false">
      <c r="A1084" s="5" t="n">
        <v>1083</v>
      </c>
      <c r="C1084" s="9"/>
      <c r="D1084" s="6"/>
      <c r="E1084" s="9" t="s">
        <v>295</v>
      </c>
      <c r="G1084" s="0" t="str">
        <f aca="false">IF(Table24[[#This Row],[Number]]&lt;&gt;0,COUNTIF('Finish order'!F:F, Table24[[#This Row],[Number]]),"")</f>
        <v/>
      </c>
    </row>
    <row r="1085" customFormat="false" ht="15" hidden="false" customHeight="false" outlineLevel="0" collapsed="false">
      <c r="A1085" s="5" t="n">
        <v>1084</v>
      </c>
      <c r="C1085" s="9"/>
      <c r="D1085" s="6"/>
      <c r="E1085" s="9" t="s">
        <v>295</v>
      </c>
      <c r="G1085" s="0" t="str">
        <f aca="false">IF(Table24[[#This Row],[Number]]&lt;&gt;0,COUNTIF('Finish order'!F:F, Table24[[#This Row],[Number]]),"")</f>
        <v/>
      </c>
    </row>
    <row r="1086" customFormat="false" ht="15" hidden="false" customHeight="false" outlineLevel="0" collapsed="false">
      <c r="A1086" s="5" t="n">
        <v>1085</v>
      </c>
      <c r="C1086" s="9"/>
      <c r="D1086" s="6"/>
      <c r="E1086" s="9" t="s">
        <v>295</v>
      </c>
      <c r="G1086" s="0" t="str">
        <f aca="false">IF(Table24[[#This Row],[Number]]&lt;&gt;0,COUNTIF('Finish order'!F:F, Table24[[#This Row],[Number]]),"")</f>
        <v/>
      </c>
    </row>
    <row r="1087" customFormat="false" ht="15" hidden="false" customHeight="false" outlineLevel="0" collapsed="false">
      <c r="A1087" s="5" t="n">
        <v>1086</v>
      </c>
      <c r="C1087" s="9"/>
      <c r="D1087" s="6"/>
      <c r="E1087" s="9" t="s">
        <v>295</v>
      </c>
      <c r="G1087" s="0" t="str">
        <f aca="false">IF(Table24[[#This Row],[Number]]&lt;&gt;0,COUNTIF('Finish order'!F:F, Table24[[#This Row],[Number]]),"")</f>
        <v/>
      </c>
    </row>
    <row r="1088" customFormat="false" ht="15" hidden="false" customHeight="false" outlineLevel="0" collapsed="false">
      <c r="A1088" s="5" t="n">
        <v>1087</v>
      </c>
      <c r="C1088" s="9"/>
      <c r="D1088" s="6"/>
      <c r="E1088" s="9" t="s">
        <v>295</v>
      </c>
      <c r="G1088" s="0" t="str">
        <f aca="false">IF(Table24[[#This Row],[Number]]&lt;&gt;0,COUNTIF('Finish order'!F:F, Table24[[#This Row],[Number]]),"")</f>
        <v/>
      </c>
    </row>
    <row r="1089" customFormat="false" ht="15" hidden="false" customHeight="false" outlineLevel="0" collapsed="false">
      <c r="A1089" s="5" t="n">
        <v>1088</v>
      </c>
      <c r="C1089" s="9"/>
      <c r="D1089" s="6"/>
      <c r="E1089" s="9" t="s">
        <v>295</v>
      </c>
      <c r="G1089" s="0" t="str">
        <f aca="false">IF(Table24[[#This Row],[Number]]&lt;&gt;0,COUNTIF('Finish order'!F:F, Table24[[#This Row],[Number]]),"")</f>
        <v/>
      </c>
    </row>
    <row r="1090" customFormat="false" ht="15" hidden="false" customHeight="false" outlineLevel="0" collapsed="false">
      <c r="A1090" s="5" t="n">
        <v>1089</v>
      </c>
      <c r="C1090" s="9"/>
      <c r="D1090" s="6"/>
      <c r="E1090" s="9" t="s">
        <v>295</v>
      </c>
      <c r="G1090" s="0" t="str">
        <f aca="false">IF(Table24[[#This Row],[Number]]&lt;&gt;0,COUNTIF('Finish order'!F:F, Table24[[#This Row],[Number]]),"")</f>
        <v/>
      </c>
    </row>
    <row r="1091" customFormat="false" ht="15" hidden="false" customHeight="false" outlineLevel="0" collapsed="false">
      <c r="A1091" s="5" t="n">
        <v>1090</v>
      </c>
      <c r="C1091" s="9"/>
      <c r="D1091" s="6"/>
      <c r="E1091" s="9" t="s">
        <v>295</v>
      </c>
      <c r="G1091" s="0" t="str">
        <f aca="false">IF(Table24[[#This Row],[Number]]&lt;&gt;0,COUNTIF('Finish order'!F:F, Table24[[#This Row],[Number]]),"")</f>
        <v/>
      </c>
    </row>
    <row r="1092" customFormat="false" ht="15" hidden="false" customHeight="false" outlineLevel="0" collapsed="false">
      <c r="A1092" s="5" t="n">
        <v>1091</v>
      </c>
      <c r="C1092" s="9"/>
      <c r="D1092" s="6"/>
      <c r="E1092" s="9" t="s">
        <v>295</v>
      </c>
      <c r="G1092" s="0" t="str">
        <f aca="false">IF(Table24[[#This Row],[Number]]&lt;&gt;0,COUNTIF('Finish order'!F:F, Table24[[#This Row],[Number]]),"")</f>
        <v/>
      </c>
    </row>
    <row r="1093" customFormat="false" ht="15" hidden="false" customHeight="false" outlineLevel="0" collapsed="false">
      <c r="A1093" s="5" t="n">
        <v>1092</v>
      </c>
      <c r="C1093" s="9"/>
      <c r="D1093" s="6"/>
      <c r="E1093" s="9" t="s">
        <v>295</v>
      </c>
      <c r="G1093" s="0" t="str">
        <f aca="false">IF(Table24[[#This Row],[Number]]&lt;&gt;0,COUNTIF('Finish order'!F:F, Table24[[#This Row],[Number]]),"")</f>
        <v/>
      </c>
    </row>
    <row r="1094" customFormat="false" ht="15" hidden="false" customHeight="false" outlineLevel="0" collapsed="false">
      <c r="A1094" s="5" t="n">
        <v>1093</v>
      </c>
      <c r="C1094" s="9"/>
      <c r="D1094" s="6"/>
      <c r="E1094" s="9" t="s">
        <v>295</v>
      </c>
      <c r="G1094" s="0" t="str">
        <f aca="false">IF(Table24[[#This Row],[Number]]&lt;&gt;0,COUNTIF('Finish order'!F:F, Table24[[#This Row],[Number]]),"")</f>
        <v/>
      </c>
    </row>
    <row r="1095" customFormat="false" ht="15" hidden="false" customHeight="false" outlineLevel="0" collapsed="false">
      <c r="A1095" s="5" t="n">
        <v>1094</v>
      </c>
      <c r="C1095" s="9"/>
      <c r="D1095" s="6"/>
      <c r="E1095" s="9" t="s">
        <v>295</v>
      </c>
      <c r="G1095" s="0" t="str">
        <f aca="false">IF(Table24[[#This Row],[Number]]&lt;&gt;0,COUNTIF('Finish order'!F:F, Table24[[#This Row],[Number]]),"")</f>
        <v/>
      </c>
    </row>
    <row r="1096" customFormat="false" ht="15" hidden="false" customHeight="false" outlineLevel="0" collapsed="false">
      <c r="A1096" s="5" t="n">
        <v>1095</v>
      </c>
      <c r="C1096" s="9"/>
      <c r="D1096" s="6"/>
      <c r="E1096" s="9" t="s">
        <v>295</v>
      </c>
      <c r="G1096" s="0" t="str">
        <f aca="false">IF(Table24[[#This Row],[Number]]&lt;&gt;0,COUNTIF('Finish order'!F:F, Table24[[#This Row],[Number]]),"")</f>
        <v/>
      </c>
    </row>
    <row r="1097" customFormat="false" ht="15" hidden="false" customHeight="false" outlineLevel="0" collapsed="false">
      <c r="A1097" s="5" t="n">
        <v>1096</v>
      </c>
      <c r="C1097" s="9"/>
      <c r="D1097" s="6"/>
      <c r="E1097" s="9" t="s">
        <v>295</v>
      </c>
      <c r="G1097" s="0" t="str">
        <f aca="false">IF(Table24[[#This Row],[Number]]&lt;&gt;0,COUNTIF('Finish order'!F:F, Table24[[#This Row],[Number]]),"")</f>
        <v/>
      </c>
    </row>
    <row r="1098" customFormat="false" ht="15" hidden="false" customHeight="false" outlineLevel="0" collapsed="false">
      <c r="A1098" s="5" t="n">
        <v>1097</v>
      </c>
      <c r="C1098" s="9"/>
      <c r="D1098" s="6"/>
      <c r="E1098" s="9" t="s">
        <v>295</v>
      </c>
      <c r="G1098" s="0" t="str">
        <f aca="false">IF(Table24[[#This Row],[Number]]&lt;&gt;0,COUNTIF('Finish order'!F:F, Table24[[#This Row],[Number]]),"")</f>
        <v/>
      </c>
    </row>
    <row r="1099" customFormat="false" ht="15" hidden="false" customHeight="false" outlineLevel="0" collapsed="false">
      <c r="A1099" s="5" t="n">
        <v>1098</v>
      </c>
      <c r="C1099" s="9"/>
      <c r="D1099" s="6"/>
      <c r="E1099" s="9" t="s">
        <v>295</v>
      </c>
      <c r="G1099" s="0" t="str">
        <f aca="false">IF(Table24[[#This Row],[Number]]&lt;&gt;0,COUNTIF('Finish order'!F:F, Table24[[#This Row],[Number]]),"")</f>
        <v/>
      </c>
    </row>
    <row r="1100" customFormat="false" ht="15" hidden="false" customHeight="false" outlineLevel="0" collapsed="false">
      <c r="A1100" s="5" t="n">
        <v>1099</v>
      </c>
      <c r="C1100" s="9"/>
      <c r="D1100" s="6"/>
      <c r="E1100" s="9" t="s">
        <v>295</v>
      </c>
      <c r="G1100" s="0" t="str">
        <f aca="false">IF(Table24[[#This Row],[Number]]&lt;&gt;0,COUNTIF('Finish order'!F:F, Table24[[#This Row],[Number]]),"")</f>
        <v/>
      </c>
    </row>
    <row r="1101" customFormat="false" ht="15" hidden="false" customHeight="false" outlineLevel="0" collapsed="false">
      <c r="A1101" s="5" t="n">
        <v>1100</v>
      </c>
      <c r="C1101" s="9"/>
      <c r="D1101" s="6"/>
      <c r="E1101" s="9" t="s">
        <v>295</v>
      </c>
      <c r="G1101" s="0" t="str">
        <f aca="false">IF(Table24[[#This Row],[Number]]&lt;&gt;0,COUNTIF('Finish order'!F:F, Table24[[#This Row],[Number]]),"")</f>
        <v/>
      </c>
    </row>
    <row r="1102" customFormat="false" ht="15" hidden="false" customHeight="false" outlineLevel="0" collapsed="false">
      <c r="A1102" s="5" t="n">
        <v>1101</v>
      </c>
      <c r="C1102" s="9"/>
      <c r="D1102" s="6"/>
      <c r="E1102" s="9" t="s">
        <v>295</v>
      </c>
      <c r="G1102" s="0" t="str">
        <f aca="false">IF(Table24[[#This Row],[Number]]&lt;&gt;0,COUNTIF('Finish order'!F:F, Table24[[#This Row],[Number]]),"")</f>
        <v/>
      </c>
    </row>
    <row r="1103" customFormat="false" ht="15" hidden="false" customHeight="false" outlineLevel="0" collapsed="false">
      <c r="A1103" s="5" t="n">
        <v>1102</v>
      </c>
      <c r="C1103" s="9"/>
      <c r="D1103" s="6"/>
      <c r="E1103" s="9" t="s">
        <v>295</v>
      </c>
      <c r="G1103" s="0" t="str">
        <f aca="false">IF(Table24[[#This Row],[Number]]&lt;&gt;0,COUNTIF('Finish order'!F:F, Table24[[#This Row],[Number]]),"")</f>
        <v/>
      </c>
    </row>
    <row r="1104" customFormat="false" ht="15" hidden="false" customHeight="false" outlineLevel="0" collapsed="false">
      <c r="A1104" s="5" t="n">
        <v>1103</v>
      </c>
      <c r="C1104" s="9"/>
      <c r="D1104" s="6"/>
      <c r="E1104" s="9" t="s">
        <v>295</v>
      </c>
      <c r="G1104" s="0" t="str">
        <f aca="false">IF(Table24[[#This Row],[Number]]&lt;&gt;0,COUNTIF('Finish order'!F:F, Table24[[#This Row],[Number]]),"")</f>
        <v/>
      </c>
    </row>
    <row r="1105" customFormat="false" ht="15" hidden="false" customHeight="false" outlineLevel="0" collapsed="false">
      <c r="A1105" s="5" t="n">
        <v>1104</v>
      </c>
      <c r="C1105" s="9"/>
      <c r="D1105" s="6"/>
      <c r="E1105" s="9" t="s">
        <v>295</v>
      </c>
      <c r="G1105" s="0" t="str">
        <f aca="false">IF(Table24[[#This Row],[Number]]&lt;&gt;0,COUNTIF('Finish order'!F:F, Table24[[#This Row],[Number]]),"")</f>
        <v/>
      </c>
    </row>
    <row r="1106" customFormat="false" ht="15" hidden="false" customHeight="false" outlineLevel="0" collapsed="false">
      <c r="A1106" s="5" t="n">
        <v>1105</v>
      </c>
      <c r="C1106" s="9"/>
      <c r="D1106" s="6"/>
      <c r="E1106" s="9" t="s">
        <v>295</v>
      </c>
      <c r="G1106" s="0" t="str">
        <f aca="false">IF(Table24[[#This Row],[Number]]&lt;&gt;0,COUNTIF('Finish order'!F:F, Table24[[#This Row],[Number]]),"")</f>
        <v/>
      </c>
    </row>
    <row r="1107" customFormat="false" ht="15" hidden="false" customHeight="false" outlineLevel="0" collapsed="false">
      <c r="A1107" s="5" t="n">
        <v>1106</v>
      </c>
      <c r="C1107" s="9"/>
      <c r="D1107" s="6"/>
      <c r="E1107" s="9" t="s">
        <v>295</v>
      </c>
      <c r="G1107" s="0" t="str">
        <f aca="false">IF(Table24[[#This Row],[Number]]&lt;&gt;0,COUNTIF('Finish order'!F:F, Table24[[#This Row],[Number]]),"")</f>
        <v/>
      </c>
    </row>
    <row r="1108" customFormat="false" ht="15" hidden="false" customHeight="false" outlineLevel="0" collapsed="false">
      <c r="A1108" s="5" t="n">
        <v>1107</v>
      </c>
      <c r="C1108" s="9"/>
      <c r="D1108" s="6"/>
      <c r="E1108" s="9" t="s">
        <v>295</v>
      </c>
      <c r="G1108" s="0" t="str">
        <f aca="false">IF(Table24[[#This Row],[Number]]&lt;&gt;0,COUNTIF('Finish order'!F:F, Table24[[#This Row],[Number]]),"")</f>
        <v/>
      </c>
    </row>
    <row r="1109" customFormat="false" ht="15" hidden="false" customHeight="false" outlineLevel="0" collapsed="false">
      <c r="A1109" s="5" t="n">
        <v>1108</v>
      </c>
      <c r="C1109" s="9"/>
      <c r="D1109" s="6"/>
      <c r="E1109" s="9" t="s">
        <v>295</v>
      </c>
      <c r="G1109" s="0" t="str">
        <f aca="false">IF(Table24[[#This Row],[Number]]&lt;&gt;0,COUNTIF('Finish order'!F:F, Table24[[#This Row],[Number]]),"")</f>
        <v/>
      </c>
    </row>
    <row r="1110" customFormat="false" ht="15" hidden="false" customHeight="false" outlineLevel="0" collapsed="false">
      <c r="A1110" s="5" t="n">
        <v>1109</v>
      </c>
      <c r="C1110" s="9"/>
      <c r="D1110" s="6"/>
      <c r="E1110" s="9" t="s">
        <v>295</v>
      </c>
      <c r="G1110" s="0" t="str">
        <f aca="false">IF(Table24[[#This Row],[Number]]&lt;&gt;0,COUNTIF('Finish order'!F:F, Table24[[#This Row],[Number]]),"")</f>
        <v/>
      </c>
    </row>
    <row r="1111" customFormat="false" ht="15" hidden="false" customHeight="false" outlineLevel="0" collapsed="false">
      <c r="A1111" s="5" t="n">
        <v>1110</v>
      </c>
      <c r="C1111" s="9"/>
      <c r="D1111" s="6"/>
      <c r="E1111" s="9" t="s">
        <v>295</v>
      </c>
      <c r="G1111" s="0" t="str">
        <f aca="false">IF(Table24[[#This Row],[Number]]&lt;&gt;0,COUNTIF('Finish order'!F:F, Table24[[#This Row],[Number]]),"")</f>
        <v/>
      </c>
    </row>
    <row r="1112" customFormat="false" ht="15" hidden="false" customHeight="false" outlineLevel="0" collapsed="false">
      <c r="A1112" s="5" t="n">
        <v>1111</v>
      </c>
      <c r="C1112" s="9"/>
      <c r="D1112" s="6"/>
      <c r="E1112" s="9" t="s">
        <v>295</v>
      </c>
      <c r="G1112" s="0" t="str">
        <f aca="false">IF(Table24[[#This Row],[Number]]&lt;&gt;0,COUNTIF('Finish order'!F:F, Table24[[#This Row],[Number]]),"")</f>
        <v/>
      </c>
    </row>
    <row r="1113" customFormat="false" ht="15" hidden="false" customHeight="false" outlineLevel="0" collapsed="false">
      <c r="A1113" s="5" t="n">
        <v>1112</v>
      </c>
      <c r="C1113" s="9"/>
      <c r="D1113" s="6"/>
      <c r="E1113" s="9" t="s">
        <v>295</v>
      </c>
      <c r="G1113" s="0" t="str">
        <f aca="false">IF(Table24[[#This Row],[Number]]&lt;&gt;0,COUNTIF('Finish order'!F:F, Table24[[#This Row],[Number]]),"")</f>
        <v/>
      </c>
    </row>
    <row r="1114" customFormat="false" ht="15" hidden="false" customHeight="false" outlineLevel="0" collapsed="false">
      <c r="A1114" s="5" t="n">
        <v>1113</v>
      </c>
      <c r="C1114" s="9"/>
      <c r="D1114" s="6"/>
      <c r="E1114" s="9" t="s">
        <v>295</v>
      </c>
      <c r="G1114" s="0" t="str">
        <f aca="false">IF(Table24[[#This Row],[Number]]&lt;&gt;0,COUNTIF('Finish order'!F:F, Table24[[#This Row],[Number]]),"")</f>
        <v/>
      </c>
    </row>
    <row r="1115" customFormat="false" ht="15" hidden="false" customHeight="false" outlineLevel="0" collapsed="false">
      <c r="A1115" s="5" t="n">
        <v>1114</v>
      </c>
      <c r="C1115" s="9"/>
      <c r="D1115" s="6"/>
      <c r="E1115" s="9" t="s">
        <v>295</v>
      </c>
      <c r="G1115" s="0" t="str">
        <f aca="false">IF(Table24[[#This Row],[Number]]&lt;&gt;0,COUNTIF('Finish order'!F:F, Table24[[#This Row],[Number]]),"")</f>
        <v/>
      </c>
    </row>
    <row r="1116" customFormat="false" ht="15" hidden="false" customHeight="false" outlineLevel="0" collapsed="false">
      <c r="A1116" s="5" t="n">
        <v>1115</v>
      </c>
      <c r="C1116" s="9"/>
      <c r="D1116" s="6"/>
      <c r="E1116" s="9" t="s">
        <v>295</v>
      </c>
      <c r="G1116" s="0" t="str">
        <f aca="false">IF(Table24[[#This Row],[Number]]&lt;&gt;0,COUNTIF('Finish order'!F:F, Table24[[#This Row],[Number]]),"")</f>
        <v/>
      </c>
    </row>
    <row r="1117" customFormat="false" ht="15" hidden="false" customHeight="false" outlineLevel="0" collapsed="false">
      <c r="A1117" s="5" t="n">
        <v>1116</v>
      </c>
      <c r="C1117" s="9"/>
      <c r="D1117" s="6"/>
      <c r="E1117" s="9" t="s">
        <v>295</v>
      </c>
      <c r="G1117" s="0" t="str">
        <f aca="false">IF(Table24[[#This Row],[Number]]&lt;&gt;0,COUNTIF('Finish order'!F:F, Table24[[#This Row],[Number]]),"")</f>
        <v/>
      </c>
    </row>
    <row r="1118" customFormat="false" ht="15" hidden="false" customHeight="false" outlineLevel="0" collapsed="false">
      <c r="A1118" s="5" t="n">
        <v>1117</v>
      </c>
      <c r="C1118" s="9"/>
      <c r="D1118" s="6"/>
      <c r="E1118" s="9" t="s">
        <v>295</v>
      </c>
      <c r="G1118" s="0" t="str">
        <f aca="false">IF(Table24[[#This Row],[Number]]&lt;&gt;0,COUNTIF('Finish order'!F:F, Table24[[#This Row],[Number]]),"")</f>
        <v/>
      </c>
    </row>
    <row r="1119" customFormat="false" ht="15" hidden="false" customHeight="false" outlineLevel="0" collapsed="false">
      <c r="A1119" s="5" t="n">
        <v>1118</v>
      </c>
      <c r="C1119" s="9"/>
      <c r="D1119" s="6"/>
      <c r="E1119" s="9" t="s">
        <v>295</v>
      </c>
      <c r="G1119" s="0" t="str">
        <f aca="false">IF(Table24[[#This Row],[Number]]&lt;&gt;0,COUNTIF('Finish order'!F:F, Table24[[#This Row],[Number]]),"")</f>
        <v/>
      </c>
    </row>
    <row r="1120" customFormat="false" ht="15" hidden="false" customHeight="false" outlineLevel="0" collapsed="false">
      <c r="A1120" s="5" t="n">
        <v>1119</v>
      </c>
      <c r="C1120" s="9"/>
      <c r="D1120" s="6"/>
      <c r="E1120" s="9" t="s">
        <v>295</v>
      </c>
      <c r="G1120" s="0" t="str">
        <f aca="false">IF(Table24[[#This Row],[Number]]&lt;&gt;0,COUNTIF('Finish order'!F:F, Table24[[#This Row],[Number]]),"")</f>
        <v/>
      </c>
    </row>
    <row r="1121" customFormat="false" ht="15" hidden="false" customHeight="false" outlineLevel="0" collapsed="false">
      <c r="A1121" s="5" t="n">
        <v>1120</v>
      </c>
      <c r="C1121" s="9"/>
      <c r="D1121" s="6"/>
      <c r="E1121" s="9" t="s">
        <v>295</v>
      </c>
      <c r="G1121" s="0" t="str">
        <f aca="false">IF(Table24[[#This Row],[Number]]&lt;&gt;0,COUNTIF('Finish order'!F:F, Table24[[#This Row],[Number]]),"")</f>
        <v/>
      </c>
    </row>
    <row r="1122" customFormat="false" ht="15" hidden="false" customHeight="false" outlineLevel="0" collapsed="false">
      <c r="A1122" s="5" t="n">
        <v>1121</v>
      </c>
      <c r="C1122" s="9"/>
      <c r="D1122" s="6"/>
      <c r="E1122" s="9" t="s">
        <v>295</v>
      </c>
      <c r="G1122" s="0" t="str">
        <f aca="false">IF(Table24[[#This Row],[Number]]&lt;&gt;0,COUNTIF('Finish order'!F:F, Table24[[#This Row],[Number]]),"")</f>
        <v/>
      </c>
    </row>
    <row r="1123" customFormat="false" ht="15" hidden="false" customHeight="false" outlineLevel="0" collapsed="false">
      <c r="A1123" s="5" t="n">
        <v>1122</v>
      </c>
      <c r="C1123" s="9"/>
      <c r="D1123" s="6"/>
      <c r="E1123" s="9" t="s">
        <v>295</v>
      </c>
      <c r="G1123" s="0" t="str">
        <f aca="false">IF(Table24[[#This Row],[Number]]&lt;&gt;0,COUNTIF('Finish order'!F:F, Table24[[#This Row],[Number]]),"")</f>
        <v/>
      </c>
    </row>
    <row r="1124" customFormat="false" ht="15" hidden="false" customHeight="false" outlineLevel="0" collapsed="false">
      <c r="A1124" s="5" t="n">
        <v>1123</v>
      </c>
      <c r="C1124" s="9"/>
      <c r="D1124" s="6"/>
      <c r="E1124" s="9" t="s">
        <v>295</v>
      </c>
      <c r="G1124" s="0" t="str">
        <f aca="false">IF(Table24[[#This Row],[Number]]&lt;&gt;0,COUNTIF('Finish order'!F:F, Table24[[#This Row],[Number]]),"")</f>
        <v/>
      </c>
    </row>
    <row r="1125" customFormat="false" ht="15" hidden="false" customHeight="false" outlineLevel="0" collapsed="false">
      <c r="A1125" s="5" t="n">
        <v>1124</v>
      </c>
      <c r="C1125" s="9"/>
      <c r="D1125" s="6"/>
      <c r="E1125" s="9" t="s">
        <v>295</v>
      </c>
      <c r="G1125" s="0" t="str">
        <f aca="false">IF(Table24[[#This Row],[Number]]&lt;&gt;0,COUNTIF('Finish order'!F:F, Table24[[#This Row],[Number]]),"")</f>
        <v/>
      </c>
    </row>
    <row r="1126" customFormat="false" ht="15" hidden="false" customHeight="false" outlineLevel="0" collapsed="false">
      <c r="A1126" s="5" t="n">
        <v>1125</v>
      </c>
      <c r="C1126" s="9"/>
      <c r="D1126" s="6"/>
      <c r="E1126" s="9" t="s">
        <v>295</v>
      </c>
      <c r="G1126" s="0" t="str">
        <f aca="false">IF(Table24[[#This Row],[Number]]&lt;&gt;0,COUNTIF('Finish order'!F:F, Table24[[#This Row],[Number]]),"")</f>
        <v/>
      </c>
    </row>
    <row r="1127" customFormat="false" ht="15" hidden="false" customHeight="false" outlineLevel="0" collapsed="false">
      <c r="A1127" s="5" t="n">
        <v>1126</v>
      </c>
      <c r="C1127" s="9"/>
      <c r="D1127" s="6"/>
      <c r="E1127" s="9" t="s">
        <v>295</v>
      </c>
      <c r="G1127" s="0" t="str">
        <f aca="false">IF(Table24[[#This Row],[Number]]&lt;&gt;0,COUNTIF('Finish order'!F:F, Table24[[#This Row],[Number]]),"")</f>
        <v/>
      </c>
    </row>
    <row r="1128" customFormat="false" ht="15" hidden="false" customHeight="false" outlineLevel="0" collapsed="false">
      <c r="A1128" s="5" t="n">
        <v>1127</v>
      </c>
      <c r="C1128" s="9"/>
      <c r="D1128" s="6"/>
      <c r="E1128" s="9" t="s">
        <v>295</v>
      </c>
      <c r="G1128" s="0" t="str">
        <f aca="false">IF(Table24[[#This Row],[Number]]&lt;&gt;0,COUNTIF('Finish order'!F:F, Table24[[#This Row],[Number]]),"")</f>
        <v/>
      </c>
    </row>
    <row r="1129" customFormat="false" ht="15" hidden="false" customHeight="false" outlineLevel="0" collapsed="false">
      <c r="A1129" s="5" t="n">
        <v>1128</v>
      </c>
      <c r="C1129" s="9"/>
      <c r="D1129" s="6"/>
      <c r="E1129" s="9" t="s">
        <v>295</v>
      </c>
      <c r="G1129" s="0" t="str">
        <f aca="false">IF(Table24[[#This Row],[Number]]&lt;&gt;0,COUNTIF('Finish order'!F:F, Table24[[#This Row],[Number]]),"")</f>
        <v/>
      </c>
    </row>
    <row r="1130" customFormat="false" ht="15" hidden="false" customHeight="false" outlineLevel="0" collapsed="false">
      <c r="A1130" s="5" t="n">
        <v>1129</v>
      </c>
      <c r="C1130" s="9"/>
      <c r="D1130" s="6"/>
      <c r="E1130" s="9" t="s">
        <v>295</v>
      </c>
      <c r="G1130" s="0" t="str">
        <f aca="false">IF(Table24[[#This Row],[Number]]&lt;&gt;0,COUNTIF('Finish order'!F:F, Table24[[#This Row],[Number]]),"")</f>
        <v/>
      </c>
    </row>
    <row r="1131" customFormat="false" ht="15" hidden="false" customHeight="false" outlineLevel="0" collapsed="false">
      <c r="A1131" s="5" t="n">
        <v>1130</v>
      </c>
      <c r="C1131" s="9"/>
      <c r="D1131" s="6"/>
      <c r="E1131" s="9" t="s">
        <v>295</v>
      </c>
      <c r="G1131" s="0" t="str">
        <f aca="false">IF(Table24[[#This Row],[Number]]&lt;&gt;0,COUNTIF('Finish order'!F:F, Table24[[#This Row],[Number]]),"")</f>
        <v/>
      </c>
    </row>
    <row r="1132" customFormat="false" ht="15" hidden="false" customHeight="false" outlineLevel="0" collapsed="false">
      <c r="A1132" s="5" t="n">
        <v>1131</v>
      </c>
      <c r="C1132" s="9"/>
      <c r="D1132" s="6"/>
      <c r="E1132" s="9" t="s">
        <v>295</v>
      </c>
      <c r="G1132" s="0" t="str">
        <f aca="false">IF(Table24[[#This Row],[Number]]&lt;&gt;0,COUNTIF('Finish order'!F:F, Table24[[#This Row],[Number]]),"")</f>
        <v/>
      </c>
    </row>
    <row r="1133" customFormat="false" ht="15" hidden="false" customHeight="false" outlineLevel="0" collapsed="false">
      <c r="A1133" s="5" t="n">
        <v>1132</v>
      </c>
      <c r="C1133" s="9"/>
      <c r="D1133" s="6"/>
      <c r="E1133" s="9" t="s">
        <v>295</v>
      </c>
      <c r="G1133" s="0" t="str">
        <f aca="false">IF(Table24[[#This Row],[Number]]&lt;&gt;0,COUNTIF('Finish order'!F:F, Table24[[#This Row],[Number]]),"")</f>
        <v/>
      </c>
    </row>
    <row r="1134" customFormat="false" ht="15" hidden="false" customHeight="false" outlineLevel="0" collapsed="false">
      <c r="A1134" s="5" t="n">
        <v>1133</v>
      </c>
      <c r="C1134" s="9"/>
      <c r="D1134" s="6"/>
      <c r="E1134" s="9" t="s">
        <v>295</v>
      </c>
      <c r="G1134" s="0" t="str">
        <f aca="false">IF(Table24[[#This Row],[Number]]&lt;&gt;0,COUNTIF('Finish order'!F:F, Table24[[#This Row],[Number]]),"")</f>
        <v/>
      </c>
    </row>
    <row r="1135" customFormat="false" ht="15" hidden="false" customHeight="false" outlineLevel="0" collapsed="false">
      <c r="A1135" s="5" t="n">
        <v>1134</v>
      </c>
      <c r="C1135" s="9"/>
      <c r="D1135" s="6"/>
      <c r="E1135" s="9" t="s">
        <v>295</v>
      </c>
      <c r="G1135" s="0" t="str">
        <f aca="false">IF(Table24[[#This Row],[Number]]&lt;&gt;0,COUNTIF('Finish order'!F:F, Table24[[#This Row],[Number]]),"")</f>
        <v/>
      </c>
    </row>
    <row r="1136" customFormat="false" ht="15" hidden="false" customHeight="false" outlineLevel="0" collapsed="false">
      <c r="A1136" s="5" t="n">
        <v>1135</v>
      </c>
      <c r="C1136" s="9"/>
      <c r="D1136" s="6"/>
      <c r="E1136" s="9" t="s">
        <v>295</v>
      </c>
      <c r="G1136" s="0" t="str">
        <f aca="false">IF(Table24[[#This Row],[Number]]&lt;&gt;0,COUNTIF('Finish order'!F:F, Table24[[#This Row],[Number]]),"")</f>
        <v/>
      </c>
    </row>
    <row r="1137" customFormat="false" ht="15" hidden="false" customHeight="false" outlineLevel="0" collapsed="false">
      <c r="A1137" s="5" t="n">
        <v>1136</v>
      </c>
      <c r="C1137" s="9"/>
      <c r="D1137" s="6"/>
      <c r="E1137" s="9" t="s">
        <v>295</v>
      </c>
      <c r="G1137" s="0" t="str">
        <f aca="false">IF(Table24[[#This Row],[Number]]&lt;&gt;0,COUNTIF('Finish order'!F:F, Table24[[#This Row],[Number]]),"")</f>
        <v/>
      </c>
    </row>
    <row r="1138" customFormat="false" ht="15" hidden="false" customHeight="false" outlineLevel="0" collapsed="false">
      <c r="A1138" s="5" t="n">
        <v>1137</v>
      </c>
      <c r="C1138" s="9"/>
      <c r="D1138" s="6"/>
      <c r="E1138" s="9" t="s">
        <v>295</v>
      </c>
      <c r="G1138" s="0" t="str">
        <f aca="false">IF(Table24[[#This Row],[Number]]&lt;&gt;0,COUNTIF('Finish order'!F:F, Table24[[#This Row],[Number]]),"")</f>
        <v/>
      </c>
    </row>
    <row r="1139" customFormat="false" ht="15" hidden="false" customHeight="false" outlineLevel="0" collapsed="false">
      <c r="A1139" s="5" t="n">
        <v>1138</v>
      </c>
      <c r="C1139" s="9"/>
      <c r="D1139" s="6"/>
      <c r="E1139" s="9" t="s">
        <v>295</v>
      </c>
      <c r="G1139" s="0" t="str">
        <f aca="false">IF(Table24[[#This Row],[Number]]&lt;&gt;0,COUNTIF('Finish order'!F:F, Table24[[#This Row],[Number]]),"")</f>
        <v/>
      </c>
    </row>
    <row r="1140" customFormat="false" ht="15" hidden="false" customHeight="false" outlineLevel="0" collapsed="false">
      <c r="A1140" s="5" t="n">
        <v>1139</v>
      </c>
      <c r="C1140" s="9" t="s">
        <v>820</v>
      </c>
      <c r="D1140" s="9" t="s">
        <v>39</v>
      </c>
      <c r="E1140" s="9" t="s">
        <v>295</v>
      </c>
      <c r="F1140" s="9" t="s">
        <v>568</v>
      </c>
      <c r="G1140" s="0" t="str">
        <f aca="false">IF(Table24[[#This Row],[Number]]&lt;&gt;0,COUNTIF('Finish order'!F:F, Table24[[#This Row],[Number]]),"")</f>
        <v/>
      </c>
    </row>
    <row r="1141" customFormat="false" ht="15" hidden="false" customHeight="false" outlineLevel="0" collapsed="false">
      <c r="A1141" s="5" t="n">
        <v>1140</v>
      </c>
      <c r="C1141" s="9" t="s">
        <v>821</v>
      </c>
      <c r="D1141" s="9" t="s">
        <v>822</v>
      </c>
      <c r="E1141" s="9" t="s">
        <v>295</v>
      </c>
      <c r="F1141" s="9" t="s">
        <v>692</v>
      </c>
      <c r="G1141" s="0" t="str">
        <f aca="false">IF(Table24[[#This Row],[Number]]&lt;&gt;0,COUNTIF('Finish order'!F:F, Table24[[#This Row],[Number]]),"")</f>
        <v/>
      </c>
    </row>
    <row r="1142" customFormat="false" ht="15" hidden="false" customHeight="false" outlineLevel="0" collapsed="false">
      <c r="A1142" s="5" t="n">
        <v>1141</v>
      </c>
      <c r="C1142" s="9" t="s">
        <v>738</v>
      </c>
      <c r="D1142" s="9" t="s">
        <v>46</v>
      </c>
      <c r="E1142" s="9" t="s">
        <v>295</v>
      </c>
      <c r="F1142" s="9" t="s">
        <v>692</v>
      </c>
      <c r="G1142" s="0" t="str">
        <f aca="false">IF(Table24[[#This Row],[Number]]&lt;&gt;0,COUNTIF('Finish order'!F:F, Table24[[#This Row],[Number]]),"")</f>
        <v/>
      </c>
      <c r="I1142" s="7" t="n">
        <v>943</v>
      </c>
    </row>
    <row r="1143" customFormat="false" ht="15" hidden="false" customHeight="false" outlineLevel="0" collapsed="false">
      <c r="A1143" s="5" t="n">
        <v>1142</v>
      </c>
      <c r="C1143" s="9" t="s">
        <v>823</v>
      </c>
      <c r="D1143" s="9" t="s">
        <v>39</v>
      </c>
      <c r="E1143" s="9" t="s">
        <v>295</v>
      </c>
      <c r="F1143" s="9" t="s">
        <v>570</v>
      </c>
      <c r="G1143" s="0" t="str">
        <f aca="false">IF(Table24[[#This Row],[Number]]&lt;&gt;0,COUNTIF('Finish order'!F:F, Table24[[#This Row],[Number]]),"")</f>
        <v/>
      </c>
    </row>
    <row r="1144" customFormat="false" ht="15" hidden="false" customHeight="false" outlineLevel="0" collapsed="false">
      <c r="A1144" s="5" t="n">
        <v>1143</v>
      </c>
      <c r="C1144" s="9" t="s">
        <v>481</v>
      </c>
      <c r="D1144" s="9" t="s">
        <v>52</v>
      </c>
      <c r="E1144" s="9" t="s">
        <v>295</v>
      </c>
      <c r="F1144" s="9" t="s">
        <v>459</v>
      </c>
      <c r="G1144" s="0" t="str">
        <f aca="false">IF(Table24[[#This Row],[Number]]&lt;&gt;0,COUNTIF('Finish order'!F:F, Table24[[#This Row],[Number]]),"")</f>
        <v/>
      </c>
      <c r="I1144" s="7" t="s">
        <v>824</v>
      </c>
    </row>
    <row r="1145" customFormat="false" ht="15" hidden="false" customHeight="false" outlineLevel="0" collapsed="false">
      <c r="A1145" s="5" t="n">
        <v>1144</v>
      </c>
      <c r="C1145" s="9" t="s">
        <v>825</v>
      </c>
      <c r="D1145" s="9" t="s">
        <v>39</v>
      </c>
      <c r="E1145" s="9" t="s">
        <v>295</v>
      </c>
      <c r="F1145" s="9" t="s">
        <v>459</v>
      </c>
      <c r="G1145" s="0" t="str">
        <f aca="false">IF(Table24[[#This Row],[Number]]&lt;&gt;0,COUNTIF('Finish order'!F:F, Table24[[#This Row],[Number]]),"")</f>
        <v/>
      </c>
    </row>
    <row r="1146" customFormat="false" ht="15" hidden="false" customHeight="false" outlineLevel="0" collapsed="false">
      <c r="A1146" s="5" t="n">
        <v>1145</v>
      </c>
      <c r="C1146" s="9" t="s">
        <v>826</v>
      </c>
      <c r="D1146" s="9" t="s">
        <v>52</v>
      </c>
      <c r="E1146" s="9" t="s">
        <v>295</v>
      </c>
      <c r="F1146" s="9" t="s">
        <v>570</v>
      </c>
      <c r="G1146" s="0" t="str">
        <f aca="false">IF(Table24[[#This Row],[Number]]&lt;&gt;0,COUNTIF('Finish order'!F:F, Table24[[#This Row],[Number]]),"")</f>
        <v/>
      </c>
    </row>
    <row r="1147" customFormat="false" ht="15" hidden="false" customHeight="false" outlineLevel="0" collapsed="false">
      <c r="A1147" s="5" t="n">
        <v>1146</v>
      </c>
      <c r="C1147" s="9" t="s">
        <v>827</v>
      </c>
      <c r="D1147" s="9" t="s">
        <v>779</v>
      </c>
      <c r="E1147" s="9" t="s">
        <v>295</v>
      </c>
      <c r="F1147" s="9" t="s">
        <v>518</v>
      </c>
      <c r="G1147" s="0" t="str">
        <f aca="false">IF(Table24[[#This Row],[Number]]&lt;&gt;0,COUNTIF('Finish order'!F:F, Table24[[#This Row],[Number]]),"")</f>
        <v/>
      </c>
    </row>
    <row r="1148" customFormat="false" ht="15" hidden="false" customHeight="false" outlineLevel="0" collapsed="false">
      <c r="A1148" s="5" t="n">
        <v>1147</v>
      </c>
      <c r="C1148" s="9" t="s">
        <v>632</v>
      </c>
      <c r="D1148" s="9" t="s">
        <v>39</v>
      </c>
      <c r="E1148" s="9" t="s">
        <v>295</v>
      </c>
      <c r="F1148" s="9" t="s">
        <v>570</v>
      </c>
      <c r="G1148" s="0" t="str">
        <f aca="false">IF(Table24[[#This Row],[Number]]&lt;&gt;0,COUNTIF('Finish order'!F:F, Table24[[#This Row],[Number]]),"")</f>
        <v/>
      </c>
    </row>
    <row r="1149" customFormat="false" ht="15" hidden="false" customHeight="false" outlineLevel="0" collapsed="false">
      <c r="A1149" s="5" t="n">
        <v>1148</v>
      </c>
      <c r="C1149" s="9" t="s">
        <v>828</v>
      </c>
      <c r="D1149" s="9" t="s">
        <v>829</v>
      </c>
      <c r="E1149" s="9" t="s">
        <v>295</v>
      </c>
      <c r="F1149" s="9" t="s">
        <v>692</v>
      </c>
      <c r="G1149" s="0" t="str">
        <f aca="false">IF(Table24[[#This Row],[Number]]&lt;&gt;0,COUNTIF('Finish order'!F:F, Table24[[#This Row],[Number]]),"")</f>
        <v/>
      </c>
    </row>
    <row r="1150" customFormat="false" ht="15" hidden="false" customHeight="false" outlineLevel="0" collapsed="false">
      <c r="A1150" s="5" t="n">
        <v>1149</v>
      </c>
      <c r="C1150" s="9" t="s">
        <v>830</v>
      </c>
      <c r="D1150" s="9" t="s">
        <v>39</v>
      </c>
      <c r="E1150" s="9" t="s">
        <v>295</v>
      </c>
      <c r="F1150" s="9" t="s">
        <v>782</v>
      </c>
      <c r="G1150" s="0" t="str">
        <f aca="false">IF(Table24[[#This Row],[Number]]&lt;&gt;0,COUNTIF('Finish order'!F:F, Table24[[#This Row],[Number]]),"")</f>
        <v/>
      </c>
    </row>
    <row r="1151" customFormat="false" ht="15" hidden="false" customHeight="false" outlineLevel="0" collapsed="false">
      <c r="A1151" s="5" t="n">
        <v>1150</v>
      </c>
      <c r="B1151" s="5" t="n">
        <v>1150</v>
      </c>
      <c r="C1151" s="9" t="s">
        <v>831</v>
      </c>
      <c r="D1151" s="9" t="s">
        <v>188</v>
      </c>
      <c r="E1151" s="9" t="s">
        <v>295</v>
      </c>
      <c r="F1151" s="9" t="s">
        <v>459</v>
      </c>
      <c r="G1151" s="0" t="n">
        <f aca="false">IF(Table24[[#This Row],[Number]]&lt;&gt;0,COUNTIF('Finish order'!F:F, Table24[[#This Row],[Number]]),"")</f>
        <v>1</v>
      </c>
    </row>
    <row r="1152" customFormat="false" ht="15" hidden="false" customHeight="false" outlineLevel="0" collapsed="false">
      <c r="A1152" s="5" t="n">
        <v>1151</v>
      </c>
      <c r="C1152" s="9" t="s">
        <v>734</v>
      </c>
      <c r="D1152" s="9" t="s">
        <v>521</v>
      </c>
      <c r="E1152" s="9" t="s">
        <v>295</v>
      </c>
      <c r="F1152" s="9" t="s">
        <v>692</v>
      </c>
      <c r="G1152" s="0" t="str">
        <f aca="false">IF(Table24[[#This Row],[Number]]&lt;&gt;0,COUNTIF('Finish order'!F:F, Table24[[#This Row],[Number]]),"")</f>
        <v/>
      </c>
    </row>
    <row r="1153" customFormat="false" ht="15" hidden="false" customHeight="false" outlineLevel="0" collapsed="false">
      <c r="A1153" s="5" t="n">
        <v>1152</v>
      </c>
      <c r="C1153" s="9" t="s">
        <v>832</v>
      </c>
      <c r="D1153" s="9" t="s">
        <v>115</v>
      </c>
      <c r="E1153" s="9" t="s">
        <v>295</v>
      </c>
      <c r="F1153" s="9" t="s">
        <v>740</v>
      </c>
      <c r="G1153" s="0" t="str">
        <f aca="false">IF(Table24[[#This Row],[Number]]&lt;&gt;0,COUNTIF('Finish order'!F:F, Table24[[#This Row],[Number]]),"")</f>
        <v/>
      </c>
    </row>
    <row r="1154" customFormat="false" ht="15" hidden="false" customHeight="false" outlineLevel="0" collapsed="false">
      <c r="A1154" s="5" t="n">
        <v>1153</v>
      </c>
      <c r="C1154" s="9" t="s">
        <v>833</v>
      </c>
      <c r="D1154" s="9" t="s">
        <v>39</v>
      </c>
      <c r="E1154" s="9" t="s">
        <v>295</v>
      </c>
      <c r="F1154" s="9" t="s">
        <v>459</v>
      </c>
      <c r="G1154" s="0" t="str">
        <f aca="false">IF(Table24[[#This Row],[Number]]&lt;&gt;0,COUNTIF('Finish order'!F:F, Table24[[#This Row],[Number]]),"")</f>
        <v/>
      </c>
    </row>
    <row r="1155" customFormat="false" ht="15" hidden="false" customHeight="false" outlineLevel="0" collapsed="false">
      <c r="A1155" s="5" t="n">
        <v>1154</v>
      </c>
      <c r="C1155" s="9" t="s">
        <v>834</v>
      </c>
      <c r="D1155" s="9" t="s">
        <v>119</v>
      </c>
      <c r="E1155" s="9" t="s">
        <v>295</v>
      </c>
      <c r="F1155" s="9" t="s">
        <v>570</v>
      </c>
      <c r="G1155" s="0" t="str">
        <f aca="false">IF(Table24[[#This Row],[Number]]&lt;&gt;0,COUNTIF('Finish order'!F:F, Table24[[#This Row],[Number]]),"")</f>
        <v/>
      </c>
    </row>
    <row r="1156" customFormat="false" ht="15" hidden="false" customHeight="false" outlineLevel="0" collapsed="false">
      <c r="A1156" s="5" t="n">
        <v>1155</v>
      </c>
      <c r="C1156" s="9" t="s">
        <v>512</v>
      </c>
      <c r="D1156" s="9" t="s">
        <v>39</v>
      </c>
      <c r="E1156" s="9" t="s">
        <v>295</v>
      </c>
      <c r="F1156" s="9" t="s">
        <v>459</v>
      </c>
      <c r="G1156" s="0" t="str">
        <f aca="false">IF(Table24[[#This Row],[Number]]&lt;&gt;0,COUNTIF('Finish order'!F:F, Table24[[#This Row],[Number]]),"")</f>
        <v/>
      </c>
      <c r="I1156" s="7" t="n">
        <v>547</v>
      </c>
    </row>
    <row r="1157" customFormat="false" ht="15" hidden="false" customHeight="false" outlineLevel="0" collapsed="false">
      <c r="A1157" s="5" t="n">
        <v>1156</v>
      </c>
      <c r="C1157" s="9" t="s">
        <v>609</v>
      </c>
      <c r="D1157" s="9" t="s">
        <v>115</v>
      </c>
      <c r="E1157" s="9" t="s">
        <v>295</v>
      </c>
      <c r="F1157" s="9" t="s">
        <v>570</v>
      </c>
      <c r="G1157" s="0" t="str">
        <f aca="false">IF(Table24[[#This Row],[Number]]&lt;&gt;0,COUNTIF('Finish order'!F:F, Table24[[#This Row],[Number]]),"")</f>
        <v/>
      </c>
    </row>
    <row r="1158" customFormat="false" ht="15" hidden="false" customHeight="false" outlineLevel="0" collapsed="false">
      <c r="A1158" s="5" t="n">
        <v>1157</v>
      </c>
      <c r="C1158" s="9" t="s">
        <v>835</v>
      </c>
      <c r="D1158" s="9" t="s">
        <v>39</v>
      </c>
      <c r="E1158" s="9" t="s">
        <v>295</v>
      </c>
      <c r="F1158" s="9" t="s">
        <v>518</v>
      </c>
      <c r="G1158" s="0" t="str">
        <f aca="false">IF(Table24[[#This Row],[Number]]&lt;&gt;0,COUNTIF('Finish order'!F:F, Table24[[#This Row],[Number]]),"")</f>
        <v/>
      </c>
    </row>
    <row r="1159" customFormat="false" ht="15" hidden="false" customHeight="false" outlineLevel="0" collapsed="false">
      <c r="A1159" s="5" t="n">
        <v>1158</v>
      </c>
      <c r="C1159" s="9" t="s">
        <v>836</v>
      </c>
      <c r="D1159" s="9" t="s">
        <v>46</v>
      </c>
      <c r="E1159" s="9" t="s">
        <v>295</v>
      </c>
      <c r="F1159" s="9" t="s">
        <v>570</v>
      </c>
      <c r="G1159" s="0" t="str">
        <f aca="false">IF(Table24[[#This Row],[Number]]&lt;&gt;0,COUNTIF('Finish order'!F:F, Table24[[#This Row],[Number]]),"")</f>
        <v/>
      </c>
    </row>
    <row r="1160" customFormat="false" ht="15" hidden="false" customHeight="false" outlineLevel="0" collapsed="false">
      <c r="A1160" s="5" t="n">
        <v>1159</v>
      </c>
      <c r="C1160" s="9" t="s">
        <v>837</v>
      </c>
      <c r="D1160" s="9" t="s">
        <v>39</v>
      </c>
      <c r="E1160" s="9" t="s">
        <v>295</v>
      </c>
      <c r="F1160" s="9" t="s">
        <v>570</v>
      </c>
      <c r="G1160" s="0" t="str">
        <f aca="false">IF(Table24[[#This Row],[Number]]&lt;&gt;0,COUNTIF('Finish order'!F:F, Table24[[#This Row],[Number]]),"")</f>
        <v/>
      </c>
    </row>
    <row r="1161" customFormat="false" ht="15" hidden="false" customHeight="false" outlineLevel="0" collapsed="false">
      <c r="A1161" s="5" t="n">
        <v>1160</v>
      </c>
      <c r="C1161" s="9" t="s">
        <v>838</v>
      </c>
      <c r="D1161" s="9" t="s">
        <v>39</v>
      </c>
      <c r="E1161" s="9" t="s">
        <v>295</v>
      </c>
      <c r="F1161" s="9" t="s">
        <v>459</v>
      </c>
      <c r="G1161" s="0" t="str">
        <f aca="false">IF(Table24[[#This Row],[Number]]&lt;&gt;0,COUNTIF('Finish order'!F:F, Table24[[#This Row],[Number]]),"")</f>
        <v/>
      </c>
    </row>
    <row r="1162" customFormat="false" ht="15" hidden="false" customHeight="false" outlineLevel="0" collapsed="false">
      <c r="A1162" s="5" t="n">
        <v>1161</v>
      </c>
      <c r="C1162" s="9" t="s">
        <v>839</v>
      </c>
      <c r="D1162" s="9" t="s">
        <v>39</v>
      </c>
      <c r="E1162" s="9" t="s">
        <v>295</v>
      </c>
      <c r="F1162" s="9" t="s">
        <v>459</v>
      </c>
      <c r="G1162" s="0" t="str">
        <f aca="false">IF(Table24[[#This Row],[Number]]&lt;&gt;0,COUNTIF('Finish order'!F:F, Table24[[#This Row],[Number]]),"")</f>
        <v/>
      </c>
    </row>
    <row r="1163" customFormat="false" ht="15" hidden="false" customHeight="false" outlineLevel="0" collapsed="false">
      <c r="A1163" s="5" t="n">
        <v>1162</v>
      </c>
      <c r="C1163" s="9" t="s">
        <v>840</v>
      </c>
      <c r="D1163" s="9" t="s">
        <v>39</v>
      </c>
      <c r="E1163" s="9" t="s">
        <v>295</v>
      </c>
      <c r="F1163" s="9" t="s">
        <v>518</v>
      </c>
      <c r="G1163" s="0" t="str">
        <f aca="false">IF(Table24[[#This Row],[Number]]&lt;&gt;0,COUNTIF('Finish order'!F:F, Table24[[#This Row],[Number]]),"")</f>
        <v/>
      </c>
    </row>
    <row r="1164" customFormat="false" ht="15" hidden="false" customHeight="false" outlineLevel="0" collapsed="false">
      <c r="A1164" s="5" t="n">
        <v>1163</v>
      </c>
      <c r="C1164" s="9" t="s">
        <v>773</v>
      </c>
      <c r="D1164" s="9" t="s">
        <v>39</v>
      </c>
      <c r="E1164" s="9" t="s">
        <v>295</v>
      </c>
      <c r="F1164" s="9" t="s">
        <v>771</v>
      </c>
      <c r="G1164" s="0" t="str">
        <f aca="false">IF(Table24[[#This Row],[Number]]&lt;&gt;0,COUNTIF('Finish order'!F:F, Table24[[#This Row],[Number]]),"")</f>
        <v/>
      </c>
      <c r="I1164" s="7" t="n">
        <v>987</v>
      </c>
    </row>
    <row r="1165" customFormat="false" ht="15" hidden="false" customHeight="false" outlineLevel="0" collapsed="false">
      <c r="A1165" s="5" t="n">
        <v>1164</v>
      </c>
      <c r="C1165" s="9" t="s">
        <v>841</v>
      </c>
      <c r="D1165" s="9" t="s">
        <v>39</v>
      </c>
      <c r="E1165" s="9" t="s">
        <v>295</v>
      </c>
      <c r="F1165" s="9" t="s">
        <v>570</v>
      </c>
      <c r="G1165" s="0" t="str">
        <f aca="false">IF(Table24[[#This Row],[Number]]&lt;&gt;0,COUNTIF('Finish order'!F:F, Table24[[#This Row],[Number]]),"")</f>
        <v/>
      </c>
    </row>
    <row r="1166" customFormat="false" ht="15" hidden="false" customHeight="false" outlineLevel="0" collapsed="false">
      <c r="A1166" s="5" t="n">
        <v>1165</v>
      </c>
      <c r="C1166" s="9" t="s">
        <v>842</v>
      </c>
      <c r="D1166" s="9" t="s">
        <v>48</v>
      </c>
      <c r="E1166" s="9" t="s">
        <v>295</v>
      </c>
      <c r="F1166" s="9" t="s">
        <v>570</v>
      </c>
      <c r="G1166" s="0" t="str">
        <f aca="false">IF(Table24[[#This Row],[Number]]&lt;&gt;0,COUNTIF('Finish order'!F:F, Table24[[#This Row],[Number]]),"")</f>
        <v/>
      </c>
    </row>
    <row r="1167" customFormat="false" ht="15" hidden="false" customHeight="false" outlineLevel="0" collapsed="false">
      <c r="A1167" s="5" t="n">
        <v>1166</v>
      </c>
      <c r="C1167" s="9" t="s">
        <v>843</v>
      </c>
      <c r="D1167" s="9" t="s">
        <v>844</v>
      </c>
      <c r="E1167" s="9" t="s">
        <v>295</v>
      </c>
      <c r="F1167" s="9" t="s">
        <v>692</v>
      </c>
      <c r="G1167" s="0" t="str">
        <f aca="false">IF(Table24[[#This Row],[Number]]&lt;&gt;0,COUNTIF('Finish order'!F:F, Table24[[#This Row],[Number]]),"")</f>
        <v/>
      </c>
    </row>
    <row r="1168" customFormat="false" ht="15" hidden="false" customHeight="false" outlineLevel="0" collapsed="false">
      <c r="A1168" s="5" t="n">
        <v>1167</v>
      </c>
      <c r="C1168" s="9" t="s">
        <v>845</v>
      </c>
      <c r="D1168" s="9" t="s">
        <v>225</v>
      </c>
      <c r="E1168" s="9" t="s">
        <v>295</v>
      </c>
      <c r="F1168" s="9" t="s">
        <v>568</v>
      </c>
      <c r="G1168" s="0" t="str">
        <f aca="false">IF(Table24[[#This Row],[Number]]&lt;&gt;0,COUNTIF('Finish order'!F:F, Table24[[#This Row],[Number]]),"")</f>
        <v/>
      </c>
    </row>
    <row r="1169" customFormat="false" ht="15" hidden="false" customHeight="false" outlineLevel="0" collapsed="false">
      <c r="A1169" s="5" t="n">
        <v>1168</v>
      </c>
      <c r="C1169" s="9" t="s">
        <v>846</v>
      </c>
      <c r="D1169" s="9" t="s">
        <v>39</v>
      </c>
      <c r="E1169" s="9" t="s">
        <v>295</v>
      </c>
      <c r="F1169" s="9" t="s">
        <v>568</v>
      </c>
      <c r="G1169" s="0" t="str">
        <f aca="false">IF(Table24[[#This Row],[Number]]&lt;&gt;0,COUNTIF('Finish order'!F:F, Table24[[#This Row],[Number]]),"")</f>
        <v/>
      </c>
    </row>
    <row r="1170" customFormat="false" ht="15" hidden="false" customHeight="false" outlineLevel="0" collapsed="false">
      <c r="A1170" s="5" t="n">
        <v>1169</v>
      </c>
      <c r="C1170" s="9" t="s">
        <v>847</v>
      </c>
      <c r="D1170" s="9" t="s">
        <v>102</v>
      </c>
      <c r="E1170" s="9" t="s">
        <v>295</v>
      </c>
      <c r="F1170" s="9" t="s">
        <v>459</v>
      </c>
      <c r="G1170" s="0" t="str">
        <f aca="false">IF(Table24[[#This Row],[Number]]&lt;&gt;0,COUNTIF('Finish order'!F:F, Table24[[#This Row],[Number]]),"")</f>
        <v/>
      </c>
    </row>
    <row r="1171" customFormat="false" ht="15" hidden="false" customHeight="false" outlineLevel="0" collapsed="false">
      <c r="A1171" s="5" t="n">
        <v>1170</v>
      </c>
      <c r="C1171" s="9" t="s">
        <v>848</v>
      </c>
      <c r="D1171" s="9" t="s">
        <v>119</v>
      </c>
      <c r="E1171" s="9" t="s">
        <v>295</v>
      </c>
      <c r="F1171" s="9" t="s">
        <v>692</v>
      </c>
      <c r="G1171" s="0" t="str">
        <f aca="false">IF(Table24[[#This Row],[Number]]&lt;&gt;0,COUNTIF('Finish order'!F:F, Table24[[#This Row],[Number]]),"")</f>
        <v/>
      </c>
    </row>
    <row r="1172" customFormat="false" ht="15" hidden="false" customHeight="false" outlineLevel="0" collapsed="false">
      <c r="A1172" s="5" t="n">
        <v>1171</v>
      </c>
      <c r="C1172" s="9" t="s">
        <v>849</v>
      </c>
      <c r="D1172" s="9" t="s">
        <v>39</v>
      </c>
      <c r="E1172" s="9" t="s">
        <v>295</v>
      </c>
      <c r="F1172" s="9" t="s">
        <v>740</v>
      </c>
      <c r="G1172" s="0" t="str">
        <f aca="false">IF(Table24[[#This Row],[Number]]&lt;&gt;0,COUNTIF('Finish order'!F:F, Table24[[#This Row],[Number]]),"")</f>
        <v/>
      </c>
    </row>
    <row r="1173" customFormat="false" ht="15" hidden="false" customHeight="false" outlineLevel="0" collapsed="false">
      <c r="A1173" s="5" t="n">
        <v>1172</v>
      </c>
      <c r="C1173" s="9" t="s">
        <v>658</v>
      </c>
      <c r="D1173" s="9" t="s">
        <v>370</v>
      </c>
      <c r="E1173" s="9" t="s">
        <v>295</v>
      </c>
      <c r="F1173" s="9" t="s">
        <v>568</v>
      </c>
      <c r="G1173" s="0" t="str">
        <f aca="false">IF(Table24[[#This Row],[Number]]&lt;&gt;0,COUNTIF('Finish order'!F:F, Table24[[#This Row],[Number]]),"")</f>
        <v/>
      </c>
    </row>
    <row r="1174" customFormat="false" ht="15" hidden="false" customHeight="false" outlineLevel="0" collapsed="false">
      <c r="A1174" s="5" t="n">
        <v>1173</v>
      </c>
      <c r="C1174" s="9" t="s">
        <v>850</v>
      </c>
      <c r="D1174" s="9" t="s">
        <v>39</v>
      </c>
      <c r="E1174" s="9" t="s">
        <v>295</v>
      </c>
      <c r="F1174" s="9" t="s">
        <v>570</v>
      </c>
      <c r="G1174" s="0" t="str">
        <f aca="false">IF(Table24[[#This Row],[Number]]&lt;&gt;0,COUNTIF('Finish order'!F:F, Table24[[#This Row],[Number]]),"")</f>
        <v/>
      </c>
    </row>
    <row r="1175" customFormat="false" ht="15" hidden="false" customHeight="false" outlineLevel="0" collapsed="false">
      <c r="A1175" s="5" t="n">
        <v>1174</v>
      </c>
      <c r="C1175" s="9" t="s">
        <v>851</v>
      </c>
      <c r="D1175" s="9" t="s">
        <v>39</v>
      </c>
      <c r="E1175" s="9" t="s">
        <v>295</v>
      </c>
      <c r="F1175" s="9" t="s">
        <v>570</v>
      </c>
      <c r="G1175" s="0" t="str">
        <f aca="false">IF(Table24[[#This Row],[Number]]&lt;&gt;0,COUNTIF('Finish order'!F:F, Table24[[#This Row],[Number]]),"")</f>
        <v/>
      </c>
    </row>
    <row r="1176" customFormat="false" ht="15" hidden="false" customHeight="false" outlineLevel="0" collapsed="false">
      <c r="A1176" s="5" t="n">
        <v>1175</v>
      </c>
      <c r="C1176" s="9" t="s">
        <v>852</v>
      </c>
      <c r="D1176" s="9" t="s">
        <v>39</v>
      </c>
      <c r="E1176" s="9" t="s">
        <v>295</v>
      </c>
      <c r="F1176" s="9" t="s">
        <v>570</v>
      </c>
      <c r="G1176" s="0" t="str">
        <f aca="false">IF(Table24[[#This Row],[Number]]&lt;&gt;0,COUNTIF('Finish order'!F:F, Table24[[#This Row],[Number]]),"")</f>
        <v/>
      </c>
    </row>
    <row r="1177" customFormat="false" ht="15" hidden="false" customHeight="false" outlineLevel="0" collapsed="false">
      <c r="A1177" s="5" t="n">
        <v>1176</v>
      </c>
      <c r="C1177" s="9" t="s">
        <v>853</v>
      </c>
      <c r="D1177" s="9" t="s">
        <v>39</v>
      </c>
      <c r="E1177" s="9" t="s">
        <v>295</v>
      </c>
      <c r="F1177" s="9" t="s">
        <v>570</v>
      </c>
      <c r="G1177" s="0" t="str">
        <f aca="false">IF(Table24[[#This Row],[Number]]&lt;&gt;0,COUNTIF('Finish order'!F:F, Table24[[#This Row],[Number]]),"")</f>
        <v/>
      </c>
    </row>
    <row r="1178" customFormat="false" ht="15" hidden="false" customHeight="false" outlineLevel="0" collapsed="false">
      <c r="A1178" s="5" t="n">
        <v>1177</v>
      </c>
      <c r="C1178" s="9" t="s">
        <v>854</v>
      </c>
      <c r="D1178" s="9" t="s">
        <v>39</v>
      </c>
      <c r="E1178" s="9" t="s">
        <v>295</v>
      </c>
      <c r="F1178" s="9" t="s">
        <v>518</v>
      </c>
      <c r="G1178" s="0" t="str">
        <f aca="false">IF(Table24[[#This Row],[Number]]&lt;&gt;0,COUNTIF('Finish order'!F:F, Table24[[#This Row],[Number]]),"")</f>
        <v/>
      </c>
    </row>
    <row r="1179" customFormat="false" ht="15" hidden="false" customHeight="false" outlineLevel="0" collapsed="false">
      <c r="A1179" s="5" t="n">
        <v>1178</v>
      </c>
      <c r="C1179" s="9" t="s">
        <v>855</v>
      </c>
      <c r="D1179" s="9" t="s">
        <v>225</v>
      </c>
      <c r="E1179" s="9" t="s">
        <v>295</v>
      </c>
      <c r="F1179" s="9" t="s">
        <v>570</v>
      </c>
      <c r="G1179" s="0" t="str">
        <f aca="false">IF(Table24[[#This Row],[Number]]&lt;&gt;0,COUNTIF('Finish order'!F:F, Table24[[#This Row],[Number]]),"")</f>
        <v/>
      </c>
    </row>
    <row r="1180" customFormat="false" ht="15" hidden="false" customHeight="false" outlineLevel="0" collapsed="false">
      <c r="A1180" s="5" t="n">
        <v>1179</v>
      </c>
      <c r="C1180" s="9" t="s">
        <v>856</v>
      </c>
      <c r="D1180" s="9" t="s">
        <v>65</v>
      </c>
      <c r="E1180" s="9" t="s">
        <v>295</v>
      </c>
      <c r="F1180" s="9" t="s">
        <v>518</v>
      </c>
      <c r="G1180" s="0" t="str">
        <f aca="false">IF(Table24[[#This Row],[Number]]&lt;&gt;0,COUNTIF('Finish order'!F:F, Table24[[#This Row],[Number]]),"")</f>
        <v/>
      </c>
    </row>
    <row r="1181" customFormat="false" ht="15" hidden="false" customHeight="false" outlineLevel="0" collapsed="false">
      <c r="A1181" s="5" t="n">
        <v>1180</v>
      </c>
      <c r="C1181" s="9" t="s">
        <v>857</v>
      </c>
      <c r="D1181" s="9" t="s">
        <v>65</v>
      </c>
      <c r="E1181" s="9" t="s">
        <v>295</v>
      </c>
      <c r="F1181" s="9" t="s">
        <v>692</v>
      </c>
      <c r="G1181" s="0" t="str">
        <f aca="false">IF(Table24[[#This Row],[Number]]&lt;&gt;0,COUNTIF('Finish order'!F:F, Table24[[#This Row],[Number]]),"")</f>
        <v/>
      </c>
    </row>
    <row r="1182" customFormat="false" ht="15" hidden="false" customHeight="false" outlineLevel="0" collapsed="false">
      <c r="A1182" s="5" t="n">
        <v>1181</v>
      </c>
      <c r="C1182" s="9" t="s">
        <v>858</v>
      </c>
      <c r="D1182" s="9" t="s">
        <v>46</v>
      </c>
      <c r="E1182" s="9" t="s">
        <v>295</v>
      </c>
      <c r="F1182" s="9" t="s">
        <v>518</v>
      </c>
      <c r="G1182" s="0" t="str">
        <f aca="false">IF(Table24[[#This Row],[Number]]&lt;&gt;0,COUNTIF('Finish order'!F:F, Table24[[#This Row],[Number]]),"")</f>
        <v/>
      </c>
    </row>
    <row r="1183" customFormat="false" ht="15" hidden="false" customHeight="false" outlineLevel="0" collapsed="false">
      <c r="A1183" s="5" t="n">
        <v>1182</v>
      </c>
      <c r="C1183" s="9" t="s">
        <v>859</v>
      </c>
      <c r="D1183" s="9" t="s">
        <v>48</v>
      </c>
      <c r="E1183" s="9" t="s">
        <v>295</v>
      </c>
      <c r="F1183" s="9" t="s">
        <v>518</v>
      </c>
      <c r="G1183" s="0" t="str">
        <f aca="false">IF(Table24[[#This Row],[Number]]&lt;&gt;0,COUNTIF('Finish order'!F:F, Table24[[#This Row],[Number]]),"")</f>
        <v/>
      </c>
    </row>
    <row r="1184" customFormat="false" ht="15" hidden="false" customHeight="false" outlineLevel="0" collapsed="false">
      <c r="A1184" s="5" t="n">
        <v>1183</v>
      </c>
      <c r="C1184" s="9" t="s">
        <v>860</v>
      </c>
      <c r="D1184" s="9" t="s">
        <v>373</v>
      </c>
      <c r="E1184" s="9" t="s">
        <v>295</v>
      </c>
      <c r="F1184" s="9" t="s">
        <v>459</v>
      </c>
      <c r="G1184" s="0" t="str">
        <f aca="false">IF(Table24[[#This Row],[Number]]&lt;&gt;0,COUNTIF('Finish order'!F:F, Table24[[#This Row],[Number]]),"")</f>
        <v/>
      </c>
    </row>
    <row r="1185" customFormat="false" ht="15" hidden="false" customHeight="false" outlineLevel="0" collapsed="false">
      <c r="A1185" s="5" t="n">
        <v>1184</v>
      </c>
      <c r="C1185" s="9" t="s">
        <v>861</v>
      </c>
      <c r="D1185" s="9" t="s">
        <v>373</v>
      </c>
      <c r="E1185" s="9" t="s">
        <v>295</v>
      </c>
      <c r="F1185" s="9" t="s">
        <v>459</v>
      </c>
      <c r="G1185" s="0" t="str">
        <f aca="false">IF(Table24[[#This Row],[Number]]&lt;&gt;0,COUNTIF('Finish order'!F:F, Table24[[#This Row],[Number]]),"")</f>
        <v/>
      </c>
    </row>
    <row r="1186" customFormat="false" ht="15" hidden="false" customHeight="false" outlineLevel="0" collapsed="false">
      <c r="A1186" s="5" t="n">
        <v>1185</v>
      </c>
      <c r="C1186" s="9" t="s">
        <v>862</v>
      </c>
      <c r="D1186" s="9" t="s">
        <v>39</v>
      </c>
      <c r="E1186" s="9" t="s">
        <v>295</v>
      </c>
      <c r="F1186" s="9" t="s">
        <v>518</v>
      </c>
      <c r="G1186" s="0" t="str">
        <f aca="false">IF(Table24[[#This Row],[Number]]&lt;&gt;0,COUNTIF('Finish order'!F:F, Table24[[#This Row],[Number]]),"")</f>
        <v/>
      </c>
    </row>
    <row r="1187" customFormat="false" ht="15" hidden="false" customHeight="false" outlineLevel="0" collapsed="false">
      <c r="A1187" s="5" t="n">
        <v>1186</v>
      </c>
      <c r="B1187" s="5" t="n">
        <v>1186</v>
      </c>
      <c r="C1187" s="9" t="s">
        <v>863</v>
      </c>
      <c r="D1187" s="9" t="s">
        <v>39</v>
      </c>
      <c r="E1187" s="9" t="s">
        <v>295</v>
      </c>
      <c r="F1187" s="9" t="s">
        <v>692</v>
      </c>
      <c r="G1187" s="0" t="n">
        <f aca="false">IF(Table24[[#This Row],[Number]]&lt;&gt;0,COUNTIF('Finish order'!F:F, Table24[[#This Row],[Number]]),"")</f>
        <v>1</v>
      </c>
    </row>
    <row r="1188" customFormat="false" ht="15" hidden="false" customHeight="false" outlineLevel="0" collapsed="false">
      <c r="A1188" s="5" t="n">
        <v>1187</v>
      </c>
      <c r="C1188" s="9" t="s">
        <v>864</v>
      </c>
      <c r="D1188" s="9" t="s">
        <v>222</v>
      </c>
      <c r="E1188" s="9" t="s">
        <v>295</v>
      </c>
      <c r="F1188" s="9" t="s">
        <v>771</v>
      </c>
      <c r="G1188" s="0" t="str">
        <f aca="false">IF(Table24[[#This Row],[Number]]&lt;&gt;0,COUNTIF('Finish order'!F:F, Table24[[#This Row],[Number]]),"")</f>
        <v/>
      </c>
    </row>
    <row r="1189" customFormat="false" ht="15" hidden="false" customHeight="false" outlineLevel="0" collapsed="false">
      <c r="A1189" s="5" t="n">
        <v>1188</v>
      </c>
      <c r="C1189" s="9" t="s">
        <v>865</v>
      </c>
      <c r="D1189" s="9" t="s">
        <v>39</v>
      </c>
      <c r="E1189" s="9" t="s">
        <v>295</v>
      </c>
      <c r="F1189" s="9" t="s">
        <v>518</v>
      </c>
      <c r="G1189" s="0" t="str">
        <f aca="false">IF(Table24[[#This Row],[Number]]&lt;&gt;0,COUNTIF('Finish order'!F:F, Table24[[#This Row],[Number]]),"")</f>
        <v/>
      </c>
    </row>
    <row r="1190" customFormat="false" ht="15" hidden="false" customHeight="false" outlineLevel="0" collapsed="false">
      <c r="A1190" s="5" t="n">
        <v>1189</v>
      </c>
      <c r="C1190" s="9" t="s">
        <v>866</v>
      </c>
      <c r="D1190" s="9" t="s">
        <v>867</v>
      </c>
      <c r="E1190" s="9" t="s">
        <v>295</v>
      </c>
      <c r="F1190" s="9" t="s">
        <v>570</v>
      </c>
      <c r="G1190" s="0" t="str">
        <f aca="false">IF(Table24[[#This Row],[Number]]&lt;&gt;0,COUNTIF('Finish order'!F:F, Table24[[#This Row],[Number]]),"")</f>
        <v/>
      </c>
    </row>
    <row r="1191" customFormat="false" ht="15" hidden="false" customHeight="false" outlineLevel="0" collapsed="false">
      <c r="A1191" s="5" t="n">
        <v>1190</v>
      </c>
      <c r="C1191" s="9" t="s">
        <v>868</v>
      </c>
      <c r="D1191" s="9" t="s">
        <v>39</v>
      </c>
      <c r="E1191" s="9" t="s">
        <v>295</v>
      </c>
      <c r="F1191" s="9" t="s">
        <v>518</v>
      </c>
      <c r="G1191" s="0" t="str">
        <f aca="false">IF(Table24[[#This Row],[Number]]&lt;&gt;0,COUNTIF('Finish order'!F:F, Table24[[#This Row],[Number]]),"")</f>
        <v/>
      </c>
    </row>
    <row r="1192" customFormat="false" ht="15" hidden="false" customHeight="false" outlineLevel="0" collapsed="false">
      <c r="A1192" s="5" t="n">
        <v>1191</v>
      </c>
      <c r="C1192" s="9" t="s">
        <v>869</v>
      </c>
      <c r="D1192" s="9" t="s">
        <v>225</v>
      </c>
      <c r="E1192" s="9" t="s">
        <v>295</v>
      </c>
      <c r="F1192" s="9" t="s">
        <v>570</v>
      </c>
      <c r="G1192" s="0" t="str">
        <f aca="false">IF(Table24[[#This Row],[Number]]&lt;&gt;0,COUNTIF('Finish order'!F:F, Table24[[#This Row],[Number]]),"")</f>
        <v/>
      </c>
    </row>
    <row r="1193" customFormat="false" ht="15" hidden="false" customHeight="false" outlineLevel="0" collapsed="false">
      <c r="A1193" s="5" t="n">
        <v>1192</v>
      </c>
      <c r="C1193" s="9" t="s">
        <v>870</v>
      </c>
      <c r="D1193" s="9" t="s">
        <v>48</v>
      </c>
      <c r="E1193" s="9" t="s">
        <v>295</v>
      </c>
      <c r="F1193" s="9" t="s">
        <v>459</v>
      </c>
      <c r="G1193" s="0" t="str">
        <f aca="false">IF(Table24[[#This Row],[Number]]&lt;&gt;0,COUNTIF('Finish order'!F:F, Table24[[#This Row],[Number]]),"")</f>
        <v/>
      </c>
    </row>
    <row r="1194" customFormat="false" ht="15" hidden="false" customHeight="false" outlineLevel="0" collapsed="false">
      <c r="A1194" s="5" t="n">
        <v>1193</v>
      </c>
      <c r="C1194" s="9" t="s">
        <v>871</v>
      </c>
      <c r="D1194" s="9" t="s">
        <v>39</v>
      </c>
      <c r="E1194" s="9" t="s">
        <v>295</v>
      </c>
      <c r="F1194" s="9" t="s">
        <v>570</v>
      </c>
      <c r="G1194" s="0" t="str">
        <f aca="false">IF(Table24[[#This Row],[Number]]&lt;&gt;0,COUNTIF('Finish order'!F:F, Table24[[#This Row],[Number]]),"")</f>
        <v/>
      </c>
    </row>
    <row r="1195" customFormat="false" ht="15" hidden="false" customHeight="false" outlineLevel="0" collapsed="false">
      <c r="A1195" s="5" t="n">
        <v>1194</v>
      </c>
      <c r="C1195" s="9" t="s">
        <v>872</v>
      </c>
      <c r="D1195" s="9" t="s">
        <v>873</v>
      </c>
      <c r="E1195" s="9" t="s">
        <v>295</v>
      </c>
      <c r="F1195" s="9" t="s">
        <v>518</v>
      </c>
      <c r="G1195" s="0" t="str">
        <f aca="false">IF(Table24[[#This Row],[Number]]&lt;&gt;0,COUNTIF('Finish order'!F:F, Table24[[#This Row],[Number]]),"")</f>
        <v/>
      </c>
    </row>
    <row r="1196" customFormat="false" ht="15" hidden="false" customHeight="false" outlineLevel="0" collapsed="false">
      <c r="A1196" s="5" t="n">
        <v>1195</v>
      </c>
      <c r="C1196" s="9" t="s">
        <v>874</v>
      </c>
      <c r="D1196" s="9" t="s">
        <v>225</v>
      </c>
      <c r="E1196" s="9" t="s">
        <v>295</v>
      </c>
      <c r="F1196" s="9" t="s">
        <v>570</v>
      </c>
      <c r="G1196" s="0" t="str">
        <f aca="false">IF(Table24[[#This Row],[Number]]&lt;&gt;0,COUNTIF('Finish order'!F:F, Table24[[#This Row],[Number]]),"")</f>
        <v/>
      </c>
    </row>
    <row r="1197" customFormat="false" ht="15" hidden="false" customHeight="false" outlineLevel="0" collapsed="false">
      <c r="A1197" s="5" t="n">
        <v>1196</v>
      </c>
      <c r="C1197" s="9" t="s">
        <v>875</v>
      </c>
      <c r="D1197" s="9" t="s">
        <v>59</v>
      </c>
      <c r="E1197" s="9" t="s">
        <v>295</v>
      </c>
      <c r="F1197" s="9" t="s">
        <v>771</v>
      </c>
      <c r="G1197" s="0" t="str">
        <f aca="false">IF(Table24[[#This Row],[Number]]&lt;&gt;0,COUNTIF('Finish order'!F:F, Table24[[#This Row],[Number]]),"")</f>
        <v/>
      </c>
    </row>
    <row r="1198" customFormat="false" ht="15" hidden="false" customHeight="false" outlineLevel="0" collapsed="false">
      <c r="A1198" s="5" t="n">
        <v>1197</v>
      </c>
      <c r="C1198" s="9" t="s">
        <v>876</v>
      </c>
      <c r="D1198" s="9" t="s">
        <v>39</v>
      </c>
      <c r="E1198" s="9" t="s">
        <v>295</v>
      </c>
      <c r="F1198" s="9" t="s">
        <v>771</v>
      </c>
      <c r="G1198" s="0" t="str">
        <f aca="false">IF(Table24[[#This Row],[Number]]&lt;&gt;0,COUNTIF('Finish order'!F:F, Table24[[#This Row],[Number]]),"")</f>
        <v/>
      </c>
    </row>
    <row r="1199" customFormat="false" ht="15" hidden="false" customHeight="false" outlineLevel="0" collapsed="false">
      <c r="A1199" s="5" t="n">
        <v>1198</v>
      </c>
      <c r="C1199" s="9" t="s">
        <v>877</v>
      </c>
      <c r="D1199" s="9" t="s">
        <v>225</v>
      </c>
      <c r="E1199" s="9" t="s">
        <v>295</v>
      </c>
      <c r="F1199" s="9" t="s">
        <v>771</v>
      </c>
      <c r="G1199" s="0" t="str">
        <f aca="false">IF(Table24[[#This Row],[Number]]&lt;&gt;0,COUNTIF('Finish order'!F:F, Table24[[#This Row],[Number]]),"")</f>
        <v/>
      </c>
    </row>
    <row r="1200" customFormat="false" ht="15" hidden="false" customHeight="false" outlineLevel="0" collapsed="false">
      <c r="A1200" s="5" t="n">
        <v>1199</v>
      </c>
      <c r="C1200" s="9" t="s">
        <v>878</v>
      </c>
      <c r="D1200" s="9" t="s">
        <v>769</v>
      </c>
      <c r="E1200" s="9" t="s">
        <v>295</v>
      </c>
      <c r="F1200" s="9" t="s">
        <v>771</v>
      </c>
      <c r="G1200" s="0" t="str">
        <f aca="false">IF(Table24[[#This Row],[Number]]&lt;&gt;0,COUNTIF('Finish order'!F:F, Table24[[#This Row],[Number]]),"")</f>
        <v/>
      </c>
    </row>
    <row r="1201" customFormat="false" ht="15" hidden="false" customHeight="false" outlineLevel="0" collapsed="false">
      <c r="A1201" s="5" t="n">
        <v>1200</v>
      </c>
      <c r="C1201" s="9"/>
      <c r="D1201" s="6"/>
      <c r="E1201" s="9" t="s">
        <v>40</v>
      </c>
      <c r="G1201" s="0" t="str">
        <f aca="false">IF(Table24[[#This Row],[Number]]&lt;&gt;0,COUNTIF('Finish order'!F:F, Table24[[#This Row],[Number]]),"")</f>
        <v/>
      </c>
    </row>
    <row r="1202" customFormat="false" ht="15" hidden="false" customHeight="false" outlineLevel="0" collapsed="false">
      <c r="A1202" s="5" t="n">
        <v>1201</v>
      </c>
      <c r="C1202" s="9" t="s">
        <v>879</v>
      </c>
      <c r="D1202" s="9" t="s">
        <v>102</v>
      </c>
      <c r="E1202" s="9" t="s">
        <v>40</v>
      </c>
      <c r="F1202" s="9" t="s">
        <v>41</v>
      </c>
      <c r="G1202" s="0" t="str">
        <f aca="false">IF(Table24[[#This Row],[Number]]&lt;&gt;0,COUNTIF('Finish order'!F:F, Table24[[#This Row],[Number]]),"")</f>
        <v/>
      </c>
    </row>
    <row r="1203" customFormat="false" ht="15" hidden="false" customHeight="false" outlineLevel="0" collapsed="false">
      <c r="A1203" s="5" t="n">
        <v>1202</v>
      </c>
      <c r="C1203" s="9" t="s">
        <v>880</v>
      </c>
      <c r="D1203" s="9" t="s">
        <v>39</v>
      </c>
      <c r="E1203" s="9" t="s">
        <v>40</v>
      </c>
      <c r="F1203" s="9" t="s">
        <v>41</v>
      </c>
      <c r="G1203" s="0" t="str">
        <f aca="false">IF(Table24[[#This Row],[Number]]&lt;&gt;0,COUNTIF('Finish order'!F:F, Table24[[#This Row],[Number]]),"")</f>
        <v/>
      </c>
    </row>
    <row r="1204" customFormat="false" ht="15" hidden="false" customHeight="false" outlineLevel="0" collapsed="false">
      <c r="A1204" s="5" t="n">
        <v>1203</v>
      </c>
      <c r="C1204" s="9" t="s">
        <v>881</v>
      </c>
      <c r="D1204" s="9" t="s">
        <v>39</v>
      </c>
      <c r="E1204" s="9" t="s">
        <v>40</v>
      </c>
      <c r="F1204" s="9" t="s">
        <v>41</v>
      </c>
      <c r="G1204" s="0" t="str">
        <f aca="false">IF(Table24[[#This Row],[Number]]&lt;&gt;0,COUNTIF('Finish order'!F:F, Table24[[#This Row],[Number]]),"")</f>
        <v/>
      </c>
    </row>
    <row r="1205" customFormat="false" ht="15" hidden="false" customHeight="false" outlineLevel="0" collapsed="false">
      <c r="A1205" s="5" t="n">
        <v>1204</v>
      </c>
      <c r="C1205" s="9" t="s">
        <v>882</v>
      </c>
      <c r="D1205" s="9" t="s">
        <v>39</v>
      </c>
      <c r="E1205" s="9" t="s">
        <v>40</v>
      </c>
      <c r="F1205" s="9" t="s">
        <v>55</v>
      </c>
      <c r="G1205" s="0" t="str">
        <f aca="false">IF(Table24[[#This Row],[Number]]&lt;&gt;0,COUNTIF('Finish order'!F:F, Table24[[#This Row],[Number]]),"")</f>
        <v/>
      </c>
    </row>
    <row r="1206" customFormat="false" ht="15" hidden="false" customHeight="false" outlineLevel="0" collapsed="false">
      <c r="A1206" s="5" t="n">
        <v>1205</v>
      </c>
      <c r="C1206" s="9" t="s">
        <v>883</v>
      </c>
      <c r="D1206" s="9" t="s">
        <v>39</v>
      </c>
      <c r="E1206" s="9" t="s">
        <v>40</v>
      </c>
      <c r="F1206" s="9" t="s">
        <v>41</v>
      </c>
      <c r="G1206" s="0" t="str">
        <f aca="false">IF(Table24[[#This Row],[Number]]&lt;&gt;0,COUNTIF('Finish order'!F:F, Table24[[#This Row],[Number]]),"")</f>
        <v/>
      </c>
    </row>
    <row r="1207" customFormat="false" ht="15" hidden="false" customHeight="false" outlineLevel="0" collapsed="false">
      <c r="A1207" s="5" t="n">
        <v>1206</v>
      </c>
      <c r="C1207" s="9" t="s">
        <v>884</v>
      </c>
      <c r="D1207" s="9" t="s">
        <v>39</v>
      </c>
      <c r="E1207" s="9" t="s">
        <v>40</v>
      </c>
      <c r="F1207" s="9" t="s">
        <v>41</v>
      </c>
      <c r="G1207" s="0" t="str">
        <f aca="false">IF(Table24[[#This Row],[Number]]&lt;&gt;0,COUNTIF('Finish order'!F:F, Table24[[#This Row],[Number]]),"")</f>
        <v/>
      </c>
    </row>
    <row r="1208" customFormat="false" ht="15" hidden="false" customHeight="false" outlineLevel="0" collapsed="false">
      <c r="A1208" s="5" t="n">
        <v>1207</v>
      </c>
      <c r="B1208" s="5" t="n">
        <v>1207</v>
      </c>
      <c r="C1208" s="9" t="s">
        <v>885</v>
      </c>
      <c r="D1208" s="9" t="s">
        <v>188</v>
      </c>
      <c r="E1208" s="9" t="s">
        <v>40</v>
      </c>
      <c r="F1208" s="9" t="s">
        <v>41</v>
      </c>
      <c r="G1208" s="0" t="n">
        <f aca="false">IF(Table24[[#This Row],[Number]]&lt;&gt;0,COUNTIF('Finish order'!F:F, Table24[[#This Row],[Number]]),"")</f>
        <v>1</v>
      </c>
    </row>
    <row r="1209" customFormat="false" ht="15" hidden="false" customHeight="false" outlineLevel="0" collapsed="false">
      <c r="A1209" s="5" t="n">
        <v>1208</v>
      </c>
      <c r="C1209" s="9" t="s">
        <v>116</v>
      </c>
      <c r="D1209" s="9" t="s">
        <v>48</v>
      </c>
      <c r="E1209" s="9" t="s">
        <v>40</v>
      </c>
      <c r="F1209" s="9" t="s">
        <v>41</v>
      </c>
      <c r="G1209" s="0" t="str">
        <f aca="false">IF(Table24[[#This Row],[Number]]&lt;&gt;0,COUNTIF('Finish order'!F:F, Table24[[#This Row],[Number]]),"")</f>
        <v/>
      </c>
    </row>
    <row r="1210" customFormat="false" ht="15" hidden="false" customHeight="false" outlineLevel="0" collapsed="false">
      <c r="A1210" s="5" t="n">
        <v>1209</v>
      </c>
      <c r="C1210" s="9" t="s">
        <v>886</v>
      </c>
      <c r="D1210" s="9" t="s">
        <v>102</v>
      </c>
      <c r="E1210" s="9" t="s">
        <v>40</v>
      </c>
      <c r="F1210" s="9" t="s">
        <v>41</v>
      </c>
      <c r="G1210" s="0" t="str">
        <f aca="false">IF(Table24[[#This Row],[Number]]&lt;&gt;0,COUNTIF('Finish order'!F:F, Table24[[#This Row],[Number]]),"")</f>
        <v/>
      </c>
    </row>
    <row r="1211" customFormat="false" ht="15" hidden="false" customHeight="false" outlineLevel="0" collapsed="false">
      <c r="A1211" s="5" t="n">
        <v>1210</v>
      </c>
      <c r="C1211" s="9" t="s">
        <v>118</v>
      </c>
      <c r="D1211" s="9" t="s">
        <v>119</v>
      </c>
      <c r="E1211" s="9" t="s">
        <v>40</v>
      </c>
      <c r="F1211" s="9" t="s">
        <v>41</v>
      </c>
      <c r="G1211" s="0" t="str">
        <f aca="false">IF(Table24[[#This Row],[Number]]&lt;&gt;0,COUNTIF('Finish order'!F:F, Table24[[#This Row],[Number]]),"")</f>
        <v/>
      </c>
      <c r="I1211" s="7" t="n">
        <v>52</v>
      </c>
    </row>
    <row r="1212" customFormat="false" ht="15" hidden="false" customHeight="false" outlineLevel="0" collapsed="false">
      <c r="A1212" s="5" t="n">
        <v>1211</v>
      </c>
      <c r="C1212" s="9" t="s">
        <v>887</v>
      </c>
      <c r="D1212" s="9" t="s">
        <v>39</v>
      </c>
      <c r="E1212" s="9" t="s">
        <v>40</v>
      </c>
      <c r="F1212" s="9" t="s">
        <v>41</v>
      </c>
      <c r="G1212" s="0" t="str">
        <f aca="false">IF(Table24[[#This Row],[Number]]&lt;&gt;0,COUNTIF('Finish order'!F:F, Table24[[#This Row],[Number]]),"")</f>
        <v/>
      </c>
    </row>
    <row r="1213" customFormat="false" ht="15" hidden="false" customHeight="false" outlineLevel="0" collapsed="false">
      <c r="A1213" s="5" t="n">
        <v>1212</v>
      </c>
      <c r="C1213" s="9" t="s">
        <v>888</v>
      </c>
      <c r="D1213" s="9" t="s">
        <v>65</v>
      </c>
      <c r="E1213" s="9" t="s">
        <v>40</v>
      </c>
      <c r="F1213" s="9" t="s">
        <v>41</v>
      </c>
      <c r="G1213" s="0" t="str">
        <f aca="false">IF(Table24[[#This Row],[Number]]&lt;&gt;0,COUNTIF('Finish order'!F:F, Table24[[#This Row],[Number]]),"")</f>
        <v/>
      </c>
    </row>
    <row r="1214" customFormat="false" ht="15" hidden="false" customHeight="false" outlineLevel="0" collapsed="false">
      <c r="A1214" s="5" t="n">
        <v>1213</v>
      </c>
      <c r="C1214" s="9" t="s">
        <v>889</v>
      </c>
      <c r="D1214" s="9" t="s">
        <v>39</v>
      </c>
      <c r="E1214" s="9" t="s">
        <v>40</v>
      </c>
      <c r="F1214" s="9" t="s">
        <v>41</v>
      </c>
      <c r="G1214" s="0" t="str">
        <f aca="false">IF(Table24[[#This Row],[Number]]&lt;&gt;0,COUNTIF('Finish order'!F:F, Table24[[#This Row],[Number]]),"")</f>
        <v/>
      </c>
    </row>
    <row r="1215" customFormat="false" ht="15" hidden="false" customHeight="false" outlineLevel="0" collapsed="false">
      <c r="A1215" s="5" t="n">
        <v>1214</v>
      </c>
      <c r="C1215" s="9" t="s">
        <v>890</v>
      </c>
      <c r="D1215" s="9" t="s">
        <v>52</v>
      </c>
      <c r="E1215" s="9" t="s">
        <v>40</v>
      </c>
      <c r="F1215" s="9" t="s">
        <v>41</v>
      </c>
      <c r="G1215" s="0" t="str">
        <f aca="false">IF(Table24[[#This Row],[Number]]&lt;&gt;0,COUNTIF('Finish order'!F:F, Table24[[#This Row],[Number]]),"")</f>
        <v/>
      </c>
    </row>
    <row r="1216" customFormat="false" ht="15" hidden="false" customHeight="false" outlineLevel="0" collapsed="false">
      <c r="A1216" s="5" t="n">
        <v>1215</v>
      </c>
      <c r="C1216" s="9"/>
      <c r="D1216" s="6"/>
      <c r="E1216" s="9" t="s">
        <v>40</v>
      </c>
      <c r="G1216" s="0" t="str">
        <f aca="false">IF(Table24[[#This Row],[Number]]&lt;&gt;0,COUNTIF('Finish order'!F:F, Table24[[#This Row],[Number]]),"")</f>
        <v/>
      </c>
    </row>
    <row r="1217" customFormat="false" ht="15" hidden="false" customHeight="false" outlineLevel="0" collapsed="false">
      <c r="A1217" s="5" t="n">
        <v>1216</v>
      </c>
      <c r="C1217" s="9"/>
      <c r="D1217" s="6"/>
      <c r="E1217" s="9" t="s">
        <v>40</v>
      </c>
      <c r="G1217" s="0" t="str">
        <f aca="false">IF(Table24[[#This Row],[Number]]&lt;&gt;0,COUNTIF('Finish order'!F:F, Table24[[#This Row],[Number]]),"")</f>
        <v/>
      </c>
    </row>
    <row r="1218" customFormat="false" ht="15" hidden="false" customHeight="false" outlineLevel="0" collapsed="false">
      <c r="A1218" s="5" t="n">
        <v>1217</v>
      </c>
      <c r="C1218" s="9"/>
      <c r="D1218" s="6"/>
      <c r="E1218" s="9" t="s">
        <v>40</v>
      </c>
      <c r="G1218" s="0" t="str">
        <f aca="false">IF(Table24[[#This Row],[Number]]&lt;&gt;0,COUNTIF('Finish order'!F:F, Table24[[#This Row],[Number]]),"")</f>
        <v/>
      </c>
    </row>
    <row r="1219" customFormat="false" ht="15" hidden="false" customHeight="false" outlineLevel="0" collapsed="false">
      <c r="A1219" s="5" t="n">
        <v>1218</v>
      </c>
      <c r="C1219" s="9"/>
      <c r="D1219" s="6"/>
      <c r="E1219" s="9" t="s">
        <v>40</v>
      </c>
      <c r="G1219" s="0" t="str">
        <f aca="false">IF(Table24[[#This Row],[Number]]&lt;&gt;0,COUNTIF('Finish order'!F:F, Table24[[#This Row],[Number]]),"")</f>
        <v/>
      </c>
    </row>
    <row r="1220" customFormat="false" ht="15" hidden="false" customHeight="false" outlineLevel="0" collapsed="false">
      <c r="A1220" s="5" t="n">
        <v>1219</v>
      </c>
      <c r="C1220" s="9"/>
      <c r="D1220" s="6"/>
      <c r="E1220" s="9" t="s">
        <v>40</v>
      </c>
      <c r="G1220" s="0" t="str">
        <f aca="false">IF(Table24[[#This Row],[Number]]&lt;&gt;0,COUNTIF('Finish order'!F:F, Table24[[#This Row],[Number]]),"")</f>
        <v/>
      </c>
    </row>
    <row r="1221" customFormat="false" ht="15" hidden="false" customHeight="false" outlineLevel="0" collapsed="false">
      <c r="A1221" s="5" t="n">
        <v>1220</v>
      </c>
      <c r="C1221" s="9"/>
      <c r="D1221" s="6"/>
      <c r="E1221" s="9" t="s">
        <v>40</v>
      </c>
      <c r="G1221" s="0" t="str">
        <f aca="false">IF(Table24[[#This Row],[Number]]&lt;&gt;0,COUNTIF('Finish order'!F:F, Table24[[#This Row],[Number]]),"")</f>
        <v/>
      </c>
    </row>
    <row r="1222" customFormat="false" ht="15" hidden="false" customHeight="false" outlineLevel="0" collapsed="false">
      <c r="A1222" s="5" t="n">
        <v>1221</v>
      </c>
      <c r="C1222" s="9"/>
      <c r="D1222" s="6"/>
      <c r="E1222" s="9" t="s">
        <v>40</v>
      </c>
      <c r="G1222" s="0" t="str">
        <f aca="false">IF(Table24[[#This Row],[Number]]&lt;&gt;0,COUNTIF('Finish order'!F:F, Table24[[#This Row],[Number]]),"")</f>
        <v/>
      </c>
    </row>
    <row r="1223" customFormat="false" ht="15" hidden="false" customHeight="false" outlineLevel="0" collapsed="false">
      <c r="A1223" s="5" t="n">
        <v>1222</v>
      </c>
      <c r="C1223" s="9"/>
      <c r="D1223" s="6"/>
      <c r="E1223" s="9" t="s">
        <v>40</v>
      </c>
      <c r="G1223" s="0" t="str">
        <f aca="false">IF(Table24[[#This Row],[Number]]&lt;&gt;0,COUNTIF('Finish order'!F:F, Table24[[#This Row],[Number]]),"")</f>
        <v/>
      </c>
    </row>
    <row r="1224" customFormat="false" ht="15" hidden="false" customHeight="false" outlineLevel="0" collapsed="false">
      <c r="A1224" s="5" t="n">
        <v>1223</v>
      </c>
      <c r="C1224" s="9"/>
      <c r="D1224" s="6"/>
      <c r="E1224" s="9" t="s">
        <v>40</v>
      </c>
      <c r="G1224" s="0" t="str">
        <f aca="false">IF(Table24[[#This Row],[Number]]&lt;&gt;0,COUNTIF('Finish order'!F:F, Table24[[#This Row],[Number]]),"")</f>
        <v/>
      </c>
    </row>
    <row r="1225" customFormat="false" ht="15" hidden="false" customHeight="false" outlineLevel="0" collapsed="false">
      <c r="A1225" s="5" t="n">
        <v>1224</v>
      </c>
      <c r="C1225" s="9"/>
      <c r="D1225" s="6"/>
      <c r="E1225" s="9" t="s">
        <v>40</v>
      </c>
      <c r="G1225" s="0" t="str">
        <f aca="false">IF(Table24[[#This Row],[Number]]&lt;&gt;0,COUNTIF('Finish order'!F:F, Table24[[#This Row],[Number]]),"")</f>
        <v/>
      </c>
    </row>
    <row r="1226" customFormat="false" ht="15" hidden="false" customHeight="false" outlineLevel="0" collapsed="false">
      <c r="A1226" s="5" t="n">
        <v>1225</v>
      </c>
      <c r="C1226" s="9"/>
      <c r="D1226" s="6"/>
      <c r="E1226" s="9" t="s">
        <v>40</v>
      </c>
      <c r="G1226" s="0" t="str">
        <f aca="false">IF(Table24[[#This Row],[Number]]&lt;&gt;0,COUNTIF('Finish order'!F:F, Table24[[#This Row],[Number]]),"")</f>
        <v/>
      </c>
    </row>
    <row r="1227" customFormat="false" ht="15" hidden="false" customHeight="false" outlineLevel="0" collapsed="false">
      <c r="A1227" s="5" t="n">
        <v>1226</v>
      </c>
      <c r="C1227" s="9"/>
      <c r="D1227" s="6"/>
      <c r="E1227" s="9" t="s">
        <v>40</v>
      </c>
      <c r="G1227" s="0" t="str">
        <f aca="false">IF(Table24[[#This Row],[Number]]&lt;&gt;0,COUNTIF('Finish order'!F:F, Table24[[#This Row],[Number]]),"")</f>
        <v/>
      </c>
    </row>
    <row r="1228" customFormat="false" ht="15" hidden="false" customHeight="false" outlineLevel="0" collapsed="false">
      <c r="A1228" s="5" t="n">
        <v>1227</v>
      </c>
      <c r="C1228" s="9"/>
      <c r="D1228" s="6"/>
      <c r="E1228" s="9" t="s">
        <v>40</v>
      </c>
      <c r="G1228" s="0" t="str">
        <f aca="false">IF(Table24[[#This Row],[Number]]&lt;&gt;0,COUNTIF('Finish order'!F:F, Table24[[#This Row],[Number]]),"")</f>
        <v/>
      </c>
    </row>
    <row r="1229" customFormat="false" ht="15" hidden="false" customHeight="false" outlineLevel="0" collapsed="false">
      <c r="A1229" s="5" t="n">
        <v>1228</v>
      </c>
      <c r="C1229" s="9"/>
      <c r="D1229" s="6"/>
      <c r="E1229" s="9" t="s">
        <v>40</v>
      </c>
      <c r="G1229" s="0" t="str">
        <f aca="false">IF(Table24[[#This Row],[Number]]&lt;&gt;0,COUNTIF('Finish order'!F:F, Table24[[#This Row],[Number]]),"")</f>
        <v/>
      </c>
    </row>
    <row r="1230" customFormat="false" ht="15" hidden="false" customHeight="false" outlineLevel="0" collapsed="false">
      <c r="A1230" s="5" t="n">
        <v>1229</v>
      </c>
      <c r="C1230" s="9"/>
      <c r="D1230" s="6"/>
      <c r="E1230" s="9" t="s">
        <v>40</v>
      </c>
      <c r="G1230" s="0" t="str">
        <f aca="false">IF(Table24[[#This Row],[Number]]&lt;&gt;0,COUNTIF('Finish order'!F:F, Table24[[#This Row],[Number]]),"")</f>
        <v/>
      </c>
    </row>
    <row r="1231" customFormat="false" ht="15" hidden="false" customHeight="false" outlineLevel="0" collapsed="false">
      <c r="A1231" s="5" t="n">
        <v>1230</v>
      </c>
      <c r="C1231" s="9"/>
      <c r="D1231" s="6"/>
      <c r="E1231" s="9" t="s">
        <v>40</v>
      </c>
      <c r="G1231" s="0" t="str">
        <f aca="false">IF(Table24[[#This Row],[Number]]&lt;&gt;0,COUNTIF('Finish order'!F:F, Table24[[#This Row],[Number]]),"")</f>
        <v/>
      </c>
    </row>
    <row r="1232" customFormat="false" ht="15" hidden="false" customHeight="false" outlineLevel="0" collapsed="false">
      <c r="A1232" s="5" t="n">
        <v>1231</v>
      </c>
      <c r="C1232" s="9"/>
      <c r="D1232" s="6"/>
      <c r="E1232" s="9" t="s">
        <v>40</v>
      </c>
      <c r="G1232" s="0" t="str">
        <f aca="false">IF(Table24[[#This Row],[Number]]&lt;&gt;0,COUNTIF('Finish order'!F:F, Table24[[#This Row],[Number]]),"")</f>
        <v/>
      </c>
    </row>
    <row r="1233" customFormat="false" ht="15" hidden="false" customHeight="false" outlineLevel="0" collapsed="false">
      <c r="A1233" s="5" t="n">
        <v>1232</v>
      </c>
      <c r="C1233" s="9"/>
      <c r="D1233" s="6"/>
      <c r="E1233" s="9" t="s">
        <v>40</v>
      </c>
      <c r="G1233" s="0" t="str">
        <f aca="false">IF(Table24[[#This Row],[Number]]&lt;&gt;0,COUNTIF('Finish order'!F:F, Table24[[#This Row],[Number]]),"")</f>
        <v/>
      </c>
    </row>
    <row r="1234" customFormat="false" ht="15" hidden="false" customHeight="false" outlineLevel="0" collapsed="false">
      <c r="A1234" s="5" t="n">
        <v>1233</v>
      </c>
      <c r="C1234" s="9"/>
      <c r="D1234" s="6"/>
      <c r="E1234" s="9" t="s">
        <v>40</v>
      </c>
      <c r="G1234" s="0" t="str">
        <f aca="false">IF(Table24[[#This Row],[Number]]&lt;&gt;0,COUNTIF('Finish order'!F:F, Table24[[#This Row],[Number]]),"")</f>
        <v/>
      </c>
    </row>
    <row r="1235" customFormat="false" ht="15" hidden="false" customHeight="false" outlineLevel="0" collapsed="false">
      <c r="A1235" s="5" t="n">
        <v>1234</v>
      </c>
      <c r="C1235" s="9"/>
      <c r="D1235" s="6"/>
      <c r="E1235" s="9" t="s">
        <v>40</v>
      </c>
      <c r="G1235" s="0" t="str">
        <f aca="false">IF(Table24[[#This Row],[Number]]&lt;&gt;0,COUNTIF('Finish order'!F:F, Table24[[#This Row],[Number]]),"")</f>
        <v/>
      </c>
    </row>
    <row r="1236" customFormat="false" ht="15" hidden="false" customHeight="false" outlineLevel="0" collapsed="false">
      <c r="A1236" s="5" t="n">
        <v>1235</v>
      </c>
      <c r="C1236" s="9"/>
      <c r="D1236" s="6"/>
      <c r="E1236" s="9" t="s">
        <v>40</v>
      </c>
      <c r="G1236" s="0" t="str">
        <f aca="false">IF(Table24[[#This Row],[Number]]&lt;&gt;0,COUNTIF('Finish order'!F:F, Table24[[#This Row],[Number]]),"")</f>
        <v/>
      </c>
    </row>
    <row r="1237" customFormat="false" ht="15" hidden="false" customHeight="false" outlineLevel="0" collapsed="false">
      <c r="A1237" s="5" t="n">
        <v>1236</v>
      </c>
      <c r="C1237" s="9"/>
      <c r="D1237" s="6"/>
      <c r="E1237" s="9" t="s">
        <v>40</v>
      </c>
      <c r="G1237" s="0" t="str">
        <f aca="false">IF(Table24[[#This Row],[Number]]&lt;&gt;0,COUNTIF('Finish order'!F:F, Table24[[#This Row],[Number]]),"")</f>
        <v/>
      </c>
    </row>
    <row r="1238" customFormat="false" ht="15" hidden="false" customHeight="false" outlineLevel="0" collapsed="false">
      <c r="A1238" s="5" t="n">
        <v>1237</v>
      </c>
      <c r="C1238" s="9"/>
      <c r="D1238" s="6"/>
      <c r="E1238" s="9" t="s">
        <v>40</v>
      </c>
      <c r="G1238" s="0" t="str">
        <f aca="false">IF(Table24[[#This Row],[Number]]&lt;&gt;0,COUNTIF('Finish order'!F:F, Table24[[#This Row],[Number]]),"")</f>
        <v/>
      </c>
    </row>
    <row r="1239" customFormat="false" ht="15" hidden="false" customHeight="false" outlineLevel="0" collapsed="false">
      <c r="A1239" s="5" t="n">
        <v>1238</v>
      </c>
      <c r="C1239" s="9"/>
      <c r="D1239" s="6"/>
      <c r="E1239" s="9" t="s">
        <v>40</v>
      </c>
      <c r="G1239" s="0" t="str">
        <f aca="false">IF(Table24[[#This Row],[Number]]&lt;&gt;0,COUNTIF('Finish order'!F:F, Table24[[#This Row],[Number]]),"")</f>
        <v/>
      </c>
    </row>
    <row r="1240" customFormat="false" ht="15" hidden="false" customHeight="false" outlineLevel="0" collapsed="false">
      <c r="A1240" s="5" t="n">
        <v>1239</v>
      </c>
      <c r="C1240" s="9"/>
      <c r="D1240" s="6"/>
      <c r="E1240" s="9" t="s">
        <v>40</v>
      </c>
      <c r="G1240" s="0" t="str">
        <f aca="false">IF(Table24[[#This Row],[Number]]&lt;&gt;0,COUNTIF('Finish order'!F:F, Table24[[#This Row],[Number]]),"")</f>
        <v/>
      </c>
    </row>
    <row r="1241" customFormat="false" ht="15" hidden="false" customHeight="false" outlineLevel="0" collapsed="false">
      <c r="A1241" s="5" t="n">
        <v>1240</v>
      </c>
      <c r="C1241" s="9"/>
      <c r="D1241" s="6"/>
      <c r="E1241" s="9" t="s">
        <v>40</v>
      </c>
      <c r="G1241" s="0" t="str">
        <f aca="false">IF(Table24[[#This Row],[Number]]&lt;&gt;0,COUNTIF('Finish order'!F:F, Table24[[#This Row],[Number]]),"")</f>
        <v/>
      </c>
    </row>
    <row r="1242" customFormat="false" ht="15" hidden="false" customHeight="false" outlineLevel="0" collapsed="false">
      <c r="A1242" s="5" t="n">
        <v>1241</v>
      </c>
      <c r="C1242" s="9"/>
      <c r="D1242" s="6"/>
      <c r="E1242" s="9" t="s">
        <v>40</v>
      </c>
      <c r="G1242" s="0" t="str">
        <f aca="false">IF(Table24[[#This Row],[Number]]&lt;&gt;0,COUNTIF('Finish order'!F:F, Table24[[#This Row],[Number]]),"")</f>
        <v/>
      </c>
    </row>
    <row r="1243" customFormat="false" ht="15" hidden="false" customHeight="false" outlineLevel="0" collapsed="false">
      <c r="A1243" s="5" t="n">
        <v>1242</v>
      </c>
      <c r="C1243" s="9"/>
      <c r="D1243" s="6"/>
      <c r="E1243" s="9" t="s">
        <v>40</v>
      </c>
      <c r="G1243" s="0" t="str">
        <f aca="false">IF(Table24[[#This Row],[Number]]&lt;&gt;0,COUNTIF('Finish order'!F:F, Table24[[#This Row],[Number]]),"")</f>
        <v/>
      </c>
    </row>
    <row r="1244" customFormat="false" ht="15" hidden="false" customHeight="false" outlineLevel="0" collapsed="false">
      <c r="A1244" s="5" t="n">
        <v>1243</v>
      </c>
      <c r="C1244" s="9"/>
      <c r="D1244" s="6"/>
      <c r="E1244" s="9" t="s">
        <v>40</v>
      </c>
      <c r="G1244" s="0" t="str">
        <f aca="false">IF(Table24[[#This Row],[Number]]&lt;&gt;0,COUNTIF('Finish order'!F:F, Table24[[#This Row],[Number]]),"")</f>
        <v/>
      </c>
    </row>
    <row r="1245" customFormat="false" ht="15" hidden="false" customHeight="false" outlineLevel="0" collapsed="false">
      <c r="A1245" s="5" t="n">
        <v>1244</v>
      </c>
      <c r="C1245" s="9"/>
      <c r="D1245" s="6"/>
      <c r="E1245" s="9" t="s">
        <v>40</v>
      </c>
      <c r="G1245" s="0" t="str">
        <f aca="false">IF(Table24[[#This Row],[Number]]&lt;&gt;0,COUNTIF('Finish order'!F:F, Table24[[#This Row],[Number]]),"")</f>
        <v/>
      </c>
    </row>
    <row r="1246" customFormat="false" ht="15" hidden="false" customHeight="false" outlineLevel="0" collapsed="false">
      <c r="A1246" s="5" t="n">
        <v>1245</v>
      </c>
      <c r="C1246" s="9"/>
      <c r="D1246" s="6"/>
      <c r="E1246" s="9" t="s">
        <v>40</v>
      </c>
      <c r="G1246" s="0" t="str">
        <f aca="false">IF(Table24[[#This Row],[Number]]&lt;&gt;0,COUNTIF('Finish order'!F:F, Table24[[#This Row],[Number]]),"")</f>
        <v/>
      </c>
    </row>
    <row r="1247" customFormat="false" ht="15" hidden="false" customHeight="false" outlineLevel="0" collapsed="false">
      <c r="A1247" s="5" t="n">
        <v>1246</v>
      </c>
      <c r="C1247" s="9"/>
      <c r="D1247" s="6"/>
      <c r="E1247" s="9" t="s">
        <v>40</v>
      </c>
      <c r="G1247" s="0" t="str">
        <f aca="false">IF(Table24[[#This Row],[Number]]&lt;&gt;0,COUNTIF('Finish order'!F:F, Table24[[#This Row],[Number]]),"")</f>
        <v/>
      </c>
    </row>
    <row r="1248" customFormat="false" ht="15" hidden="false" customHeight="false" outlineLevel="0" collapsed="false">
      <c r="A1248" s="5" t="n">
        <v>1247</v>
      </c>
      <c r="C1248" s="9"/>
      <c r="D1248" s="6"/>
      <c r="E1248" s="9" t="s">
        <v>40</v>
      </c>
      <c r="G1248" s="0" t="str">
        <f aca="false">IF(Table24[[#This Row],[Number]]&lt;&gt;0,COUNTIF('Finish order'!F:F, Table24[[#This Row],[Number]]),"")</f>
        <v/>
      </c>
    </row>
    <row r="1249" customFormat="false" ht="15" hidden="false" customHeight="false" outlineLevel="0" collapsed="false">
      <c r="A1249" s="5" t="n">
        <v>1248</v>
      </c>
      <c r="C1249" s="9"/>
      <c r="D1249" s="6"/>
      <c r="E1249" s="9" t="s">
        <v>40</v>
      </c>
      <c r="G1249" s="0" t="str">
        <f aca="false">IF(Table24[[#This Row],[Number]]&lt;&gt;0,COUNTIF('Finish order'!F:F, Table24[[#This Row],[Number]]),"")</f>
        <v/>
      </c>
    </row>
    <row r="1250" customFormat="false" ht="15" hidden="false" customHeight="false" outlineLevel="0" collapsed="false">
      <c r="A1250" s="5" t="n">
        <v>1249</v>
      </c>
      <c r="C1250" s="9"/>
      <c r="D1250" s="6"/>
      <c r="E1250" s="9" t="s">
        <v>40</v>
      </c>
      <c r="G1250" s="0" t="str">
        <f aca="false">IF(Table24[[#This Row],[Number]]&lt;&gt;0,COUNTIF('Finish order'!F:F, Table24[[#This Row],[Number]]),"")</f>
        <v/>
      </c>
    </row>
    <row r="1251" customFormat="false" ht="15" hidden="false" customHeight="false" outlineLevel="0" collapsed="false">
      <c r="A1251" s="5" t="n">
        <v>1250</v>
      </c>
      <c r="C1251" s="9"/>
      <c r="D1251" s="6"/>
      <c r="E1251" s="9" t="s">
        <v>40</v>
      </c>
      <c r="G1251" s="0" t="str">
        <f aca="false">IF(Table24[[#This Row],[Number]]&lt;&gt;0,COUNTIF('Finish order'!F:F, Table24[[#This Row],[Number]]),"")</f>
        <v/>
      </c>
    </row>
    <row r="1252" customFormat="false" ht="15" hidden="false" customHeight="false" outlineLevel="0" collapsed="false">
      <c r="A1252" s="5" t="n">
        <v>1251</v>
      </c>
      <c r="C1252" s="9"/>
      <c r="D1252" s="6"/>
      <c r="E1252" s="9" t="s">
        <v>40</v>
      </c>
      <c r="G1252" s="0" t="str">
        <f aca="false">IF(Table24[[#This Row],[Number]]&lt;&gt;0,COUNTIF('Finish order'!F:F, Table24[[#This Row],[Number]]),"")</f>
        <v/>
      </c>
    </row>
    <row r="1253" customFormat="false" ht="15" hidden="false" customHeight="false" outlineLevel="0" collapsed="false">
      <c r="A1253" s="5" t="n">
        <v>1252</v>
      </c>
      <c r="C1253" s="9"/>
      <c r="D1253" s="6"/>
      <c r="E1253" s="9" t="s">
        <v>40</v>
      </c>
      <c r="G1253" s="0" t="str">
        <f aca="false">IF(Table24[[#This Row],[Number]]&lt;&gt;0,COUNTIF('Finish order'!F:F, Table24[[#This Row],[Number]]),"")</f>
        <v/>
      </c>
    </row>
    <row r="1254" customFormat="false" ht="15" hidden="false" customHeight="false" outlineLevel="0" collapsed="false">
      <c r="A1254" s="5" t="n">
        <v>1253</v>
      </c>
      <c r="C1254" s="9"/>
      <c r="D1254" s="6"/>
      <c r="E1254" s="9" t="s">
        <v>40</v>
      </c>
      <c r="G1254" s="0" t="str">
        <f aca="false">IF(Table24[[#This Row],[Number]]&lt;&gt;0,COUNTIF('Finish order'!F:F, Table24[[#This Row],[Number]]),"")</f>
        <v/>
      </c>
    </row>
    <row r="1255" customFormat="false" ht="15" hidden="false" customHeight="false" outlineLevel="0" collapsed="false">
      <c r="A1255" s="5" t="n">
        <v>1254</v>
      </c>
      <c r="C1255" s="9"/>
      <c r="D1255" s="6"/>
      <c r="E1255" s="9" t="s">
        <v>40</v>
      </c>
      <c r="G1255" s="0" t="str">
        <f aca="false">IF(Table24[[#This Row],[Number]]&lt;&gt;0,COUNTIF('Finish order'!F:F, Table24[[#This Row],[Number]]),"")</f>
        <v/>
      </c>
    </row>
    <row r="1256" customFormat="false" ht="15" hidden="false" customHeight="false" outlineLevel="0" collapsed="false">
      <c r="A1256" s="5" t="n">
        <v>1255</v>
      </c>
      <c r="C1256" s="9"/>
      <c r="D1256" s="6"/>
      <c r="E1256" s="9" t="s">
        <v>40</v>
      </c>
      <c r="G1256" s="0" t="str">
        <f aca="false">IF(Table24[[#This Row],[Number]]&lt;&gt;0,COUNTIF('Finish order'!F:F, Table24[[#This Row],[Number]]),"")</f>
        <v/>
      </c>
    </row>
    <row r="1257" customFormat="false" ht="15" hidden="false" customHeight="false" outlineLevel="0" collapsed="false">
      <c r="A1257" s="5" t="n">
        <v>1256</v>
      </c>
      <c r="C1257" s="9"/>
      <c r="D1257" s="6"/>
      <c r="E1257" s="9" t="s">
        <v>40</v>
      </c>
      <c r="G1257" s="0" t="str">
        <f aca="false">IF(Table24[[#This Row],[Number]]&lt;&gt;0,COUNTIF('Finish order'!F:F, Table24[[#This Row],[Number]]),"")</f>
        <v/>
      </c>
    </row>
    <row r="1258" customFormat="false" ht="15" hidden="false" customHeight="false" outlineLevel="0" collapsed="false">
      <c r="A1258" s="5" t="n">
        <v>1257</v>
      </c>
      <c r="C1258" s="9"/>
      <c r="D1258" s="6"/>
      <c r="E1258" s="9" t="s">
        <v>40</v>
      </c>
      <c r="G1258" s="0" t="str">
        <f aca="false">IF(Table24[[#This Row],[Number]]&lt;&gt;0,COUNTIF('Finish order'!F:F, Table24[[#This Row],[Number]]),"")</f>
        <v/>
      </c>
    </row>
    <row r="1259" customFormat="false" ht="15" hidden="false" customHeight="false" outlineLevel="0" collapsed="false">
      <c r="A1259" s="5" t="n">
        <v>1258</v>
      </c>
      <c r="C1259" s="9"/>
      <c r="D1259" s="6"/>
      <c r="E1259" s="9" t="s">
        <v>40</v>
      </c>
      <c r="G1259" s="0" t="str">
        <f aca="false">IF(Table24[[#This Row],[Number]]&lt;&gt;0,COUNTIF('Finish order'!F:F, Table24[[#This Row],[Number]]),"")</f>
        <v/>
      </c>
    </row>
    <row r="1260" customFormat="false" ht="15" hidden="false" customHeight="false" outlineLevel="0" collapsed="false">
      <c r="A1260" s="5" t="n">
        <v>1259</v>
      </c>
      <c r="C1260" s="9"/>
      <c r="D1260" s="6"/>
      <c r="E1260" s="9" t="s">
        <v>40</v>
      </c>
      <c r="G1260" s="0" t="str">
        <f aca="false">IF(Table24[[#This Row],[Number]]&lt;&gt;0,COUNTIF('Finish order'!F:F, Table24[[#This Row],[Number]]),"")</f>
        <v/>
      </c>
    </row>
    <row r="1261" customFormat="false" ht="15" hidden="false" customHeight="false" outlineLevel="0" collapsed="false">
      <c r="A1261" s="5" t="n">
        <v>1260</v>
      </c>
      <c r="C1261" s="9"/>
      <c r="D1261" s="6"/>
      <c r="E1261" s="9" t="s">
        <v>40</v>
      </c>
      <c r="G1261" s="0" t="str">
        <f aca="false">IF(Table24[[#This Row],[Number]]&lt;&gt;0,COUNTIF('Finish order'!F:F, Table24[[#This Row],[Number]]),"")</f>
        <v/>
      </c>
    </row>
    <row r="1262" customFormat="false" ht="15" hidden="false" customHeight="false" outlineLevel="0" collapsed="false">
      <c r="A1262" s="5" t="n">
        <v>1261</v>
      </c>
      <c r="C1262" s="9"/>
      <c r="D1262" s="6"/>
      <c r="E1262" s="9" t="s">
        <v>40</v>
      </c>
      <c r="G1262" s="0" t="str">
        <f aca="false">IF(Table24[[#This Row],[Number]]&lt;&gt;0,COUNTIF('Finish order'!F:F, Table24[[#This Row],[Number]]),"")</f>
        <v/>
      </c>
    </row>
    <row r="1263" customFormat="false" ht="15" hidden="false" customHeight="false" outlineLevel="0" collapsed="false">
      <c r="A1263" s="5" t="n">
        <v>1262</v>
      </c>
      <c r="C1263" s="9"/>
      <c r="D1263" s="6"/>
      <c r="E1263" s="9" t="s">
        <v>40</v>
      </c>
      <c r="G1263" s="0" t="str">
        <f aca="false">IF(Table24[[#This Row],[Number]]&lt;&gt;0,COUNTIF('Finish order'!F:F, Table24[[#This Row],[Number]]),"")</f>
        <v/>
      </c>
    </row>
    <row r="1264" customFormat="false" ht="15" hidden="false" customHeight="false" outlineLevel="0" collapsed="false">
      <c r="A1264" s="5" t="n">
        <v>1263</v>
      </c>
      <c r="C1264" s="9"/>
      <c r="D1264" s="6"/>
      <c r="E1264" s="9" t="s">
        <v>40</v>
      </c>
      <c r="G1264" s="0" t="str">
        <f aca="false">IF(Table24[[#This Row],[Number]]&lt;&gt;0,COUNTIF('Finish order'!F:F, Table24[[#This Row],[Number]]),"")</f>
        <v/>
      </c>
    </row>
    <row r="1265" customFormat="false" ht="15" hidden="false" customHeight="false" outlineLevel="0" collapsed="false">
      <c r="A1265" s="5" t="n">
        <v>1264</v>
      </c>
      <c r="C1265" s="9"/>
      <c r="D1265" s="6"/>
      <c r="E1265" s="9" t="s">
        <v>40</v>
      </c>
      <c r="G1265" s="0" t="str">
        <f aca="false">IF(Table24[[#This Row],[Number]]&lt;&gt;0,COUNTIF('Finish order'!F:F, Table24[[#This Row],[Number]]),"")</f>
        <v/>
      </c>
    </row>
    <row r="1266" customFormat="false" ht="15" hidden="false" customHeight="false" outlineLevel="0" collapsed="false">
      <c r="A1266" s="5" t="n">
        <v>1265</v>
      </c>
      <c r="C1266" s="9"/>
      <c r="D1266" s="6"/>
      <c r="E1266" s="9" t="s">
        <v>40</v>
      </c>
      <c r="G1266" s="0" t="str">
        <f aca="false">IF(Table24[[#This Row],[Number]]&lt;&gt;0,COUNTIF('Finish order'!F:F, Table24[[#This Row],[Number]]),"")</f>
        <v/>
      </c>
    </row>
    <row r="1267" customFormat="false" ht="15" hidden="false" customHeight="false" outlineLevel="0" collapsed="false">
      <c r="A1267" s="5" t="n">
        <v>1266</v>
      </c>
      <c r="C1267" s="9"/>
      <c r="D1267" s="6"/>
      <c r="E1267" s="9" t="s">
        <v>40</v>
      </c>
      <c r="G1267" s="0" t="str">
        <f aca="false">IF(Table24[[#This Row],[Number]]&lt;&gt;0,COUNTIF('Finish order'!F:F, Table24[[#This Row],[Number]]),"")</f>
        <v/>
      </c>
    </row>
    <row r="1268" customFormat="false" ht="15" hidden="false" customHeight="false" outlineLevel="0" collapsed="false">
      <c r="A1268" s="5" t="n">
        <v>1267</v>
      </c>
      <c r="C1268" s="9"/>
      <c r="D1268" s="6"/>
      <c r="E1268" s="9" t="s">
        <v>40</v>
      </c>
      <c r="G1268" s="0" t="str">
        <f aca="false">IF(Table24[[#This Row],[Number]]&lt;&gt;0,COUNTIF('Finish order'!F:F, Table24[[#This Row],[Number]]),"")</f>
        <v/>
      </c>
    </row>
    <row r="1269" customFormat="false" ht="15" hidden="false" customHeight="false" outlineLevel="0" collapsed="false">
      <c r="A1269" s="5" t="n">
        <v>1268</v>
      </c>
      <c r="C1269" s="9"/>
      <c r="D1269" s="6"/>
      <c r="E1269" s="9" t="s">
        <v>40</v>
      </c>
      <c r="G1269" s="0" t="str">
        <f aca="false">IF(Table24[[#This Row],[Number]]&lt;&gt;0,COUNTIF('Finish order'!F:F, Table24[[#This Row],[Number]]),"")</f>
        <v/>
      </c>
    </row>
    <row r="1270" customFormat="false" ht="15" hidden="false" customHeight="false" outlineLevel="0" collapsed="false">
      <c r="A1270" s="5" t="n">
        <v>1269</v>
      </c>
      <c r="C1270" s="9"/>
      <c r="D1270" s="6"/>
      <c r="E1270" s="9" t="s">
        <v>40</v>
      </c>
      <c r="G1270" s="0" t="str">
        <f aca="false">IF(Table24[[#This Row],[Number]]&lt;&gt;0,COUNTIF('Finish order'!F:F, Table24[[#This Row],[Number]]),"")</f>
        <v/>
      </c>
    </row>
    <row r="1271" customFormat="false" ht="15" hidden="false" customHeight="false" outlineLevel="0" collapsed="false">
      <c r="A1271" s="5" t="n">
        <v>1270</v>
      </c>
      <c r="C1271" s="9"/>
      <c r="D1271" s="6"/>
      <c r="E1271" s="9" t="s">
        <v>40</v>
      </c>
      <c r="G1271" s="0" t="str">
        <f aca="false">IF(Table24[[#This Row],[Number]]&lt;&gt;0,COUNTIF('Finish order'!F:F, Table24[[#This Row],[Number]]),"")</f>
        <v/>
      </c>
    </row>
    <row r="1272" customFormat="false" ht="15" hidden="false" customHeight="false" outlineLevel="0" collapsed="false">
      <c r="A1272" s="5" t="n">
        <v>1271</v>
      </c>
      <c r="C1272" s="9"/>
      <c r="D1272" s="6"/>
      <c r="E1272" s="9" t="s">
        <v>40</v>
      </c>
      <c r="G1272" s="0" t="str">
        <f aca="false">IF(Table24[[#This Row],[Number]]&lt;&gt;0,COUNTIF('Finish order'!F:F, Table24[[#This Row],[Number]]),"")</f>
        <v/>
      </c>
    </row>
    <row r="1273" customFormat="false" ht="15" hidden="false" customHeight="false" outlineLevel="0" collapsed="false">
      <c r="A1273" s="5" t="n">
        <v>1272</v>
      </c>
      <c r="C1273" s="9"/>
      <c r="D1273" s="6"/>
      <c r="E1273" s="9" t="s">
        <v>40</v>
      </c>
      <c r="G1273" s="0" t="str">
        <f aca="false">IF(Table24[[#This Row],[Number]]&lt;&gt;0,COUNTIF('Finish order'!F:F, Table24[[#This Row],[Number]]),"")</f>
        <v/>
      </c>
    </row>
    <row r="1274" customFormat="false" ht="15" hidden="false" customHeight="false" outlineLevel="0" collapsed="false">
      <c r="A1274" s="5" t="n">
        <v>1273</v>
      </c>
      <c r="C1274" s="9"/>
      <c r="D1274" s="6"/>
      <c r="E1274" s="9" t="s">
        <v>40</v>
      </c>
      <c r="G1274" s="0" t="str">
        <f aca="false">IF(Table24[[#This Row],[Number]]&lt;&gt;0,COUNTIF('Finish order'!F:F, Table24[[#This Row],[Number]]),"")</f>
        <v/>
      </c>
    </row>
    <row r="1275" customFormat="false" ht="15" hidden="false" customHeight="false" outlineLevel="0" collapsed="false">
      <c r="A1275" s="5" t="n">
        <v>1274</v>
      </c>
      <c r="C1275" s="9"/>
      <c r="D1275" s="6"/>
      <c r="E1275" s="9" t="s">
        <v>40</v>
      </c>
      <c r="G1275" s="0" t="str">
        <f aca="false">IF(Table24[[#This Row],[Number]]&lt;&gt;0,COUNTIF('Finish order'!F:F, Table24[[#This Row],[Number]]),"")</f>
        <v/>
      </c>
    </row>
    <row r="1276" customFormat="false" ht="15" hidden="false" customHeight="false" outlineLevel="0" collapsed="false">
      <c r="A1276" s="5" t="n">
        <v>1275</v>
      </c>
      <c r="C1276" s="9"/>
      <c r="D1276" s="6"/>
      <c r="E1276" s="9" t="s">
        <v>40</v>
      </c>
      <c r="G1276" s="0" t="str">
        <f aca="false">IF(Table24[[#This Row],[Number]]&lt;&gt;0,COUNTIF('Finish order'!F:F, Table24[[#This Row],[Number]]),"")</f>
        <v/>
      </c>
    </row>
    <row r="1277" customFormat="false" ht="15" hidden="false" customHeight="false" outlineLevel="0" collapsed="false">
      <c r="A1277" s="5" t="n">
        <v>1276</v>
      </c>
      <c r="C1277" s="9"/>
      <c r="D1277" s="6"/>
      <c r="E1277" s="9" t="s">
        <v>40</v>
      </c>
      <c r="G1277" s="0" t="str">
        <f aca="false">IF(Table24[[#This Row],[Number]]&lt;&gt;0,COUNTIF('Finish order'!F:F, Table24[[#This Row],[Number]]),"")</f>
        <v/>
      </c>
    </row>
    <row r="1278" customFormat="false" ht="15" hidden="false" customHeight="false" outlineLevel="0" collapsed="false">
      <c r="A1278" s="5" t="n">
        <v>1277</v>
      </c>
      <c r="C1278" s="9"/>
      <c r="D1278" s="6"/>
      <c r="E1278" s="9" t="s">
        <v>40</v>
      </c>
      <c r="G1278" s="0" t="str">
        <f aca="false">IF(Table24[[#This Row],[Number]]&lt;&gt;0,COUNTIF('Finish order'!F:F, Table24[[#This Row],[Number]]),"")</f>
        <v/>
      </c>
    </row>
    <row r="1279" customFormat="false" ht="15" hidden="false" customHeight="false" outlineLevel="0" collapsed="false">
      <c r="A1279" s="5" t="n">
        <v>1278</v>
      </c>
      <c r="C1279" s="9"/>
      <c r="D1279" s="6"/>
      <c r="E1279" s="9" t="s">
        <v>40</v>
      </c>
      <c r="G1279" s="0" t="str">
        <f aca="false">IF(Table24[[#This Row],[Number]]&lt;&gt;0,COUNTIF('Finish order'!F:F, Table24[[#This Row],[Number]]),"")</f>
        <v/>
      </c>
    </row>
    <row r="1280" customFormat="false" ht="15" hidden="false" customHeight="false" outlineLevel="0" collapsed="false">
      <c r="A1280" s="5" t="n">
        <v>1279</v>
      </c>
      <c r="C1280" s="9"/>
      <c r="D1280" s="6"/>
      <c r="E1280" s="9" t="s">
        <v>40</v>
      </c>
      <c r="G1280" s="0" t="str">
        <f aca="false">IF(Table24[[#This Row],[Number]]&lt;&gt;0,COUNTIF('Finish order'!F:F, Table24[[#This Row],[Number]]),"")</f>
        <v/>
      </c>
    </row>
    <row r="1281" customFormat="false" ht="15" hidden="false" customHeight="false" outlineLevel="0" collapsed="false">
      <c r="A1281" s="5" t="n">
        <v>1280</v>
      </c>
      <c r="C1281" s="9"/>
      <c r="D1281" s="6"/>
      <c r="E1281" s="9" t="s">
        <v>40</v>
      </c>
      <c r="G1281" s="0" t="str">
        <f aca="false">IF(Table24[[#This Row],[Number]]&lt;&gt;0,COUNTIF('Finish order'!F:F, Table24[[#This Row],[Number]]),"")</f>
        <v/>
      </c>
    </row>
    <row r="1282" customFormat="false" ht="15" hidden="false" customHeight="false" outlineLevel="0" collapsed="false">
      <c r="A1282" s="5" t="n">
        <v>1281</v>
      </c>
      <c r="C1282" s="9"/>
      <c r="D1282" s="6"/>
      <c r="E1282" s="9" t="s">
        <v>40</v>
      </c>
      <c r="G1282" s="0" t="str">
        <f aca="false">IF(Table24[[#This Row],[Number]]&lt;&gt;0,COUNTIF('Finish order'!F:F, Table24[[#This Row],[Number]]),"")</f>
        <v/>
      </c>
    </row>
    <row r="1283" customFormat="false" ht="15" hidden="false" customHeight="false" outlineLevel="0" collapsed="false">
      <c r="A1283" s="5" t="n">
        <v>1282</v>
      </c>
      <c r="C1283" s="9"/>
      <c r="D1283" s="6"/>
      <c r="E1283" s="9" t="s">
        <v>40</v>
      </c>
      <c r="G1283" s="0" t="str">
        <f aca="false">IF(Table24[[#This Row],[Number]]&lt;&gt;0,COUNTIF('Finish order'!F:F, Table24[[#This Row],[Number]]),"")</f>
        <v/>
      </c>
    </row>
    <row r="1284" customFormat="false" ht="15" hidden="false" customHeight="false" outlineLevel="0" collapsed="false">
      <c r="A1284" s="5" t="n">
        <v>1283</v>
      </c>
      <c r="C1284" s="9"/>
      <c r="D1284" s="6"/>
      <c r="E1284" s="9" t="s">
        <v>40</v>
      </c>
      <c r="G1284" s="0" t="str">
        <f aca="false">IF(Table24[[#This Row],[Number]]&lt;&gt;0,COUNTIF('Finish order'!F:F, Table24[[#This Row],[Number]]),"")</f>
        <v/>
      </c>
    </row>
    <row r="1285" customFormat="false" ht="15" hidden="false" customHeight="false" outlineLevel="0" collapsed="false">
      <c r="A1285" s="5" t="n">
        <v>1284</v>
      </c>
      <c r="C1285" s="9"/>
      <c r="D1285" s="6"/>
      <c r="E1285" s="9" t="s">
        <v>40</v>
      </c>
      <c r="G1285" s="0" t="str">
        <f aca="false">IF(Table24[[#This Row],[Number]]&lt;&gt;0,COUNTIF('Finish order'!F:F, Table24[[#This Row],[Number]]),"")</f>
        <v/>
      </c>
    </row>
    <row r="1286" customFormat="false" ht="15" hidden="false" customHeight="false" outlineLevel="0" collapsed="false">
      <c r="A1286" s="5" t="n">
        <v>1285</v>
      </c>
      <c r="C1286" s="9"/>
      <c r="D1286" s="6"/>
      <c r="E1286" s="9" t="s">
        <v>40</v>
      </c>
      <c r="G1286" s="0" t="str">
        <f aca="false">IF(Table24[[#This Row],[Number]]&lt;&gt;0,COUNTIF('Finish order'!F:F, Table24[[#This Row],[Number]]),"")</f>
        <v/>
      </c>
    </row>
    <row r="1287" customFormat="false" ht="15" hidden="false" customHeight="false" outlineLevel="0" collapsed="false">
      <c r="A1287" s="5" t="n">
        <v>1286</v>
      </c>
      <c r="C1287" s="9"/>
      <c r="D1287" s="6"/>
      <c r="E1287" s="9" t="s">
        <v>40</v>
      </c>
      <c r="G1287" s="0" t="str">
        <f aca="false">IF(Table24[[#This Row],[Number]]&lt;&gt;0,COUNTIF('Finish order'!F:F, Table24[[#This Row],[Number]]),"")</f>
        <v/>
      </c>
    </row>
    <row r="1288" customFormat="false" ht="15" hidden="false" customHeight="false" outlineLevel="0" collapsed="false">
      <c r="A1288" s="5" t="n">
        <v>1287</v>
      </c>
      <c r="C1288" s="9"/>
      <c r="D1288" s="6"/>
      <c r="E1288" s="9" t="s">
        <v>40</v>
      </c>
      <c r="G1288" s="0" t="str">
        <f aca="false">IF(Table24[[#This Row],[Number]]&lt;&gt;0,COUNTIF('Finish order'!F:F, Table24[[#This Row],[Number]]),"")</f>
        <v/>
      </c>
    </row>
    <row r="1289" customFormat="false" ht="15" hidden="false" customHeight="false" outlineLevel="0" collapsed="false">
      <c r="A1289" s="5" t="n">
        <v>1288</v>
      </c>
      <c r="C1289" s="9"/>
      <c r="D1289" s="6"/>
      <c r="E1289" s="9" t="s">
        <v>40</v>
      </c>
      <c r="G1289" s="0" t="str">
        <f aca="false">IF(Table24[[#This Row],[Number]]&lt;&gt;0,COUNTIF('Finish order'!F:F, Table24[[#This Row],[Number]]),"")</f>
        <v/>
      </c>
    </row>
    <row r="1290" customFormat="false" ht="15" hidden="false" customHeight="false" outlineLevel="0" collapsed="false">
      <c r="A1290" s="5" t="n">
        <v>1289</v>
      </c>
      <c r="C1290" s="9"/>
      <c r="D1290" s="6"/>
      <c r="E1290" s="9" t="s">
        <v>40</v>
      </c>
      <c r="G1290" s="0" t="str">
        <f aca="false">IF(Table24[[#This Row],[Number]]&lt;&gt;0,COUNTIF('Finish order'!F:F, Table24[[#This Row],[Number]]),"")</f>
        <v/>
      </c>
    </row>
    <row r="1291" customFormat="false" ht="15" hidden="false" customHeight="false" outlineLevel="0" collapsed="false">
      <c r="A1291" s="5" t="n">
        <v>1290</v>
      </c>
      <c r="C1291" s="9"/>
      <c r="D1291" s="6"/>
      <c r="E1291" s="9" t="s">
        <v>40</v>
      </c>
      <c r="G1291" s="0" t="str">
        <f aca="false">IF(Table24[[#This Row],[Number]]&lt;&gt;0,COUNTIF('Finish order'!F:F, Table24[[#This Row],[Number]]),"")</f>
        <v/>
      </c>
    </row>
    <row r="1292" customFormat="false" ht="15" hidden="false" customHeight="false" outlineLevel="0" collapsed="false">
      <c r="A1292" s="5" t="n">
        <v>1291</v>
      </c>
      <c r="C1292" s="9"/>
      <c r="D1292" s="6"/>
      <c r="E1292" s="9" t="s">
        <v>40</v>
      </c>
      <c r="G1292" s="0" t="str">
        <f aca="false">IF(Table24[[#This Row],[Number]]&lt;&gt;0,COUNTIF('Finish order'!F:F, Table24[[#This Row],[Number]]),"")</f>
        <v/>
      </c>
    </row>
    <row r="1293" customFormat="false" ht="15" hidden="false" customHeight="false" outlineLevel="0" collapsed="false">
      <c r="A1293" s="5" t="n">
        <v>1292</v>
      </c>
      <c r="C1293" s="9"/>
      <c r="D1293" s="6"/>
      <c r="E1293" s="9" t="s">
        <v>40</v>
      </c>
      <c r="G1293" s="0" t="str">
        <f aca="false">IF(Table24[[#This Row],[Number]]&lt;&gt;0,COUNTIF('Finish order'!F:F, Table24[[#This Row],[Number]]),"")</f>
        <v/>
      </c>
    </row>
    <row r="1294" customFormat="false" ht="15" hidden="false" customHeight="false" outlineLevel="0" collapsed="false">
      <c r="A1294" s="5" t="n">
        <v>1293</v>
      </c>
      <c r="C1294" s="9"/>
      <c r="D1294" s="6"/>
      <c r="E1294" s="9" t="s">
        <v>40</v>
      </c>
      <c r="G1294" s="0" t="str">
        <f aca="false">IF(Table24[[#This Row],[Number]]&lt;&gt;0,COUNTIF('Finish order'!F:F, Table24[[#This Row],[Number]]),"")</f>
        <v/>
      </c>
    </row>
    <row r="1295" customFormat="false" ht="15" hidden="false" customHeight="false" outlineLevel="0" collapsed="false">
      <c r="A1295" s="5" t="n">
        <v>1294</v>
      </c>
      <c r="C1295" s="9"/>
      <c r="D1295" s="6"/>
      <c r="E1295" s="9" t="s">
        <v>40</v>
      </c>
      <c r="G1295" s="0" t="str">
        <f aca="false">IF(Table24[[#This Row],[Number]]&lt;&gt;0,COUNTIF('Finish order'!F:F, Table24[[#This Row],[Number]]),"")</f>
        <v/>
      </c>
    </row>
    <row r="1296" customFormat="false" ht="15" hidden="false" customHeight="false" outlineLevel="0" collapsed="false">
      <c r="A1296" s="5" t="n">
        <v>1295</v>
      </c>
      <c r="C1296" s="9"/>
      <c r="D1296" s="6"/>
      <c r="E1296" s="9" t="s">
        <v>40</v>
      </c>
      <c r="G1296" s="0" t="str">
        <f aca="false">IF(Table24[[#This Row],[Number]]&lt;&gt;0,COUNTIF('Finish order'!F:F, Table24[[#This Row],[Number]]),"")</f>
        <v/>
      </c>
    </row>
    <row r="1297" customFormat="false" ht="15" hidden="false" customHeight="false" outlineLevel="0" collapsed="false">
      <c r="A1297" s="5" t="n">
        <v>1296</v>
      </c>
      <c r="C1297" s="9"/>
      <c r="D1297" s="6"/>
      <c r="E1297" s="9" t="s">
        <v>40</v>
      </c>
      <c r="G1297" s="0" t="str">
        <f aca="false">IF(Table24[[#This Row],[Number]]&lt;&gt;0,COUNTIF('Finish order'!F:F, Table24[[#This Row],[Number]]),"")</f>
        <v/>
      </c>
    </row>
    <row r="1298" customFormat="false" ht="15" hidden="false" customHeight="false" outlineLevel="0" collapsed="false">
      <c r="A1298" s="5" t="n">
        <v>1297</v>
      </c>
      <c r="C1298" s="9"/>
      <c r="D1298" s="6"/>
      <c r="E1298" s="9" t="s">
        <v>40</v>
      </c>
      <c r="G1298" s="0" t="str">
        <f aca="false">IF(Table24[[#This Row],[Number]]&lt;&gt;0,COUNTIF('Finish order'!F:F, Table24[[#This Row],[Number]]),"")</f>
        <v/>
      </c>
    </row>
    <row r="1299" customFormat="false" ht="15" hidden="false" customHeight="false" outlineLevel="0" collapsed="false">
      <c r="A1299" s="5" t="n">
        <v>1298</v>
      </c>
      <c r="C1299" s="9"/>
      <c r="D1299" s="6"/>
      <c r="E1299" s="9" t="s">
        <v>40</v>
      </c>
      <c r="G1299" s="0" t="str">
        <f aca="false">IF(Table24[[#This Row],[Number]]&lt;&gt;0,COUNTIF('Finish order'!F:F, Table24[[#This Row],[Number]]),"")</f>
        <v/>
      </c>
    </row>
    <row r="1300" customFormat="false" ht="15" hidden="false" customHeight="false" outlineLevel="0" collapsed="false">
      <c r="A1300" s="5" t="n">
        <v>1299</v>
      </c>
      <c r="C1300" s="9"/>
      <c r="D1300" s="6"/>
      <c r="E1300" s="9" t="s">
        <v>40</v>
      </c>
      <c r="G1300" s="0" t="str">
        <f aca="false">IF(Table24[[#This Row],[Number]]&lt;&gt;0,COUNTIF('Finish order'!F:F, Table24[[#This Row],[Number]]),"")</f>
        <v/>
      </c>
    </row>
    <row r="1301" customFormat="false" ht="15" hidden="false" customHeight="false" outlineLevel="0" collapsed="false">
      <c r="A1301" s="5" t="n">
        <v>1300</v>
      </c>
      <c r="C1301" s="9"/>
      <c r="D1301" s="6"/>
      <c r="E1301" s="9" t="s">
        <v>40</v>
      </c>
      <c r="G1301" s="0" t="str">
        <f aca="false">IF(Table24[[#This Row],[Number]]&lt;&gt;0,COUNTIF('Finish order'!F:F, Table24[[#This Row],[Number]]),"")</f>
        <v/>
      </c>
    </row>
    <row r="1302" customFormat="false" ht="15" hidden="false" customHeight="false" outlineLevel="0" collapsed="false">
      <c r="A1302" s="5" t="n">
        <v>1301</v>
      </c>
      <c r="C1302" s="9"/>
      <c r="D1302" s="6"/>
      <c r="E1302" s="9" t="s">
        <v>40</v>
      </c>
      <c r="G1302" s="0" t="str">
        <f aca="false">IF(Table24[[#This Row],[Number]]&lt;&gt;0,COUNTIF('Finish order'!F:F, Table24[[#This Row],[Number]]),"")</f>
        <v/>
      </c>
    </row>
    <row r="1303" customFormat="false" ht="15" hidden="false" customHeight="false" outlineLevel="0" collapsed="false">
      <c r="A1303" s="5" t="n">
        <v>1302</v>
      </c>
      <c r="C1303" s="9"/>
      <c r="D1303" s="6"/>
      <c r="E1303" s="9" t="s">
        <v>40</v>
      </c>
      <c r="G1303" s="0" t="str">
        <f aca="false">IF(Table24[[#This Row],[Number]]&lt;&gt;0,COUNTIF('Finish order'!F:F, Table24[[#This Row],[Number]]),"")</f>
        <v/>
      </c>
    </row>
    <row r="1304" customFormat="false" ht="15" hidden="false" customHeight="false" outlineLevel="0" collapsed="false">
      <c r="A1304" s="5" t="n">
        <v>1303</v>
      </c>
      <c r="C1304" s="9"/>
      <c r="D1304" s="6"/>
      <c r="E1304" s="9" t="s">
        <v>40</v>
      </c>
      <c r="G1304" s="0" t="str">
        <f aca="false">IF(Table24[[#This Row],[Number]]&lt;&gt;0,COUNTIF('Finish order'!F:F, Table24[[#This Row],[Number]]),"")</f>
        <v/>
      </c>
    </row>
    <row r="1305" customFormat="false" ht="15" hidden="false" customHeight="false" outlineLevel="0" collapsed="false">
      <c r="A1305" s="5" t="n">
        <v>1304</v>
      </c>
      <c r="C1305" s="9"/>
      <c r="D1305" s="6"/>
      <c r="E1305" s="9" t="s">
        <v>40</v>
      </c>
      <c r="G1305" s="0" t="str">
        <f aca="false">IF(Table24[[#This Row],[Number]]&lt;&gt;0,COUNTIF('Finish order'!F:F, Table24[[#This Row],[Number]]),"")</f>
        <v/>
      </c>
    </row>
    <row r="1306" customFormat="false" ht="15" hidden="false" customHeight="false" outlineLevel="0" collapsed="false">
      <c r="A1306" s="5" t="n">
        <v>1305</v>
      </c>
      <c r="C1306" s="9"/>
      <c r="D1306" s="6"/>
      <c r="E1306" s="9" t="s">
        <v>40</v>
      </c>
      <c r="G1306" s="0" t="str">
        <f aca="false">IF(Table24[[#This Row],[Number]]&lt;&gt;0,COUNTIF('Finish order'!F:F, Table24[[#This Row],[Number]]),"")</f>
        <v/>
      </c>
    </row>
    <row r="1307" customFormat="false" ht="15" hidden="false" customHeight="false" outlineLevel="0" collapsed="false">
      <c r="A1307" s="5" t="n">
        <v>1306</v>
      </c>
      <c r="C1307" s="9"/>
      <c r="D1307" s="6"/>
      <c r="E1307" s="9" t="s">
        <v>40</v>
      </c>
      <c r="G1307" s="0" t="str">
        <f aca="false">IF(Table24[[#This Row],[Number]]&lt;&gt;0,COUNTIF('Finish order'!F:F, Table24[[#This Row],[Number]]),"")</f>
        <v/>
      </c>
    </row>
    <row r="1308" customFormat="false" ht="15" hidden="false" customHeight="false" outlineLevel="0" collapsed="false">
      <c r="A1308" s="5" t="n">
        <v>1307</v>
      </c>
      <c r="C1308" s="9"/>
      <c r="D1308" s="6"/>
      <c r="E1308" s="9" t="s">
        <v>40</v>
      </c>
      <c r="G1308" s="0" t="str">
        <f aca="false">IF(Table24[[#This Row],[Number]]&lt;&gt;0,COUNTIF('Finish order'!F:F, Table24[[#This Row],[Number]]),"")</f>
        <v/>
      </c>
    </row>
    <row r="1309" customFormat="false" ht="15" hidden="false" customHeight="false" outlineLevel="0" collapsed="false">
      <c r="A1309" s="5" t="n">
        <v>1308</v>
      </c>
      <c r="C1309" s="9"/>
      <c r="D1309" s="6"/>
      <c r="E1309" s="9" t="s">
        <v>40</v>
      </c>
      <c r="G1309" s="0" t="str">
        <f aca="false">IF(Table24[[#This Row],[Number]]&lt;&gt;0,COUNTIF('Finish order'!F:F, Table24[[#This Row],[Number]]),"")</f>
        <v/>
      </c>
    </row>
    <row r="1310" customFormat="false" ht="15" hidden="false" customHeight="false" outlineLevel="0" collapsed="false">
      <c r="A1310" s="5" t="n">
        <v>1309</v>
      </c>
      <c r="C1310" s="9"/>
      <c r="D1310" s="6"/>
      <c r="E1310" s="9" t="s">
        <v>40</v>
      </c>
      <c r="G1310" s="0" t="str">
        <f aca="false">IF(Table24[[#This Row],[Number]]&lt;&gt;0,COUNTIF('Finish order'!F:F, Table24[[#This Row],[Number]]),"")</f>
        <v/>
      </c>
    </row>
    <row r="1311" customFormat="false" ht="15" hidden="false" customHeight="false" outlineLevel="0" collapsed="false">
      <c r="A1311" s="5" t="n">
        <v>1310</v>
      </c>
      <c r="C1311" s="9"/>
      <c r="D1311" s="6"/>
      <c r="E1311" s="9" t="s">
        <v>40</v>
      </c>
      <c r="G1311" s="0" t="str">
        <f aca="false">IF(Table24[[#This Row],[Number]]&lt;&gt;0,COUNTIF('Finish order'!F:F, Table24[[#This Row],[Number]]),"")</f>
        <v/>
      </c>
    </row>
    <row r="1312" customFormat="false" ht="15" hidden="false" customHeight="false" outlineLevel="0" collapsed="false">
      <c r="A1312" s="5" t="n">
        <v>1311</v>
      </c>
      <c r="C1312" s="9"/>
      <c r="D1312" s="6"/>
      <c r="E1312" s="9" t="s">
        <v>40</v>
      </c>
      <c r="G1312" s="0" t="str">
        <f aca="false">IF(Table24[[#This Row],[Number]]&lt;&gt;0,COUNTIF('Finish order'!F:F, Table24[[#This Row],[Number]]),"")</f>
        <v/>
      </c>
    </row>
    <row r="1313" customFormat="false" ht="15" hidden="false" customHeight="false" outlineLevel="0" collapsed="false">
      <c r="A1313" s="5" t="n">
        <v>1312</v>
      </c>
      <c r="C1313" s="9"/>
      <c r="D1313" s="6"/>
      <c r="E1313" s="9" t="s">
        <v>40</v>
      </c>
      <c r="G1313" s="0" t="str">
        <f aca="false">IF(Table24[[#This Row],[Number]]&lt;&gt;0,COUNTIF('Finish order'!F:F, Table24[[#This Row],[Number]]),"")</f>
        <v/>
      </c>
    </row>
    <row r="1314" customFormat="false" ht="15" hidden="false" customHeight="false" outlineLevel="0" collapsed="false">
      <c r="A1314" s="5" t="n">
        <v>1313</v>
      </c>
      <c r="C1314" s="9"/>
      <c r="D1314" s="6"/>
      <c r="E1314" s="9" t="s">
        <v>40</v>
      </c>
      <c r="G1314" s="0" t="str">
        <f aca="false">IF(Table24[[#This Row],[Number]]&lt;&gt;0,COUNTIF('Finish order'!F:F, Table24[[#This Row],[Number]]),"")</f>
        <v/>
      </c>
    </row>
    <row r="1315" customFormat="false" ht="15" hidden="false" customHeight="false" outlineLevel="0" collapsed="false">
      <c r="A1315" s="5" t="n">
        <v>1314</v>
      </c>
      <c r="C1315" s="9"/>
      <c r="D1315" s="6"/>
      <c r="E1315" s="9" t="s">
        <v>40</v>
      </c>
      <c r="G1315" s="0" t="str">
        <f aca="false">IF(Table24[[#This Row],[Number]]&lt;&gt;0,COUNTIF('Finish order'!F:F, Table24[[#This Row],[Number]]),"")</f>
        <v/>
      </c>
    </row>
    <row r="1316" customFormat="false" ht="15" hidden="false" customHeight="false" outlineLevel="0" collapsed="false">
      <c r="A1316" s="5" t="n">
        <v>1315</v>
      </c>
      <c r="C1316" s="9"/>
      <c r="D1316" s="6"/>
      <c r="E1316" s="9" t="s">
        <v>40</v>
      </c>
      <c r="G1316" s="0" t="str">
        <f aca="false">IF(Table24[[#This Row],[Number]]&lt;&gt;0,COUNTIF('Finish order'!F:F, Table24[[#This Row],[Number]]),"")</f>
        <v/>
      </c>
    </row>
    <row r="1317" customFormat="false" ht="15" hidden="false" customHeight="false" outlineLevel="0" collapsed="false">
      <c r="A1317" s="5" t="n">
        <v>1316</v>
      </c>
      <c r="C1317" s="9"/>
      <c r="D1317" s="6"/>
      <c r="E1317" s="9" t="s">
        <v>40</v>
      </c>
      <c r="G1317" s="0" t="str">
        <f aca="false">IF(Table24[[#This Row],[Number]]&lt;&gt;0,COUNTIF('Finish order'!F:F, Table24[[#This Row],[Number]]),"")</f>
        <v/>
      </c>
    </row>
    <row r="1318" customFormat="false" ht="15" hidden="false" customHeight="false" outlineLevel="0" collapsed="false">
      <c r="A1318" s="5" t="n">
        <v>1317</v>
      </c>
      <c r="C1318" s="9"/>
      <c r="D1318" s="6"/>
      <c r="E1318" s="9" t="s">
        <v>40</v>
      </c>
      <c r="G1318" s="0" t="str">
        <f aca="false">IF(Table24[[#This Row],[Number]]&lt;&gt;0,COUNTIF('Finish order'!F:F, Table24[[#This Row],[Number]]),"")</f>
        <v/>
      </c>
    </row>
    <row r="1319" customFormat="false" ht="15" hidden="false" customHeight="false" outlineLevel="0" collapsed="false">
      <c r="A1319" s="5" t="n">
        <v>1318</v>
      </c>
      <c r="C1319" s="9"/>
      <c r="D1319" s="6"/>
      <c r="E1319" s="9" t="s">
        <v>40</v>
      </c>
      <c r="G1319" s="0" t="str">
        <f aca="false">IF(Table24[[#This Row],[Number]]&lt;&gt;0,COUNTIF('Finish order'!F:F, Table24[[#This Row],[Number]]),"")</f>
        <v/>
      </c>
    </row>
    <row r="1320" customFormat="false" ht="15" hidden="false" customHeight="false" outlineLevel="0" collapsed="false">
      <c r="A1320" s="5" t="n">
        <v>1319</v>
      </c>
      <c r="C1320" s="9"/>
      <c r="D1320" s="6"/>
      <c r="E1320" s="9" t="s">
        <v>40</v>
      </c>
      <c r="G1320" s="0" t="str">
        <f aca="false">IF(Table24[[#This Row],[Number]]&lt;&gt;0,COUNTIF('Finish order'!F:F, Table24[[#This Row],[Number]]),"")</f>
        <v/>
      </c>
    </row>
    <row r="1321" customFormat="false" ht="15" hidden="false" customHeight="false" outlineLevel="0" collapsed="false">
      <c r="A1321" s="5" t="n">
        <v>1320</v>
      </c>
      <c r="C1321" s="9"/>
      <c r="D1321" s="6"/>
      <c r="E1321" s="9" t="s">
        <v>40</v>
      </c>
      <c r="G1321" s="0" t="str">
        <f aca="false">IF(Table24[[#This Row],[Number]]&lt;&gt;0,COUNTIF('Finish order'!F:F, Table24[[#This Row],[Number]]),"")</f>
        <v/>
      </c>
    </row>
    <row r="1322" customFormat="false" ht="15" hidden="false" customHeight="false" outlineLevel="0" collapsed="false">
      <c r="A1322" s="5" t="n">
        <v>1321</v>
      </c>
      <c r="C1322" s="9"/>
      <c r="D1322" s="6"/>
      <c r="E1322" s="9" t="s">
        <v>40</v>
      </c>
      <c r="G1322" s="0" t="str">
        <f aca="false">IF(Table24[[#This Row],[Number]]&lt;&gt;0,COUNTIF('Finish order'!F:F, Table24[[#This Row],[Number]]),"")</f>
        <v/>
      </c>
    </row>
    <row r="1323" customFormat="false" ht="15" hidden="false" customHeight="false" outlineLevel="0" collapsed="false">
      <c r="A1323" s="5" t="n">
        <v>1322</v>
      </c>
      <c r="C1323" s="9"/>
      <c r="D1323" s="6"/>
      <c r="E1323" s="9" t="s">
        <v>40</v>
      </c>
      <c r="G1323" s="0" t="str">
        <f aca="false">IF(Table24[[#This Row],[Number]]&lt;&gt;0,COUNTIF('Finish order'!F:F, Table24[[#This Row],[Number]]),"")</f>
        <v/>
      </c>
    </row>
    <row r="1324" customFormat="false" ht="15" hidden="false" customHeight="false" outlineLevel="0" collapsed="false">
      <c r="A1324" s="5" t="n">
        <v>1323</v>
      </c>
      <c r="C1324" s="9"/>
      <c r="D1324" s="6"/>
      <c r="E1324" s="9" t="s">
        <v>40</v>
      </c>
      <c r="G1324" s="0" t="str">
        <f aca="false">IF(Table24[[#This Row],[Number]]&lt;&gt;0,COUNTIF('Finish order'!F:F, Table24[[#This Row],[Number]]),"")</f>
        <v/>
      </c>
    </row>
    <row r="1325" customFormat="false" ht="15" hidden="false" customHeight="false" outlineLevel="0" collapsed="false">
      <c r="A1325" s="5" t="n">
        <v>1324</v>
      </c>
      <c r="C1325" s="9"/>
      <c r="D1325" s="6"/>
      <c r="E1325" s="9" t="s">
        <v>40</v>
      </c>
      <c r="G1325" s="0" t="str">
        <f aca="false">IF(Table24[[#This Row],[Number]]&lt;&gt;0,COUNTIF('Finish order'!F:F, Table24[[#This Row],[Number]]),"")</f>
        <v/>
      </c>
    </row>
    <row r="1326" customFormat="false" ht="15" hidden="false" customHeight="false" outlineLevel="0" collapsed="false">
      <c r="A1326" s="5" t="n">
        <v>1325</v>
      </c>
      <c r="C1326" s="9"/>
      <c r="D1326" s="6"/>
      <c r="E1326" s="9" t="s">
        <v>40</v>
      </c>
      <c r="G1326" s="0" t="str">
        <f aca="false">IF(Table24[[#This Row],[Number]]&lt;&gt;0,COUNTIF('Finish order'!F:F, Table24[[#This Row],[Number]]),"")</f>
        <v/>
      </c>
    </row>
    <row r="1327" customFormat="false" ht="15" hidden="false" customHeight="false" outlineLevel="0" collapsed="false">
      <c r="A1327" s="5" t="n">
        <v>1326</v>
      </c>
      <c r="C1327" s="9"/>
      <c r="D1327" s="6"/>
      <c r="E1327" s="9" t="s">
        <v>40</v>
      </c>
      <c r="G1327" s="0" t="str">
        <f aca="false">IF(Table24[[#This Row],[Number]]&lt;&gt;0,COUNTIF('Finish order'!F:F, Table24[[#This Row],[Number]]),"")</f>
        <v/>
      </c>
    </row>
    <row r="1328" customFormat="false" ht="15" hidden="false" customHeight="false" outlineLevel="0" collapsed="false">
      <c r="A1328" s="5" t="n">
        <v>1327</v>
      </c>
      <c r="C1328" s="9"/>
      <c r="D1328" s="6"/>
      <c r="E1328" s="9" t="s">
        <v>40</v>
      </c>
      <c r="G1328" s="0" t="str">
        <f aca="false">IF(Table24[[#This Row],[Number]]&lt;&gt;0,COUNTIF('Finish order'!F:F, Table24[[#This Row],[Number]]),"")</f>
        <v/>
      </c>
    </row>
    <row r="1329" customFormat="false" ht="15" hidden="false" customHeight="false" outlineLevel="0" collapsed="false">
      <c r="A1329" s="5" t="n">
        <v>1328</v>
      </c>
      <c r="C1329" s="9"/>
      <c r="D1329" s="6"/>
      <c r="E1329" s="9" t="s">
        <v>40</v>
      </c>
      <c r="G1329" s="0" t="str">
        <f aca="false">IF(Table24[[#This Row],[Number]]&lt;&gt;0,COUNTIF('Finish order'!F:F, Table24[[#This Row],[Number]]),"")</f>
        <v/>
      </c>
    </row>
    <row r="1330" customFormat="false" ht="15" hidden="false" customHeight="false" outlineLevel="0" collapsed="false">
      <c r="A1330" s="5" t="n">
        <v>1329</v>
      </c>
      <c r="C1330" s="9"/>
      <c r="D1330" s="6"/>
      <c r="E1330" s="9" t="s">
        <v>40</v>
      </c>
      <c r="G1330" s="0" t="str">
        <f aca="false">IF(Table24[[#This Row],[Number]]&lt;&gt;0,COUNTIF('Finish order'!F:F, Table24[[#This Row],[Number]]),"")</f>
        <v/>
      </c>
    </row>
    <row r="1331" customFormat="false" ht="15" hidden="false" customHeight="false" outlineLevel="0" collapsed="false">
      <c r="A1331" s="5" t="n">
        <v>1330</v>
      </c>
      <c r="C1331" s="9"/>
      <c r="D1331" s="6"/>
      <c r="E1331" s="9" t="s">
        <v>40</v>
      </c>
      <c r="G1331" s="0" t="str">
        <f aca="false">IF(Table24[[#This Row],[Number]]&lt;&gt;0,COUNTIF('Finish order'!F:F, Table24[[#This Row],[Number]]),"")</f>
        <v/>
      </c>
    </row>
    <row r="1332" customFormat="false" ht="15" hidden="false" customHeight="false" outlineLevel="0" collapsed="false">
      <c r="A1332" s="5" t="n">
        <v>1331</v>
      </c>
      <c r="C1332" s="9"/>
      <c r="D1332" s="6"/>
      <c r="E1332" s="9" t="s">
        <v>40</v>
      </c>
      <c r="G1332" s="0" t="str">
        <f aca="false">IF(Table24[[#This Row],[Number]]&lt;&gt;0,COUNTIF('Finish order'!F:F, Table24[[#This Row],[Number]]),"")</f>
        <v/>
      </c>
    </row>
    <row r="1333" customFormat="false" ht="15" hidden="false" customHeight="false" outlineLevel="0" collapsed="false">
      <c r="A1333" s="5" t="n">
        <v>1332</v>
      </c>
      <c r="C1333" s="9"/>
      <c r="D1333" s="6"/>
      <c r="E1333" s="9" t="s">
        <v>40</v>
      </c>
      <c r="G1333" s="0" t="str">
        <f aca="false">IF(Table24[[#This Row],[Number]]&lt;&gt;0,COUNTIF('Finish order'!F:F, Table24[[#This Row],[Number]]),"")</f>
        <v/>
      </c>
    </row>
    <row r="1334" customFormat="false" ht="15" hidden="false" customHeight="false" outlineLevel="0" collapsed="false">
      <c r="A1334" s="5" t="n">
        <v>1333</v>
      </c>
      <c r="C1334" s="9"/>
      <c r="D1334" s="6"/>
      <c r="E1334" s="9" t="s">
        <v>40</v>
      </c>
      <c r="G1334" s="0" t="str">
        <f aca="false">IF(Table24[[#This Row],[Number]]&lt;&gt;0,COUNTIF('Finish order'!F:F, Table24[[#This Row],[Number]]),"")</f>
        <v/>
      </c>
    </row>
    <row r="1335" customFormat="false" ht="15" hidden="false" customHeight="false" outlineLevel="0" collapsed="false">
      <c r="A1335" s="5" t="n">
        <v>1334</v>
      </c>
      <c r="C1335" s="9"/>
      <c r="D1335" s="6"/>
      <c r="E1335" s="9" t="s">
        <v>40</v>
      </c>
      <c r="G1335" s="0" t="str">
        <f aca="false">IF(Table24[[#This Row],[Number]]&lt;&gt;0,COUNTIF('Finish order'!F:F, Table24[[#This Row],[Number]]),"")</f>
        <v/>
      </c>
    </row>
    <row r="1336" customFormat="false" ht="15" hidden="false" customHeight="false" outlineLevel="0" collapsed="false">
      <c r="A1336" s="5" t="n">
        <v>1335</v>
      </c>
      <c r="C1336" s="9"/>
      <c r="D1336" s="6"/>
      <c r="E1336" s="9" t="s">
        <v>40</v>
      </c>
      <c r="G1336" s="0" t="str">
        <f aca="false">IF(Table24[[#This Row],[Number]]&lt;&gt;0,COUNTIF('Finish order'!F:F, Table24[[#This Row],[Number]]),"")</f>
        <v/>
      </c>
    </row>
    <row r="1337" customFormat="false" ht="15" hidden="false" customHeight="false" outlineLevel="0" collapsed="false">
      <c r="A1337" s="5" t="n">
        <v>1336</v>
      </c>
      <c r="C1337" s="9"/>
      <c r="D1337" s="6"/>
      <c r="E1337" s="9" t="s">
        <v>40</v>
      </c>
      <c r="G1337" s="0" t="str">
        <f aca="false">IF(Table24[[#This Row],[Number]]&lt;&gt;0,COUNTIF('Finish order'!F:F, Table24[[#This Row],[Number]]),"")</f>
        <v/>
      </c>
    </row>
    <row r="1338" customFormat="false" ht="15" hidden="false" customHeight="false" outlineLevel="0" collapsed="false">
      <c r="A1338" s="5" t="n">
        <v>1337</v>
      </c>
      <c r="C1338" s="9"/>
      <c r="D1338" s="6"/>
      <c r="E1338" s="9" t="s">
        <v>40</v>
      </c>
      <c r="G1338" s="0" t="str">
        <f aca="false">IF(Table24[[#This Row],[Number]]&lt;&gt;0,COUNTIF('Finish order'!F:F, Table24[[#This Row],[Number]]),"")</f>
        <v/>
      </c>
    </row>
    <row r="1339" customFormat="false" ht="15" hidden="false" customHeight="false" outlineLevel="0" collapsed="false">
      <c r="A1339" s="5" t="n">
        <v>1338</v>
      </c>
      <c r="C1339" s="9"/>
      <c r="D1339" s="6"/>
      <c r="E1339" s="9" t="s">
        <v>40</v>
      </c>
      <c r="G1339" s="0" t="str">
        <f aca="false">IF(Table24[[#This Row],[Number]]&lt;&gt;0,COUNTIF('Finish order'!F:F, Table24[[#This Row],[Number]]),"")</f>
        <v/>
      </c>
    </row>
    <row r="1340" customFormat="false" ht="15" hidden="false" customHeight="false" outlineLevel="0" collapsed="false">
      <c r="A1340" s="5" t="n">
        <v>1339</v>
      </c>
      <c r="C1340" s="9"/>
      <c r="D1340" s="6"/>
      <c r="E1340" s="9" t="s">
        <v>40</v>
      </c>
      <c r="G1340" s="0" t="str">
        <f aca="false">IF(Table24[[#This Row],[Number]]&lt;&gt;0,COUNTIF('Finish order'!F:F, Table24[[#This Row],[Number]]),"")</f>
        <v/>
      </c>
    </row>
    <row r="1341" customFormat="false" ht="15" hidden="false" customHeight="false" outlineLevel="0" collapsed="false">
      <c r="A1341" s="5" t="n">
        <v>1340</v>
      </c>
      <c r="C1341" s="9"/>
      <c r="D1341" s="6"/>
      <c r="E1341" s="9" t="s">
        <v>40</v>
      </c>
      <c r="G1341" s="0" t="str">
        <f aca="false">IF(Table24[[#This Row],[Number]]&lt;&gt;0,COUNTIF('Finish order'!F:F, Table24[[#This Row],[Number]]),"")</f>
        <v/>
      </c>
    </row>
    <row r="1342" customFormat="false" ht="15" hidden="false" customHeight="false" outlineLevel="0" collapsed="false">
      <c r="A1342" s="5" t="n">
        <v>1341</v>
      </c>
      <c r="C1342" s="9"/>
      <c r="D1342" s="6"/>
      <c r="E1342" s="9" t="s">
        <v>40</v>
      </c>
      <c r="G1342" s="0" t="str">
        <f aca="false">IF(Table24[[#This Row],[Number]]&lt;&gt;0,COUNTIF('Finish order'!F:F, Table24[[#This Row],[Number]]),"")</f>
        <v/>
      </c>
    </row>
    <row r="1343" customFormat="false" ht="15" hidden="false" customHeight="false" outlineLevel="0" collapsed="false">
      <c r="A1343" s="5" t="n">
        <v>1342</v>
      </c>
      <c r="C1343" s="9"/>
      <c r="D1343" s="6"/>
      <c r="E1343" s="9" t="s">
        <v>40</v>
      </c>
      <c r="G1343" s="0" t="str">
        <f aca="false">IF(Table24[[#This Row],[Number]]&lt;&gt;0,COUNTIF('Finish order'!F:F, Table24[[#This Row],[Number]]),"")</f>
        <v/>
      </c>
    </row>
    <row r="1344" customFormat="false" ht="15" hidden="false" customHeight="false" outlineLevel="0" collapsed="false">
      <c r="A1344" s="5" t="n">
        <v>1343</v>
      </c>
      <c r="C1344" s="9"/>
      <c r="D1344" s="6"/>
      <c r="E1344" s="9" t="s">
        <v>40</v>
      </c>
      <c r="G1344" s="0" t="str">
        <f aca="false">IF(Table24[[#This Row],[Number]]&lt;&gt;0,COUNTIF('Finish order'!F:F, Table24[[#This Row],[Number]]),"")</f>
        <v/>
      </c>
    </row>
    <row r="1345" customFormat="false" ht="15" hidden="false" customHeight="false" outlineLevel="0" collapsed="false">
      <c r="A1345" s="5" t="n">
        <v>1344</v>
      </c>
      <c r="C1345" s="9"/>
      <c r="D1345" s="6"/>
      <c r="E1345" s="9" t="s">
        <v>40</v>
      </c>
      <c r="G1345" s="0" t="str">
        <f aca="false">IF(Table24[[#This Row],[Number]]&lt;&gt;0,COUNTIF('Finish order'!F:F, Table24[[#This Row],[Number]]),"")</f>
        <v/>
      </c>
    </row>
    <row r="1346" customFormat="false" ht="15" hidden="false" customHeight="false" outlineLevel="0" collapsed="false">
      <c r="A1346" s="5" t="n">
        <v>1345</v>
      </c>
      <c r="C1346" s="9"/>
      <c r="D1346" s="6"/>
      <c r="E1346" s="9" t="s">
        <v>40</v>
      </c>
      <c r="G1346" s="0" t="str">
        <f aca="false">IF(Table24[[#This Row],[Number]]&lt;&gt;0,COUNTIF('Finish order'!F:F, Table24[[#This Row],[Number]]),"")</f>
        <v/>
      </c>
    </row>
    <row r="1347" customFormat="false" ht="15" hidden="false" customHeight="false" outlineLevel="0" collapsed="false">
      <c r="A1347" s="5" t="n">
        <v>1346</v>
      </c>
      <c r="C1347" s="9"/>
      <c r="D1347" s="6"/>
      <c r="E1347" s="9" t="s">
        <v>40</v>
      </c>
      <c r="G1347" s="0" t="str">
        <f aca="false">IF(Table24[[#This Row],[Number]]&lt;&gt;0,COUNTIF('Finish order'!F:F, Table24[[#This Row],[Number]]),"")</f>
        <v/>
      </c>
    </row>
    <row r="1348" customFormat="false" ht="15" hidden="false" customHeight="false" outlineLevel="0" collapsed="false">
      <c r="A1348" s="5" t="n">
        <v>1347</v>
      </c>
      <c r="C1348" s="9"/>
      <c r="D1348" s="6"/>
      <c r="E1348" s="9" t="s">
        <v>40</v>
      </c>
      <c r="G1348" s="0" t="str">
        <f aca="false">IF(Table24[[#This Row],[Number]]&lt;&gt;0,COUNTIF('Finish order'!F:F, Table24[[#This Row],[Number]]),"")</f>
        <v/>
      </c>
    </row>
    <row r="1349" customFormat="false" ht="15" hidden="false" customHeight="false" outlineLevel="0" collapsed="false">
      <c r="A1349" s="5" t="n">
        <v>1348</v>
      </c>
      <c r="C1349" s="9"/>
      <c r="D1349" s="6"/>
      <c r="E1349" s="9" t="s">
        <v>40</v>
      </c>
      <c r="G1349" s="0" t="str">
        <f aca="false">IF(Table24[[#This Row],[Number]]&lt;&gt;0,COUNTIF('Finish order'!F:F, Table24[[#This Row],[Number]]),"")</f>
        <v/>
      </c>
    </row>
    <row r="1350" customFormat="false" ht="15" hidden="false" customHeight="false" outlineLevel="0" collapsed="false">
      <c r="A1350" s="5" t="n">
        <v>1349</v>
      </c>
      <c r="C1350" s="9"/>
      <c r="D1350" s="6"/>
      <c r="E1350" s="9" t="s">
        <v>40</v>
      </c>
      <c r="G1350" s="0" t="str">
        <f aca="false">IF(Table24[[#This Row],[Number]]&lt;&gt;0,COUNTIF('Finish order'!F:F, Table24[[#This Row],[Number]]),"")</f>
        <v/>
      </c>
    </row>
    <row r="1351" customFormat="false" ht="15" hidden="false" customHeight="false" outlineLevel="0" collapsed="false">
      <c r="A1351" s="5" t="n">
        <v>1350</v>
      </c>
      <c r="C1351" s="9"/>
      <c r="D1351" s="6"/>
      <c r="E1351" s="9" t="s">
        <v>40</v>
      </c>
      <c r="G1351" s="0" t="str">
        <f aca="false">IF(Table24[[#This Row],[Number]]&lt;&gt;0,COUNTIF('Finish order'!F:F, Table24[[#This Row],[Number]]),"")</f>
        <v/>
      </c>
    </row>
    <row r="1352" customFormat="false" ht="15" hidden="false" customHeight="false" outlineLevel="0" collapsed="false">
      <c r="A1352" s="5" t="n">
        <v>1351</v>
      </c>
      <c r="C1352" s="9"/>
      <c r="D1352" s="6"/>
      <c r="E1352" s="9" t="s">
        <v>40</v>
      </c>
      <c r="G1352" s="0" t="str">
        <f aca="false">IF(Table24[[#This Row],[Number]]&lt;&gt;0,COUNTIF('Finish order'!F:F, Table24[[#This Row],[Number]]),"")</f>
        <v/>
      </c>
    </row>
    <row r="1353" customFormat="false" ht="15" hidden="false" customHeight="false" outlineLevel="0" collapsed="false">
      <c r="A1353" s="5" t="n">
        <v>1352</v>
      </c>
      <c r="C1353" s="9"/>
      <c r="D1353" s="6"/>
      <c r="E1353" s="9" t="s">
        <v>40</v>
      </c>
      <c r="G1353" s="0" t="str">
        <f aca="false">IF(Table24[[#This Row],[Number]]&lt;&gt;0,COUNTIF('Finish order'!F:F, Table24[[#This Row],[Number]]),"")</f>
        <v/>
      </c>
    </row>
    <row r="1354" customFormat="false" ht="15" hidden="false" customHeight="false" outlineLevel="0" collapsed="false">
      <c r="A1354" s="5" t="n">
        <v>1353</v>
      </c>
      <c r="C1354" s="9"/>
      <c r="D1354" s="6"/>
      <c r="E1354" s="9" t="s">
        <v>40</v>
      </c>
      <c r="G1354" s="0" t="str">
        <f aca="false">IF(Table24[[#This Row],[Number]]&lt;&gt;0,COUNTIF('Finish order'!F:F, Table24[[#This Row],[Number]]),"")</f>
        <v/>
      </c>
    </row>
    <row r="1355" customFormat="false" ht="15" hidden="false" customHeight="false" outlineLevel="0" collapsed="false">
      <c r="A1355" s="5" t="n">
        <v>1354</v>
      </c>
      <c r="C1355" s="9"/>
      <c r="D1355" s="6"/>
      <c r="E1355" s="9" t="s">
        <v>40</v>
      </c>
      <c r="G1355" s="0" t="str">
        <f aca="false">IF(Table24[[#This Row],[Number]]&lt;&gt;0,COUNTIF('Finish order'!F:F, Table24[[#This Row],[Number]]),"")</f>
        <v/>
      </c>
    </row>
    <row r="1356" customFormat="false" ht="15" hidden="false" customHeight="false" outlineLevel="0" collapsed="false">
      <c r="A1356" s="5" t="n">
        <v>1355</v>
      </c>
      <c r="C1356" s="9"/>
      <c r="D1356" s="6"/>
      <c r="E1356" s="9" t="s">
        <v>40</v>
      </c>
      <c r="G1356" s="0" t="str">
        <f aca="false">IF(Table24[[#This Row],[Number]]&lt;&gt;0,COUNTIF('Finish order'!F:F, Table24[[#This Row],[Number]]),"")</f>
        <v/>
      </c>
    </row>
    <row r="1357" customFormat="false" ht="15" hidden="false" customHeight="false" outlineLevel="0" collapsed="false">
      <c r="A1357" s="5" t="n">
        <v>1356</v>
      </c>
      <c r="C1357" s="9"/>
      <c r="D1357" s="6"/>
      <c r="E1357" s="9" t="s">
        <v>40</v>
      </c>
      <c r="G1357" s="0" t="str">
        <f aca="false">IF(Table24[[#This Row],[Number]]&lt;&gt;0,COUNTIF('Finish order'!F:F, Table24[[#This Row],[Number]]),"")</f>
        <v/>
      </c>
    </row>
    <row r="1358" customFormat="false" ht="15" hidden="false" customHeight="false" outlineLevel="0" collapsed="false">
      <c r="A1358" s="5" t="n">
        <v>1357</v>
      </c>
      <c r="C1358" s="9"/>
      <c r="D1358" s="6"/>
      <c r="E1358" s="9" t="s">
        <v>40</v>
      </c>
      <c r="G1358" s="0" t="str">
        <f aca="false">IF(Table24[[#This Row],[Number]]&lt;&gt;0,COUNTIF('Finish order'!F:F, Table24[[#This Row],[Number]]),"")</f>
        <v/>
      </c>
    </row>
    <row r="1359" customFormat="false" ht="15" hidden="false" customHeight="false" outlineLevel="0" collapsed="false">
      <c r="A1359" s="5" t="n">
        <v>1358</v>
      </c>
      <c r="C1359" s="9"/>
      <c r="D1359" s="6"/>
      <c r="E1359" s="9" t="s">
        <v>40</v>
      </c>
      <c r="G1359" s="0" t="str">
        <f aca="false">IF(Table24[[#This Row],[Number]]&lt;&gt;0,COUNTIF('Finish order'!F:F, Table24[[#This Row],[Number]]),"")</f>
        <v/>
      </c>
    </row>
    <row r="1360" customFormat="false" ht="15" hidden="false" customHeight="false" outlineLevel="0" collapsed="false">
      <c r="A1360" s="5" t="n">
        <v>1359</v>
      </c>
      <c r="C1360" s="9"/>
      <c r="D1360" s="6"/>
      <c r="E1360" s="9" t="s">
        <v>40</v>
      </c>
      <c r="G1360" s="0" t="str">
        <f aca="false">IF(Table24[[#This Row],[Number]]&lt;&gt;0,COUNTIF('Finish order'!F:F, Table24[[#This Row],[Number]]),"")</f>
        <v/>
      </c>
    </row>
    <row r="1361" customFormat="false" ht="15" hidden="false" customHeight="false" outlineLevel="0" collapsed="false">
      <c r="A1361" s="5" t="n">
        <v>1360</v>
      </c>
      <c r="C1361" s="9"/>
      <c r="D1361" s="6"/>
      <c r="E1361" s="9" t="s">
        <v>40</v>
      </c>
      <c r="G1361" s="0" t="str">
        <f aca="false">IF(Table24[[#This Row],[Number]]&lt;&gt;0,COUNTIF('Finish order'!F:F, Table24[[#This Row],[Number]]),"")</f>
        <v/>
      </c>
    </row>
    <row r="1362" customFormat="false" ht="15" hidden="false" customHeight="false" outlineLevel="0" collapsed="false">
      <c r="A1362" s="5" t="n">
        <v>1361</v>
      </c>
      <c r="C1362" s="9"/>
      <c r="D1362" s="6"/>
      <c r="E1362" s="9" t="s">
        <v>40</v>
      </c>
      <c r="G1362" s="0" t="str">
        <f aca="false">IF(Table24[[#This Row],[Number]]&lt;&gt;0,COUNTIF('Finish order'!F:F, Table24[[#This Row],[Number]]),"")</f>
        <v/>
      </c>
    </row>
    <row r="1363" customFormat="false" ht="15" hidden="false" customHeight="false" outlineLevel="0" collapsed="false">
      <c r="A1363" s="5" t="n">
        <v>1362</v>
      </c>
      <c r="C1363" s="9"/>
      <c r="D1363" s="6"/>
      <c r="E1363" s="9" t="s">
        <v>40</v>
      </c>
      <c r="G1363" s="0" t="str">
        <f aca="false">IF(Table24[[#This Row],[Number]]&lt;&gt;0,COUNTIF('Finish order'!F:F, Table24[[#This Row],[Number]]),"")</f>
        <v/>
      </c>
    </row>
    <row r="1364" customFormat="false" ht="15" hidden="false" customHeight="false" outlineLevel="0" collapsed="false">
      <c r="A1364" s="5" t="n">
        <v>1363</v>
      </c>
      <c r="C1364" s="9"/>
      <c r="D1364" s="6"/>
      <c r="E1364" s="9" t="s">
        <v>40</v>
      </c>
      <c r="G1364" s="0" t="str">
        <f aca="false">IF(Table24[[#This Row],[Number]]&lt;&gt;0,COUNTIF('Finish order'!F:F, Table24[[#This Row],[Number]]),"")</f>
        <v/>
      </c>
    </row>
    <row r="1365" customFormat="false" ht="15" hidden="false" customHeight="false" outlineLevel="0" collapsed="false">
      <c r="A1365" s="5" t="n">
        <v>1364</v>
      </c>
      <c r="C1365" s="9"/>
      <c r="D1365" s="6"/>
      <c r="E1365" s="9" t="s">
        <v>40</v>
      </c>
      <c r="G1365" s="0" t="str">
        <f aca="false">IF(Table24[[#This Row],[Number]]&lt;&gt;0,COUNTIF('Finish order'!F:F, Table24[[#This Row],[Number]]),"")</f>
        <v/>
      </c>
    </row>
    <row r="1366" customFormat="false" ht="15" hidden="false" customHeight="false" outlineLevel="0" collapsed="false">
      <c r="A1366" s="5" t="n">
        <v>1365</v>
      </c>
      <c r="C1366" s="9"/>
      <c r="D1366" s="6"/>
      <c r="E1366" s="9" t="s">
        <v>40</v>
      </c>
      <c r="G1366" s="0" t="str">
        <f aca="false">IF(Table24[[#This Row],[Number]]&lt;&gt;0,COUNTIF('Finish order'!F:F, Table24[[#This Row],[Number]]),"")</f>
        <v/>
      </c>
    </row>
    <row r="1367" customFormat="false" ht="15" hidden="false" customHeight="false" outlineLevel="0" collapsed="false">
      <c r="A1367" s="5" t="n">
        <v>1366</v>
      </c>
      <c r="C1367" s="9"/>
      <c r="D1367" s="6"/>
      <c r="E1367" s="9" t="s">
        <v>40</v>
      </c>
      <c r="G1367" s="0" t="str">
        <f aca="false">IF(Table24[[#This Row],[Number]]&lt;&gt;0,COUNTIF('Finish order'!F:F, Table24[[#This Row],[Number]]),"")</f>
        <v/>
      </c>
    </row>
    <row r="1368" customFormat="false" ht="15" hidden="false" customHeight="false" outlineLevel="0" collapsed="false">
      <c r="A1368" s="5" t="n">
        <v>1367</v>
      </c>
      <c r="C1368" s="9"/>
      <c r="D1368" s="6"/>
      <c r="E1368" s="9" t="s">
        <v>40</v>
      </c>
      <c r="G1368" s="0" t="str">
        <f aca="false">IF(Table24[[#This Row],[Number]]&lt;&gt;0,COUNTIF('Finish order'!F:F, Table24[[#This Row],[Number]]),"")</f>
        <v/>
      </c>
    </row>
    <row r="1369" customFormat="false" ht="15" hidden="false" customHeight="false" outlineLevel="0" collapsed="false">
      <c r="A1369" s="5" t="n">
        <v>1368</v>
      </c>
      <c r="C1369" s="9"/>
      <c r="D1369" s="6"/>
      <c r="E1369" s="9" t="s">
        <v>40</v>
      </c>
      <c r="G1369" s="0" t="str">
        <f aca="false">IF(Table24[[#This Row],[Number]]&lt;&gt;0,COUNTIF('Finish order'!F:F, Table24[[#This Row],[Number]]),"")</f>
        <v/>
      </c>
    </row>
    <row r="1370" customFormat="false" ht="15" hidden="false" customHeight="false" outlineLevel="0" collapsed="false">
      <c r="A1370" s="5" t="n">
        <v>1369</v>
      </c>
      <c r="C1370" s="9"/>
      <c r="D1370" s="6"/>
      <c r="E1370" s="9" t="s">
        <v>40</v>
      </c>
      <c r="G1370" s="0" t="str">
        <f aca="false">IF(Table24[[#This Row],[Number]]&lt;&gt;0,COUNTIF('Finish order'!F:F, Table24[[#This Row],[Number]]),"")</f>
        <v/>
      </c>
    </row>
    <row r="1371" customFormat="false" ht="15" hidden="false" customHeight="false" outlineLevel="0" collapsed="false">
      <c r="A1371" s="5" t="n">
        <v>1370</v>
      </c>
      <c r="C1371" s="9"/>
      <c r="D1371" s="6"/>
      <c r="E1371" s="9" t="s">
        <v>40</v>
      </c>
      <c r="G1371" s="0" t="str">
        <f aca="false">IF(Table24[[#This Row],[Number]]&lt;&gt;0,COUNTIF('Finish order'!F:F, Table24[[#This Row],[Number]]),"")</f>
        <v/>
      </c>
    </row>
    <row r="1372" customFormat="false" ht="15" hidden="false" customHeight="false" outlineLevel="0" collapsed="false">
      <c r="A1372" s="5" t="n">
        <v>1371</v>
      </c>
      <c r="C1372" s="9"/>
      <c r="D1372" s="6"/>
      <c r="E1372" s="9" t="s">
        <v>40</v>
      </c>
      <c r="G1372" s="0" t="str">
        <f aca="false">IF(Table24[[#This Row],[Number]]&lt;&gt;0,COUNTIF('Finish order'!F:F, Table24[[#This Row],[Number]]),"")</f>
        <v/>
      </c>
    </row>
    <row r="1373" customFormat="false" ht="15" hidden="false" customHeight="false" outlineLevel="0" collapsed="false">
      <c r="A1373" s="5" t="n">
        <v>1372</v>
      </c>
      <c r="C1373" s="9" t="s">
        <v>234</v>
      </c>
      <c r="D1373" s="9" t="s">
        <v>46</v>
      </c>
      <c r="E1373" s="9" t="s">
        <v>40</v>
      </c>
      <c r="F1373" s="9" t="s">
        <v>198</v>
      </c>
      <c r="G1373" s="0" t="str">
        <f aca="false">IF(Table24[[#This Row],[Number]]&lt;&gt;0,COUNTIF('Finish order'!F:F, Table24[[#This Row],[Number]]),"")</f>
        <v/>
      </c>
    </row>
    <row r="1374" customFormat="false" ht="15" hidden="false" customHeight="false" outlineLevel="0" collapsed="false">
      <c r="A1374" s="5" t="n">
        <v>1373</v>
      </c>
      <c r="C1374" s="9" t="s">
        <v>891</v>
      </c>
      <c r="D1374" s="9" t="s">
        <v>39</v>
      </c>
      <c r="E1374" s="9" t="s">
        <v>40</v>
      </c>
      <c r="F1374" s="9" t="s">
        <v>41</v>
      </c>
      <c r="G1374" s="0" t="str">
        <f aca="false">IF(Table24[[#This Row],[Number]]&lt;&gt;0,COUNTIF('Finish order'!F:F, Table24[[#This Row],[Number]]),"")</f>
        <v/>
      </c>
    </row>
    <row r="1375" customFormat="false" ht="15" hidden="false" customHeight="false" outlineLevel="0" collapsed="false">
      <c r="A1375" s="5" t="n">
        <v>1374</v>
      </c>
      <c r="C1375" s="9" t="s">
        <v>892</v>
      </c>
      <c r="D1375" s="9" t="s">
        <v>39</v>
      </c>
      <c r="E1375" s="9" t="s">
        <v>40</v>
      </c>
      <c r="F1375" s="9" t="s">
        <v>153</v>
      </c>
      <c r="G1375" s="0" t="str">
        <f aca="false">IF(Table24[[#This Row],[Number]]&lt;&gt;0,COUNTIF('Finish order'!F:F, Table24[[#This Row],[Number]]),"")</f>
        <v/>
      </c>
    </row>
    <row r="1376" customFormat="false" ht="15" hidden="false" customHeight="false" outlineLevel="0" collapsed="false">
      <c r="A1376" s="5" t="n">
        <v>1375</v>
      </c>
      <c r="C1376" s="9" t="s">
        <v>893</v>
      </c>
      <c r="D1376" s="9" t="s">
        <v>39</v>
      </c>
      <c r="E1376" s="9" t="s">
        <v>40</v>
      </c>
      <c r="F1376" s="9" t="s">
        <v>153</v>
      </c>
      <c r="G1376" s="0" t="str">
        <f aca="false">IF(Table24[[#This Row],[Number]]&lt;&gt;0,COUNTIF('Finish order'!F:F, Table24[[#This Row],[Number]]),"")</f>
        <v/>
      </c>
    </row>
    <row r="1377" customFormat="false" ht="15" hidden="false" customHeight="false" outlineLevel="0" collapsed="false">
      <c r="A1377" s="5" t="n">
        <v>1376</v>
      </c>
      <c r="C1377" s="9" t="s">
        <v>894</v>
      </c>
      <c r="D1377" s="9" t="s">
        <v>225</v>
      </c>
      <c r="E1377" s="9" t="s">
        <v>40</v>
      </c>
      <c r="F1377" s="9" t="s">
        <v>238</v>
      </c>
      <c r="G1377" s="0" t="str">
        <f aca="false">IF(Table24[[#This Row],[Number]]&lt;&gt;0,COUNTIF('Finish order'!F:F, Table24[[#This Row],[Number]]),"")</f>
        <v/>
      </c>
    </row>
    <row r="1378" customFormat="false" ht="15" hidden="false" customHeight="false" outlineLevel="0" collapsed="false">
      <c r="A1378" s="5" t="n">
        <v>1377</v>
      </c>
      <c r="C1378" s="9" t="s">
        <v>895</v>
      </c>
      <c r="D1378" s="9" t="s">
        <v>152</v>
      </c>
      <c r="E1378" s="9" t="s">
        <v>40</v>
      </c>
      <c r="F1378" s="9" t="s">
        <v>285</v>
      </c>
      <c r="G1378" s="0" t="str">
        <f aca="false">IF(Table24[[#This Row],[Number]]&lt;&gt;0,COUNTIF('Finish order'!F:F, Table24[[#This Row],[Number]]),"")</f>
        <v/>
      </c>
    </row>
    <row r="1379" customFormat="false" ht="15" hidden="false" customHeight="false" outlineLevel="0" collapsed="false">
      <c r="A1379" s="5" t="n">
        <v>1378</v>
      </c>
      <c r="C1379" s="9" t="s">
        <v>896</v>
      </c>
      <c r="D1379" s="9" t="s">
        <v>48</v>
      </c>
      <c r="E1379" s="9" t="s">
        <v>40</v>
      </c>
      <c r="F1379" s="9" t="s">
        <v>198</v>
      </c>
      <c r="G1379" s="0" t="str">
        <f aca="false">IF(Table24[[#This Row],[Number]]&lt;&gt;0,COUNTIF('Finish order'!F:F, Table24[[#This Row],[Number]]),"")</f>
        <v/>
      </c>
    </row>
    <row r="1380" customFormat="false" ht="15" hidden="false" customHeight="false" outlineLevel="0" collapsed="false">
      <c r="A1380" s="5" t="n">
        <v>1379</v>
      </c>
      <c r="C1380" s="9" t="s">
        <v>897</v>
      </c>
      <c r="D1380" s="9" t="s">
        <v>898</v>
      </c>
      <c r="E1380" s="9" t="s">
        <v>40</v>
      </c>
      <c r="F1380" s="9" t="s">
        <v>198</v>
      </c>
      <c r="G1380" s="0" t="str">
        <f aca="false">IF(Table24[[#This Row],[Number]]&lt;&gt;0,COUNTIF('Finish order'!F:F, Table24[[#This Row],[Number]]),"")</f>
        <v/>
      </c>
    </row>
    <row r="1381" customFormat="false" ht="15" hidden="false" customHeight="false" outlineLevel="0" collapsed="false">
      <c r="A1381" s="5" t="n">
        <v>1380</v>
      </c>
      <c r="C1381" s="9" t="s">
        <v>899</v>
      </c>
      <c r="D1381" s="9" t="s">
        <v>900</v>
      </c>
      <c r="E1381" s="9" t="s">
        <v>40</v>
      </c>
      <c r="F1381" s="9" t="s">
        <v>238</v>
      </c>
      <c r="G1381" s="0" t="str">
        <f aca="false">IF(Table24[[#This Row],[Number]]&lt;&gt;0,COUNTIF('Finish order'!F:F, Table24[[#This Row],[Number]]),"")</f>
        <v/>
      </c>
    </row>
    <row r="1382" customFormat="false" ht="15" hidden="false" customHeight="false" outlineLevel="0" collapsed="false">
      <c r="A1382" s="5" t="n">
        <v>1381</v>
      </c>
      <c r="C1382" s="9" t="s">
        <v>901</v>
      </c>
      <c r="D1382" s="9" t="s">
        <v>902</v>
      </c>
      <c r="E1382" s="9" t="s">
        <v>40</v>
      </c>
      <c r="F1382" s="9" t="s">
        <v>240</v>
      </c>
      <c r="G1382" s="0" t="str">
        <f aca="false">IF(Table24[[#This Row],[Number]]&lt;&gt;0,COUNTIF('Finish order'!F:F, Table24[[#This Row],[Number]]),"")</f>
        <v/>
      </c>
    </row>
    <row r="1383" customFormat="false" ht="15" hidden="false" customHeight="false" outlineLevel="0" collapsed="false">
      <c r="A1383" s="5" t="n">
        <v>1382</v>
      </c>
      <c r="C1383" s="9" t="s">
        <v>903</v>
      </c>
      <c r="D1383" s="9" t="s">
        <v>39</v>
      </c>
      <c r="E1383" s="9" t="s">
        <v>40</v>
      </c>
      <c r="F1383" s="9" t="s">
        <v>285</v>
      </c>
      <c r="G1383" s="0" t="str">
        <f aca="false">IF(Table24[[#This Row],[Number]]&lt;&gt;0,COUNTIF('Finish order'!F:F, Table24[[#This Row],[Number]]),"")</f>
        <v/>
      </c>
    </row>
    <row r="1384" customFormat="false" ht="15" hidden="false" customHeight="false" outlineLevel="0" collapsed="false">
      <c r="A1384" s="5" t="n">
        <v>1383</v>
      </c>
      <c r="C1384" s="9" t="s">
        <v>904</v>
      </c>
      <c r="D1384" s="9" t="s">
        <v>39</v>
      </c>
      <c r="E1384" s="9" t="s">
        <v>40</v>
      </c>
      <c r="F1384" s="9" t="s">
        <v>285</v>
      </c>
      <c r="G1384" s="0" t="str">
        <f aca="false">IF(Table24[[#This Row],[Number]]&lt;&gt;0,COUNTIF('Finish order'!F:F, Table24[[#This Row],[Number]]),"")</f>
        <v/>
      </c>
    </row>
    <row r="1385" customFormat="false" ht="15" hidden="false" customHeight="false" outlineLevel="0" collapsed="false">
      <c r="A1385" s="5" t="n">
        <v>1384</v>
      </c>
      <c r="C1385" s="9" t="s">
        <v>905</v>
      </c>
      <c r="D1385" s="9" t="s">
        <v>65</v>
      </c>
      <c r="E1385" s="9" t="s">
        <v>40</v>
      </c>
      <c r="F1385" s="9" t="s">
        <v>153</v>
      </c>
      <c r="G1385" s="0" t="str">
        <f aca="false">IF(Table24[[#This Row],[Number]]&lt;&gt;0,COUNTIF('Finish order'!F:F, Table24[[#This Row],[Number]]),"")</f>
        <v/>
      </c>
    </row>
    <row r="1386" customFormat="false" ht="15" hidden="false" customHeight="false" outlineLevel="0" collapsed="false">
      <c r="A1386" s="5" t="n">
        <v>1385</v>
      </c>
      <c r="C1386" s="9" t="s">
        <v>906</v>
      </c>
      <c r="D1386" s="9" t="s">
        <v>39</v>
      </c>
      <c r="E1386" s="9" t="s">
        <v>40</v>
      </c>
      <c r="F1386" s="9" t="s">
        <v>153</v>
      </c>
      <c r="G1386" s="0" t="str">
        <f aca="false">IF(Table24[[#This Row],[Number]]&lt;&gt;0,COUNTIF('Finish order'!F:F, Table24[[#This Row],[Number]]),"")</f>
        <v/>
      </c>
    </row>
    <row r="1387" customFormat="false" ht="15" hidden="false" customHeight="false" outlineLevel="0" collapsed="false">
      <c r="A1387" s="5" t="n">
        <v>1386</v>
      </c>
      <c r="C1387" s="9" t="s">
        <v>150</v>
      </c>
      <c r="D1387" s="9" t="s">
        <v>52</v>
      </c>
      <c r="E1387" s="9" t="s">
        <v>40</v>
      </c>
      <c r="F1387" s="9" t="s">
        <v>128</v>
      </c>
      <c r="G1387" s="0" t="str">
        <f aca="false">IF(Table24[[#This Row],[Number]]&lt;&gt;0,COUNTIF('Finish order'!F:F, Table24[[#This Row],[Number]]),"")</f>
        <v/>
      </c>
    </row>
    <row r="1388" customFormat="false" ht="15" hidden="false" customHeight="false" outlineLevel="0" collapsed="false">
      <c r="A1388" s="5" t="n">
        <v>1387</v>
      </c>
      <c r="C1388" s="9" t="s">
        <v>907</v>
      </c>
      <c r="D1388" s="9" t="s">
        <v>39</v>
      </c>
      <c r="E1388" s="9" t="s">
        <v>40</v>
      </c>
      <c r="F1388" s="9" t="s">
        <v>153</v>
      </c>
      <c r="G1388" s="0" t="str">
        <f aca="false">IF(Table24[[#This Row],[Number]]&lt;&gt;0,COUNTIF('Finish order'!F:F, Table24[[#This Row],[Number]]),"")</f>
        <v/>
      </c>
    </row>
    <row r="1389" customFormat="false" ht="15" hidden="false" customHeight="false" outlineLevel="0" collapsed="false">
      <c r="A1389" s="5" t="n">
        <v>1388</v>
      </c>
      <c r="C1389" s="9" t="s">
        <v>908</v>
      </c>
      <c r="D1389" s="9" t="s">
        <v>622</v>
      </c>
      <c r="E1389" s="9" t="s">
        <v>40</v>
      </c>
      <c r="F1389" s="9" t="s">
        <v>240</v>
      </c>
      <c r="G1389" s="0" t="str">
        <f aca="false">IF(Table24[[#This Row],[Number]]&lt;&gt;0,COUNTIF('Finish order'!F:F, Table24[[#This Row],[Number]]),"")</f>
        <v/>
      </c>
    </row>
    <row r="1390" customFormat="false" ht="15" hidden="false" customHeight="false" outlineLevel="0" collapsed="false">
      <c r="A1390" s="5" t="n">
        <v>1389</v>
      </c>
      <c r="C1390" s="9" t="s">
        <v>266</v>
      </c>
      <c r="D1390" s="9" t="s">
        <v>119</v>
      </c>
      <c r="E1390" s="9" t="s">
        <v>40</v>
      </c>
      <c r="F1390" s="9" t="s">
        <v>240</v>
      </c>
      <c r="G1390" s="0" t="str">
        <f aca="false">IF(Table24[[#This Row],[Number]]&lt;&gt;0,COUNTIF('Finish order'!F:F, Table24[[#This Row],[Number]]),"")</f>
        <v/>
      </c>
      <c r="I1390" s="7" t="n">
        <v>272</v>
      </c>
    </row>
    <row r="1391" customFormat="false" ht="15" hidden="false" customHeight="false" outlineLevel="0" collapsed="false">
      <c r="A1391" s="5" t="n">
        <v>1390</v>
      </c>
      <c r="C1391" s="9" t="s">
        <v>909</v>
      </c>
      <c r="D1391" s="9" t="s">
        <v>39</v>
      </c>
      <c r="E1391" s="9" t="s">
        <v>40</v>
      </c>
      <c r="F1391" s="9" t="s">
        <v>128</v>
      </c>
      <c r="G1391" s="0" t="str">
        <f aca="false">IF(Table24[[#This Row],[Number]]&lt;&gt;0,COUNTIF('Finish order'!F:F, Table24[[#This Row],[Number]]),"")</f>
        <v/>
      </c>
    </row>
    <row r="1392" customFormat="false" ht="15" hidden="false" customHeight="false" outlineLevel="0" collapsed="false">
      <c r="A1392" s="5" t="n">
        <v>1391</v>
      </c>
      <c r="C1392" s="9" t="s">
        <v>910</v>
      </c>
      <c r="D1392" s="9" t="s">
        <v>39</v>
      </c>
      <c r="E1392" s="9" t="s">
        <v>40</v>
      </c>
      <c r="F1392" s="9" t="s">
        <v>128</v>
      </c>
      <c r="G1392" s="0" t="str">
        <f aca="false">IF(Table24[[#This Row],[Number]]&lt;&gt;0,COUNTIF('Finish order'!F:F, Table24[[#This Row],[Number]]),"")</f>
        <v/>
      </c>
    </row>
    <row r="1393" customFormat="false" ht="15" hidden="false" customHeight="false" outlineLevel="0" collapsed="false">
      <c r="A1393" s="5" t="n">
        <v>1392</v>
      </c>
      <c r="C1393" s="9" t="s">
        <v>911</v>
      </c>
      <c r="D1393" s="9" t="s">
        <v>43</v>
      </c>
      <c r="E1393" s="9" t="s">
        <v>40</v>
      </c>
      <c r="F1393" s="9" t="s">
        <v>153</v>
      </c>
      <c r="G1393" s="0" t="str">
        <f aca="false">IF(Table24[[#This Row],[Number]]&lt;&gt;0,COUNTIF('Finish order'!F:F, Table24[[#This Row],[Number]]),"")</f>
        <v/>
      </c>
    </row>
    <row r="1394" customFormat="false" ht="15" hidden="false" customHeight="false" outlineLevel="0" collapsed="false">
      <c r="A1394" s="5" t="n">
        <v>1393</v>
      </c>
      <c r="C1394" s="9" t="s">
        <v>912</v>
      </c>
      <c r="D1394" s="9" t="s">
        <v>102</v>
      </c>
      <c r="E1394" s="9" t="s">
        <v>40</v>
      </c>
      <c r="F1394" s="9" t="s">
        <v>285</v>
      </c>
      <c r="G1394" s="0" t="str">
        <f aca="false">IF(Table24[[#This Row],[Number]]&lt;&gt;0,COUNTIF('Finish order'!F:F, Table24[[#This Row],[Number]]),"")</f>
        <v/>
      </c>
    </row>
    <row r="1395" customFormat="false" ht="15" hidden="false" customHeight="false" outlineLevel="0" collapsed="false">
      <c r="A1395" s="5" t="n">
        <v>1394</v>
      </c>
      <c r="C1395" s="9" t="s">
        <v>913</v>
      </c>
      <c r="D1395" s="9" t="s">
        <v>39</v>
      </c>
      <c r="E1395" s="9" t="s">
        <v>40</v>
      </c>
      <c r="F1395" s="9" t="s">
        <v>285</v>
      </c>
      <c r="G1395" s="0" t="str">
        <f aca="false">IF(Table24[[#This Row],[Number]]&lt;&gt;0,COUNTIF('Finish order'!F:F, Table24[[#This Row],[Number]]),"")</f>
        <v/>
      </c>
    </row>
    <row r="1396" customFormat="false" ht="15" hidden="false" customHeight="false" outlineLevel="0" collapsed="false">
      <c r="A1396" s="5" t="n">
        <v>1395</v>
      </c>
      <c r="C1396" s="9" t="s">
        <v>914</v>
      </c>
      <c r="D1396" s="9" t="s">
        <v>353</v>
      </c>
      <c r="E1396" s="9" t="s">
        <v>40</v>
      </c>
      <c r="F1396" s="9" t="s">
        <v>238</v>
      </c>
      <c r="G1396" s="0" t="str">
        <f aca="false">IF(Table24[[#This Row],[Number]]&lt;&gt;0,COUNTIF('Finish order'!F:F, Table24[[#This Row],[Number]]),"")</f>
        <v/>
      </c>
    </row>
    <row r="1397" customFormat="false" ht="15" hidden="false" customHeight="false" outlineLevel="0" collapsed="false">
      <c r="A1397" s="5" t="n">
        <v>1396</v>
      </c>
      <c r="C1397" s="9" t="s">
        <v>915</v>
      </c>
      <c r="D1397" s="9" t="s">
        <v>152</v>
      </c>
      <c r="E1397" s="9" t="s">
        <v>40</v>
      </c>
      <c r="F1397" s="9" t="s">
        <v>238</v>
      </c>
      <c r="G1397" s="0" t="str">
        <f aca="false">IF(Table24[[#This Row],[Number]]&lt;&gt;0,COUNTIF('Finish order'!F:F, Table24[[#This Row],[Number]]),"")</f>
        <v/>
      </c>
    </row>
    <row r="1398" customFormat="false" ht="15" hidden="false" customHeight="false" outlineLevel="0" collapsed="false">
      <c r="A1398" s="5" t="n">
        <v>1397</v>
      </c>
      <c r="C1398" s="9" t="s">
        <v>916</v>
      </c>
      <c r="D1398" s="9" t="s">
        <v>39</v>
      </c>
      <c r="E1398" s="9" t="s">
        <v>40</v>
      </c>
      <c r="F1398" s="9" t="s">
        <v>238</v>
      </c>
      <c r="G1398" s="0" t="str">
        <f aca="false">IF(Table24[[#This Row],[Number]]&lt;&gt;0,COUNTIF('Finish order'!F:F, Table24[[#This Row],[Number]]),"")</f>
        <v/>
      </c>
    </row>
    <row r="1399" customFormat="false" ht="15" hidden="false" customHeight="false" outlineLevel="0" collapsed="false">
      <c r="A1399" s="5" t="n">
        <v>1398</v>
      </c>
      <c r="C1399" s="9" t="s">
        <v>917</v>
      </c>
      <c r="D1399" s="9" t="s">
        <v>225</v>
      </c>
      <c r="E1399" s="9" t="s">
        <v>40</v>
      </c>
      <c r="F1399" s="9" t="s">
        <v>238</v>
      </c>
      <c r="G1399" s="0" t="str">
        <f aca="false">IF(Table24[[#This Row],[Number]]&lt;&gt;0,COUNTIF('Finish order'!F:F, Table24[[#This Row],[Number]]),"")</f>
        <v/>
      </c>
    </row>
    <row r="1400" customFormat="false" ht="15" hidden="false" customHeight="false" outlineLevel="0" collapsed="false">
      <c r="A1400" s="5" t="n">
        <v>1399</v>
      </c>
      <c r="C1400" s="9" t="s">
        <v>282</v>
      </c>
      <c r="D1400" s="9" t="s">
        <v>166</v>
      </c>
      <c r="E1400" s="9" t="s">
        <v>40</v>
      </c>
      <c r="F1400" s="9" t="s">
        <v>238</v>
      </c>
      <c r="G1400" s="0" t="str">
        <f aca="false">IF(Table24[[#This Row],[Number]]&lt;&gt;0,COUNTIF('Finish order'!F:F, Table24[[#This Row],[Number]]),"")</f>
        <v/>
      </c>
    </row>
    <row r="1401" customFormat="false" ht="15" hidden="false" customHeight="false" outlineLevel="0" collapsed="false">
      <c r="A1401" s="5" t="n">
        <v>1400</v>
      </c>
      <c r="C1401" s="9"/>
      <c r="D1401" s="6"/>
      <c r="E1401" s="9" t="s">
        <v>295</v>
      </c>
      <c r="F1401" s="9" t="s">
        <v>389</v>
      </c>
      <c r="G1401" s="0" t="str">
        <f aca="false">IF(Table24[[#This Row],[Number]]&lt;&gt;0,COUNTIF('Finish order'!F:F, Table24[[#This Row],[Number]]),"")</f>
        <v/>
      </c>
    </row>
    <row r="1402" customFormat="false" ht="15" hidden="false" customHeight="false" outlineLevel="0" collapsed="false">
      <c r="A1402" s="5" t="n">
        <v>1925</v>
      </c>
      <c r="C1402" s="9" t="s">
        <v>918</v>
      </c>
      <c r="D1402" s="9" t="s">
        <v>39</v>
      </c>
      <c r="E1402" s="9" t="s">
        <v>295</v>
      </c>
      <c r="F1402" s="9" t="s">
        <v>389</v>
      </c>
      <c r="G1402" s="0" t="str">
        <f aca="false">IF(Table24[[#This Row],[Number]]&lt;&gt;0,COUNTIF('Finish order'!F:F, Table24[[#This Row],[Number]]),"")</f>
        <v/>
      </c>
    </row>
    <row r="1403" customFormat="false" ht="15" hidden="false" customHeight="false" outlineLevel="0" collapsed="false">
      <c r="A1403" s="5" t="n">
        <v>1926</v>
      </c>
      <c r="C1403" s="9" t="s">
        <v>919</v>
      </c>
      <c r="D1403" s="9" t="s">
        <v>39</v>
      </c>
      <c r="E1403" s="9" t="s">
        <v>295</v>
      </c>
      <c r="F1403" s="9" t="s">
        <v>389</v>
      </c>
      <c r="G1403" s="0" t="str">
        <f aca="false">IF(Table24[[#This Row],[Number]]&lt;&gt;0,COUNTIF('Finish order'!F:F, Table24[[#This Row],[Number]]),"")</f>
        <v/>
      </c>
    </row>
    <row r="1404" customFormat="false" ht="15" hidden="false" customHeight="false" outlineLevel="0" collapsed="false">
      <c r="A1404" s="5" t="n">
        <v>1927</v>
      </c>
      <c r="C1404" s="9" t="s">
        <v>920</v>
      </c>
      <c r="D1404" s="9" t="s">
        <v>39</v>
      </c>
      <c r="E1404" s="9" t="s">
        <v>295</v>
      </c>
      <c r="F1404" s="9" t="s">
        <v>389</v>
      </c>
      <c r="G1404" s="0" t="str">
        <f aca="false">IF(Table24[[#This Row],[Number]]&lt;&gt;0,COUNTIF('Finish order'!F:F, Table24[[#This Row],[Number]]),"")</f>
        <v/>
      </c>
    </row>
    <row r="1405" customFormat="false" ht="15" hidden="false" customHeight="false" outlineLevel="0" collapsed="false">
      <c r="A1405" s="5" t="n">
        <v>1928</v>
      </c>
      <c r="C1405" s="9" t="s">
        <v>921</v>
      </c>
      <c r="D1405" s="9" t="s">
        <v>46</v>
      </c>
      <c r="E1405" s="9" t="s">
        <v>295</v>
      </c>
      <c r="F1405" s="9" t="s">
        <v>389</v>
      </c>
      <c r="G1405" s="0" t="str">
        <f aca="false">IF(Table24[[#This Row],[Number]]&lt;&gt;0,COUNTIF('Finish order'!F:F, Table24[[#This Row],[Number]]),"")</f>
        <v/>
      </c>
    </row>
    <row r="1406" customFormat="false" ht="15" hidden="false" customHeight="false" outlineLevel="0" collapsed="false">
      <c r="A1406" s="5" t="n">
        <v>1929</v>
      </c>
      <c r="C1406" s="9" t="s">
        <v>922</v>
      </c>
      <c r="D1406" s="9" t="s">
        <v>91</v>
      </c>
      <c r="E1406" s="9" t="s">
        <v>295</v>
      </c>
      <c r="F1406" s="9" t="s">
        <v>389</v>
      </c>
      <c r="G1406" s="0" t="str">
        <f aca="false">IF(Table24[[#This Row],[Number]]&lt;&gt;0,COUNTIF('Finish order'!F:F, Table24[[#This Row],[Number]]),"")</f>
        <v/>
      </c>
    </row>
    <row r="1407" customFormat="false" ht="15" hidden="false" customHeight="false" outlineLevel="0" collapsed="false">
      <c r="A1407" s="5" t="n">
        <v>1930</v>
      </c>
      <c r="C1407" s="9" t="s">
        <v>923</v>
      </c>
      <c r="D1407" s="9" t="s">
        <v>39</v>
      </c>
      <c r="E1407" s="9" t="s">
        <v>295</v>
      </c>
      <c r="F1407" s="9" t="s">
        <v>389</v>
      </c>
      <c r="G1407" s="0" t="str">
        <f aca="false">IF(Table24[[#This Row],[Number]]&lt;&gt;0,COUNTIF('Finish order'!F:F, Table24[[#This Row],[Number]]),"")</f>
        <v/>
      </c>
    </row>
    <row r="1408" customFormat="false" ht="15" hidden="false" customHeight="false" outlineLevel="0" collapsed="false">
      <c r="A1408" s="5" t="n">
        <v>1931</v>
      </c>
      <c r="C1408" s="9" t="s">
        <v>924</v>
      </c>
      <c r="D1408" s="9" t="s">
        <v>39</v>
      </c>
      <c r="E1408" s="9" t="s">
        <v>295</v>
      </c>
      <c r="F1408" s="9" t="s">
        <v>389</v>
      </c>
      <c r="G1408" s="0" t="str">
        <f aca="false">IF(Table24[[#This Row],[Number]]&lt;&gt;0,COUNTIF('Finish order'!F:F, Table24[[#This Row],[Number]]),"")</f>
        <v/>
      </c>
    </row>
    <row r="1409" customFormat="false" ht="15" hidden="false" customHeight="false" outlineLevel="0" collapsed="false">
      <c r="A1409" s="5" t="n">
        <v>1932</v>
      </c>
      <c r="C1409" s="9" t="s">
        <v>925</v>
      </c>
      <c r="D1409" s="9" t="s">
        <v>39</v>
      </c>
      <c r="E1409" s="9" t="s">
        <v>295</v>
      </c>
      <c r="F1409" s="9" t="s">
        <v>389</v>
      </c>
      <c r="G1409" s="0" t="str">
        <f aca="false">IF(Table24[[#This Row],[Number]]&lt;&gt;0,COUNTIF('Finish order'!F:F, Table24[[#This Row],[Number]]),"")</f>
        <v/>
      </c>
    </row>
    <row r="1410" customFormat="false" ht="15" hidden="false" customHeight="false" outlineLevel="0" collapsed="false">
      <c r="A1410" s="5" t="n">
        <v>1933</v>
      </c>
      <c r="C1410" s="9" t="s">
        <v>926</v>
      </c>
      <c r="D1410" s="9" t="s">
        <v>456</v>
      </c>
      <c r="E1410" s="9" t="s">
        <v>295</v>
      </c>
      <c r="F1410" s="9" t="s">
        <v>389</v>
      </c>
      <c r="G1410" s="0" t="str">
        <f aca="false">IF(Table24[[#This Row],[Number]]&lt;&gt;0,COUNTIF('Finish order'!F:F, Table24[[#This Row],[Number]]),"")</f>
        <v/>
      </c>
    </row>
    <row r="1411" customFormat="false" ht="15" hidden="false" customHeight="false" outlineLevel="0" collapsed="false">
      <c r="A1411" s="5" t="n">
        <v>1934</v>
      </c>
      <c r="C1411" s="9"/>
      <c r="D1411" s="6"/>
      <c r="G1411" s="0" t="str">
        <f aca="false">IF(Table24[[#This Row],[Number]]&lt;&gt;0,COUNTIF('Finish order'!F:F, Table24[[#This Row],[Number]]),"")</f>
        <v/>
      </c>
    </row>
    <row r="1412" customFormat="false" ht="15" hidden="false" customHeight="false" outlineLevel="0" collapsed="false">
      <c r="A1412" s="5" t="n">
        <v>1935</v>
      </c>
      <c r="C1412" s="9"/>
      <c r="D1412" s="9" t="s">
        <v>927</v>
      </c>
      <c r="G1412" s="0" t="str">
        <f aca="false">IF(Table24[[#This Row],[Number]]&lt;&gt;0,COUNTIF('Finish order'!F:F, Table24[[#This Row],[Number]]),"")</f>
        <v/>
      </c>
    </row>
    <row r="1413" customFormat="false" ht="15" hidden="false" customHeight="false" outlineLevel="0" collapsed="false">
      <c r="A1413" s="5" t="n">
        <v>1412</v>
      </c>
      <c r="C1413" s="9"/>
      <c r="D1413" s="9" t="s">
        <v>196</v>
      </c>
      <c r="G1413" s="0" t="str">
        <f aca="false">IF(Table24[[#This Row],[Number]]&lt;&gt;0,COUNTIF('Finish order'!F:F, Table24[[#This Row],[Number]]),"")</f>
        <v/>
      </c>
    </row>
    <row r="1414" customFormat="false" ht="15" hidden="false" customHeight="false" outlineLevel="0" collapsed="false">
      <c r="A1414" s="5" t="n">
        <v>1413</v>
      </c>
      <c r="C1414" s="9"/>
      <c r="D1414" s="9" t="s">
        <v>928</v>
      </c>
      <c r="G1414" s="0" t="str">
        <f aca="false">IF(Table24[[#This Row],[Number]]&lt;&gt;0,COUNTIF('Finish order'!F:F, Table24[[#This Row],[Number]]),"")</f>
        <v/>
      </c>
    </row>
    <row r="1415" customFormat="false" ht="15" hidden="false" customHeight="false" outlineLevel="0" collapsed="false">
      <c r="A1415" s="5" t="n">
        <v>1414</v>
      </c>
      <c r="C1415" s="9"/>
      <c r="D1415" s="9" t="s">
        <v>929</v>
      </c>
      <c r="G1415" s="0" t="str">
        <f aca="false">IF(Table24[[#This Row],[Number]]&lt;&gt;0,COUNTIF('Finish order'!F:F, Table24[[#This Row],[Number]]),"")</f>
        <v/>
      </c>
    </row>
    <row r="1416" customFormat="false" ht="15" hidden="false" customHeight="false" outlineLevel="0" collapsed="false">
      <c r="A1416" s="5" t="n">
        <v>1415</v>
      </c>
      <c r="C1416" s="9"/>
      <c r="D1416" s="9" t="s">
        <v>873</v>
      </c>
      <c r="G1416" s="0" t="str">
        <f aca="false">IF(Table24[[#This Row],[Number]]&lt;&gt;0,COUNTIF('Finish order'!F:F, Table24[[#This Row],[Number]]),"")</f>
        <v/>
      </c>
    </row>
    <row r="1417" customFormat="false" ht="15" hidden="false" customHeight="false" outlineLevel="0" collapsed="false">
      <c r="A1417" s="5" t="n">
        <v>1416</v>
      </c>
      <c r="C1417" s="9"/>
      <c r="D1417" s="9" t="s">
        <v>930</v>
      </c>
      <c r="G1417" s="0" t="str">
        <f aca="false">IF(Table24[[#This Row],[Number]]&lt;&gt;0,COUNTIF('Finish order'!F:F, Table24[[#This Row],[Number]]),"")</f>
        <v/>
      </c>
    </row>
    <row r="1418" customFormat="false" ht="15" hidden="false" customHeight="false" outlineLevel="0" collapsed="false">
      <c r="A1418" s="5" t="n">
        <v>1417</v>
      </c>
      <c r="C1418" s="9"/>
      <c r="D1418" s="9" t="s">
        <v>931</v>
      </c>
      <c r="G1418" s="0" t="str">
        <f aca="false">IF(Table24[[#This Row],[Number]]&lt;&gt;0,COUNTIF('Finish order'!F:F, Table24[[#This Row],[Number]]),"")</f>
        <v/>
      </c>
    </row>
    <row r="1419" customFormat="false" ht="15" hidden="false" customHeight="false" outlineLevel="0" collapsed="false">
      <c r="A1419" s="5" t="n">
        <v>1418</v>
      </c>
      <c r="C1419" s="9"/>
      <c r="D1419" s="9" t="s">
        <v>932</v>
      </c>
      <c r="G1419" s="0" t="str">
        <f aca="false">IF(Table24[[#This Row],[Number]]&lt;&gt;0,COUNTIF('Finish order'!F:F, Table24[[#This Row],[Number]]),"")</f>
        <v/>
      </c>
    </row>
    <row r="1420" customFormat="false" ht="15" hidden="false" customHeight="false" outlineLevel="0" collapsed="false">
      <c r="A1420" s="5" t="n">
        <v>1419</v>
      </c>
      <c r="C1420" s="9"/>
      <c r="D1420" s="9" t="s">
        <v>898</v>
      </c>
      <c r="G1420" s="0" t="str">
        <f aca="false">IF(Table24[[#This Row],[Number]]&lt;&gt;0,COUNTIF('Finish order'!F:F, Table24[[#This Row],[Number]]),"")</f>
        <v/>
      </c>
    </row>
    <row r="1421" customFormat="false" ht="15" hidden="false" customHeight="false" outlineLevel="0" collapsed="false">
      <c r="A1421" s="5" t="n">
        <v>1420</v>
      </c>
      <c r="C1421" s="9"/>
      <c r="D1421" s="9" t="s">
        <v>342</v>
      </c>
      <c r="G1421" s="0" t="str">
        <f aca="false">IF(Table24[[#This Row],[Number]]&lt;&gt;0,COUNTIF('Finish order'!F:F, Table24[[#This Row],[Number]]),"")</f>
        <v/>
      </c>
    </row>
    <row r="1422" customFormat="false" ht="15" hidden="false" customHeight="false" outlineLevel="0" collapsed="false">
      <c r="A1422" s="5" t="n">
        <v>1421</v>
      </c>
      <c r="C1422" s="9"/>
      <c r="D1422" s="9" t="s">
        <v>373</v>
      </c>
      <c r="G1422" s="0" t="str">
        <f aca="false">IF(Table24[[#This Row],[Number]]&lt;&gt;0,COUNTIF('Finish order'!F:F, Table24[[#This Row],[Number]]),"")</f>
        <v/>
      </c>
    </row>
    <row r="1423" customFormat="false" ht="15" hidden="false" customHeight="false" outlineLevel="0" collapsed="false">
      <c r="A1423" s="5" t="n">
        <v>1422</v>
      </c>
      <c r="C1423" s="9"/>
      <c r="D1423" s="9" t="s">
        <v>65</v>
      </c>
      <c r="G1423" s="0" t="str">
        <f aca="false">IF(Table24[[#This Row],[Number]]&lt;&gt;0,COUNTIF('Finish order'!F:F, Table24[[#This Row],[Number]]),"")</f>
        <v/>
      </c>
    </row>
    <row r="1424" customFormat="false" ht="15" hidden="false" customHeight="false" outlineLevel="0" collapsed="false">
      <c r="A1424" s="5" t="n">
        <v>1423</v>
      </c>
      <c r="C1424" s="9"/>
      <c r="D1424" s="9" t="s">
        <v>933</v>
      </c>
      <c r="G1424" s="0" t="str">
        <f aca="false">IF(Table24[[#This Row],[Number]]&lt;&gt;0,COUNTIF('Finish order'!F:F, Table24[[#This Row],[Number]]),"")</f>
        <v/>
      </c>
    </row>
    <row r="1425" customFormat="false" ht="15" hidden="false" customHeight="false" outlineLevel="0" collapsed="false">
      <c r="A1425" s="5" t="n">
        <v>1424</v>
      </c>
      <c r="C1425" s="9"/>
      <c r="D1425" s="9" t="s">
        <v>934</v>
      </c>
      <c r="G1425" s="0" t="str">
        <f aca="false">IF(Table24[[#This Row],[Number]]&lt;&gt;0,COUNTIF('Finish order'!F:F, Table24[[#This Row],[Number]]),"")</f>
        <v/>
      </c>
    </row>
    <row r="1426" customFormat="false" ht="15" hidden="false" customHeight="false" outlineLevel="0" collapsed="false">
      <c r="A1426" s="5" t="n">
        <v>1425</v>
      </c>
      <c r="C1426" s="9"/>
      <c r="D1426" s="9" t="s">
        <v>935</v>
      </c>
      <c r="G1426" s="0" t="str">
        <f aca="false">IF(Table24[[#This Row],[Number]]&lt;&gt;0,COUNTIF('Finish order'!F:F, Table24[[#This Row],[Number]]),"")</f>
        <v/>
      </c>
    </row>
    <row r="1427" customFormat="false" ht="15" hidden="false" customHeight="false" outlineLevel="0" collapsed="false">
      <c r="A1427" s="5" t="n">
        <v>1426</v>
      </c>
      <c r="C1427" s="9"/>
      <c r="D1427" s="9" t="s">
        <v>43</v>
      </c>
      <c r="G1427" s="0" t="str">
        <f aca="false">IF(Table24[[#This Row],[Number]]&lt;&gt;0,COUNTIF('Finish order'!F:F, Table24[[#This Row],[Number]]),"")</f>
        <v/>
      </c>
    </row>
    <row r="1428" customFormat="false" ht="15" hidden="false" customHeight="false" outlineLevel="0" collapsed="false">
      <c r="A1428" s="5" t="n">
        <v>1427</v>
      </c>
      <c r="C1428" s="9"/>
      <c r="D1428" s="9" t="s">
        <v>936</v>
      </c>
      <c r="G1428" s="0" t="str">
        <f aca="false">IF(Table24[[#This Row],[Number]]&lt;&gt;0,COUNTIF('Finish order'!F:F, Table24[[#This Row],[Number]]),"")</f>
        <v/>
      </c>
    </row>
    <row r="1429" customFormat="false" ht="15" hidden="false" customHeight="false" outlineLevel="0" collapsed="false">
      <c r="A1429" s="5" t="n">
        <v>1428</v>
      </c>
      <c r="C1429" s="9"/>
      <c r="D1429" s="9" t="s">
        <v>937</v>
      </c>
      <c r="G1429" s="0" t="str">
        <f aca="false">IF(Table24[[#This Row],[Number]]&lt;&gt;0,COUNTIF('Finish order'!F:F, Table24[[#This Row],[Number]]),"")</f>
        <v/>
      </c>
    </row>
    <row r="1430" customFormat="false" ht="15" hidden="false" customHeight="false" outlineLevel="0" collapsed="false">
      <c r="A1430" s="5" t="n">
        <v>1429</v>
      </c>
      <c r="C1430" s="9"/>
      <c r="D1430" s="9" t="s">
        <v>96</v>
      </c>
      <c r="G1430" s="0" t="str">
        <f aca="false">IF(Table24[[#This Row],[Number]]&lt;&gt;0,COUNTIF('Finish order'!F:F, Table24[[#This Row],[Number]]),"")</f>
        <v/>
      </c>
    </row>
    <row r="1431" customFormat="false" ht="15" hidden="false" customHeight="false" outlineLevel="0" collapsed="false">
      <c r="A1431" s="5" t="n">
        <v>1430</v>
      </c>
      <c r="C1431" s="9"/>
      <c r="D1431" s="9" t="s">
        <v>938</v>
      </c>
      <c r="G1431" s="0" t="str">
        <f aca="false">IF(Table24[[#This Row],[Number]]&lt;&gt;0,COUNTIF('Finish order'!F:F, Table24[[#This Row],[Number]]),"")</f>
        <v/>
      </c>
    </row>
    <row r="1432" customFormat="false" ht="15" hidden="false" customHeight="false" outlineLevel="0" collapsed="false">
      <c r="A1432" s="5" t="n">
        <v>1431</v>
      </c>
      <c r="C1432" s="9"/>
      <c r="D1432" s="9" t="s">
        <v>939</v>
      </c>
      <c r="G1432" s="0" t="str">
        <f aca="false">IF(Table24[[#This Row],[Number]]&lt;&gt;0,COUNTIF('Finish order'!F:F, Table24[[#This Row],[Number]]),"")</f>
        <v/>
      </c>
    </row>
    <row r="1433" customFormat="false" ht="15" hidden="false" customHeight="false" outlineLevel="0" collapsed="false">
      <c r="A1433" s="5" t="n">
        <v>1432</v>
      </c>
      <c r="C1433" s="9"/>
      <c r="D1433" s="9" t="s">
        <v>940</v>
      </c>
      <c r="G1433" s="0" t="str">
        <f aca="false">IF(Table24[[#This Row],[Number]]&lt;&gt;0,COUNTIF('Finish order'!F:F, Table24[[#This Row],[Number]]),"")</f>
        <v/>
      </c>
    </row>
    <row r="1434" customFormat="false" ht="15" hidden="false" customHeight="false" outlineLevel="0" collapsed="false">
      <c r="A1434" s="5" t="n">
        <v>1433</v>
      </c>
      <c r="C1434" s="9"/>
      <c r="D1434" s="9" t="s">
        <v>941</v>
      </c>
      <c r="G1434" s="0" t="str">
        <f aca="false">IF(Table24[[#This Row],[Number]]&lt;&gt;0,COUNTIF('Finish order'!F:F, Table24[[#This Row],[Number]]),"")</f>
        <v/>
      </c>
    </row>
    <row r="1435" customFormat="false" ht="15" hidden="false" customHeight="false" outlineLevel="0" collapsed="false">
      <c r="A1435" s="5" t="n">
        <v>1434</v>
      </c>
      <c r="C1435" s="9"/>
      <c r="D1435" s="9" t="s">
        <v>278</v>
      </c>
      <c r="G1435" s="0" t="str">
        <f aca="false">IF(Table24[[#This Row],[Number]]&lt;&gt;0,COUNTIF('Finish order'!F:F, Table24[[#This Row],[Number]]),"")</f>
        <v/>
      </c>
    </row>
    <row r="1436" customFormat="false" ht="15" hidden="false" customHeight="false" outlineLevel="0" collapsed="false">
      <c r="A1436" s="5" t="n">
        <v>1435</v>
      </c>
      <c r="C1436" s="9"/>
      <c r="D1436" s="9" t="s">
        <v>942</v>
      </c>
      <c r="G1436" s="0" t="str">
        <f aca="false">IF(Table24[[#This Row],[Number]]&lt;&gt;0,COUNTIF('Finish order'!F:F, Table24[[#This Row],[Number]]),"")</f>
        <v/>
      </c>
    </row>
    <row r="1437" customFormat="false" ht="15" hidden="false" customHeight="false" outlineLevel="0" collapsed="false">
      <c r="A1437" s="5" t="n">
        <v>1436</v>
      </c>
      <c r="C1437" s="9"/>
      <c r="D1437" s="9" t="s">
        <v>83</v>
      </c>
      <c r="G1437" s="0" t="str">
        <f aca="false">IF(Table24[[#This Row],[Number]]&lt;&gt;0,COUNTIF('Finish order'!F:F, Table24[[#This Row],[Number]]),"")</f>
        <v/>
      </c>
    </row>
    <row r="1438" customFormat="false" ht="15" hidden="false" customHeight="false" outlineLevel="0" collapsed="false">
      <c r="A1438" s="5" t="n">
        <v>1437</v>
      </c>
      <c r="C1438" s="9"/>
      <c r="D1438" s="9" t="s">
        <v>943</v>
      </c>
      <c r="G1438" s="0" t="str">
        <f aca="false">IF(Table24[[#This Row],[Number]]&lt;&gt;0,COUNTIF('Finish order'!F:F, Table24[[#This Row],[Number]]),"")</f>
        <v/>
      </c>
    </row>
    <row r="1439" customFormat="false" ht="15" hidden="false" customHeight="false" outlineLevel="0" collapsed="false">
      <c r="A1439" s="5" t="n">
        <v>1438</v>
      </c>
      <c r="C1439" s="9"/>
      <c r="D1439" s="9" t="s">
        <v>944</v>
      </c>
      <c r="G1439" s="0" t="str">
        <f aca="false">IF(Table24[[#This Row],[Number]]&lt;&gt;0,COUNTIF('Finish order'!F:F, Table24[[#This Row],[Number]]),"")</f>
        <v/>
      </c>
    </row>
    <row r="1440" customFormat="false" ht="15" hidden="false" customHeight="false" outlineLevel="0" collapsed="false">
      <c r="A1440" s="5" t="n">
        <v>1439</v>
      </c>
      <c r="C1440" s="9"/>
      <c r="D1440" s="9" t="s">
        <v>945</v>
      </c>
      <c r="G1440" s="0" t="str">
        <f aca="false">IF(Table24[[#This Row],[Number]]&lt;&gt;0,COUNTIF('Finish order'!F:F, Table24[[#This Row],[Number]]),"")</f>
        <v/>
      </c>
    </row>
    <row r="1441" customFormat="false" ht="15" hidden="false" customHeight="false" outlineLevel="0" collapsed="false">
      <c r="A1441" s="5" t="n">
        <v>1440</v>
      </c>
      <c r="C1441" s="9"/>
      <c r="D1441" s="9" t="s">
        <v>946</v>
      </c>
      <c r="G1441" s="0" t="str">
        <f aca="false">IF(Table24[[#This Row],[Number]]&lt;&gt;0,COUNTIF('Finish order'!F:F, Table24[[#This Row],[Number]]),"")</f>
        <v/>
      </c>
    </row>
    <row r="1442" customFormat="false" ht="15" hidden="false" customHeight="false" outlineLevel="0" collapsed="false">
      <c r="A1442" s="5" t="n">
        <v>1441</v>
      </c>
      <c r="C1442" s="9"/>
      <c r="D1442" s="9" t="s">
        <v>947</v>
      </c>
      <c r="G1442" s="0" t="str">
        <f aca="false">IF(Table24[[#This Row],[Number]]&lt;&gt;0,COUNTIF('Finish order'!F:F, Table24[[#This Row],[Number]]),"")</f>
        <v/>
      </c>
    </row>
    <row r="1443" customFormat="false" ht="15" hidden="false" customHeight="false" outlineLevel="0" collapsed="false">
      <c r="A1443" s="5" t="n">
        <v>1442</v>
      </c>
      <c r="C1443" s="9"/>
      <c r="D1443" s="9" t="s">
        <v>948</v>
      </c>
      <c r="G1443" s="0" t="str">
        <f aca="false">IF(Table24[[#This Row],[Number]]&lt;&gt;0,COUNTIF('Finish order'!F:F, Table24[[#This Row],[Number]]),"")</f>
        <v/>
      </c>
    </row>
    <row r="1444" customFormat="false" ht="15" hidden="false" customHeight="false" outlineLevel="0" collapsed="false">
      <c r="A1444" s="5" t="n">
        <v>1443</v>
      </c>
      <c r="C1444" s="9"/>
      <c r="D1444" s="9" t="s">
        <v>949</v>
      </c>
      <c r="G1444" s="0" t="str">
        <f aca="false">IF(Table24[[#This Row],[Number]]&lt;&gt;0,COUNTIF('Finish order'!F:F, Table24[[#This Row],[Number]]),"")</f>
        <v/>
      </c>
    </row>
    <row r="1445" customFormat="false" ht="15" hidden="false" customHeight="false" outlineLevel="0" collapsed="false">
      <c r="A1445" s="5" t="n">
        <v>1444</v>
      </c>
      <c r="C1445" s="9"/>
      <c r="D1445" s="9" t="s">
        <v>333</v>
      </c>
      <c r="G1445" s="0" t="str">
        <f aca="false">IF(Table24[[#This Row],[Number]]&lt;&gt;0,COUNTIF('Finish order'!F:F, Table24[[#This Row],[Number]]),"")</f>
        <v/>
      </c>
    </row>
    <row r="1446" customFormat="false" ht="15" hidden="false" customHeight="false" outlineLevel="0" collapsed="false">
      <c r="A1446" s="5" t="n">
        <v>1445</v>
      </c>
      <c r="C1446" s="9"/>
      <c r="D1446" s="9" t="s">
        <v>950</v>
      </c>
      <c r="G1446" s="0" t="str">
        <f aca="false">IF(Table24[[#This Row],[Number]]&lt;&gt;0,COUNTIF('Finish order'!F:F, Table24[[#This Row],[Number]]),"")</f>
        <v/>
      </c>
    </row>
    <row r="1447" customFormat="false" ht="15" hidden="false" customHeight="false" outlineLevel="0" collapsed="false">
      <c r="A1447" s="5" t="n">
        <v>1446</v>
      </c>
      <c r="C1447" s="9"/>
      <c r="D1447" s="9" t="s">
        <v>951</v>
      </c>
      <c r="G1447" s="0" t="str">
        <f aca="false">IF(Table24[[#This Row],[Number]]&lt;&gt;0,COUNTIF('Finish order'!F:F, Table24[[#This Row],[Number]]),"")</f>
        <v/>
      </c>
    </row>
    <row r="1448" customFormat="false" ht="15" hidden="false" customHeight="false" outlineLevel="0" collapsed="false">
      <c r="A1448" s="5" t="n">
        <v>1447</v>
      </c>
      <c r="C1448" s="9"/>
      <c r="D1448" s="9" t="s">
        <v>952</v>
      </c>
      <c r="G1448" s="0" t="str">
        <f aca="false">IF(Table24[[#This Row],[Number]]&lt;&gt;0,COUNTIF('Finish order'!F:F, Table24[[#This Row],[Number]]),"")</f>
        <v/>
      </c>
    </row>
    <row r="1449" customFormat="false" ht="15" hidden="false" customHeight="false" outlineLevel="0" collapsed="false">
      <c r="A1449" s="5" t="n">
        <v>1448</v>
      </c>
      <c r="C1449" s="9"/>
      <c r="D1449" s="9" t="s">
        <v>953</v>
      </c>
      <c r="G1449" s="0" t="str">
        <f aca="false">IF(Table24[[#This Row],[Number]]&lt;&gt;0,COUNTIF('Finish order'!F:F, Table24[[#This Row],[Number]]),"")</f>
        <v/>
      </c>
    </row>
    <row r="1450" customFormat="false" ht="15" hidden="false" customHeight="false" outlineLevel="0" collapsed="false">
      <c r="A1450" s="5" t="n">
        <v>1449</v>
      </c>
      <c r="C1450" s="9"/>
      <c r="D1450" s="9" t="s">
        <v>954</v>
      </c>
      <c r="G1450" s="0" t="str">
        <f aca="false">IF(Table24[[#This Row],[Number]]&lt;&gt;0,COUNTIF('Finish order'!F:F, Table24[[#This Row],[Number]]),"")</f>
        <v/>
      </c>
    </row>
    <row r="1451" customFormat="false" ht="15" hidden="false" customHeight="false" outlineLevel="0" collapsed="false">
      <c r="A1451" s="5" t="n">
        <v>1450</v>
      </c>
      <c r="C1451" s="9"/>
      <c r="D1451" s="9" t="s">
        <v>955</v>
      </c>
      <c r="G1451" s="0" t="str">
        <f aca="false">IF(Table24[[#This Row],[Number]]&lt;&gt;0,COUNTIF('Finish order'!F:F, Table24[[#This Row],[Number]]),"")</f>
        <v/>
      </c>
    </row>
    <row r="1452" customFormat="false" ht="15" hidden="false" customHeight="false" outlineLevel="0" collapsed="false">
      <c r="A1452" s="5" t="n">
        <v>1451</v>
      </c>
      <c r="C1452" s="9"/>
      <c r="D1452" s="9" t="s">
        <v>614</v>
      </c>
      <c r="G1452" s="0" t="str">
        <f aca="false">IF(Table24[[#This Row],[Number]]&lt;&gt;0,COUNTIF('Finish order'!F:F, Table24[[#This Row],[Number]]),"")</f>
        <v/>
      </c>
    </row>
    <row r="1453" customFormat="false" ht="15" hidden="false" customHeight="false" outlineLevel="0" collapsed="false">
      <c r="A1453" s="5" t="n">
        <v>1452</v>
      </c>
      <c r="C1453" s="9"/>
      <c r="D1453" s="9" t="s">
        <v>237</v>
      </c>
      <c r="G1453" s="0" t="str">
        <f aca="false">IF(Table24[[#This Row],[Number]]&lt;&gt;0,COUNTIF('Finish order'!F:F, Table24[[#This Row],[Number]]),"")</f>
        <v/>
      </c>
    </row>
    <row r="1454" customFormat="false" ht="15" hidden="false" customHeight="false" outlineLevel="0" collapsed="false">
      <c r="A1454" s="5" t="n">
        <v>1453</v>
      </c>
      <c r="C1454" s="9"/>
      <c r="D1454" s="9" t="s">
        <v>237</v>
      </c>
      <c r="G1454" s="0" t="str">
        <f aca="false">IF(Table24[[#This Row],[Number]]&lt;&gt;0,COUNTIF('Finish order'!F:F, Table24[[#This Row],[Number]]),"")</f>
        <v/>
      </c>
    </row>
    <row r="1455" customFormat="false" ht="15" hidden="false" customHeight="false" outlineLevel="0" collapsed="false">
      <c r="A1455" s="5" t="n">
        <v>1454</v>
      </c>
      <c r="C1455" s="9"/>
      <c r="D1455" s="9" t="s">
        <v>956</v>
      </c>
      <c r="G1455" s="0" t="str">
        <f aca="false">IF(Table24[[#This Row],[Number]]&lt;&gt;0,COUNTIF('Finish order'!F:F, Table24[[#This Row],[Number]]),"")</f>
        <v/>
      </c>
    </row>
    <row r="1456" customFormat="false" ht="15" hidden="false" customHeight="false" outlineLevel="0" collapsed="false">
      <c r="A1456" s="5" t="n">
        <v>1455</v>
      </c>
      <c r="C1456" s="9"/>
      <c r="D1456" s="9" t="s">
        <v>957</v>
      </c>
      <c r="G1456" s="0" t="str">
        <f aca="false">IF(Table24[[#This Row],[Number]]&lt;&gt;0,COUNTIF('Finish order'!F:F, Table24[[#This Row],[Number]]),"")</f>
        <v/>
      </c>
    </row>
    <row r="1457" customFormat="false" ht="15" hidden="false" customHeight="false" outlineLevel="0" collapsed="false">
      <c r="A1457" s="5" t="n">
        <v>1456</v>
      </c>
      <c r="C1457" s="9"/>
      <c r="D1457" s="9" t="s">
        <v>958</v>
      </c>
      <c r="G1457" s="0" t="str">
        <f aca="false">IF(Table24[[#This Row],[Number]]&lt;&gt;0,COUNTIF('Finish order'!F:F, Table24[[#This Row],[Number]]),"")</f>
        <v/>
      </c>
    </row>
    <row r="1458" customFormat="false" ht="15" hidden="false" customHeight="false" outlineLevel="0" collapsed="false">
      <c r="A1458" s="5" t="n">
        <v>1457</v>
      </c>
      <c r="C1458" s="9"/>
      <c r="D1458" s="9" t="s">
        <v>959</v>
      </c>
      <c r="G1458" s="0" t="str">
        <f aca="false">IF(Table24[[#This Row],[Number]]&lt;&gt;0,COUNTIF('Finish order'!F:F, Table24[[#This Row],[Number]]),"")</f>
        <v/>
      </c>
    </row>
    <row r="1459" customFormat="false" ht="15" hidden="false" customHeight="false" outlineLevel="0" collapsed="false">
      <c r="A1459" s="5" t="n">
        <v>1458</v>
      </c>
      <c r="C1459" s="9"/>
      <c r="D1459" s="9" t="s">
        <v>225</v>
      </c>
      <c r="G1459" s="0" t="str">
        <f aca="false">IF(Table24[[#This Row],[Number]]&lt;&gt;0,COUNTIF('Finish order'!F:F, Table24[[#This Row],[Number]]),"")</f>
        <v/>
      </c>
    </row>
    <row r="1460" customFormat="false" ht="15" hidden="false" customHeight="false" outlineLevel="0" collapsed="false">
      <c r="A1460" s="5" t="n">
        <v>1459</v>
      </c>
      <c r="C1460" s="9"/>
      <c r="D1460" s="9" t="s">
        <v>46</v>
      </c>
      <c r="G1460" s="0" t="str">
        <f aca="false">IF(Table24[[#This Row],[Number]]&lt;&gt;0,COUNTIF('Finish order'!F:F, Table24[[#This Row],[Number]]),"")</f>
        <v/>
      </c>
    </row>
    <row r="1461" customFormat="false" ht="15" hidden="false" customHeight="false" outlineLevel="0" collapsed="false">
      <c r="A1461" s="5" t="n">
        <v>1460</v>
      </c>
      <c r="C1461" s="9"/>
      <c r="D1461" s="9" t="s">
        <v>521</v>
      </c>
      <c r="G1461" s="0" t="str">
        <f aca="false">IF(Table24[[#This Row],[Number]]&lt;&gt;0,COUNTIF('Finish order'!F:F, Table24[[#This Row],[Number]]),"")</f>
        <v/>
      </c>
    </row>
    <row r="1462" customFormat="false" ht="15" hidden="false" customHeight="false" outlineLevel="0" collapsed="false">
      <c r="A1462" s="5" t="n">
        <v>1461</v>
      </c>
      <c r="C1462" s="9"/>
      <c r="D1462" s="9" t="s">
        <v>960</v>
      </c>
      <c r="G1462" s="0" t="str">
        <f aca="false">IF(Table24[[#This Row],[Number]]&lt;&gt;0,COUNTIF('Finish order'!F:F, Table24[[#This Row],[Number]]),"")</f>
        <v/>
      </c>
    </row>
    <row r="1463" customFormat="false" ht="15" hidden="false" customHeight="false" outlineLevel="0" collapsed="false">
      <c r="A1463" s="5" t="n">
        <v>1462</v>
      </c>
      <c r="C1463" s="9"/>
      <c r="D1463" s="9" t="s">
        <v>961</v>
      </c>
      <c r="G1463" s="0" t="str">
        <f aca="false">IF(Table24[[#This Row],[Number]]&lt;&gt;0,COUNTIF('Finish order'!F:F, Table24[[#This Row],[Number]]),"")</f>
        <v/>
      </c>
    </row>
    <row r="1464" customFormat="false" ht="15" hidden="false" customHeight="false" outlineLevel="0" collapsed="false">
      <c r="A1464" s="5" t="n">
        <v>1463</v>
      </c>
      <c r="C1464" s="9"/>
      <c r="D1464" s="9" t="s">
        <v>962</v>
      </c>
      <c r="G1464" s="0" t="str">
        <f aca="false">IF(Table24[[#This Row],[Number]]&lt;&gt;0,COUNTIF('Finish order'!F:F, Table24[[#This Row],[Number]]),"")</f>
        <v/>
      </c>
    </row>
    <row r="1465" customFormat="false" ht="15" hidden="false" customHeight="false" outlineLevel="0" collapsed="false">
      <c r="A1465" s="5" t="n">
        <v>1464</v>
      </c>
      <c r="C1465" s="9"/>
      <c r="D1465" s="9" t="s">
        <v>963</v>
      </c>
      <c r="G1465" s="0" t="str">
        <f aca="false">IF(Table24[[#This Row],[Number]]&lt;&gt;0,COUNTIF('Finish order'!F:F, Table24[[#This Row],[Number]]),"")</f>
        <v/>
      </c>
    </row>
    <row r="1466" customFormat="false" ht="15" hidden="false" customHeight="false" outlineLevel="0" collapsed="false">
      <c r="A1466" s="5" t="n">
        <v>1465</v>
      </c>
      <c r="C1466" s="9"/>
      <c r="D1466" s="9" t="s">
        <v>964</v>
      </c>
      <c r="G1466" s="0" t="str">
        <f aca="false">IF(Table24[[#This Row],[Number]]&lt;&gt;0,COUNTIF('Finish order'!F:F, Table24[[#This Row],[Number]]),"")</f>
        <v/>
      </c>
    </row>
    <row r="1467" customFormat="false" ht="15" hidden="false" customHeight="false" outlineLevel="0" collapsed="false">
      <c r="A1467" s="5" t="n">
        <v>1466</v>
      </c>
      <c r="C1467" s="9"/>
      <c r="D1467" s="9" t="s">
        <v>965</v>
      </c>
      <c r="G1467" s="0" t="str">
        <f aca="false">IF(Table24[[#This Row],[Number]]&lt;&gt;0,COUNTIF('Finish order'!F:F, Table24[[#This Row],[Number]]),"")</f>
        <v/>
      </c>
    </row>
    <row r="1468" customFormat="false" ht="15" hidden="false" customHeight="false" outlineLevel="0" collapsed="false">
      <c r="A1468" s="5" t="n">
        <v>1467</v>
      </c>
      <c r="C1468" s="9"/>
      <c r="D1468" s="9" t="s">
        <v>595</v>
      </c>
      <c r="G1468" s="0" t="str">
        <f aca="false">IF(Table24[[#This Row],[Number]]&lt;&gt;0,COUNTIF('Finish order'!F:F, Table24[[#This Row],[Number]]),"")</f>
        <v/>
      </c>
    </row>
    <row r="1469" customFormat="false" ht="15" hidden="false" customHeight="false" outlineLevel="0" collapsed="false">
      <c r="A1469" s="5" t="n">
        <v>1468</v>
      </c>
      <c r="C1469" s="9"/>
      <c r="D1469" s="9" t="s">
        <v>222</v>
      </c>
      <c r="G1469" s="0" t="str">
        <f aca="false">IF(Table24[[#This Row],[Number]]&lt;&gt;0,COUNTIF('Finish order'!F:F, Table24[[#This Row],[Number]]),"")</f>
        <v/>
      </c>
    </row>
    <row r="1470" customFormat="false" ht="15" hidden="false" customHeight="false" outlineLevel="0" collapsed="false">
      <c r="A1470" s="5" t="n">
        <v>1469</v>
      </c>
      <c r="C1470" s="9"/>
      <c r="D1470" s="9" t="s">
        <v>966</v>
      </c>
      <c r="G1470" s="0" t="str">
        <f aca="false">IF(Table24[[#This Row],[Number]]&lt;&gt;0,COUNTIF('Finish order'!F:F, Table24[[#This Row],[Number]]),"")</f>
        <v/>
      </c>
    </row>
    <row r="1471" customFormat="false" ht="15" hidden="false" customHeight="false" outlineLevel="0" collapsed="false">
      <c r="A1471" s="5" t="n">
        <v>1470</v>
      </c>
      <c r="C1471" s="9"/>
      <c r="D1471" s="9" t="s">
        <v>301</v>
      </c>
      <c r="G1471" s="0" t="str">
        <f aca="false">IF(Table24[[#This Row],[Number]]&lt;&gt;0,COUNTIF('Finish order'!F:F, Table24[[#This Row],[Number]]),"")</f>
        <v/>
      </c>
    </row>
    <row r="1472" customFormat="false" ht="15" hidden="false" customHeight="false" outlineLevel="0" collapsed="false">
      <c r="A1472" s="5" t="n">
        <v>1471</v>
      </c>
      <c r="C1472" s="9"/>
      <c r="D1472" s="9" t="s">
        <v>174</v>
      </c>
      <c r="G1472" s="0" t="str">
        <f aca="false">IF(Table24[[#This Row],[Number]]&lt;&gt;0,COUNTIF('Finish order'!F:F, Table24[[#This Row],[Number]]),"")</f>
        <v/>
      </c>
    </row>
    <row r="1473" customFormat="false" ht="15" hidden="false" customHeight="false" outlineLevel="0" collapsed="false">
      <c r="A1473" s="5" t="n">
        <v>1472</v>
      </c>
      <c r="C1473" s="9"/>
      <c r="D1473" s="9" t="s">
        <v>967</v>
      </c>
      <c r="G1473" s="0" t="str">
        <f aca="false">IF(Table24[[#This Row],[Number]]&lt;&gt;0,COUNTIF('Finish order'!F:F, Table24[[#This Row],[Number]]),"")</f>
        <v/>
      </c>
    </row>
    <row r="1474" customFormat="false" ht="15" hidden="false" customHeight="false" outlineLevel="0" collapsed="false">
      <c r="A1474" s="5" t="n">
        <v>1473</v>
      </c>
      <c r="C1474" s="9"/>
      <c r="D1474" s="9" t="s">
        <v>317</v>
      </c>
      <c r="G1474" s="0" t="str">
        <f aca="false">IF(Table24[[#This Row],[Number]]&lt;&gt;0,COUNTIF('Finish order'!F:F, Table24[[#This Row],[Number]]),"")</f>
        <v/>
      </c>
    </row>
    <row r="1475" customFormat="false" ht="15" hidden="false" customHeight="false" outlineLevel="0" collapsed="false">
      <c r="A1475" s="5" t="n">
        <v>1474</v>
      </c>
      <c r="C1475" s="9"/>
      <c r="D1475" s="9" t="s">
        <v>678</v>
      </c>
      <c r="G1475" s="0" t="str">
        <f aca="false">IF(Table24[[#This Row],[Number]]&lt;&gt;0,COUNTIF('Finish order'!F:F, Table24[[#This Row],[Number]]),"")</f>
        <v/>
      </c>
    </row>
    <row r="1476" customFormat="false" ht="15" hidden="false" customHeight="false" outlineLevel="0" collapsed="false">
      <c r="A1476" s="5" t="n">
        <v>1475</v>
      </c>
      <c r="C1476" s="9"/>
      <c r="D1476" s="9" t="s">
        <v>968</v>
      </c>
      <c r="G1476" s="0" t="str">
        <f aca="false">IF(Table24[[#This Row],[Number]]&lt;&gt;0,COUNTIF('Finish order'!F:F, Table24[[#This Row],[Number]]),"")</f>
        <v/>
      </c>
    </row>
    <row r="1477" customFormat="false" ht="15" hidden="false" customHeight="false" outlineLevel="0" collapsed="false">
      <c r="A1477" s="5" t="n">
        <v>1476</v>
      </c>
      <c r="C1477" s="9"/>
      <c r="D1477" s="9" t="s">
        <v>969</v>
      </c>
      <c r="G1477" s="0" t="str">
        <f aca="false">IF(Table24[[#This Row],[Number]]&lt;&gt;0,COUNTIF('Finish order'!F:F, Table24[[#This Row],[Number]]),"")</f>
        <v/>
      </c>
    </row>
    <row r="1478" customFormat="false" ht="15" hidden="false" customHeight="false" outlineLevel="0" collapsed="false">
      <c r="A1478" s="5" t="n">
        <v>1477</v>
      </c>
      <c r="C1478" s="9"/>
      <c r="D1478" s="9" t="s">
        <v>970</v>
      </c>
      <c r="G1478" s="0" t="str">
        <f aca="false">IF(Table24[[#This Row],[Number]]&lt;&gt;0,COUNTIF('Finish order'!F:F, Table24[[#This Row],[Number]]),"")</f>
        <v/>
      </c>
    </row>
    <row r="1479" customFormat="false" ht="15" hidden="false" customHeight="false" outlineLevel="0" collapsed="false">
      <c r="A1479" s="5" t="n">
        <v>1478</v>
      </c>
      <c r="C1479" s="9"/>
      <c r="D1479" s="9" t="s">
        <v>971</v>
      </c>
      <c r="G1479" s="0" t="str">
        <f aca="false">IF(Table24[[#This Row],[Number]]&lt;&gt;0,COUNTIF('Finish order'!F:F, Table24[[#This Row],[Number]]),"")</f>
        <v/>
      </c>
    </row>
    <row r="1480" customFormat="false" ht="15" hidden="false" customHeight="false" outlineLevel="0" collapsed="false">
      <c r="A1480" s="5" t="n">
        <v>1479</v>
      </c>
      <c r="C1480" s="9"/>
      <c r="D1480" s="9" t="s">
        <v>39</v>
      </c>
      <c r="G1480" s="0" t="str">
        <f aca="false">IF(Table24[[#This Row],[Number]]&lt;&gt;0,COUNTIF('Finish order'!F:F, Table24[[#This Row],[Number]]),"")</f>
        <v/>
      </c>
    </row>
    <row r="1481" customFormat="false" ht="15" hidden="false" customHeight="false" outlineLevel="0" collapsed="false">
      <c r="A1481" s="5" t="n">
        <v>1480</v>
      </c>
      <c r="C1481" s="9"/>
      <c r="D1481" s="9" t="s">
        <v>760</v>
      </c>
      <c r="G1481" s="0" t="str">
        <f aca="false">IF(Table24[[#This Row],[Number]]&lt;&gt;0,COUNTIF('Finish order'!F:F, Table24[[#This Row],[Number]]),"")</f>
        <v/>
      </c>
    </row>
    <row r="1482" customFormat="false" ht="15" hidden="false" customHeight="false" outlineLevel="0" collapsed="false">
      <c r="A1482" s="5" t="n">
        <v>1481</v>
      </c>
      <c r="C1482" s="9"/>
      <c r="D1482" s="9" t="s">
        <v>972</v>
      </c>
      <c r="G1482" s="0" t="str">
        <f aca="false">IF(Table24[[#This Row],[Number]]&lt;&gt;0,COUNTIF('Finish order'!F:F, Table24[[#This Row],[Number]]),"")</f>
        <v/>
      </c>
    </row>
    <row r="1483" customFormat="false" ht="15" hidden="false" customHeight="false" outlineLevel="0" collapsed="false">
      <c r="A1483" s="5" t="n">
        <v>1482</v>
      </c>
      <c r="C1483" s="9"/>
      <c r="D1483" s="9" t="s">
        <v>370</v>
      </c>
      <c r="G1483" s="0" t="str">
        <f aca="false">IF(Table24[[#This Row],[Number]]&lt;&gt;0,COUNTIF('Finish order'!F:F, Table24[[#This Row],[Number]]),"")</f>
        <v/>
      </c>
    </row>
    <row r="1484" customFormat="false" ht="15" hidden="false" customHeight="false" outlineLevel="0" collapsed="false">
      <c r="A1484" s="5" t="n">
        <v>1483</v>
      </c>
      <c r="C1484" s="9"/>
      <c r="D1484" s="9" t="s">
        <v>973</v>
      </c>
      <c r="G1484" s="0" t="str">
        <f aca="false">IF(Table24[[#This Row],[Number]]&lt;&gt;0,COUNTIF('Finish order'!F:F, Table24[[#This Row],[Number]]),"")</f>
        <v/>
      </c>
    </row>
    <row r="1485" customFormat="false" ht="15" hidden="false" customHeight="false" outlineLevel="0" collapsed="false">
      <c r="A1485" s="5" t="n">
        <v>1484</v>
      </c>
      <c r="C1485" s="9"/>
      <c r="D1485" s="9" t="s">
        <v>974</v>
      </c>
      <c r="G1485" s="0" t="str">
        <f aca="false">IF(Table24[[#This Row],[Number]]&lt;&gt;0,COUNTIF('Finish order'!F:F, Table24[[#This Row],[Number]]),"")</f>
        <v/>
      </c>
    </row>
    <row r="1486" customFormat="false" ht="15" hidden="false" customHeight="false" outlineLevel="0" collapsed="false">
      <c r="A1486" s="5" t="n">
        <v>1485</v>
      </c>
      <c r="C1486" s="9"/>
      <c r="D1486" s="9" t="s">
        <v>975</v>
      </c>
      <c r="G1486" s="0" t="str">
        <f aca="false">IF(Table24[[#This Row],[Number]]&lt;&gt;0,COUNTIF('Finish order'!F:F, Table24[[#This Row],[Number]]),"")</f>
        <v/>
      </c>
    </row>
    <row r="1487" customFormat="false" ht="15" hidden="false" customHeight="false" outlineLevel="0" collapsed="false">
      <c r="A1487" s="5" t="n">
        <v>1486</v>
      </c>
      <c r="C1487" s="9"/>
      <c r="D1487" s="9" t="s">
        <v>119</v>
      </c>
      <c r="G1487" s="0" t="str">
        <f aca="false">IF(Table24[[#This Row],[Number]]&lt;&gt;0,COUNTIF('Finish order'!F:F, Table24[[#This Row],[Number]]),"")</f>
        <v/>
      </c>
    </row>
    <row r="1488" customFormat="false" ht="15" hidden="false" customHeight="false" outlineLevel="0" collapsed="false">
      <c r="A1488" s="5" t="n">
        <v>1487</v>
      </c>
      <c r="C1488" s="9"/>
      <c r="D1488" s="9" t="s">
        <v>622</v>
      </c>
      <c r="G1488" s="0" t="str">
        <f aca="false">IF(Table24[[#This Row],[Number]]&lt;&gt;0,COUNTIF('Finish order'!F:F, Table24[[#This Row],[Number]]),"")</f>
        <v/>
      </c>
    </row>
    <row r="1489" customFormat="false" ht="15" hidden="false" customHeight="false" outlineLevel="0" collapsed="false">
      <c r="A1489" s="5" t="n">
        <v>1488</v>
      </c>
      <c r="C1489" s="9"/>
      <c r="D1489" s="9" t="s">
        <v>501</v>
      </c>
      <c r="G1489" s="0" t="str">
        <f aca="false">IF(Table24[[#This Row],[Number]]&lt;&gt;0,COUNTIF('Finish order'!F:F, Table24[[#This Row],[Number]]),"")</f>
        <v/>
      </c>
    </row>
    <row r="1490" customFormat="false" ht="15" hidden="false" customHeight="false" outlineLevel="0" collapsed="false">
      <c r="A1490" s="5" t="n">
        <v>1489</v>
      </c>
      <c r="C1490" s="9"/>
      <c r="D1490" s="9" t="s">
        <v>976</v>
      </c>
      <c r="G1490" s="0" t="str">
        <f aca="false">IF(Table24[[#This Row],[Number]]&lt;&gt;0,COUNTIF('Finish order'!F:F, Table24[[#This Row],[Number]]),"")</f>
        <v/>
      </c>
    </row>
    <row r="1491" customFormat="false" ht="15" hidden="false" customHeight="false" outlineLevel="0" collapsed="false">
      <c r="A1491" s="5" t="n">
        <v>1490</v>
      </c>
      <c r="C1491" s="9"/>
      <c r="D1491" s="9" t="s">
        <v>977</v>
      </c>
      <c r="G1491" s="0" t="str">
        <f aca="false">IF(Table24[[#This Row],[Number]]&lt;&gt;0,COUNTIF('Finish order'!F:F, Table24[[#This Row],[Number]]),"")</f>
        <v/>
      </c>
    </row>
    <row r="1492" customFormat="false" ht="15" hidden="false" customHeight="false" outlineLevel="0" collapsed="false">
      <c r="A1492" s="5" t="n">
        <v>1491</v>
      </c>
      <c r="C1492" s="9"/>
      <c r="D1492" s="9" t="s">
        <v>107</v>
      </c>
      <c r="G1492" s="0" t="str">
        <f aca="false">IF(Table24[[#This Row],[Number]]&lt;&gt;0,COUNTIF('Finish order'!F:F, Table24[[#This Row],[Number]]),"")</f>
        <v/>
      </c>
    </row>
    <row r="1493" customFormat="false" ht="15" hidden="false" customHeight="false" outlineLevel="0" collapsed="false">
      <c r="A1493" s="5" t="n">
        <v>1492</v>
      </c>
      <c r="C1493" s="9"/>
      <c r="D1493" s="9" t="s">
        <v>978</v>
      </c>
      <c r="G1493" s="0" t="str">
        <f aca="false">IF(Table24[[#This Row],[Number]]&lt;&gt;0,COUNTIF('Finish order'!F:F, Table24[[#This Row],[Number]]),"")</f>
        <v/>
      </c>
    </row>
    <row r="1494" customFormat="false" ht="15" hidden="false" customHeight="false" outlineLevel="0" collapsed="false">
      <c r="A1494" s="5" t="n">
        <v>1493</v>
      </c>
      <c r="C1494" s="9"/>
      <c r="D1494" s="9" t="s">
        <v>91</v>
      </c>
      <c r="G1494" s="0" t="str">
        <f aca="false">IF(Table24[[#This Row],[Number]]&lt;&gt;0,COUNTIF('Finish order'!F:F, Table24[[#This Row],[Number]]),"")</f>
        <v/>
      </c>
    </row>
    <row r="1495" customFormat="false" ht="15" hidden="false" customHeight="false" outlineLevel="0" collapsed="false">
      <c r="A1495" s="5" t="n">
        <v>1494</v>
      </c>
      <c r="C1495" s="9"/>
      <c r="D1495" s="9" t="s">
        <v>979</v>
      </c>
      <c r="G1495" s="0" t="str">
        <f aca="false">IF(Table24[[#This Row],[Number]]&lt;&gt;0,COUNTIF('Finish order'!F:F, Table24[[#This Row],[Number]]),"")</f>
        <v/>
      </c>
    </row>
    <row r="1496" customFormat="false" ht="15" hidden="false" customHeight="false" outlineLevel="0" collapsed="false">
      <c r="A1496" s="5" t="n">
        <v>1495</v>
      </c>
      <c r="C1496" s="9"/>
      <c r="D1496" s="9" t="s">
        <v>779</v>
      </c>
      <c r="G1496" s="0" t="str">
        <f aca="false">IF(Table24[[#This Row],[Number]]&lt;&gt;0,COUNTIF('Finish order'!F:F, Table24[[#This Row],[Number]]),"")</f>
        <v/>
      </c>
    </row>
    <row r="1497" customFormat="false" ht="15" hidden="false" customHeight="false" outlineLevel="0" collapsed="false">
      <c r="A1497" s="5" t="n">
        <v>1496</v>
      </c>
      <c r="C1497" s="9"/>
      <c r="D1497" s="9" t="s">
        <v>980</v>
      </c>
      <c r="G1497" s="0" t="str">
        <f aca="false">IF(Table24[[#This Row],[Number]]&lt;&gt;0,COUNTIF('Finish order'!F:F, Table24[[#This Row],[Number]]),"")</f>
        <v/>
      </c>
    </row>
    <row r="1498" customFormat="false" ht="15" hidden="false" customHeight="false" outlineLevel="0" collapsed="false">
      <c r="A1498" s="5" t="n">
        <v>1497</v>
      </c>
      <c r="C1498" s="9"/>
      <c r="D1498" s="9" t="s">
        <v>109</v>
      </c>
      <c r="G1498" s="0" t="str">
        <f aca="false">IF(Table24[[#This Row],[Number]]&lt;&gt;0,COUNTIF('Finish order'!F:F, Table24[[#This Row],[Number]]),"")</f>
        <v/>
      </c>
    </row>
    <row r="1499" customFormat="false" ht="15" hidden="false" customHeight="false" outlineLevel="0" collapsed="false">
      <c r="A1499" s="5" t="n">
        <v>1498</v>
      </c>
      <c r="C1499" s="9"/>
      <c r="D1499" s="9" t="s">
        <v>109</v>
      </c>
      <c r="G1499" s="0" t="str">
        <f aca="false">IF(Table24[[#This Row],[Number]]&lt;&gt;0,COUNTIF('Finish order'!F:F, Table24[[#This Row],[Number]]),"")</f>
        <v/>
      </c>
    </row>
    <row r="1500" customFormat="false" ht="15" hidden="false" customHeight="false" outlineLevel="0" collapsed="false">
      <c r="A1500" s="5" t="n">
        <v>1499</v>
      </c>
      <c r="C1500" s="9"/>
      <c r="D1500" s="9" t="s">
        <v>202</v>
      </c>
      <c r="G1500" s="0" t="str">
        <f aca="false">IF(Table24[[#This Row],[Number]]&lt;&gt;0,COUNTIF('Finish order'!F:F, Table24[[#This Row],[Number]]),"")</f>
        <v/>
      </c>
    </row>
    <row r="1501" customFormat="false" ht="15" hidden="false" customHeight="false" outlineLevel="0" collapsed="false">
      <c r="A1501" s="5" t="n">
        <v>1500</v>
      </c>
      <c r="C1501" s="9"/>
      <c r="D1501" s="9" t="s">
        <v>981</v>
      </c>
      <c r="G1501" s="0" t="str">
        <f aca="false">IF(Table24[[#This Row],[Number]]&lt;&gt;0,COUNTIF('Finish order'!F:F, Table24[[#This Row],[Number]]),"")</f>
        <v/>
      </c>
    </row>
    <row r="1502" customFormat="false" ht="15" hidden="false" customHeight="false" outlineLevel="0" collapsed="false">
      <c r="C1502" s="9"/>
      <c r="D1502" s="9" t="s">
        <v>982</v>
      </c>
      <c r="G1502" s="0" t="str">
        <f aca="false">IF(Table24[[#This Row],[Number]]&lt;&gt;0,COUNTIF('Finish order'!F:F, Table24[[#This Row],[Number]]),"")</f>
        <v/>
      </c>
    </row>
    <row r="1503" customFormat="false" ht="15" hidden="false" customHeight="false" outlineLevel="0" collapsed="false">
      <c r="C1503" s="9"/>
      <c r="D1503" s="9" t="s">
        <v>983</v>
      </c>
      <c r="G1503" s="0" t="str">
        <f aca="false">IF(Table24[[#This Row],[Number]]&lt;&gt;0,COUNTIF('Finish order'!F:F, Table24[[#This Row],[Number]]),"")</f>
        <v/>
      </c>
    </row>
    <row r="1504" customFormat="false" ht="15" hidden="false" customHeight="false" outlineLevel="0" collapsed="false">
      <c r="C1504" s="9"/>
      <c r="D1504" s="9" t="s">
        <v>344</v>
      </c>
      <c r="G1504" s="0" t="str">
        <f aca="false">IF(Table24[[#This Row],[Number]]&lt;&gt;0,COUNTIF('Finish order'!F:F, Table24[[#This Row],[Number]]),"")</f>
        <v/>
      </c>
    </row>
    <row r="1505" customFormat="false" ht="15" hidden="false" customHeight="false" outlineLevel="0" collapsed="false">
      <c r="C1505" s="9"/>
      <c r="D1505" s="9" t="s">
        <v>212</v>
      </c>
      <c r="G1505" s="0" t="str">
        <f aca="false">IF(Table24[[#This Row],[Number]]&lt;&gt;0,COUNTIF('Finish order'!F:F, Table24[[#This Row],[Number]]),"")</f>
        <v/>
      </c>
    </row>
    <row r="1506" customFormat="false" ht="15" hidden="false" customHeight="false" outlineLevel="0" collapsed="false">
      <c r="C1506" s="9"/>
      <c r="D1506" s="9" t="s">
        <v>48</v>
      </c>
      <c r="G1506" s="0" t="str">
        <f aca="false">IF(Table24[[#This Row],[Number]]&lt;&gt;0,COUNTIF('Finish order'!F:F, Table24[[#This Row],[Number]]),"")</f>
        <v/>
      </c>
    </row>
    <row r="1507" customFormat="false" ht="15" hidden="false" customHeight="false" outlineLevel="0" collapsed="false">
      <c r="C1507" s="9"/>
      <c r="D1507" s="9" t="s">
        <v>769</v>
      </c>
      <c r="G1507" s="0" t="str">
        <f aca="false">IF(Table24[[#This Row],[Number]]&lt;&gt;0,COUNTIF('Finish order'!F:F, Table24[[#This Row],[Number]]),"")</f>
        <v/>
      </c>
    </row>
    <row r="1508" customFormat="false" ht="15" hidden="false" customHeight="false" outlineLevel="0" collapsed="false">
      <c r="C1508" s="9"/>
      <c r="D1508" s="9" t="s">
        <v>258</v>
      </c>
      <c r="G1508" s="0" t="str">
        <f aca="false">IF(Table24[[#This Row],[Number]]&lt;&gt;0,COUNTIF('Finish order'!F:F, Table24[[#This Row],[Number]]),"")</f>
        <v/>
      </c>
    </row>
    <row r="1509" customFormat="false" ht="15" hidden="false" customHeight="false" outlineLevel="0" collapsed="false">
      <c r="C1509" s="9"/>
      <c r="D1509" s="9" t="s">
        <v>984</v>
      </c>
      <c r="G1509" s="0" t="str">
        <f aca="false">IF(Table24[[#This Row],[Number]]&lt;&gt;0,COUNTIF('Finish order'!F:F, Table24[[#This Row],[Number]]),"")</f>
        <v/>
      </c>
    </row>
    <row r="1510" customFormat="false" ht="15" hidden="false" customHeight="false" outlineLevel="0" collapsed="false">
      <c r="C1510" s="9"/>
      <c r="D1510" s="9" t="s">
        <v>93</v>
      </c>
      <c r="G1510" s="0" t="str">
        <f aca="false">IF(Table24[[#This Row],[Number]]&lt;&gt;0,COUNTIF('Finish order'!F:F, Table24[[#This Row],[Number]]),"")</f>
        <v/>
      </c>
    </row>
    <row r="1511" customFormat="false" ht="15" hidden="false" customHeight="false" outlineLevel="0" collapsed="false">
      <c r="C1511" s="9"/>
      <c r="D1511" s="9" t="s">
        <v>985</v>
      </c>
      <c r="G1511" s="0" t="str">
        <f aca="false">IF(Table24[[#This Row],[Number]]&lt;&gt;0,COUNTIF('Finish order'!F:F, Table24[[#This Row],[Number]]),"")</f>
        <v/>
      </c>
    </row>
    <row r="1512" customFormat="false" ht="15" hidden="false" customHeight="false" outlineLevel="0" collapsed="false">
      <c r="C1512" s="9"/>
      <c r="D1512" s="9" t="s">
        <v>986</v>
      </c>
      <c r="G1512" s="0" t="str">
        <f aca="false">IF(Table24[[#This Row],[Number]]&lt;&gt;0,COUNTIF('Finish order'!F:F, Table24[[#This Row],[Number]]),"")</f>
        <v/>
      </c>
    </row>
    <row r="1513" customFormat="false" ht="15" hidden="false" customHeight="false" outlineLevel="0" collapsed="false">
      <c r="C1513" s="9"/>
      <c r="D1513" s="9" t="s">
        <v>230</v>
      </c>
      <c r="G1513" s="0" t="str">
        <f aca="false">IF(Table24[[#This Row],[Number]]&lt;&gt;0,COUNTIF('Finish order'!F:F, Table24[[#This Row],[Number]]),"")</f>
        <v/>
      </c>
    </row>
    <row r="1514" customFormat="false" ht="15" hidden="false" customHeight="false" outlineLevel="0" collapsed="false">
      <c r="C1514" s="9"/>
      <c r="D1514" s="9" t="s">
        <v>736</v>
      </c>
      <c r="G1514" s="0" t="str">
        <f aca="false">IF(Table24[[#This Row],[Number]]&lt;&gt;0,COUNTIF('Finish order'!F:F, Table24[[#This Row],[Number]]),"")</f>
        <v/>
      </c>
    </row>
    <row r="1515" customFormat="false" ht="15" hidden="false" customHeight="false" outlineLevel="0" collapsed="false">
      <c r="C1515" s="9"/>
      <c r="D1515" s="9" t="s">
        <v>169</v>
      </c>
      <c r="G1515" s="0" t="str">
        <f aca="false">IF(Table24[[#This Row],[Number]]&lt;&gt;0,COUNTIF('Finish order'!F:F, Table24[[#This Row],[Number]]),"")</f>
        <v/>
      </c>
    </row>
    <row r="1516" customFormat="false" ht="15" hidden="false" customHeight="false" outlineLevel="0" collapsed="false">
      <c r="C1516" s="9"/>
      <c r="D1516" s="9" t="s">
        <v>59</v>
      </c>
      <c r="G1516" s="0" t="str">
        <f aca="false">IF(Table24[[#This Row],[Number]]&lt;&gt;0,COUNTIF('Finish order'!F:F, Table24[[#This Row],[Number]]),"")</f>
        <v/>
      </c>
    </row>
    <row r="1517" customFormat="false" ht="15" hidden="false" customHeight="false" outlineLevel="0" collapsed="false">
      <c r="C1517" s="9"/>
      <c r="D1517" s="9" t="s">
        <v>68</v>
      </c>
      <c r="G1517" s="0" t="str">
        <f aca="false">IF(Table24[[#This Row],[Number]]&lt;&gt;0,COUNTIF('Finish order'!F:F, Table24[[#This Row],[Number]]),"")</f>
        <v/>
      </c>
    </row>
    <row r="1518" customFormat="false" ht="15" hidden="false" customHeight="false" outlineLevel="0" collapsed="false">
      <c r="C1518" s="9"/>
      <c r="D1518" s="9" t="s">
        <v>987</v>
      </c>
      <c r="G1518" s="0" t="str">
        <f aca="false">IF(Table24[[#This Row],[Number]]&lt;&gt;0,COUNTIF('Finish order'!F:F, Table24[[#This Row],[Number]]),"")</f>
        <v/>
      </c>
    </row>
    <row r="1519" customFormat="false" ht="15" hidden="false" customHeight="false" outlineLevel="0" collapsed="false">
      <c r="C1519" s="9"/>
      <c r="D1519" s="9" t="s">
        <v>71</v>
      </c>
      <c r="G1519" s="0" t="str">
        <f aca="false">IF(Table24[[#This Row],[Number]]&lt;&gt;0,COUNTIF('Finish order'!F:F, Table24[[#This Row],[Number]]),"")</f>
        <v/>
      </c>
    </row>
    <row r="1520" customFormat="false" ht="15" hidden="false" customHeight="false" outlineLevel="0" collapsed="false">
      <c r="C1520" s="9"/>
      <c r="D1520" s="9" t="s">
        <v>988</v>
      </c>
      <c r="G1520" s="0" t="str">
        <f aca="false">IF(Table24[[#This Row],[Number]]&lt;&gt;0,COUNTIF('Finish order'!F:F, Table24[[#This Row],[Number]]),"")</f>
        <v/>
      </c>
    </row>
    <row r="1521" customFormat="false" ht="15" hidden="false" customHeight="false" outlineLevel="0" collapsed="false">
      <c r="C1521" s="9"/>
      <c r="D1521" s="9" t="s">
        <v>989</v>
      </c>
      <c r="G1521" s="0" t="str">
        <f aca="false">IF(Table24[[#This Row],[Number]]&lt;&gt;0,COUNTIF('Finish order'!F:F, Table24[[#This Row],[Number]]),"")</f>
        <v/>
      </c>
    </row>
    <row r="1522" customFormat="false" ht="15" hidden="false" customHeight="false" outlineLevel="0" collapsed="false">
      <c r="C1522" s="9"/>
      <c r="D1522" s="9" t="s">
        <v>990</v>
      </c>
      <c r="G1522" s="0" t="str">
        <f aca="false">IF(Table24[[#This Row],[Number]]&lt;&gt;0,COUNTIF('Finish order'!F:F, Table24[[#This Row],[Number]]),"")</f>
        <v/>
      </c>
    </row>
    <row r="1523" customFormat="false" ht="15" hidden="false" customHeight="false" outlineLevel="0" collapsed="false">
      <c r="C1523" s="9"/>
      <c r="D1523" s="9" t="s">
        <v>184</v>
      </c>
      <c r="G1523" s="0" t="str">
        <f aca="false">IF(Table24[[#This Row],[Number]]&lt;&gt;0,COUNTIF('Finish order'!F:F, Table24[[#This Row],[Number]]),"")</f>
        <v/>
      </c>
    </row>
    <row r="1524" customFormat="false" ht="15" hidden="false" customHeight="false" outlineLevel="0" collapsed="false">
      <c r="C1524" s="9"/>
      <c r="D1524" s="9" t="s">
        <v>991</v>
      </c>
      <c r="G1524" s="0" t="str">
        <f aca="false">IF(Table24[[#This Row],[Number]]&lt;&gt;0,COUNTIF('Finish order'!F:F, Table24[[#This Row],[Number]]),"")</f>
        <v/>
      </c>
    </row>
    <row r="1525" customFormat="false" ht="15" hidden="false" customHeight="false" outlineLevel="0" collapsed="false">
      <c r="C1525" s="9"/>
      <c r="D1525" s="9" t="s">
        <v>992</v>
      </c>
      <c r="G1525" s="0" t="str">
        <f aca="false">IF(Table24[[#This Row],[Number]]&lt;&gt;0,COUNTIF('Finish order'!F:F, Table24[[#This Row],[Number]]),"")</f>
        <v/>
      </c>
    </row>
    <row r="1526" customFormat="false" ht="15" hidden="false" customHeight="false" outlineLevel="0" collapsed="false">
      <c r="C1526" s="9"/>
      <c r="D1526" s="9" t="s">
        <v>992</v>
      </c>
      <c r="G1526" s="0" t="str">
        <f aca="false">IF(Table24[[#This Row],[Number]]&lt;&gt;0,COUNTIF('Finish order'!F:F, Table24[[#This Row],[Number]]),"")</f>
        <v/>
      </c>
    </row>
    <row r="1527" customFormat="false" ht="15" hidden="false" customHeight="false" outlineLevel="0" collapsed="false">
      <c r="C1527" s="9"/>
      <c r="D1527" s="9" t="s">
        <v>993</v>
      </c>
      <c r="G1527" s="0" t="str">
        <f aca="false">IF(Table24[[#This Row],[Number]]&lt;&gt;0,COUNTIF('Finish order'!F:F, Table24[[#This Row],[Number]]),"")</f>
        <v/>
      </c>
    </row>
    <row r="1528" customFormat="false" ht="15" hidden="false" customHeight="false" outlineLevel="0" collapsed="false">
      <c r="C1528" s="9"/>
      <c r="D1528" s="9" t="s">
        <v>220</v>
      </c>
      <c r="G1528" s="0" t="str">
        <f aca="false">IF(Table24[[#This Row],[Number]]&lt;&gt;0,COUNTIF('Finish order'!F:F, Table24[[#This Row],[Number]]),"")</f>
        <v/>
      </c>
    </row>
    <row r="1529" customFormat="false" ht="15" hidden="false" customHeight="false" outlineLevel="0" collapsed="false">
      <c r="C1529" s="9"/>
      <c r="D1529" s="9" t="s">
        <v>166</v>
      </c>
      <c r="G1529" s="0" t="str">
        <f aca="false">IF(Table24[[#This Row],[Number]]&lt;&gt;0,COUNTIF('Finish order'!F:F, Table24[[#This Row],[Number]]),"")</f>
        <v/>
      </c>
    </row>
    <row r="1530" customFormat="false" ht="15" hidden="false" customHeight="false" outlineLevel="0" collapsed="false">
      <c r="C1530" s="9"/>
      <c r="D1530" s="9" t="s">
        <v>186</v>
      </c>
      <c r="G1530" s="0" t="str">
        <f aca="false">IF(Table24[[#This Row],[Number]]&lt;&gt;0,COUNTIF('Finish order'!F:F, Table24[[#This Row],[Number]]),"")</f>
        <v/>
      </c>
    </row>
    <row r="1531" customFormat="false" ht="15" hidden="false" customHeight="false" outlineLevel="0" collapsed="false">
      <c r="C1531" s="9"/>
      <c r="D1531" s="9" t="s">
        <v>626</v>
      </c>
      <c r="G1531" s="0" t="str">
        <f aca="false">IF(Table24[[#This Row],[Number]]&lt;&gt;0,COUNTIF('Finish order'!F:F, Table24[[#This Row],[Number]]),"")</f>
        <v/>
      </c>
    </row>
    <row r="1532" customFormat="false" ht="15" hidden="false" customHeight="false" outlineLevel="0" collapsed="false">
      <c r="C1532" s="9"/>
      <c r="D1532" s="9" t="s">
        <v>994</v>
      </c>
      <c r="G1532" s="0" t="str">
        <f aca="false">IF(Table24[[#This Row],[Number]]&lt;&gt;0,COUNTIF('Finish order'!F:F, Table24[[#This Row],[Number]]),"")</f>
        <v/>
      </c>
    </row>
    <row r="1533" customFormat="false" ht="15" hidden="false" customHeight="false" outlineLevel="0" collapsed="false">
      <c r="C1533" s="9"/>
      <c r="D1533" s="9" t="s">
        <v>995</v>
      </c>
      <c r="G1533" s="0" t="str">
        <f aca="false">IF(Table24[[#This Row],[Number]]&lt;&gt;0,COUNTIF('Finish order'!F:F, Table24[[#This Row],[Number]]),"")</f>
        <v/>
      </c>
    </row>
    <row r="1534" customFormat="false" ht="15" hidden="false" customHeight="false" outlineLevel="0" collapsed="false">
      <c r="C1534" s="9"/>
      <c r="D1534" s="9" t="s">
        <v>996</v>
      </c>
      <c r="G1534" s="0" t="str">
        <f aca="false">IF(Table24[[#This Row],[Number]]&lt;&gt;0,COUNTIF('Finish order'!F:F, Table24[[#This Row],[Number]]),"")</f>
        <v/>
      </c>
    </row>
    <row r="1535" customFormat="false" ht="15" hidden="false" customHeight="false" outlineLevel="0" collapsed="false">
      <c r="C1535" s="9"/>
      <c r="D1535" s="9" t="s">
        <v>115</v>
      </c>
      <c r="G1535" s="0" t="str">
        <f aca="false">IF(Table24[[#This Row],[Number]]&lt;&gt;0,COUNTIF('Finish order'!F:F, Table24[[#This Row],[Number]]),"")</f>
        <v/>
      </c>
    </row>
    <row r="1536" customFormat="false" ht="15" hidden="false" customHeight="false" outlineLevel="0" collapsed="false">
      <c r="C1536" s="9"/>
      <c r="D1536" s="9" t="s">
        <v>139</v>
      </c>
      <c r="G1536" s="0" t="str">
        <f aca="false">IF(Table24[[#This Row],[Number]]&lt;&gt;0,COUNTIF('Finish order'!F:F, Table24[[#This Row],[Number]]),"")</f>
        <v/>
      </c>
    </row>
    <row r="1537" customFormat="false" ht="15" hidden="false" customHeight="false" outlineLevel="0" collapsed="false">
      <c r="C1537" s="9"/>
      <c r="D1537" s="9" t="s">
        <v>99</v>
      </c>
      <c r="G1537" s="0" t="str">
        <f aca="false">IF(Table24[[#This Row],[Number]]&lt;&gt;0,COUNTIF('Finish order'!F:F, Table24[[#This Row],[Number]]),"")</f>
        <v/>
      </c>
    </row>
    <row r="1538" customFormat="false" ht="15" hidden="false" customHeight="false" outlineLevel="0" collapsed="false">
      <c r="C1538" s="9"/>
      <c r="D1538" s="9" t="s">
        <v>745</v>
      </c>
      <c r="G1538" s="0" t="str">
        <f aca="false">IF(Table24[[#This Row],[Number]]&lt;&gt;0,COUNTIF('Finish order'!F:F, Table24[[#This Row],[Number]]),"")</f>
        <v/>
      </c>
    </row>
    <row r="1539" customFormat="false" ht="15" hidden="false" customHeight="false" outlineLevel="0" collapsed="false">
      <c r="C1539" s="9"/>
      <c r="D1539" s="9" t="s">
        <v>997</v>
      </c>
      <c r="G1539" s="0" t="str">
        <f aca="false">IF(Table24[[#This Row],[Number]]&lt;&gt;0,COUNTIF('Finish order'!F:F, Table24[[#This Row],[Number]]),"")</f>
        <v/>
      </c>
    </row>
    <row r="1540" customFormat="false" ht="24.05" hidden="false" customHeight="false" outlineLevel="0" collapsed="false">
      <c r="C1540" s="9"/>
      <c r="D1540" s="9" t="s">
        <v>998</v>
      </c>
      <c r="G1540" s="0" t="str">
        <f aca="false">IF(Table24[[#This Row],[Number]]&lt;&gt;0,COUNTIF('Finish order'!F:F, Table24[[#This Row],[Number]]),"")</f>
        <v/>
      </c>
    </row>
    <row r="1541" customFormat="false" ht="15" hidden="false" customHeight="false" outlineLevel="0" collapsed="false">
      <c r="C1541" s="9"/>
      <c r="D1541" s="9" t="s">
        <v>264</v>
      </c>
      <c r="G1541" s="0" t="str">
        <f aca="false">IF(Table24[[#This Row],[Number]]&lt;&gt;0,COUNTIF('Finish order'!F:F, Table24[[#This Row],[Number]]),"")</f>
        <v/>
      </c>
    </row>
    <row r="1542" customFormat="false" ht="15" hidden="false" customHeight="false" outlineLevel="0" collapsed="false">
      <c r="C1542" s="9"/>
      <c r="D1542" s="9" t="s">
        <v>999</v>
      </c>
      <c r="G1542" s="0" t="str">
        <f aca="false">IF(Table24[[#This Row],[Number]]&lt;&gt;0,COUNTIF('Finish order'!F:F, Table24[[#This Row],[Number]]),"")</f>
        <v/>
      </c>
    </row>
    <row r="1543" customFormat="false" ht="15" hidden="false" customHeight="false" outlineLevel="0" collapsed="false">
      <c r="C1543" s="9"/>
      <c r="D1543" s="9" t="s">
        <v>732</v>
      </c>
      <c r="G1543" s="0" t="str">
        <f aca="false">IF(Table24[[#This Row],[Number]]&lt;&gt;0,COUNTIF('Finish order'!F:F, Table24[[#This Row],[Number]]),"")</f>
        <v/>
      </c>
    </row>
    <row r="1544" customFormat="false" ht="15" hidden="false" customHeight="false" outlineLevel="0" collapsed="false">
      <c r="C1544" s="9"/>
      <c r="D1544" s="9" t="s">
        <v>188</v>
      </c>
      <c r="G1544" s="0" t="str">
        <f aca="false">IF(Table24[[#This Row],[Number]]&lt;&gt;0,COUNTIF('Finish order'!F:F, Table24[[#This Row],[Number]]),"")</f>
        <v/>
      </c>
    </row>
    <row r="1545" customFormat="false" ht="15" hidden="false" customHeight="false" outlineLevel="0" collapsed="false">
      <c r="C1545" s="9"/>
      <c r="D1545" s="9" t="s">
        <v>50</v>
      </c>
      <c r="G1545" s="0" t="str">
        <f aca="false">IF(Table24[[#This Row],[Number]]&lt;&gt;0,COUNTIF('Finish order'!F:F, Table24[[#This Row],[Number]]),"")</f>
        <v/>
      </c>
    </row>
    <row r="1546" customFormat="false" ht="15" hidden="false" customHeight="false" outlineLevel="0" collapsed="false">
      <c r="C1546" s="9"/>
      <c r="D1546" s="9" t="s">
        <v>1000</v>
      </c>
      <c r="G1546" s="0" t="str">
        <f aca="false">IF(Table24[[#This Row],[Number]]&lt;&gt;0,COUNTIF('Finish order'!F:F, Table24[[#This Row],[Number]]),"")</f>
        <v/>
      </c>
    </row>
    <row r="1547" customFormat="false" ht="15" hidden="false" customHeight="false" outlineLevel="0" collapsed="false">
      <c r="C1547" s="9"/>
      <c r="D1547" s="9" t="s">
        <v>1001</v>
      </c>
      <c r="G1547" s="0" t="str">
        <f aca="false">IF(Table24[[#This Row],[Number]]&lt;&gt;0,COUNTIF('Finish order'!F:F, Table24[[#This Row],[Number]]),"")</f>
        <v/>
      </c>
    </row>
    <row r="1548" customFormat="false" ht="15" hidden="false" customHeight="false" outlineLevel="0" collapsed="false">
      <c r="C1548" s="9"/>
      <c r="D1548" s="9" t="s">
        <v>600</v>
      </c>
      <c r="G1548" s="0" t="str">
        <f aca="false">IF(Table24[[#This Row],[Number]]&lt;&gt;0,COUNTIF('Finish order'!F:F, Table24[[#This Row],[Number]]),"")</f>
        <v/>
      </c>
    </row>
    <row r="1549" customFormat="false" ht="15" hidden="false" customHeight="false" outlineLevel="0" collapsed="false">
      <c r="C1549" s="9"/>
      <c r="D1549" s="9" t="s">
        <v>113</v>
      </c>
      <c r="G1549" s="0" t="str">
        <f aca="false">IF(Table24[[#This Row],[Number]]&lt;&gt;0,COUNTIF('Finish order'!F:F, Table24[[#This Row],[Number]]),"")</f>
        <v/>
      </c>
    </row>
    <row r="1550" customFormat="false" ht="15" hidden="false" customHeight="false" outlineLevel="0" collapsed="false">
      <c r="C1550" s="9"/>
      <c r="D1550" s="9" t="s">
        <v>829</v>
      </c>
      <c r="G1550" s="0" t="str">
        <f aca="false">IF(Table24[[#This Row],[Number]]&lt;&gt;0,COUNTIF('Finish order'!F:F, Table24[[#This Row],[Number]]),"")</f>
        <v/>
      </c>
    </row>
    <row r="1551" customFormat="false" ht="15" hidden="false" customHeight="false" outlineLevel="0" collapsed="false">
      <c r="C1551" s="9"/>
      <c r="D1551" s="9" t="s">
        <v>1002</v>
      </c>
      <c r="G1551" s="0" t="str">
        <f aca="false">IF(Table24[[#This Row],[Number]]&lt;&gt;0,COUNTIF('Finish order'!F:F, Table24[[#This Row],[Number]]),"")</f>
        <v/>
      </c>
    </row>
    <row r="1552" customFormat="false" ht="15" hidden="false" customHeight="false" outlineLevel="0" collapsed="false">
      <c r="C1552" s="9"/>
      <c r="D1552" s="9" t="s">
        <v>1003</v>
      </c>
      <c r="G1552" s="0" t="str">
        <f aca="false">IF(Table24[[#This Row],[Number]]&lt;&gt;0,COUNTIF('Finish order'!F:F, Table24[[#This Row],[Number]]),"")</f>
        <v/>
      </c>
    </row>
    <row r="1553" customFormat="false" ht="15" hidden="false" customHeight="false" outlineLevel="0" collapsed="false">
      <c r="C1553" s="9"/>
      <c r="D1553" s="9" t="s">
        <v>1004</v>
      </c>
      <c r="G1553" s="0" t="str">
        <f aca="false">IF(Table24[[#This Row],[Number]]&lt;&gt;0,COUNTIF('Finish order'!F:F, Table24[[#This Row],[Number]]),"")</f>
        <v/>
      </c>
    </row>
    <row r="1554" customFormat="false" ht="15" hidden="false" customHeight="false" outlineLevel="0" collapsed="false">
      <c r="C1554" s="9"/>
      <c r="D1554" s="9" t="s">
        <v>102</v>
      </c>
      <c r="G1554" s="0" t="str">
        <f aca="false">IF(Table24[[#This Row],[Number]]&lt;&gt;0,COUNTIF('Finish order'!F:F, Table24[[#This Row],[Number]]),"")</f>
        <v/>
      </c>
    </row>
    <row r="1555" customFormat="false" ht="15" hidden="false" customHeight="false" outlineLevel="0" collapsed="false">
      <c r="C1555" s="9"/>
      <c r="D1555" s="9" t="s">
        <v>1005</v>
      </c>
      <c r="G1555" s="0" t="str">
        <f aca="false">IF(Table24[[#This Row],[Number]]&lt;&gt;0,COUNTIF('Finish order'!F:F, Table24[[#This Row],[Number]]),"")</f>
        <v/>
      </c>
    </row>
    <row r="1556" customFormat="false" ht="15" hidden="false" customHeight="false" outlineLevel="0" collapsed="false">
      <c r="C1556" s="9"/>
      <c r="D1556" s="9" t="s">
        <v>803</v>
      </c>
      <c r="G1556" s="0" t="str">
        <f aca="false">IF(Table24[[#This Row],[Number]]&lt;&gt;0,COUNTIF('Finish order'!F:F, Table24[[#This Row],[Number]]),"")</f>
        <v/>
      </c>
    </row>
    <row r="1557" customFormat="false" ht="15" hidden="false" customHeight="false" outlineLevel="0" collapsed="false">
      <c r="C1557" s="9"/>
      <c r="D1557" s="9" t="s">
        <v>403</v>
      </c>
      <c r="G1557" s="0" t="str">
        <f aca="false">IF(Table24[[#This Row],[Number]]&lt;&gt;0,COUNTIF('Finish order'!F:F, Table24[[#This Row],[Number]]),"")</f>
        <v/>
      </c>
    </row>
    <row r="1558" customFormat="false" ht="15" hidden="false" customHeight="false" outlineLevel="0" collapsed="false">
      <c r="C1558" s="9"/>
      <c r="D1558" s="9" t="s">
        <v>443</v>
      </c>
      <c r="G1558" s="0" t="str">
        <f aca="false">IF(Table24[[#This Row],[Number]]&lt;&gt;0,COUNTIF('Finish order'!F:F, Table24[[#This Row],[Number]]),"")</f>
        <v/>
      </c>
    </row>
    <row r="1559" customFormat="false" ht="15" hidden="false" customHeight="false" outlineLevel="0" collapsed="false">
      <c r="C1559" s="9"/>
      <c r="D1559" s="9" t="s">
        <v>1006</v>
      </c>
      <c r="G1559" s="0" t="str">
        <f aca="false">IF(Table24[[#This Row],[Number]]&lt;&gt;0,COUNTIF('Finish order'!F:F, Table24[[#This Row],[Number]]),"")</f>
        <v/>
      </c>
    </row>
    <row r="1560" customFormat="false" ht="15" hidden="false" customHeight="false" outlineLevel="0" collapsed="false">
      <c r="C1560" s="9"/>
      <c r="D1560" s="9" t="s">
        <v>1007</v>
      </c>
      <c r="G1560" s="0" t="str">
        <f aca="false">IF(Table24[[#This Row],[Number]]&lt;&gt;0,COUNTIF('Finish order'!F:F, Table24[[#This Row],[Number]]),"")</f>
        <v/>
      </c>
    </row>
    <row r="1561" customFormat="false" ht="15" hidden="false" customHeight="false" outlineLevel="0" collapsed="false">
      <c r="C1561" s="9"/>
      <c r="D1561" s="9" t="s">
        <v>320</v>
      </c>
      <c r="G1561" s="0" t="str">
        <f aca="false">IF(Table24[[#This Row],[Number]]&lt;&gt;0,COUNTIF('Finish order'!F:F, Table24[[#This Row],[Number]]),"")</f>
        <v/>
      </c>
    </row>
    <row r="1562" customFormat="false" ht="15" hidden="false" customHeight="false" outlineLevel="0" collapsed="false">
      <c r="C1562" s="9"/>
      <c r="D1562" s="9" t="s">
        <v>715</v>
      </c>
      <c r="G1562" s="0" t="str">
        <f aca="false">IF(Table24[[#This Row],[Number]]&lt;&gt;0,COUNTIF('Finish order'!F:F, Table24[[#This Row],[Number]]),"")</f>
        <v/>
      </c>
    </row>
    <row r="1563" customFormat="false" ht="15" hidden="false" customHeight="false" outlineLevel="0" collapsed="false">
      <c r="C1563" s="9"/>
      <c r="D1563" s="9" t="s">
        <v>1008</v>
      </c>
      <c r="G1563" s="0" t="str">
        <f aca="false">IF(Table24[[#This Row],[Number]]&lt;&gt;0,COUNTIF('Finish order'!F:F, Table24[[#This Row],[Number]]),"")</f>
        <v/>
      </c>
    </row>
    <row r="1564" customFormat="false" ht="15" hidden="false" customHeight="false" outlineLevel="0" collapsed="false">
      <c r="C1564" s="9"/>
      <c r="D1564" s="9" t="s">
        <v>471</v>
      </c>
      <c r="G1564" s="0" t="str">
        <f aca="false">IF(Table24[[#This Row],[Number]]&lt;&gt;0,COUNTIF('Finish order'!F:F, Table24[[#This Row],[Number]]),"")</f>
        <v/>
      </c>
    </row>
    <row r="1565" customFormat="false" ht="15" hidden="false" customHeight="false" outlineLevel="0" collapsed="false">
      <c r="C1565" s="9"/>
      <c r="D1565" s="9" t="s">
        <v>1009</v>
      </c>
      <c r="G1565" s="0" t="str">
        <f aca="false">IF(Table24[[#This Row],[Number]]&lt;&gt;0,COUNTIF('Finish order'!F:F, Table24[[#This Row],[Number]]),"")</f>
        <v/>
      </c>
    </row>
    <row r="1566" customFormat="false" ht="15" hidden="false" customHeight="false" outlineLevel="0" collapsed="false">
      <c r="C1566" s="9"/>
      <c r="D1566" s="9" t="s">
        <v>1010</v>
      </c>
      <c r="G1566" s="0" t="str">
        <f aca="false">IF(Table24[[#This Row],[Number]]&lt;&gt;0,COUNTIF('Finish order'!F:F, Table24[[#This Row],[Number]]),"")</f>
        <v/>
      </c>
    </row>
    <row r="1567" customFormat="false" ht="15" hidden="false" customHeight="false" outlineLevel="0" collapsed="false">
      <c r="C1567" s="9"/>
      <c r="D1567" s="9" t="s">
        <v>902</v>
      </c>
      <c r="G1567" s="0" t="str">
        <f aca="false">IF(Table24[[#This Row],[Number]]&lt;&gt;0,COUNTIF('Finish order'!F:F, Table24[[#This Row],[Number]]),"")</f>
        <v/>
      </c>
    </row>
    <row r="1568" customFormat="false" ht="15" hidden="false" customHeight="false" outlineLevel="0" collapsed="false">
      <c r="C1568" s="9"/>
      <c r="D1568" s="9" t="s">
        <v>557</v>
      </c>
      <c r="G1568" s="0" t="str">
        <f aca="false">IF(Table24[[#This Row],[Number]]&lt;&gt;0,COUNTIF('Finish order'!F:F, Table24[[#This Row],[Number]]),"")</f>
        <v/>
      </c>
    </row>
    <row r="1569" customFormat="false" ht="15" hidden="false" customHeight="false" outlineLevel="0" collapsed="false">
      <c r="C1569" s="9"/>
      <c r="D1569" s="9" t="s">
        <v>545</v>
      </c>
      <c r="G1569" s="0" t="str">
        <f aca="false">IF(Table24[[#This Row],[Number]]&lt;&gt;0,COUNTIF('Finish order'!F:F, Table24[[#This Row],[Number]]),"")</f>
        <v/>
      </c>
    </row>
    <row r="1570" customFormat="false" ht="15" hidden="false" customHeight="false" outlineLevel="0" collapsed="false">
      <c r="C1570" s="9"/>
      <c r="D1570" s="9" t="s">
        <v>141</v>
      </c>
      <c r="G1570" s="0" t="str">
        <f aca="false">IF(Table24[[#This Row],[Number]]&lt;&gt;0,COUNTIF('Finish order'!F:F, Table24[[#This Row],[Number]]),"")</f>
        <v/>
      </c>
    </row>
    <row r="1571" customFormat="false" ht="15" hidden="false" customHeight="false" outlineLevel="0" collapsed="false">
      <c r="C1571" s="9"/>
      <c r="D1571" s="9" t="s">
        <v>52</v>
      </c>
      <c r="G1571" s="0" t="str">
        <f aca="false">IF(Table24[[#This Row],[Number]]&lt;&gt;0,COUNTIF('Finish order'!F:F, Table24[[#This Row],[Number]]),"")</f>
        <v/>
      </c>
    </row>
    <row r="1572" customFormat="false" ht="15" hidden="false" customHeight="false" outlineLevel="0" collapsed="false">
      <c r="C1572" s="9"/>
      <c r="D1572" s="9" t="s">
        <v>1011</v>
      </c>
      <c r="G1572" s="0" t="str">
        <f aca="false">IF(Table24[[#This Row],[Number]]&lt;&gt;0,COUNTIF('Finish order'!F:F, Table24[[#This Row],[Number]]),"")</f>
        <v/>
      </c>
    </row>
    <row r="1573" customFormat="false" ht="15" hidden="false" customHeight="false" outlineLevel="0" collapsed="false">
      <c r="C1573" s="9"/>
      <c r="D1573" s="9" t="s">
        <v>1012</v>
      </c>
      <c r="G1573" s="0" t="str">
        <f aca="false">IF(Table24[[#This Row],[Number]]&lt;&gt;0,COUNTIF('Finish order'!F:F, Table24[[#This Row],[Number]]),"")</f>
        <v/>
      </c>
    </row>
    <row r="1574" customFormat="false" ht="15" hidden="false" customHeight="false" outlineLevel="0" collapsed="false">
      <c r="C1574" s="9"/>
      <c r="D1574" s="9" t="s">
        <v>694</v>
      </c>
      <c r="G1574" s="0" t="str">
        <f aca="false">IF(Table24[[#This Row],[Number]]&lt;&gt;0,COUNTIF('Finish order'!F:F, Table24[[#This Row],[Number]]),"")</f>
        <v/>
      </c>
    </row>
    <row r="1575" customFormat="false" ht="15" hidden="false" customHeight="false" outlineLevel="0" collapsed="false">
      <c r="C1575" s="9"/>
      <c r="D1575" s="9" t="s">
        <v>1013</v>
      </c>
      <c r="G1575" s="0" t="str">
        <f aca="false">IF(Table24[[#This Row],[Number]]&lt;&gt;0,COUNTIF('Finish order'!F:F, Table24[[#This Row],[Number]]),"")</f>
        <v/>
      </c>
    </row>
  </sheetData>
  <conditionalFormatting sqref="C1174">
    <cfRule type="duplicateValues" priority="2" aboveAverage="0" equalAverage="0" bottom="0" percent="0" rank="0" text="" dxfId="7"/>
  </conditionalFormatting>
  <conditionalFormatting sqref="E1:E1048576">
    <cfRule type="expression" priority="3" aboveAverage="0" equalAverage="0" bottom="0" percent="0" rank="0" text="" dxfId="8">
      <formula>EXACT($E1,"M")</formula>
    </cfRule>
    <cfRule type="expression" priority="4" aboveAverage="0" equalAverage="0" bottom="0" percent="0" rank="0" text="" dxfId="9">
      <formula>EXACT($E1,"F")</formula>
    </cfRule>
    <cfRule type="expression" priority="5" aboveAverage="0" equalAverage="0" bottom="0" percent="0" rank="0" text="" dxfId="10">
      <formula>AND(LEFT(F1,1)="W", LEFT(E1,1)="M")</formula>
    </cfRule>
    <cfRule type="expression" priority="6" aboveAverage="0" equalAverage="0" bottom="0" percent="0" rank="0" text="" dxfId="11">
      <formula>AND(LEFT(F1,1)="M", LEFT(E1,1)="F")</formula>
    </cfRule>
    <cfRule type="containsText" priority="7" operator="containsText" aboveAverage="0" equalAverage="0" bottom="0" percent="0" rank="0" text="w" dxfId="12">
      <formula>NOT(ISERROR(SEARCH("w",E1)))</formula>
    </cfRule>
  </conditionalFormatting>
  <conditionalFormatting sqref="E2:E1001">
    <cfRule type="expression" priority="8" aboveAverage="0" equalAverage="0" bottom="0" percent="0" rank="0" text="" dxfId="13">
      <formula>AND(LEFT(F2,1)="M", LEFT(E2,1)="F")</formula>
    </cfRule>
    <cfRule type="containsText" priority="9" operator="containsText" aboveAverage="0" equalAverage="0" bottom="0" percent="0" rank="0" text="w" dxfId="14">
      <formula>NOT(ISERROR(SEARCH("w",E2)))</formula>
    </cfRule>
    <cfRule type="expression" priority="10" aboveAverage="0" equalAverage="0" bottom="0" percent="0" rank="0" text="" dxfId="15">
      <formula>AND(LEFT(F2,1)="W", LEFT(E2,1)="M")</formula>
    </cfRule>
  </conditionalFormatting>
  <conditionalFormatting sqref="F2:F1048576 C985">
    <cfRule type="containsText" priority="11" operator="containsText" aboveAverage="0" equalAverage="0" bottom="0" percent="0" rank="0" text="O" dxfId="16">
      <formula>NOT(ISERROR(SEARCH("O",C2)))</formula>
    </cfRule>
    <cfRule type="containsText" priority="12" operator="containsText" aboveAverage="0" equalAverage="0" bottom="0" percent="0" rank="0" text="F" dxfId="17">
      <formula>NOT(ISERROR(SEARCH("F",C2)))</formula>
    </cfRule>
    <cfRule type="expression" priority="13" aboveAverage="0" equalAverage="0" bottom="0" percent="0" rank="0" text="" dxfId="18">
      <formula>AND(LEFT(C2,1)="W", LEFT(B2,1)="M")</formula>
    </cfRule>
    <cfRule type="expression" priority="14" aboveAverage="0" equalAverage="0" bottom="0" percent="0" rank="0" text="" dxfId="19">
      <formula>AND(LEFT(C2,1)="M", LEFT(B2,1)="F")</formula>
    </cfRule>
  </conditionalFormatting>
  <conditionalFormatting sqref="C986:C1001 C2:C984">
    <cfRule type="duplicateValues" priority="15" aboveAverage="0" equalAverage="0" bottom="0" percent="0" rank="0" text="" dxfId="20"/>
  </conditionalFormatting>
  <conditionalFormatting sqref="C2:C1575">
    <cfRule type="duplicateValues" priority="16" aboveAverage="0" equalAverage="0" bottom="0" percent="0" rank="0" text="" dxfId="21"/>
  </conditionalFormatting>
  <conditionalFormatting sqref="G2:G1048576">
    <cfRule type="expression" priority="17" aboveAverage="0" equalAverage="0" bottom="0" percent="0" rank="0" text="" dxfId="22">
      <formula>LEN(TRIM(G2))=0</formula>
    </cfRule>
    <cfRule type="cellIs" priority="18" operator="greaterThan" aboveAverage="0" equalAverage="0" bottom="0" percent="0" rank="0" text="" dxfId="23">
      <formula>1</formula>
    </cfRule>
    <cfRule type="cellIs" priority="19" operator="equal" aboveAverage="0" equalAverage="0" bottom="0" percent="0" rank="0" text="" dxfId="24">
      <formula>1</formula>
    </cfRule>
    <cfRule type="cellIs" priority="20" operator="equal" aboveAverage="0" equalAverage="0" bottom="0" percent="0" rank="0" text="" dxfId="25">
      <formula>0</formula>
    </cfRule>
  </conditionalFormatting>
  <conditionalFormatting sqref="E1 E1002:E1048576">
    <cfRule type="expression" priority="21" aboveAverage="0" equalAverage="0" bottom="0" percent="0" rank="0" text="" dxfId="26">
      <formula>AND(LEFT(F1,1)="W", LEFT(E1,1)="M")</formula>
    </cfRule>
    <cfRule type="expression" priority="22" aboveAverage="0" equalAverage="0" bottom="0" percent="0" rank="0" text="" dxfId="27">
      <formula>AND(LEFT(F1,1)="M", LEFT(E1,1)="F")</formula>
    </cfRule>
    <cfRule type="containsText" priority="23" operator="containsText" aboveAverage="0" equalAverage="0" bottom="0" percent="0" rank="0" text="w" dxfId="28">
      <formula>NOT(ISERROR(SEARCH("w",E1)))</formula>
    </cfRule>
  </conditionalFormatting>
  <conditionalFormatting sqref="B1:B1215 B1217:B1048576">
    <cfRule type="duplicateValues" priority="24" aboveAverage="0" equalAverage="0" bottom="0" percent="0" rank="0" text="" dxfId="29"/>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510"/>
  <sheetViews>
    <sheetView showFormulas="false" showGridLines="true" showRowColHeaders="true" showZeros="true" rightToLeft="false" tabSelected="false" showOutlineSymbols="true" defaultGridColor="true" view="normal" topLeftCell="A19" colorId="64" zoomScale="110" zoomScaleNormal="110" zoomScalePageLayoutView="100" workbookViewId="0">
      <selection pane="topLeft" activeCell="G32" activeCellId="0" sqref="G32"/>
    </sheetView>
  </sheetViews>
  <sheetFormatPr defaultColWidth="8.859375" defaultRowHeight="15" zeroHeight="false" outlineLevelRow="0" outlineLevelCol="0"/>
  <cols>
    <col collapsed="false" customWidth="false" hidden="false" outlineLevel="0" max="1" min="1" style="5" width="8.86"/>
    <col collapsed="false" customWidth="false" hidden="true" outlineLevel="0" max="5" min="2" style="5" width="8.86"/>
    <col collapsed="false" customWidth="false" hidden="false" outlineLevel="0" max="6" min="6" style="5" width="8.86"/>
    <col collapsed="false" customWidth="true" hidden="false" outlineLevel="0" max="7" min="7" style="5" width="11.85"/>
    <col collapsed="false" customWidth="true" hidden="false" outlineLevel="0" max="8" min="8" style="0" width="19.86"/>
    <col collapsed="false" customWidth="true" hidden="false" outlineLevel="0" max="9" min="9" style="0" width="35"/>
    <col collapsed="false" customWidth="true" hidden="false" outlineLevel="0" max="10" min="10" style="0" width="9.86"/>
    <col collapsed="false" customWidth="true" hidden="false" outlineLevel="0" max="11" min="11" style="0" width="23.71"/>
    <col collapsed="false" customWidth="true" hidden="true" outlineLevel="0" max="12" min="12" style="0" width="13.42"/>
    <col collapsed="false" customWidth="true" hidden="true" outlineLevel="0" max="13" min="13" style="0" width="5.29"/>
    <col collapsed="false" customWidth="true" hidden="true" outlineLevel="0" max="14" min="14" style="0" width="10.71"/>
    <col collapsed="false" customWidth="true" hidden="false" outlineLevel="0" max="16" min="15" style="0" width="3"/>
    <col collapsed="false" customWidth="true" hidden="false" outlineLevel="0" max="17" min="17" style="0" width="5.42"/>
    <col collapsed="false" customWidth="true" hidden="false" outlineLevel="0" max="18" min="18" style="0" width="7.42"/>
    <col collapsed="false" customWidth="true" hidden="false" outlineLevel="0" max="20" min="19" style="0" width="11.29"/>
  </cols>
  <sheetData>
    <row r="1" customFormat="false" ht="15" hidden="false" customHeight="false" outlineLevel="0" collapsed="false">
      <c r="A1" s="8" t="s">
        <v>1014</v>
      </c>
      <c r="B1" s="8" t="s">
        <v>1015</v>
      </c>
      <c r="C1" s="8" t="s">
        <v>1016</v>
      </c>
      <c r="D1" s="8" t="s">
        <v>1017</v>
      </c>
      <c r="E1" s="8" t="s">
        <v>1018</v>
      </c>
      <c r="F1" s="8" t="s">
        <v>32</v>
      </c>
      <c r="G1" s="8" t="s">
        <v>1019</v>
      </c>
      <c r="H1" s="11" t="s">
        <v>33</v>
      </c>
      <c r="I1" s="11" t="s">
        <v>34</v>
      </c>
      <c r="J1" s="8" t="s">
        <v>35</v>
      </c>
      <c r="K1" s="11" t="s">
        <v>36</v>
      </c>
      <c r="L1" s="20" t="s">
        <v>1020</v>
      </c>
      <c r="M1" s="20" t="s">
        <v>1021</v>
      </c>
      <c r="N1" s="20" t="s">
        <v>1022</v>
      </c>
    </row>
    <row r="2" customFormat="false" ht="15" hidden="false" customHeight="false" outlineLevel="0" collapsed="false">
      <c r="A2" s="5" t="n">
        <v>1</v>
      </c>
      <c r="B2" s="5" t="n">
        <f aca="false">IF(F2&lt;&gt;"",COUNTIF($J$2:J2,J2),"")</f>
        <v>1</v>
      </c>
      <c r="C2" s="5" t="str">
        <f aca="false">IF(F2&lt;&gt;0,J2&amp;":"&amp;B2,"")</f>
        <v>Male:1</v>
      </c>
      <c r="D2" s="5" t="n">
        <f aca="false">IF(F2&lt;&gt;0,COUNTIF($K$2:K2,K2),"")</f>
        <v>1</v>
      </c>
      <c r="E2" s="5" t="str">
        <f aca="false">IF(F2&lt;&gt;0,K2&amp;":"&amp;D2,"")</f>
        <v>MU23:1</v>
      </c>
      <c r="F2" s="5" t="n">
        <v>397</v>
      </c>
      <c r="G2" s="21" t="n">
        <v>0.0451967592592593</v>
      </c>
      <c r="H2" s="11" t="str">
        <f aca="false">IFERROR(VLOOKUP(F2, Entries!$B:$F, 2, FALSE()),"")</f>
        <v>Harry Butterworth</v>
      </c>
      <c r="I2" s="11" t="str">
        <f aca="false">IFERROR(VLOOKUP(F2, Entries!$B:$F, 3, FALSE()),"")</f>
        <v>Scarborough AC</v>
      </c>
      <c r="J2" s="11" t="str">
        <f aca="false">IFERROR(VLOOKUP(F2, Entries!$B:$F, 4, FALSE()),"")</f>
        <v>Male</v>
      </c>
      <c r="K2" s="11" t="str">
        <f aca="false">IFERROR(VLOOKUP(F2, Entries!$B:$F, 5, FALSE()),"")</f>
        <v>MU23</v>
      </c>
      <c r="L2" s="11" t="str">
        <f aca="false">LEFT(Table22[[#This Row],[Category]],2)</f>
        <v>MU</v>
      </c>
      <c r="M2" s="11" t="n">
        <f aca="false">IF(F2&lt;&gt;0,COUNTIF($L$2:L2,L2),"")</f>
        <v>1</v>
      </c>
      <c r="N2" s="11" t="str">
        <f aca="false">IF(F2&lt;&gt;0,L2&amp;":"&amp;M2,"")</f>
        <v>MU:1</v>
      </c>
    </row>
    <row r="3" customFormat="false" ht="15" hidden="false" customHeight="false" outlineLevel="0" collapsed="false">
      <c r="A3" s="5" t="n">
        <v>2</v>
      </c>
      <c r="B3" s="5" t="n">
        <f aca="false">IF(F3&lt;&gt;"",COUNTIF($J$2:J3,J3),"")</f>
        <v>2</v>
      </c>
      <c r="C3" s="5" t="str">
        <f aca="false">IF(F3&lt;&gt;0,J3&amp;":"&amp;B3,"")</f>
        <v>Male:2</v>
      </c>
      <c r="D3" s="5" t="n">
        <f aca="false">IF(F3&lt;&gt;0,COUNTIF($K$2:K3,K3),"")</f>
        <v>1</v>
      </c>
      <c r="E3" s="5" t="str">
        <f aca="false">IF(F3&lt;&gt;0,K3&amp;":"&amp;D3,"")</f>
        <v>M40:1</v>
      </c>
      <c r="F3" s="5" t="n">
        <v>520</v>
      </c>
      <c r="G3" s="21" t="n">
        <v>0.0452430555555556</v>
      </c>
      <c r="H3" s="11" t="str">
        <f aca="false">IFERROR(VLOOKUP(F3, Entries!$B:$F, 2, FALSE()),"")</f>
        <v>Dan Bateson</v>
      </c>
      <c r="I3" s="11" t="str">
        <f aca="false">IFERROR(VLOOKUP(F3, Entries!$B:$F, 3, FALSE()),"")</f>
        <v>Scarborough AC</v>
      </c>
      <c r="J3" s="11" t="str">
        <f aca="false">IFERROR(VLOOKUP(F3, Entries!$B:$F, 4, FALSE()),"")</f>
        <v>Male</v>
      </c>
      <c r="K3" s="11" t="str">
        <f aca="false">IFERROR(VLOOKUP(F3, Entries!$B:$F, 5, FALSE()),"")</f>
        <v>M40</v>
      </c>
      <c r="L3" s="11" t="str">
        <f aca="false">LEFT(Table22[[#This Row],[Category]],2)</f>
        <v>M4</v>
      </c>
      <c r="M3" s="11" t="n">
        <f aca="false">IF(F3&lt;&gt;0,COUNTIF($L$2:L3,L3),"")</f>
        <v>1</v>
      </c>
      <c r="N3" s="11" t="str">
        <f aca="false">IF(F3&lt;&gt;0,L3&amp;":"&amp;M3,"")</f>
        <v>M4:1</v>
      </c>
    </row>
    <row r="4" customFormat="false" ht="15" hidden="false" customHeight="false" outlineLevel="0" collapsed="false">
      <c r="A4" s="5" t="n">
        <v>3</v>
      </c>
      <c r="B4" s="5" t="n">
        <f aca="false">IF(F4&lt;&gt;"",COUNTIF($J$2:J4,J4),"")</f>
        <v>3</v>
      </c>
      <c r="C4" s="5" t="str">
        <f aca="false">IF(F4&lt;&gt;0,J4&amp;":"&amp;B4,"")</f>
        <v>Male:3</v>
      </c>
      <c r="D4" s="5" t="n">
        <f aca="false">IF(F4&lt;&gt;0,COUNTIF($K$2:K4,K4),"")</f>
        <v>1</v>
      </c>
      <c r="E4" s="5" t="str">
        <f aca="false">IF(F4&lt;&gt;0,K4&amp;":"&amp;D4,"")</f>
        <v>MSEN:1</v>
      </c>
      <c r="F4" s="5" t="n">
        <v>313</v>
      </c>
      <c r="G4" s="21" t="n">
        <v>0.0480555555555556</v>
      </c>
      <c r="H4" s="11" t="str">
        <f aca="false">IFERROR(VLOOKUP(F4, Entries!$B:$F, 2, FALSE()),"")</f>
        <v>Robert Preston</v>
      </c>
      <c r="I4" s="11" t="str">
        <f aca="false">IFERROR(VLOOKUP(F4, Entries!$B:$F, 3, FALSE()),"")</f>
        <v>Pickering RC</v>
      </c>
      <c r="J4" s="11" t="str">
        <f aca="false">IFERROR(VLOOKUP(F4, Entries!$B:$F, 4, FALSE()),"")</f>
        <v>Male</v>
      </c>
      <c r="K4" s="11" t="str">
        <f aca="false">IFERROR(VLOOKUP(F4, Entries!$B:$F, 5, FALSE()),"")</f>
        <v>MSEN</v>
      </c>
      <c r="L4" s="22" t="str">
        <f aca="false">LEFT(Table22[[#This Row],[Category]],2)</f>
        <v>MS</v>
      </c>
      <c r="M4" s="11" t="n">
        <f aca="false">IF(F4&lt;&gt;0,COUNTIF($L$2:L4,L4),"")</f>
        <v>1</v>
      </c>
      <c r="N4" s="11" t="str">
        <f aca="false">IF(F4&lt;&gt;0,L4&amp;":"&amp;M4,"")</f>
        <v>MS:1</v>
      </c>
    </row>
    <row r="5" customFormat="false" ht="15" hidden="false" customHeight="false" outlineLevel="0" collapsed="false">
      <c r="A5" s="5" t="n">
        <v>4</v>
      </c>
      <c r="B5" s="5" t="n">
        <f aca="false">IF(F5&lt;&gt;"",COUNTIF($J$2:J5,J5),"")</f>
        <v>4</v>
      </c>
      <c r="C5" s="5" t="str">
        <f aca="false">IF(F5&lt;&gt;0,J5&amp;":"&amp;B5,"")</f>
        <v>Male:4</v>
      </c>
      <c r="D5" s="5" t="n">
        <f aca="false">IF(F5&lt;&gt;0,COUNTIF($K$2:K5,K5),"")</f>
        <v>2</v>
      </c>
      <c r="E5" s="5" t="str">
        <f aca="false">IF(F5&lt;&gt;0,K5&amp;":"&amp;D5,"")</f>
        <v>MSEN:2</v>
      </c>
      <c r="F5" s="5" t="n">
        <v>333</v>
      </c>
      <c r="G5" s="21" t="n">
        <v>0.0500694444444444</v>
      </c>
      <c r="H5" s="11" t="str">
        <f aca="false">IFERROR(VLOOKUP(F5, Entries!$B:$F, 2, FALSE()),"")</f>
        <v>Paul Lawton</v>
      </c>
      <c r="I5" s="11" t="str">
        <f aca="false">IFERROR(VLOOKUP(F5, Entries!$B:$F, 3, FALSE()),"")</f>
        <v>Scarborough AC</v>
      </c>
      <c r="J5" s="11" t="str">
        <f aca="false">IFERROR(VLOOKUP(F5, Entries!$B:$F, 4, FALSE()),"")</f>
        <v>Male</v>
      </c>
      <c r="K5" s="11" t="str">
        <f aca="false">IFERROR(VLOOKUP(F5, Entries!$B:$F, 5, FALSE()),"")</f>
        <v>MSEN</v>
      </c>
      <c r="L5" s="23" t="str">
        <f aca="false">LEFT(Table22[[#This Row],[Category]],2)</f>
        <v>MS</v>
      </c>
      <c r="M5" s="11" t="n">
        <f aca="false">IF(F5&lt;&gt;0,COUNTIF($L$2:L5,L5),"")</f>
        <v>2</v>
      </c>
      <c r="N5" s="11" t="str">
        <f aca="false">IF(F5&lt;&gt;0,L5&amp;":"&amp;M5,"")</f>
        <v>MS:2</v>
      </c>
    </row>
    <row r="6" customFormat="false" ht="15" hidden="false" customHeight="false" outlineLevel="0" collapsed="false">
      <c r="A6" s="5" t="n">
        <v>5</v>
      </c>
      <c r="B6" s="5" t="n">
        <f aca="false">IF(F6&lt;&gt;"",COUNTIF($J$2:J6,J6),"")</f>
        <v>5</v>
      </c>
      <c r="C6" s="5" t="str">
        <f aca="false">IF(F6&lt;&gt;0,J6&amp;":"&amp;B6,"")</f>
        <v>Male:5</v>
      </c>
      <c r="D6" s="5" t="n">
        <f aca="false">IF(F6&lt;&gt;0,COUNTIF($K$2:K6,K6),"")</f>
        <v>1</v>
      </c>
      <c r="E6" s="5" t="str">
        <f aca="false">IF(F6&lt;&gt;0,K6&amp;":"&amp;D6,"")</f>
        <v>M45:1</v>
      </c>
      <c r="F6" s="5" t="n">
        <v>618</v>
      </c>
      <c r="G6" s="21" t="n">
        <v>0.0510416666666667</v>
      </c>
      <c r="H6" s="11" t="str">
        <f aca="false">IFERROR(VLOOKUP(F6, Entries!$B:$F, 2, FALSE()),"")</f>
        <v>Ian Rowan</v>
      </c>
      <c r="I6" s="11" t="str">
        <f aca="false">IFERROR(VLOOKUP(F6, Entries!$B:$F, 3, FALSE()),"")</f>
        <v>Esk Valley Fell Club</v>
      </c>
      <c r="J6" s="11" t="str">
        <f aca="false">IFERROR(VLOOKUP(F6, Entries!$B:$F, 4, FALSE()),"")</f>
        <v>Male</v>
      </c>
      <c r="K6" s="11" t="str">
        <f aca="false">IFERROR(VLOOKUP(F6, Entries!$B:$F, 5, FALSE()),"")</f>
        <v>M45</v>
      </c>
      <c r="L6" s="22" t="str">
        <f aca="false">LEFT(Table22[[#This Row],[Category]],2)</f>
        <v>M4</v>
      </c>
      <c r="M6" s="11" t="n">
        <f aca="false">IF(F6&lt;&gt;0,COUNTIF($L$2:L6,L6),"")</f>
        <v>2</v>
      </c>
      <c r="N6" s="11" t="str">
        <f aca="false">IF(F6&lt;&gt;0,L6&amp;":"&amp;M6,"")</f>
        <v>M4:2</v>
      </c>
    </row>
    <row r="7" customFormat="false" ht="15" hidden="false" customHeight="false" outlineLevel="0" collapsed="false">
      <c r="A7" s="5" t="n">
        <v>6</v>
      </c>
      <c r="B7" s="5" t="n">
        <f aca="false">IF(F7&lt;&gt;"",COUNTIF($J$2:J7,J7),"")</f>
        <v>6</v>
      </c>
      <c r="C7" s="5" t="str">
        <f aca="false">IF(F7&lt;&gt;0,J7&amp;":"&amp;B7,"")</f>
        <v>Male:6</v>
      </c>
      <c r="D7" s="5" t="n">
        <f aca="false">IF(F7&lt;&gt;0,COUNTIF($K$2:K7,K7),"")</f>
        <v>2</v>
      </c>
      <c r="E7" s="5" t="str">
        <f aca="false">IF(F7&lt;&gt;0,K7&amp;":"&amp;D7,"")</f>
        <v>M40:2</v>
      </c>
      <c r="F7" s="5" t="n">
        <v>511</v>
      </c>
      <c r="G7" s="21" t="n">
        <v>0.0514236111111111</v>
      </c>
      <c r="H7" s="11" t="str">
        <f aca="false">IFERROR(VLOOKUP(F7, Entries!$B:$F, 2, FALSE()),"")</f>
        <v>Peter Walker</v>
      </c>
      <c r="I7" s="11" t="str">
        <f aca="false">IFERROR(VLOOKUP(F7, Entries!$B:$F, 3, FALSE()),"")</f>
        <v>York Knavesmire Harriers</v>
      </c>
      <c r="J7" s="11" t="str">
        <f aca="false">IFERROR(VLOOKUP(F7, Entries!$B:$F, 4, FALSE()),"")</f>
        <v>Male</v>
      </c>
      <c r="K7" s="11" t="str">
        <f aca="false">IFERROR(VLOOKUP(F7, Entries!$B:$F, 5, FALSE()),"")</f>
        <v>M40</v>
      </c>
      <c r="L7" s="23" t="str">
        <f aca="false">LEFT(Table22[[#This Row],[Category]],2)</f>
        <v>M4</v>
      </c>
      <c r="M7" s="11" t="n">
        <f aca="false">IF(F7&lt;&gt;0,COUNTIF($L$2:L7,L7),"")</f>
        <v>3</v>
      </c>
      <c r="N7" s="11" t="str">
        <f aca="false">IF(F7&lt;&gt;0,L7&amp;":"&amp;M7,"")</f>
        <v>M4:3</v>
      </c>
    </row>
    <row r="8" customFormat="false" ht="15" hidden="false" customHeight="false" outlineLevel="0" collapsed="false">
      <c r="A8" s="5" t="n">
        <v>7</v>
      </c>
      <c r="B8" s="5" t="n">
        <f aca="false">IF(F8&lt;&gt;"",COUNTIF($J$2:J8,J8),"")</f>
        <v>7</v>
      </c>
      <c r="C8" s="5" t="str">
        <f aca="false">IF(F8&lt;&gt;0,J8&amp;":"&amp;B8,"")</f>
        <v>Male:7</v>
      </c>
      <c r="D8" s="5" t="n">
        <f aca="false">IF(F8&lt;&gt;0,COUNTIF($K$2:K8,K8),"")</f>
        <v>1</v>
      </c>
      <c r="E8" s="5" t="str">
        <f aca="false">IF(F8&lt;&gt;0,K8&amp;":"&amp;D8,"")</f>
        <v>M55:1</v>
      </c>
      <c r="F8" s="5" t="n">
        <v>804</v>
      </c>
      <c r="G8" s="21" t="n">
        <v>0.052349537037037</v>
      </c>
      <c r="H8" s="11" t="str">
        <f aca="false">IFERROR(VLOOKUP(F8, Entries!$B:$F, 2, FALSE()),"")</f>
        <v>Stephen Pugh</v>
      </c>
      <c r="I8" s="11" t="str">
        <f aca="false">IFERROR(VLOOKUP(F8, Entries!$B:$F, 3, FALSE()),"")</f>
        <v>Esk Valley Fell Club</v>
      </c>
      <c r="J8" s="11" t="str">
        <f aca="false">IFERROR(VLOOKUP(F8, Entries!$B:$F, 4, FALSE()),"")</f>
        <v>Male</v>
      </c>
      <c r="K8" s="11" t="str">
        <f aca="false">IFERROR(VLOOKUP(F8, Entries!$B:$F, 5, FALSE()),"")</f>
        <v>M55</v>
      </c>
      <c r="L8" s="22" t="str">
        <f aca="false">LEFT(Table22[[#This Row],[Category]],2)</f>
        <v>M5</v>
      </c>
      <c r="M8" s="11" t="n">
        <f aca="false">IF(F8&lt;&gt;0,COUNTIF($L$2:L8,L8),"")</f>
        <v>1</v>
      </c>
      <c r="N8" s="11" t="str">
        <f aca="false">IF(F8&lt;&gt;0,L8&amp;":"&amp;M8,"")</f>
        <v>M5:1</v>
      </c>
    </row>
    <row r="9" customFormat="false" ht="15" hidden="false" customHeight="false" outlineLevel="0" collapsed="false">
      <c r="A9" s="5" t="n">
        <v>8</v>
      </c>
      <c r="B9" s="5" t="n">
        <f aca="false">IF(F9&lt;&gt;"",COUNTIF($J$2:J9,J9),"")</f>
        <v>8</v>
      </c>
      <c r="C9" s="5" t="str">
        <f aca="false">IF(F9&lt;&gt;0,J9&amp;":"&amp;B9,"")</f>
        <v>Male:8</v>
      </c>
      <c r="D9" s="5" t="n">
        <f aca="false">IF(F9&lt;&gt;0,COUNTIF($K$2:K9,K9),"")</f>
        <v>3</v>
      </c>
      <c r="E9" s="5" t="str">
        <f aca="false">IF(F9&lt;&gt;0,K9&amp;":"&amp;D9,"")</f>
        <v>M40:3</v>
      </c>
      <c r="F9" s="5" t="n">
        <v>543</v>
      </c>
      <c r="G9" s="21" t="n">
        <v>0.0524884259259259</v>
      </c>
      <c r="H9" s="11" t="str">
        <f aca="false">IFERROR(VLOOKUP(F9, Entries!$B:$F, 2, FALSE()),"")</f>
        <v>Rorie McIntosh</v>
      </c>
      <c r="I9" s="11" t="str">
        <f aca="false">IFERROR(VLOOKUP(F9, Entries!$B:$F, 3, FALSE()),"")</f>
        <v>Esk Valley Fell Club</v>
      </c>
      <c r="J9" s="11" t="str">
        <f aca="false">IFERROR(VLOOKUP(F9, Entries!$B:$F, 4, FALSE()),"")</f>
        <v>Male</v>
      </c>
      <c r="K9" s="11" t="str">
        <f aca="false">IFERROR(VLOOKUP(F9, Entries!$B:$F, 5, FALSE()),"")</f>
        <v>M40</v>
      </c>
      <c r="L9" s="23" t="str">
        <f aca="false">LEFT(Table22[[#This Row],[Category]],2)</f>
        <v>M4</v>
      </c>
      <c r="M9" s="11" t="n">
        <f aca="false">IF(F9&lt;&gt;0,COUNTIF($L$2:L9,L9),"")</f>
        <v>4</v>
      </c>
      <c r="N9" s="11" t="str">
        <f aca="false">IF(F9&lt;&gt;0,L9&amp;":"&amp;M9,"")</f>
        <v>M4:4</v>
      </c>
    </row>
    <row r="10" customFormat="false" ht="15" hidden="false" customHeight="false" outlineLevel="0" collapsed="false">
      <c r="A10" s="5" t="n">
        <v>9</v>
      </c>
      <c r="B10" s="5" t="n">
        <f aca="false">IF(F10&lt;&gt;"",COUNTIF($J$2:J10,J10),"")</f>
        <v>9</v>
      </c>
      <c r="C10" s="5" t="str">
        <f aca="false">IF(F10&lt;&gt;0,J10&amp;":"&amp;B10,"")</f>
        <v>Male:9</v>
      </c>
      <c r="D10" s="5" t="n">
        <f aca="false">IF(F10&lt;&gt;0,COUNTIF($K$2:K10,K10),"")</f>
        <v>2</v>
      </c>
      <c r="E10" s="5" t="str">
        <f aca="false">IF(F10&lt;&gt;0,K10&amp;":"&amp;D10,"")</f>
        <v>M45:2</v>
      </c>
      <c r="F10" s="5" t="n">
        <v>609</v>
      </c>
      <c r="G10" s="21" t="n">
        <v>0.0531944444444445</v>
      </c>
      <c r="H10" s="11" t="str">
        <f aca="false">IFERROR(VLOOKUP(F10, Entries!$B:$F, 2, FALSE()),"")</f>
        <v>Damian Kilpin</v>
      </c>
      <c r="I10" s="11" t="str">
        <f aca="false">IFERROR(VLOOKUP(F10, Entries!$B:$F, 3, FALSE()),"")</f>
        <v>Penistone Footpath Runners &amp; AC</v>
      </c>
      <c r="J10" s="11" t="str">
        <f aca="false">IFERROR(VLOOKUP(F10, Entries!$B:$F, 4, FALSE()),"")</f>
        <v>Male</v>
      </c>
      <c r="K10" s="11" t="str">
        <f aca="false">IFERROR(VLOOKUP(F10, Entries!$B:$F, 5, FALSE()),"")</f>
        <v>M45</v>
      </c>
      <c r="L10" s="22" t="str">
        <f aca="false">LEFT(Table22[[#This Row],[Category]],2)</f>
        <v>M4</v>
      </c>
      <c r="M10" s="11" t="n">
        <f aca="false">IF(F10&lt;&gt;0,COUNTIF($L$2:L10,L10),"")</f>
        <v>5</v>
      </c>
      <c r="N10" s="11" t="str">
        <f aca="false">IF(F10&lt;&gt;0,L10&amp;":"&amp;M10,"")</f>
        <v>M4:5</v>
      </c>
    </row>
    <row r="11" customFormat="false" ht="15" hidden="false" customHeight="false" outlineLevel="0" collapsed="false">
      <c r="A11" s="5" t="n">
        <v>10</v>
      </c>
      <c r="B11" s="5" t="n">
        <f aca="false">IF(F11&lt;&gt;"",COUNTIF($J$2:J11,J11),"")</f>
        <v>1</v>
      </c>
      <c r="C11" s="5" t="str">
        <f aca="false">IF(F11&lt;&gt;0,J11&amp;":"&amp;B11,"")</f>
        <v>Female:1</v>
      </c>
      <c r="D11" s="5" t="n">
        <f aca="false">IF(F11&lt;&gt;0,COUNTIF($K$2:K11,K11),"")</f>
        <v>1</v>
      </c>
      <c r="E11" s="5" t="str">
        <f aca="false">IF(F11&lt;&gt;0,K11&amp;":"&amp;D11,"")</f>
        <v>W40:1</v>
      </c>
      <c r="F11" s="5" t="n">
        <v>100</v>
      </c>
      <c r="G11" s="21" t="n">
        <v>0.0532638888888889</v>
      </c>
      <c r="H11" s="11" t="str">
        <f aca="false">IFERROR(VLOOKUP(F11, Entries!$B:$F, 2, FALSE()),"")</f>
        <v>Catherine Williamson</v>
      </c>
      <c r="I11" s="11" t="str">
        <f aca="false">IFERROR(VLOOKUP(F11, Entries!$B:$F, 3, FALSE()),"")</f>
        <v>Loftus &amp; Whitby AC</v>
      </c>
      <c r="J11" s="11" t="str">
        <f aca="false">IFERROR(VLOOKUP(F11, Entries!$B:$F, 4, FALSE()),"")</f>
        <v>Female</v>
      </c>
      <c r="K11" s="11" t="str">
        <f aca="false">IFERROR(VLOOKUP(F11, Entries!$B:$F, 5, FALSE()),"")</f>
        <v>W40</v>
      </c>
      <c r="L11" s="23" t="str">
        <f aca="false">LEFT(Table22[[#This Row],[Category]],2)</f>
        <v>W4</v>
      </c>
      <c r="M11" s="11" t="n">
        <f aca="false">IF(F11&lt;&gt;0,COUNTIF($L$2:L11,L11),"")</f>
        <v>1</v>
      </c>
      <c r="N11" s="11" t="str">
        <f aca="false">IF(F11&lt;&gt;0,L11&amp;":"&amp;M11,"")</f>
        <v>W4:1</v>
      </c>
    </row>
    <row r="12" customFormat="false" ht="15" hidden="false" customHeight="false" outlineLevel="0" collapsed="false">
      <c r="A12" s="5" t="n">
        <v>11</v>
      </c>
      <c r="B12" s="5" t="n">
        <f aca="false">IF(F12&lt;&gt;"",COUNTIF($J$2:J12,J12),"")</f>
        <v>10</v>
      </c>
      <c r="C12" s="5" t="str">
        <f aca="false">IF(F12&lt;&gt;0,J12&amp;":"&amp;B12,"")</f>
        <v>Male:10</v>
      </c>
      <c r="D12" s="5" t="n">
        <f aca="false">IF(F12&lt;&gt;0,COUNTIF($K$2:K12,K12),"")</f>
        <v>3</v>
      </c>
      <c r="E12" s="5" t="str">
        <f aca="false">IF(F12&lt;&gt;0,K12&amp;":"&amp;D12,"")</f>
        <v>MSEN:3</v>
      </c>
      <c r="F12" s="5" t="n">
        <v>435</v>
      </c>
      <c r="G12" s="21" t="n">
        <v>0.0533101851851852</v>
      </c>
      <c r="H12" s="11" t="str">
        <f aca="false">IFERROR(VLOOKUP(F12, Entries!$B:$F, 2, FALSE()),"")</f>
        <v>Glynn Ellwood</v>
      </c>
      <c r="I12" s="11" t="str">
        <f aca="false">IFERROR(VLOOKUP(F12, Entries!$B:$F, 3, FALSE()),"")</f>
        <v>York Knavesmire Harriers</v>
      </c>
      <c r="J12" s="11" t="str">
        <f aca="false">IFERROR(VLOOKUP(F12, Entries!$B:$F, 4, FALSE()),"")</f>
        <v>Male</v>
      </c>
      <c r="K12" s="11" t="str">
        <f aca="false">IFERROR(VLOOKUP(F12, Entries!$B:$F, 5, FALSE()),"")</f>
        <v>MSEN</v>
      </c>
      <c r="L12" s="22" t="str">
        <f aca="false">LEFT(Table22[[#This Row],[Category]],2)</f>
        <v>MS</v>
      </c>
      <c r="M12" s="11" t="n">
        <f aca="false">IF(F12&lt;&gt;0,COUNTIF($L$2:L12,L12),"")</f>
        <v>3</v>
      </c>
      <c r="N12" s="11" t="str">
        <f aca="false">IF(F12&lt;&gt;0,L12&amp;":"&amp;M12,"")</f>
        <v>MS:3</v>
      </c>
    </row>
    <row r="13" customFormat="false" ht="15" hidden="false" customHeight="false" outlineLevel="0" collapsed="false">
      <c r="A13" s="5" t="n">
        <v>12</v>
      </c>
      <c r="B13" s="5" t="n">
        <f aca="false">IF(F13&lt;&gt;"",COUNTIF($J$2:J13,J13),"")</f>
        <v>11</v>
      </c>
      <c r="C13" s="5" t="str">
        <f aca="false">IF(F13&lt;&gt;0,J13&amp;":"&amp;B13,"")</f>
        <v>Male:11</v>
      </c>
      <c r="D13" s="5" t="n">
        <f aca="false">IF(F13&lt;&gt;0,COUNTIF($K$2:K13,K13),"")</f>
        <v>4</v>
      </c>
      <c r="E13" s="5" t="str">
        <f aca="false">IF(F13&lt;&gt;0,K13&amp;":"&amp;D13,"")</f>
        <v>MSEN:4</v>
      </c>
      <c r="F13" s="5" t="n">
        <v>328</v>
      </c>
      <c r="G13" s="21" t="n">
        <v>0.0533796296296296</v>
      </c>
      <c r="H13" s="11" t="str">
        <f aca="false">IFERROR(VLOOKUP(F13, Entries!$B:$F, 2, FALSE()),"")</f>
        <v>Alex Linsley</v>
      </c>
      <c r="I13" s="11" t="str">
        <f aca="false">IFERROR(VLOOKUP(F13, Entries!$B:$F, 3, FALSE()),"")</f>
        <v>Individual#</v>
      </c>
      <c r="J13" s="11" t="str">
        <f aca="false">IFERROR(VLOOKUP(F13, Entries!$B:$F, 4, FALSE()),"")</f>
        <v>Male</v>
      </c>
      <c r="K13" s="11" t="str">
        <f aca="false">IFERROR(VLOOKUP(F13, Entries!$B:$F, 5, FALSE()),"")</f>
        <v>MSEN</v>
      </c>
      <c r="L13" s="23" t="str">
        <f aca="false">LEFT(Table22[[#This Row],[Category]],2)</f>
        <v>MS</v>
      </c>
      <c r="M13" s="11" t="n">
        <f aca="false">IF(F13&lt;&gt;0,COUNTIF($L$2:L13,L13),"")</f>
        <v>4</v>
      </c>
      <c r="N13" s="11" t="str">
        <f aca="false">IF(F13&lt;&gt;0,L13&amp;":"&amp;M13,"")</f>
        <v>MS:4</v>
      </c>
    </row>
    <row r="14" customFormat="false" ht="15" hidden="false" customHeight="false" outlineLevel="0" collapsed="false">
      <c r="A14" s="5" t="n">
        <v>13</v>
      </c>
      <c r="B14" s="5" t="n">
        <f aca="false">IF(F14&lt;&gt;"",COUNTIF($J$2:J14,J14),"")</f>
        <v>2</v>
      </c>
      <c r="C14" s="5" t="str">
        <f aca="false">IF(F14&lt;&gt;0,J14&amp;":"&amp;B14,"")</f>
        <v>Female:2</v>
      </c>
      <c r="D14" s="5" t="n">
        <f aca="false">IF(F14&lt;&gt;0,COUNTIF($K$2:K14,K14),"")</f>
        <v>2</v>
      </c>
      <c r="E14" s="5" t="str">
        <f aca="false">IF(F14&lt;&gt;0,K14&amp;":"&amp;D14,"")</f>
        <v>W40:2</v>
      </c>
      <c r="F14" s="5" t="n">
        <v>109</v>
      </c>
      <c r="G14" s="21" t="n">
        <v>0.0545138888888889</v>
      </c>
      <c r="H14" s="11" t="str">
        <f aca="false">IFERROR(VLOOKUP(F14, Entries!$B:$F, 2, FALSE()),"")</f>
        <v>Rhona Marshall</v>
      </c>
      <c r="I14" s="11" t="str">
        <f aca="false">IFERROR(VLOOKUP(F14, Entries!$B:$F, 3, FALSE()),"")</f>
        <v>Scarborough AC</v>
      </c>
      <c r="J14" s="11" t="str">
        <f aca="false">IFERROR(VLOOKUP(F14, Entries!$B:$F, 4, FALSE()),"")</f>
        <v>Female</v>
      </c>
      <c r="K14" s="11" t="str">
        <f aca="false">IFERROR(VLOOKUP(F14, Entries!$B:$F, 5, FALSE()),"")</f>
        <v>W40</v>
      </c>
      <c r="L14" s="22" t="str">
        <f aca="false">LEFT(Table22[[#This Row],[Category]],2)</f>
        <v>W4</v>
      </c>
      <c r="M14" s="11" t="n">
        <f aca="false">IF(F14&lt;&gt;0,COUNTIF($L$2:L14,L14),"")</f>
        <v>2</v>
      </c>
      <c r="N14" s="11" t="str">
        <f aca="false">IF(F14&lt;&gt;0,L14&amp;":"&amp;M14,"")</f>
        <v>W4:2</v>
      </c>
    </row>
    <row r="15" customFormat="false" ht="15" hidden="false" customHeight="false" outlineLevel="0" collapsed="false">
      <c r="A15" s="5" t="n">
        <v>14</v>
      </c>
      <c r="B15" s="5" t="n">
        <f aca="false">IF(F15&lt;&gt;"",COUNTIF($J$2:J15,J15),"")</f>
        <v>12</v>
      </c>
      <c r="C15" s="5" t="str">
        <f aca="false">IF(F15&lt;&gt;0,J15&amp;":"&amp;B15,"")</f>
        <v>Male:12</v>
      </c>
      <c r="D15" s="5" t="n">
        <f aca="false">IF(F15&lt;&gt;0,COUNTIF($K$2:K15,K15),"")</f>
        <v>5</v>
      </c>
      <c r="E15" s="5" t="str">
        <f aca="false">IF(F15&lt;&gt;0,K15&amp;":"&amp;D15,"")</f>
        <v>MSEN:5</v>
      </c>
      <c r="F15" s="5" t="n">
        <v>311</v>
      </c>
      <c r="G15" s="21" t="n">
        <v>0.0545833333333333</v>
      </c>
      <c r="H15" s="11" t="str">
        <f aca="false">IFERROR(VLOOKUP(F15, Entries!$B:$F, 2, FALSE()),"")</f>
        <v>Chris Doble</v>
      </c>
      <c r="I15" s="11" t="str">
        <f aca="false">IFERROR(VLOOKUP(F15, Entries!$B:$F, 3, FALSE()),"")</f>
        <v>York Knavesmire Harriers</v>
      </c>
      <c r="J15" s="11" t="str">
        <f aca="false">IFERROR(VLOOKUP(F15, Entries!$B:$F, 4, FALSE()),"")</f>
        <v>Male</v>
      </c>
      <c r="K15" s="11" t="str">
        <f aca="false">IFERROR(VLOOKUP(F15, Entries!$B:$F, 5, FALSE()),"")</f>
        <v>MSEN</v>
      </c>
      <c r="L15" s="23" t="str">
        <f aca="false">LEFT(Table22[[#This Row],[Category]],2)</f>
        <v>MS</v>
      </c>
      <c r="M15" s="11" t="n">
        <f aca="false">IF(F15&lt;&gt;0,COUNTIF($L$2:L15,L15),"")</f>
        <v>5</v>
      </c>
      <c r="N15" s="11" t="str">
        <f aca="false">IF(F15&lt;&gt;0,L15&amp;":"&amp;M15,"")</f>
        <v>MS:5</v>
      </c>
    </row>
    <row r="16" customFormat="false" ht="15" hidden="false" customHeight="false" outlineLevel="0" collapsed="false">
      <c r="A16" s="5" t="n">
        <v>15</v>
      </c>
      <c r="B16" s="5" t="n">
        <f aca="false">IF(F16&lt;&gt;"",COUNTIF($J$2:J16,J16),"")</f>
        <v>13</v>
      </c>
      <c r="C16" s="5" t="str">
        <f aca="false">IF(F16&lt;&gt;0,J16&amp;":"&amp;B16,"")</f>
        <v>Male:13</v>
      </c>
      <c r="D16" s="5" t="n">
        <f aca="false">IF(F16&lt;&gt;0,COUNTIF($K$2:K16,K16),"")</f>
        <v>3</v>
      </c>
      <c r="E16" s="5" t="str">
        <f aca="false">IF(F16&lt;&gt;0,K16&amp;":"&amp;D16,"")</f>
        <v>M45:3</v>
      </c>
      <c r="F16" s="5" t="n">
        <v>619</v>
      </c>
      <c r="G16" s="21" t="n">
        <v>0.0546990740740741</v>
      </c>
      <c r="H16" s="11" t="str">
        <f aca="false">IFERROR(VLOOKUP(F16, Entries!$B:$F, 2, FALSE()),"")</f>
        <v>Michael Richmond</v>
      </c>
      <c r="I16" s="11" t="str">
        <f aca="false">IFERROR(VLOOKUP(F16, Entries!$B:$F, 3, FALSE()),"")</f>
        <v>Pickering RC</v>
      </c>
      <c r="J16" s="11" t="str">
        <f aca="false">IFERROR(VLOOKUP(F16, Entries!$B:$F, 4, FALSE()),"")</f>
        <v>Male</v>
      </c>
      <c r="K16" s="11" t="str">
        <f aca="false">IFERROR(VLOOKUP(F16, Entries!$B:$F, 5, FALSE()),"")</f>
        <v>M45</v>
      </c>
      <c r="L16" s="22" t="str">
        <f aca="false">LEFT(Table22[[#This Row],[Category]],2)</f>
        <v>M4</v>
      </c>
      <c r="M16" s="11" t="n">
        <f aca="false">IF(F16&lt;&gt;0,COUNTIF($L$2:L16,L16),"")</f>
        <v>6</v>
      </c>
      <c r="N16" s="11" t="str">
        <f aca="false">IF(F16&lt;&gt;0,L16&amp;":"&amp;M16,"")</f>
        <v>M4:6</v>
      </c>
    </row>
    <row r="17" customFormat="false" ht="15" hidden="false" customHeight="false" outlineLevel="0" collapsed="false">
      <c r="A17" s="5" t="n">
        <v>16</v>
      </c>
      <c r="B17" s="5" t="n">
        <f aca="false">IF(F17&lt;&gt;"",COUNTIF($J$2:J17,J17),"")</f>
        <v>14</v>
      </c>
      <c r="C17" s="5" t="str">
        <f aca="false">IF(F17&lt;&gt;0,J17&amp;":"&amp;B17,"")</f>
        <v>Male:14</v>
      </c>
      <c r="D17" s="5" t="n">
        <f aca="false">IF(F17&lt;&gt;0,COUNTIF($K$2:K17,K17),"")</f>
        <v>1</v>
      </c>
      <c r="E17" s="5" t="str">
        <f aca="false">IF(F17&lt;&gt;0,K17&amp;":"&amp;D17,"")</f>
        <v>M50:1</v>
      </c>
      <c r="F17" s="5" t="n">
        <v>700</v>
      </c>
      <c r="G17" s="21" t="n">
        <v>0.0548148148148148</v>
      </c>
      <c r="H17" s="11" t="str">
        <f aca="false">IFERROR(VLOOKUP(F17, Entries!$B:$F, 2, FALSE()),"")</f>
        <v>Reiner Hesse</v>
      </c>
      <c r="I17" s="11" t="str">
        <f aca="false">IFERROR(VLOOKUP(F17, Entries!$B:$F, 3, FALSE()),"")</f>
        <v>Loftus &amp; Whitby AC</v>
      </c>
      <c r="J17" s="11" t="str">
        <f aca="false">IFERROR(VLOOKUP(F17, Entries!$B:$F, 4, FALSE()),"")</f>
        <v>Male</v>
      </c>
      <c r="K17" s="11" t="str">
        <f aca="false">IFERROR(VLOOKUP(F17, Entries!$B:$F, 5, FALSE()),"")</f>
        <v>M50</v>
      </c>
      <c r="L17" s="22" t="str">
        <f aca="false">LEFT(Table22[[#This Row],[Category]],2)</f>
        <v>M5</v>
      </c>
      <c r="M17" s="11" t="n">
        <f aca="false">IF(F17&lt;&gt;0,COUNTIF($L$2:L17,L17),"")</f>
        <v>2</v>
      </c>
      <c r="N17" s="11" t="str">
        <f aca="false">IF(F17&lt;&gt;0,L17&amp;":"&amp;M17,"")</f>
        <v>M5:2</v>
      </c>
    </row>
    <row r="18" customFormat="false" ht="15" hidden="false" customHeight="false" outlineLevel="0" collapsed="false">
      <c r="A18" s="5" t="n">
        <v>17</v>
      </c>
      <c r="B18" s="5" t="n">
        <f aca="false">IF(F18&lt;&gt;"",COUNTIF($J$2:J18,J18),"")</f>
        <v>15</v>
      </c>
      <c r="C18" s="5" t="str">
        <f aca="false">IF(F18&lt;&gt;0,J18&amp;":"&amp;B18,"")</f>
        <v>Male:15</v>
      </c>
      <c r="D18" s="5" t="n">
        <f aca="false">IF(F18&lt;&gt;0,COUNTIF($K$2:K18,K18),"")</f>
        <v>2</v>
      </c>
      <c r="E18" s="5" t="str">
        <f aca="false">IF(F18&lt;&gt;0,K18&amp;":"&amp;D18,"")</f>
        <v>MU23:2</v>
      </c>
      <c r="F18" s="5" t="n">
        <v>344</v>
      </c>
      <c r="G18" s="21" t="n">
        <v>0.055162037037037</v>
      </c>
      <c r="H18" s="11" t="str">
        <f aca="false">IFERROR(VLOOKUP(F18, Entries!$B:$F, 2, FALSE()),"")</f>
        <v>James Mullholland</v>
      </c>
      <c r="I18" s="11" t="str">
        <f aca="false">IFERROR(VLOOKUP(F18, Entries!$B:$F, 3, FALSE()),"")</f>
        <v>Individual#</v>
      </c>
      <c r="J18" s="11" t="str">
        <f aca="false">IFERROR(VLOOKUP(F18, Entries!$B:$F, 4, FALSE()),"")</f>
        <v>Male</v>
      </c>
      <c r="K18" s="11" t="str">
        <f aca="false">IFERROR(VLOOKUP(F18, Entries!$B:$F, 5, FALSE()),"")</f>
        <v>MU23</v>
      </c>
      <c r="L18" s="11" t="str">
        <f aca="false">LEFT(Table22[[#This Row],[Category]],2)</f>
        <v>MU</v>
      </c>
      <c r="M18" s="11" t="n">
        <f aca="false">IF(F18&lt;&gt;0,COUNTIF($L$2:L18,L18),"")</f>
        <v>2</v>
      </c>
      <c r="N18" s="11" t="str">
        <f aca="false">IF(F18&lt;&gt;0,L18&amp;":"&amp;M18,"")</f>
        <v>MU:2</v>
      </c>
    </row>
    <row r="19" customFormat="false" ht="15" hidden="false" customHeight="false" outlineLevel="0" collapsed="false">
      <c r="A19" s="5" t="n">
        <v>18</v>
      </c>
      <c r="B19" s="5" t="n">
        <f aca="false">IF(F19&lt;&gt;"",COUNTIF($J$2:J19,J19),"")</f>
        <v>16</v>
      </c>
      <c r="C19" s="5" t="str">
        <f aca="false">IF(F19&lt;&gt;0,J19&amp;":"&amp;B19,"")</f>
        <v>Male:16</v>
      </c>
      <c r="D19" s="5" t="n">
        <f aca="false">IF(F19&lt;&gt;0,COUNTIF($K$2:K19,K19),"")</f>
        <v>4</v>
      </c>
      <c r="E19" s="5" t="str">
        <f aca="false">IF(F19&lt;&gt;0,K19&amp;":"&amp;D19,"")</f>
        <v>M40:4</v>
      </c>
      <c r="F19" s="5" t="n">
        <v>550</v>
      </c>
      <c r="G19" s="21" t="n">
        <v>0.055462962962963</v>
      </c>
      <c r="H19" s="11" t="str">
        <f aca="false">IFERROR(VLOOKUP(F19, Entries!$B:$F, 2, FALSE()),"")</f>
        <v>Iain Yates</v>
      </c>
      <c r="I19" s="11" t="str">
        <f aca="false">IFERROR(VLOOKUP(F19, Entries!$B:$F, 3, FALSE()),"")</f>
        <v>York Knavesmire Harriers</v>
      </c>
      <c r="J19" s="11" t="str">
        <f aca="false">IFERROR(VLOOKUP(F19, Entries!$B:$F, 4, FALSE()),"")</f>
        <v>Male</v>
      </c>
      <c r="K19" s="11" t="str">
        <f aca="false">IFERROR(VLOOKUP(F19, Entries!$B:$F, 5, FALSE()),"")</f>
        <v>M40</v>
      </c>
      <c r="L19" s="11" t="str">
        <f aca="false">LEFT(Table22[[#This Row],[Category]],2)</f>
        <v>M4</v>
      </c>
      <c r="M19" s="11" t="n">
        <f aca="false">IF(F19&lt;&gt;0,COUNTIF($L$2:L19,L19),"")</f>
        <v>7</v>
      </c>
      <c r="N19" s="11" t="str">
        <f aca="false">IF(F19&lt;&gt;0,L19&amp;":"&amp;M19,"")</f>
        <v>M4:7</v>
      </c>
    </row>
    <row r="20" customFormat="false" ht="15" hidden="false" customHeight="false" outlineLevel="0" collapsed="false">
      <c r="A20" s="5" t="n">
        <v>19</v>
      </c>
      <c r="B20" s="5" t="n">
        <f aca="false">IF(F20&lt;&gt;"",COUNTIF($J$2:J20,J20),"")</f>
        <v>17</v>
      </c>
      <c r="C20" s="5" t="str">
        <f aca="false">IF(F20&lt;&gt;0,J20&amp;":"&amp;B20,"")</f>
        <v>Male:17</v>
      </c>
      <c r="D20" s="5" t="n">
        <f aca="false">IF(F20&lt;&gt;0,COUNTIF($K$2:K20,K20),"")</f>
        <v>1</v>
      </c>
      <c r="E20" s="5" t="str">
        <f aca="false">IF(F20&lt;&gt;0,K20&amp;":"&amp;D20,"")</f>
        <v>M60:1</v>
      </c>
      <c r="F20" s="5" t="n">
        <v>910</v>
      </c>
      <c r="G20" s="21" t="n">
        <v>0.0559606481481482</v>
      </c>
      <c r="H20" s="11" t="str">
        <f aca="false">IFERROR(VLOOKUP(F20, Entries!$B:$F, 2, FALSE()),"")</f>
        <v>Jim Rogers</v>
      </c>
      <c r="I20" s="11" t="str">
        <f aca="false">IFERROR(VLOOKUP(F20, Entries!$B:$F, 3, FALSE()),"")</f>
        <v>City of Hull AC</v>
      </c>
      <c r="J20" s="11" t="str">
        <f aca="false">IFERROR(VLOOKUP(F20, Entries!$B:$F, 4, FALSE()),"")</f>
        <v>Male</v>
      </c>
      <c r="K20" s="11" t="str">
        <f aca="false">IFERROR(VLOOKUP(F20, Entries!$B:$F, 5, FALSE()),"")</f>
        <v>M60</v>
      </c>
      <c r="L20" s="11" t="str">
        <f aca="false">LEFT(Table22[[#This Row],[Category]],2)</f>
        <v>M6</v>
      </c>
      <c r="M20" s="11" t="n">
        <f aca="false">IF(F20&lt;&gt;0,COUNTIF($L$2:L20,L20),"")</f>
        <v>1</v>
      </c>
      <c r="N20" s="11" t="str">
        <f aca="false">IF(F20&lt;&gt;0,L20&amp;":"&amp;M20,"")</f>
        <v>M6:1</v>
      </c>
    </row>
    <row r="21" customFormat="false" ht="15" hidden="false" customHeight="false" outlineLevel="0" collapsed="false">
      <c r="A21" s="5" t="n">
        <v>20</v>
      </c>
      <c r="B21" s="5" t="n">
        <f aca="false">IF(F21&lt;&gt;"",COUNTIF($J$2:J21,J21),"")</f>
        <v>18</v>
      </c>
      <c r="C21" s="5" t="str">
        <f aca="false">IF(F21&lt;&gt;0,J21&amp;":"&amp;B21,"")</f>
        <v>Male:18</v>
      </c>
      <c r="D21" s="5" t="n">
        <f aca="false">IF(F21&lt;&gt;0,COUNTIF($K$2:K21,K21),"")</f>
        <v>2</v>
      </c>
      <c r="E21" s="5" t="str">
        <f aca="false">IF(F21&lt;&gt;0,K21&amp;":"&amp;D21,"")</f>
        <v>M60:2</v>
      </c>
      <c r="F21" s="5" t="n">
        <v>903</v>
      </c>
      <c r="G21" s="21" t="n">
        <v>0.0560763888888889</v>
      </c>
      <c r="H21" s="11" t="str">
        <f aca="false">IFERROR(VLOOKUP(F21, Entries!$B:$F, 2, FALSE()),"")</f>
        <v>David Hughes</v>
      </c>
      <c r="I21" s="11" t="str">
        <f aca="false">IFERROR(VLOOKUP(F21, Entries!$B:$F, 3, FALSE()),"")</f>
        <v>North York Moors AC</v>
      </c>
      <c r="J21" s="11" t="str">
        <f aca="false">IFERROR(VLOOKUP(F21, Entries!$B:$F, 4, FALSE()),"")</f>
        <v>Male</v>
      </c>
      <c r="K21" s="11" t="str">
        <f aca="false">IFERROR(VLOOKUP(F21, Entries!$B:$F, 5, FALSE()),"")</f>
        <v>M60</v>
      </c>
      <c r="L21" s="11" t="str">
        <f aca="false">LEFT(Table22[[#This Row],[Category]],2)</f>
        <v>M6</v>
      </c>
      <c r="M21" s="11" t="n">
        <f aca="false">IF(F21&lt;&gt;0,COUNTIF($L$2:L21,L21),"")</f>
        <v>2</v>
      </c>
      <c r="N21" s="11" t="str">
        <f aca="false">IF(F21&lt;&gt;0,L21&amp;":"&amp;M21,"")</f>
        <v>M6:2</v>
      </c>
    </row>
    <row r="22" customFormat="false" ht="15" hidden="false" customHeight="false" outlineLevel="0" collapsed="false">
      <c r="A22" s="5" t="n">
        <v>21</v>
      </c>
      <c r="B22" s="5" t="n">
        <f aca="false">IF(F22&lt;&gt;"",COUNTIF($J$2:J22,J22),"")</f>
        <v>19</v>
      </c>
      <c r="C22" s="5" t="str">
        <f aca="false">IF(F22&lt;&gt;0,J22&amp;":"&amp;B22,"")</f>
        <v>Male:19</v>
      </c>
      <c r="D22" s="5" t="n">
        <f aca="false">IF(F22&lt;&gt;0,COUNTIF($K$2:K22,K22),"")</f>
        <v>3</v>
      </c>
      <c r="E22" s="5" t="str">
        <f aca="false">IF(F22&lt;&gt;0,K22&amp;":"&amp;D22,"")</f>
        <v>M60:3</v>
      </c>
      <c r="F22" s="5" t="n">
        <v>904</v>
      </c>
      <c r="G22" s="21" t="n">
        <v>0.0561574074074074</v>
      </c>
      <c r="H22" s="11" t="str">
        <f aca="false">IFERROR(VLOOKUP(F22, Entries!$B:$F, 2, FALSE()),"")</f>
        <v>David Allison</v>
      </c>
      <c r="I22" s="11" t="str">
        <f aca="false">IFERROR(VLOOKUP(F22, Entries!$B:$F, 3, FALSE()),"")</f>
        <v>North York Moors AC</v>
      </c>
      <c r="J22" s="11" t="str">
        <f aca="false">IFERROR(VLOOKUP(F22, Entries!$B:$F, 4, FALSE()),"")</f>
        <v>Male</v>
      </c>
      <c r="K22" s="11" t="str">
        <f aca="false">IFERROR(VLOOKUP(F22, Entries!$B:$F, 5, FALSE()),"")</f>
        <v>M60</v>
      </c>
      <c r="L22" s="11" t="str">
        <f aca="false">LEFT(Table22[[#This Row],[Category]],2)</f>
        <v>M6</v>
      </c>
      <c r="M22" s="11" t="n">
        <f aca="false">IF(F22&lt;&gt;0,COUNTIF($L$2:L22,L22),"")</f>
        <v>3</v>
      </c>
      <c r="N22" s="11" t="str">
        <f aca="false">IF(F22&lt;&gt;0,L22&amp;":"&amp;M22,"")</f>
        <v>M6:3</v>
      </c>
    </row>
    <row r="23" customFormat="false" ht="15" hidden="false" customHeight="false" outlineLevel="0" collapsed="false">
      <c r="A23" s="5" t="n">
        <v>22</v>
      </c>
      <c r="B23" s="5" t="n">
        <f aca="false">IF(F23&lt;&gt;"",COUNTIF($J$2:J23,J23),"")</f>
        <v>20</v>
      </c>
      <c r="C23" s="5" t="str">
        <f aca="false">IF(F23&lt;&gt;0,J23&amp;":"&amp;B23,"")</f>
        <v>Male:20</v>
      </c>
      <c r="D23" s="5" t="n">
        <f aca="false">IF(F23&lt;&gt;0,COUNTIF($K$2:K23,K23),"")</f>
        <v>2</v>
      </c>
      <c r="E23" s="5" t="str">
        <f aca="false">IF(F23&lt;&gt;0,K23&amp;":"&amp;D23,"")</f>
        <v>M55:2</v>
      </c>
      <c r="F23" s="5" t="n">
        <v>824</v>
      </c>
      <c r="G23" s="21" t="n">
        <v>0.0564351851851852</v>
      </c>
      <c r="H23" s="11" t="str">
        <f aca="false">IFERROR(VLOOKUP(F23, Entries!$B:$F, 2, FALSE()),"")</f>
        <v>Simon Jones</v>
      </c>
      <c r="I23" s="11" t="str">
        <f aca="false">IFERROR(VLOOKUP(F23, Entries!$B:$F, 3, FALSE()),"")</f>
        <v>Pickering RC</v>
      </c>
      <c r="J23" s="11" t="str">
        <f aca="false">IFERROR(VLOOKUP(F23, Entries!$B:$F, 4, FALSE()),"")</f>
        <v>Male</v>
      </c>
      <c r="K23" s="11" t="str">
        <f aca="false">IFERROR(VLOOKUP(F23, Entries!$B:$F, 5, FALSE()),"")</f>
        <v>M55</v>
      </c>
      <c r="L23" s="11" t="str">
        <f aca="false">LEFT(Table22[[#This Row],[Category]],2)</f>
        <v>M5</v>
      </c>
      <c r="M23" s="11" t="n">
        <f aca="false">IF(F23&lt;&gt;0,COUNTIF($L$2:L23,L23),"")</f>
        <v>3</v>
      </c>
      <c r="N23" s="11" t="str">
        <f aca="false">IF(F23&lt;&gt;0,L23&amp;":"&amp;M23,"")</f>
        <v>M5:3</v>
      </c>
    </row>
    <row r="24" customFormat="false" ht="15" hidden="false" customHeight="false" outlineLevel="0" collapsed="false">
      <c r="A24" s="5" t="n">
        <v>23</v>
      </c>
      <c r="B24" s="5" t="n">
        <f aca="false">IF(F24&lt;&gt;"",COUNTIF($J$2:J24,J24),"")</f>
        <v>21</v>
      </c>
      <c r="C24" s="5" t="str">
        <f aca="false">IF(F24&lt;&gt;0,J24&amp;":"&amp;B24,"")</f>
        <v>Male:21</v>
      </c>
      <c r="D24" s="5" t="n">
        <f aca="false">IF(F24&lt;&gt;0,COUNTIF($K$2:K24,K24),"")</f>
        <v>2</v>
      </c>
      <c r="E24" s="5" t="str">
        <f aca="false">IF(F24&lt;&gt;0,K24&amp;":"&amp;D24,"")</f>
        <v>M50:2</v>
      </c>
      <c r="F24" s="5" t="n">
        <v>718</v>
      </c>
      <c r="G24" s="21" t="n">
        <v>0.0569328703703704</v>
      </c>
      <c r="H24" s="11" t="str">
        <f aca="false">IFERROR(VLOOKUP(F24, Entries!$B:$F, 2, FALSE()),"")</f>
        <v>Ashley Dodgson</v>
      </c>
      <c r="I24" s="11" t="str">
        <f aca="false">IFERROR(VLOOKUP(F24, Entries!$B:$F, 3, FALSE()),"")</f>
        <v>Thirsk &amp; Sowerby Harriers</v>
      </c>
      <c r="J24" s="11" t="str">
        <f aca="false">IFERROR(VLOOKUP(F24, Entries!$B:$F, 4, FALSE()),"")</f>
        <v>Male</v>
      </c>
      <c r="K24" s="11" t="str">
        <f aca="false">IFERROR(VLOOKUP(F24, Entries!$B:$F, 5, FALSE()),"")</f>
        <v>M50</v>
      </c>
      <c r="L24" s="11" t="str">
        <f aca="false">LEFT(Table22[[#This Row],[Category]],2)</f>
        <v>M5</v>
      </c>
      <c r="M24" s="11" t="n">
        <f aca="false">IF(F24&lt;&gt;0,COUNTIF($L$2:L24,L24),"")</f>
        <v>4</v>
      </c>
      <c r="N24" s="11" t="str">
        <f aca="false">IF(F24&lt;&gt;0,L24&amp;":"&amp;M24,"")</f>
        <v>M5:4</v>
      </c>
    </row>
    <row r="25" customFormat="false" ht="15" hidden="false" customHeight="false" outlineLevel="0" collapsed="false">
      <c r="A25" s="5" t="n">
        <v>24</v>
      </c>
      <c r="B25" s="5" t="n">
        <f aca="false">IF(F25&lt;&gt;"",COUNTIF($J$2:J25,J25),"")</f>
        <v>22</v>
      </c>
      <c r="C25" s="5" t="str">
        <f aca="false">IF(F25&lt;&gt;0,J25&amp;":"&amp;B25,"")</f>
        <v>Male:22</v>
      </c>
      <c r="D25" s="5" t="n">
        <f aca="false">IF(F25&lt;&gt;0,COUNTIF($K$2:K25,K25),"")</f>
        <v>3</v>
      </c>
      <c r="E25" s="5" t="str">
        <f aca="false">IF(F25&lt;&gt;0,K25&amp;":"&amp;D25,"")</f>
        <v>M55:3</v>
      </c>
      <c r="F25" s="5" t="n">
        <v>809</v>
      </c>
      <c r="G25" s="21" t="n">
        <v>0.0580555555555556</v>
      </c>
      <c r="H25" s="11" t="str">
        <f aca="false">IFERROR(VLOOKUP(F25, Entries!$B:$F, 2, FALSE()),"")</f>
        <v>Julian Wardman</v>
      </c>
      <c r="I25" s="11" t="str">
        <f aca="false">IFERROR(VLOOKUP(F25, Entries!$B:$F, 3, FALSE()),"")</f>
        <v>Esk Valley Fell Club</v>
      </c>
      <c r="J25" s="11" t="str">
        <f aca="false">IFERROR(VLOOKUP(F25, Entries!$B:$F, 4, FALSE()),"")</f>
        <v>Male</v>
      </c>
      <c r="K25" s="11" t="str">
        <f aca="false">IFERROR(VLOOKUP(F25, Entries!$B:$F, 5, FALSE()),"")</f>
        <v>M55</v>
      </c>
      <c r="L25" s="11" t="str">
        <f aca="false">LEFT(Table22[[#This Row],[Category]],2)</f>
        <v>M5</v>
      </c>
      <c r="M25" s="11" t="n">
        <f aca="false">IF(F25&lt;&gt;0,COUNTIF($L$2:L25,L25),"")</f>
        <v>5</v>
      </c>
      <c r="N25" s="11" t="str">
        <f aca="false">IF(F25&lt;&gt;0,L25&amp;":"&amp;M25,"")</f>
        <v>M5:5</v>
      </c>
    </row>
    <row r="26" customFormat="false" ht="15" hidden="false" customHeight="false" outlineLevel="0" collapsed="false">
      <c r="A26" s="5" t="n">
        <v>25</v>
      </c>
      <c r="B26" s="5" t="n">
        <f aca="false">IF(F26&lt;&gt;"",COUNTIF($J$2:J26,J26),"")</f>
        <v>23</v>
      </c>
      <c r="C26" s="5" t="str">
        <f aca="false">IF(F26&lt;&gt;0,J26&amp;":"&amp;B26,"")</f>
        <v>Male:23</v>
      </c>
      <c r="D26" s="5" t="n">
        <f aca="false">IF(F26&lt;&gt;0,COUNTIF($K$2:K26,K26),"")</f>
        <v>4</v>
      </c>
      <c r="E26" s="5" t="str">
        <f aca="false">IF(F26&lt;&gt;0,K26&amp;":"&amp;D26,"")</f>
        <v>M45:4</v>
      </c>
      <c r="F26" s="5" t="n">
        <v>612</v>
      </c>
      <c r="G26" s="21" t="n">
        <v>0.0584143518518519</v>
      </c>
      <c r="H26" s="11" t="str">
        <f aca="false">IFERROR(VLOOKUP(F26, Entries!$B:$F, 2, FALSE()),"")</f>
        <v>Martin Vasey</v>
      </c>
      <c r="I26" s="11" t="str">
        <f aca="false">IFERROR(VLOOKUP(F26, Entries!$B:$F, 3, FALSE()),"")</f>
        <v>Middlesbrough &amp; Cleveland Harriers</v>
      </c>
      <c r="J26" s="11" t="str">
        <f aca="false">IFERROR(VLOOKUP(F26, Entries!$B:$F, 4, FALSE()),"")</f>
        <v>Male</v>
      </c>
      <c r="K26" s="11" t="str">
        <f aca="false">IFERROR(VLOOKUP(F26, Entries!$B:$F, 5, FALSE()),"")</f>
        <v>M45</v>
      </c>
      <c r="L26" s="11" t="str">
        <f aca="false">LEFT(Table22[[#This Row],[Category]],2)</f>
        <v>M4</v>
      </c>
      <c r="M26" s="11" t="n">
        <f aca="false">IF(F26&lt;&gt;0,COUNTIF($L$2:L26,L26),"")</f>
        <v>8</v>
      </c>
      <c r="N26" s="11" t="str">
        <f aca="false">IF(F26&lt;&gt;0,L26&amp;":"&amp;M26,"")</f>
        <v>M4:8</v>
      </c>
    </row>
    <row r="27" customFormat="false" ht="15" hidden="false" customHeight="false" outlineLevel="0" collapsed="false">
      <c r="A27" s="5" t="n">
        <v>26</v>
      </c>
      <c r="B27" s="5" t="n">
        <f aca="false">IF(F27&lt;&gt;"",COUNTIF($J$2:J27,J27),"")</f>
        <v>24</v>
      </c>
      <c r="C27" s="5" t="str">
        <f aca="false">IF(F27&lt;&gt;0,J27&amp;":"&amp;B27,"")</f>
        <v>Male:24</v>
      </c>
      <c r="D27" s="5" t="n">
        <f aca="false">IF(F27&lt;&gt;0,COUNTIF($K$2:K27,K27),"")</f>
        <v>3</v>
      </c>
      <c r="E27" s="5" t="str">
        <f aca="false">IF(F27&lt;&gt;0,K27&amp;":"&amp;D27,"")</f>
        <v>M50:3</v>
      </c>
      <c r="F27" s="5" t="n">
        <v>701</v>
      </c>
      <c r="G27" s="21" t="n">
        <v>0.0591319444444444</v>
      </c>
      <c r="H27" s="11" t="str">
        <f aca="false">IFERROR(VLOOKUP(F27, Entries!$B:$F, 2, FALSE()),"")</f>
        <v>Stephen Hardy</v>
      </c>
      <c r="I27" s="11" t="str">
        <f aca="false">IFERROR(VLOOKUP(F27, Entries!$B:$F, 3, FALSE()),"")</f>
        <v>Loftus &amp; Whitby AC</v>
      </c>
      <c r="J27" s="11" t="str">
        <f aca="false">IFERROR(VLOOKUP(F27, Entries!$B:$F, 4, FALSE()),"")</f>
        <v>Male</v>
      </c>
      <c r="K27" s="11" t="str">
        <f aca="false">IFERROR(VLOOKUP(F27, Entries!$B:$F, 5, FALSE()),"")</f>
        <v>M50</v>
      </c>
      <c r="L27" s="11" t="str">
        <f aca="false">LEFT(Table22[[#This Row],[Category]],2)</f>
        <v>M5</v>
      </c>
      <c r="M27" s="11" t="n">
        <f aca="false">IF(F27&lt;&gt;0,COUNTIF($L$2:L27,L27),"")</f>
        <v>6</v>
      </c>
      <c r="N27" s="11" t="str">
        <f aca="false">IF(F27&lt;&gt;0,L27&amp;":"&amp;M27,"")</f>
        <v>M5:6</v>
      </c>
    </row>
    <row r="28" customFormat="false" ht="15" hidden="false" customHeight="false" outlineLevel="0" collapsed="false">
      <c r="A28" s="5" t="n">
        <v>27</v>
      </c>
      <c r="B28" s="5" t="n">
        <f aca="false">IF(F28&lt;&gt;"",COUNTIF($J$2:J28,J28),"")</f>
        <v>25</v>
      </c>
      <c r="C28" s="5" t="str">
        <f aca="false">IF(F28&lt;&gt;0,J28&amp;":"&amp;B28,"")</f>
        <v>Male:25</v>
      </c>
      <c r="D28" s="5" t="n">
        <f aca="false">IF(F28&lt;&gt;0,COUNTIF($K$2:K28,K28),"")</f>
        <v>1</v>
      </c>
      <c r="E28" s="5" t="str">
        <f aca="false">IF(F28&lt;&gt;0,K28&amp;":"&amp;D28,"")</f>
        <v>M65:1</v>
      </c>
      <c r="F28" s="5" t="n">
        <v>950</v>
      </c>
      <c r="G28" s="21" t="n">
        <v>0.0592824074074074</v>
      </c>
      <c r="H28" s="11" t="str">
        <f aca="false">IFERROR(VLOOKUP(F28, Entries!$B:$F, 2, FALSE()),"")</f>
        <v>Neil Rip Ridsdale</v>
      </c>
      <c r="I28" s="11" t="str">
        <f aca="false">IFERROR(VLOOKUP(F28, Entries!$B:$F, 3, FALSE()),"")</f>
        <v>Esk Valley Fell Club</v>
      </c>
      <c r="J28" s="11" t="str">
        <f aca="false">IFERROR(VLOOKUP(F28, Entries!$B:$F, 4, FALSE()),"")</f>
        <v>Male</v>
      </c>
      <c r="K28" s="11" t="str">
        <f aca="false">IFERROR(VLOOKUP(F28, Entries!$B:$F, 5, FALSE()),"")</f>
        <v>M65</v>
      </c>
      <c r="L28" s="11" t="str">
        <f aca="false">LEFT(Table22[[#This Row],[Category]],2)</f>
        <v>M6</v>
      </c>
      <c r="M28" s="11" t="n">
        <f aca="false">IF(F28&lt;&gt;0,COUNTIF($L$2:L28,L28),"")</f>
        <v>4</v>
      </c>
      <c r="N28" s="11" t="str">
        <f aca="false">IF(F28&lt;&gt;0,L28&amp;":"&amp;M28,"")</f>
        <v>M6:4</v>
      </c>
    </row>
    <row r="29" customFormat="false" ht="15" hidden="false" customHeight="false" outlineLevel="0" collapsed="false">
      <c r="A29" s="5" t="n">
        <v>28</v>
      </c>
      <c r="B29" s="5" t="n">
        <f aca="false">IF(F29&lt;&gt;"",COUNTIF($J$2:J29,J29),"")</f>
        <v>26</v>
      </c>
      <c r="C29" s="5" t="str">
        <f aca="false">IF(F29&lt;&gt;0,J29&amp;":"&amp;B29,"")</f>
        <v>Male:26</v>
      </c>
      <c r="D29" s="5" t="n">
        <f aca="false">IF(F29&lt;&gt;0,COUNTIF($K$2:K29,K29),"")</f>
        <v>5</v>
      </c>
      <c r="E29" s="5" t="str">
        <f aca="false">IF(F29&lt;&gt;0,K29&amp;":"&amp;D29,"")</f>
        <v>M40:5</v>
      </c>
      <c r="F29" s="5" t="n">
        <v>549</v>
      </c>
      <c r="G29" s="21" t="n">
        <v>0.0594097222222222</v>
      </c>
      <c r="H29" s="11" t="str">
        <f aca="false">IFERROR(VLOOKUP(F29, Entries!$B:$F, 2, FALSE()),"")</f>
        <v>Adam Nodwell</v>
      </c>
      <c r="I29" s="11" t="str">
        <f aca="false">IFERROR(VLOOKUP(F29, Entries!$B:$F, 3, FALSE()),"")</f>
        <v>North Leeds Fell Runners</v>
      </c>
      <c r="J29" s="11" t="str">
        <f aca="false">IFERROR(VLOOKUP(F29, Entries!$B:$F, 4, FALSE()),"")</f>
        <v>Male</v>
      </c>
      <c r="K29" s="11" t="str">
        <f aca="false">IFERROR(VLOOKUP(F29, Entries!$B:$F, 5, FALSE()),"")</f>
        <v>M40</v>
      </c>
      <c r="L29" s="11" t="str">
        <f aca="false">LEFT(Table22[[#This Row],[Category]],2)</f>
        <v>M4</v>
      </c>
      <c r="M29" s="11" t="n">
        <f aca="false">IF(F29&lt;&gt;0,COUNTIF($L$2:L29,L29),"")</f>
        <v>9</v>
      </c>
      <c r="N29" s="11" t="str">
        <f aca="false">IF(F29&lt;&gt;0,L29&amp;":"&amp;M29,"")</f>
        <v>M4:9</v>
      </c>
    </row>
    <row r="30" customFormat="false" ht="15" hidden="false" customHeight="false" outlineLevel="0" collapsed="false">
      <c r="A30" s="5" t="n">
        <v>29</v>
      </c>
      <c r="B30" s="5" t="n">
        <f aca="false">IF(F30&lt;&gt;"",COUNTIF($J$2:J30,J30),"")</f>
        <v>27</v>
      </c>
      <c r="C30" s="5" t="str">
        <f aca="false">IF(F30&lt;&gt;0,J30&amp;":"&amp;B30,"")</f>
        <v>Male:27</v>
      </c>
      <c r="D30" s="5" t="n">
        <f aca="false">IF(F30&lt;&gt;0,COUNTIF($K$2:K30,K30),"")</f>
        <v>5</v>
      </c>
      <c r="E30" s="5" t="str">
        <f aca="false">IF(F30&lt;&gt;0,K30&amp;":"&amp;D30,"")</f>
        <v>M45:5</v>
      </c>
      <c r="F30" s="5" t="n">
        <v>621</v>
      </c>
      <c r="G30" s="21" t="n">
        <v>0.0598958333333333</v>
      </c>
      <c r="H30" s="11" t="str">
        <f aca="false">IFERROR(VLOOKUP(F30, Entries!$B:$F, 2, FALSE()),"")</f>
        <v>Ekaitz Unanue</v>
      </c>
      <c r="I30" s="11" t="str">
        <f aca="false">IFERROR(VLOOKUP(F30, Entries!$B:$F, 3, FALSE()),"")</f>
        <v>Scarborough AC</v>
      </c>
      <c r="J30" s="11" t="str">
        <f aca="false">IFERROR(VLOOKUP(F30, Entries!$B:$F, 4, FALSE()),"")</f>
        <v>Male</v>
      </c>
      <c r="K30" s="11" t="str">
        <f aca="false">IFERROR(VLOOKUP(F30, Entries!$B:$F, 5, FALSE()),"")</f>
        <v>M45</v>
      </c>
      <c r="L30" s="11" t="str">
        <f aca="false">LEFT(Table22[[#This Row],[Category]],2)</f>
        <v>M4</v>
      </c>
      <c r="M30" s="11" t="n">
        <f aca="false">IF(F30&lt;&gt;0,COUNTIF($L$2:L30,L30),"")</f>
        <v>10</v>
      </c>
      <c r="N30" s="11" t="str">
        <f aca="false">IF(F30&lt;&gt;0,L30&amp;":"&amp;M30,"")</f>
        <v>M4:10</v>
      </c>
    </row>
    <row r="31" customFormat="false" ht="15" hidden="false" customHeight="false" outlineLevel="0" collapsed="false">
      <c r="A31" s="5" t="n">
        <v>30</v>
      </c>
      <c r="B31" s="5" t="n">
        <f aca="false">IF(F31&lt;&gt;"",COUNTIF($J$2:J31,J31),"")</f>
        <v>28</v>
      </c>
      <c r="C31" s="5" t="str">
        <f aca="false">IF(F31&lt;&gt;0,J31&amp;":"&amp;B31,"")</f>
        <v>Male:28</v>
      </c>
      <c r="D31" s="5" t="n">
        <f aca="false">IF(F31&lt;&gt;0,COUNTIF($K$2:K31,K31),"")</f>
        <v>4</v>
      </c>
      <c r="E31" s="5" t="str">
        <f aca="false">IF(F31&lt;&gt;0,K31&amp;":"&amp;D31,"")</f>
        <v>M50:4</v>
      </c>
      <c r="F31" s="5" t="n">
        <v>759</v>
      </c>
      <c r="G31" s="21" t="n">
        <v>0.0600694444444444</v>
      </c>
      <c r="H31" s="11" t="str">
        <f aca="false">IFERROR(VLOOKUP(F31, Entries!$B:$F, 2, FALSE()),"")</f>
        <v>Nick Simmons</v>
      </c>
      <c r="I31" s="11" t="str">
        <f aca="false">IFERROR(VLOOKUP(F31, Entries!$B:$F, 3, FALSE()),"")</f>
        <v>Individual#</v>
      </c>
      <c r="J31" s="11" t="str">
        <f aca="false">IFERROR(VLOOKUP(F31, Entries!$B:$F, 4, FALSE()),"")</f>
        <v>Male</v>
      </c>
      <c r="K31" s="11" t="str">
        <f aca="false">IFERROR(VLOOKUP(F31, Entries!$B:$F, 5, FALSE()),"")</f>
        <v>M50</v>
      </c>
      <c r="L31" s="11" t="str">
        <f aca="false">LEFT(Table22[[#This Row],[Category]],2)</f>
        <v>M5</v>
      </c>
      <c r="M31" s="11" t="n">
        <f aca="false">IF(F31&lt;&gt;0,COUNTIF($L$2:L31,L31),"")</f>
        <v>7</v>
      </c>
      <c r="N31" s="11" t="str">
        <f aca="false">IF(F31&lt;&gt;0,L31&amp;":"&amp;M31,"")</f>
        <v>M5:7</v>
      </c>
    </row>
    <row r="32" customFormat="false" ht="15" hidden="false" customHeight="false" outlineLevel="0" collapsed="false">
      <c r="A32" s="5" t="n">
        <v>31</v>
      </c>
      <c r="B32" s="5" t="n">
        <f aca="false">IF(F32&lt;&gt;"",COUNTIF($J$2:J32,J32),"")</f>
        <v>29</v>
      </c>
      <c r="C32" s="5" t="str">
        <f aca="false">IF(F32&lt;&gt;0,J32&amp;":"&amp;B32,"")</f>
        <v>Male:29</v>
      </c>
      <c r="D32" s="5" t="n">
        <f aca="false">IF(F32&lt;&gt;0,COUNTIF($K$2:K32,K32),"")</f>
        <v>6</v>
      </c>
      <c r="E32" s="5" t="str">
        <f aca="false">IF(F32&lt;&gt;0,K32&amp;":"&amp;D32,"")</f>
        <v>MSEN:6</v>
      </c>
      <c r="F32" s="5" t="n">
        <v>392</v>
      </c>
      <c r="G32" s="21" t="n">
        <v>0.0602662037037037</v>
      </c>
      <c r="H32" s="11" t="str">
        <f aca="false">IFERROR(VLOOKUP(F32, Entries!$B:$F, 2, FALSE()),"")</f>
        <v>Luke Green</v>
      </c>
      <c r="I32" s="11" t="str">
        <f aca="false">IFERROR(VLOOKUP(F32, Entries!$B:$F, 3, FALSE()),"")</f>
        <v>North York Moors AC</v>
      </c>
      <c r="J32" s="11" t="str">
        <f aca="false">IFERROR(VLOOKUP(F32, Entries!$B:$F, 4, FALSE()),"")</f>
        <v>Male</v>
      </c>
      <c r="K32" s="11" t="str">
        <f aca="false">IFERROR(VLOOKUP(F32, Entries!$B:$F, 5, FALSE()),"")</f>
        <v>MSEN</v>
      </c>
      <c r="L32" s="11" t="str">
        <f aca="false">LEFT(Table22[[#This Row],[Category]],2)</f>
        <v>MS</v>
      </c>
      <c r="M32" s="11" t="n">
        <f aca="false">IF(F32&lt;&gt;0,COUNTIF($L$2:L32,L32),"")</f>
        <v>6</v>
      </c>
      <c r="N32" s="11" t="str">
        <f aca="false">IF(F32&lt;&gt;0,L32&amp;":"&amp;M32,"")</f>
        <v>MS:6</v>
      </c>
    </row>
    <row r="33" customFormat="false" ht="15" hidden="false" customHeight="false" outlineLevel="0" collapsed="false">
      <c r="A33" s="5" t="n">
        <v>32</v>
      </c>
      <c r="B33" s="5" t="n">
        <f aca="false">IF(F33&lt;&gt;"",COUNTIF($J$2:J33,J33),"")</f>
        <v>3</v>
      </c>
      <c r="C33" s="5" t="str">
        <f aca="false">IF(F33&lt;&gt;0,J33&amp;":"&amp;B33,"")</f>
        <v>Female:3</v>
      </c>
      <c r="D33" s="5" t="n">
        <f aca="false">IF(F33&lt;&gt;0,COUNTIF($K$2:K33,K33),"")</f>
        <v>1</v>
      </c>
      <c r="E33" s="5" t="str">
        <f aca="false">IF(F33&lt;&gt;0,K33&amp;":"&amp;D33,"")</f>
        <v>WSEN:1</v>
      </c>
      <c r="F33" s="5" t="n">
        <v>37</v>
      </c>
      <c r="G33" s="21" t="n">
        <v>0.0610763888888889</v>
      </c>
      <c r="H33" s="11" t="str">
        <f aca="false">IFERROR(VLOOKUP(F33, Entries!$B:$F, 2, FALSE()),"")</f>
        <v>Kelly Richmond</v>
      </c>
      <c r="I33" s="11" t="str">
        <f aca="false">IFERROR(VLOOKUP(F33, Entries!$B:$F, 3, FALSE()),"")</f>
        <v>Pickering RC</v>
      </c>
      <c r="J33" s="11" t="str">
        <f aca="false">IFERROR(VLOOKUP(F33, Entries!$B:$F, 4, FALSE()),"")</f>
        <v>Female</v>
      </c>
      <c r="K33" s="11" t="str">
        <f aca="false">IFERROR(VLOOKUP(F33, Entries!$B:$F, 5, FALSE()),"")</f>
        <v>WSEN</v>
      </c>
      <c r="L33" s="11" t="str">
        <f aca="false">LEFT(Table22[[#This Row],[Category]],2)</f>
        <v>WS</v>
      </c>
      <c r="M33" s="11" t="n">
        <f aca="false">IF(F33&lt;&gt;0,COUNTIF($L$2:L33,L33),"")</f>
        <v>1</v>
      </c>
      <c r="N33" s="11" t="str">
        <f aca="false">IF(F33&lt;&gt;0,L33&amp;":"&amp;M33,"")</f>
        <v>WS:1</v>
      </c>
    </row>
    <row r="34" customFormat="false" ht="15" hidden="false" customHeight="false" outlineLevel="0" collapsed="false">
      <c r="A34" s="5" t="n">
        <v>33</v>
      </c>
      <c r="B34" s="5" t="n">
        <f aca="false">IF(F34&lt;&gt;"",COUNTIF($J$2:J34,J34),"")</f>
        <v>30</v>
      </c>
      <c r="C34" s="5" t="str">
        <f aca="false">IF(F34&lt;&gt;0,J34&amp;":"&amp;B34,"")</f>
        <v>Male:30</v>
      </c>
      <c r="D34" s="5" t="n">
        <f aca="false">IF(F34&lt;&gt;0,COUNTIF($K$2:K34,K34),"")</f>
        <v>5</v>
      </c>
      <c r="E34" s="5" t="str">
        <f aca="false">IF(F34&lt;&gt;0,K34&amp;":"&amp;D34,"")</f>
        <v>M50:5</v>
      </c>
      <c r="F34" s="5" t="n">
        <v>709</v>
      </c>
      <c r="G34" s="21" t="n">
        <v>0.0615625</v>
      </c>
      <c r="H34" s="11" t="str">
        <f aca="false">IFERROR(VLOOKUP(F34, Entries!$B:$F, 2, FALSE()),"")</f>
        <v>Chris Jefferies</v>
      </c>
      <c r="I34" s="11" t="str">
        <f aca="false">IFERROR(VLOOKUP(F34, Entries!$B:$F, 3, FALSE()),"")</f>
        <v>Billingham RC</v>
      </c>
      <c r="J34" s="11" t="str">
        <f aca="false">IFERROR(VLOOKUP(F34, Entries!$B:$F, 4, FALSE()),"")</f>
        <v>Male</v>
      </c>
      <c r="K34" s="11" t="str">
        <f aca="false">IFERROR(VLOOKUP(F34, Entries!$B:$F, 5, FALSE()),"")</f>
        <v>M50</v>
      </c>
      <c r="L34" s="11" t="str">
        <f aca="false">LEFT(Table22[[#This Row],[Category]],2)</f>
        <v>M5</v>
      </c>
      <c r="M34" s="11" t="n">
        <f aca="false">IF(F34&lt;&gt;0,COUNTIF($L$2:L34,L34),"")</f>
        <v>8</v>
      </c>
      <c r="N34" s="11" t="str">
        <f aca="false">IF(F34&lt;&gt;0,L34&amp;":"&amp;M34,"")</f>
        <v>M5:8</v>
      </c>
    </row>
    <row r="35" customFormat="false" ht="15" hidden="false" customHeight="false" outlineLevel="0" collapsed="false">
      <c r="A35" s="5" t="n">
        <v>34</v>
      </c>
      <c r="B35" s="5" t="n">
        <f aca="false">IF(F35&lt;&gt;"",COUNTIF($J$2:J35,J35),"")</f>
        <v>31</v>
      </c>
      <c r="C35" s="5" t="str">
        <f aca="false">IF(F35&lt;&gt;0,J35&amp;":"&amp;B35,"")</f>
        <v>Male:31</v>
      </c>
      <c r="D35" s="5" t="n">
        <f aca="false">IF(F35&lt;&gt;0,COUNTIF($K$2:K35,K35),"")</f>
        <v>6</v>
      </c>
      <c r="E35" s="5" t="str">
        <f aca="false">IF(F35&lt;&gt;0,K35&amp;":"&amp;D35,"")</f>
        <v>M45:6</v>
      </c>
      <c r="F35" s="5" t="n">
        <v>622</v>
      </c>
      <c r="G35" s="21" t="n">
        <v>0.0616203703703704</v>
      </c>
      <c r="H35" s="11" t="str">
        <f aca="false">IFERROR(VLOOKUP(F35, Entries!$B:$F, 2, FALSE()),"")</f>
        <v>Robert Allinson</v>
      </c>
      <c r="I35" s="11" t="str">
        <f aca="false">IFERROR(VLOOKUP(F35, Entries!$B:$F, 3, FALSE()),"")</f>
        <v>Redcar RC</v>
      </c>
      <c r="J35" s="11" t="str">
        <f aca="false">IFERROR(VLOOKUP(F35, Entries!$B:$F, 4, FALSE()),"")</f>
        <v>Male</v>
      </c>
      <c r="K35" s="11" t="str">
        <f aca="false">IFERROR(VLOOKUP(F35, Entries!$B:$F, 5, FALSE()),"")</f>
        <v>M45</v>
      </c>
      <c r="L35" s="11" t="str">
        <f aca="false">LEFT(Table22[[#This Row],[Category]],2)</f>
        <v>M4</v>
      </c>
      <c r="M35" s="11" t="n">
        <f aca="false">IF(F35&lt;&gt;0,COUNTIF($L$2:L35,L35),"")</f>
        <v>11</v>
      </c>
      <c r="N35" s="11" t="str">
        <f aca="false">IF(F35&lt;&gt;0,L35&amp;":"&amp;M35,"")</f>
        <v>M4:11</v>
      </c>
    </row>
    <row r="36" customFormat="false" ht="15" hidden="false" customHeight="false" outlineLevel="0" collapsed="false">
      <c r="A36" s="5" t="n">
        <v>35</v>
      </c>
      <c r="B36" s="5" t="n">
        <f aca="false">IF(F36&lt;&gt;"",COUNTIF($J$2:J36,J36),"")</f>
        <v>4</v>
      </c>
      <c r="C36" s="5" t="str">
        <f aca="false">IF(F36&lt;&gt;0,J36&amp;":"&amp;B36,"")</f>
        <v>Female:4</v>
      </c>
      <c r="D36" s="5" t="n">
        <f aca="false">IF(F36&lt;&gt;0,COUNTIF($K$2:K36,K36),"")</f>
        <v>1</v>
      </c>
      <c r="E36" s="5" t="str">
        <f aca="false">IF(F36&lt;&gt;0,K36&amp;":"&amp;D36,"")</f>
        <v>W55:1</v>
      </c>
      <c r="F36" s="5" t="n">
        <v>258</v>
      </c>
      <c r="G36" s="21" t="n">
        <v>0.0618518518518519</v>
      </c>
      <c r="H36" s="11" t="str">
        <f aca="false">IFERROR(VLOOKUP(F36, Entries!$B:$F, 2, FALSE()),"")</f>
        <v>Hester Butterworth</v>
      </c>
      <c r="I36" s="11" t="str">
        <f aca="false">IFERROR(VLOOKUP(F36, Entries!$B:$F, 3, FALSE()),"")</f>
        <v>Scarborough AC</v>
      </c>
      <c r="J36" s="11" t="str">
        <f aca="false">IFERROR(VLOOKUP(F36, Entries!$B:$F, 4, FALSE()),"")</f>
        <v>Female</v>
      </c>
      <c r="K36" s="11" t="str">
        <f aca="false">IFERROR(VLOOKUP(F36, Entries!$B:$F, 5, FALSE()),"")</f>
        <v>W55</v>
      </c>
      <c r="L36" s="11" t="str">
        <f aca="false">LEFT(Table22[[#This Row],[Category]],2)</f>
        <v>W5</v>
      </c>
      <c r="M36" s="11" t="n">
        <f aca="false">IF(F36&lt;&gt;0,COUNTIF($L$2:L36,L36),"")</f>
        <v>1</v>
      </c>
      <c r="N36" s="11" t="str">
        <f aca="false">IF(F36&lt;&gt;0,L36&amp;":"&amp;M36,"")</f>
        <v>W5:1</v>
      </c>
    </row>
    <row r="37" customFormat="false" ht="15" hidden="false" customHeight="false" outlineLevel="0" collapsed="false">
      <c r="A37" s="5" t="n">
        <v>36</v>
      </c>
      <c r="B37" s="5" t="n">
        <f aca="false">IF(F37&lt;&gt;"",COUNTIF($J$2:J37,J37),"")</f>
        <v>32</v>
      </c>
      <c r="C37" s="5" t="str">
        <f aca="false">IF(F37&lt;&gt;0,J37&amp;":"&amp;B37,"")</f>
        <v>Male:32</v>
      </c>
      <c r="D37" s="5" t="n">
        <f aca="false">IF(F37&lt;&gt;0,COUNTIF($K$2:K37,K37),"")</f>
        <v>7</v>
      </c>
      <c r="E37" s="5" t="str">
        <f aca="false">IF(F37&lt;&gt;0,K37&amp;":"&amp;D37,"")</f>
        <v>M45:7</v>
      </c>
      <c r="F37" s="5" t="n">
        <v>616</v>
      </c>
      <c r="G37" s="21" t="n">
        <v>0.0634027777777778</v>
      </c>
      <c r="H37" s="11" t="str">
        <f aca="false">IFERROR(VLOOKUP(F37, Entries!$B:$F, 2, FALSE()),"")</f>
        <v>Richard Robinson</v>
      </c>
      <c r="I37" s="11" t="str">
        <f aca="false">IFERROR(VLOOKUP(F37, Entries!$B:$F, 3, FALSE()),"")</f>
        <v>Pickering RC</v>
      </c>
      <c r="J37" s="11" t="str">
        <f aca="false">IFERROR(VLOOKUP(F37, Entries!$B:$F, 4, FALSE()),"")</f>
        <v>Male</v>
      </c>
      <c r="K37" s="11" t="str">
        <f aca="false">IFERROR(VLOOKUP(F37, Entries!$B:$F, 5, FALSE()),"")</f>
        <v>M45</v>
      </c>
      <c r="L37" s="11" t="str">
        <f aca="false">LEFT(Table22[[#This Row],[Category]],2)</f>
        <v>M4</v>
      </c>
      <c r="M37" s="11" t="n">
        <f aca="false">IF(F37&lt;&gt;0,COUNTIF($L$2:L37,L37),"")</f>
        <v>12</v>
      </c>
      <c r="N37" s="11" t="str">
        <f aca="false">IF(F37&lt;&gt;0,L37&amp;":"&amp;M37,"")</f>
        <v>M4:12</v>
      </c>
    </row>
    <row r="38" customFormat="false" ht="15" hidden="false" customHeight="false" outlineLevel="0" collapsed="false">
      <c r="A38" s="5" t="n">
        <v>37</v>
      </c>
      <c r="B38" s="5" t="n">
        <f aca="false">IF(F38&lt;&gt;"",COUNTIF($J$2:J38,J38),"")</f>
        <v>33</v>
      </c>
      <c r="C38" s="5" t="str">
        <f aca="false">IF(F38&lt;&gt;0,J38&amp;":"&amp;B38,"")</f>
        <v>Male:33</v>
      </c>
      <c r="D38" s="5" t="n">
        <f aca="false">IF(F38&lt;&gt;0,COUNTIF($K$2:K38,K38),"")</f>
        <v>8</v>
      </c>
      <c r="E38" s="5" t="str">
        <f aca="false">IF(F38&lt;&gt;0,K38&amp;":"&amp;D38,"")</f>
        <v>M45:8</v>
      </c>
      <c r="F38" s="5" t="n">
        <v>637</v>
      </c>
      <c r="G38" s="21" t="n">
        <v>0.0634722222222222</v>
      </c>
      <c r="H38" s="11" t="str">
        <f aca="false">IFERROR(VLOOKUP(F38, Entries!$B:$F, 2, FALSE()),"")</f>
        <v>Iain Milner</v>
      </c>
      <c r="I38" s="11" t="str">
        <f aca="false">IFERROR(VLOOKUP(F38, Entries!$B:$F, 3, FALSE()),"")</f>
        <v>Individual#</v>
      </c>
      <c r="J38" s="11" t="str">
        <f aca="false">IFERROR(VLOOKUP(F38, Entries!$B:$F, 4, FALSE()),"")</f>
        <v>Male</v>
      </c>
      <c r="K38" s="11" t="str">
        <f aca="false">IFERROR(VLOOKUP(F38, Entries!$B:$F, 5, FALSE()),"")</f>
        <v>M45</v>
      </c>
      <c r="L38" s="11" t="str">
        <f aca="false">LEFT(Table22[[#This Row],[Category]],2)</f>
        <v>M4</v>
      </c>
      <c r="M38" s="11" t="n">
        <f aca="false">IF(F38&lt;&gt;0,COUNTIF($L$2:L38,L38),"")</f>
        <v>13</v>
      </c>
      <c r="N38" s="11" t="str">
        <f aca="false">IF(F38&lt;&gt;0,L38&amp;":"&amp;M38,"")</f>
        <v>M4:13</v>
      </c>
    </row>
    <row r="39" customFormat="false" ht="15" hidden="false" customHeight="false" outlineLevel="0" collapsed="false">
      <c r="A39" s="5" t="n">
        <v>38</v>
      </c>
      <c r="B39" s="5" t="n">
        <f aca="false">IF(F39&lt;&gt;"",COUNTIF($J$2:J39,J39),"")</f>
        <v>34</v>
      </c>
      <c r="C39" s="5" t="str">
        <f aca="false">IF(F39&lt;&gt;0,J39&amp;":"&amp;B39,"")</f>
        <v>Male:34</v>
      </c>
      <c r="D39" s="5" t="n">
        <f aca="false">IF(F39&lt;&gt;0,COUNTIF($K$2:K39,K39),"")</f>
        <v>4</v>
      </c>
      <c r="E39" s="5" t="str">
        <f aca="false">IF(F39&lt;&gt;0,K39&amp;":"&amp;D39,"")</f>
        <v>M60:4</v>
      </c>
      <c r="F39" s="5" t="n">
        <v>905</v>
      </c>
      <c r="G39" s="21" t="n">
        <v>0.0635532407407407</v>
      </c>
      <c r="H39" s="11" t="str">
        <f aca="false">IFERROR(VLOOKUP(F39, Entries!$B:$F, 2, FALSE()),"")</f>
        <v>Nigel Briggs</v>
      </c>
      <c r="I39" s="11" t="str">
        <f aca="false">IFERROR(VLOOKUP(F39, Entries!$B:$F, 3, FALSE()),"")</f>
        <v>North York Moors AC</v>
      </c>
      <c r="J39" s="11" t="str">
        <f aca="false">IFERROR(VLOOKUP(F39, Entries!$B:$F, 4, FALSE()),"")</f>
        <v>Male</v>
      </c>
      <c r="K39" s="11" t="str">
        <f aca="false">IFERROR(VLOOKUP(F39, Entries!$B:$F, 5, FALSE()),"")</f>
        <v>M60</v>
      </c>
      <c r="L39" s="11" t="str">
        <f aca="false">LEFT(Table22[[#This Row],[Category]],2)</f>
        <v>M6</v>
      </c>
      <c r="M39" s="11" t="n">
        <f aca="false">IF(F39&lt;&gt;0,COUNTIF($L$2:L39,L39),"")</f>
        <v>5</v>
      </c>
      <c r="N39" s="11" t="str">
        <f aca="false">IF(F39&lt;&gt;0,L39&amp;":"&amp;M39,"")</f>
        <v>M6:5</v>
      </c>
    </row>
    <row r="40" customFormat="false" ht="15" hidden="false" customHeight="false" outlineLevel="0" collapsed="false">
      <c r="A40" s="5" t="n">
        <v>39</v>
      </c>
      <c r="B40" s="5" t="n">
        <f aca="false">IF(F40&lt;&gt;"",COUNTIF($J$2:J40,J40),"")</f>
        <v>35</v>
      </c>
      <c r="C40" s="5" t="str">
        <f aca="false">IF(F40&lt;&gt;0,J40&amp;":"&amp;B40,"")</f>
        <v>Male:35</v>
      </c>
      <c r="D40" s="5" t="n">
        <f aca="false">IF(F40&lt;&gt;0,COUNTIF($K$2:K40,K40),"")</f>
        <v>2</v>
      </c>
      <c r="E40" s="5" t="str">
        <f aca="false">IF(F40&lt;&gt;0,K40&amp;":"&amp;D40,"")</f>
        <v>M65:2</v>
      </c>
      <c r="F40" s="5" t="n">
        <v>973</v>
      </c>
      <c r="G40" s="21" t="n">
        <v>0.0636226851851852</v>
      </c>
      <c r="H40" s="11" t="str">
        <f aca="false">IFERROR(VLOOKUP(F40, Entries!$B:$F, 2, FALSE()),"")</f>
        <v>Barry Atkinson</v>
      </c>
      <c r="I40" s="11" t="str">
        <f aca="false">IFERROR(VLOOKUP(F40, Entries!$B:$F, 3, FALSE()),"")</f>
        <v>York Knavesmire Harriers</v>
      </c>
      <c r="J40" s="11" t="str">
        <f aca="false">IFERROR(VLOOKUP(F40, Entries!$B:$F, 4, FALSE()),"")</f>
        <v>Male</v>
      </c>
      <c r="K40" s="11" t="str">
        <f aca="false">IFERROR(VLOOKUP(F40, Entries!$B:$F, 5, FALSE()),"")</f>
        <v>M65</v>
      </c>
      <c r="L40" s="11" t="str">
        <f aca="false">LEFT(Table22[[#This Row],[Category]],2)</f>
        <v>M6</v>
      </c>
      <c r="M40" s="11" t="n">
        <f aca="false">IF(F40&lt;&gt;0,COUNTIF($L$2:L40,L40),"")</f>
        <v>6</v>
      </c>
      <c r="N40" s="11" t="str">
        <f aca="false">IF(F40&lt;&gt;0,L40&amp;":"&amp;M40,"")</f>
        <v>M6:6</v>
      </c>
    </row>
    <row r="41" customFormat="false" ht="15" hidden="false" customHeight="false" outlineLevel="0" collapsed="false">
      <c r="A41" s="5" t="n">
        <v>40</v>
      </c>
      <c r="B41" s="5" t="n">
        <f aca="false">IF(F41&lt;&gt;"",COUNTIF($J$2:J41,J41),"")</f>
        <v>36</v>
      </c>
      <c r="C41" s="5" t="str">
        <f aca="false">IF(F41&lt;&gt;0,J41&amp;":"&amp;B41,"")</f>
        <v>Male:36</v>
      </c>
      <c r="D41" s="5" t="n">
        <f aca="false">IF(F41&lt;&gt;0,COUNTIF($K$2:K41,K41),"")</f>
        <v>5</v>
      </c>
      <c r="E41" s="5" t="str">
        <f aca="false">IF(F41&lt;&gt;0,K41&amp;":"&amp;D41,"")</f>
        <v>M60:5</v>
      </c>
      <c r="F41" s="5" t="n">
        <v>907</v>
      </c>
      <c r="G41" s="21" t="n">
        <v>0.0637731481481482</v>
      </c>
      <c r="H41" s="11" t="str">
        <f aca="false">IFERROR(VLOOKUP(F41, Entries!$B:$F, 2, FALSE()),"")</f>
        <v>Graham D Palmer</v>
      </c>
      <c r="I41" s="11" t="str">
        <f aca="false">IFERROR(VLOOKUP(F41, Entries!$B:$F, 3, FALSE()),"")</f>
        <v>Loftus &amp; Whitby AC</v>
      </c>
      <c r="J41" s="11" t="str">
        <f aca="false">IFERROR(VLOOKUP(F41, Entries!$B:$F, 4, FALSE()),"")</f>
        <v>Male</v>
      </c>
      <c r="K41" s="11" t="str">
        <f aca="false">IFERROR(VLOOKUP(F41, Entries!$B:$F, 5, FALSE()),"")</f>
        <v>M60</v>
      </c>
      <c r="L41" s="11" t="str">
        <f aca="false">LEFT(Table22[[#This Row],[Category]],2)</f>
        <v>M6</v>
      </c>
      <c r="M41" s="11" t="n">
        <f aca="false">IF(F41&lt;&gt;0,COUNTIF($L$2:L41,L41),"")</f>
        <v>7</v>
      </c>
      <c r="N41" s="11" t="str">
        <f aca="false">IF(F41&lt;&gt;0,L41&amp;":"&amp;M41,"")</f>
        <v>M6:7</v>
      </c>
    </row>
    <row r="42" customFormat="false" ht="15" hidden="false" customHeight="false" outlineLevel="0" collapsed="false">
      <c r="A42" s="5" t="n">
        <v>41</v>
      </c>
      <c r="B42" s="5" t="n">
        <f aca="false">IF(F42&lt;&gt;"",COUNTIF($J$2:J42,J42),"")</f>
        <v>5</v>
      </c>
      <c r="C42" s="5" t="str">
        <f aca="false">IF(F42&lt;&gt;0,J42&amp;":"&amp;B42,"")</f>
        <v>Female:5</v>
      </c>
      <c r="D42" s="5" t="n">
        <f aca="false">IF(F42&lt;&gt;0,COUNTIF($K$2:K42,K42),"")</f>
        <v>2</v>
      </c>
      <c r="E42" s="5" t="str">
        <f aca="false">IF(F42&lt;&gt;0,K42&amp;":"&amp;D42,"")</f>
        <v>WSEN:2</v>
      </c>
      <c r="F42" s="5" t="n">
        <v>4</v>
      </c>
      <c r="G42" s="21" t="n">
        <v>0.0638194444444444</v>
      </c>
      <c r="H42" s="11" t="str">
        <f aca="false">IFERROR(VLOOKUP(F42, Entries!$B:$F, 2, FALSE()),"")</f>
        <v>Tabitha McNicholas</v>
      </c>
      <c r="I42" s="11" t="str">
        <f aca="false">IFERROR(VLOOKUP(F42, Entries!$B:$F, 3, FALSE()),"")</f>
        <v>North York Moors AC</v>
      </c>
      <c r="J42" s="11" t="str">
        <f aca="false">IFERROR(VLOOKUP(F42, Entries!$B:$F, 4, FALSE()),"")</f>
        <v>Female</v>
      </c>
      <c r="K42" s="11" t="str">
        <f aca="false">IFERROR(VLOOKUP(F42, Entries!$B:$F, 5, FALSE()),"")</f>
        <v>WSEN</v>
      </c>
      <c r="L42" s="11" t="str">
        <f aca="false">LEFT(Table22[[#This Row],[Category]],2)</f>
        <v>WS</v>
      </c>
      <c r="M42" s="11" t="n">
        <f aca="false">IF(F42&lt;&gt;0,COUNTIF($L$2:L42,L42),"")</f>
        <v>2</v>
      </c>
      <c r="N42" s="11" t="str">
        <f aca="false">IF(F42&lt;&gt;0,L42&amp;":"&amp;M42,"")</f>
        <v>WS:2</v>
      </c>
    </row>
    <row r="43" customFormat="false" ht="15" hidden="false" customHeight="false" outlineLevel="0" collapsed="false">
      <c r="A43" s="5" t="n">
        <v>42</v>
      </c>
      <c r="B43" s="5" t="n">
        <f aca="false">IF(F43&lt;&gt;"",COUNTIF($J$2:J43,J43),"")</f>
        <v>37</v>
      </c>
      <c r="C43" s="5" t="str">
        <f aca="false">IF(F43&lt;&gt;0,J43&amp;":"&amp;B43,"")</f>
        <v>Male:37</v>
      </c>
      <c r="D43" s="5" t="n">
        <f aca="false">IF(F43&lt;&gt;0,COUNTIF($K$2:K43,K43),"")</f>
        <v>6</v>
      </c>
      <c r="E43" s="5" t="str">
        <f aca="false">IF(F43&lt;&gt;0,K43&amp;":"&amp;D43,"")</f>
        <v>M60:6</v>
      </c>
      <c r="F43" s="5" t="n">
        <v>915</v>
      </c>
      <c r="G43" s="21" t="n">
        <v>0.0638657407407407</v>
      </c>
      <c r="H43" s="11" t="str">
        <f aca="false">IFERROR(VLOOKUP(F43, Entries!$B:$F, 2, FALSE()),"")</f>
        <v>Christopher Clayton</v>
      </c>
      <c r="I43" s="11" t="str">
        <f aca="false">IFERROR(VLOOKUP(F43, Entries!$B:$F, 3, FALSE()),"")</f>
        <v>Scarborough AC</v>
      </c>
      <c r="J43" s="11" t="str">
        <f aca="false">IFERROR(VLOOKUP(F43, Entries!$B:$F, 4, FALSE()),"")</f>
        <v>Male</v>
      </c>
      <c r="K43" s="11" t="str">
        <f aca="false">IFERROR(VLOOKUP(F43, Entries!$B:$F, 5, FALSE()),"")</f>
        <v>M60</v>
      </c>
      <c r="L43" s="11" t="str">
        <f aca="false">LEFT(Table22[[#This Row],[Category]],2)</f>
        <v>M6</v>
      </c>
      <c r="M43" s="11" t="n">
        <f aca="false">IF(F43&lt;&gt;0,COUNTIF($L$2:L43,L43),"")</f>
        <v>8</v>
      </c>
      <c r="N43" s="11" t="str">
        <f aca="false">IF(F43&lt;&gt;0,L43&amp;":"&amp;M43,"")</f>
        <v>M6:8</v>
      </c>
    </row>
    <row r="44" customFormat="false" ht="15" hidden="false" customHeight="false" outlineLevel="0" collapsed="false">
      <c r="A44" s="5" t="n">
        <v>43</v>
      </c>
      <c r="B44" s="5" t="n">
        <f aca="false">IF(F44&lt;&gt;"",COUNTIF($J$2:J44,J44),"")</f>
        <v>38</v>
      </c>
      <c r="C44" s="5" t="str">
        <f aca="false">IF(F44&lt;&gt;0,J44&amp;":"&amp;B44,"")</f>
        <v>Male:38</v>
      </c>
      <c r="D44" s="5" t="n">
        <f aca="false">IF(F44&lt;&gt;0,COUNTIF($K$2:K44,K44),"")</f>
        <v>7</v>
      </c>
      <c r="E44" s="5" t="str">
        <f aca="false">IF(F44&lt;&gt;0,K44&amp;":"&amp;D44,"")</f>
        <v>MSEN:7</v>
      </c>
      <c r="F44" s="5" t="n">
        <v>436</v>
      </c>
      <c r="G44" s="21" t="n">
        <v>0.0642361111111111</v>
      </c>
      <c r="H44" s="11" t="str">
        <f aca="false">IFERROR(VLOOKUP(F44, Entries!$B:$F, 2, FALSE()),"")</f>
        <v>Corey Taylor</v>
      </c>
      <c r="I44" s="11" t="str">
        <f aca="false">IFERROR(VLOOKUP(F44, Entries!$B:$F, 3, FALSE()),"")</f>
        <v>Individual#</v>
      </c>
      <c r="J44" s="11" t="str">
        <f aca="false">IFERROR(VLOOKUP(F44, Entries!$B:$F, 4, FALSE()),"")</f>
        <v>Male</v>
      </c>
      <c r="K44" s="11" t="str">
        <f aca="false">IFERROR(VLOOKUP(F44, Entries!$B:$F, 5, FALSE()),"")</f>
        <v>MSEN</v>
      </c>
      <c r="L44" s="11" t="str">
        <f aca="false">LEFT(Table22[[#This Row],[Category]],2)</f>
        <v>MS</v>
      </c>
      <c r="M44" s="11" t="n">
        <f aca="false">IF(F44&lt;&gt;0,COUNTIF($L$2:L44,L44),"")</f>
        <v>7</v>
      </c>
      <c r="N44" s="11" t="str">
        <f aca="false">IF(F44&lt;&gt;0,L44&amp;":"&amp;M44,"")</f>
        <v>MS:7</v>
      </c>
    </row>
    <row r="45" customFormat="false" ht="15" hidden="false" customHeight="false" outlineLevel="0" collapsed="false">
      <c r="A45" s="5" t="n">
        <v>44</v>
      </c>
      <c r="B45" s="5" t="n">
        <f aca="false">IF(F45&lt;&gt;"",COUNTIF($J$2:J45,J45),"")</f>
        <v>39</v>
      </c>
      <c r="C45" s="5" t="str">
        <f aca="false">IF(F45&lt;&gt;0,J45&amp;":"&amp;B45,"")</f>
        <v>Male:39</v>
      </c>
      <c r="D45" s="5" t="n">
        <f aca="false">IF(F45&lt;&gt;0,COUNTIF($K$2:K45,K45),"")</f>
        <v>6</v>
      </c>
      <c r="E45" s="5" t="str">
        <f aca="false">IF(F45&lt;&gt;0,K45&amp;":"&amp;D45,"")</f>
        <v>M50:6</v>
      </c>
      <c r="F45" s="5" t="n">
        <v>710</v>
      </c>
      <c r="G45" s="21" t="n">
        <v>0.0645601851851852</v>
      </c>
      <c r="H45" s="11" t="str">
        <f aca="false">IFERROR(VLOOKUP(F45, Entries!$B:$F, 2, FALSE()),"")</f>
        <v>Andrew Gamble</v>
      </c>
      <c r="I45" s="11" t="str">
        <f aca="false">IFERROR(VLOOKUP(F45, Entries!$B:$F, 3, FALSE()),"")</f>
        <v>Individual#</v>
      </c>
      <c r="J45" s="11" t="str">
        <f aca="false">IFERROR(VLOOKUP(F45, Entries!$B:$F, 4, FALSE()),"")</f>
        <v>Male</v>
      </c>
      <c r="K45" s="11" t="str">
        <f aca="false">IFERROR(VLOOKUP(F45, Entries!$B:$F, 5, FALSE()),"")</f>
        <v>M50</v>
      </c>
      <c r="L45" s="11" t="str">
        <f aca="false">LEFT(Table22[[#This Row],[Category]],2)</f>
        <v>M5</v>
      </c>
      <c r="M45" s="11" t="n">
        <f aca="false">IF(F45&lt;&gt;0,COUNTIF($L$2:L45,L45),"")</f>
        <v>9</v>
      </c>
      <c r="N45" s="11" t="str">
        <f aca="false">IF(F45&lt;&gt;0,L45&amp;":"&amp;M45,"")</f>
        <v>M5:9</v>
      </c>
    </row>
    <row r="46" customFormat="false" ht="15" hidden="false" customHeight="false" outlineLevel="0" collapsed="false">
      <c r="A46" s="5" t="n">
        <v>45</v>
      </c>
      <c r="B46" s="5" t="n">
        <f aca="false">IF(F46&lt;&gt;"",COUNTIF($J$2:J46,J46),"")</f>
        <v>40</v>
      </c>
      <c r="C46" s="5" t="str">
        <f aca="false">IF(F46&lt;&gt;0,J46&amp;":"&amp;B46,"")</f>
        <v>Male:40</v>
      </c>
      <c r="D46" s="5" t="n">
        <f aca="false">IF(F46&lt;&gt;0,COUNTIF($K$2:K46,K46),"")</f>
        <v>4</v>
      </c>
      <c r="E46" s="5" t="str">
        <f aca="false">IF(F46&lt;&gt;0,K46&amp;":"&amp;D46,"")</f>
        <v>M55:4</v>
      </c>
      <c r="F46" s="5" t="n">
        <v>822</v>
      </c>
      <c r="G46" s="21" t="n">
        <v>0.0646643518518519</v>
      </c>
      <c r="H46" s="11" t="str">
        <f aca="false">IFERROR(VLOOKUP(F46, Entries!$B:$F, 2, FALSE()),"")</f>
        <v>David Sanderson</v>
      </c>
      <c r="I46" s="11" t="str">
        <f aca="false">IFERROR(VLOOKUP(F46, Entries!$B:$F, 3, FALSE()),"")</f>
        <v>Esk Valley Fell Club</v>
      </c>
      <c r="J46" s="11" t="str">
        <f aca="false">IFERROR(VLOOKUP(F46, Entries!$B:$F, 4, FALSE()),"")</f>
        <v>Male</v>
      </c>
      <c r="K46" s="11" t="str">
        <f aca="false">IFERROR(VLOOKUP(F46, Entries!$B:$F, 5, FALSE()),"")</f>
        <v>M55</v>
      </c>
      <c r="L46" s="11" t="str">
        <f aca="false">LEFT(Table22[[#This Row],[Category]],2)</f>
        <v>M5</v>
      </c>
      <c r="M46" s="11" t="n">
        <f aca="false">IF(F46&lt;&gt;0,COUNTIF($L$2:L46,L46),"")</f>
        <v>10</v>
      </c>
      <c r="N46" s="11" t="str">
        <f aca="false">IF(F46&lt;&gt;0,L46&amp;":"&amp;M46,"")</f>
        <v>M5:10</v>
      </c>
    </row>
    <row r="47" customFormat="false" ht="15" hidden="false" customHeight="false" outlineLevel="0" collapsed="false">
      <c r="A47" s="5" t="n">
        <v>46</v>
      </c>
      <c r="B47" s="5" t="n">
        <f aca="false">IF(F47&lt;&gt;"",COUNTIF($J$2:J47,J47),"")</f>
        <v>41</v>
      </c>
      <c r="C47" s="5" t="str">
        <f aca="false">IF(F47&lt;&gt;0,J47&amp;":"&amp;B47,"")</f>
        <v>Male:41</v>
      </c>
      <c r="D47" s="5" t="n">
        <f aca="false">IF(F47&lt;&gt;0,COUNTIF($K$2:K47,K47),"")</f>
        <v>1</v>
      </c>
      <c r="E47" s="5" t="str">
        <f aca="false">IF(F47&lt;&gt;0,K47&amp;":"&amp;D47,"")</f>
        <v>M70:1</v>
      </c>
      <c r="F47" s="5" t="n">
        <v>986</v>
      </c>
      <c r="G47" s="21" t="n">
        <v>0.0648726851851852</v>
      </c>
      <c r="H47" s="11" t="str">
        <f aca="false">IFERROR(VLOOKUP(F47, Entries!$B:$F, 2, FALSE()),"")</f>
        <v>Karl Edwards</v>
      </c>
      <c r="I47" s="11" t="str">
        <f aca="false">IFERROR(VLOOKUP(F47, Entries!$B:$F, 3, FALSE()),"")</f>
        <v>Hartlepool Burn Road Harriers</v>
      </c>
      <c r="J47" s="11" t="str">
        <f aca="false">IFERROR(VLOOKUP(F47, Entries!$B:$F, 4, FALSE()),"")</f>
        <v>Male</v>
      </c>
      <c r="K47" s="11" t="str">
        <f aca="false">IFERROR(VLOOKUP(F47, Entries!$B:$F, 5, FALSE()),"")</f>
        <v>M70</v>
      </c>
      <c r="L47" s="11" t="str">
        <f aca="false">LEFT(Table22[[#This Row],[Category]],2)</f>
        <v>M7</v>
      </c>
      <c r="M47" s="11" t="n">
        <f aca="false">IF(F47&lt;&gt;0,COUNTIF($L$2:L47,L47),"")</f>
        <v>1</v>
      </c>
      <c r="N47" s="11" t="str">
        <f aca="false">IF(F47&lt;&gt;0,L47&amp;":"&amp;M47,"")</f>
        <v>M7:1</v>
      </c>
    </row>
    <row r="48" customFormat="false" ht="15" hidden="false" customHeight="false" outlineLevel="0" collapsed="false">
      <c r="A48" s="5" t="n">
        <v>47</v>
      </c>
      <c r="B48" s="5" t="n">
        <f aca="false">IF(F48&lt;&gt;"",COUNTIF($J$2:J48,J48),"")</f>
        <v>42</v>
      </c>
      <c r="C48" s="5" t="str">
        <f aca="false">IF(F48&lt;&gt;0,J48&amp;":"&amp;B48,"")</f>
        <v>Male:42</v>
      </c>
      <c r="D48" s="5" t="n">
        <f aca="false">IF(F48&lt;&gt;0,COUNTIF($K$2:K48,K48),"")</f>
        <v>7</v>
      </c>
      <c r="E48" s="5" t="str">
        <f aca="false">IF(F48&lt;&gt;0,K48&amp;":"&amp;D48,"")</f>
        <v>M60:7</v>
      </c>
      <c r="F48" s="5" t="n">
        <v>901</v>
      </c>
      <c r="G48" s="21" t="n">
        <v>0.0650810185185185</v>
      </c>
      <c r="H48" s="11" t="str">
        <f aca="false">IFERROR(VLOOKUP(F48, Entries!$B:$F, 2, FALSE()),"")</f>
        <v>Matt Rylatt</v>
      </c>
      <c r="I48" s="11" t="str">
        <f aca="false">IFERROR(VLOOKUP(F48, Entries!$B:$F, 3, FALSE()),"")</f>
        <v>York Triathlon Club</v>
      </c>
      <c r="J48" s="11" t="str">
        <f aca="false">IFERROR(VLOOKUP(F48, Entries!$B:$F, 4, FALSE()),"")</f>
        <v>Male</v>
      </c>
      <c r="K48" s="11" t="str">
        <f aca="false">IFERROR(VLOOKUP(F48, Entries!$B:$F, 5, FALSE()),"")</f>
        <v>M60</v>
      </c>
      <c r="L48" s="11" t="str">
        <f aca="false">LEFT(Table22[[#This Row],[Category]],2)</f>
        <v>M6</v>
      </c>
      <c r="M48" s="11" t="n">
        <f aca="false">IF(F48&lt;&gt;0,COUNTIF($L$2:L48,L48),"")</f>
        <v>9</v>
      </c>
      <c r="N48" s="11" t="str">
        <f aca="false">IF(F48&lt;&gt;0,L48&amp;":"&amp;M48,"")</f>
        <v>M6:9</v>
      </c>
    </row>
    <row r="49" customFormat="false" ht="15" hidden="false" customHeight="false" outlineLevel="0" collapsed="false">
      <c r="A49" s="5" t="n">
        <v>48</v>
      </c>
      <c r="B49" s="5" t="n">
        <f aca="false">IF(F49&lt;&gt;"",COUNTIF($J$2:J49,J49),"")</f>
        <v>6</v>
      </c>
      <c r="C49" s="5" t="str">
        <f aca="false">IF(F49&lt;&gt;0,J49&amp;":"&amp;B49,"")</f>
        <v>Female:6</v>
      </c>
      <c r="D49" s="5" t="n">
        <f aca="false">IF(F49&lt;&gt;0,COUNTIF($K$2:K49,K49),"")</f>
        <v>1</v>
      </c>
      <c r="E49" s="5" t="str">
        <f aca="false">IF(F49&lt;&gt;0,K49&amp;":"&amp;D49,"")</f>
        <v>W45:1</v>
      </c>
      <c r="F49" s="5" t="n">
        <v>181</v>
      </c>
      <c r="G49" s="21" t="n">
        <v>0.0651388888888889</v>
      </c>
      <c r="H49" s="11" t="str">
        <f aca="false">IFERROR(VLOOKUP(F49, Entries!$B:$F, 2, FALSE()),"")</f>
        <v>Janet Patterson</v>
      </c>
      <c r="I49" s="11" t="str">
        <f aca="false">IFERROR(VLOOKUP(F49, Entries!$B:$F, 3, FALSE()),"")</f>
        <v>Run Scarborough</v>
      </c>
      <c r="J49" s="11" t="str">
        <f aca="false">IFERROR(VLOOKUP(F49, Entries!$B:$F, 4, FALSE()),"")</f>
        <v>Female</v>
      </c>
      <c r="K49" s="11" t="str">
        <f aca="false">IFERROR(VLOOKUP(F49, Entries!$B:$F, 5, FALSE()),"")</f>
        <v>W45</v>
      </c>
      <c r="L49" s="11" t="str">
        <f aca="false">LEFT(Table22[[#This Row],[Category]],2)</f>
        <v>W4</v>
      </c>
      <c r="M49" s="11" t="n">
        <f aca="false">IF(F49&lt;&gt;0,COUNTIF($L$2:L49,L49),"")</f>
        <v>3</v>
      </c>
      <c r="N49" s="11" t="str">
        <f aca="false">IF(F49&lt;&gt;0,L49&amp;":"&amp;M49,"")</f>
        <v>W4:3</v>
      </c>
    </row>
    <row r="50" customFormat="false" ht="15" hidden="false" customHeight="false" outlineLevel="0" collapsed="false">
      <c r="A50" s="5" t="n">
        <v>49</v>
      </c>
      <c r="B50" s="5" t="n">
        <f aca="false">IF(F50&lt;&gt;"",COUNTIF($J$2:J50,J50),"")</f>
        <v>43</v>
      </c>
      <c r="C50" s="5" t="str">
        <f aca="false">IF(F50&lt;&gt;0,J50&amp;":"&amp;B50,"")</f>
        <v>Male:43</v>
      </c>
      <c r="D50" s="5" t="n">
        <f aca="false">IF(F50&lt;&gt;0,COUNTIF($K$2:K50,K50),"")</f>
        <v>5</v>
      </c>
      <c r="E50" s="5" t="str">
        <f aca="false">IF(F50&lt;&gt;0,K50&amp;":"&amp;D50,"")</f>
        <v>M55:5</v>
      </c>
      <c r="F50" s="5" t="n">
        <v>800</v>
      </c>
      <c r="G50" s="21" t="n">
        <v>0.066087962962963</v>
      </c>
      <c r="H50" s="11" t="str">
        <f aca="false">IFERROR(VLOOKUP(F50, Entries!$B:$F, 2, FALSE()),"")</f>
        <v>Peter Walsh</v>
      </c>
      <c r="I50" s="11" t="str">
        <f aca="false">IFERROR(VLOOKUP(F50, Entries!$B:$F, 3, FALSE()),"")</f>
        <v>Loftus &amp; Whitby AC</v>
      </c>
      <c r="J50" s="11" t="str">
        <f aca="false">IFERROR(VLOOKUP(F50, Entries!$B:$F, 4, FALSE()),"")</f>
        <v>Male</v>
      </c>
      <c r="K50" s="11" t="str">
        <f aca="false">IFERROR(VLOOKUP(F50, Entries!$B:$F, 5, FALSE()),"")</f>
        <v>M55</v>
      </c>
      <c r="L50" s="11" t="str">
        <f aca="false">LEFT(Table22[[#This Row],[Category]],2)</f>
        <v>M5</v>
      </c>
      <c r="M50" s="11" t="n">
        <f aca="false">IF(F50&lt;&gt;0,COUNTIF($L$2:L50,L50),"")</f>
        <v>11</v>
      </c>
      <c r="N50" s="11" t="str">
        <f aca="false">IF(F50&lt;&gt;0,L50&amp;":"&amp;M50,"")</f>
        <v>M5:11</v>
      </c>
    </row>
    <row r="51" customFormat="false" ht="15" hidden="false" customHeight="false" outlineLevel="0" collapsed="false">
      <c r="A51" s="5" t="n">
        <v>50</v>
      </c>
      <c r="B51" s="5" t="n">
        <f aca="false">IF(F51&lt;&gt;"",COUNTIF($J$2:J51,J51),"")</f>
        <v>7</v>
      </c>
      <c r="C51" s="5" t="str">
        <f aca="false">IF(F51&lt;&gt;0,J51&amp;":"&amp;B51,"")</f>
        <v>Female:7</v>
      </c>
      <c r="D51" s="5" t="n">
        <f aca="false">IF(F51&lt;&gt;0,COUNTIF($K$2:K51,K51),"")</f>
        <v>2</v>
      </c>
      <c r="E51" s="5" t="str">
        <f aca="false">IF(F51&lt;&gt;0,K51&amp;":"&amp;D51,"")</f>
        <v>W45:2</v>
      </c>
      <c r="F51" s="5" t="n">
        <v>157</v>
      </c>
      <c r="G51" s="21" t="n">
        <v>0.0662152777777778</v>
      </c>
      <c r="H51" s="11" t="str">
        <f aca="false">IFERROR(VLOOKUP(F51, Entries!$B:$F, 2, FALSE()),"")</f>
        <v>Jess Evans</v>
      </c>
      <c r="I51" s="11" t="str">
        <f aca="false">IFERROR(VLOOKUP(F51, Entries!$B:$F, 3, FALSE()),"")</f>
        <v>St Theresa's AC</v>
      </c>
      <c r="J51" s="11" t="str">
        <f aca="false">IFERROR(VLOOKUP(F51, Entries!$B:$F, 4, FALSE()),"")</f>
        <v>Female</v>
      </c>
      <c r="K51" s="11" t="str">
        <f aca="false">IFERROR(VLOOKUP(F51, Entries!$B:$F, 5, FALSE()),"")</f>
        <v>W45</v>
      </c>
      <c r="L51" s="11" t="str">
        <f aca="false">LEFT(Table22[[#This Row],[Category]],2)</f>
        <v>W4</v>
      </c>
      <c r="M51" s="11" t="n">
        <f aca="false">IF(F51&lt;&gt;0,COUNTIF($L$2:L51,L51),"")</f>
        <v>4</v>
      </c>
      <c r="N51" s="11" t="str">
        <f aca="false">IF(F51&lt;&gt;0,L51&amp;":"&amp;M51,"")</f>
        <v>W4:4</v>
      </c>
    </row>
    <row r="52" customFormat="false" ht="15" hidden="false" customHeight="false" outlineLevel="0" collapsed="false">
      <c r="A52" s="5" t="n">
        <v>51</v>
      </c>
      <c r="B52" s="5" t="n">
        <f aca="false">IF(F52&lt;&gt;"",COUNTIF($J$2:J52,J52),"")</f>
        <v>44</v>
      </c>
      <c r="C52" s="5" t="str">
        <f aca="false">IF(F52&lt;&gt;0,J52&amp;":"&amp;B52,"")</f>
        <v>Male:44</v>
      </c>
      <c r="D52" s="5" t="n">
        <f aca="false">IF(F52&lt;&gt;0,COUNTIF($K$2:K52,K52),"")</f>
        <v>6</v>
      </c>
      <c r="E52" s="5" t="str">
        <f aca="false">IF(F52&lt;&gt;0,K52&amp;":"&amp;D52,"")</f>
        <v>M55:6</v>
      </c>
      <c r="F52" s="5" t="n">
        <v>801</v>
      </c>
      <c r="G52" s="21" t="n">
        <v>0.0664583333333333</v>
      </c>
      <c r="H52" s="11" t="str">
        <f aca="false">IFERROR(VLOOKUP(F52, Entries!$B:$F, 2, FALSE()),"")</f>
        <v>Michael Holtby</v>
      </c>
      <c r="I52" s="11" t="str">
        <f aca="false">IFERROR(VLOOKUP(F52, Entries!$B:$F, 3, FALSE()),"")</f>
        <v>Esk Valley Fell Club</v>
      </c>
      <c r="J52" s="11" t="str">
        <f aca="false">IFERROR(VLOOKUP(F52, Entries!$B:$F, 4, FALSE()),"")</f>
        <v>Male</v>
      </c>
      <c r="K52" s="11" t="str">
        <f aca="false">IFERROR(VLOOKUP(F52, Entries!$B:$F, 5, FALSE()),"")</f>
        <v>M55</v>
      </c>
      <c r="L52" s="11" t="str">
        <f aca="false">LEFT(Table22[[#This Row],[Category]],2)</f>
        <v>M5</v>
      </c>
      <c r="M52" s="11" t="n">
        <f aca="false">IF(F52&lt;&gt;0,COUNTIF($L$2:L52,L52),"")</f>
        <v>12</v>
      </c>
      <c r="N52" s="11" t="str">
        <f aca="false">IF(F52&lt;&gt;0,L52&amp;":"&amp;M52,"")</f>
        <v>M5:12</v>
      </c>
    </row>
    <row r="53" customFormat="false" ht="15" hidden="false" customHeight="false" outlineLevel="0" collapsed="false">
      <c r="A53" s="5" t="n">
        <v>52</v>
      </c>
      <c r="B53" s="5" t="n">
        <f aca="false">IF(F53&lt;&gt;"",COUNTIF($J$2:J53,J53),"")</f>
        <v>8</v>
      </c>
      <c r="C53" s="5" t="str">
        <f aca="false">IF(F53&lt;&gt;0,J53&amp;":"&amp;B53,"")</f>
        <v>Female:8</v>
      </c>
      <c r="D53" s="5" t="n">
        <f aca="false">IF(F53&lt;&gt;0,COUNTIF($K$2:K53,K53),"")</f>
        <v>1</v>
      </c>
      <c r="E53" s="5" t="str">
        <f aca="false">IF(F53&lt;&gt;0,K53&amp;":"&amp;D53,"")</f>
        <v>W50:1</v>
      </c>
      <c r="F53" s="5" t="n">
        <v>202</v>
      </c>
      <c r="G53" s="21" t="n">
        <v>0.0667824074074074</v>
      </c>
      <c r="H53" s="11" t="str">
        <f aca="false">IFERROR(VLOOKUP(F53, Entries!$B:$F, 2, FALSE()),"")</f>
        <v>Marianne Borsheim</v>
      </c>
      <c r="I53" s="11" t="str">
        <f aca="false">IFERROR(VLOOKUP(F53, Entries!$B:$F, 3, FALSE()),"")</f>
        <v>Scarborough AC</v>
      </c>
      <c r="J53" s="11" t="str">
        <f aca="false">IFERROR(VLOOKUP(F53, Entries!$B:$F, 4, FALSE()),"")</f>
        <v>Female</v>
      </c>
      <c r="K53" s="11" t="str">
        <f aca="false">IFERROR(VLOOKUP(F53, Entries!$B:$F, 5, FALSE()),"")</f>
        <v>W50</v>
      </c>
      <c r="L53" s="11" t="str">
        <f aca="false">LEFT(Table22[[#This Row],[Category]],2)</f>
        <v>W5</v>
      </c>
      <c r="M53" s="11" t="n">
        <f aca="false">IF(F53&lt;&gt;0,COUNTIF($L$2:L53,L53),"")</f>
        <v>2</v>
      </c>
      <c r="N53" s="11" t="str">
        <f aca="false">IF(F53&lt;&gt;0,L53&amp;":"&amp;M53,"")</f>
        <v>W5:2</v>
      </c>
    </row>
    <row r="54" customFormat="false" ht="15" hidden="false" customHeight="false" outlineLevel="0" collapsed="false">
      <c r="A54" s="5" t="n">
        <v>53</v>
      </c>
      <c r="B54" s="5" t="n">
        <f aca="false">IF(F54&lt;&gt;"",COUNTIF($J$2:J54,J54),"")</f>
        <v>45</v>
      </c>
      <c r="C54" s="5" t="str">
        <f aca="false">IF(F54&lt;&gt;0,J54&amp;":"&amp;B54,"")</f>
        <v>Male:45</v>
      </c>
      <c r="D54" s="5" t="n">
        <f aca="false">IF(F54&lt;&gt;0,COUNTIF($K$2:K54,K54),"")</f>
        <v>7</v>
      </c>
      <c r="E54" s="5" t="str">
        <f aca="false">IF(F54&lt;&gt;0,K54&amp;":"&amp;D54,"")</f>
        <v>M50:7</v>
      </c>
      <c r="F54" s="5" t="n">
        <v>760</v>
      </c>
      <c r="G54" s="21" t="n">
        <v>0.0672800925925926</v>
      </c>
      <c r="H54" s="11" t="str">
        <f aca="false">IFERROR(VLOOKUP(F54, Entries!$B:$F, 2, FALSE()),"")</f>
        <v>Dale Hepples</v>
      </c>
      <c r="I54" s="11" t="str">
        <f aca="false">IFERROR(VLOOKUP(F54, Entries!$B:$F, 3, FALSE()),"")</f>
        <v>Scarborough AC</v>
      </c>
      <c r="J54" s="11" t="str">
        <f aca="false">IFERROR(VLOOKUP(F54, Entries!$B:$F, 4, FALSE()),"")</f>
        <v>Male</v>
      </c>
      <c r="K54" s="11" t="str">
        <f aca="false">IFERROR(VLOOKUP(F54, Entries!$B:$F, 5, FALSE()),"")</f>
        <v>M50</v>
      </c>
      <c r="L54" s="11" t="str">
        <f aca="false">LEFT(Table22[[#This Row],[Category]],2)</f>
        <v>M5</v>
      </c>
      <c r="M54" s="11" t="n">
        <f aca="false">IF(F54&lt;&gt;0,COUNTIF($L$2:L54,L54),"")</f>
        <v>13</v>
      </c>
      <c r="N54" s="11" t="str">
        <f aca="false">IF(F54&lt;&gt;0,L54&amp;":"&amp;M54,"")</f>
        <v>M5:13</v>
      </c>
    </row>
    <row r="55" customFormat="false" ht="15" hidden="false" customHeight="false" outlineLevel="0" collapsed="false">
      <c r="A55" s="5" t="n">
        <v>54</v>
      </c>
      <c r="B55" s="5" t="n">
        <f aca="false">IF(F55&lt;&gt;"",COUNTIF($J$2:J55,J55),"")</f>
        <v>9</v>
      </c>
      <c r="C55" s="5" t="str">
        <f aca="false">IF(F55&lt;&gt;0,J55&amp;":"&amp;B55,"")</f>
        <v>Female:9</v>
      </c>
      <c r="D55" s="5" t="n">
        <f aca="false">IF(F55&lt;&gt;0,COUNTIF($K$2:K55,K55),"")</f>
        <v>2</v>
      </c>
      <c r="E55" s="5" t="str">
        <f aca="false">IF(F55&lt;&gt;0,K55&amp;":"&amp;D55,"")</f>
        <v>W50:2</v>
      </c>
      <c r="F55" s="5" t="n">
        <v>206</v>
      </c>
      <c r="G55" s="21" t="n">
        <v>0.0680787037037037</v>
      </c>
      <c r="H55" s="11" t="str">
        <f aca="false">IFERROR(VLOOKUP(F55, Entries!$B:$F, 2, FALSE()),"")</f>
        <v>Steph Lishman</v>
      </c>
      <c r="I55" s="11" t="str">
        <f aca="false">IFERROR(VLOOKUP(F55, Entries!$B:$F, 3, FALSE()),"")</f>
        <v>Esk Valley Fell Club</v>
      </c>
      <c r="J55" s="11" t="str">
        <f aca="false">IFERROR(VLOOKUP(F55, Entries!$B:$F, 4, FALSE()),"")</f>
        <v>Female</v>
      </c>
      <c r="K55" s="11" t="str">
        <f aca="false">IFERROR(VLOOKUP(F55, Entries!$B:$F, 5, FALSE()),"")</f>
        <v>W50</v>
      </c>
      <c r="L55" s="11" t="str">
        <f aca="false">LEFT(Table22[[#This Row],[Category]],2)</f>
        <v>W5</v>
      </c>
      <c r="M55" s="11" t="n">
        <f aca="false">IF(F55&lt;&gt;0,COUNTIF($L$2:L55,L55),"")</f>
        <v>3</v>
      </c>
      <c r="N55" s="11" t="str">
        <f aca="false">IF(F55&lt;&gt;0,L55&amp;":"&amp;M55,"")</f>
        <v>W5:3</v>
      </c>
    </row>
    <row r="56" customFormat="false" ht="15" hidden="false" customHeight="false" outlineLevel="0" collapsed="false">
      <c r="A56" s="5" t="n">
        <v>55</v>
      </c>
      <c r="B56" s="5" t="n">
        <f aca="false">IF(F56&lt;&gt;"",COUNTIF($J$2:J56,J56),"")</f>
        <v>10</v>
      </c>
      <c r="C56" s="5" t="str">
        <f aca="false">IF(F56&lt;&gt;0,J56&amp;":"&amp;B56,"")</f>
        <v>Female:10</v>
      </c>
      <c r="D56" s="5" t="n">
        <f aca="false">IF(F56&lt;&gt;0,COUNTIF($K$2:K56,K56),"")</f>
        <v>3</v>
      </c>
      <c r="E56" s="5" t="str">
        <f aca="false">IF(F56&lt;&gt;0,K56&amp;":"&amp;D56,"")</f>
        <v>W50:3</v>
      </c>
      <c r="F56" s="5" t="n">
        <v>220</v>
      </c>
      <c r="G56" s="21" t="n">
        <v>0.0686226851851852</v>
      </c>
      <c r="H56" s="11" t="str">
        <f aca="false">IFERROR(VLOOKUP(F56, Entries!$B:$F, 2, FALSE()),"")</f>
        <v>Sally Carro Goodwill</v>
      </c>
      <c r="I56" s="11" t="str">
        <f aca="false">IFERROR(VLOOKUP(F56, Entries!$B:$F, 3, FALSE()),"")</f>
        <v>York Knavesmire Harriers</v>
      </c>
      <c r="J56" s="11" t="str">
        <f aca="false">IFERROR(VLOOKUP(F56, Entries!$B:$F, 4, FALSE()),"")</f>
        <v>Female</v>
      </c>
      <c r="K56" s="11" t="str">
        <f aca="false">IFERROR(VLOOKUP(F56, Entries!$B:$F, 5, FALSE()),"")</f>
        <v>W50</v>
      </c>
      <c r="L56" s="11" t="str">
        <f aca="false">LEFT(Table22[[#This Row],[Category]],2)</f>
        <v>W5</v>
      </c>
      <c r="M56" s="11" t="n">
        <f aca="false">IF(F56&lt;&gt;0,COUNTIF($L$2:L56,L56),"")</f>
        <v>4</v>
      </c>
      <c r="N56" s="11" t="str">
        <f aca="false">IF(F56&lt;&gt;0,L56&amp;":"&amp;M56,"")</f>
        <v>W5:4</v>
      </c>
    </row>
    <row r="57" customFormat="false" ht="15" hidden="false" customHeight="false" outlineLevel="0" collapsed="false">
      <c r="A57" s="5" t="n">
        <v>56</v>
      </c>
      <c r="B57" s="5" t="n">
        <f aca="false">IF(F57&lt;&gt;"",COUNTIF($J$2:J57,J57),"")</f>
        <v>46</v>
      </c>
      <c r="C57" s="5" t="str">
        <f aca="false">IF(F57&lt;&gt;0,J57&amp;":"&amp;B57,"")</f>
        <v>Male:46</v>
      </c>
      <c r="D57" s="5" t="n">
        <f aca="false">IF(F57&lt;&gt;0,COUNTIF($K$2:K57,K57),"")</f>
        <v>8</v>
      </c>
      <c r="E57" s="5" t="str">
        <f aca="false">IF(F57&lt;&gt;0,K57&amp;":"&amp;D57,"")</f>
        <v>M50:8</v>
      </c>
      <c r="F57" s="5" t="n">
        <v>742</v>
      </c>
      <c r="G57" s="21" t="n">
        <v>0.0686458333333333</v>
      </c>
      <c r="H57" s="11" t="str">
        <f aca="false">IFERROR(VLOOKUP(F57, Entries!$B:$F, 2, FALSE()),"")</f>
        <v>David Simpson</v>
      </c>
      <c r="I57" s="11" t="str">
        <f aca="false">IFERROR(VLOOKUP(F57, Entries!$B:$F, 3, FALSE()),"")</f>
        <v>York Knavesmire Harriers</v>
      </c>
      <c r="J57" s="11" t="str">
        <f aca="false">IFERROR(VLOOKUP(F57, Entries!$B:$F, 4, FALSE()),"")</f>
        <v>Male</v>
      </c>
      <c r="K57" s="11" t="str">
        <f aca="false">IFERROR(VLOOKUP(F57, Entries!$B:$F, 5, FALSE()),"")</f>
        <v>M50</v>
      </c>
      <c r="L57" s="11" t="str">
        <f aca="false">LEFT(Table22[[#This Row],[Category]],2)</f>
        <v>M5</v>
      </c>
      <c r="M57" s="11" t="n">
        <f aca="false">IF(F57&lt;&gt;0,COUNTIF($L$2:L57,L57),"")</f>
        <v>14</v>
      </c>
      <c r="N57" s="11" t="str">
        <f aca="false">IF(F57&lt;&gt;0,L57&amp;":"&amp;M57,"")</f>
        <v>M5:14</v>
      </c>
    </row>
    <row r="58" customFormat="false" ht="15" hidden="false" customHeight="false" outlineLevel="0" collapsed="false">
      <c r="A58" s="5" t="n">
        <v>57</v>
      </c>
      <c r="B58" s="5" t="n">
        <f aca="false">IF(F58&lt;&gt;"",COUNTIF($J$2:J58,J58),"")</f>
        <v>47</v>
      </c>
      <c r="C58" s="5" t="str">
        <f aca="false">IF(F58&lt;&gt;0,J58&amp;":"&amp;B58,"")</f>
        <v>Male:47</v>
      </c>
      <c r="D58" s="5" t="n">
        <f aca="false">IF(F58&lt;&gt;0,COUNTIF($K$2:K58,K58),"")</f>
        <v>9</v>
      </c>
      <c r="E58" s="5" t="str">
        <f aca="false">IF(F58&lt;&gt;0,K58&amp;":"&amp;D58,"")</f>
        <v>M45:9</v>
      </c>
      <c r="F58" s="5" t="n">
        <v>601</v>
      </c>
      <c r="G58" s="21" t="n">
        <v>0.0691319444444444</v>
      </c>
      <c r="H58" s="11" t="str">
        <f aca="false">IFERROR(VLOOKUP(F58, Entries!$B:$F, 2, FALSE()),"")</f>
        <v>Nigel Dove</v>
      </c>
      <c r="I58" s="11" t="str">
        <f aca="false">IFERROR(VLOOKUP(F58, Entries!$B:$F, 3, FALSE()),"")</f>
        <v>Individual#</v>
      </c>
      <c r="J58" s="11" t="str">
        <f aca="false">IFERROR(VLOOKUP(F58, Entries!$B:$F, 4, FALSE()),"")</f>
        <v>Male</v>
      </c>
      <c r="K58" s="11" t="str">
        <f aca="false">IFERROR(VLOOKUP(F58, Entries!$B:$F, 5, FALSE()),"")</f>
        <v>M45</v>
      </c>
      <c r="L58" s="11" t="str">
        <f aca="false">LEFT(Table22[[#This Row],[Category]],2)</f>
        <v>M4</v>
      </c>
      <c r="M58" s="11" t="n">
        <f aca="false">IF(F58&lt;&gt;0,COUNTIF($L$2:L58,L58),"")</f>
        <v>14</v>
      </c>
      <c r="N58" s="11" t="str">
        <f aca="false">IF(F58&lt;&gt;0,L58&amp;":"&amp;M58,"")</f>
        <v>M4:14</v>
      </c>
    </row>
    <row r="59" customFormat="false" ht="15" hidden="false" customHeight="false" outlineLevel="0" collapsed="false">
      <c r="A59" s="5" t="n">
        <v>58</v>
      </c>
      <c r="B59" s="5" t="n">
        <f aca="false">IF(F59&lt;&gt;"",COUNTIF($J$2:J59,J59),"")</f>
        <v>11</v>
      </c>
      <c r="C59" s="5" t="str">
        <f aca="false">IF(F59&lt;&gt;0,J59&amp;":"&amp;B59,"")</f>
        <v>Female:11</v>
      </c>
      <c r="D59" s="5" t="n">
        <f aca="false">IF(F59&lt;&gt;0,COUNTIF($K$2:K59,K59),"")</f>
        <v>3</v>
      </c>
      <c r="E59" s="5" t="str">
        <f aca="false">IF(F59&lt;&gt;0,K59&amp;":"&amp;D59,"")</f>
        <v>WSEN:3</v>
      </c>
      <c r="F59" s="5" t="n">
        <v>58</v>
      </c>
      <c r="G59" s="21" t="n">
        <v>0.0691435185185185</v>
      </c>
      <c r="H59" s="11" t="str">
        <f aca="false">IFERROR(VLOOKUP(F59, Entries!$B:$F, 2, FALSE()),"")</f>
        <v>Siobhan Firman</v>
      </c>
      <c r="I59" s="11" t="str">
        <f aca="false">IFERROR(VLOOKUP(F59, Entries!$B:$F, 3, FALSE()),"")</f>
        <v>Individual#</v>
      </c>
      <c r="J59" s="11" t="str">
        <f aca="false">IFERROR(VLOOKUP(F59, Entries!$B:$F, 4, FALSE()),"")</f>
        <v>Female</v>
      </c>
      <c r="K59" s="11" t="str">
        <f aca="false">IFERROR(VLOOKUP(F59, Entries!$B:$F, 5, FALSE()),"")</f>
        <v>WSEN</v>
      </c>
      <c r="L59" s="11" t="str">
        <f aca="false">LEFT(Table22[[#This Row],[Category]],2)</f>
        <v>WS</v>
      </c>
      <c r="M59" s="11" t="n">
        <f aca="false">IF(F59&lt;&gt;0,COUNTIF($L$2:L59,L59),"")</f>
        <v>3</v>
      </c>
      <c r="N59" s="11" t="str">
        <f aca="false">IF(F59&lt;&gt;0,L59&amp;":"&amp;M59,"")</f>
        <v>WS:3</v>
      </c>
    </row>
    <row r="60" customFormat="false" ht="15" hidden="false" customHeight="false" outlineLevel="0" collapsed="false">
      <c r="A60" s="5" t="n">
        <v>59</v>
      </c>
      <c r="B60" s="5" t="n">
        <f aca="false">IF(F60&lt;&gt;"",COUNTIF($J$2:J60,J60),"")</f>
        <v>48</v>
      </c>
      <c r="C60" s="5" t="str">
        <f aca="false">IF(F60&lt;&gt;0,J60&amp;":"&amp;B60,"")</f>
        <v>Male:48</v>
      </c>
      <c r="D60" s="5" t="n">
        <f aca="false">IF(F60&lt;&gt;0,COUNTIF($K$2:K60,K60),"")</f>
        <v>6</v>
      </c>
      <c r="E60" s="5" t="str">
        <f aca="false">IF(F60&lt;&gt;0,K60&amp;":"&amp;D60,"")</f>
        <v>M40:6</v>
      </c>
      <c r="F60" s="5" t="n">
        <v>551</v>
      </c>
      <c r="G60" s="21" t="n">
        <v>0.069212962962963</v>
      </c>
      <c r="H60" s="11" t="str">
        <f aca="false">IFERROR(VLOOKUP(F60, Entries!$B:$F, 2, FALSE()),"")</f>
        <v>Allan Ball</v>
      </c>
      <c r="I60" s="11" t="str">
        <f aca="false">IFERROR(VLOOKUP(F60, Entries!$B:$F, 3, FALSE()),"")</f>
        <v>South Shields Harriers &amp; AC</v>
      </c>
      <c r="J60" s="11" t="str">
        <f aca="false">IFERROR(VLOOKUP(F60, Entries!$B:$F, 4, FALSE()),"")</f>
        <v>Male</v>
      </c>
      <c r="K60" s="11" t="str">
        <f aca="false">IFERROR(VLOOKUP(F60, Entries!$B:$F, 5, FALSE()),"")</f>
        <v>M40</v>
      </c>
      <c r="L60" s="11" t="str">
        <f aca="false">LEFT(Table22[[#This Row],[Category]],2)</f>
        <v>M4</v>
      </c>
      <c r="M60" s="11" t="n">
        <f aca="false">IF(F60&lt;&gt;0,COUNTIF($L$2:L60,L60),"")</f>
        <v>15</v>
      </c>
      <c r="N60" s="11" t="str">
        <f aca="false">IF(F60&lt;&gt;0,L60&amp;":"&amp;M60,"")</f>
        <v>M4:15</v>
      </c>
    </row>
    <row r="61" customFormat="false" ht="15" hidden="false" customHeight="false" outlineLevel="0" collapsed="false">
      <c r="A61" s="5" t="n">
        <v>60</v>
      </c>
      <c r="B61" s="5" t="n">
        <f aca="false">IF(F61&lt;&gt;"",COUNTIF($J$2:J61,J61),"")</f>
        <v>12</v>
      </c>
      <c r="C61" s="5" t="str">
        <f aca="false">IF(F61&lt;&gt;0,J61&amp;":"&amp;B61,"")</f>
        <v>Female:12</v>
      </c>
      <c r="D61" s="5" t="n">
        <f aca="false">IF(F61&lt;&gt;0,COUNTIF($K$2:K61,K61),"")</f>
        <v>2</v>
      </c>
      <c r="E61" s="5" t="str">
        <f aca="false">IF(F61&lt;&gt;0,K61&amp;":"&amp;D61,"")</f>
        <v>W55:2</v>
      </c>
      <c r="F61" s="5" t="n">
        <v>250</v>
      </c>
      <c r="G61" s="21" t="n">
        <v>0.0692824074074074</v>
      </c>
      <c r="H61" s="11" t="str">
        <f aca="false">IFERROR(VLOOKUP(F61, Entries!$B:$F, 2, FALSE()),"")</f>
        <v>Lucy Saggers</v>
      </c>
      <c r="I61" s="11" t="str">
        <f aca="false">IFERROR(VLOOKUP(F61, Entries!$B:$F, 3, FALSE()),"")</f>
        <v>Pickering RC</v>
      </c>
      <c r="J61" s="11" t="str">
        <f aca="false">IFERROR(VLOOKUP(F61, Entries!$B:$F, 4, FALSE()),"")</f>
        <v>Female</v>
      </c>
      <c r="K61" s="11" t="str">
        <f aca="false">IFERROR(VLOOKUP(F61, Entries!$B:$F, 5, FALSE()),"")</f>
        <v>W55</v>
      </c>
      <c r="L61" s="11" t="str">
        <f aca="false">LEFT(Table22[[#This Row],[Category]],2)</f>
        <v>W5</v>
      </c>
      <c r="M61" s="11" t="n">
        <f aca="false">IF(F61&lt;&gt;0,COUNTIF($L$2:L61,L61),"")</f>
        <v>5</v>
      </c>
      <c r="N61" s="11" t="str">
        <f aca="false">IF(F61&lt;&gt;0,L61&amp;":"&amp;M61,"")</f>
        <v>W5:5</v>
      </c>
    </row>
    <row r="62" customFormat="false" ht="15" hidden="false" customHeight="false" outlineLevel="0" collapsed="false">
      <c r="A62" s="5" t="n">
        <v>61</v>
      </c>
      <c r="B62" s="5" t="n">
        <f aca="false">IF(F62&lt;&gt;"",COUNTIF($J$2:J62,J62),"")</f>
        <v>49</v>
      </c>
      <c r="C62" s="5" t="str">
        <f aca="false">IF(F62&lt;&gt;0,J62&amp;":"&amp;B62,"")</f>
        <v>Male:49</v>
      </c>
      <c r="D62" s="5" t="n">
        <f aca="false">IF(F62&lt;&gt;0,COUNTIF($K$2:K62,K62),"")</f>
        <v>8</v>
      </c>
      <c r="E62" s="5" t="str">
        <f aca="false">IF(F62&lt;&gt;0,K62&amp;":"&amp;D62,"")</f>
        <v>MSEN:8</v>
      </c>
      <c r="F62" s="5" t="n">
        <v>437</v>
      </c>
      <c r="G62" s="21" t="n">
        <v>0.0693981481481482</v>
      </c>
      <c r="H62" s="11" t="str">
        <f aca="false">IFERROR(VLOOKUP(F62, Entries!$B:$F, 2, FALSE()),"")</f>
        <v>Adam Green</v>
      </c>
      <c r="I62" s="11" t="str">
        <f aca="false">IFERROR(VLOOKUP(F62, Entries!$B:$F, 3, FALSE()),"")</f>
        <v>Individual#</v>
      </c>
      <c r="J62" s="11" t="str">
        <f aca="false">IFERROR(VLOOKUP(F62, Entries!$B:$F, 4, FALSE()),"")</f>
        <v>Male</v>
      </c>
      <c r="K62" s="11" t="str">
        <f aca="false">IFERROR(VLOOKUP(F62, Entries!$B:$F, 5, FALSE()),"")</f>
        <v>MSEN</v>
      </c>
      <c r="L62" s="11" t="str">
        <f aca="false">LEFT(Table22[[#This Row],[Category]],2)</f>
        <v>MS</v>
      </c>
      <c r="M62" s="11" t="n">
        <f aca="false">IF(F62&lt;&gt;0,COUNTIF($L$2:L62,L62),"")</f>
        <v>8</v>
      </c>
      <c r="N62" s="11" t="str">
        <f aca="false">IF(F62&lt;&gt;0,L62&amp;":"&amp;M62,"")</f>
        <v>MS:8</v>
      </c>
    </row>
    <row r="63" customFormat="false" ht="15" hidden="false" customHeight="false" outlineLevel="0" collapsed="false">
      <c r="A63" s="5" t="n">
        <v>62</v>
      </c>
      <c r="B63" s="5" t="n">
        <f aca="false">IF(F63&lt;&gt;"",COUNTIF($J$2:J63,J63),"")</f>
        <v>13</v>
      </c>
      <c r="C63" s="5" t="str">
        <f aca="false">IF(F63&lt;&gt;0,J63&amp;":"&amp;B63,"")</f>
        <v>Female:13</v>
      </c>
      <c r="D63" s="5" t="n">
        <f aca="false">IF(F63&lt;&gt;0,COUNTIF($K$2:K63,K63),"")</f>
        <v>4</v>
      </c>
      <c r="E63" s="5" t="str">
        <f aca="false">IF(F63&lt;&gt;0,K63&amp;":"&amp;D63,"")</f>
        <v>WSEN:4</v>
      </c>
      <c r="F63" s="5" t="n">
        <v>56</v>
      </c>
      <c r="G63" s="21" t="n">
        <v>0.0703703703703704</v>
      </c>
      <c r="H63" s="11" t="str">
        <f aca="false">IFERROR(VLOOKUP(F63, Entries!$B:$F, 2, FALSE()),"")</f>
        <v>Melanie Ellwood</v>
      </c>
      <c r="I63" s="11" t="str">
        <f aca="false">IFERROR(VLOOKUP(F63, Entries!$B:$F, 3, FALSE()),"")</f>
        <v>York Knavesmire Harriers</v>
      </c>
      <c r="J63" s="11" t="str">
        <f aca="false">IFERROR(VLOOKUP(F63, Entries!$B:$F, 4, FALSE()),"")</f>
        <v>Female</v>
      </c>
      <c r="K63" s="11" t="str">
        <f aca="false">IFERROR(VLOOKUP(F63, Entries!$B:$F, 5, FALSE()),"")</f>
        <v>WSEN</v>
      </c>
      <c r="L63" s="11" t="str">
        <f aca="false">LEFT(Table22[[#This Row],[Category]],2)</f>
        <v>WS</v>
      </c>
      <c r="M63" s="11" t="n">
        <f aca="false">IF(F63&lt;&gt;0,COUNTIF($L$2:L63,L63),"")</f>
        <v>4</v>
      </c>
      <c r="N63" s="11" t="str">
        <f aca="false">IF(F63&lt;&gt;0,L63&amp;":"&amp;M63,"")</f>
        <v>WS:4</v>
      </c>
    </row>
    <row r="64" customFormat="false" ht="15" hidden="false" customHeight="false" outlineLevel="0" collapsed="false">
      <c r="A64" s="5" t="n">
        <v>63</v>
      </c>
      <c r="B64" s="5" t="n">
        <f aca="false">IF(F64&lt;&gt;"",COUNTIF($J$2:J64,J64),"")</f>
        <v>14</v>
      </c>
      <c r="C64" s="5" t="str">
        <f aca="false">IF(F64&lt;&gt;0,J64&amp;":"&amp;B64,"")</f>
        <v>Female:14</v>
      </c>
      <c r="D64" s="5" t="n">
        <f aca="false">IF(F64&lt;&gt;0,COUNTIF($K$2:K64,K64),"")</f>
        <v>3</v>
      </c>
      <c r="E64" s="5" t="str">
        <f aca="false">IF(F64&lt;&gt;0,K64&amp;":"&amp;D64,"")</f>
        <v>W45:3</v>
      </c>
      <c r="F64" s="5" t="n">
        <v>153</v>
      </c>
      <c r="G64" s="21" t="n">
        <v>0.0715740740740741</v>
      </c>
      <c r="H64" s="11" t="str">
        <f aca="false">IFERROR(VLOOKUP(F64, Entries!$B:$F, 2, FALSE()),"")</f>
        <v>Sarah Hudson</v>
      </c>
      <c r="I64" s="11" t="str">
        <f aca="false">IFERROR(VLOOKUP(F64, Entries!$B:$F, 3, FALSE()),"")</f>
        <v>Loftus &amp; Whitby AC</v>
      </c>
      <c r="J64" s="11" t="str">
        <f aca="false">IFERROR(VLOOKUP(F64, Entries!$B:$F, 4, FALSE()),"")</f>
        <v>Female</v>
      </c>
      <c r="K64" s="11" t="str">
        <f aca="false">IFERROR(VLOOKUP(F64, Entries!$B:$F, 5, FALSE()),"")</f>
        <v>W45</v>
      </c>
      <c r="L64" s="11" t="str">
        <f aca="false">LEFT(Table22[[#This Row],[Category]],2)</f>
        <v>W4</v>
      </c>
      <c r="M64" s="11" t="n">
        <f aca="false">IF(F64&lt;&gt;0,COUNTIF($L$2:L64,L64),"")</f>
        <v>5</v>
      </c>
      <c r="N64" s="11" t="str">
        <f aca="false">IF(F64&lt;&gt;0,L64&amp;":"&amp;M64,"")</f>
        <v>W4:5</v>
      </c>
    </row>
    <row r="65" customFormat="false" ht="15" hidden="false" customHeight="false" outlineLevel="0" collapsed="false">
      <c r="A65" s="5" t="n">
        <v>64</v>
      </c>
      <c r="B65" s="5" t="n">
        <f aca="false">IF(F65&lt;&gt;"",COUNTIF($J$2:J65,J65),"")</f>
        <v>15</v>
      </c>
      <c r="C65" s="5" t="str">
        <f aca="false">IF(F65&lt;&gt;0,J65&amp;":"&amp;B65,"")</f>
        <v>Female:15</v>
      </c>
      <c r="D65" s="5" t="n">
        <f aca="false">IF(F65&lt;&gt;0,COUNTIF($K$2:K65,K65),"")</f>
        <v>4</v>
      </c>
      <c r="E65" s="5" t="str">
        <f aca="false">IF(F65&lt;&gt;0,K65&amp;":"&amp;D65,"")</f>
        <v>W45:4</v>
      </c>
      <c r="F65" s="5" t="n">
        <v>151</v>
      </c>
      <c r="G65" s="21" t="n">
        <v>0.0719212962962963</v>
      </c>
      <c r="H65" s="11" t="str">
        <f aca="false">IFERROR(VLOOKUP(F65, Entries!$B:$F, 2, FALSE()),"")</f>
        <v>Alice Hayter</v>
      </c>
      <c r="I65" s="11" t="str">
        <f aca="false">IFERROR(VLOOKUP(F65, Entries!$B:$F, 3, FALSE()),"")</f>
        <v>Pickering RC</v>
      </c>
      <c r="J65" s="11" t="str">
        <f aca="false">IFERROR(VLOOKUP(F65, Entries!$B:$F, 4, FALSE()),"")</f>
        <v>Female</v>
      </c>
      <c r="K65" s="11" t="str">
        <f aca="false">IFERROR(VLOOKUP(F65, Entries!$B:$F, 5, FALSE()),"")</f>
        <v>W45</v>
      </c>
      <c r="L65" s="11" t="str">
        <f aca="false">LEFT(Table22[[#This Row],[Category]],2)</f>
        <v>W4</v>
      </c>
      <c r="M65" s="11" t="n">
        <f aca="false">IF(F65&lt;&gt;0,COUNTIF($L$2:L65,L65),"")</f>
        <v>6</v>
      </c>
      <c r="N65" s="11" t="str">
        <f aca="false">IF(F65&lt;&gt;0,L65&amp;":"&amp;M65,"")</f>
        <v>W4:6</v>
      </c>
    </row>
    <row r="66" customFormat="false" ht="15" hidden="false" customHeight="false" outlineLevel="0" collapsed="false">
      <c r="A66" s="5" t="n">
        <v>65</v>
      </c>
      <c r="B66" s="5" t="n">
        <f aca="false">IF(F66&lt;&gt;"",COUNTIF($J$2:J66,J66),"")</f>
        <v>50</v>
      </c>
      <c r="C66" s="5" t="str">
        <f aca="false">IF(F66&lt;&gt;0,J66&amp;":"&amp;B66,"")</f>
        <v>Male:50</v>
      </c>
      <c r="D66" s="5" t="n">
        <f aca="false">IF(F66&lt;&gt;0,COUNTIF($K$2:K66,K66),"")</f>
        <v>8</v>
      </c>
      <c r="E66" s="5" t="str">
        <f aca="false">IF(F66&lt;&gt;0,K66&amp;":"&amp;D66,"")</f>
        <v>M60:8</v>
      </c>
      <c r="F66" s="5" t="n">
        <v>943</v>
      </c>
      <c r="G66" s="21" t="n">
        <v>0.0729976851851852</v>
      </c>
      <c r="H66" s="11" t="str">
        <f aca="false">IFERROR(VLOOKUP(F66, Entries!$B:$F, 2, FALSE()),"")</f>
        <v>Stephen Carter</v>
      </c>
      <c r="I66" s="11" t="str">
        <f aca="false">IFERROR(VLOOKUP(F66, Entries!$B:$F, 3, FALSE()),"")</f>
        <v>Esk Valley Fell Club</v>
      </c>
      <c r="J66" s="11" t="str">
        <f aca="false">IFERROR(VLOOKUP(F66, Entries!$B:$F, 4, FALSE()),"")</f>
        <v>Male</v>
      </c>
      <c r="K66" s="11" t="str">
        <f aca="false">IFERROR(VLOOKUP(F66, Entries!$B:$F, 5, FALSE()),"")</f>
        <v>M60</v>
      </c>
      <c r="L66" s="11" t="str">
        <f aca="false">LEFT(Table22[[#This Row],[Category]],2)</f>
        <v>M6</v>
      </c>
      <c r="M66" s="11" t="n">
        <f aca="false">IF(F66&lt;&gt;0,COUNTIF($L$2:L66,L66),"")</f>
        <v>10</v>
      </c>
      <c r="N66" s="11" t="str">
        <f aca="false">IF(F66&lt;&gt;0,L66&amp;":"&amp;M66,"")</f>
        <v>M6:10</v>
      </c>
    </row>
    <row r="67" customFormat="false" ht="15" hidden="false" customHeight="false" outlineLevel="0" collapsed="false">
      <c r="A67" s="5" t="n">
        <v>66</v>
      </c>
      <c r="B67" s="5" t="n">
        <f aca="false">IF(F67&lt;&gt;"",COUNTIF($J$2:J67,J67),"")</f>
        <v>16</v>
      </c>
      <c r="C67" s="5" t="str">
        <f aca="false">IF(F67&lt;&gt;0,J67&amp;":"&amp;B67,"")</f>
        <v>Female:16</v>
      </c>
      <c r="D67" s="5" t="n">
        <f aca="false">IF(F67&lt;&gt;0,COUNTIF($K$2:K67,K67),"")</f>
        <v>4</v>
      </c>
      <c r="E67" s="5" t="str">
        <f aca="false">IF(F67&lt;&gt;0,K67&amp;":"&amp;D67,"")</f>
        <v>W50:4</v>
      </c>
      <c r="F67" s="5" t="n">
        <v>208</v>
      </c>
      <c r="G67" s="21" t="n">
        <v>0.073275462962963</v>
      </c>
      <c r="H67" s="11" t="str">
        <f aca="false">IFERROR(VLOOKUP(F67, Entries!$B:$F, 2, FALSE()),"")</f>
        <v>Samantha Jones</v>
      </c>
      <c r="I67" s="11" t="str">
        <f aca="false">IFERROR(VLOOKUP(F67, Entries!$B:$F, 3, FALSE()),"")</f>
        <v>Individual#</v>
      </c>
      <c r="J67" s="11" t="str">
        <f aca="false">IFERROR(VLOOKUP(F67, Entries!$B:$F, 4, FALSE()),"")</f>
        <v>Female</v>
      </c>
      <c r="K67" s="11" t="str">
        <f aca="false">IFERROR(VLOOKUP(F67, Entries!$B:$F, 5, FALSE()),"")</f>
        <v>W50</v>
      </c>
      <c r="L67" s="11" t="str">
        <f aca="false">LEFT(Table22[[#This Row],[Category]],2)</f>
        <v>W5</v>
      </c>
      <c r="M67" s="11" t="n">
        <f aca="false">IF(F67&lt;&gt;0,COUNTIF($L$2:L67,L67),"")</f>
        <v>6</v>
      </c>
      <c r="N67" s="11" t="str">
        <f aca="false">IF(F67&lt;&gt;0,L67&amp;":"&amp;M67,"")</f>
        <v>W5:6</v>
      </c>
    </row>
    <row r="68" customFormat="false" ht="15" hidden="false" customHeight="false" outlineLevel="0" collapsed="false">
      <c r="A68" s="5" t="n">
        <v>67</v>
      </c>
      <c r="B68" s="5" t="n">
        <f aca="false">IF(F68&lt;&gt;"",COUNTIF($J$2:J68,J68),"")</f>
        <v>51</v>
      </c>
      <c r="C68" s="5" t="str">
        <f aca="false">IF(F68&lt;&gt;0,J68&amp;":"&amp;B68,"")</f>
        <v>Male:51</v>
      </c>
      <c r="D68" s="5" t="n">
        <f aca="false">IF(F68&lt;&gt;0,COUNTIF($K$2:K68,K68),"")</f>
        <v>7</v>
      </c>
      <c r="E68" s="5" t="str">
        <f aca="false">IF(F68&lt;&gt;0,K68&amp;":"&amp;D68,"")</f>
        <v>M55:7</v>
      </c>
      <c r="F68" s="5" t="n">
        <v>832</v>
      </c>
      <c r="G68" s="21" t="n">
        <v>0.0734953703703704</v>
      </c>
      <c r="H68" s="11" t="str">
        <f aca="false">IFERROR(VLOOKUP(F68, Entries!$B:$F, 2, FALSE()),"")</f>
        <v>Lee Shepherd</v>
      </c>
      <c r="I68" s="11" t="str">
        <f aca="false">IFERROR(VLOOKUP(F68, Entries!$B:$F, 3, FALSE()),"")</f>
        <v>Individual#</v>
      </c>
      <c r="J68" s="11" t="str">
        <f aca="false">IFERROR(VLOOKUP(F68, Entries!$B:$F, 4, FALSE()),"")</f>
        <v>Male</v>
      </c>
      <c r="K68" s="11" t="str">
        <f aca="false">IFERROR(VLOOKUP(F68, Entries!$B:$F, 5, FALSE()),"")</f>
        <v>M55</v>
      </c>
      <c r="L68" s="11" t="str">
        <f aca="false">LEFT(Table22[[#This Row],[Category]],2)</f>
        <v>M5</v>
      </c>
      <c r="M68" s="11" t="n">
        <f aca="false">IF(F68&lt;&gt;0,COUNTIF($L$2:L68,L68),"")</f>
        <v>15</v>
      </c>
      <c r="N68" s="11" t="str">
        <f aca="false">IF(F68&lt;&gt;0,L68&amp;":"&amp;M68,"")</f>
        <v>M5:15</v>
      </c>
    </row>
    <row r="69" customFormat="false" ht="15" hidden="false" customHeight="false" outlineLevel="0" collapsed="false">
      <c r="A69" s="5" t="n">
        <v>68</v>
      </c>
      <c r="B69" s="5" t="n">
        <f aca="false">IF(F69&lt;&gt;"",COUNTIF($J$2:J69,J69),"")</f>
        <v>17</v>
      </c>
      <c r="C69" s="5" t="str">
        <f aca="false">IF(F69&lt;&gt;0,J69&amp;":"&amp;B69,"")</f>
        <v>Female:17</v>
      </c>
      <c r="D69" s="5" t="n">
        <f aca="false">IF(F69&lt;&gt;0,COUNTIF($K$2:K69,K69),"")</f>
        <v>1</v>
      </c>
      <c r="E69" s="5" t="str">
        <f aca="false">IF(F69&lt;&gt;0,K69&amp;":"&amp;D69,"")</f>
        <v>WU23:1</v>
      </c>
      <c r="F69" s="5" t="n">
        <v>55</v>
      </c>
      <c r="G69" s="21" t="n">
        <v>0.0736342592592593</v>
      </c>
      <c r="H69" s="11" t="str">
        <f aca="false">IFERROR(VLOOKUP(F69, Entries!$B:$F, 2, FALSE()),"")</f>
        <v>Amie Cooper</v>
      </c>
      <c r="I69" s="11" t="str">
        <f aca="false">IFERROR(VLOOKUP(F69, Entries!$B:$F, 3, FALSE()),"")</f>
        <v>Individual#</v>
      </c>
      <c r="J69" s="11" t="str">
        <f aca="false">IFERROR(VLOOKUP(F69, Entries!$B:$F, 4, FALSE()),"")</f>
        <v>Female</v>
      </c>
      <c r="K69" s="11" t="str">
        <f aca="false">IFERROR(VLOOKUP(F69, Entries!$B:$F, 5, FALSE()),"")</f>
        <v>WU23</v>
      </c>
      <c r="L69" s="11" t="str">
        <f aca="false">LEFT(Table22[[#This Row],[Category]],2)</f>
        <v>WU</v>
      </c>
      <c r="M69" s="11" t="n">
        <f aca="false">IF(F69&lt;&gt;0,COUNTIF($L$2:L69,L69),"")</f>
        <v>1</v>
      </c>
      <c r="N69" s="11" t="str">
        <f aca="false">IF(F69&lt;&gt;0,L69&amp;":"&amp;M69,"")</f>
        <v>WU:1</v>
      </c>
    </row>
    <row r="70" customFormat="false" ht="15" hidden="false" customHeight="false" outlineLevel="0" collapsed="false">
      <c r="A70" s="5" t="n">
        <v>69</v>
      </c>
      <c r="B70" s="5" t="n">
        <f aca="false">IF(F70&lt;&gt;"",COUNTIF($J$2:J70,J70),"")</f>
        <v>52</v>
      </c>
      <c r="C70" s="5" t="str">
        <f aca="false">IF(F70&lt;&gt;0,J70&amp;":"&amp;B70,"")</f>
        <v>Male:52</v>
      </c>
      <c r="D70" s="5" t="n">
        <f aca="false">IF(F70&lt;&gt;0,COUNTIF($K$2:K70,K70),"")</f>
        <v>9</v>
      </c>
      <c r="E70" s="5" t="str">
        <f aca="false">IF(F70&lt;&gt;0,K70&amp;":"&amp;D70,"")</f>
        <v>M50:9</v>
      </c>
      <c r="F70" s="5" t="n">
        <v>754</v>
      </c>
      <c r="G70" s="21" t="n">
        <v>0.073912037037037</v>
      </c>
      <c r="H70" s="11" t="str">
        <f aca="false">IFERROR(VLOOKUP(F70, Entries!$B:$F, 2, FALSE()),"")</f>
        <v>Martin Mander</v>
      </c>
      <c r="I70" s="11" t="str">
        <f aca="false">IFERROR(VLOOKUP(F70, Entries!$B:$F, 3, FALSE()),"")</f>
        <v>Run Scarborough</v>
      </c>
      <c r="J70" s="11" t="str">
        <f aca="false">IFERROR(VLOOKUP(F70, Entries!$B:$F, 4, FALSE()),"")</f>
        <v>Male</v>
      </c>
      <c r="K70" s="11" t="str">
        <f aca="false">IFERROR(VLOOKUP(F70, Entries!$B:$F, 5, FALSE()),"")</f>
        <v>M50</v>
      </c>
      <c r="L70" s="11" t="str">
        <f aca="false">LEFT(Table22[[#This Row],[Category]],2)</f>
        <v>M5</v>
      </c>
      <c r="M70" s="11" t="n">
        <f aca="false">IF(F70&lt;&gt;0,COUNTIF($L$2:L70,L70),"")</f>
        <v>16</v>
      </c>
      <c r="N70" s="11" t="str">
        <f aca="false">IF(F70&lt;&gt;0,L70&amp;":"&amp;M70,"")</f>
        <v>M5:16</v>
      </c>
    </row>
    <row r="71" customFormat="false" ht="15" hidden="false" customHeight="false" outlineLevel="0" collapsed="false">
      <c r="A71" s="5" t="n">
        <v>70</v>
      </c>
      <c r="B71" s="5" t="n">
        <f aca="false">IF(F71&lt;&gt;"",COUNTIF($J$2:J71,J71),"")</f>
        <v>18</v>
      </c>
      <c r="C71" s="5" t="str">
        <f aca="false">IF(F71&lt;&gt;0,J71&amp;":"&amp;B71,"")</f>
        <v>Female:18</v>
      </c>
      <c r="D71" s="5" t="n">
        <f aca="false">IF(F71&lt;&gt;0,COUNTIF($K$2:K71,K71),"")</f>
        <v>1</v>
      </c>
      <c r="E71" s="5" t="str">
        <f aca="false">IF(F71&lt;&gt;0,K71&amp;":"&amp;D71,"")</f>
        <v>W60:1</v>
      </c>
      <c r="F71" s="5" t="n">
        <v>277</v>
      </c>
      <c r="G71" s="21" t="n">
        <v>0.0742361111111111</v>
      </c>
      <c r="H71" s="11" t="str">
        <f aca="false">IFERROR(VLOOKUP(F71, Entries!$B:$F, 2, FALSE()),"")</f>
        <v>Joanna Schreiber</v>
      </c>
      <c r="I71" s="11" t="str">
        <f aca="false">IFERROR(VLOOKUP(F71, Entries!$B:$F, 3, FALSE()),"")</f>
        <v>Pudsey &amp; Bramley AC</v>
      </c>
      <c r="J71" s="11" t="str">
        <f aca="false">IFERROR(VLOOKUP(F71, Entries!$B:$F, 4, FALSE()),"")</f>
        <v>Female</v>
      </c>
      <c r="K71" s="11" t="str">
        <f aca="false">IFERROR(VLOOKUP(F71, Entries!$B:$F, 5, FALSE()),"")</f>
        <v>W60</v>
      </c>
      <c r="L71" s="11" t="str">
        <f aca="false">LEFT(Table22[[#This Row],[Category]],2)</f>
        <v>W6</v>
      </c>
      <c r="M71" s="11" t="n">
        <f aca="false">IF(F71&lt;&gt;0,COUNTIF($L$2:L71,L71),"")</f>
        <v>1</v>
      </c>
      <c r="N71" s="11" t="str">
        <f aca="false">IF(F71&lt;&gt;0,L71&amp;":"&amp;M71,"")</f>
        <v>W6:1</v>
      </c>
    </row>
    <row r="72" customFormat="false" ht="15" hidden="false" customHeight="false" outlineLevel="0" collapsed="false">
      <c r="A72" s="5" t="n">
        <v>71</v>
      </c>
      <c r="B72" s="5" t="n">
        <f aca="false">IF(F72&lt;&gt;"",COUNTIF($J$2:J72,J72),"")</f>
        <v>53</v>
      </c>
      <c r="C72" s="5" t="str">
        <f aca="false">IF(F72&lt;&gt;0,J72&amp;":"&amp;B72,"")</f>
        <v>Male:53</v>
      </c>
      <c r="D72" s="5" t="n">
        <f aca="false">IF(F72&lt;&gt;0,COUNTIF($K$2:K72,K72),"")</f>
        <v>3</v>
      </c>
      <c r="E72" s="5" t="str">
        <f aca="false">IF(F72&lt;&gt;0,K72&amp;":"&amp;D72,"")</f>
        <v>M65:3</v>
      </c>
      <c r="F72" s="5" t="n">
        <v>959</v>
      </c>
      <c r="G72" s="21" t="n">
        <v>0.0746064814814815</v>
      </c>
      <c r="H72" s="11" t="str">
        <f aca="false">IFERROR(VLOOKUP(F72, Entries!$B:$F, 2, FALSE()),"")</f>
        <v>Richard Parkin</v>
      </c>
      <c r="I72" s="11" t="str">
        <f aca="false">IFERROR(VLOOKUP(F72, Entries!$B:$F, 3, FALSE()),"")</f>
        <v>Beverley AC</v>
      </c>
      <c r="J72" s="11" t="str">
        <f aca="false">IFERROR(VLOOKUP(F72, Entries!$B:$F, 4, FALSE()),"")</f>
        <v>Male</v>
      </c>
      <c r="K72" s="11" t="str">
        <f aca="false">IFERROR(VLOOKUP(F72, Entries!$B:$F, 5, FALSE()),"")</f>
        <v>M65</v>
      </c>
      <c r="L72" s="11" t="str">
        <f aca="false">LEFT(Table22[[#This Row],[Category]],2)</f>
        <v>M6</v>
      </c>
      <c r="M72" s="11" t="n">
        <f aca="false">IF(F72&lt;&gt;0,COUNTIF($L$2:L72,L72),"")</f>
        <v>11</v>
      </c>
      <c r="N72" s="11" t="str">
        <f aca="false">IF(F72&lt;&gt;0,L72&amp;":"&amp;M72,"")</f>
        <v>M6:11</v>
      </c>
    </row>
    <row r="73" customFormat="false" ht="15" hidden="false" customHeight="false" outlineLevel="0" collapsed="false">
      <c r="A73" s="5" t="n">
        <v>72</v>
      </c>
      <c r="B73" s="5" t="n">
        <f aca="false">IF(F73&lt;&gt;"",COUNTIF($J$2:J73,J73),"")</f>
        <v>19</v>
      </c>
      <c r="C73" s="5" t="str">
        <f aca="false">IF(F73&lt;&gt;0,J73&amp;":"&amp;B73,"")</f>
        <v>Female:19</v>
      </c>
      <c r="D73" s="5" t="n">
        <f aca="false">IF(F73&lt;&gt;0,COUNTIF($K$2:K73,K73),"")</f>
        <v>5</v>
      </c>
      <c r="E73" s="5" t="str">
        <f aca="false">IF(F73&lt;&gt;0,K73&amp;":"&amp;D73,"")</f>
        <v>WSEN:5</v>
      </c>
      <c r="F73" s="5" t="n">
        <v>57</v>
      </c>
      <c r="G73" s="21" t="n">
        <v>0.0747106481481482</v>
      </c>
      <c r="H73" s="11" t="str">
        <f aca="false">IFERROR(VLOOKUP(F73, Entries!$B:$F, 2, FALSE()),"")</f>
        <v>Alexandra Atkinson</v>
      </c>
      <c r="I73" s="11" t="str">
        <f aca="false">IFERROR(VLOOKUP(F73, Entries!$B:$F, 3, FALSE()),"")</f>
        <v>Whitby Running Club</v>
      </c>
      <c r="J73" s="11" t="str">
        <f aca="false">IFERROR(VLOOKUP(F73, Entries!$B:$F, 4, FALSE()),"")</f>
        <v>Female</v>
      </c>
      <c r="K73" s="11" t="str">
        <f aca="false">IFERROR(VLOOKUP(F73, Entries!$B:$F, 5, FALSE()),"")</f>
        <v>WSEN</v>
      </c>
      <c r="L73" s="11" t="str">
        <f aca="false">LEFT(Table22[[#This Row],[Category]],2)</f>
        <v>WS</v>
      </c>
      <c r="M73" s="11" t="n">
        <f aca="false">IF(F73&lt;&gt;0,COUNTIF($L$2:L73,L73),"")</f>
        <v>5</v>
      </c>
      <c r="N73" s="11" t="str">
        <f aca="false">IF(F73&lt;&gt;0,L73&amp;":"&amp;M73,"")</f>
        <v>WS:5</v>
      </c>
    </row>
    <row r="74" customFormat="false" ht="15" hidden="false" customHeight="false" outlineLevel="0" collapsed="false">
      <c r="A74" s="5" t="n">
        <v>73</v>
      </c>
      <c r="B74" s="5" t="n">
        <f aca="false">IF(F74&lt;&gt;"",COUNTIF($J$2:J74,J74),"")</f>
        <v>20</v>
      </c>
      <c r="C74" s="5" t="str">
        <f aca="false">IF(F74&lt;&gt;0,J74&amp;":"&amp;B74,"")</f>
        <v>Female:20</v>
      </c>
      <c r="D74" s="5" t="n">
        <f aca="false">IF(F74&lt;&gt;0,COUNTIF($K$2:K74,K74),"")</f>
        <v>5</v>
      </c>
      <c r="E74" s="5" t="str">
        <f aca="false">IF(F74&lt;&gt;0,K74&amp;":"&amp;D74,"")</f>
        <v>W45:5</v>
      </c>
      <c r="F74" s="5" t="n">
        <v>150</v>
      </c>
      <c r="G74" s="21" t="n">
        <v>0.0754282407407407</v>
      </c>
      <c r="H74" s="11" t="str">
        <f aca="false">IFERROR(VLOOKUP(F74, Entries!$B:$F, 2, FALSE()),"")</f>
        <v>Helen Spring</v>
      </c>
      <c r="I74" s="11" t="str">
        <f aca="false">IFERROR(VLOOKUP(F74, Entries!$B:$F, 3, FALSE()),"")</f>
        <v>Easingwold RC</v>
      </c>
      <c r="J74" s="11" t="str">
        <f aca="false">IFERROR(VLOOKUP(F74, Entries!$B:$F, 4, FALSE()),"")</f>
        <v>Female</v>
      </c>
      <c r="K74" s="11" t="str">
        <f aca="false">IFERROR(VLOOKUP(F74, Entries!$B:$F, 5, FALSE()),"")</f>
        <v>W45</v>
      </c>
      <c r="L74" s="11" t="str">
        <f aca="false">LEFT(Table22[[#This Row],[Category]],2)</f>
        <v>W4</v>
      </c>
      <c r="M74" s="11" t="n">
        <f aca="false">IF(F74&lt;&gt;0,COUNTIF($L$2:L74,L74),"")</f>
        <v>7</v>
      </c>
      <c r="N74" s="11" t="str">
        <f aca="false">IF(F74&lt;&gt;0,L74&amp;":"&amp;M74,"")</f>
        <v>W4:7</v>
      </c>
    </row>
    <row r="75" customFormat="false" ht="15" hidden="false" customHeight="false" outlineLevel="0" collapsed="false">
      <c r="A75" s="5" t="n">
        <v>74</v>
      </c>
      <c r="B75" s="5" t="n">
        <f aca="false">IF(F75&lt;&gt;"",COUNTIF($J$2:J75,J75),"")</f>
        <v>21</v>
      </c>
      <c r="C75" s="5" t="str">
        <f aca="false">IF(F75&lt;&gt;0,J75&amp;":"&amp;B75,"")</f>
        <v>Female:21</v>
      </c>
      <c r="D75" s="5" t="n">
        <f aca="false">IF(F75&lt;&gt;0,COUNTIF($K$2:K75,K75),"")</f>
        <v>6</v>
      </c>
      <c r="E75" s="5" t="str">
        <f aca="false">IF(F75&lt;&gt;0,K75&amp;":"&amp;D75,"")</f>
        <v>WSEN:6</v>
      </c>
      <c r="F75" s="5" t="n">
        <v>3</v>
      </c>
      <c r="G75" s="21" t="n">
        <v>0.0757638888888889</v>
      </c>
      <c r="H75" s="11" t="str">
        <f aca="false">IFERROR(VLOOKUP(F75, Entries!$B:$F, 2, FALSE()),"")</f>
        <v>Robyn Watson</v>
      </c>
      <c r="I75" s="11" t="str">
        <f aca="false">IFERROR(VLOOKUP(F75, Entries!$B:$F, 3, FALSE()),"")</f>
        <v>Esk Valley Fell Club</v>
      </c>
      <c r="J75" s="11" t="str">
        <f aca="false">IFERROR(VLOOKUP(F75, Entries!$B:$F, 4, FALSE()),"")</f>
        <v>Female</v>
      </c>
      <c r="K75" s="11" t="str">
        <f aca="false">IFERROR(VLOOKUP(F75, Entries!$B:$F, 5, FALSE()),"")</f>
        <v>WSEN</v>
      </c>
      <c r="L75" s="11" t="str">
        <f aca="false">LEFT(Table22[[#This Row],[Category]],2)</f>
        <v>WS</v>
      </c>
      <c r="M75" s="11" t="n">
        <f aca="false">IF(F75&lt;&gt;0,COUNTIF($L$2:L75,L75),"")</f>
        <v>6</v>
      </c>
      <c r="N75" s="11" t="str">
        <f aca="false">IF(F75&lt;&gt;0,L75&amp;":"&amp;M75,"")</f>
        <v>WS:6</v>
      </c>
    </row>
    <row r="76" customFormat="false" ht="15" hidden="false" customHeight="false" outlineLevel="0" collapsed="false">
      <c r="A76" s="5" t="n">
        <v>75</v>
      </c>
      <c r="B76" s="5" t="n">
        <f aca="false">IF(F76&lt;&gt;"",COUNTIF($J$2:J76,J76),"")</f>
        <v>54</v>
      </c>
      <c r="C76" s="5" t="str">
        <f aca="false">IF(F76&lt;&gt;0,J76&amp;":"&amp;B76,"")</f>
        <v>Male:54</v>
      </c>
      <c r="D76" s="5" t="n">
        <f aca="false">IF(F76&lt;&gt;0,COUNTIF($K$2:K76,K76),"")</f>
        <v>8</v>
      </c>
      <c r="E76" s="5" t="str">
        <f aca="false">IF(F76&lt;&gt;0,K76&amp;":"&amp;D76,"")</f>
        <v>M55:8</v>
      </c>
      <c r="F76" s="5" t="n">
        <v>852</v>
      </c>
      <c r="G76" s="21" t="n">
        <v>0.0765393518518519</v>
      </c>
      <c r="H76" s="11" t="str">
        <f aca="false">IFERROR(VLOOKUP(F76, Entries!$B:$F, 2, FALSE()),"")</f>
        <v>Miles Sharp</v>
      </c>
      <c r="I76" s="11" t="str">
        <f aca="false">IFERROR(VLOOKUP(F76, Entries!$B:$F, 3, FALSE()),"")</f>
        <v>Esk Valley Fell Club</v>
      </c>
      <c r="J76" s="11" t="str">
        <f aca="false">IFERROR(VLOOKUP(F76, Entries!$B:$F, 4, FALSE()),"")</f>
        <v>Male</v>
      </c>
      <c r="K76" s="11" t="str">
        <f aca="false">IFERROR(VLOOKUP(F76, Entries!$B:$F, 5, FALSE()),"")</f>
        <v>M55</v>
      </c>
      <c r="L76" s="11" t="str">
        <f aca="false">LEFT(Table22[[#This Row],[Category]],2)</f>
        <v>M5</v>
      </c>
      <c r="M76" s="11" t="n">
        <f aca="false">IF(F76&lt;&gt;0,COUNTIF($L$2:L76,L76),"")</f>
        <v>17</v>
      </c>
      <c r="N76" s="11" t="str">
        <f aca="false">IF(F76&lt;&gt;0,L76&amp;":"&amp;M76,"")</f>
        <v>M5:17</v>
      </c>
    </row>
    <row r="77" customFormat="false" ht="15" hidden="false" customHeight="false" outlineLevel="0" collapsed="false">
      <c r="A77" s="5" t="n">
        <v>76</v>
      </c>
      <c r="B77" s="5" t="n">
        <f aca="false">IF(F77&lt;&gt;"",COUNTIF($J$2:J77,J77),"")</f>
        <v>55</v>
      </c>
      <c r="C77" s="5" t="str">
        <f aca="false">IF(F77&lt;&gt;0,J77&amp;":"&amp;B77,"")</f>
        <v>Male:55</v>
      </c>
      <c r="D77" s="5" t="n">
        <f aca="false">IF(F77&lt;&gt;0,COUNTIF($K$2:K77,K77),"")</f>
        <v>9</v>
      </c>
      <c r="E77" s="5" t="str">
        <f aca="false">IF(F77&lt;&gt;0,K77&amp;":"&amp;D77,"")</f>
        <v>M55:9</v>
      </c>
      <c r="F77" s="5" t="n">
        <v>802</v>
      </c>
      <c r="G77" s="21" t="n">
        <v>0.0789351851851852</v>
      </c>
      <c r="H77" s="11" t="str">
        <f aca="false">IFERROR(VLOOKUP(F77, Entries!$B:$F, 2, FALSE()),"")</f>
        <v>Peter Murray</v>
      </c>
      <c r="I77" s="11" t="str">
        <f aca="false">IFERROR(VLOOKUP(F77, Entries!$B:$F, 3, FALSE()),"")</f>
        <v>York Acorn RC</v>
      </c>
      <c r="J77" s="11" t="str">
        <f aca="false">IFERROR(VLOOKUP(F77, Entries!$B:$F, 4, FALSE()),"")</f>
        <v>Male</v>
      </c>
      <c r="K77" s="11" t="str">
        <f aca="false">IFERROR(VLOOKUP(F77, Entries!$B:$F, 5, FALSE()),"")</f>
        <v>M55</v>
      </c>
      <c r="L77" s="11" t="str">
        <f aca="false">LEFT(Table22[[#This Row],[Category]],2)</f>
        <v>M5</v>
      </c>
      <c r="M77" s="11" t="n">
        <f aca="false">IF(F77&lt;&gt;0,COUNTIF($L$2:L77,L77),"")</f>
        <v>18</v>
      </c>
      <c r="N77" s="11" t="str">
        <f aca="false">IF(F77&lt;&gt;0,L77&amp;":"&amp;M77,"")</f>
        <v>M5:18</v>
      </c>
    </row>
    <row r="78" customFormat="false" ht="15" hidden="false" customHeight="false" outlineLevel="0" collapsed="false">
      <c r="A78" s="5" t="n">
        <v>77</v>
      </c>
      <c r="B78" s="5" t="n">
        <f aca="false">IF(F78&lt;&gt;"",COUNTIF($J$2:J78,J78),"")</f>
        <v>22</v>
      </c>
      <c r="C78" s="5" t="str">
        <f aca="false">IF(F78&lt;&gt;0,J78&amp;":"&amp;B78,"")</f>
        <v>Female:22</v>
      </c>
      <c r="D78" s="5" t="n">
        <f aca="false">IF(F78&lt;&gt;0,COUNTIF($K$2:K78,K78),"")</f>
        <v>6</v>
      </c>
      <c r="E78" s="5" t="str">
        <f aca="false">IF(F78&lt;&gt;0,K78&amp;":"&amp;D78,"")</f>
        <v>W45:6</v>
      </c>
      <c r="F78" s="5" t="n">
        <v>152</v>
      </c>
      <c r="G78" s="21" t="n">
        <v>0.0791087962962963</v>
      </c>
      <c r="H78" s="11" t="str">
        <f aca="false">IFERROR(VLOOKUP(F78, Entries!$B:$F, 2, FALSE()),"")</f>
        <v>Lynn Humpleby</v>
      </c>
      <c r="I78" s="11" t="str">
        <f aca="false">IFERROR(VLOOKUP(F78, Entries!$B:$F, 3, FALSE()),"")</f>
        <v>Pickering RC</v>
      </c>
      <c r="J78" s="11" t="str">
        <f aca="false">IFERROR(VLOOKUP(F78, Entries!$B:$F, 4, FALSE()),"")</f>
        <v>Female</v>
      </c>
      <c r="K78" s="11" t="str">
        <f aca="false">IFERROR(VLOOKUP(F78, Entries!$B:$F, 5, FALSE()),"")</f>
        <v>W45</v>
      </c>
      <c r="L78" s="11" t="str">
        <f aca="false">LEFT(Table22[[#This Row],[Category]],2)</f>
        <v>W4</v>
      </c>
      <c r="M78" s="11" t="n">
        <f aca="false">IF(F78&lt;&gt;0,COUNTIF($L$2:L78,L78),"")</f>
        <v>8</v>
      </c>
      <c r="N78" s="11" t="str">
        <f aca="false">IF(F78&lt;&gt;0,L78&amp;":"&amp;M78,"")</f>
        <v>W4:8</v>
      </c>
    </row>
    <row r="79" customFormat="false" ht="15" hidden="false" customHeight="false" outlineLevel="0" collapsed="false">
      <c r="A79" s="5" t="n">
        <v>78</v>
      </c>
      <c r="B79" s="5" t="n">
        <f aca="false">IF(F79&lt;&gt;"",COUNTIF($J$2:J79,J79),"")</f>
        <v>56</v>
      </c>
      <c r="C79" s="5" t="str">
        <f aca="false">IF(F79&lt;&gt;0,J79&amp;":"&amp;B79,"")</f>
        <v>Male:56</v>
      </c>
      <c r="D79" s="5" t="n">
        <f aca="false">IF(F79&lt;&gt;0,COUNTIF($K$2:K79,K79),"")</f>
        <v>9</v>
      </c>
      <c r="E79" s="5" t="str">
        <f aca="false">IF(F79&lt;&gt;0,K79&amp;":"&amp;D79,"")</f>
        <v>M60:9</v>
      </c>
      <c r="F79" s="5" t="n">
        <v>900</v>
      </c>
      <c r="G79" s="21" t="n">
        <v>0.0798611111111111</v>
      </c>
      <c r="H79" s="11" t="str">
        <f aca="false">IFERROR(VLOOKUP(F79, Entries!$B:$F, 2, FALSE()),"")</f>
        <v>Chris Tweddle</v>
      </c>
      <c r="I79" s="11" t="str">
        <f aca="false">IFERROR(VLOOKUP(F79, Entries!$B:$F, 3, FALSE()),"")</f>
        <v>Boro Runners</v>
      </c>
      <c r="J79" s="11" t="str">
        <f aca="false">IFERROR(VLOOKUP(F79, Entries!$B:$F, 4, FALSE()),"")</f>
        <v>Male</v>
      </c>
      <c r="K79" s="11" t="str">
        <f aca="false">IFERROR(VLOOKUP(F79, Entries!$B:$F, 5, FALSE()),"")</f>
        <v>M60</v>
      </c>
      <c r="L79" s="11" t="str">
        <f aca="false">LEFT(Table22[[#This Row],[Category]],2)</f>
        <v>M6</v>
      </c>
      <c r="M79" s="11" t="n">
        <f aca="false">IF(F79&lt;&gt;0,COUNTIF($L$2:L79,L79),"")</f>
        <v>12</v>
      </c>
      <c r="N79" s="11" t="str">
        <f aca="false">IF(F79&lt;&gt;0,L79&amp;":"&amp;M79,"")</f>
        <v>M6:12</v>
      </c>
    </row>
    <row r="80" customFormat="false" ht="15" hidden="false" customHeight="false" outlineLevel="0" collapsed="false">
      <c r="A80" s="5" t="n">
        <v>79</v>
      </c>
      <c r="B80" s="5" t="n">
        <f aca="false">IF(F80&lt;&gt;"",COUNTIF($J$2:J80,J80),"")</f>
        <v>57</v>
      </c>
      <c r="C80" s="5" t="str">
        <f aca="false">IF(F80&lt;&gt;0,J80&amp;":"&amp;B80,"")</f>
        <v>Male:57</v>
      </c>
      <c r="D80" s="5" t="n">
        <f aca="false">IF(F80&lt;&gt;0,COUNTIF($K$2:K80,K80),"")</f>
        <v>2</v>
      </c>
      <c r="E80" s="5" t="str">
        <f aca="false">IF(F80&lt;&gt;0,K80&amp;":"&amp;D80,"")</f>
        <v>M70:2</v>
      </c>
      <c r="F80" s="5" t="n">
        <v>987</v>
      </c>
      <c r="G80" s="21" t="n">
        <v>0.0798958333333333</v>
      </c>
      <c r="H80" s="11" t="str">
        <f aca="false">IFERROR(VLOOKUP(F80, Entries!$B:$F, 2, FALSE()),"")</f>
        <v>Geoffrey Usher</v>
      </c>
      <c r="I80" s="11" t="str">
        <f aca="false">IFERROR(VLOOKUP(F80, Entries!$B:$F, 3, FALSE()),"")</f>
        <v>Individual#</v>
      </c>
      <c r="J80" s="11" t="str">
        <f aca="false">IFERROR(VLOOKUP(F80, Entries!$B:$F, 4, FALSE()),"")</f>
        <v>Male</v>
      </c>
      <c r="K80" s="11" t="str">
        <f aca="false">IFERROR(VLOOKUP(F80, Entries!$B:$F, 5, FALSE()),"")</f>
        <v>M70</v>
      </c>
      <c r="L80" s="11" t="str">
        <f aca="false">LEFT(Table22[[#This Row],[Category]],2)</f>
        <v>M7</v>
      </c>
      <c r="M80" s="11" t="n">
        <f aca="false">IF(F80&lt;&gt;0,COUNTIF($L$2:L80,L80),"")</f>
        <v>2</v>
      </c>
      <c r="N80" s="11" t="str">
        <f aca="false">IF(F80&lt;&gt;0,L80&amp;":"&amp;M80,"")</f>
        <v>M7:2</v>
      </c>
    </row>
    <row r="81" customFormat="false" ht="15" hidden="false" customHeight="false" outlineLevel="0" collapsed="false">
      <c r="A81" s="5" t="n">
        <v>80</v>
      </c>
      <c r="B81" s="5" t="n">
        <f aca="false">IF(F81&lt;&gt;"",COUNTIF($J$2:J81,J81),"")</f>
        <v>23</v>
      </c>
      <c r="C81" s="5" t="str">
        <f aca="false">IF(F81&lt;&gt;0,J81&amp;":"&amp;B81,"")</f>
        <v>Female:23</v>
      </c>
      <c r="D81" s="5" t="n">
        <f aca="false">IF(F81&lt;&gt;0,COUNTIF($K$2:K81,K81),"")</f>
        <v>2</v>
      </c>
      <c r="E81" s="5" t="str">
        <f aca="false">IF(F81&lt;&gt;0,K81&amp;":"&amp;D81,"")</f>
        <v>W60:2</v>
      </c>
      <c r="F81" s="5" t="n">
        <v>276</v>
      </c>
      <c r="G81" s="21" t="n">
        <v>0.0802430555555556</v>
      </c>
      <c r="H81" s="11" t="str">
        <f aca="false">IFERROR(VLOOKUP(F81, Entries!$B:$F, 2, FALSE()),"")</f>
        <v>Julie Clayton</v>
      </c>
      <c r="I81" s="11" t="str">
        <f aca="false">IFERROR(VLOOKUP(F81, Entries!$B:$F, 3, FALSE()),"")</f>
        <v>Scarborough AC</v>
      </c>
      <c r="J81" s="11" t="str">
        <f aca="false">IFERROR(VLOOKUP(F81, Entries!$B:$F, 4, FALSE()),"")</f>
        <v>Female</v>
      </c>
      <c r="K81" s="11" t="str">
        <f aca="false">IFERROR(VLOOKUP(F81, Entries!$B:$F, 5, FALSE()),"")</f>
        <v>W60</v>
      </c>
      <c r="L81" s="11" t="str">
        <f aca="false">LEFT(Table22[[#This Row],[Category]],2)</f>
        <v>W6</v>
      </c>
      <c r="M81" s="11" t="n">
        <f aca="false">IF(F81&lt;&gt;0,COUNTIF($L$2:L81,L81),"")</f>
        <v>2</v>
      </c>
      <c r="N81" s="11" t="str">
        <f aca="false">IF(F81&lt;&gt;0,L81&amp;":"&amp;M81,"")</f>
        <v>W6:2</v>
      </c>
    </row>
    <row r="82" customFormat="false" ht="15" hidden="false" customHeight="false" outlineLevel="0" collapsed="false">
      <c r="A82" s="5" t="n">
        <v>81</v>
      </c>
      <c r="B82" s="5" t="n">
        <f aca="false">IF(F82&lt;&gt;"",COUNTIF($J$2:J82,J82),"")</f>
        <v>24</v>
      </c>
      <c r="C82" s="5" t="str">
        <f aca="false">IF(F82&lt;&gt;0,J82&amp;":"&amp;B82,"")</f>
        <v>Female:24</v>
      </c>
      <c r="D82" s="5" t="n">
        <f aca="false">IF(F82&lt;&gt;0,COUNTIF($K$2:K82,K82),"")</f>
        <v>7</v>
      </c>
      <c r="E82" s="5" t="str">
        <f aca="false">IF(F82&lt;&gt;0,K82&amp;":"&amp;D82,"")</f>
        <v>W45:7</v>
      </c>
      <c r="F82" s="5" t="n">
        <v>155</v>
      </c>
      <c r="G82" s="21" t="n">
        <v>0.0848032407407407</v>
      </c>
      <c r="H82" s="11" t="str">
        <f aca="false">IFERROR(VLOOKUP(F82, Entries!$B:$F, 2, FALSE()),"")</f>
        <v>Sarah Walch</v>
      </c>
      <c r="I82" s="11" t="str">
        <f aca="false">IFERROR(VLOOKUP(F82, Entries!$B:$F, 3, FALSE()),"")</f>
        <v>Denby Dale AC</v>
      </c>
      <c r="J82" s="11" t="str">
        <f aca="false">IFERROR(VLOOKUP(F82, Entries!$B:$F, 4, FALSE()),"")</f>
        <v>Female</v>
      </c>
      <c r="K82" s="11" t="str">
        <f aca="false">IFERROR(VLOOKUP(F82, Entries!$B:$F, 5, FALSE()),"")</f>
        <v>W45</v>
      </c>
      <c r="L82" s="11" t="str">
        <f aca="false">LEFT(Table22[[#This Row],[Category]],2)</f>
        <v>W4</v>
      </c>
      <c r="M82" s="11" t="n">
        <f aca="false">IF(F82&lt;&gt;0,COUNTIF($L$2:L82,L82),"")</f>
        <v>9</v>
      </c>
      <c r="N82" s="11" t="str">
        <f aca="false">IF(F82&lt;&gt;0,L82&amp;":"&amp;M82,"")</f>
        <v>W4:9</v>
      </c>
    </row>
    <row r="83" customFormat="false" ht="15" hidden="false" customHeight="false" outlineLevel="0" collapsed="false">
      <c r="A83" s="5" t="n">
        <v>82</v>
      </c>
      <c r="B83" s="5" t="n">
        <f aca="false">IF(F83&lt;&gt;"",COUNTIF($J$2:J83,J83),"")</f>
        <v>25</v>
      </c>
      <c r="C83" s="5" t="str">
        <f aca="false">IF(F83&lt;&gt;0,J83&amp;":"&amp;B83,"")</f>
        <v>Female:25</v>
      </c>
      <c r="D83" s="5" t="n">
        <f aca="false">IF(F83&lt;&gt;0,COUNTIF($K$2:K83,K83),"")</f>
        <v>5</v>
      </c>
      <c r="E83" s="5" t="str">
        <f aca="false">IF(F83&lt;&gt;0,K83&amp;":"&amp;D83,"")</f>
        <v>W50:5</v>
      </c>
      <c r="F83" s="5" t="n">
        <v>216</v>
      </c>
      <c r="G83" s="21" t="n">
        <v>0.0851273148148148</v>
      </c>
      <c r="H83" s="11" t="str">
        <f aca="false">IFERROR(VLOOKUP(F83, Entries!$B:$F, 2, FALSE()),"")</f>
        <v>Penny Holland</v>
      </c>
      <c r="I83" s="11" t="str">
        <f aca="false">IFERROR(VLOOKUP(F83, Entries!$B:$F, 3, FALSE()),"")</f>
        <v>Lets Run</v>
      </c>
      <c r="J83" s="11" t="str">
        <f aca="false">IFERROR(VLOOKUP(F83, Entries!$B:$F, 4, FALSE()),"")</f>
        <v>Female</v>
      </c>
      <c r="K83" s="11" t="str">
        <f aca="false">IFERROR(VLOOKUP(F83, Entries!$B:$F, 5, FALSE()),"")</f>
        <v>W50</v>
      </c>
      <c r="L83" s="11" t="str">
        <f aca="false">LEFT(Table22[[#This Row],[Category]],2)</f>
        <v>W5</v>
      </c>
      <c r="M83" s="11" t="n">
        <f aca="false">IF(F83&lt;&gt;0,COUNTIF($L$2:L83,L83),"")</f>
        <v>7</v>
      </c>
      <c r="N83" s="11" t="str">
        <f aca="false">IF(F83&lt;&gt;0,L83&amp;":"&amp;M83,"")</f>
        <v>W5:7</v>
      </c>
    </row>
    <row r="84" customFormat="false" ht="15" hidden="false" customHeight="false" outlineLevel="0" collapsed="false">
      <c r="A84" s="5" t="n">
        <v>83</v>
      </c>
      <c r="B84" s="5" t="n">
        <f aca="false">IF(F84&lt;&gt;"",COUNTIF($J$2:J84,J84),"")</f>
        <v>26</v>
      </c>
      <c r="C84" s="5" t="str">
        <f aca="false">IF(F84&lt;&gt;0,J84&amp;":"&amp;B84,"")</f>
        <v>Female:26</v>
      </c>
      <c r="D84" s="5" t="n">
        <f aca="false">IF(F84&lt;&gt;0,COUNTIF($K$2:K84,K84),"")</f>
        <v>7</v>
      </c>
      <c r="E84" s="5" t="str">
        <f aca="false">IF(F84&lt;&gt;0,K84&amp;":"&amp;D84,"")</f>
        <v>WSEN:7</v>
      </c>
      <c r="F84" s="5" t="n">
        <v>40</v>
      </c>
      <c r="G84" s="21" t="n">
        <v>0.0860532407407407</v>
      </c>
      <c r="H84" s="11" t="str">
        <f aca="false">IFERROR(VLOOKUP(F84, Entries!$B:$F, 2, FALSE()),"")</f>
        <v>Kelly Grieve</v>
      </c>
      <c r="I84" s="11" t="str">
        <f aca="false">IFERROR(VLOOKUP(F84, Entries!$B:$F, 3, FALSE()),"")</f>
        <v>Thirsk &amp; Sowerby Harriers</v>
      </c>
      <c r="J84" s="11" t="str">
        <f aca="false">IFERROR(VLOOKUP(F84, Entries!$B:$F, 4, FALSE()),"")</f>
        <v>Female</v>
      </c>
      <c r="K84" s="11" t="str">
        <f aca="false">IFERROR(VLOOKUP(F84, Entries!$B:$F, 5, FALSE()),"")</f>
        <v>WSEN</v>
      </c>
      <c r="L84" s="11" t="str">
        <f aca="false">LEFT(Table22[[#This Row],[Category]],2)</f>
        <v>WS</v>
      </c>
      <c r="M84" s="11" t="n">
        <f aca="false">IF(F84&lt;&gt;0,COUNTIF($L$2:L84,L84),"")</f>
        <v>7</v>
      </c>
      <c r="N84" s="11" t="str">
        <f aca="false">IF(F84&lt;&gt;0,L84&amp;":"&amp;M84,"")</f>
        <v>WS:7</v>
      </c>
    </row>
    <row r="85" customFormat="false" ht="15" hidden="false" customHeight="false" outlineLevel="0" collapsed="false">
      <c r="A85" s="5" t="n">
        <v>84</v>
      </c>
      <c r="B85" s="5" t="n">
        <f aca="false">IF(F85&lt;&gt;"",COUNTIF($J$2:J85,J85),"")</f>
        <v>58</v>
      </c>
      <c r="C85" s="5" t="str">
        <f aca="false">IF(F85&lt;&gt;0,J85&amp;":"&amp;B85,"")</f>
        <v>Male:58</v>
      </c>
      <c r="D85" s="5" t="n">
        <f aca="false">IF(F85&lt;&gt;0,COUNTIF($K$2:K85,K85),"")</f>
        <v>4</v>
      </c>
      <c r="E85" s="5" t="str">
        <f aca="false">IF(F85&lt;&gt;0,K85&amp;":"&amp;D85,"")</f>
        <v>M65:4</v>
      </c>
      <c r="F85" s="5" t="n">
        <v>951</v>
      </c>
      <c r="G85" s="21" t="n">
        <v>0.0861226851851852</v>
      </c>
      <c r="H85" s="11" t="str">
        <f aca="false">IFERROR(VLOOKUP(F85, Entries!$B:$F, 2, FALSE()),"")</f>
        <v>David Robinson</v>
      </c>
      <c r="I85" s="11" t="str">
        <f aca="false">IFERROR(VLOOKUP(F85, Entries!$B:$F, 3, FALSE()),"")</f>
        <v>North York Moors AC</v>
      </c>
      <c r="J85" s="11" t="str">
        <f aca="false">IFERROR(VLOOKUP(F85, Entries!$B:$F, 4, FALSE()),"")</f>
        <v>Male</v>
      </c>
      <c r="K85" s="11" t="str">
        <f aca="false">IFERROR(VLOOKUP(F85, Entries!$B:$F, 5, FALSE()),"")</f>
        <v>M65</v>
      </c>
      <c r="L85" s="11" t="str">
        <f aca="false">LEFT(Table22[[#This Row],[Category]],2)</f>
        <v>M6</v>
      </c>
      <c r="M85" s="11" t="n">
        <f aca="false">IF(F85&lt;&gt;0,COUNTIF($L$2:L85,L85),"")</f>
        <v>13</v>
      </c>
      <c r="N85" s="11" t="str">
        <f aca="false">IF(F85&lt;&gt;0,L85&amp;":"&amp;M85,"")</f>
        <v>M6:13</v>
      </c>
    </row>
    <row r="86" customFormat="false" ht="15" hidden="false" customHeight="false" outlineLevel="0" collapsed="false">
      <c r="A86" s="5" t="n">
        <v>85</v>
      </c>
      <c r="B86" s="5" t="n">
        <f aca="false">IF(F86&lt;&gt;"",COUNTIF($J$2:J86,J86),"")</f>
        <v>27</v>
      </c>
      <c r="C86" s="5" t="str">
        <f aca="false">IF(F86&lt;&gt;0,J86&amp;":"&amp;B86,"")</f>
        <v>Female:27</v>
      </c>
      <c r="D86" s="5" t="n">
        <f aca="false">IF(F86&lt;&gt;0,COUNTIF($K$2:K86,K86),"")</f>
        <v>6</v>
      </c>
      <c r="E86" s="5" t="str">
        <f aca="false">IF(F86&lt;&gt;0,K86&amp;":"&amp;D86,"")</f>
        <v>W50:6</v>
      </c>
      <c r="F86" s="5" t="n">
        <v>210</v>
      </c>
      <c r="G86" s="21" t="n">
        <v>0.0862615740740741</v>
      </c>
      <c r="H86" s="11" t="str">
        <f aca="false">IFERROR(VLOOKUP(F86, Entries!$B:$F, 2, FALSE()),"")</f>
        <v>Serena Partridge</v>
      </c>
      <c r="I86" s="11" t="str">
        <f aca="false">IFERROR(VLOOKUP(F86, Entries!$B:$F, 3, FALSE()),"")</f>
        <v>Pickering RC</v>
      </c>
      <c r="J86" s="11" t="str">
        <f aca="false">IFERROR(VLOOKUP(F86, Entries!$B:$F, 4, FALSE()),"")</f>
        <v>Female</v>
      </c>
      <c r="K86" s="11" t="str">
        <f aca="false">IFERROR(VLOOKUP(F86, Entries!$B:$F, 5, FALSE()),"")</f>
        <v>W50</v>
      </c>
      <c r="L86" s="11" t="str">
        <f aca="false">LEFT(Table22[[#This Row],[Category]],2)</f>
        <v>W5</v>
      </c>
      <c r="M86" s="11" t="n">
        <f aca="false">IF(F86&lt;&gt;0,COUNTIF($L$2:L86,L86),"")</f>
        <v>8</v>
      </c>
      <c r="N86" s="11" t="str">
        <f aca="false">IF(F86&lt;&gt;0,L86&amp;":"&amp;M86,"")</f>
        <v>W5:8</v>
      </c>
    </row>
    <row r="87" customFormat="false" ht="15" hidden="false" customHeight="false" outlineLevel="0" collapsed="false">
      <c r="A87" s="5" t="n">
        <v>86</v>
      </c>
      <c r="B87" s="5" t="n">
        <f aca="false">IF(F87&lt;&gt;"",COUNTIF($J$2:J87,J87),"")</f>
        <v>28</v>
      </c>
      <c r="C87" s="5" t="str">
        <f aca="false">IF(F87&lt;&gt;0,J87&amp;":"&amp;B87,"")</f>
        <v>Female:28</v>
      </c>
      <c r="D87" s="5" t="n">
        <f aca="false">IF(F87&lt;&gt;0,COUNTIF($K$2:K87,K87),"")</f>
        <v>8</v>
      </c>
      <c r="E87" s="5" t="str">
        <f aca="false">IF(F87&lt;&gt;0,K87&amp;":"&amp;D87,"")</f>
        <v>WSEN:8</v>
      </c>
      <c r="F87" s="5" t="n">
        <v>1207</v>
      </c>
      <c r="G87" s="21" t="n">
        <v>0.0864814814814815</v>
      </c>
      <c r="H87" s="11" t="str">
        <f aca="false">IFERROR(VLOOKUP(F87, Entries!$B:$F, 2, FALSE()),"")</f>
        <v>Charlotte Williamson</v>
      </c>
      <c r="I87" s="11" t="str">
        <f aca="false">IFERROR(VLOOKUP(F87, Entries!$B:$F, 3, FALSE()),"")</f>
        <v>South Shields Harriers &amp; AC</v>
      </c>
      <c r="J87" s="11" t="str">
        <f aca="false">IFERROR(VLOOKUP(F87, Entries!$B:$F, 4, FALSE()),"")</f>
        <v>Female</v>
      </c>
      <c r="K87" s="11" t="str">
        <f aca="false">IFERROR(VLOOKUP(F87, Entries!$B:$F, 5, FALSE()),"")</f>
        <v>WSEN</v>
      </c>
      <c r="L87" s="11" t="str">
        <f aca="false">LEFT(Table22[[#This Row],[Category]],2)</f>
        <v>WS</v>
      </c>
      <c r="M87" s="11" t="n">
        <f aca="false">IF(F87&lt;&gt;0,COUNTIF($L$2:L87,L87),"")</f>
        <v>8</v>
      </c>
      <c r="N87" s="11" t="str">
        <f aca="false">IF(F87&lt;&gt;0,L87&amp;":"&amp;M87,"")</f>
        <v>WS:8</v>
      </c>
    </row>
    <row r="88" customFormat="false" ht="15" hidden="false" customHeight="false" outlineLevel="0" collapsed="false">
      <c r="A88" s="5" t="n">
        <v>87</v>
      </c>
      <c r="B88" s="5" t="n">
        <f aca="false">IF(F88&lt;&gt;"",COUNTIF($J$2:J88,J88),"")</f>
        <v>59</v>
      </c>
      <c r="C88" s="5" t="str">
        <f aca="false">IF(F88&lt;&gt;0,J88&amp;":"&amp;B88,"")</f>
        <v>Male:59</v>
      </c>
      <c r="D88" s="5" t="n">
        <f aca="false">IF(F88&lt;&gt;0,COUNTIF($K$2:K88,K88),"")</f>
        <v>7</v>
      </c>
      <c r="E88" s="5" t="str">
        <f aca="false">IF(F88&lt;&gt;0,K88&amp;":"&amp;D88,"")</f>
        <v>M40:7</v>
      </c>
      <c r="F88" s="5" t="n">
        <v>1150</v>
      </c>
      <c r="G88" s="21" t="n">
        <v>0.0865046296296296</v>
      </c>
      <c r="H88" s="11" t="str">
        <f aca="false">IFERROR(VLOOKUP(F88, Entries!$B:$F, 2, FALSE()),"")</f>
        <v>Kevin Steven</v>
      </c>
      <c r="I88" s="11" t="str">
        <f aca="false">IFERROR(VLOOKUP(F88, Entries!$B:$F, 3, FALSE()),"")</f>
        <v>South Shields Harriers &amp; AC</v>
      </c>
      <c r="J88" s="11" t="str">
        <f aca="false">IFERROR(VLOOKUP(F88, Entries!$B:$F, 4, FALSE()),"")</f>
        <v>Male</v>
      </c>
      <c r="K88" s="11" t="str">
        <f aca="false">IFERROR(VLOOKUP(F88, Entries!$B:$F, 5, FALSE()),"")</f>
        <v>M40</v>
      </c>
      <c r="L88" s="11" t="str">
        <f aca="false">LEFT(Table22[[#This Row],[Category]],2)</f>
        <v>M4</v>
      </c>
      <c r="M88" s="11" t="n">
        <f aca="false">IF(F88&lt;&gt;0,COUNTIF($L$2:L88,L88),"")</f>
        <v>16</v>
      </c>
      <c r="N88" s="11" t="str">
        <f aca="false">IF(F88&lt;&gt;0,L88&amp;":"&amp;M88,"")</f>
        <v>M4:16</v>
      </c>
    </row>
    <row r="89" customFormat="false" ht="15" hidden="false" customHeight="false" outlineLevel="0" collapsed="false">
      <c r="A89" s="5" t="n">
        <v>88</v>
      </c>
      <c r="B89" s="5" t="n">
        <f aca="false">IF(F89&lt;&gt;"",COUNTIF($J$2:J89,J89),"")</f>
        <v>60</v>
      </c>
      <c r="C89" s="5" t="str">
        <f aca="false">IF(F89&lt;&gt;0,J89&amp;":"&amp;B89,"")</f>
        <v>Male:60</v>
      </c>
      <c r="D89" s="5" t="n">
        <f aca="false">IF(F89&lt;&gt;0,COUNTIF($K$2:K89,K89),"")</f>
        <v>10</v>
      </c>
      <c r="E89" s="5" t="str">
        <f aca="false">IF(F89&lt;&gt;0,K89&amp;":"&amp;D89,"")</f>
        <v>M60:10</v>
      </c>
      <c r="F89" s="5" t="n">
        <v>1186</v>
      </c>
      <c r="G89" s="21" t="n">
        <v>0.086712962962963</v>
      </c>
      <c r="H89" s="11" t="str">
        <f aca="false">IFERROR(VLOOKUP(F89, Entries!$B:$F, 2, FALSE()),"")</f>
        <v>Paul Cutler</v>
      </c>
      <c r="I89" s="11" t="str">
        <f aca="false">IFERROR(VLOOKUP(F89, Entries!$B:$F, 3, FALSE()),"")</f>
        <v>Individual#</v>
      </c>
      <c r="J89" s="11" t="str">
        <f aca="false">IFERROR(VLOOKUP(F89, Entries!$B:$F, 4, FALSE()),"")</f>
        <v>Male</v>
      </c>
      <c r="K89" s="11" t="str">
        <f aca="false">IFERROR(VLOOKUP(F89, Entries!$B:$F, 5, FALSE()),"")</f>
        <v>M60</v>
      </c>
      <c r="L89" s="11" t="str">
        <f aca="false">LEFT(Table22[[#This Row],[Category]],2)</f>
        <v>M6</v>
      </c>
      <c r="M89" s="11" t="n">
        <f aca="false">IF(F89&lt;&gt;0,COUNTIF($L$2:L89,L89),"")</f>
        <v>14</v>
      </c>
      <c r="N89" s="11" t="str">
        <f aca="false">IF(F89&lt;&gt;0,L89&amp;":"&amp;M89,"")</f>
        <v>M6:14</v>
      </c>
    </row>
    <row r="90" customFormat="false" ht="15" hidden="false" customHeight="false" outlineLevel="0" collapsed="false">
      <c r="A90" s="5" t="n">
        <v>89</v>
      </c>
      <c r="B90" s="5" t="n">
        <f aca="false">IF(F90&lt;&gt;"",COUNTIF($J$2:J90,J90),"")</f>
        <v>61</v>
      </c>
      <c r="C90" s="5" t="str">
        <f aca="false">IF(F90&lt;&gt;0,J90&amp;":"&amp;B90,"")</f>
        <v>Male:61</v>
      </c>
      <c r="D90" s="5" t="n">
        <f aca="false">IF(F90&lt;&gt;0,COUNTIF($K$2:K90,K90),"")</f>
        <v>11</v>
      </c>
      <c r="E90" s="5" t="str">
        <f aca="false">IF(F90&lt;&gt;0,K90&amp;":"&amp;D90,"")</f>
        <v>M60:11</v>
      </c>
      <c r="F90" s="5" t="n">
        <v>909</v>
      </c>
      <c r="G90" s="21" t="n">
        <v>0.093587962962963</v>
      </c>
      <c r="H90" s="11" t="str">
        <f aca="false">IFERROR(VLOOKUP(F90, Entries!$B:$F, 2, FALSE()),"")</f>
        <v>Ian Robinson</v>
      </c>
      <c r="I90" s="11" t="str">
        <f aca="false">IFERROR(VLOOKUP(F90, Entries!$B:$F, 3, FALSE()),"")</f>
        <v>Esk Valley Fell Club</v>
      </c>
      <c r="J90" s="11" t="str">
        <f aca="false">IFERROR(VLOOKUP(F90, Entries!$B:$F, 4, FALSE()),"")</f>
        <v>Male</v>
      </c>
      <c r="K90" s="11" t="str">
        <f aca="false">IFERROR(VLOOKUP(F90, Entries!$B:$F, 5, FALSE()),"")</f>
        <v>M60</v>
      </c>
      <c r="L90" s="11" t="str">
        <f aca="false">LEFT(Table22[[#This Row],[Category]],2)</f>
        <v>M6</v>
      </c>
      <c r="M90" s="11" t="n">
        <f aca="false">IF(F90&lt;&gt;0,COUNTIF($L$2:L90,L90),"")</f>
        <v>15</v>
      </c>
      <c r="N90" s="11" t="str">
        <f aca="false">IF(F90&lt;&gt;0,L90&amp;":"&amp;M90,"")</f>
        <v>M6:15</v>
      </c>
    </row>
    <row r="91" customFormat="false" ht="15" hidden="false" customHeight="false" outlineLevel="0" collapsed="false">
      <c r="A91" s="5" t="n">
        <v>90</v>
      </c>
      <c r="B91" s="5" t="n">
        <f aca="false">IF(F91&lt;&gt;"",COUNTIF($J$2:J91,J91),"")</f>
        <v>29</v>
      </c>
      <c r="C91" s="5" t="str">
        <f aca="false">IF(F91&lt;&gt;0,J91&amp;":"&amp;B91,"")</f>
        <v>Female:29</v>
      </c>
      <c r="D91" s="5" t="n">
        <f aca="false">IF(F91&lt;&gt;0,COUNTIF($K$2:K91,K91),"")</f>
        <v>8</v>
      </c>
      <c r="E91" s="5" t="str">
        <f aca="false">IF(F91&lt;&gt;0,K91&amp;":"&amp;D91,"")</f>
        <v>W45:8</v>
      </c>
      <c r="F91" s="5" t="n">
        <v>159</v>
      </c>
      <c r="G91" s="21" t="n">
        <v>0.0937384259259259</v>
      </c>
      <c r="H91" s="11" t="str">
        <f aca="false">IFERROR(VLOOKUP(F91, Entries!$B:$F, 2, FALSE()),"")</f>
        <v>Kathryn Waterworth</v>
      </c>
      <c r="I91" s="11" t="str">
        <f aca="false">IFERROR(VLOOKUP(F91, Entries!$B:$F, 3, FALSE()),"")</f>
        <v>Individual#</v>
      </c>
      <c r="J91" s="11" t="str">
        <f aca="false">IFERROR(VLOOKUP(F91, Entries!$B:$F, 4, FALSE()),"")</f>
        <v>Female</v>
      </c>
      <c r="K91" s="11" t="str">
        <f aca="false">IFERROR(VLOOKUP(F91, Entries!$B:$F, 5, FALSE()),"")</f>
        <v>W45</v>
      </c>
      <c r="L91" s="11" t="str">
        <f aca="false">LEFT(Table22[[#This Row],[Category]],2)</f>
        <v>W4</v>
      </c>
      <c r="M91" s="11" t="n">
        <f aca="false">IF(F91&lt;&gt;0,COUNTIF($L$2:L91,L91),"")</f>
        <v>10</v>
      </c>
      <c r="N91" s="11" t="str">
        <f aca="false">IF(F91&lt;&gt;0,L91&amp;":"&amp;M91,"")</f>
        <v>W4:10</v>
      </c>
    </row>
    <row r="92" customFormat="false" ht="15" hidden="false" customHeight="false" outlineLevel="0" collapsed="false">
      <c r="A92" s="5" t="n">
        <v>91</v>
      </c>
      <c r="B92" s="5" t="n">
        <f aca="false">IF(F92&lt;&gt;"",COUNTIF($J$2:J92,J92),"")</f>
        <v>30</v>
      </c>
      <c r="C92" s="5" t="str">
        <f aca="false">IF(F92&lt;&gt;0,J92&amp;":"&amp;B92,"")</f>
        <v>Female:30</v>
      </c>
      <c r="D92" s="5" t="n">
        <f aca="false">IF(F92&lt;&gt;0,COUNTIF($K$2:K92,K92),"")</f>
        <v>3</v>
      </c>
      <c r="E92" s="5" t="str">
        <f aca="false">IF(F92&lt;&gt;0,K92&amp;":"&amp;D92,"")</f>
        <v>W60:3</v>
      </c>
      <c r="F92" s="5" t="n">
        <v>274</v>
      </c>
      <c r="G92" s="21" t="n">
        <v>0.0939467592592593</v>
      </c>
      <c r="H92" s="11" t="str">
        <f aca="false">IFERROR(VLOOKUP(F92, Entries!$B:$F, 2, FALSE()),"")</f>
        <v>Sally Kingscott</v>
      </c>
      <c r="I92" s="11" t="str">
        <f aca="false">IFERROR(VLOOKUP(F92, Entries!$B:$F, 3, FALSE()),"")</f>
        <v>Scarborough AC</v>
      </c>
      <c r="J92" s="11" t="str">
        <f aca="false">IFERROR(VLOOKUP(F92, Entries!$B:$F, 4, FALSE()),"")</f>
        <v>Female</v>
      </c>
      <c r="K92" s="11" t="str">
        <f aca="false">IFERROR(VLOOKUP(F92, Entries!$B:$F, 5, FALSE()),"")</f>
        <v>W60</v>
      </c>
      <c r="L92" s="11" t="str">
        <f aca="false">LEFT(Table22[[#This Row],[Category]],2)</f>
        <v>W6</v>
      </c>
      <c r="M92" s="11" t="n">
        <f aca="false">IF(F92&lt;&gt;0,COUNTIF($L$2:L92,L92),"")</f>
        <v>3</v>
      </c>
      <c r="N92" s="11" t="str">
        <f aca="false">IF(F92&lt;&gt;0,L92&amp;":"&amp;M92,"")</f>
        <v>W6:3</v>
      </c>
    </row>
    <row r="93" customFormat="false" ht="15" hidden="false" customHeight="false" outlineLevel="0" collapsed="false">
      <c r="A93" s="5" t="n">
        <v>92</v>
      </c>
      <c r="B93" s="5" t="str">
        <f aca="false">IF(F93&lt;&gt;"",COUNTIF($J$2:J93,J93),"")</f>
        <v/>
      </c>
      <c r="C93" s="5" t="str">
        <f aca="false">IF(F93&lt;&gt;0,J93&amp;":"&amp;B93,"")</f>
        <v/>
      </c>
      <c r="D93" s="5" t="str">
        <f aca="false">IF(F93&lt;&gt;0,COUNTIF($K$2:K93,K93),"")</f>
        <v/>
      </c>
      <c r="E93" s="5" t="str">
        <f aca="false">IF(F93&lt;&gt;0,K93&amp;":"&amp;D93,"")</f>
        <v/>
      </c>
      <c r="G93" s="21"/>
      <c r="H93" s="0" t="str">
        <f aca="false">IFERROR(VLOOKUP(F93, Entries!$B:$F, 2, FALSE()),"")</f>
        <v/>
      </c>
      <c r="I93" s="0" t="str">
        <f aca="false">IFERROR(VLOOKUP(F93, Entries!$B:$F, 3, FALSE()),"")</f>
        <v/>
      </c>
      <c r="J93" s="0" t="str">
        <f aca="false">IFERROR(VLOOKUP(F93, Entries!$B:$F, 4, FALSE()),"")</f>
        <v/>
      </c>
      <c r="K93" s="0" t="str">
        <f aca="false">IFERROR(VLOOKUP(F93, Entries!$B:$F, 5, FALSE()),"")</f>
        <v/>
      </c>
      <c r="L93" s="0" t="str">
        <f aca="false">LEFT(Table22[[#This Row],[Category]],2)</f>
        <v/>
      </c>
      <c r="M93" s="0" t="str">
        <f aca="false">IF(F93&lt;&gt;0,COUNTIF($L$2:L93,L93),"")</f>
        <v/>
      </c>
      <c r="N93" s="0" t="str">
        <f aca="false">IF(F93&lt;&gt;0,L93&amp;":"&amp;M93,"")</f>
        <v/>
      </c>
    </row>
    <row r="94" customFormat="false" ht="15" hidden="false" customHeight="false" outlineLevel="0" collapsed="false">
      <c r="A94" s="5" t="n">
        <v>93</v>
      </c>
      <c r="B94" s="5" t="str">
        <f aca="false">IF(F94&lt;&gt;"",COUNTIF($J$2:J94,J94),"")</f>
        <v/>
      </c>
      <c r="C94" s="5" t="str">
        <f aca="false">IF(F94&lt;&gt;0,J94&amp;":"&amp;B94,"")</f>
        <v/>
      </c>
      <c r="D94" s="5" t="str">
        <f aca="false">IF(F94&lt;&gt;0,COUNTIF($K$2:K94,K94),"")</f>
        <v/>
      </c>
      <c r="E94" s="5" t="str">
        <f aca="false">IF(F94&lt;&gt;0,K94&amp;":"&amp;D94,"")</f>
        <v/>
      </c>
      <c r="G94" s="21"/>
      <c r="H94" s="0" t="str">
        <f aca="false">IFERROR(VLOOKUP(F94, Entries!$B:$F, 2, FALSE()),"")</f>
        <v/>
      </c>
      <c r="I94" s="0" t="str">
        <f aca="false">IFERROR(VLOOKUP(F94, Entries!$B:$F, 3, FALSE()),"")</f>
        <v/>
      </c>
      <c r="J94" s="0" t="str">
        <f aca="false">IFERROR(VLOOKUP(F94, Entries!$B:$F, 4, FALSE()),"")</f>
        <v/>
      </c>
      <c r="K94" s="0" t="str">
        <f aca="false">IFERROR(VLOOKUP(F94, Entries!$B:$F, 5, FALSE()),"")</f>
        <v/>
      </c>
      <c r="L94" s="0" t="str">
        <f aca="false">LEFT(Table22[[#This Row],[Category]],2)</f>
        <v/>
      </c>
      <c r="M94" s="0" t="str">
        <f aca="false">IF(F94&lt;&gt;0,COUNTIF($L$2:L94,L94),"")</f>
        <v/>
      </c>
      <c r="N94" s="0" t="str">
        <f aca="false">IF(F94&lt;&gt;0,L94&amp;":"&amp;M94,"")</f>
        <v/>
      </c>
    </row>
    <row r="95" customFormat="false" ht="15" hidden="false" customHeight="false" outlineLevel="0" collapsed="false">
      <c r="A95" s="5" t="n">
        <v>94</v>
      </c>
      <c r="B95" s="5" t="str">
        <f aca="false">IF(F95&lt;&gt;"",COUNTIF($J$2:J95,J95),"")</f>
        <v/>
      </c>
      <c r="C95" s="5" t="str">
        <f aca="false">IF(F95&lt;&gt;0,J95&amp;":"&amp;B95,"")</f>
        <v/>
      </c>
      <c r="D95" s="5" t="str">
        <f aca="false">IF(F95&lt;&gt;0,COUNTIF($K$2:K95,K95),"")</f>
        <v/>
      </c>
      <c r="E95" s="5" t="str">
        <f aca="false">IF(F95&lt;&gt;0,K95&amp;":"&amp;D95,"")</f>
        <v/>
      </c>
      <c r="G95" s="21"/>
      <c r="H95" s="0" t="str">
        <f aca="false">IFERROR(VLOOKUP(F95, Entries!$B:$F, 2, FALSE()),"")</f>
        <v/>
      </c>
      <c r="I95" s="0" t="str">
        <f aca="false">IFERROR(VLOOKUP(F95, Entries!$B:$F, 3, FALSE()),"")</f>
        <v/>
      </c>
      <c r="J95" s="0" t="str">
        <f aca="false">IFERROR(VLOOKUP(F95, Entries!$B:$F, 4, FALSE()),"")</f>
        <v/>
      </c>
      <c r="K95" s="0" t="str">
        <f aca="false">IFERROR(VLOOKUP(F95, Entries!$B:$F, 5, FALSE()),"")</f>
        <v/>
      </c>
      <c r="L95" s="0" t="str">
        <f aca="false">LEFT(Table22[[#This Row],[Category]],2)</f>
        <v/>
      </c>
      <c r="M95" s="0" t="str">
        <f aca="false">IF(F95&lt;&gt;0,COUNTIF($L$2:L95,L95),"")</f>
        <v/>
      </c>
      <c r="N95" s="0" t="str">
        <f aca="false">IF(F95&lt;&gt;0,L95&amp;":"&amp;M95,"")</f>
        <v/>
      </c>
    </row>
    <row r="96" customFormat="false" ht="15" hidden="false" customHeight="false" outlineLevel="0" collapsed="false">
      <c r="A96" s="5" t="n">
        <v>95</v>
      </c>
      <c r="B96" s="5" t="str">
        <f aca="false">IF(F96&lt;&gt;"",COUNTIF($J$2:J96,J96),"")</f>
        <v/>
      </c>
      <c r="C96" s="5" t="str">
        <f aca="false">IF(F96&lt;&gt;0,J96&amp;":"&amp;B96,"")</f>
        <v/>
      </c>
      <c r="D96" s="5" t="str">
        <f aca="false">IF(F96&lt;&gt;0,COUNTIF($K$2:K96,K96),"")</f>
        <v/>
      </c>
      <c r="E96" s="5" t="str">
        <f aca="false">IF(F96&lt;&gt;0,K96&amp;":"&amp;D96,"")</f>
        <v/>
      </c>
      <c r="G96" s="21"/>
      <c r="H96" s="0" t="str">
        <f aca="false">IFERROR(VLOOKUP(F96, Entries!$B:$F, 2, FALSE()),"")</f>
        <v/>
      </c>
      <c r="I96" s="0" t="str">
        <f aca="false">IFERROR(VLOOKUP(F96, Entries!$B:$F, 3, FALSE()),"")</f>
        <v/>
      </c>
      <c r="J96" s="0" t="str">
        <f aca="false">IFERROR(VLOOKUP(F96, Entries!$B:$F, 4, FALSE()),"")</f>
        <v/>
      </c>
      <c r="K96" s="0" t="str">
        <f aca="false">IFERROR(VLOOKUP(F96, Entries!$B:$F, 5, FALSE()),"")</f>
        <v/>
      </c>
      <c r="L96" s="0" t="str">
        <f aca="false">LEFT(Table22[[#This Row],[Category]],2)</f>
        <v/>
      </c>
      <c r="M96" s="0" t="str">
        <f aca="false">IF(F96&lt;&gt;0,COUNTIF($L$2:L96,L96),"")</f>
        <v/>
      </c>
      <c r="N96" s="0" t="str">
        <f aca="false">IF(F96&lt;&gt;0,L96&amp;":"&amp;M96,"")</f>
        <v/>
      </c>
    </row>
    <row r="97" customFormat="false" ht="15" hidden="false" customHeight="false" outlineLevel="0" collapsed="false">
      <c r="A97" s="5" t="n">
        <v>96</v>
      </c>
      <c r="B97" s="5" t="str">
        <f aca="false">IF(F97&lt;&gt;"",COUNTIF($J$2:J97,J97),"")</f>
        <v/>
      </c>
      <c r="C97" s="5" t="str">
        <f aca="false">IF(F97&lt;&gt;0,J97&amp;":"&amp;B97,"")</f>
        <v/>
      </c>
      <c r="D97" s="5" t="str">
        <f aca="false">IF(F97&lt;&gt;0,COUNTIF($K$2:K97,K97),"")</f>
        <v/>
      </c>
      <c r="E97" s="5" t="str">
        <f aca="false">IF(F97&lt;&gt;0,K97&amp;":"&amp;D97,"")</f>
        <v/>
      </c>
      <c r="G97" s="21"/>
      <c r="H97" s="0" t="str">
        <f aca="false">IFERROR(VLOOKUP(F97, Entries!$B:$F, 2, FALSE()),"")</f>
        <v/>
      </c>
      <c r="I97" s="0" t="str">
        <f aca="false">IFERROR(VLOOKUP(F97, Entries!$B:$F, 3, FALSE()),"")</f>
        <v/>
      </c>
      <c r="J97" s="0" t="str">
        <f aca="false">IFERROR(VLOOKUP(F97, Entries!$B:$F, 4, FALSE()),"")</f>
        <v/>
      </c>
      <c r="K97" s="0" t="str">
        <f aca="false">IFERROR(VLOOKUP(F97, Entries!$B:$F, 5, FALSE()),"")</f>
        <v/>
      </c>
      <c r="L97" s="0" t="str">
        <f aca="false">LEFT(Table22[[#This Row],[Category]],2)</f>
        <v/>
      </c>
      <c r="M97" s="0" t="str">
        <f aca="false">IF(F97&lt;&gt;0,COUNTIF($L$2:L97,L97),"")</f>
        <v/>
      </c>
      <c r="N97" s="0" t="str">
        <f aca="false">IF(F97&lt;&gt;0,L97&amp;":"&amp;M97,"")</f>
        <v/>
      </c>
    </row>
    <row r="98" customFormat="false" ht="15" hidden="false" customHeight="false" outlineLevel="0" collapsed="false">
      <c r="A98" s="5" t="n">
        <v>97</v>
      </c>
      <c r="B98" s="5" t="str">
        <f aca="false">IF(F98&lt;&gt;"",COUNTIF($J$2:J98,J98),"")</f>
        <v/>
      </c>
      <c r="C98" s="5" t="str">
        <f aca="false">IF(F98&lt;&gt;0,J98&amp;":"&amp;B98,"")</f>
        <v/>
      </c>
      <c r="D98" s="5" t="str">
        <f aca="false">IF(F98&lt;&gt;0,COUNTIF($K$2:K98,K98),"")</f>
        <v/>
      </c>
      <c r="E98" s="5" t="str">
        <f aca="false">IF(F98&lt;&gt;0,K98&amp;":"&amp;D98,"")</f>
        <v/>
      </c>
      <c r="G98" s="21"/>
      <c r="H98" s="0" t="str">
        <f aca="false">IFERROR(VLOOKUP(F98, Entries!$B:$F, 2, FALSE()),"")</f>
        <v/>
      </c>
      <c r="I98" s="0" t="str">
        <f aca="false">IFERROR(VLOOKUP(F98, Entries!$B:$F, 3, FALSE()),"")</f>
        <v/>
      </c>
      <c r="J98" s="0" t="str">
        <f aca="false">IFERROR(VLOOKUP(F98, Entries!$B:$F, 4, FALSE()),"")</f>
        <v/>
      </c>
      <c r="K98" s="0" t="str">
        <f aca="false">IFERROR(VLOOKUP(F98, Entries!$B:$F, 5, FALSE()),"")</f>
        <v/>
      </c>
      <c r="L98" s="0" t="str">
        <f aca="false">LEFT(Table22[[#This Row],[Category]],2)</f>
        <v/>
      </c>
      <c r="M98" s="0" t="str">
        <f aca="false">IF(F98&lt;&gt;0,COUNTIF($L$2:L98,L98),"")</f>
        <v/>
      </c>
      <c r="N98" s="0" t="str">
        <f aca="false">IF(F98&lt;&gt;0,L98&amp;":"&amp;M98,"")</f>
        <v/>
      </c>
    </row>
    <row r="99" customFormat="false" ht="15" hidden="false" customHeight="false" outlineLevel="0" collapsed="false">
      <c r="A99" s="5" t="n">
        <v>98</v>
      </c>
      <c r="B99" s="5" t="str">
        <f aca="false">IF(F99&lt;&gt;"",COUNTIF($J$2:J99,J99),"")</f>
        <v/>
      </c>
      <c r="C99" s="5" t="str">
        <f aca="false">IF(F99&lt;&gt;0,J99&amp;":"&amp;B99,"")</f>
        <v/>
      </c>
      <c r="D99" s="5" t="str">
        <f aca="false">IF(F99&lt;&gt;0,COUNTIF($K$2:K99,K99),"")</f>
        <v/>
      </c>
      <c r="E99" s="5" t="str">
        <f aca="false">IF(F99&lt;&gt;0,K99&amp;":"&amp;D99,"")</f>
        <v/>
      </c>
      <c r="G99" s="21"/>
      <c r="H99" s="0" t="str">
        <f aca="false">IFERROR(VLOOKUP(F99, Entries!$B:$F, 2, FALSE()),"")</f>
        <v/>
      </c>
      <c r="I99" s="0" t="str">
        <f aca="false">IFERROR(VLOOKUP(F99, Entries!$B:$F, 3, FALSE()),"")</f>
        <v/>
      </c>
      <c r="J99" s="0" t="str">
        <f aca="false">IFERROR(VLOOKUP(F99, Entries!$B:$F, 4, FALSE()),"")</f>
        <v/>
      </c>
      <c r="K99" s="0" t="str">
        <f aca="false">IFERROR(VLOOKUP(F99, Entries!$B:$F, 5, FALSE()),"")</f>
        <v/>
      </c>
      <c r="L99" s="0" t="str">
        <f aca="false">LEFT(Table22[[#This Row],[Category]],2)</f>
        <v/>
      </c>
      <c r="M99" s="0" t="str">
        <f aca="false">IF(F99&lt;&gt;0,COUNTIF($L$2:L99,L99),"")</f>
        <v/>
      </c>
      <c r="N99" s="0" t="str">
        <f aca="false">IF(F99&lt;&gt;0,L99&amp;":"&amp;M99,"")</f>
        <v/>
      </c>
    </row>
    <row r="100" customFormat="false" ht="15" hidden="false" customHeight="false" outlineLevel="0" collapsed="false">
      <c r="A100" s="5" t="n">
        <v>99</v>
      </c>
      <c r="B100" s="5" t="str">
        <f aca="false">IF(F100&lt;&gt;"",COUNTIF($J$2:J100,J100),"")</f>
        <v/>
      </c>
      <c r="C100" s="5" t="str">
        <f aca="false">IF(F100&lt;&gt;0,J100&amp;":"&amp;B100,"")</f>
        <v/>
      </c>
      <c r="D100" s="5" t="str">
        <f aca="false">IF(F100&lt;&gt;0,COUNTIF($K$2:K100,K100),"")</f>
        <v/>
      </c>
      <c r="E100" s="5" t="str">
        <f aca="false">IF(F100&lt;&gt;0,K100&amp;":"&amp;D100,"")</f>
        <v/>
      </c>
      <c r="G100" s="21"/>
      <c r="H100" s="0" t="str">
        <f aca="false">IFERROR(VLOOKUP(F100, Entries!$B:$F, 2, FALSE()),"")</f>
        <v/>
      </c>
      <c r="I100" s="0" t="str">
        <f aca="false">IFERROR(VLOOKUP(F100, Entries!$B:$F, 3, FALSE()),"")</f>
        <v/>
      </c>
      <c r="J100" s="0" t="str">
        <f aca="false">IFERROR(VLOOKUP(F100, Entries!$B:$F, 4, FALSE()),"")</f>
        <v/>
      </c>
      <c r="K100" s="0" t="str">
        <f aca="false">IFERROR(VLOOKUP(F100, Entries!$B:$F, 5, FALSE()),"")</f>
        <v/>
      </c>
      <c r="L100" s="0" t="str">
        <f aca="false">LEFT(Table22[[#This Row],[Category]],2)</f>
        <v/>
      </c>
      <c r="M100" s="0" t="str">
        <f aca="false">IF(F100&lt;&gt;0,COUNTIF($L$2:L100,L100),"")</f>
        <v/>
      </c>
      <c r="N100" s="0" t="str">
        <f aca="false">IF(F100&lt;&gt;0,L100&amp;":"&amp;M100,"")</f>
        <v/>
      </c>
    </row>
    <row r="101" customFormat="false" ht="15" hidden="false" customHeight="false" outlineLevel="0" collapsed="false">
      <c r="A101" s="5" t="n">
        <v>100</v>
      </c>
      <c r="B101" s="5" t="str">
        <f aca="false">IF(F101&lt;&gt;"",COUNTIF($J$2:J101,J101),"")</f>
        <v/>
      </c>
      <c r="C101" s="5" t="str">
        <f aca="false">IF(F101&lt;&gt;0,J101&amp;":"&amp;B101,"")</f>
        <v/>
      </c>
      <c r="D101" s="5" t="str">
        <f aca="false">IF(F101&lt;&gt;0,COUNTIF($K$2:K101,K101),"")</f>
        <v/>
      </c>
      <c r="E101" s="5" t="str">
        <f aca="false">IF(F101&lt;&gt;0,K101&amp;":"&amp;D101,"")</f>
        <v/>
      </c>
      <c r="G101" s="21"/>
      <c r="H101" s="0" t="str">
        <f aca="false">IFERROR(VLOOKUP(F101, Entries!$B:$F, 2, FALSE()),"")</f>
        <v/>
      </c>
      <c r="I101" s="0" t="str">
        <f aca="false">IFERROR(VLOOKUP(F101, Entries!$B:$F, 3, FALSE()),"")</f>
        <v/>
      </c>
      <c r="J101" s="0" t="str">
        <f aca="false">IFERROR(VLOOKUP(F101, Entries!$B:$F, 4, FALSE()),"")</f>
        <v/>
      </c>
      <c r="K101" s="0" t="str">
        <f aca="false">IFERROR(VLOOKUP(F101, Entries!$B:$F, 5, FALSE()),"")</f>
        <v/>
      </c>
      <c r="L101" s="0" t="str">
        <f aca="false">LEFT(Table22[[#This Row],[Category]],2)</f>
        <v/>
      </c>
      <c r="M101" s="0" t="str">
        <f aca="false">IF(F101&lt;&gt;0,COUNTIF($L$2:L101,L101),"")</f>
        <v/>
      </c>
      <c r="N101" s="0" t="str">
        <f aca="false">IF(F101&lt;&gt;0,L101&amp;":"&amp;M101,"")</f>
        <v/>
      </c>
    </row>
    <row r="102" customFormat="false" ht="15" hidden="false" customHeight="false" outlineLevel="0" collapsed="false">
      <c r="A102" s="5" t="n">
        <v>101</v>
      </c>
      <c r="B102" s="5" t="str">
        <f aca="false">IF(F102&lt;&gt;"",COUNTIF($J$2:J102,J102),"")</f>
        <v/>
      </c>
      <c r="C102" s="5" t="str">
        <f aca="false">IF(F102&lt;&gt;0,J102&amp;":"&amp;B102,"")</f>
        <v/>
      </c>
      <c r="D102" s="5" t="str">
        <f aca="false">IF(F102&lt;&gt;0,COUNTIF($K$2:K102,K102),"")</f>
        <v/>
      </c>
      <c r="E102" s="5" t="str">
        <f aca="false">IF(F102&lt;&gt;0,K102&amp;":"&amp;D102,"")</f>
        <v/>
      </c>
      <c r="G102" s="21"/>
      <c r="H102" s="0" t="str">
        <f aca="false">IFERROR(VLOOKUP(F102, Entries!$B:$F, 2, FALSE()),"")</f>
        <v/>
      </c>
      <c r="I102" s="0" t="str">
        <f aca="false">IFERROR(VLOOKUP(F102, Entries!$B:$F, 3, FALSE()),"")</f>
        <v/>
      </c>
      <c r="J102" s="0" t="str">
        <f aca="false">IFERROR(VLOOKUP(F102, Entries!$B:$F, 4, FALSE()),"")</f>
        <v/>
      </c>
      <c r="K102" s="0" t="str">
        <f aca="false">IFERROR(VLOOKUP(F102, Entries!$B:$F, 5, FALSE()),"")</f>
        <v/>
      </c>
      <c r="L102" s="0" t="str">
        <f aca="false">LEFT(Table22[[#This Row],[Category]],2)</f>
        <v/>
      </c>
      <c r="M102" s="0" t="str">
        <f aca="false">IF(F102&lt;&gt;0,COUNTIF($L$2:L102,L102),"")</f>
        <v/>
      </c>
      <c r="N102" s="0" t="str">
        <f aca="false">IF(F102&lt;&gt;0,L102&amp;":"&amp;M102,"")</f>
        <v/>
      </c>
    </row>
    <row r="103" customFormat="false" ht="15" hidden="false" customHeight="false" outlineLevel="0" collapsed="false">
      <c r="A103" s="5" t="n">
        <v>102</v>
      </c>
      <c r="B103" s="5" t="str">
        <f aca="false">IF(F103&lt;&gt;"",COUNTIF($J$2:J103,J103),"")</f>
        <v/>
      </c>
      <c r="C103" s="5" t="str">
        <f aca="false">IF(F103&lt;&gt;0,J103&amp;":"&amp;B103,"")</f>
        <v/>
      </c>
      <c r="D103" s="5" t="str">
        <f aca="false">IF(F103&lt;&gt;0,COUNTIF($K$2:K103,K103),"")</f>
        <v/>
      </c>
      <c r="E103" s="5" t="str">
        <f aca="false">IF(F103&lt;&gt;0,K103&amp;":"&amp;D103,"")</f>
        <v/>
      </c>
      <c r="G103" s="21"/>
      <c r="H103" s="0" t="str">
        <f aca="false">IFERROR(VLOOKUP(F103, Entries!$B:$F, 2, FALSE()),"")</f>
        <v/>
      </c>
      <c r="I103" s="0" t="str">
        <f aca="false">IFERROR(VLOOKUP(F103, Entries!$B:$F, 3, FALSE()),"")</f>
        <v/>
      </c>
      <c r="J103" s="0" t="str">
        <f aca="false">IFERROR(VLOOKUP(F103, Entries!$B:$F, 4, FALSE()),"")</f>
        <v/>
      </c>
      <c r="K103" s="0" t="str">
        <f aca="false">IFERROR(VLOOKUP(F103, Entries!$B:$F, 5, FALSE()),"")</f>
        <v/>
      </c>
      <c r="L103" s="0" t="str">
        <f aca="false">LEFT(Table22[[#This Row],[Category]],2)</f>
        <v/>
      </c>
      <c r="M103" s="0" t="str">
        <f aca="false">IF(F103&lt;&gt;0,COUNTIF($L$2:L103,L103),"")</f>
        <v/>
      </c>
      <c r="N103" s="0" t="str">
        <f aca="false">IF(F103&lt;&gt;0,L103&amp;":"&amp;M103,"")</f>
        <v/>
      </c>
    </row>
    <row r="104" customFormat="false" ht="15" hidden="false" customHeight="false" outlineLevel="0" collapsed="false">
      <c r="A104" s="5" t="n">
        <v>103</v>
      </c>
      <c r="B104" s="5" t="str">
        <f aca="false">IF(F104&lt;&gt;"",COUNTIF($J$2:J104,J104),"")</f>
        <v/>
      </c>
      <c r="C104" s="5" t="str">
        <f aca="false">IF(F104&lt;&gt;0,J104&amp;":"&amp;B104,"")</f>
        <v/>
      </c>
      <c r="D104" s="5" t="str">
        <f aca="false">IF(F104&lt;&gt;0,COUNTIF($K$2:K104,K104),"")</f>
        <v/>
      </c>
      <c r="E104" s="5" t="str">
        <f aca="false">IF(F104&lt;&gt;0,K104&amp;":"&amp;D104,"")</f>
        <v/>
      </c>
      <c r="G104" s="21"/>
      <c r="H104" s="0" t="str">
        <f aca="false">IFERROR(VLOOKUP(F104, Entries!$B:$F, 2, FALSE()),"")</f>
        <v/>
      </c>
      <c r="I104" s="0" t="str">
        <f aca="false">IFERROR(VLOOKUP(F104, Entries!$B:$F, 3, FALSE()),"")</f>
        <v/>
      </c>
      <c r="J104" s="0" t="str">
        <f aca="false">IFERROR(VLOOKUP(F104, Entries!$B:$F, 4, FALSE()),"")</f>
        <v/>
      </c>
      <c r="K104" s="0" t="str">
        <f aca="false">IFERROR(VLOOKUP(F104, Entries!$B:$F, 5, FALSE()),"")</f>
        <v/>
      </c>
      <c r="L104" s="0" t="str">
        <f aca="false">LEFT(Table22[[#This Row],[Category]],2)</f>
        <v/>
      </c>
      <c r="M104" s="0" t="str">
        <f aca="false">IF(F104&lt;&gt;0,COUNTIF($L$2:L104,L104),"")</f>
        <v/>
      </c>
      <c r="N104" s="0" t="str">
        <f aca="false">IF(F104&lt;&gt;0,L104&amp;":"&amp;M104,"")</f>
        <v/>
      </c>
    </row>
    <row r="105" customFormat="false" ht="15" hidden="false" customHeight="false" outlineLevel="0" collapsed="false">
      <c r="A105" s="5" t="n">
        <v>104</v>
      </c>
      <c r="B105" s="5" t="str">
        <f aca="false">IF(F105&lt;&gt;"",COUNTIF($J$2:J105,J105),"")</f>
        <v/>
      </c>
      <c r="C105" s="5" t="str">
        <f aca="false">IF(F105&lt;&gt;0,J105&amp;":"&amp;B105,"")</f>
        <v/>
      </c>
      <c r="D105" s="5" t="str">
        <f aca="false">IF(F105&lt;&gt;0,COUNTIF($K$2:K105,K105),"")</f>
        <v/>
      </c>
      <c r="E105" s="5" t="str">
        <f aca="false">IF(F105&lt;&gt;0,K105&amp;":"&amp;D105,"")</f>
        <v/>
      </c>
      <c r="G105" s="21"/>
      <c r="H105" s="0" t="str">
        <f aca="false">IFERROR(VLOOKUP(F105, Entries!$B:$F, 2, FALSE()),"")</f>
        <v/>
      </c>
      <c r="I105" s="0" t="str">
        <f aca="false">IFERROR(VLOOKUP(F105, Entries!$B:$F, 3, FALSE()),"")</f>
        <v/>
      </c>
      <c r="J105" s="0" t="str">
        <f aca="false">IFERROR(VLOOKUP(F105, Entries!$B:$F, 4, FALSE()),"")</f>
        <v/>
      </c>
      <c r="K105" s="0" t="str">
        <f aca="false">IFERROR(VLOOKUP(F105, Entries!$B:$F, 5, FALSE()),"")</f>
        <v/>
      </c>
      <c r="L105" s="0" t="str">
        <f aca="false">LEFT(Table22[[#This Row],[Category]],2)</f>
        <v/>
      </c>
      <c r="M105" s="0" t="str">
        <f aca="false">IF(F105&lt;&gt;0,COUNTIF($L$2:L105,L105),"")</f>
        <v/>
      </c>
      <c r="N105" s="0" t="str">
        <f aca="false">IF(F105&lt;&gt;0,L105&amp;":"&amp;M105,"")</f>
        <v/>
      </c>
    </row>
    <row r="106" customFormat="false" ht="15" hidden="false" customHeight="false" outlineLevel="0" collapsed="false">
      <c r="A106" s="5" t="n">
        <v>105</v>
      </c>
      <c r="B106" s="5" t="str">
        <f aca="false">IF(F106&lt;&gt;"",COUNTIF($J$2:J106,J106),"")</f>
        <v/>
      </c>
      <c r="C106" s="5" t="str">
        <f aca="false">IF(F106&lt;&gt;0,J106&amp;":"&amp;B106,"")</f>
        <v/>
      </c>
      <c r="D106" s="5" t="str">
        <f aca="false">IF(F106&lt;&gt;0,COUNTIF($K$2:K106,K106),"")</f>
        <v/>
      </c>
      <c r="E106" s="5" t="str">
        <f aca="false">IF(F106&lt;&gt;0,K106&amp;":"&amp;D106,"")</f>
        <v/>
      </c>
      <c r="G106" s="21"/>
      <c r="H106" s="0" t="str">
        <f aca="false">IFERROR(VLOOKUP(F106, Entries!$B:$F, 2, FALSE()),"")</f>
        <v/>
      </c>
      <c r="I106" s="0" t="str">
        <f aca="false">IFERROR(VLOOKUP(F106, Entries!$B:$F, 3, FALSE()),"")</f>
        <v/>
      </c>
      <c r="J106" s="0" t="str">
        <f aca="false">IFERROR(VLOOKUP(F106, Entries!$B:$F, 4, FALSE()),"")</f>
        <v/>
      </c>
      <c r="K106" s="0" t="str">
        <f aca="false">IFERROR(VLOOKUP(F106, Entries!$B:$F, 5, FALSE()),"")</f>
        <v/>
      </c>
      <c r="L106" s="0" t="str">
        <f aca="false">LEFT(Table22[[#This Row],[Category]],2)</f>
        <v/>
      </c>
      <c r="M106" s="0" t="str">
        <f aca="false">IF(F106&lt;&gt;0,COUNTIF($L$2:L106,L106),"")</f>
        <v/>
      </c>
      <c r="N106" s="0" t="str">
        <f aca="false">IF(F106&lt;&gt;0,L106&amp;":"&amp;M106,"")</f>
        <v/>
      </c>
    </row>
    <row r="107" customFormat="false" ht="15" hidden="false" customHeight="false" outlineLevel="0" collapsed="false">
      <c r="A107" s="5" t="n">
        <v>106</v>
      </c>
      <c r="B107" s="5" t="str">
        <f aca="false">IF(F107&lt;&gt;"",COUNTIF($J$2:J107,J107),"")</f>
        <v/>
      </c>
      <c r="C107" s="5" t="str">
        <f aca="false">IF(F107&lt;&gt;0,J107&amp;":"&amp;B107,"")</f>
        <v/>
      </c>
      <c r="D107" s="5" t="str">
        <f aca="false">IF(F107&lt;&gt;0,COUNTIF($K$2:K107,K107),"")</f>
        <v/>
      </c>
      <c r="E107" s="5" t="str">
        <f aca="false">IF(F107&lt;&gt;0,K107&amp;":"&amp;D107,"")</f>
        <v/>
      </c>
      <c r="G107" s="21"/>
      <c r="H107" s="0" t="str">
        <f aca="false">IFERROR(VLOOKUP(F107, Entries!$B:$F, 2, FALSE()),"")</f>
        <v/>
      </c>
      <c r="I107" s="0" t="str">
        <f aca="false">IFERROR(VLOOKUP(F107, Entries!$B:$F, 3, FALSE()),"")</f>
        <v/>
      </c>
      <c r="J107" s="0" t="str">
        <f aca="false">IFERROR(VLOOKUP(F107, Entries!$B:$F, 4, FALSE()),"")</f>
        <v/>
      </c>
      <c r="K107" s="0" t="str">
        <f aca="false">IFERROR(VLOOKUP(F107, Entries!$B:$F, 5, FALSE()),"")</f>
        <v/>
      </c>
      <c r="L107" s="0" t="str">
        <f aca="false">LEFT(Table22[[#This Row],[Category]],2)</f>
        <v/>
      </c>
      <c r="M107" s="0" t="str">
        <f aca="false">IF(F107&lt;&gt;0,COUNTIF($L$2:L107,L107),"")</f>
        <v/>
      </c>
      <c r="N107" s="0" t="str">
        <f aca="false">IF(F107&lt;&gt;0,L107&amp;":"&amp;M107,"")</f>
        <v/>
      </c>
    </row>
    <row r="108" customFormat="false" ht="15" hidden="false" customHeight="false" outlineLevel="0" collapsed="false">
      <c r="A108" s="5" t="n">
        <v>107</v>
      </c>
      <c r="B108" s="5" t="str">
        <f aca="false">IF(F108&lt;&gt;"",COUNTIF($J$2:J108,J108),"")</f>
        <v/>
      </c>
      <c r="C108" s="5" t="str">
        <f aca="false">IF(F108&lt;&gt;0,J108&amp;":"&amp;B108,"")</f>
        <v/>
      </c>
      <c r="D108" s="5" t="str">
        <f aca="false">IF(F108&lt;&gt;0,COUNTIF($K$2:K108,K108),"")</f>
        <v/>
      </c>
      <c r="E108" s="5" t="str">
        <f aca="false">IF(F108&lt;&gt;0,K108&amp;":"&amp;D108,"")</f>
        <v/>
      </c>
      <c r="G108" s="21"/>
      <c r="H108" s="0" t="str">
        <f aca="false">IFERROR(VLOOKUP(F108, Entries!$B:$F, 2, FALSE()),"")</f>
        <v/>
      </c>
      <c r="I108" s="0" t="str">
        <f aca="false">IFERROR(VLOOKUP(F108, Entries!$B:$F, 3, FALSE()),"")</f>
        <v/>
      </c>
      <c r="J108" s="0" t="str">
        <f aca="false">IFERROR(VLOOKUP(F108, Entries!$B:$F, 4, FALSE()),"")</f>
        <v/>
      </c>
      <c r="K108" s="0" t="str">
        <f aca="false">IFERROR(VLOOKUP(F108, Entries!$B:$F, 5, FALSE()),"")</f>
        <v/>
      </c>
      <c r="L108" s="0" t="str">
        <f aca="false">LEFT(Table22[[#This Row],[Category]],2)</f>
        <v/>
      </c>
      <c r="M108" s="0" t="str">
        <f aca="false">IF(F108&lt;&gt;0,COUNTIF($L$2:L108,L108),"")</f>
        <v/>
      </c>
      <c r="N108" s="0" t="str">
        <f aca="false">IF(F108&lt;&gt;0,L108&amp;":"&amp;M108,"")</f>
        <v/>
      </c>
    </row>
    <row r="109" customFormat="false" ht="15" hidden="false" customHeight="false" outlineLevel="0" collapsed="false">
      <c r="A109" s="5" t="n">
        <v>108</v>
      </c>
      <c r="B109" s="5" t="str">
        <f aca="false">IF(F109&lt;&gt;"",COUNTIF($J$2:J109,J109),"")</f>
        <v/>
      </c>
      <c r="C109" s="5" t="str">
        <f aca="false">IF(F109&lt;&gt;0,J109&amp;":"&amp;B109,"")</f>
        <v/>
      </c>
      <c r="D109" s="5" t="str">
        <f aca="false">IF(F109&lt;&gt;0,COUNTIF($K$2:K109,K109),"")</f>
        <v/>
      </c>
      <c r="E109" s="5" t="str">
        <f aca="false">IF(F109&lt;&gt;0,K109&amp;":"&amp;D109,"")</f>
        <v/>
      </c>
      <c r="G109" s="21"/>
      <c r="H109" s="0" t="str">
        <f aca="false">IFERROR(VLOOKUP(F109, Entries!$B:$F, 2, FALSE()),"")</f>
        <v/>
      </c>
      <c r="I109" s="0" t="str">
        <f aca="false">IFERROR(VLOOKUP(F109, Entries!$B:$F, 3, FALSE()),"")</f>
        <v/>
      </c>
      <c r="J109" s="0" t="str">
        <f aca="false">IFERROR(VLOOKUP(F109, Entries!$B:$F, 4, FALSE()),"")</f>
        <v/>
      </c>
      <c r="K109" s="0" t="str">
        <f aca="false">IFERROR(VLOOKUP(F109, Entries!$B:$F, 5, FALSE()),"")</f>
        <v/>
      </c>
      <c r="L109" s="0" t="str">
        <f aca="false">LEFT(Table22[[#This Row],[Category]],2)</f>
        <v/>
      </c>
      <c r="M109" s="0" t="str">
        <f aca="false">IF(F109&lt;&gt;0,COUNTIF($L$2:L109,L109),"")</f>
        <v/>
      </c>
      <c r="N109" s="0" t="str">
        <f aca="false">IF(F109&lt;&gt;0,L109&amp;":"&amp;M109,"")</f>
        <v/>
      </c>
    </row>
    <row r="110" customFormat="false" ht="15" hidden="false" customHeight="false" outlineLevel="0" collapsed="false">
      <c r="A110" s="5" t="n">
        <v>109</v>
      </c>
      <c r="B110" s="5" t="str">
        <f aca="false">IF(F110&lt;&gt;"",COUNTIF($J$2:J110,J110),"")</f>
        <v/>
      </c>
      <c r="C110" s="5" t="str">
        <f aca="false">IF(F110&lt;&gt;0,J110&amp;":"&amp;B110,"")</f>
        <v/>
      </c>
      <c r="D110" s="5" t="str">
        <f aca="false">IF(F110&lt;&gt;0,COUNTIF($K$2:K110,K110),"")</f>
        <v/>
      </c>
      <c r="E110" s="5" t="str">
        <f aca="false">IF(F110&lt;&gt;0,K110&amp;":"&amp;D110,"")</f>
        <v/>
      </c>
      <c r="G110" s="21"/>
      <c r="H110" s="0" t="str">
        <f aca="false">IFERROR(VLOOKUP(F110, Entries!$B:$F, 2, FALSE()),"")</f>
        <v/>
      </c>
      <c r="I110" s="0" t="str">
        <f aca="false">IFERROR(VLOOKUP(F110, Entries!$B:$F, 3, FALSE()),"")</f>
        <v/>
      </c>
      <c r="J110" s="0" t="str">
        <f aca="false">IFERROR(VLOOKUP(F110, Entries!$B:$F, 4, FALSE()),"")</f>
        <v/>
      </c>
      <c r="K110" s="0" t="str">
        <f aca="false">IFERROR(VLOOKUP(F110, Entries!$B:$F, 5, FALSE()),"")</f>
        <v/>
      </c>
      <c r="L110" s="0" t="str">
        <f aca="false">LEFT(Table22[[#This Row],[Category]],2)</f>
        <v/>
      </c>
      <c r="M110" s="0" t="str">
        <f aca="false">IF(F110&lt;&gt;0,COUNTIF($L$2:L110,L110),"")</f>
        <v/>
      </c>
      <c r="N110" s="0" t="str">
        <f aca="false">IF(F110&lt;&gt;0,L110&amp;":"&amp;M110,"")</f>
        <v/>
      </c>
    </row>
    <row r="111" customFormat="false" ht="15" hidden="false" customHeight="false" outlineLevel="0" collapsed="false">
      <c r="A111" s="5" t="n">
        <v>110</v>
      </c>
      <c r="B111" s="5" t="str">
        <f aca="false">IF(F111&lt;&gt;"",COUNTIF($J$2:J111,J111),"")</f>
        <v/>
      </c>
      <c r="C111" s="5" t="str">
        <f aca="false">IF(F111&lt;&gt;0,J111&amp;":"&amp;B111,"")</f>
        <v/>
      </c>
      <c r="D111" s="5" t="str">
        <f aca="false">IF(F111&lt;&gt;0,COUNTIF($K$2:K111,K111),"")</f>
        <v/>
      </c>
      <c r="E111" s="5" t="str">
        <f aca="false">IF(F111&lt;&gt;0,K111&amp;":"&amp;D111,"")</f>
        <v/>
      </c>
      <c r="G111" s="21"/>
      <c r="H111" s="0" t="str">
        <f aca="false">IFERROR(VLOOKUP(F111, Entries!$B:$F, 2, FALSE()),"")</f>
        <v/>
      </c>
      <c r="I111" s="0" t="str">
        <f aca="false">IFERROR(VLOOKUP(F111, Entries!$B:$F, 3, FALSE()),"")</f>
        <v/>
      </c>
      <c r="J111" s="0" t="str">
        <f aca="false">IFERROR(VLOOKUP(F111, Entries!$B:$F, 4, FALSE()),"")</f>
        <v/>
      </c>
      <c r="K111" s="0" t="str">
        <f aca="false">IFERROR(VLOOKUP(F111, Entries!$B:$F, 5, FALSE()),"")</f>
        <v/>
      </c>
      <c r="L111" s="0" t="str">
        <f aca="false">LEFT(Table22[[#This Row],[Category]],2)</f>
        <v/>
      </c>
      <c r="M111" s="0" t="str">
        <f aca="false">IF(F111&lt;&gt;0,COUNTIF($L$2:L111,L111),"")</f>
        <v/>
      </c>
      <c r="N111" s="0" t="str">
        <f aca="false">IF(F111&lt;&gt;0,L111&amp;":"&amp;M111,"")</f>
        <v/>
      </c>
    </row>
    <row r="112" customFormat="false" ht="15" hidden="false" customHeight="false" outlineLevel="0" collapsed="false">
      <c r="A112" s="5" t="n">
        <v>111</v>
      </c>
      <c r="B112" s="5" t="str">
        <f aca="false">IF(F112&lt;&gt;"",COUNTIF($J$2:J112,J112),"")</f>
        <v/>
      </c>
      <c r="C112" s="5" t="str">
        <f aca="false">IF(F112&lt;&gt;0,J112&amp;":"&amp;B112,"")</f>
        <v/>
      </c>
      <c r="D112" s="5" t="str">
        <f aca="false">IF(F112&lt;&gt;0,COUNTIF($K$2:K112,K112),"")</f>
        <v/>
      </c>
      <c r="E112" s="5" t="str">
        <f aca="false">IF(F112&lt;&gt;0,K112&amp;":"&amp;D112,"")</f>
        <v/>
      </c>
      <c r="G112" s="21"/>
      <c r="H112" s="0" t="str">
        <f aca="false">IFERROR(VLOOKUP(F112, Entries!$B:$F, 2, FALSE()),"")</f>
        <v/>
      </c>
      <c r="I112" s="0" t="str">
        <f aca="false">IFERROR(VLOOKUP(F112, Entries!$B:$F, 3, FALSE()),"")</f>
        <v/>
      </c>
      <c r="J112" s="0" t="str">
        <f aca="false">IFERROR(VLOOKUP(F112, Entries!$B:$F, 4, FALSE()),"")</f>
        <v/>
      </c>
      <c r="K112" s="0" t="str">
        <f aca="false">IFERROR(VLOOKUP(F112, Entries!$B:$F, 5, FALSE()),"")</f>
        <v/>
      </c>
      <c r="L112" s="0" t="str">
        <f aca="false">LEFT(Table22[[#This Row],[Category]],2)</f>
        <v/>
      </c>
      <c r="M112" s="0" t="str">
        <f aca="false">IF(F112&lt;&gt;0,COUNTIF($L$2:L112,L112),"")</f>
        <v/>
      </c>
      <c r="N112" s="0" t="str">
        <f aca="false">IF(F112&lt;&gt;0,L112&amp;":"&amp;M112,"")</f>
        <v/>
      </c>
    </row>
    <row r="113" customFormat="false" ht="15" hidden="false" customHeight="false" outlineLevel="0" collapsed="false">
      <c r="A113" s="5" t="n">
        <v>112</v>
      </c>
      <c r="B113" s="5" t="str">
        <f aca="false">IF(F113&lt;&gt;"",COUNTIF($J$2:J113,J113),"")</f>
        <v/>
      </c>
      <c r="C113" s="5" t="str">
        <f aca="false">IF(F113&lt;&gt;0,J113&amp;":"&amp;B113,"")</f>
        <v/>
      </c>
      <c r="D113" s="5" t="str">
        <f aca="false">IF(F113&lt;&gt;0,COUNTIF($K$2:K113,K113),"")</f>
        <v/>
      </c>
      <c r="E113" s="5" t="str">
        <f aca="false">IF(F113&lt;&gt;0,K113&amp;":"&amp;D113,"")</f>
        <v/>
      </c>
      <c r="G113" s="21"/>
      <c r="H113" s="0" t="str">
        <f aca="false">IFERROR(VLOOKUP(F113, Entries!$B:$F, 2, FALSE()),"")</f>
        <v/>
      </c>
      <c r="I113" s="0" t="str">
        <f aca="false">IFERROR(VLOOKUP(F113, Entries!$B:$F, 3, FALSE()),"")</f>
        <v/>
      </c>
      <c r="J113" s="0" t="str">
        <f aca="false">IFERROR(VLOOKUP(F113, Entries!$B:$F, 4, FALSE()),"")</f>
        <v/>
      </c>
      <c r="K113" s="0" t="str">
        <f aca="false">IFERROR(VLOOKUP(F113, Entries!$B:$F, 5, FALSE()),"")</f>
        <v/>
      </c>
      <c r="L113" s="0" t="str">
        <f aca="false">LEFT(Table22[[#This Row],[Category]],2)</f>
        <v/>
      </c>
      <c r="M113" s="0" t="str">
        <f aca="false">IF(F113&lt;&gt;0,COUNTIF($L$2:L113,L113),"")</f>
        <v/>
      </c>
      <c r="N113" s="0" t="str">
        <f aca="false">IF(F113&lt;&gt;0,L113&amp;":"&amp;M113,"")</f>
        <v/>
      </c>
    </row>
    <row r="114" customFormat="false" ht="15" hidden="false" customHeight="false" outlineLevel="0" collapsed="false">
      <c r="A114" s="5" t="n">
        <v>113</v>
      </c>
      <c r="B114" s="5" t="str">
        <f aca="false">IF(F114&lt;&gt;"",COUNTIF($J$2:J114,J114),"")</f>
        <v/>
      </c>
      <c r="C114" s="5" t="str">
        <f aca="false">IF(F114&lt;&gt;0,J114&amp;":"&amp;B114,"")</f>
        <v/>
      </c>
      <c r="D114" s="5" t="str">
        <f aca="false">IF(F114&lt;&gt;0,COUNTIF($K$2:K114,K114),"")</f>
        <v/>
      </c>
      <c r="E114" s="5" t="str">
        <f aca="false">IF(F114&lt;&gt;0,K114&amp;":"&amp;D114,"")</f>
        <v/>
      </c>
      <c r="G114" s="21"/>
      <c r="H114" s="0" t="str">
        <f aca="false">IFERROR(VLOOKUP(F114, Entries!$B:$F, 2, FALSE()),"")</f>
        <v/>
      </c>
      <c r="I114" s="0" t="str">
        <f aca="false">IFERROR(VLOOKUP(F114, Entries!$B:$F, 3, FALSE()),"")</f>
        <v/>
      </c>
      <c r="J114" s="0" t="str">
        <f aca="false">IFERROR(VLOOKUP(F114, Entries!$B:$F, 4, FALSE()),"")</f>
        <v/>
      </c>
      <c r="K114" s="0" t="str">
        <f aca="false">IFERROR(VLOOKUP(F114, Entries!$B:$F, 5, FALSE()),"")</f>
        <v/>
      </c>
      <c r="L114" s="0" t="str">
        <f aca="false">LEFT(Table22[[#This Row],[Category]],2)</f>
        <v/>
      </c>
      <c r="M114" s="0" t="str">
        <f aca="false">IF(F114&lt;&gt;0,COUNTIF($L$2:L114,L114),"")</f>
        <v/>
      </c>
      <c r="N114" s="0" t="str">
        <f aca="false">IF(F114&lt;&gt;0,L114&amp;":"&amp;M114,"")</f>
        <v/>
      </c>
    </row>
    <row r="115" customFormat="false" ht="15" hidden="false" customHeight="false" outlineLevel="0" collapsed="false">
      <c r="A115" s="5" t="n">
        <v>114</v>
      </c>
      <c r="B115" s="5" t="str">
        <f aca="false">IF(F115&lt;&gt;"",COUNTIF($J$2:J115,J115),"")</f>
        <v/>
      </c>
      <c r="C115" s="5" t="str">
        <f aca="false">IF(F115&lt;&gt;0,J115&amp;":"&amp;B115,"")</f>
        <v/>
      </c>
      <c r="D115" s="5" t="str">
        <f aca="false">IF(F115&lt;&gt;0,COUNTIF($K$2:K115,K115),"")</f>
        <v/>
      </c>
      <c r="E115" s="5" t="str">
        <f aca="false">IF(F115&lt;&gt;0,K115&amp;":"&amp;D115,"")</f>
        <v/>
      </c>
      <c r="G115" s="21"/>
      <c r="H115" s="0" t="str">
        <f aca="false">IFERROR(VLOOKUP(F115, Entries!$B:$F, 2, FALSE()),"")</f>
        <v/>
      </c>
      <c r="I115" s="0" t="str">
        <f aca="false">IFERROR(VLOOKUP(F115, Entries!$B:$F, 3, FALSE()),"")</f>
        <v/>
      </c>
      <c r="J115" s="0" t="str">
        <f aca="false">IFERROR(VLOOKUP(F115, Entries!$B:$F, 4, FALSE()),"")</f>
        <v/>
      </c>
      <c r="K115" s="0" t="str">
        <f aca="false">IFERROR(VLOOKUP(F115, Entries!$B:$F, 5, FALSE()),"")</f>
        <v/>
      </c>
      <c r="L115" s="0" t="str">
        <f aca="false">LEFT(Table22[[#This Row],[Category]],2)</f>
        <v/>
      </c>
      <c r="M115" s="0" t="str">
        <f aca="false">IF(F115&lt;&gt;0,COUNTIF($L$2:L115,L115),"")</f>
        <v/>
      </c>
      <c r="N115" s="0" t="str">
        <f aca="false">IF(F115&lt;&gt;0,L115&amp;":"&amp;M115,"")</f>
        <v/>
      </c>
    </row>
    <row r="116" customFormat="false" ht="15" hidden="false" customHeight="false" outlineLevel="0" collapsed="false">
      <c r="A116" s="5" t="n">
        <v>115</v>
      </c>
      <c r="B116" s="5" t="str">
        <f aca="false">IF(F116&lt;&gt;"",COUNTIF($J$2:J116,J116),"")</f>
        <v/>
      </c>
      <c r="C116" s="5" t="str">
        <f aca="false">IF(F116&lt;&gt;0,J116&amp;":"&amp;B116,"")</f>
        <v/>
      </c>
      <c r="D116" s="5" t="str">
        <f aca="false">IF(F116&lt;&gt;0,COUNTIF($K$2:K116,K116),"")</f>
        <v/>
      </c>
      <c r="E116" s="5" t="str">
        <f aca="false">IF(F116&lt;&gt;0,K116&amp;":"&amp;D116,"")</f>
        <v/>
      </c>
      <c r="G116" s="21"/>
      <c r="H116" s="0" t="str">
        <f aca="false">IFERROR(VLOOKUP(F116, Entries!$B:$F, 2, FALSE()),"")</f>
        <v/>
      </c>
      <c r="I116" s="0" t="str">
        <f aca="false">IFERROR(VLOOKUP(F116, Entries!$B:$F, 3, FALSE()),"")</f>
        <v/>
      </c>
      <c r="J116" s="0" t="str">
        <f aca="false">IFERROR(VLOOKUP(F116, Entries!$B:$F, 4, FALSE()),"")</f>
        <v/>
      </c>
      <c r="K116" s="0" t="str">
        <f aca="false">IFERROR(VLOOKUP(F116, Entries!$B:$F, 5, FALSE()),"")</f>
        <v/>
      </c>
      <c r="L116" s="0" t="str">
        <f aca="false">LEFT(Table22[[#This Row],[Category]],2)</f>
        <v/>
      </c>
      <c r="M116" s="0" t="str">
        <f aca="false">IF(F116&lt;&gt;0,COUNTIF($L$2:L116,L116),"")</f>
        <v/>
      </c>
      <c r="N116" s="0" t="str">
        <f aca="false">IF(F116&lt;&gt;0,L116&amp;":"&amp;M116,"")</f>
        <v/>
      </c>
    </row>
    <row r="117" customFormat="false" ht="15" hidden="false" customHeight="false" outlineLevel="0" collapsed="false">
      <c r="A117" s="5" t="n">
        <v>116</v>
      </c>
      <c r="B117" s="5" t="str">
        <f aca="false">IF(F117&lt;&gt;"",COUNTIF($J$2:J117,J117),"")</f>
        <v/>
      </c>
      <c r="C117" s="5" t="str">
        <f aca="false">IF(F117&lt;&gt;0,J117&amp;":"&amp;B117,"")</f>
        <v/>
      </c>
      <c r="D117" s="5" t="str">
        <f aca="false">IF(F117&lt;&gt;0,COUNTIF($K$2:K117,K117),"")</f>
        <v/>
      </c>
      <c r="E117" s="5" t="str">
        <f aca="false">IF(F117&lt;&gt;0,K117&amp;":"&amp;D117,"")</f>
        <v/>
      </c>
      <c r="G117" s="21"/>
      <c r="H117" s="0" t="str">
        <f aca="false">IFERROR(VLOOKUP(F117, Entries!$B:$F, 2, FALSE()),"")</f>
        <v/>
      </c>
      <c r="I117" s="0" t="str">
        <f aca="false">IFERROR(VLOOKUP(F117, Entries!$B:$F, 3, FALSE()),"")</f>
        <v/>
      </c>
      <c r="J117" s="0" t="str">
        <f aca="false">IFERROR(VLOOKUP(F117, Entries!$B:$F, 4, FALSE()),"")</f>
        <v/>
      </c>
      <c r="K117" s="0" t="str">
        <f aca="false">IFERROR(VLOOKUP(F117, Entries!$B:$F, 5, FALSE()),"")</f>
        <v/>
      </c>
      <c r="L117" s="0" t="str">
        <f aca="false">LEFT(Table22[[#This Row],[Category]],2)</f>
        <v/>
      </c>
      <c r="M117" s="0" t="str">
        <f aca="false">IF(F117&lt;&gt;0,COUNTIF($L$2:L117,L117),"")</f>
        <v/>
      </c>
      <c r="N117" s="0" t="str">
        <f aca="false">IF(F117&lt;&gt;0,L117&amp;":"&amp;M117,"")</f>
        <v/>
      </c>
    </row>
    <row r="118" customFormat="false" ht="15" hidden="false" customHeight="false" outlineLevel="0" collapsed="false">
      <c r="A118" s="5" t="n">
        <v>117</v>
      </c>
      <c r="B118" s="5" t="str">
        <f aca="false">IF(F118&lt;&gt;"",COUNTIF($J$2:J118,J118),"")</f>
        <v/>
      </c>
      <c r="C118" s="5" t="str">
        <f aca="false">IF(F118&lt;&gt;0,J118&amp;":"&amp;B118,"")</f>
        <v/>
      </c>
      <c r="D118" s="5" t="str">
        <f aca="false">IF(F118&lt;&gt;0,COUNTIF($K$2:K118,K118),"")</f>
        <v/>
      </c>
      <c r="E118" s="5" t="str">
        <f aca="false">IF(F118&lt;&gt;0,K118&amp;":"&amp;D118,"")</f>
        <v/>
      </c>
      <c r="G118" s="21"/>
      <c r="H118" s="0" t="str">
        <f aca="false">IFERROR(VLOOKUP(F118, Entries!$B:$F, 2, FALSE()),"")</f>
        <v/>
      </c>
      <c r="I118" s="0" t="str">
        <f aca="false">IFERROR(VLOOKUP(F118, Entries!$B:$F, 3, FALSE()),"")</f>
        <v/>
      </c>
      <c r="J118" s="0" t="str">
        <f aca="false">IFERROR(VLOOKUP(F118, Entries!$B:$F, 4, FALSE()),"")</f>
        <v/>
      </c>
      <c r="K118" s="0" t="str">
        <f aca="false">IFERROR(VLOOKUP(F118, Entries!$B:$F, 5, FALSE()),"")</f>
        <v/>
      </c>
      <c r="L118" s="0" t="str">
        <f aca="false">LEFT(Table22[[#This Row],[Category]],2)</f>
        <v/>
      </c>
      <c r="M118" s="0" t="str">
        <f aca="false">IF(F118&lt;&gt;0,COUNTIF($L$2:L118,L118),"")</f>
        <v/>
      </c>
      <c r="N118" s="0" t="str">
        <f aca="false">IF(F118&lt;&gt;0,L118&amp;":"&amp;M118,"")</f>
        <v/>
      </c>
    </row>
    <row r="119" customFormat="false" ht="15" hidden="false" customHeight="false" outlineLevel="0" collapsed="false">
      <c r="A119" s="5" t="n">
        <v>118</v>
      </c>
      <c r="B119" s="5" t="str">
        <f aca="false">IF(F119&lt;&gt;"",COUNTIF($J$2:J119,J119),"")</f>
        <v/>
      </c>
      <c r="C119" s="5" t="str">
        <f aca="false">IF(F119&lt;&gt;0,J119&amp;":"&amp;B119,"")</f>
        <v/>
      </c>
      <c r="D119" s="5" t="str">
        <f aca="false">IF(F119&lt;&gt;0,COUNTIF($K$2:K119,K119),"")</f>
        <v/>
      </c>
      <c r="E119" s="5" t="str">
        <f aca="false">IF(F119&lt;&gt;0,K119&amp;":"&amp;D119,"")</f>
        <v/>
      </c>
      <c r="G119" s="21"/>
      <c r="H119" s="0" t="str">
        <f aca="false">IFERROR(VLOOKUP(F119, Entries!$B:$F, 2, FALSE()),"")</f>
        <v/>
      </c>
      <c r="I119" s="0" t="str">
        <f aca="false">IFERROR(VLOOKUP(F119, Entries!$B:$F, 3, FALSE()),"")</f>
        <v/>
      </c>
      <c r="J119" s="0" t="str">
        <f aca="false">IFERROR(VLOOKUP(F119, Entries!$B:$F, 4, FALSE()),"")</f>
        <v/>
      </c>
      <c r="K119" s="0" t="str">
        <f aca="false">IFERROR(VLOOKUP(F119, Entries!$B:$F, 5, FALSE()),"")</f>
        <v/>
      </c>
      <c r="L119" s="0" t="str">
        <f aca="false">LEFT(Table22[[#This Row],[Category]],2)</f>
        <v/>
      </c>
      <c r="M119" s="0" t="str">
        <f aca="false">IF(F119&lt;&gt;0,COUNTIF($L$2:L119,L119),"")</f>
        <v/>
      </c>
      <c r="N119" s="0" t="str">
        <f aca="false">IF(F119&lt;&gt;0,L119&amp;":"&amp;M119,"")</f>
        <v/>
      </c>
    </row>
    <row r="120" customFormat="false" ht="15" hidden="false" customHeight="false" outlineLevel="0" collapsed="false">
      <c r="A120" s="5" t="n">
        <v>119</v>
      </c>
      <c r="B120" s="5" t="str">
        <f aca="false">IF(F120&lt;&gt;"",COUNTIF($J$2:J120,J120),"")</f>
        <v/>
      </c>
      <c r="C120" s="5" t="str">
        <f aca="false">IF(F120&lt;&gt;0,J120&amp;":"&amp;B120,"")</f>
        <v/>
      </c>
      <c r="D120" s="5" t="str">
        <f aca="false">IF(F120&lt;&gt;0,COUNTIF($K$2:K120,K120),"")</f>
        <v/>
      </c>
      <c r="E120" s="5" t="str">
        <f aca="false">IF(F120&lt;&gt;0,K120&amp;":"&amp;D120,"")</f>
        <v/>
      </c>
      <c r="G120" s="21"/>
      <c r="H120" s="0" t="str">
        <f aca="false">IFERROR(VLOOKUP(F120, Entries!$B:$F, 2, FALSE()),"")</f>
        <v/>
      </c>
      <c r="I120" s="0" t="str">
        <f aca="false">IFERROR(VLOOKUP(F120, Entries!$B:$F, 3, FALSE()),"")</f>
        <v/>
      </c>
      <c r="J120" s="0" t="str">
        <f aca="false">IFERROR(VLOOKUP(F120, Entries!$B:$F, 4, FALSE()),"")</f>
        <v/>
      </c>
      <c r="K120" s="0" t="str">
        <f aca="false">IFERROR(VLOOKUP(F120, Entries!$B:$F, 5, FALSE()),"")</f>
        <v/>
      </c>
      <c r="L120" s="0" t="str">
        <f aca="false">LEFT(Table22[[#This Row],[Category]],2)</f>
        <v/>
      </c>
      <c r="M120" s="0" t="str">
        <f aca="false">IF(F120&lt;&gt;0,COUNTIF($L$2:L120,L120),"")</f>
        <v/>
      </c>
      <c r="N120" s="0" t="str">
        <f aca="false">IF(F120&lt;&gt;0,L120&amp;":"&amp;M120,"")</f>
        <v/>
      </c>
    </row>
    <row r="121" customFormat="false" ht="15" hidden="false" customHeight="false" outlineLevel="0" collapsed="false">
      <c r="A121" s="5" t="n">
        <v>120</v>
      </c>
      <c r="B121" s="5" t="str">
        <f aca="false">IF(F121&lt;&gt;"",COUNTIF($J$2:J121,J121),"")</f>
        <v/>
      </c>
      <c r="C121" s="5" t="str">
        <f aca="false">IF(F121&lt;&gt;0,J121&amp;":"&amp;B121,"")</f>
        <v/>
      </c>
      <c r="D121" s="5" t="str">
        <f aca="false">IF(F121&lt;&gt;0,COUNTIF($K$2:K121,K121),"")</f>
        <v/>
      </c>
      <c r="E121" s="5" t="str">
        <f aca="false">IF(F121&lt;&gt;0,K121&amp;":"&amp;D121,"")</f>
        <v/>
      </c>
      <c r="G121" s="21"/>
      <c r="H121" s="0" t="str">
        <f aca="false">IFERROR(VLOOKUP(F121, Entries!$B:$F, 2, FALSE()),"")</f>
        <v/>
      </c>
      <c r="I121" s="0" t="str">
        <f aca="false">IFERROR(VLOOKUP(F121, Entries!$B:$F, 3, FALSE()),"")</f>
        <v/>
      </c>
      <c r="J121" s="0" t="str">
        <f aca="false">IFERROR(VLOOKUP(F121, Entries!$B:$F, 4, FALSE()),"")</f>
        <v/>
      </c>
      <c r="K121" s="0" t="str">
        <f aca="false">IFERROR(VLOOKUP(F121, Entries!$B:$F, 5, FALSE()),"")</f>
        <v/>
      </c>
      <c r="L121" s="0" t="str">
        <f aca="false">LEFT(Table22[[#This Row],[Category]],2)</f>
        <v/>
      </c>
      <c r="M121" s="0" t="str">
        <f aca="false">IF(F121&lt;&gt;0,COUNTIF($L$2:L121,L121),"")</f>
        <v/>
      </c>
      <c r="N121" s="0" t="str">
        <f aca="false">IF(F121&lt;&gt;0,L121&amp;":"&amp;M121,"")</f>
        <v/>
      </c>
    </row>
    <row r="122" customFormat="false" ht="15" hidden="false" customHeight="false" outlineLevel="0" collapsed="false">
      <c r="A122" s="5" t="n">
        <v>121</v>
      </c>
      <c r="B122" s="5" t="str">
        <f aca="false">IF(F122&lt;&gt;"",COUNTIF($J$2:J122,J122),"")</f>
        <v/>
      </c>
      <c r="C122" s="5" t="str">
        <f aca="false">IF(F122&lt;&gt;0,J122&amp;":"&amp;B122,"")</f>
        <v/>
      </c>
      <c r="D122" s="5" t="str">
        <f aca="false">IF(F122&lt;&gt;0,COUNTIF($K$2:K122,K122),"")</f>
        <v/>
      </c>
      <c r="E122" s="5" t="str">
        <f aca="false">IF(F122&lt;&gt;0,K122&amp;":"&amp;D122,"")</f>
        <v/>
      </c>
      <c r="G122" s="21"/>
      <c r="H122" s="0" t="str">
        <f aca="false">IFERROR(VLOOKUP(F122, Entries!$B:$F, 2, FALSE()),"")</f>
        <v/>
      </c>
      <c r="I122" s="0" t="str">
        <f aca="false">IFERROR(VLOOKUP(F122, Entries!$B:$F, 3, FALSE()),"")</f>
        <v/>
      </c>
      <c r="J122" s="0" t="str">
        <f aca="false">IFERROR(VLOOKUP(F122, Entries!$B:$F, 4, FALSE()),"")</f>
        <v/>
      </c>
      <c r="K122" s="0" t="str">
        <f aca="false">IFERROR(VLOOKUP(F122, Entries!$B:$F, 5, FALSE()),"")</f>
        <v/>
      </c>
      <c r="L122" s="0" t="str">
        <f aca="false">LEFT(Table22[[#This Row],[Category]],2)</f>
        <v/>
      </c>
      <c r="M122" s="0" t="str">
        <f aca="false">IF(F122&lt;&gt;0,COUNTIF($L$2:L122,L122),"")</f>
        <v/>
      </c>
      <c r="N122" s="0" t="str">
        <f aca="false">IF(F122&lt;&gt;0,L122&amp;":"&amp;M122,"")</f>
        <v/>
      </c>
    </row>
    <row r="123" customFormat="false" ht="15" hidden="false" customHeight="false" outlineLevel="0" collapsed="false">
      <c r="A123" s="5" t="n">
        <v>122</v>
      </c>
      <c r="B123" s="5" t="str">
        <f aca="false">IF(F123&lt;&gt;"",COUNTIF($J$2:J123,J123),"")</f>
        <v/>
      </c>
      <c r="C123" s="5" t="str">
        <f aca="false">IF(F123&lt;&gt;0,J123&amp;":"&amp;B123,"")</f>
        <v/>
      </c>
      <c r="D123" s="5" t="str">
        <f aca="false">IF(F123&lt;&gt;0,COUNTIF($K$2:K123,K123),"")</f>
        <v/>
      </c>
      <c r="E123" s="5" t="str">
        <f aca="false">IF(F123&lt;&gt;0,K123&amp;":"&amp;D123,"")</f>
        <v/>
      </c>
      <c r="G123" s="21"/>
      <c r="H123" s="0" t="str">
        <f aca="false">IFERROR(VLOOKUP(F123, Entries!$B:$F, 2, FALSE()),"")</f>
        <v/>
      </c>
      <c r="I123" s="0" t="str">
        <f aca="false">IFERROR(VLOOKUP(F123, Entries!$B:$F, 3, FALSE()),"")</f>
        <v/>
      </c>
      <c r="J123" s="0" t="str">
        <f aca="false">IFERROR(VLOOKUP(F123, Entries!$B:$F, 4, FALSE()),"")</f>
        <v/>
      </c>
      <c r="K123" s="0" t="str">
        <f aca="false">IFERROR(VLOOKUP(F123, Entries!$B:$F, 5, FALSE()),"")</f>
        <v/>
      </c>
      <c r="L123" s="0" t="str">
        <f aca="false">LEFT(Table22[[#This Row],[Category]],2)</f>
        <v/>
      </c>
      <c r="M123" s="0" t="str">
        <f aca="false">IF(F123&lt;&gt;0,COUNTIF($L$2:L123,L123),"")</f>
        <v/>
      </c>
      <c r="N123" s="0" t="str">
        <f aca="false">IF(F123&lt;&gt;0,L123&amp;":"&amp;M123,"")</f>
        <v/>
      </c>
    </row>
    <row r="124" customFormat="false" ht="15" hidden="false" customHeight="false" outlineLevel="0" collapsed="false">
      <c r="A124" s="5" t="n">
        <v>123</v>
      </c>
      <c r="B124" s="5" t="str">
        <f aca="false">IF(F124&lt;&gt;"",COUNTIF($J$2:J124,J124),"")</f>
        <v/>
      </c>
      <c r="C124" s="5" t="str">
        <f aca="false">IF(F124&lt;&gt;0,J124&amp;":"&amp;B124,"")</f>
        <v/>
      </c>
      <c r="D124" s="5" t="str">
        <f aca="false">IF(F124&lt;&gt;0,COUNTIF($K$2:K124,K124),"")</f>
        <v/>
      </c>
      <c r="E124" s="5" t="str">
        <f aca="false">IF(F124&lt;&gt;0,K124&amp;":"&amp;D124,"")</f>
        <v/>
      </c>
      <c r="G124" s="21"/>
      <c r="H124" s="0" t="str">
        <f aca="false">IFERROR(VLOOKUP(F124, Entries!$B:$F, 2, FALSE()),"")</f>
        <v/>
      </c>
      <c r="I124" s="0" t="str">
        <f aca="false">IFERROR(VLOOKUP(F124, Entries!$B:$F, 3, FALSE()),"")</f>
        <v/>
      </c>
      <c r="J124" s="0" t="str">
        <f aca="false">IFERROR(VLOOKUP(F124, Entries!$B:$F, 4, FALSE()),"")</f>
        <v/>
      </c>
      <c r="K124" s="0" t="str">
        <f aca="false">IFERROR(VLOOKUP(F124, Entries!$B:$F, 5, FALSE()),"")</f>
        <v/>
      </c>
      <c r="L124" s="0" t="str">
        <f aca="false">LEFT(Table22[[#This Row],[Category]],2)</f>
        <v/>
      </c>
      <c r="M124" s="0" t="str">
        <f aca="false">IF(F124&lt;&gt;0,COUNTIF($L$2:L124,L124),"")</f>
        <v/>
      </c>
      <c r="N124" s="0" t="str">
        <f aca="false">IF(F124&lt;&gt;0,L124&amp;":"&amp;M124,"")</f>
        <v/>
      </c>
    </row>
    <row r="125" customFormat="false" ht="15" hidden="false" customHeight="false" outlineLevel="0" collapsed="false">
      <c r="A125" s="5" t="n">
        <v>124</v>
      </c>
      <c r="B125" s="5" t="str">
        <f aca="false">IF(F125&lt;&gt;"",COUNTIF($J$2:J125,J125),"")</f>
        <v/>
      </c>
      <c r="C125" s="5" t="str">
        <f aca="false">IF(F125&lt;&gt;0,J125&amp;":"&amp;B125,"")</f>
        <v/>
      </c>
      <c r="D125" s="5" t="str">
        <f aca="false">IF(F125&lt;&gt;0,COUNTIF($K$2:K125,K125),"")</f>
        <v/>
      </c>
      <c r="E125" s="5" t="str">
        <f aca="false">IF(F125&lt;&gt;0,K125&amp;":"&amp;D125,"")</f>
        <v/>
      </c>
      <c r="G125" s="21"/>
      <c r="H125" s="0" t="str">
        <f aca="false">IFERROR(VLOOKUP(F125, Entries!$B:$F, 2, FALSE()),"")</f>
        <v/>
      </c>
      <c r="I125" s="0" t="str">
        <f aca="false">IFERROR(VLOOKUP(F125, Entries!$B:$F, 3, FALSE()),"")</f>
        <v/>
      </c>
      <c r="J125" s="0" t="str">
        <f aca="false">IFERROR(VLOOKUP(F125, Entries!$B:$F, 4, FALSE()),"")</f>
        <v/>
      </c>
      <c r="K125" s="0" t="str">
        <f aca="false">IFERROR(VLOOKUP(F125, Entries!$B:$F, 5, FALSE()),"")</f>
        <v/>
      </c>
      <c r="L125" s="0" t="str">
        <f aca="false">LEFT(Table22[[#This Row],[Category]],2)</f>
        <v/>
      </c>
      <c r="M125" s="0" t="str">
        <f aca="false">IF(F125&lt;&gt;0,COUNTIF($L$2:L125,L125),"")</f>
        <v/>
      </c>
      <c r="N125" s="0" t="str">
        <f aca="false">IF(F125&lt;&gt;0,L125&amp;":"&amp;M125,"")</f>
        <v/>
      </c>
    </row>
    <row r="126" customFormat="false" ht="15" hidden="false" customHeight="false" outlineLevel="0" collapsed="false">
      <c r="A126" s="5" t="n">
        <v>125</v>
      </c>
      <c r="B126" s="5" t="str">
        <f aca="false">IF(F126&lt;&gt;"",COUNTIF($J$2:J126,J126),"")</f>
        <v/>
      </c>
      <c r="C126" s="5" t="str">
        <f aca="false">IF(F126&lt;&gt;0,J126&amp;":"&amp;B126,"")</f>
        <v/>
      </c>
      <c r="D126" s="5" t="str">
        <f aca="false">IF(F126&lt;&gt;0,COUNTIF($K$2:K126,K126),"")</f>
        <v/>
      </c>
      <c r="E126" s="5" t="str">
        <f aca="false">IF(F126&lt;&gt;0,K126&amp;":"&amp;D126,"")</f>
        <v/>
      </c>
      <c r="G126" s="21"/>
      <c r="H126" s="0" t="str">
        <f aca="false">IFERROR(VLOOKUP(F126, Entries!$B:$F, 2, FALSE()),"")</f>
        <v/>
      </c>
      <c r="I126" s="0" t="str">
        <f aca="false">IFERROR(VLOOKUP(F126, Entries!$B:$F, 3, FALSE()),"")</f>
        <v/>
      </c>
      <c r="J126" s="0" t="str">
        <f aca="false">IFERROR(VLOOKUP(F126, Entries!$B:$F, 4, FALSE()),"")</f>
        <v/>
      </c>
      <c r="K126" s="0" t="str">
        <f aca="false">IFERROR(VLOOKUP(F126, Entries!$B:$F, 5, FALSE()),"")</f>
        <v/>
      </c>
      <c r="L126" s="0" t="str">
        <f aca="false">LEFT(Table22[[#This Row],[Category]],2)</f>
        <v/>
      </c>
      <c r="M126" s="0" t="str">
        <f aca="false">IF(F126&lt;&gt;0,COUNTIF($L$2:L126,L126),"")</f>
        <v/>
      </c>
      <c r="N126" s="0" t="str">
        <f aca="false">IF(F126&lt;&gt;0,L126&amp;":"&amp;M126,"")</f>
        <v/>
      </c>
    </row>
    <row r="127" customFormat="false" ht="15" hidden="false" customHeight="false" outlineLevel="0" collapsed="false">
      <c r="A127" s="5" t="n">
        <v>126</v>
      </c>
      <c r="B127" s="5" t="str">
        <f aca="false">IF(F127&lt;&gt;"",COUNTIF($J$2:J127,J127),"")</f>
        <v/>
      </c>
      <c r="C127" s="5" t="str">
        <f aca="false">IF(F127&lt;&gt;0,J127&amp;":"&amp;B127,"")</f>
        <v/>
      </c>
      <c r="D127" s="5" t="str">
        <f aca="false">IF(F127&lt;&gt;0,COUNTIF($K$2:K127,K127),"")</f>
        <v/>
      </c>
      <c r="E127" s="5" t="str">
        <f aca="false">IF(F127&lt;&gt;0,K127&amp;":"&amp;D127,"")</f>
        <v/>
      </c>
      <c r="G127" s="21"/>
      <c r="H127" s="0" t="str">
        <f aca="false">IFERROR(VLOOKUP(F127, Entries!$B:$F, 2, FALSE()),"")</f>
        <v/>
      </c>
      <c r="I127" s="0" t="str">
        <f aca="false">IFERROR(VLOOKUP(F127, Entries!$B:$F, 3, FALSE()),"")</f>
        <v/>
      </c>
      <c r="J127" s="0" t="str">
        <f aca="false">IFERROR(VLOOKUP(F127, Entries!$B:$F, 4, FALSE()),"")</f>
        <v/>
      </c>
      <c r="K127" s="0" t="str">
        <f aca="false">IFERROR(VLOOKUP(F127, Entries!$B:$F, 5, FALSE()),"")</f>
        <v/>
      </c>
      <c r="L127" s="0" t="str">
        <f aca="false">LEFT(Table22[[#This Row],[Category]],2)</f>
        <v/>
      </c>
      <c r="M127" s="0" t="str">
        <f aca="false">IF(F127&lt;&gt;0,COUNTIF($L$2:L127,L127),"")</f>
        <v/>
      </c>
      <c r="N127" s="0" t="str">
        <f aca="false">IF(F127&lt;&gt;0,L127&amp;":"&amp;M127,"")</f>
        <v/>
      </c>
    </row>
    <row r="128" customFormat="false" ht="15" hidden="false" customHeight="false" outlineLevel="0" collapsed="false">
      <c r="A128" s="5" t="n">
        <v>127</v>
      </c>
      <c r="B128" s="5" t="str">
        <f aca="false">IF(F128&lt;&gt;"",COUNTIF($J$2:J128,J128),"")</f>
        <v/>
      </c>
      <c r="C128" s="5" t="str">
        <f aca="false">IF(F128&lt;&gt;0,J128&amp;":"&amp;B128,"")</f>
        <v/>
      </c>
      <c r="D128" s="5" t="str">
        <f aca="false">IF(F128&lt;&gt;0,COUNTIF($K$2:K128,K128),"")</f>
        <v/>
      </c>
      <c r="E128" s="5" t="str">
        <f aca="false">IF(F128&lt;&gt;0,K128&amp;":"&amp;D128,"")</f>
        <v/>
      </c>
      <c r="G128" s="21"/>
      <c r="H128" s="0" t="str">
        <f aca="false">IFERROR(VLOOKUP(F128, Entries!$B:$F, 2, FALSE()),"")</f>
        <v/>
      </c>
      <c r="I128" s="0" t="str">
        <f aca="false">IFERROR(VLOOKUP(F128, Entries!$B:$F, 3, FALSE()),"")</f>
        <v/>
      </c>
      <c r="J128" s="0" t="str">
        <f aca="false">IFERROR(VLOOKUP(F128, Entries!$B:$F, 4, FALSE()),"")</f>
        <v/>
      </c>
      <c r="K128" s="0" t="str">
        <f aca="false">IFERROR(VLOOKUP(F128, Entries!$B:$F, 5, FALSE()),"")</f>
        <v/>
      </c>
      <c r="L128" s="0" t="str">
        <f aca="false">LEFT(Table22[[#This Row],[Category]],2)</f>
        <v/>
      </c>
      <c r="M128" s="0" t="str">
        <f aca="false">IF(F128&lt;&gt;0,COUNTIF($L$2:L128,L128),"")</f>
        <v/>
      </c>
      <c r="N128" s="0" t="str">
        <f aca="false">IF(F128&lt;&gt;0,L128&amp;":"&amp;M128,"")</f>
        <v/>
      </c>
    </row>
    <row r="129" customFormat="false" ht="15" hidden="false" customHeight="false" outlineLevel="0" collapsed="false">
      <c r="A129" s="5" t="n">
        <v>128</v>
      </c>
      <c r="B129" s="5" t="str">
        <f aca="false">IF(F129&lt;&gt;"",COUNTIF($J$2:J129,J129),"")</f>
        <v/>
      </c>
      <c r="C129" s="5" t="str">
        <f aca="false">IF(F129&lt;&gt;0,J129&amp;":"&amp;B129,"")</f>
        <v/>
      </c>
      <c r="D129" s="5" t="str">
        <f aca="false">IF(F129&lt;&gt;0,COUNTIF($K$2:K129,K129),"")</f>
        <v/>
      </c>
      <c r="E129" s="5" t="str">
        <f aca="false">IF(F129&lt;&gt;0,K129&amp;":"&amp;D129,"")</f>
        <v/>
      </c>
      <c r="G129" s="21"/>
      <c r="H129" s="0" t="str">
        <f aca="false">IFERROR(VLOOKUP(F129, Entries!$B:$F, 2, FALSE()),"")</f>
        <v/>
      </c>
      <c r="I129" s="0" t="str">
        <f aca="false">IFERROR(VLOOKUP(F129, Entries!$B:$F, 3, FALSE()),"")</f>
        <v/>
      </c>
      <c r="J129" s="0" t="str">
        <f aca="false">IFERROR(VLOOKUP(F129, Entries!$B:$F, 4, FALSE()),"")</f>
        <v/>
      </c>
      <c r="K129" s="0" t="str">
        <f aca="false">IFERROR(VLOOKUP(F129, Entries!$B:$F, 5, FALSE()),"")</f>
        <v/>
      </c>
      <c r="L129" s="0" t="str">
        <f aca="false">LEFT(Table22[[#This Row],[Category]],2)</f>
        <v/>
      </c>
      <c r="M129" s="0" t="str">
        <f aca="false">IF(F129&lt;&gt;0,COUNTIF($L$2:L129,L129),"")</f>
        <v/>
      </c>
      <c r="N129" s="0" t="str">
        <f aca="false">IF(F129&lt;&gt;0,L129&amp;":"&amp;M129,"")</f>
        <v/>
      </c>
    </row>
    <row r="130" customFormat="false" ht="15" hidden="false" customHeight="false" outlineLevel="0" collapsed="false">
      <c r="A130" s="5" t="n">
        <v>129</v>
      </c>
      <c r="B130" s="5" t="str">
        <f aca="false">IF(F130&lt;&gt;"",COUNTIF($J$2:J130,J130),"")</f>
        <v/>
      </c>
      <c r="C130" s="5" t="str">
        <f aca="false">IF(F130&lt;&gt;0,J130&amp;":"&amp;B130,"")</f>
        <v/>
      </c>
      <c r="D130" s="5" t="str">
        <f aca="false">IF(F130&lt;&gt;0,COUNTIF($K$2:K130,K130),"")</f>
        <v/>
      </c>
      <c r="E130" s="5" t="str">
        <f aca="false">IF(F130&lt;&gt;0,K130&amp;":"&amp;D130,"")</f>
        <v/>
      </c>
      <c r="G130" s="21"/>
      <c r="H130" s="0" t="str">
        <f aca="false">IFERROR(VLOOKUP(F130, Entries!$B:$F, 2, FALSE()),"")</f>
        <v/>
      </c>
      <c r="I130" s="0" t="str">
        <f aca="false">IFERROR(VLOOKUP(F130, Entries!$B:$F, 3, FALSE()),"")</f>
        <v/>
      </c>
      <c r="J130" s="0" t="str">
        <f aca="false">IFERROR(VLOOKUP(F130, Entries!$B:$F, 4, FALSE()),"")</f>
        <v/>
      </c>
      <c r="K130" s="0" t="str">
        <f aca="false">IFERROR(VLOOKUP(F130, Entries!$B:$F, 5, FALSE()),"")</f>
        <v/>
      </c>
      <c r="L130" s="0" t="str">
        <f aca="false">LEFT(Table22[[#This Row],[Category]],2)</f>
        <v/>
      </c>
      <c r="M130" s="0" t="str">
        <f aca="false">IF(F130&lt;&gt;0,COUNTIF($L$2:L130,L130),"")</f>
        <v/>
      </c>
      <c r="N130" s="0" t="str">
        <f aca="false">IF(F130&lt;&gt;0,L130&amp;":"&amp;M130,"")</f>
        <v/>
      </c>
    </row>
    <row r="131" customFormat="false" ht="15" hidden="false" customHeight="false" outlineLevel="0" collapsed="false">
      <c r="A131" s="5" t="n">
        <v>130</v>
      </c>
      <c r="B131" s="5" t="str">
        <f aca="false">IF(F131&lt;&gt;"",COUNTIF($J$2:J131,J131),"")</f>
        <v/>
      </c>
      <c r="C131" s="5" t="str">
        <f aca="false">IF(F131&lt;&gt;0,J131&amp;":"&amp;B131,"")</f>
        <v/>
      </c>
      <c r="D131" s="5" t="str">
        <f aca="false">IF(F131&lt;&gt;0,COUNTIF($K$2:K131,K131),"")</f>
        <v/>
      </c>
      <c r="E131" s="5" t="str">
        <f aca="false">IF(F131&lt;&gt;0,K131&amp;":"&amp;D131,"")</f>
        <v/>
      </c>
      <c r="G131" s="21"/>
      <c r="H131" s="0" t="str">
        <f aca="false">IFERROR(VLOOKUP(F131, Entries!$B:$F, 2, FALSE()),"")</f>
        <v/>
      </c>
      <c r="I131" s="0" t="str">
        <f aca="false">IFERROR(VLOOKUP(F131, Entries!$B:$F, 3, FALSE()),"")</f>
        <v/>
      </c>
      <c r="J131" s="0" t="str">
        <f aca="false">IFERROR(VLOOKUP(F131, Entries!$B:$F, 4, FALSE()),"")</f>
        <v/>
      </c>
      <c r="K131" s="0" t="str">
        <f aca="false">IFERROR(VLOOKUP(F131, Entries!$B:$F, 5, FALSE()),"")</f>
        <v/>
      </c>
      <c r="L131" s="0" t="str">
        <f aca="false">LEFT(Table22[[#This Row],[Category]],2)</f>
        <v/>
      </c>
      <c r="M131" s="0" t="str">
        <f aca="false">IF(F131&lt;&gt;0,COUNTIF($L$2:L131,L131),"")</f>
        <v/>
      </c>
      <c r="N131" s="0" t="str">
        <f aca="false">IF(F131&lt;&gt;0,L131&amp;":"&amp;M131,"")</f>
        <v/>
      </c>
    </row>
    <row r="132" customFormat="false" ht="15" hidden="false" customHeight="false" outlineLevel="0" collapsed="false">
      <c r="A132" s="5" t="n">
        <v>131</v>
      </c>
      <c r="B132" s="5" t="str">
        <f aca="false">IF(F132&lt;&gt;"",COUNTIF($J$2:J132,J132),"")</f>
        <v/>
      </c>
      <c r="C132" s="5" t="str">
        <f aca="false">IF(F132&lt;&gt;0,J132&amp;":"&amp;B132,"")</f>
        <v/>
      </c>
      <c r="D132" s="5" t="str">
        <f aca="false">IF(F132&lt;&gt;0,COUNTIF($K$2:K132,K132),"")</f>
        <v/>
      </c>
      <c r="E132" s="5" t="str">
        <f aca="false">IF(F132&lt;&gt;0,K132&amp;":"&amp;D132,"")</f>
        <v/>
      </c>
      <c r="G132" s="21"/>
      <c r="H132" s="0" t="str">
        <f aca="false">IFERROR(VLOOKUP(F132, Entries!$B:$F, 2, FALSE()),"")</f>
        <v/>
      </c>
      <c r="I132" s="0" t="str">
        <f aca="false">IFERROR(VLOOKUP(F132, Entries!$B:$F, 3, FALSE()),"")</f>
        <v/>
      </c>
      <c r="J132" s="0" t="str">
        <f aca="false">IFERROR(VLOOKUP(F132, Entries!$B:$F, 4, FALSE()),"")</f>
        <v/>
      </c>
      <c r="K132" s="0" t="str">
        <f aca="false">IFERROR(VLOOKUP(F132, Entries!$B:$F, 5, FALSE()),"")</f>
        <v/>
      </c>
      <c r="L132" s="0" t="str">
        <f aca="false">LEFT(Table22[[#This Row],[Category]],2)</f>
        <v/>
      </c>
      <c r="M132" s="0" t="str">
        <f aca="false">IF(F132&lt;&gt;0,COUNTIF($L$2:L132,L132),"")</f>
        <v/>
      </c>
      <c r="N132" s="0" t="str">
        <f aca="false">IF(F132&lt;&gt;0,L132&amp;":"&amp;M132,"")</f>
        <v/>
      </c>
    </row>
    <row r="133" customFormat="false" ht="15" hidden="false" customHeight="false" outlineLevel="0" collapsed="false">
      <c r="A133" s="5" t="n">
        <v>132</v>
      </c>
      <c r="B133" s="5" t="str">
        <f aca="false">IF(F133&lt;&gt;"",COUNTIF($J$2:J133,J133),"")</f>
        <v/>
      </c>
      <c r="C133" s="5" t="str">
        <f aca="false">IF(F133&lt;&gt;0,J133&amp;":"&amp;B133,"")</f>
        <v/>
      </c>
      <c r="D133" s="5" t="str">
        <f aca="false">IF(F133&lt;&gt;0,COUNTIF($K$2:K133,K133),"")</f>
        <v/>
      </c>
      <c r="E133" s="5" t="str">
        <f aca="false">IF(F133&lt;&gt;0,K133&amp;":"&amp;D133,"")</f>
        <v/>
      </c>
      <c r="G133" s="21"/>
      <c r="H133" s="0" t="str">
        <f aca="false">IFERROR(VLOOKUP(F133, Entries!$B:$F, 2, FALSE()),"")</f>
        <v/>
      </c>
      <c r="I133" s="0" t="str">
        <f aca="false">IFERROR(VLOOKUP(F133, Entries!$B:$F, 3, FALSE()),"")</f>
        <v/>
      </c>
      <c r="J133" s="0" t="str">
        <f aca="false">IFERROR(VLOOKUP(F133, Entries!$B:$F, 4, FALSE()),"")</f>
        <v/>
      </c>
      <c r="K133" s="0" t="str">
        <f aca="false">IFERROR(VLOOKUP(F133, Entries!$B:$F, 5, FALSE()),"")</f>
        <v/>
      </c>
      <c r="L133" s="0" t="str">
        <f aca="false">LEFT(Table22[[#This Row],[Category]],2)</f>
        <v/>
      </c>
      <c r="M133" s="0" t="str">
        <f aca="false">IF(F133&lt;&gt;0,COUNTIF($L$2:L133,L133),"")</f>
        <v/>
      </c>
      <c r="N133" s="0" t="str">
        <f aca="false">IF(F133&lt;&gt;0,L133&amp;":"&amp;M133,"")</f>
        <v/>
      </c>
    </row>
    <row r="134" customFormat="false" ht="15" hidden="false" customHeight="false" outlineLevel="0" collapsed="false">
      <c r="A134" s="5" t="n">
        <v>133</v>
      </c>
      <c r="B134" s="5" t="str">
        <f aca="false">IF(F134&lt;&gt;"",COUNTIF($J$2:J134,J134),"")</f>
        <v/>
      </c>
      <c r="C134" s="5" t="str">
        <f aca="false">IF(F134&lt;&gt;0,J134&amp;":"&amp;B134,"")</f>
        <v/>
      </c>
      <c r="D134" s="5" t="str">
        <f aca="false">IF(F134&lt;&gt;0,COUNTIF($K$2:K134,K134),"")</f>
        <v/>
      </c>
      <c r="E134" s="5" t="str">
        <f aca="false">IF(F134&lt;&gt;0,K134&amp;":"&amp;D134,"")</f>
        <v/>
      </c>
      <c r="G134" s="21"/>
      <c r="H134" s="0" t="str">
        <f aca="false">IFERROR(VLOOKUP(F134, Entries!$B:$F, 2, FALSE()),"")</f>
        <v/>
      </c>
      <c r="I134" s="0" t="str">
        <f aca="false">IFERROR(VLOOKUP(F134, Entries!$B:$F, 3, FALSE()),"")</f>
        <v/>
      </c>
      <c r="J134" s="0" t="str">
        <f aca="false">IFERROR(VLOOKUP(F134, Entries!$B:$F, 4, FALSE()),"")</f>
        <v/>
      </c>
      <c r="K134" s="0" t="str">
        <f aca="false">IFERROR(VLOOKUP(F134, Entries!$B:$F, 5, FALSE()),"")</f>
        <v/>
      </c>
      <c r="L134" s="0" t="str">
        <f aca="false">LEFT(Table22[[#This Row],[Category]],2)</f>
        <v/>
      </c>
      <c r="M134" s="0" t="str">
        <f aca="false">IF(F134&lt;&gt;0,COUNTIF($L$2:L134,L134),"")</f>
        <v/>
      </c>
      <c r="N134" s="0" t="str">
        <f aca="false">IF(F134&lt;&gt;0,L134&amp;":"&amp;M134,"")</f>
        <v/>
      </c>
    </row>
    <row r="135" customFormat="false" ht="15" hidden="false" customHeight="false" outlineLevel="0" collapsed="false">
      <c r="A135" s="5" t="n">
        <v>134</v>
      </c>
      <c r="B135" s="5" t="str">
        <f aca="false">IF(F135&lt;&gt;"",COUNTIF($J$2:J135,J135),"")</f>
        <v/>
      </c>
      <c r="C135" s="5" t="str">
        <f aca="false">IF(F135&lt;&gt;0,J135&amp;":"&amp;B135,"")</f>
        <v/>
      </c>
      <c r="D135" s="5" t="str">
        <f aca="false">IF(F135&lt;&gt;0,COUNTIF($K$2:K135,K135),"")</f>
        <v/>
      </c>
      <c r="E135" s="5" t="str">
        <f aca="false">IF(F135&lt;&gt;0,K135&amp;":"&amp;D135,"")</f>
        <v/>
      </c>
      <c r="G135" s="21"/>
      <c r="H135" s="0" t="str">
        <f aca="false">IFERROR(VLOOKUP(F135, Entries!$B:$F, 2, FALSE()),"")</f>
        <v/>
      </c>
      <c r="I135" s="0" t="str">
        <f aca="false">IFERROR(VLOOKUP(F135, Entries!$B:$F, 3, FALSE()),"")</f>
        <v/>
      </c>
      <c r="J135" s="0" t="str">
        <f aca="false">IFERROR(VLOOKUP(F135, Entries!$B:$F, 4, FALSE()),"")</f>
        <v/>
      </c>
      <c r="K135" s="0" t="str">
        <f aca="false">IFERROR(VLOOKUP(F135, Entries!$B:$F, 5, FALSE()),"")</f>
        <v/>
      </c>
      <c r="L135" s="0" t="str">
        <f aca="false">LEFT(Table22[[#This Row],[Category]],2)</f>
        <v/>
      </c>
      <c r="M135" s="0" t="str">
        <f aca="false">IF(F135&lt;&gt;0,COUNTIF($L$2:L135,L135),"")</f>
        <v/>
      </c>
      <c r="N135" s="0" t="str">
        <f aca="false">IF(F135&lt;&gt;0,L135&amp;":"&amp;M135,"")</f>
        <v/>
      </c>
    </row>
    <row r="136" customFormat="false" ht="15" hidden="false" customHeight="false" outlineLevel="0" collapsed="false">
      <c r="A136" s="5" t="n">
        <v>135</v>
      </c>
      <c r="B136" s="5" t="str">
        <f aca="false">IF(F136&lt;&gt;"",COUNTIF($J$2:J136,J136),"")</f>
        <v/>
      </c>
      <c r="C136" s="5" t="str">
        <f aca="false">IF(F136&lt;&gt;0,J136&amp;":"&amp;B136,"")</f>
        <v/>
      </c>
      <c r="D136" s="5" t="str">
        <f aca="false">IF(F136&lt;&gt;0,COUNTIF($K$2:K136,K136),"")</f>
        <v/>
      </c>
      <c r="E136" s="5" t="str">
        <f aca="false">IF(F136&lt;&gt;0,K136&amp;":"&amp;D136,"")</f>
        <v/>
      </c>
      <c r="G136" s="21"/>
      <c r="H136" s="0" t="str">
        <f aca="false">IFERROR(VLOOKUP(F136, Entries!$B:$F, 2, FALSE()),"")</f>
        <v/>
      </c>
      <c r="I136" s="0" t="str">
        <f aca="false">IFERROR(VLOOKUP(F136, Entries!$B:$F, 3, FALSE()),"")</f>
        <v/>
      </c>
      <c r="J136" s="0" t="str">
        <f aca="false">IFERROR(VLOOKUP(F136, Entries!$B:$F, 4, FALSE()),"")</f>
        <v/>
      </c>
      <c r="K136" s="0" t="str">
        <f aca="false">IFERROR(VLOOKUP(F136, Entries!$B:$F, 5, FALSE()),"")</f>
        <v/>
      </c>
      <c r="L136" s="0" t="str">
        <f aca="false">LEFT(Table22[[#This Row],[Category]],2)</f>
        <v/>
      </c>
      <c r="M136" s="0" t="str">
        <f aca="false">IF(F136&lt;&gt;0,COUNTIF($L$2:L136,L136),"")</f>
        <v/>
      </c>
      <c r="N136" s="0" t="str">
        <f aca="false">IF(F136&lt;&gt;0,L136&amp;":"&amp;M136,"")</f>
        <v/>
      </c>
    </row>
    <row r="137" customFormat="false" ht="15" hidden="false" customHeight="false" outlineLevel="0" collapsed="false">
      <c r="A137" s="5" t="n">
        <v>136</v>
      </c>
      <c r="B137" s="5" t="str">
        <f aca="false">IF(F137&lt;&gt;"",COUNTIF($J$2:J137,J137),"")</f>
        <v/>
      </c>
      <c r="C137" s="5" t="str">
        <f aca="false">IF(F137&lt;&gt;0,J137&amp;":"&amp;B137,"")</f>
        <v/>
      </c>
      <c r="D137" s="5" t="str">
        <f aca="false">IF(F137&lt;&gt;0,COUNTIF($K$2:K137,K137),"")</f>
        <v/>
      </c>
      <c r="E137" s="5" t="str">
        <f aca="false">IF(F137&lt;&gt;0,K137&amp;":"&amp;D137,"")</f>
        <v/>
      </c>
      <c r="G137" s="21"/>
      <c r="H137" s="0" t="str">
        <f aca="false">IFERROR(VLOOKUP(F137, Entries!$B:$F, 2, FALSE()),"")</f>
        <v/>
      </c>
      <c r="I137" s="0" t="str">
        <f aca="false">IFERROR(VLOOKUP(F137, Entries!$B:$F, 3, FALSE()),"")</f>
        <v/>
      </c>
      <c r="J137" s="0" t="str">
        <f aca="false">IFERROR(VLOOKUP(F137, Entries!$B:$F, 4, FALSE()),"")</f>
        <v/>
      </c>
      <c r="K137" s="0" t="str">
        <f aca="false">IFERROR(VLOOKUP(F137, Entries!$B:$F, 5, FALSE()),"")</f>
        <v/>
      </c>
      <c r="L137" s="0" t="str">
        <f aca="false">LEFT(Table22[[#This Row],[Category]],2)</f>
        <v/>
      </c>
      <c r="M137" s="0" t="str">
        <f aca="false">IF(F137&lt;&gt;0,COUNTIF($L$2:L137,L137),"")</f>
        <v/>
      </c>
      <c r="N137" s="0" t="str">
        <f aca="false">IF(F137&lt;&gt;0,L137&amp;":"&amp;M137,"")</f>
        <v/>
      </c>
    </row>
    <row r="138" customFormat="false" ht="15" hidden="false" customHeight="false" outlineLevel="0" collapsed="false">
      <c r="A138" s="5" t="n">
        <v>137</v>
      </c>
      <c r="B138" s="5" t="str">
        <f aca="false">IF(F138&lt;&gt;"",COUNTIF($J$2:J138,J138),"")</f>
        <v/>
      </c>
      <c r="C138" s="5" t="str">
        <f aca="false">IF(F138&lt;&gt;0,J138&amp;":"&amp;B138,"")</f>
        <v/>
      </c>
      <c r="D138" s="5" t="str">
        <f aca="false">IF(F138&lt;&gt;0,COUNTIF($K$2:K138,K138),"")</f>
        <v/>
      </c>
      <c r="E138" s="5" t="str">
        <f aca="false">IF(F138&lt;&gt;0,K138&amp;":"&amp;D138,"")</f>
        <v/>
      </c>
      <c r="G138" s="21"/>
      <c r="H138" s="0" t="str">
        <f aca="false">IFERROR(VLOOKUP(F138, Entries!$B:$F, 2, FALSE()),"")</f>
        <v/>
      </c>
      <c r="I138" s="0" t="str">
        <f aca="false">IFERROR(VLOOKUP(F138, Entries!$B:$F, 3, FALSE()),"")</f>
        <v/>
      </c>
      <c r="J138" s="0" t="str">
        <f aca="false">IFERROR(VLOOKUP(F138, Entries!$B:$F, 4, FALSE()),"")</f>
        <v/>
      </c>
      <c r="K138" s="0" t="str">
        <f aca="false">IFERROR(VLOOKUP(F138, Entries!$B:$F, 5, FALSE()),"")</f>
        <v/>
      </c>
      <c r="L138" s="0" t="str">
        <f aca="false">LEFT(Table22[[#This Row],[Category]],2)</f>
        <v/>
      </c>
      <c r="M138" s="0" t="str">
        <f aca="false">IF(F138&lt;&gt;0,COUNTIF($L$2:L138,L138),"")</f>
        <v/>
      </c>
      <c r="N138" s="0" t="str">
        <f aca="false">IF(F138&lt;&gt;0,L138&amp;":"&amp;M138,"")</f>
        <v/>
      </c>
    </row>
    <row r="139" customFormat="false" ht="15" hidden="false" customHeight="false" outlineLevel="0" collapsed="false">
      <c r="A139" s="5" t="n">
        <v>138</v>
      </c>
      <c r="B139" s="5" t="str">
        <f aca="false">IF(F139&lt;&gt;"",COUNTIF($J$2:J139,J139),"")</f>
        <v/>
      </c>
      <c r="C139" s="5" t="str">
        <f aca="false">IF(F139&lt;&gt;0,J139&amp;":"&amp;B139,"")</f>
        <v/>
      </c>
      <c r="D139" s="5" t="str">
        <f aca="false">IF(F139&lt;&gt;0,COUNTIF($K$2:K139,K139),"")</f>
        <v/>
      </c>
      <c r="E139" s="5" t="str">
        <f aca="false">IF(F139&lt;&gt;0,K139&amp;":"&amp;D139,"")</f>
        <v/>
      </c>
      <c r="G139" s="21"/>
      <c r="H139" s="0" t="str">
        <f aca="false">IFERROR(VLOOKUP(F139, Entries!$B:$F, 2, FALSE()),"")</f>
        <v/>
      </c>
      <c r="I139" s="0" t="str">
        <f aca="false">IFERROR(VLOOKUP(F139, Entries!$B:$F, 3, FALSE()),"")</f>
        <v/>
      </c>
      <c r="J139" s="0" t="str">
        <f aca="false">IFERROR(VLOOKUP(F139, Entries!$B:$F, 4, FALSE()),"")</f>
        <v/>
      </c>
      <c r="K139" s="0" t="str">
        <f aca="false">IFERROR(VLOOKUP(F139, Entries!$B:$F, 5, FALSE()),"")</f>
        <v/>
      </c>
      <c r="L139" s="0" t="str">
        <f aca="false">LEFT(Table22[[#This Row],[Category]],2)</f>
        <v/>
      </c>
      <c r="M139" s="0" t="str">
        <f aca="false">IF(F139&lt;&gt;0,COUNTIF($L$2:L139,L139),"")</f>
        <v/>
      </c>
      <c r="N139" s="0" t="str">
        <f aca="false">IF(F139&lt;&gt;0,L139&amp;":"&amp;M139,"")</f>
        <v/>
      </c>
    </row>
    <row r="140" customFormat="false" ht="15" hidden="false" customHeight="false" outlineLevel="0" collapsed="false">
      <c r="A140" s="5" t="n">
        <v>139</v>
      </c>
      <c r="B140" s="5" t="str">
        <f aca="false">IF(F140&lt;&gt;"",COUNTIF($J$2:J140,J140),"")</f>
        <v/>
      </c>
      <c r="C140" s="5" t="str">
        <f aca="false">IF(F140&lt;&gt;0,J140&amp;":"&amp;B140,"")</f>
        <v/>
      </c>
      <c r="D140" s="5" t="str">
        <f aca="false">IF(F140&lt;&gt;0,COUNTIF($K$2:K140,K140),"")</f>
        <v/>
      </c>
      <c r="E140" s="5" t="str">
        <f aca="false">IF(F140&lt;&gt;0,K140&amp;":"&amp;D140,"")</f>
        <v/>
      </c>
      <c r="G140" s="21"/>
      <c r="H140" s="0" t="str">
        <f aca="false">IFERROR(VLOOKUP(F140, Entries!$B:$F, 2, FALSE()),"")</f>
        <v/>
      </c>
      <c r="I140" s="0" t="str">
        <f aca="false">IFERROR(VLOOKUP(F140, Entries!$B:$F, 3, FALSE()),"")</f>
        <v/>
      </c>
      <c r="J140" s="0" t="str">
        <f aca="false">IFERROR(VLOOKUP(F140, Entries!$B:$F, 4, FALSE()),"")</f>
        <v/>
      </c>
      <c r="K140" s="0" t="str">
        <f aca="false">IFERROR(VLOOKUP(F140, Entries!$B:$F, 5, FALSE()),"")</f>
        <v/>
      </c>
      <c r="L140" s="0" t="str">
        <f aca="false">LEFT(Table22[[#This Row],[Category]],2)</f>
        <v/>
      </c>
      <c r="M140" s="0" t="str">
        <f aca="false">IF(F140&lt;&gt;0,COUNTIF($L$2:L140,L140),"")</f>
        <v/>
      </c>
      <c r="N140" s="0" t="str">
        <f aca="false">IF(F140&lt;&gt;0,L140&amp;":"&amp;M140,"")</f>
        <v/>
      </c>
    </row>
    <row r="141" customFormat="false" ht="15" hidden="false" customHeight="false" outlineLevel="0" collapsed="false">
      <c r="A141" s="5" t="n">
        <v>140</v>
      </c>
      <c r="B141" s="5" t="str">
        <f aca="false">IF(F141&lt;&gt;"",COUNTIF($J$2:J141,J141),"")</f>
        <v/>
      </c>
      <c r="C141" s="5" t="str">
        <f aca="false">IF(F141&lt;&gt;0,J141&amp;":"&amp;B141,"")</f>
        <v/>
      </c>
      <c r="D141" s="5" t="str">
        <f aca="false">IF(F141&lt;&gt;0,COUNTIF($K$2:K141,K141),"")</f>
        <v/>
      </c>
      <c r="E141" s="5" t="str">
        <f aca="false">IF(F141&lt;&gt;0,K141&amp;":"&amp;D141,"")</f>
        <v/>
      </c>
      <c r="G141" s="21"/>
      <c r="H141" s="0" t="str">
        <f aca="false">IFERROR(VLOOKUP(F141, Entries!$B:$F, 2, FALSE()),"")</f>
        <v/>
      </c>
      <c r="I141" s="0" t="str">
        <f aca="false">IFERROR(VLOOKUP(F141, Entries!$B:$F, 3, FALSE()),"")</f>
        <v/>
      </c>
      <c r="J141" s="0" t="str">
        <f aca="false">IFERROR(VLOOKUP(F141, Entries!$B:$F, 4, FALSE()),"")</f>
        <v/>
      </c>
      <c r="K141" s="0" t="str">
        <f aca="false">IFERROR(VLOOKUP(F141, Entries!$B:$F, 5, FALSE()),"")</f>
        <v/>
      </c>
      <c r="L141" s="0" t="str">
        <f aca="false">LEFT(Table22[[#This Row],[Category]],2)</f>
        <v/>
      </c>
      <c r="M141" s="0" t="str">
        <f aca="false">IF(F141&lt;&gt;0,COUNTIF($L$2:L141,L141),"")</f>
        <v/>
      </c>
      <c r="N141" s="0" t="str">
        <f aca="false">IF(F141&lt;&gt;0,L141&amp;":"&amp;M141,"")</f>
        <v/>
      </c>
    </row>
    <row r="142" customFormat="false" ht="15" hidden="false" customHeight="false" outlineLevel="0" collapsed="false">
      <c r="A142" s="5" t="n">
        <v>141</v>
      </c>
      <c r="B142" s="5" t="str">
        <f aca="false">IF(F142&lt;&gt;"",COUNTIF($J$2:J142,J142),"")</f>
        <v/>
      </c>
      <c r="C142" s="5" t="str">
        <f aca="false">IF(F142&lt;&gt;0,J142&amp;":"&amp;B142,"")</f>
        <v/>
      </c>
      <c r="D142" s="5" t="str">
        <f aca="false">IF(F142&lt;&gt;0,COUNTIF($K$2:K142,K142),"")</f>
        <v/>
      </c>
      <c r="E142" s="5" t="str">
        <f aca="false">IF(F142&lt;&gt;0,K142&amp;":"&amp;D142,"")</f>
        <v/>
      </c>
      <c r="G142" s="21"/>
      <c r="H142" s="0" t="str">
        <f aca="false">IFERROR(VLOOKUP(F142, Entries!$B:$F, 2, FALSE()),"")</f>
        <v/>
      </c>
      <c r="I142" s="0" t="str">
        <f aca="false">IFERROR(VLOOKUP(F142, Entries!$B:$F, 3, FALSE()),"")</f>
        <v/>
      </c>
      <c r="J142" s="0" t="str">
        <f aca="false">IFERROR(VLOOKUP(F142, Entries!$B:$F, 4, FALSE()),"")</f>
        <v/>
      </c>
      <c r="K142" s="0" t="str">
        <f aca="false">IFERROR(VLOOKUP(F142, Entries!$B:$F, 5, FALSE()),"")</f>
        <v/>
      </c>
      <c r="L142" s="0" t="str">
        <f aca="false">LEFT(Table22[[#This Row],[Category]],2)</f>
        <v/>
      </c>
      <c r="M142" s="0" t="str">
        <f aca="false">IF(F142&lt;&gt;0,COUNTIF($L$2:L142,L142),"")</f>
        <v/>
      </c>
      <c r="N142" s="0" t="str">
        <f aca="false">IF(F142&lt;&gt;0,L142&amp;":"&amp;M142,"")</f>
        <v/>
      </c>
    </row>
    <row r="143" customFormat="false" ht="15" hidden="false" customHeight="false" outlineLevel="0" collapsed="false">
      <c r="A143" s="5" t="n">
        <v>142</v>
      </c>
      <c r="B143" s="5" t="str">
        <f aca="false">IF(F143&lt;&gt;"",COUNTIF($J$2:J143,J143),"")</f>
        <v/>
      </c>
      <c r="C143" s="5" t="str">
        <f aca="false">IF(F143&lt;&gt;0,J143&amp;":"&amp;B143,"")</f>
        <v/>
      </c>
      <c r="D143" s="5" t="str">
        <f aca="false">IF(F143&lt;&gt;0,COUNTIF($K$2:K143,K143),"")</f>
        <v/>
      </c>
      <c r="E143" s="5" t="str">
        <f aca="false">IF(F143&lt;&gt;0,K143&amp;":"&amp;D143,"")</f>
        <v/>
      </c>
      <c r="G143" s="21"/>
      <c r="H143" s="0" t="str">
        <f aca="false">IFERROR(VLOOKUP(F143, Entries!$B:$F, 2, FALSE()),"")</f>
        <v/>
      </c>
      <c r="I143" s="0" t="str">
        <f aca="false">IFERROR(VLOOKUP(F143, Entries!$B:$F, 3, FALSE()),"")</f>
        <v/>
      </c>
      <c r="J143" s="0" t="str">
        <f aca="false">IFERROR(VLOOKUP(F143, Entries!$B:$F, 4, FALSE()),"")</f>
        <v/>
      </c>
      <c r="K143" s="0" t="str">
        <f aca="false">IFERROR(VLOOKUP(F143, Entries!$B:$F, 5, FALSE()),"")</f>
        <v/>
      </c>
      <c r="L143" s="0" t="str">
        <f aca="false">LEFT(Table22[[#This Row],[Category]],2)</f>
        <v/>
      </c>
      <c r="M143" s="0" t="str">
        <f aca="false">IF(F143&lt;&gt;0,COUNTIF($L$2:L143,L143),"")</f>
        <v/>
      </c>
      <c r="N143" s="0" t="str">
        <f aca="false">IF(F143&lt;&gt;0,L143&amp;":"&amp;M143,"")</f>
        <v/>
      </c>
    </row>
    <row r="144" customFormat="false" ht="15" hidden="false" customHeight="false" outlineLevel="0" collapsed="false">
      <c r="A144" s="5" t="n">
        <v>143</v>
      </c>
      <c r="B144" s="5" t="str">
        <f aca="false">IF(F144&lt;&gt;"",COUNTIF($J$2:J144,J144),"")</f>
        <v/>
      </c>
      <c r="C144" s="5" t="str">
        <f aca="false">IF(F144&lt;&gt;0,J144&amp;":"&amp;B144,"")</f>
        <v/>
      </c>
      <c r="D144" s="5" t="str">
        <f aca="false">IF(F144&lt;&gt;0,COUNTIF($K$2:K144,K144),"")</f>
        <v/>
      </c>
      <c r="E144" s="5" t="str">
        <f aca="false">IF(F144&lt;&gt;0,K144&amp;":"&amp;D144,"")</f>
        <v/>
      </c>
      <c r="G144" s="21"/>
      <c r="H144" s="0" t="str">
        <f aca="false">IFERROR(VLOOKUP(F144, Entries!$B:$F, 2, FALSE()),"")</f>
        <v/>
      </c>
      <c r="I144" s="0" t="str">
        <f aca="false">IFERROR(VLOOKUP(F144, Entries!$B:$F, 3, FALSE()),"")</f>
        <v/>
      </c>
      <c r="J144" s="0" t="str">
        <f aca="false">IFERROR(VLOOKUP(F144, Entries!$B:$F, 4, FALSE()),"")</f>
        <v/>
      </c>
      <c r="K144" s="0" t="str">
        <f aca="false">IFERROR(VLOOKUP(F144, Entries!$B:$F, 5, FALSE()),"")</f>
        <v/>
      </c>
      <c r="L144" s="0" t="str">
        <f aca="false">LEFT(Table22[[#This Row],[Category]],2)</f>
        <v/>
      </c>
      <c r="M144" s="0" t="str">
        <f aca="false">IF(F144&lt;&gt;0,COUNTIF($L$2:L144,L144),"")</f>
        <v/>
      </c>
      <c r="N144" s="0" t="str">
        <f aca="false">IF(F144&lt;&gt;0,L144&amp;":"&amp;M144,"")</f>
        <v/>
      </c>
    </row>
    <row r="145" customFormat="false" ht="15" hidden="false" customHeight="false" outlineLevel="0" collapsed="false">
      <c r="A145" s="5" t="n">
        <v>144</v>
      </c>
      <c r="B145" s="5" t="str">
        <f aca="false">IF(F145&lt;&gt;"",COUNTIF($J$2:J145,J145),"")</f>
        <v/>
      </c>
      <c r="C145" s="5" t="str">
        <f aca="false">IF(F145&lt;&gt;0,J145&amp;":"&amp;B145,"")</f>
        <v/>
      </c>
      <c r="D145" s="5" t="str">
        <f aca="false">IF(F145&lt;&gt;0,COUNTIF($K$2:K145,K145),"")</f>
        <v/>
      </c>
      <c r="E145" s="5" t="str">
        <f aca="false">IF(F145&lt;&gt;0,K145&amp;":"&amp;D145,"")</f>
        <v/>
      </c>
      <c r="G145" s="21"/>
      <c r="H145" s="0" t="str">
        <f aca="false">IFERROR(VLOOKUP(F145, Entries!$B:$F, 2, FALSE()),"")</f>
        <v/>
      </c>
      <c r="I145" s="0" t="str">
        <f aca="false">IFERROR(VLOOKUP(F145, Entries!$B:$F, 3, FALSE()),"")</f>
        <v/>
      </c>
      <c r="J145" s="0" t="str">
        <f aca="false">IFERROR(VLOOKUP(F145, Entries!$B:$F, 4, FALSE()),"")</f>
        <v/>
      </c>
      <c r="K145" s="0" t="str">
        <f aca="false">IFERROR(VLOOKUP(F145, Entries!$B:$F, 5, FALSE()),"")</f>
        <v/>
      </c>
      <c r="L145" s="0" t="str">
        <f aca="false">LEFT(Table22[[#This Row],[Category]],2)</f>
        <v/>
      </c>
      <c r="M145" s="0" t="str">
        <f aca="false">IF(F145&lt;&gt;0,COUNTIF($L$2:L145,L145),"")</f>
        <v/>
      </c>
      <c r="N145" s="0" t="str">
        <f aca="false">IF(F145&lt;&gt;0,L145&amp;":"&amp;M145,"")</f>
        <v/>
      </c>
    </row>
    <row r="146" customFormat="false" ht="15" hidden="false" customHeight="false" outlineLevel="0" collapsed="false">
      <c r="A146" s="5" t="n">
        <v>145</v>
      </c>
      <c r="B146" s="5" t="str">
        <f aca="false">IF(F146&lt;&gt;"",COUNTIF($J$2:J146,J146),"")</f>
        <v/>
      </c>
      <c r="C146" s="5" t="str">
        <f aca="false">IF(F146&lt;&gt;0,J146&amp;":"&amp;B146,"")</f>
        <v/>
      </c>
      <c r="D146" s="5" t="str">
        <f aca="false">IF(F146&lt;&gt;0,COUNTIF($K$2:K146,K146),"")</f>
        <v/>
      </c>
      <c r="E146" s="5" t="str">
        <f aca="false">IF(F146&lt;&gt;0,K146&amp;":"&amp;D146,"")</f>
        <v/>
      </c>
      <c r="G146" s="21"/>
      <c r="H146" s="0" t="str">
        <f aca="false">IFERROR(VLOOKUP(F146, Entries!$B:$F, 2, FALSE()),"")</f>
        <v/>
      </c>
      <c r="I146" s="0" t="str">
        <f aca="false">IFERROR(VLOOKUP(F146, Entries!$B:$F, 3, FALSE()),"")</f>
        <v/>
      </c>
      <c r="J146" s="0" t="str">
        <f aca="false">IFERROR(VLOOKUP(F146, Entries!$B:$F, 4, FALSE()),"")</f>
        <v/>
      </c>
      <c r="K146" s="0" t="str">
        <f aca="false">IFERROR(VLOOKUP(F146, Entries!$B:$F, 5, FALSE()),"")</f>
        <v/>
      </c>
      <c r="L146" s="0" t="str">
        <f aca="false">LEFT(Table22[[#This Row],[Category]],2)</f>
        <v/>
      </c>
      <c r="M146" s="0" t="str">
        <f aca="false">IF(F146&lt;&gt;0,COUNTIF($L$2:L146,L146),"")</f>
        <v/>
      </c>
      <c r="N146" s="0" t="str">
        <f aca="false">IF(F146&lt;&gt;0,L146&amp;":"&amp;M146,"")</f>
        <v/>
      </c>
    </row>
    <row r="147" customFormat="false" ht="15" hidden="false" customHeight="false" outlineLevel="0" collapsed="false">
      <c r="A147" s="5" t="n">
        <v>146</v>
      </c>
      <c r="B147" s="5" t="str">
        <f aca="false">IF(F147&lt;&gt;"",COUNTIF($J$2:J147,J147),"")</f>
        <v/>
      </c>
      <c r="C147" s="5" t="str">
        <f aca="false">IF(F147&lt;&gt;0,J147&amp;":"&amp;B147,"")</f>
        <v/>
      </c>
      <c r="D147" s="5" t="str">
        <f aca="false">IF(F147&lt;&gt;0,COUNTIF($K$2:K147,K147),"")</f>
        <v/>
      </c>
      <c r="E147" s="5" t="str">
        <f aca="false">IF(F147&lt;&gt;0,K147&amp;":"&amp;D147,"")</f>
        <v/>
      </c>
      <c r="G147" s="21"/>
      <c r="H147" s="0" t="str">
        <f aca="false">IFERROR(VLOOKUP(F147, Entries!$B:$F, 2, FALSE()),"")</f>
        <v/>
      </c>
      <c r="I147" s="0" t="str">
        <f aca="false">IFERROR(VLOOKUP(F147, Entries!$B:$F, 3, FALSE()),"")</f>
        <v/>
      </c>
      <c r="J147" s="0" t="str">
        <f aca="false">IFERROR(VLOOKUP(F147, Entries!$B:$F, 4, FALSE()),"")</f>
        <v/>
      </c>
      <c r="K147" s="0" t="str">
        <f aca="false">IFERROR(VLOOKUP(F147, Entries!$B:$F, 5, FALSE()),"")</f>
        <v/>
      </c>
      <c r="L147" s="0" t="str">
        <f aca="false">LEFT(Table22[[#This Row],[Category]],2)</f>
        <v/>
      </c>
      <c r="M147" s="0" t="str">
        <f aca="false">IF(F147&lt;&gt;0,COUNTIF($L$2:L147,L147),"")</f>
        <v/>
      </c>
      <c r="N147" s="0" t="str">
        <f aca="false">IF(F147&lt;&gt;0,L147&amp;":"&amp;M147,"")</f>
        <v/>
      </c>
    </row>
    <row r="148" customFormat="false" ht="15" hidden="false" customHeight="false" outlineLevel="0" collapsed="false">
      <c r="A148" s="5" t="n">
        <v>147</v>
      </c>
      <c r="B148" s="5" t="str">
        <f aca="false">IF(F148&lt;&gt;"",COUNTIF($J$2:J148,J148),"")</f>
        <v/>
      </c>
      <c r="C148" s="5" t="str">
        <f aca="false">IF(F148&lt;&gt;0,J148&amp;":"&amp;B148,"")</f>
        <v/>
      </c>
      <c r="D148" s="5" t="str">
        <f aca="false">IF(F148&lt;&gt;0,COUNTIF($K$2:K148,K148),"")</f>
        <v/>
      </c>
      <c r="E148" s="5" t="str">
        <f aca="false">IF(F148&lt;&gt;0,K148&amp;":"&amp;D148,"")</f>
        <v/>
      </c>
      <c r="G148" s="21"/>
      <c r="H148" s="0" t="str">
        <f aca="false">IFERROR(VLOOKUP(F148, Entries!$B:$F, 2, FALSE()),"")</f>
        <v/>
      </c>
      <c r="I148" s="0" t="str">
        <f aca="false">IFERROR(VLOOKUP(F148, Entries!$B:$F, 3, FALSE()),"")</f>
        <v/>
      </c>
      <c r="J148" s="0" t="str">
        <f aca="false">IFERROR(VLOOKUP(F148, Entries!$B:$F, 4, FALSE()),"")</f>
        <v/>
      </c>
      <c r="K148" s="0" t="str">
        <f aca="false">IFERROR(VLOOKUP(F148, Entries!$B:$F, 5, FALSE()),"")</f>
        <v/>
      </c>
      <c r="L148" s="0" t="str">
        <f aca="false">LEFT(Table22[[#This Row],[Category]],2)</f>
        <v/>
      </c>
      <c r="M148" s="0" t="str">
        <f aca="false">IF(F148&lt;&gt;0,COUNTIF($L$2:L148,L148),"")</f>
        <v/>
      </c>
      <c r="N148" s="0" t="str">
        <f aca="false">IF(F148&lt;&gt;0,L148&amp;":"&amp;M148,"")</f>
        <v/>
      </c>
    </row>
    <row r="149" customFormat="false" ht="15" hidden="false" customHeight="false" outlineLevel="0" collapsed="false">
      <c r="A149" s="5" t="n">
        <v>148</v>
      </c>
      <c r="B149" s="5" t="str">
        <f aca="false">IF(F149&lt;&gt;"",COUNTIF($J$2:J149,J149),"")</f>
        <v/>
      </c>
      <c r="C149" s="5" t="str">
        <f aca="false">IF(F149&lt;&gt;0,J149&amp;":"&amp;B149,"")</f>
        <v/>
      </c>
      <c r="D149" s="5" t="str">
        <f aca="false">IF(F149&lt;&gt;0,COUNTIF($K$2:K149,K149),"")</f>
        <v/>
      </c>
      <c r="E149" s="5" t="str">
        <f aca="false">IF(F149&lt;&gt;0,K149&amp;":"&amp;D149,"")</f>
        <v/>
      </c>
      <c r="G149" s="21"/>
      <c r="H149" s="0" t="str">
        <f aca="false">IFERROR(VLOOKUP(F149, Entries!$B:$F, 2, FALSE()),"")</f>
        <v/>
      </c>
      <c r="I149" s="0" t="str">
        <f aca="false">IFERROR(VLOOKUP(F149, Entries!$B:$F, 3, FALSE()),"")</f>
        <v/>
      </c>
      <c r="J149" s="0" t="str">
        <f aca="false">IFERROR(VLOOKUP(F149, Entries!$B:$F, 4, FALSE()),"")</f>
        <v/>
      </c>
      <c r="K149" s="0" t="str">
        <f aca="false">IFERROR(VLOOKUP(F149, Entries!$B:$F, 5, FALSE()),"")</f>
        <v/>
      </c>
      <c r="L149" s="0" t="str">
        <f aca="false">LEFT(Table22[[#This Row],[Category]],2)</f>
        <v/>
      </c>
      <c r="M149" s="0" t="str">
        <f aca="false">IF(F149&lt;&gt;0,COUNTIF($L$2:L149,L149),"")</f>
        <v/>
      </c>
      <c r="N149" s="0" t="str">
        <f aca="false">IF(F149&lt;&gt;0,L149&amp;":"&amp;M149,"")</f>
        <v/>
      </c>
    </row>
    <row r="150" customFormat="false" ht="15" hidden="false" customHeight="false" outlineLevel="0" collapsed="false">
      <c r="A150" s="5" t="n">
        <v>149</v>
      </c>
      <c r="B150" s="5" t="str">
        <f aca="false">IF(F150&lt;&gt;"",COUNTIF($J$2:J150,J150),"")</f>
        <v/>
      </c>
      <c r="C150" s="5" t="str">
        <f aca="false">IF(F150&lt;&gt;0,J150&amp;":"&amp;B150,"")</f>
        <v/>
      </c>
      <c r="D150" s="5" t="str">
        <f aca="false">IF(F150&lt;&gt;0,COUNTIF($K$2:K150,K150),"")</f>
        <v/>
      </c>
      <c r="E150" s="5" t="str">
        <f aca="false">IF(F150&lt;&gt;0,K150&amp;":"&amp;D150,"")</f>
        <v/>
      </c>
      <c r="G150" s="21"/>
      <c r="H150" s="0" t="str">
        <f aca="false">IFERROR(VLOOKUP(F150, Entries!$B:$F, 2, FALSE()),"")</f>
        <v/>
      </c>
      <c r="I150" s="0" t="str">
        <f aca="false">IFERROR(VLOOKUP(F150, Entries!$B:$F, 3, FALSE()),"")</f>
        <v/>
      </c>
      <c r="J150" s="0" t="str">
        <f aca="false">IFERROR(VLOOKUP(F150, Entries!$B:$F, 4, FALSE()),"")</f>
        <v/>
      </c>
      <c r="K150" s="0" t="str">
        <f aca="false">IFERROR(VLOOKUP(F150, Entries!$B:$F, 5, FALSE()),"")</f>
        <v/>
      </c>
      <c r="L150" s="0" t="str">
        <f aca="false">LEFT(Table22[[#This Row],[Category]],2)</f>
        <v/>
      </c>
      <c r="M150" s="0" t="str">
        <f aca="false">IF(F150&lt;&gt;0,COUNTIF($L$2:L150,L150),"")</f>
        <v/>
      </c>
      <c r="N150" s="0" t="str">
        <f aca="false">IF(F150&lt;&gt;0,L150&amp;":"&amp;M150,"")</f>
        <v/>
      </c>
    </row>
    <row r="151" customFormat="false" ht="15" hidden="false" customHeight="false" outlineLevel="0" collapsed="false">
      <c r="A151" s="5" t="n">
        <v>150</v>
      </c>
      <c r="B151" s="5" t="str">
        <f aca="false">IF(F151&lt;&gt;"",COUNTIF($J$2:J151,J151),"")</f>
        <v/>
      </c>
      <c r="C151" s="5" t="str">
        <f aca="false">IF(F151&lt;&gt;0,J151&amp;":"&amp;B151,"")</f>
        <v/>
      </c>
      <c r="D151" s="5" t="str">
        <f aca="false">IF(F151&lt;&gt;0,COUNTIF($K$2:K151,K151),"")</f>
        <v/>
      </c>
      <c r="E151" s="5" t="str">
        <f aca="false">IF(F151&lt;&gt;0,K151&amp;":"&amp;D151,"")</f>
        <v/>
      </c>
      <c r="G151" s="21"/>
      <c r="H151" s="0" t="str">
        <f aca="false">IFERROR(VLOOKUP(F151, Entries!$B:$F, 2, FALSE()),"")</f>
        <v/>
      </c>
      <c r="I151" s="0" t="str">
        <f aca="false">IFERROR(VLOOKUP(F151, Entries!$B:$F, 3, FALSE()),"")</f>
        <v/>
      </c>
      <c r="J151" s="0" t="str">
        <f aca="false">IFERROR(VLOOKUP(F151, Entries!$B:$F, 4, FALSE()),"")</f>
        <v/>
      </c>
      <c r="K151" s="0" t="str">
        <f aca="false">IFERROR(VLOOKUP(F151, Entries!$B:$F, 5, FALSE()),"")</f>
        <v/>
      </c>
      <c r="L151" s="0" t="str">
        <f aca="false">LEFT(Table22[[#This Row],[Category]],2)</f>
        <v/>
      </c>
      <c r="M151" s="0" t="str">
        <f aca="false">IF(F151&lt;&gt;0,COUNTIF($L$2:L151,L151),"")</f>
        <v/>
      </c>
      <c r="N151" s="0" t="str">
        <f aca="false">IF(F151&lt;&gt;0,L151&amp;":"&amp;M151,"")</f>
        <v/>
      </c>
    </row>
    <row r="152" customFormat="false" ht="15" hidden="false" customHeight="false" outlineLevel="0" collapsed="false">
      <c r="A152" s="5" t="n">
        <v>151</v>
      </c>
      <c r="B152" s="5" t="str">
        <f aca="false">IF(F152&lt;&gt;"",COUNTIF($J$2:J152,J152),"")</f>
        <v/>
      </c>
      <c r="C152" s="5" t="str">
        <f aca="false">IF(F152&lt;&gt;0,J152&amp;":"&amp;B152,"")</f>
        <v/>
      </c>
      <c r="D152" s="5" t="str">
        <f aca="false">IF(F152&lt;&gt;0,COUNTIF($K$2:K152,K152),"")</f>
        <v/>
      </c>
      <c r="E152" s="5" t="str">
        <f aca="false">IF(F152&lt;&gt;0,K152&amp;":"&amp;D152,"")</f>
        <v/>
      </c>
      <c r="G152" s="21"/>
      <c r="H152" s="0" t="str">
        <f aca="false">IFERROR(VLOOKUP(F152, Entries!$B:$F, 2, FALSE()),"")</f>
        <v/>
      </c>
      <c r="I152" s="0" t="str">
        <f aca="false">IFERROR(VLOOKUP(F152, Entries!$B:$F, 3, FALSE()),"")</f>
        <v/>
      </c>
      <c r="J152" s="0" t="str">
        <f aca="false">IFERROR(VLOOKUP(F152, Entries!$B:$F, 4, FALSE()),"")</f>
        <v/>
      </c>
      <c r="K152" s="0" t="str">
        <f aca="false">IFERROR(VLOOKUP(F152, Entries!$B:$F, 5, FALSE()),"")</f>
        <v/>
      </c>
      <c r="L152" s="0" t="str">
        <f aca="false">LEFT(Table22[[#This Row],[Category]],2)</f>
        <v/>
      </c>
      <c r="M152" s="0" t="str">
        <f aca="false">IF(F152&lt;&gt;0,COUNTIF($L$2:L152,L152),"")</f>
        <v/>
      </c>
      <c r="N152" s="0" t="str">
        <f aca="false">IF(F152&lt;&gt;0,L152&amp;":"&amp;M152,"")</f>
        <v/>
      </c>
    </row>
    <row r="153" customFormat="false" ht="15" hidden="false" customHeight="false" outlineLevel="0" collapsed="false">
      <c r="A153" s="5" t="n">
        <v>152</v>
      </c>
      <c r="B153" s="5" t="str">
        <f aca="false">IF(F153&lt;&gt;"",COUNTIF($J$2:J153,J153),"")</f>
        <v/>
      </c>
      <c r="C153" s="5" t="str">
        <f aca="false">IF(F153&lt;&gt;0,J153&amp;":"&amp;B153,"")</f>
        <v/>
      </c>
      <c r="D153" s="5" t="str">
        <f aca="false">IF(F153&lt;&gt;0,COUNTIF($K$2:K153,K153),"")</f>
        <v/>
      </c>
      <c r="E153" s="5" t="str">
        <f aca="false">IF(F153&lt;&gt;0,K153&amp;":"&amp;D153,"")</f>
        <v/>
      </c>
      <c r="G153" s="21"/>
      <c r="H153" s="0" t="str">
        <f aca="false">IFERROR(VLOOKUP(F153, Entries!$B:$F, 2, FALSE()),"")</f>
        <v/>
      </c>
      <c r="I153" s="0" t="str">
        <f aca="false">IFERROR(VLOOKUP(F153, Entries!$B:$F, 3, FALSE()),"")</f>
        <v/>
      </c>
      <c r="J153" s="0" t="str">
        <f aca="false">IFERROR(VLOOKUP(F153, Entries!$B:$F, 4, FALSE()),"")</f>
        <v/>
      </c>
      <c r="K153" s="0" t="str">
        <f aca="false">IFERROR(VLOOKUP(F153, Entries!$B:$F, 5, FALSE()),"")</f>
        <v/>
      </c>
      <c r="L153" s="0" t="str">
        <f aca="false">LEFT(Table22[[#This Row],[Category]],2)</f>
        <v/>
      </c>
      <c r="M153" s="0" t="str">
        <f aca="false">IF(F153&lt;&gt;0,COUNTIF($L$2:L153,L153),"")</f>
        <v/>
      </c>
      <c r="N153" s="0" t="str">
        <f aca="false">IF(F153&lt;&gt;0,L153&amp;":"&amp;M153,"")</f>
        <v/>
      </c>
    </row>
    <row r="154" customFormat="false" ht="15" hidden="false" customHeight="false" outlineLevel="0" collapsed="false">
      <c r="A154" s="5" t="n">
        <v>153</v>
      </c>
      <c r="B154" s="5" t="str">
        <f aca="false">IF(F154&lt;&gt;"",COUNTIF($J$2:J154,J154),"")</f>
        <v/>
      </c>
      <c r="C154" s="5" t="str">
        <f aca="false">IF(F154&lt;&gt;0,J154&amp;":"&amp;B154,"")</f>
        <v/>
      </c>
      <c r="D154" s="5" t="str">
        <f aca="false">IF(F154&lt;&gt;0,COUNTIF($K$2:K154,K154),"")</f>
        <v/>
      </c>
      <c r="E154" s="5" t="str">
        <f aca="false">IF(F154&lt;&gt;0,K154&amp;":"&amp;D154,"")</f>
        <v/>
      </c>
      <c r="G154" s="21"/>
      <c r="H154" s="0" t="str">
        <f aca="false">IFERROR(VLOOKUP(F154, Entries!$B:$F, 2, FALSE()),"")</f>
        <v/>
      </c>
      <c r="I154" s="0" t="str">
        <f aca="false">IFERROR(VLOOKUP(F154, Entries!$B:$F, 3, FALSE()),"")</f>
        <v/>
      </c>
      <c r="J154" s="0" t="str">
        <f aca="false">IFERROR(VLOOKUP(F154, Entries!$B:$F, 4, FALSE()),"")</f>
        <v/>
      </c>
      <c r="K154" s="0" t="str">
        <f aca="false">IFERROR(VLOOKUP(F154, Entries!$B:$F, 5, FALSE()),"")</f>
        <v/>
      </c>
      <c r="L154" s="0" t="str">
        <f aca="false">LEFT(Table22[[#This Row],[Category]],2)</f>
        <v/>
      </c>
      <c r="M154" s="0" t="str">
        <f aca="false">IF(F154&lt;&gt;0,COUNTIF($L$2:L154,L154),"")</f>
        <v/>
      </c>
      <c r="N154" s="0" t="str">
        <f aca="false">IF(F154&lt;&gt;0,L154&amp;":"&amp;M154,"")</f>
        <v/>
      </c>
    </row>
    <row r="155" customFormat="false" ht="15" hidden="false" customHeight="false" outlineLevel="0" collapsed="false">
      <c r="A155" s="5" t="n">
        <v>154</v>
      </c>
      <c r="B155" s="5" t="str">
        <f aca="false">IF(F155&lt;&gt;"",COUNTIF($J$2:J155,J155),"")</f>
        <v/>
      </c>
      <c r="C155" s="5" t="str">
        <f aca="false">IF(F155&lt;&gt;0,J155&amp;":"&amp;B155,"")</f>
        <v/>
      </c>
      <c r="D155" s="5" t="str">
        <f aca="false">IF(F155&lt;&gt;0,COUNTIF($K$2:K155,K155),"")</f>
        <v/>
      </c>
      <c r="E155" s="5" t="str">
        <f aca="false">IF(F155&lt;&gt;0,K155&amp;":"&amp;D155,"")</f>
        <v/>
      </c>
      <c r="G155" s="21"/>
      <c r="H155" s="0" t="str">
        <f aca="false">IFERROR(VLOOKUP(F155, Entries!$B:$F, 2, FALSE()),"")</f>
        <v/>
      </c>
      <c r="I155" s="0" t="str">
        <f aca="false">IFERROR(VLOOKUP(F155, Entries!$B:$F, 3, FALSE()),"")</f>
        <v/>
      </c>
      <c r="J155" s="0" t="str">
        <f aca="false">IFERROR(VLOOKUP(F155, Entries!$B:$F, 4, FALSE()),"")</f>
        <v/>
      </c>
      <c r="K155" s="0" t="str">
        <f aca="false">IFERROR(VLOOKUP(F155, Entries!$B:$F, 5, FALSE()),"")</f>
        <v/>
      </c>
      <c r="L155" s="0" t="str">
        <f aca="false">LEFT(Table22[[#This Row],[Category]],2)</f>
        <v/>
      </c>
      <c r="M155" s="0" t="str">
        <f aca="false">IF(F155&lt;&gt;0,COUNTIF($L$2:L155,L155),"")</f>
        <v/>
      </c>
      <c r="N155" s="0" t="str">
        <f aca="false">IF(F155&lt;&gt;0,L155&amp;":"&amp;M155,"")</f>
        <v/>
      </c>
    </row>
    <row r="156" customFormat="false" ht="15" hidden="false" customHeight="false" outlineLevel="0" collapsed="false">
      <c r="A156" s="5" t="n">
        <v>155</v>
      </c>
      <c r="B156" s="5" t="str">
        <f aca="false">IF(F156&lt;&gt;"",COUNTIF($J$2:J156,J156),"")</f>
        <v/>
      </c>
      <c r="C156" s="5" t="str">
        <f aca="false">IF(F156&lt;&gt;0,J156&amp;":"&amp;B156,"")</f>
        <v/>
      </c>
      <c r="D156" s="5" t="str">
        <f aca="false">IF(F156&lt;&gt;0,COUNTIF($K$2:K156,K156),"")</f>
        <v/>
      </c>
      <c r="E156" s="5" t="str">
        <f aca="false">IF(F156&lt;&gt;0,K156&amp;":"&amp;D156,"")</f>
        <v/>
      </c>
      <c r="G156" s="21"/>
      <c r="H156" s="0" t="str">
        <f aca="false">IFERROR(VLOOKUP(F156, Entries!$B:$F, 2, FALSE()),"")</f>
        <v/>
      </c>
      <c r="I156" s="0" t="str">
        <f aca="false">IFERROR(VLOOKUP(F156, Entries!$B:$F, 3, FALSE()),"")</f>
        <v/>
      </c>
      <c r="J156" s="0" t="str">
        <f aca="false">IFERROR(VLOOKUP(F156, Entries!$B:$F, 4, FALSE()),"")</f>
        <v/>
      </c>
      <c r="K156" s="0" t="str">
        <f aca="false">IFERROR(VLOOKUP(F156, Entries!$B:$F, 5, FALSE()),"")</f>
        <v/>
      </c>
      <c r="L156" s="0" t="str">
        <f aca="false">LEFT(Table22[[#This Row],[Category]],2)</f>
        <v/>
      </c>
      <c r="M156" s="0" t="str">
        <f aca="false">IF(F156&lt;&gt;0,COUNTIF($L$2:L156,L156),"")</f>
        <v/>
      </c>
      <c r="N156" s="0" t="str">
        <f aca="false">IF(F156&lt;&gt;0,L156&amp;":"&amp;M156,"")</f>
        <v/>
      </c>
    </row>
    <row r="157" customFormat="false" ht="15" hidden="false" customHeight="false" outlineLevel="0" collapsed="false">
      <c r="A157" s="5" t="n">
        <v>156</v>
      </c>
      <c r="B157" s="5" t="str">
        <f aca="false">IF(F157&lt;&gt;"",COUNTIF($J$2:J157,J157),"")</f>
        <v/>
      </c>
      <c r="C157" s="5" t="str">
        <f aca="false">IF(F157&lt;&gt;0,J157&amp;":"&amp;B157,"")</f>
        <v/>
      </c>
      <c r="D157" s="5" t="str">
        <f aca="false">IF(F157&lt;&gt;0,COUNTIF($K$2:K157,K157),"")</f>
        <v/>
      </c>
      <c r="E157" s="5" t="str">
        <f aca="false">IF(F157&lt;&gt;0,K157&amp;":"&amp;D157,"")</f>
        <v/>
      </c>
      <c r="G157" s="21"/>
      <c r="H157" s="0" t="str">
        <f aca="false">IFERROR(VLOOKUP(F157, Entries!$B:$F, 2, FALSE()),"")</f>
        <v/>
      </c>
      <c r="I157" s="0" t="str">
        <f aca="false">IFERROR(VLOOKUP(F157, Entries!$B:$F, 3, FALSE()),"")</f>
        <v/>
      </c>
      <c r="J157" s="0" t="str">
        <f aca="false">IFERROR(VLOOKUP(F157, Entries!$B:$F, 4, FALSE()),"")</f>
        <v/>
      </c>
      <c r="K157" s="0" t="str">
        <f aca="false">IFERROR(VLOOKUP(F157, Entries!$B:$F, 5, FALSE()),"")</f>
        <v/>
      </c>
      <c r="L157" s="0" t="str">
        <f aca="false">LEFT(Table22[[#This Row],[Category]],2)</f>
        <v/>
      </c>
      <c r="M157" s="0" t="str">
        <f aca="false">IF(F157&lt;&gt;0,COUNTIF($L$2:L157,L157),"")</f>
        <v/>
      </c>
      <c r="N157" s="0" t="str">
        <f aca="false">IF(F157&lt;&gt;0,L157&amp;":"&amp;M157,"")</f>
        <v/>
      </c>
    </row>
    <row r="158" customFormat="false" ht="15" hidden="false" customHeight="false" outlineLevel="0" collapsed="false">
      <c r="A158" s="5" t="n">
        <v>157</v>
      </c>
      <c r="B158" s="5" t="str">
        <f aca="false">IF(F158&lt;&gt;"",COUNTIF($J$2:J158,J158),"")</f>
        <v/>
      </c>
      <c r="C158" s="5" t="str">
        <f aca="false">IF(F158&lt;&gt;0,J158&amp;":"&amp;B158,"")</f>
        <v/>
      </c>
      <c r="D158" s="5" t="str">
        <f aca="false">IF(F158&lt;&gt;0,COUNTIF($K$2:K158,K158),"")</f>
        <v/>
      </c>
      <c r="E158" s="5" t="str">
        <f aca="false">IF(F158&lt;&gt;0,K158&amp;":"&amp;D158,"")</f>
        <v/>
      </c>
      <c r="G158" s="21"/>
      <c r="H158" s="0" t="str">
        <f aca="false">IFERROR(VLOOKUP(F158, Entries!$B:$F, 2, FALSE()),"")</f>
        <v/>
      </c>
      <c r="I158" s="0" t="str">
        <f aca="false">IFERROR(VLOOKUP(F158, Entries!$B:$F, 3, FALSE()),"")</f>
        <v/>
      </c>
      <c r="J158" s="0" t="str">
        <f aca="false">IFERROR(VLOOKUP(F158, Entries!$B:$F, 4, FALSE()),"")</f>
        <v/>
      </c>
      <c r="K158" s="0" t="str">
        <f aca="false">IFERROR(VLOOKUP(F158, Entries!$B:$F, 5, FALSE()),"")</f>
        <v/>
      </c>
      <c r="L158" s="0" t="str">
        <f aca="false">LEFT(Table22[[#This Row],[Category]],2)</f>
        <v/>
      </c>
      <c r="M158" s="0" t="str">
        <f aca="false">IF(F158&lt;&gt;0,COUNTIF($L$2:L158,L158),"")</f>
        <v/>
      </c>
      <c r="N158" s="0" t="str">
        <f aca="false">IF(F158&lt;&gt;0,L158&amp;":"&amp;M158,"")</f>
        <v/>
      </c>
    </row>
    <row r="159" customFormat="false" ht="15" hidden="false" customHeight="false" outlineLevel="0" collapsed="false">
      <c r="A159" s="5" t="n">
        <v>158</v>
      </c>
      <c r="B159" s="5" t="str">
        <f aca="false">IF(F159&lt;&gt;"",COUNTIF($J$2:J159,J159),"")</f>
        <v/>
      </c>
      <c r="C159" s="5" t="str">
        <f aca="false">IF(F159&lt;&gt;0,J159&amp;":"&amp;B159,"")</f>
        <v/>
      </c>
      <c r="D159" s="5" t="str">
        <f aca="false">IF(F159&lt;&gt;0,COUNTIF($K$2:K159,K159),"")</f>
        <v/>
      </c>
      <c r="E159" s="5" t="str">
        <f aca="false">IF(F159&lt;&gt;0,K159&amp;":"&amp;D159,"")</f>
        <v/>
      </c>
      <c r="G159" s="21"/>
      <c r="H159" s="0" t="str">
        <f aca="false">IFERROR(VLOOKUP(F159, Entries!$B:$F, 2, FALSE()),"")</f>
        <v/>
      </c>
      <c r="I159" s="0" t="str">
        <f aca="false">IFERROR(VLOOKUP(F159, Entries!$B:$F, 3, FALSE()),"")</f>
        <v/>
      </c>
      <c r="J159" s="0" t="str">
        <f aca="false">IFERROR(VLOOKUP(F159, Entries!$B:$F, 4, FALSE()),"")</f>
        <v/>
      </c>
      <c r="K159" s="0" t="str">
        <f aca="false">IFERROR(VLOOKUP(F159, Entries!$B:$F, 5, FALSE()),"")</f>
        <v/>
      </c>
      <c r="L159" s="0" t="str">
        <f aca="false">LEFT(Table22[[#This Row],[Category]],2)</f>
        <v/>
      </c>
      <c r="M159" s="0" t="str">
        <f aca="false">IF(F159&lt;&gt;0,COUNTIF($L$2:L159,L159),"")</f>
        <v/>
      </c>
      <c r="N159" s="0" t="str">
        <f aca="false">IF(F159&lt;&gt;0,L159&amp;":"&amp;M159,"")</f>
        <v/>
      </c>
    </row>
    <row r="160" customFormat="false" ht="15" hidden="false" customHeight="false" outlineLevel="0" collapsed="false">
      <c r="A160" s="5" t="n">
        <v>159</v>
      </c>
      <c r="B160" s="5" t="str">
        <f aca="false">IF(F160&lt;&gt;"",COUNTIF($J$2:J160,J160),"")</f>
        <v/>
      </c>
      <c r="C160" s="5" t="str">
        <f aca="false">IF(F160&lt;&gt;0,J160&amp;":"&amp;B160,"")</f>
        <v/>
      </c>
      <c r="D160" s="5" t="str">
        <f aca="false">IF(F160&lt;&gt;0,COUNTIF($K$2:K160,K160),"")</f>
        <v/>
      </c>
      <c r="E160" s="5" t="str">
        <f aca="false">IF(F160&lt;&gt;0,K160&amp;":"&amp;D160,"")</f>
        <v/>
      </c>
      <c r="G160" s="21"/>
      <c r="H160" s="0" t="str">
        <f aca="false">IFERROR(VLOOKUP(F160, Entries!$B:$F, 2, FALSE()),"")</f>
        <v/>
      </c>
      <c r="I160" s="0" t="str">
        <f aca="false">IFERROR(VLOOKUP(F160, Entries!$B:$F, 3, FALSE()),"")</f>
        <v/>
      </c>
      <c r="J160" s="0" t="str">
        <f aca="false">IFERROR(VLOOKUP(F160, Entries!$B:$F, 4, FALSE()),"")</f>
        <v/>
      </c>
      <c r="K160" s="0" t="str">
        <f aca="false">IFERROR(VLOOKUP(F160, Entries!$B:$F, 5, FALSE()),"")</f>
        <v/>
      </c>
      <c r="L160" s="0" t="str">
        <f aca="false">LEFT(Table22[[#This Row],[Category]],2)</f>
        <v/>
      </c>
      <c r="M160" s="0" t="str">
        <f aca="false">IF(F160&lt;&gt;0,COUNTIF($L$2:L160,L160),"")</f>
        <v/>
      </c>
      <c r="N160" s="0" t="str">
        <f aca="false">IF(F160&lt;&gt;0,L160&amp;":"&amp;M160,"")</f>
        <v/>
      </c>
    </row>
    <row r="161" customFormat="false" ht="15" hidden="false" customHeight="false" outlineLevel="0" collapsed="false">
      <c r="A161" s="5" t="n">
        <v>160</v>
      </c>
      <c r="B161" s="5" t="str">
        <f aca="false">IF(F161&lt;&gt;"",COUNTIF($J$2:J161,J161),"")</f>
        <v/>
      </c>
      <c r="C161" s="5" t="str">
        <f aca="false">IF(F161&lt;&gt;0,J161&amp;":"&amp;B161,"")</f>
        <v/>
      </c>
      <c r="D161" s="5" t="str">
        <f aca="false">IF(F161&lt;&gt;0,COUNTIF($K$2:K161,K161),"")</f>
        <v/>
      </c>
      <c r="E161" s="5" t="str">
        <f aca="false">IF(F161&lt;&gt;0,K161&amp;":"&amp;D161,"")</f>
        <v/>
      </c>
      <c r="G161" s="21"/>
      <c r="H161" s="0" t="str">
        <f aca="false">IFERROR(VLOOKUP(F161, Entries!$B:$F, 2, FALSE()),"")</f>
        <v/>
      </c>
      <c r="I161" s="0" t="str">
        <f aca="false">IFERROR(VLOOKUP(F161, Entries!$B:$F, 3, FALSE()),"")</f>
        <v/>
      </c>
      <c r="J161" s="0" t="str">
        <f aca="false">IFERROR(VLOOKUP(F161, Entries!$B:$F, 4, FALSE()),"")</f>
        <v/>
      </c>
      <c r="K161" s="0" t="str">
        <f aca="false">IFERROR(VLOOKUP(F161, Entries!$B:$F, 5, FALSE()),"")</f>
        <v/>
      </c>
      <c r="L161" s="0" t="str">
        <f aca="false">LEFT(Table22[[#This Row],[Category]],2)</f>
        <v/>
      </c>
      <c r="M161" s="0" t="str">
        <f aca="false">IF(F161&lt;&gt;0,COUNTIF($L$2:L161,L161),"")</f>
        <v/>
      </c>
      <c r="N161" s="0" t="str">
        <f aca="false">IF(F161&lt;&gt;0,L161&amp;":"&amp;M161,"")</f>
        <v/>
      </c>
    </row>
    <row r="162" customFormat="false" ht="15" hidden="false" customHeight="false" outlineLevel="0" collapsed="false">
      <c r="A162" s="5" t="n">
        <v>161</v>
      </c>
      <c r="B162" s="5" t="str">
        <f aca="false">IF(F162&lt;&gt;"",COUNTIF($J$2:J162,J162),"")</f>
        <v/>
      </c>
      <c r="C162" s="5" t="str">
        <f aca="false">IF(F162&lt;&gt;0,J162&amp;":"&amp;B162,"")</f>
        <v/>
      </c>
      <c r="D162" s="5" t="str">
        <f aca="false">IF(F162&lt;&gt;0,COUNTIF($K$2:K162,K162),"")</f>
        <v/>
      </c>
      <c r="E162" s="5" t="str">
        <f aca="false">IF(F162&lt;&gt;0,K162&amp;":"&amp;D162,"")</f>
        <v/>
      </c>
      <c r="G162" s="21"/>
      <c r="H162" s="0" t="str">
        <f aca="false">IFERROR(VLOOKUP(F162, Entries!$B:$F, 2, FALSE()),"")</f>
        <v/>
      </c>
      <c r="I162" s="0" t="str">
        <f aca="false">IFERROR(VLOOKUP(F162, Entries!$B:$F, 3, FALSE()),"")</f>
        <v/>
      </c>
      <c r="J162" s="0" t="str">
        <f aca="false">IFERROR(VLOOKUP(F162, Entries!$B:$F, 4, FALSE()),"")</f>
        <v/>
      </c>
      <c r="K162" s="0" t="str">
        <f aca="false">IFERROR(VLOOKUP(F162, Entries!$B:$F, 5, FALSE()),"")</f>
        <v/>
      </c>
      <c r="L162" s="0" t="str">
        <f aca="false">LEFT(Table22[[#This Row],[Category]],2)</f>
        <v/>
      </c>
      <c r="M162" s="0" t="str">
        <f aca="false">IF(F162&lt;&gt;0,COUNTIF($L$2:L162,L162),"")</f>
        <v/>
      </c>
      <c r="N162" s="0" t="str">
        <f aca="false">IF(F162&lt;&gt;0,L162&amp;":"&amp;M162,"")</f>
        <v/>
      </c>
    </row>
    <row r="163" customFormat="false" ht="15" hidden="false" customHeight="false" outlineLevel="0" collapsed="false">
      <c r="A163" s="5" t="n">
        <v>162</v>
      </c>
      <c r="B163" s="5" t="str">
        <f aca="false">IF(F163&lt;&gt;"",COUNTIF($J$2:J163,J163),"")</f>
        <v/>
      </c>
      <c r="C163" s="5" t="str">
        <f aca="false">IF(F163&lt;&gt;0,J163&amp;":"&amp;B163,"")</f>
        <v/>
      </c>
      <c r="D163" s="5" t="str">
        <f aca="false">IF(F163&lt;&gt;0,COUNTIF($K$2:K163,K163),"")</f>
        <v/>
      </c>
      <c r="E163" s="5" t="str">
        <f aca="false">IF(F163&lt;&gt;0,K163&amp;":"&amp;D163,"")</f>
        <v/>
      </c>
      <c r="G163" s="21"/>
      <c r="H163" s="0" t="str">
        <f aca="false">IFERROR(VLOOKUP(F163, Entries!$B:$F, 2, FALSE()),"")</f>
        <v/>
      </c>
      <c r="I163" s="0" t="str">
        <f aca="false">IFERROR(VLOOKUP(F163, Entries!$B:$F, 3, FALSE()),"")</f>
        <v/>
      </c>
      <c r="J163" s="0" t="str">
        <f aca="false">IFERROR(VLOOKUP(F163, Entries!$B:$F, 4, FALSE()),"")</f>
        <v/>
      </c>
      <c r="K163" s="0" t="str">
        <f aca="false">IFERROR(VLOOKUP(F163, Entries!$B:$F, 5, FALSE()),"")</f>
        <v/>
      </c>
      <c r="L163" s="0" t="str">
        <f aca="false">LEFT(Table22[[#This Row],[Category]],2)</f>
        <v/>
      </c>
      <c r="M163" s="0" t="str">
        <f aca="false">IF(F163&lt;&gt;0,COUNTIF($L$2:L163,L163),"")</f>
        <v/>
      </c>
      <c r="N163" s="0" t="str">
        <f aca="false">IF(F163&lt;&gt;0,L163&amp;":"&amp;M163,"")</f>
        <v/>
      </c>
    </row>
    <row r="164" customFormat="false" ht="15" hidden="false" customHeight="false" outlineLevel="0" collapsed="false">
      <c r="A164" s="5" t="n">
        <v>163</v>
      </c>
      <c r="B164" s="5" t="str">
        <f aca="false">IF(F164&lt;&gt;"",COUNTIF($J$2:J164,J164),"")</f>
        <v/>
      </c>
      <c r="C164" s="5" t="str">
        <f aca="false">IF(F164&lt;&gt;0,J164&amp;":"&amp;B164,"")</f>
        <v/>
      </c>
      <c r="D164" s="5" t="str">
        <f aca="false">IF(F164&lt;&gt;0,COUNTIF($K$2:K164,K164),"")</f>
        <v/>
      </c>
      <c r="E164" s="5" t="str">
        <f aca="false">IF(F164&lt;&gt;0,K164&amp;":"&amp;D164,"")</f>
        <v/>
      </c>
      <c r="G164" s="21"/>
      <c r="H164" s="0" t="str">
        <f aca="false">IFERROR(VLOOKUP(F164, Entries!$B:$F, 2, FALSE()),"")</f>
        <v/>
      </c>
      <c r="I164" s="0" t="str">
        <f aca="false">IFERROR(VLOOKUP(F164, Entries!$B:$F, 3, FALSE()),"")</f>
        <v/>
      </c>
      <c r="J164" s="0" t="str">
        <f aca="false">IFERROR(VLOOKUP(F164, Entries!$B:$F, 4, FALSE()),"")</f>
        <v/>
      </c>
      <c r="K164" s="0" t="str">
        <f aca="false">IFERROR(VLOOKUP(F164, Entries!$B:$F, 5, FALSE()),"")</f>
        <v/>
      </c>
      <c r="L164" s="0" t="str">
        <f aca="false">LEFT(Table22[[#This Row],[Category]],2)</f>
        <v/>
      </c>
      <c r="M164" s="0" t="str">
        <f aca="false">IF(F164&lt;&gt;0,COUNTIF($L$2:L164,L164),"")</f>
        <v/>
      </c>
      <c r="N164" s="0" t="str">
        <f aca="false">IF(F164&lt;&gt;0,L164&amp;":"&amp;M164,"")</f>
        <v/>
      </c>
    </row>
    <row r="165" customFormat="false" ht="15" hidden="false" customHeight="false" outlineLevel="0" collapsed="false">
      <c r="A165" s="5" t="n">
        <v>164</v>
      </c>
      <c r="B165" s="5" t="str">
        <f aca="false">IF(F165&lt;&gt;"",COUNTIF($J$2:J165,J165),"")</f>
        <v/>
      </c>
      <c r="C165" s="5" t="str">
        <f aca="false">IF(F165&lt;&gt;0,J165&amp;":"&amp;B165,"")</f>
        <v/>
      </c>
      <c r="D165" s="5" t="str">
        <f aca="false">IF(F165&lt;&gt;0,COUNTIF($K$2:K165,K165),"")</f>
        <v/>
      </c>
      <c r="E165" s="5" t="str">
        <f aca="false">IF(F165&lt;&gt;0,K165&amp;":"&amp;D165,"")</f>
        <v/>
      </c>
      <c r="G165" s="21"/>
      <c r="H165" s="0" t="str">
        <f aca="false">IFERROR(VLOOKUP(F165, Entries!$B:$F, 2, FALSE()),"")</f>
        <v/>
      </c>
      <c r="I165" s="0" t="str">
        <f aca="false">IFERROR(VLOOKUP(F165, Entries!$B:$F, 3, FALSE()),"")</f>
        <v/>
      </c>
      <c r="J165" s="0" t="str">
        <f aca="false">IFERROR(VLOOKUP(F165, Entries!$B:$F, 4, FALSE()),"")</f>
        <v/>
      </c>
      <c r="K165" s="0" t="str">
        <f aca="false">IFERROR(VLOOKUP(F165, Entries!$B:$F, 5, FALSE()),"")</f>
        <v/>
      </c>
      <c r="L165" s="0" t="str">
        <f aca="false">LEFT(Table22[[#This Row],[Category]],2)</f>
        <v/>
      </c>
      <c r="M165" s="0" t="str">
        <f aca="false">IF(F165&lt;&gt;0,COUNTIF($L$2:L165,L165),"")</f>
        <v/>
      </c>
      <c r="N165" s="0" t="str">
        <f aca="false">IF(F165&lt;&gt;0,L165&amp;":"&amp;M165,"")</f>
        <v/>
      </c>
    </row>
    <row r="166" customFormat="false" ht="15" hidden="false" customHeight="false" outlineLevel="0" collapsed="false">
      <c r="A166" s="5" t="n">
        <v>165</v>
      </c>
      <c r="B166" s="5" t="str">
        <f aca="false">IF(F166&lt;&gt;"",COUNTIF($J$2:J166,J166),"")</f>
        <v/>
      </c>
      <c r="C166" s="5" t="str">
        <f aca="false">IF(F166&lt;&gt;0,J166&amp;":"&amp;B166,"")</f>
        <v/>
      </c>
      <c r="D166" s="5" t="str">
        <f aca="false">IF(F166&lt;&gt;0,COUNTIF($K$2:K166,K166),"")</f>
        <v/>
      </c>
      <c r="E166" s="5" t="str">
        <f aca="false">IF(F166&lt;&gt;0,K166&amp;":"&amp;D166,"")</f>
        <v/>
      </c>
      <c r="G166" s="21"/>
      <c r="H166" s="0" t="str">
        <f aca="false">IFERROR(VLOOKUP(F166, Entries!$B:$F, 2, FALSE()),"")</f>
        <v/>
      </c>
      <c r="I166" s="0" t="str">
        <f aca="false">IFERROR(VLOOKUP(F166, Entries!$B:$F, 3, FALSE()),"")</f>
        <v/>
      </c>
      <c r="J166" s="0" t="str">
        <f aca="false">IFERROR(VLOOKUP(F166, Entries!$B:$F, 4, FALSE()),"")</f>
        <v/>
      </c>
      <c r="K166" s="0" t="str">
        <f aca="false">IFERROR(VLOOKUP(F166, Entries!$B:$F, 5, FALSE()),"")</f>
        <v/>
      </c>
      <c r="L166" s="0" t="str">
        <f aca="false">LEFT(Table22[[#This Row],[Category]],2)</f>
        <v/>
      </c>
      <c r="M166" s="0" t="str">
        <f aca="false">IF(F166&lt;&gt;0,COUNTIF($L$2:L166,L166),"")</f>
        <v/>
      </c>
      <c r="N166" s="0" t="str">
        <f aca="false">IF(F166&lt;&gt;0,L166&amp;":"&amp;M166,"")</f>
        <v/>
      </c>
    </row>
    <row r="167" customFormat="false" ht="15" hidden="false" customHeight="false" outlineLevel="0" collapsed="false">
      <c r="A167" s="5" t="n">
        <v>166</v>
      </c>
      <c r="B167" s="5" t="str">
        <f aca="false">IF(F167&lt;&gt;"",COUNTIF($J$2:J167,J167),"")</f>
        <v/>
      </c>
      <c r="C167" s="5" t="str">
        <f aca="false">IF(F167&lt;&gt;0,J167&amp;":"&amp;B167,"")</f>
        <v/>
      </c>
      <c r="D167" s="5" t="str">
        <f aca="false">IF(F167&lt;&gt;0,COUNTIF($K$2:K167,K167),"")</f>
        <v/>
      </c>
      <c r="E167" s="5" t="str">
        <f aca="false">IF(F167&lt;&gt;0,K167&amp;":"&amp;D167,"")</f>
        <v/>
      </c>
      <c r="G167" s="21"/>
      <c r="H167" s="0" t="str">
        <f aca="false">IFERROR(VLOOKUP(F167, Entries!$B:$F, 2, FALSE()),"")</f>
        <v/>
      </c>
      <c r="I167" s="0" t="str">
        <f aca="false">IFERROR(VLOOKUP(F167, Entries!$B:$F, 3, FALSE()),"")</f>
        <v/>
      </c>
      <c r="J167" s="0" t="str">
        <f aca="false">IFERROR(VLOOKUP(F167, Entries!$B:$F, 4, FALSE()),"")</f>
        <v/>
      </c>
      <c r="K167" s="0" t="str">
        <f aca="false">IFERROR(VLOOKUP(F167, Entries!$B:$F, 5, FALSE()),"")</f>
        <v/>
      </c>
      <c r="L167" s="0" t="str">
        <f aca="false">LEFT(Table22[[#This Row],[Category]],2)</f>
        <v/>
      </c>
      <c r="M167" s="0" t="str">
        <f aca="false">IF(F167&lt;&gt;0,COUNTIF($L$2:L167,L167),"")</f>
        <v/>
      </c>
      <c r="N167" s="0" t="str">
        <f aca="false">IF(F167&lt;&gt;0,L167&amp;":"&amp;M167,"")</f>
        <v/>
      </c>
    </row>
    <row r="168" customFormat="false" ht="15" hidden="false" customHeight="false" outlineLevel="0" collapsed="false">
      <c r="A168" s="5" t="n">
        <v>167</v>
      </c>
      <c r="B168" s="5" t="str">
        <f aca="false">IF(F168&lt;&gt;"",COUNTIF($J$2:J168,J168),"")</f>
        <v/>
      </c>
      <c r="C168" s="5" t="str">
        <f aca="false">IF(F168&lt;&gt;0,J168&amp;":"&amp;B168,"")</f>
        <v/>
      </c>
      <c r="D168" s="5" t="str">
        <f aca="false">IF(F168&lt;&gt;0,COUNTIF($K$2:K168,K168),"")</f>
        <v/>
      </c>
      <c r="E168" s="5" t="str">
        <f aca="false">IF(F168&lt;&gt;0,K168&amp;":"&amp;D168,"")</f>
        <v/>
      </c>
      <c r="G168" s="21"/>
      <c r="H168" s="0" t="str">
        <f aca="false">IFERROR(VLOOKUP(F168, Entries!$B:$F, 2, FALSE()),"")</f>
        <v/>
      </c>
      <c r="I168" s="0" t="str">
        <f aca="false">IFERROR(VLOOKUP(F168, Entries!$B:$F, 3, FALSE()),"")</f>
        <v/>
      </c>
      <c r="J168" s="0" t="str">
        <f aca="false">IFERROR(VLOOKUP(F168, Entries!$B:$F, 4, FALSE()),"")</f>
        <v/>
      </c>
      <c r="K168" s="0" t="str">
        <f aca="false">IFERROR(VLOOKUP(F168, Entries!$B:$F, 5, FALSE()),"")</f>
        <v/>
      </c>
      <c r="L168" s="0" t="str">
        <f aca="false">LEFT(Table22[[#This Row],[Category]],2)</f>
        <v/>
      </c>
      <c r="M168" s="0" t="str">
        <f aca="false">IF(F168&lt;&gt;0,COUNTIF($L$2:L168,L168),"")</f>
        <v/>
      </c>
      <c r="N168" s="0" t="str">
        <f aca="false">IF(F168&lt;&gt;0,L168&amp;":"&amp;M168,"")</f>
        <v/>
      </c>
    </row>
    <row r="169" customFormat="false" ht="15" hidden="false" customHeight="false" outlineLevel="0" collapsed="false">
      <c r="A169" s="5" t="n">
        <v>168</v>
      </c>
      <c r="B169" s="5" t="str">
        <f aca="false">IF(F169&lt;&gt;"",COUNTIF($J$2:J169,J169),"")</f>
        <v/>
      </c>
      <c r="C169" s="5" t="str">
        <f aca="false">IF(F169&lt;&gt;0,J169&amp;":"&amp;B169,"")</f>
        <v/>
      </c>
      <c r="D169" s="5" t="str">
        <f aca="false">IF(F169&lt;&gt;0,COUNTIF($K$2:K169,K169),"")</f>
        <v/>
      </c>
      <c r="E169" s="5" t="str">
        <f aca="false">IF(F169&lt;&gt;0,K169&amp;":"&amp;D169,"")</f>
        <v/>
      </c>
      <c r="G169" s="21"/>
      <c r="H169" s="0" t="str">
        <f aca="false">IFERROR(VLOOKUP(F169, Entries!$B:$F, 2, FALSE()),"")</f>
        <v/>
      </c>
      <c r="I169" s="0" t="str">
        <f aca="false">IFERROR(VLOOKUP(F169, Entries!$B:$F, 3, FALSE()),"")</f>
        <v/>
      </c>
      <c r="J169" s="0" t="str">
        <f aca="false">IFERROR(VLOOKUP(F169, Entries!$B:$F, 4, FALSE()),"")</f>
        <v/>
      </c>
      <c r="K169" s="0" t="str">
        <f aca="false">IFERROR(VLOOKUP(F169, Entries!$B:$F, 5, FALSE()),"")</f>
        <v/>
      </c>
      <c r="L169" s="0" t="str">
        <f aca="false">LEFT(Table22[[#This Row],[Category]],2)</f>
        <v/>
      </c>
      <c r="M169" s="0" t="str">
        <f aca="false">IF(F169&lt;&gt;0,COUNTIF($L$2:L169,L169),"")</f>
        <v/>
      </c>
      <c r="N169" s="0" t="str">
        <f aca="false">IF(F169&lt;&gt;0,L169&amp;":"&amp;M169,"")</f>
        <v/>
      </c>
    </row>
    <row r="170" customFormat="false" ht="15" hidden="false" customHeight="false" outlineLevel="0" collapsed="false">
      <c r="A170" s="5" t="n">
        <v>169</v>
      </c>
      <c r="B170" s="5" t="str">
        <f aca="false">IF(F170&lt;&gt;"",COUNTIF($J$2:J170,J170),"")</f>
        <v/>
      </c>
      <c r="C170" s="5" t="str">
        <f aca="false">IF(F170&lt;&gt;0,J170&amp;":"&amp;B170,"")</f>
        <v/>
      </c>
      <c r="D170" s="5" t="str">
        <f aca="false">IF(F170&lt;&gt;0,COUNTIF($K$2:K170,K170),"")</f>
        <v/>
      </c>
      <c r="E170" s="5" t="str">
        <f aca="false">IF(F170&lt;&gt;0,K170&amp;":"&amp;D170,"")</f>
        <v/>
      </c>
      <c r="G170" s="21"/>
      <c r="H170" s="0" t="str">
        <f aca="false">IFERROR(VLOOKUP(F170, Entries!$B:$F, 2, FALSE()),"")</f>
        <v/>
      </c>
      <c r="I170" s="0" t="str">
        <f aca="false">IFERROR(VLOOKUP(F170, Entries!$B:$F, 3, FALSE()),"")</f>
        <v/>
      </c>
      <c r="J170" s="0" t="str">
        <f aca="false">IFERROR(VLOOKUP(F170, Entries!$B:$F, 4, FALSE()),"")</f>
        <v/>
      </c>
      <c r="K170" s="0" t="str">
        <f aca="false">IFERROR(VLOOKUP(F170, Entries!$B:$F, 5, FALSE()),"")</f>
        <v/>
      </c>
      <c r="L170" s="0" t="str">
        <f aca="false">LEFT(Table22[[#This Row],[Category]],2)</f>
        <v/>
      </c>
      <c r="M170" s="0" t="str">
        <f aca="false">IF(F170&lt;&gt;0,COUNTIF($L$2:L170,L170),"")</f>
        <v/>
      </c>
      <c r="N170" s="0" t="str">
        <f aca="false">IF(F170&lt;&gt;0,L170&amp;":"&amp;M170,"")</f>
        <v/>
      </c>
    </row>
    <row r="171" customFormat="false" ht="15" hidden="false" customHeight="false" outlineLevel="0" collapsed="false">
      <c r="A171" s="5" t="n">
        <v>170</v>
      </c>
      <c r="B171" s="5" t="str">
        <f aca="false">IF(F171&lt;&gt;"",COUNTIF($J$2:J171,J171),"")</f>
        <v/>
      </c>
      <c r="C171" s="5" t="str">
        <f aca="false">IF(F171&lt;&gt;0,J171&amp;":"&amp;B171,"")</f>
        <v/>
      </c>
      <c r="D171" s="5" t="str">
        <f aca="false">IF(F171&lt;&gt;0,COUNTIF($K$2:K171,K171),"")</f>
        <v/>
      </c>
      <c r="E171" s="5" t="str">
        <f aca="false">IF(F171&lt;&gt;0,K171&amp;":"&amp;D171,"")</f>
        <v/>
      </c>
      <c r="G171" s="21"/>
      <c r="H171" s="0" t="str">
        <f aca="false">IFERROR(VLOOKUP(F171, Entries!$B:$F, 2, FALSE()),"")</f>
        <v/>
      </c>
      <c r="I171" s="0" t="str">
        <f aca="false">IFERROR(VLOOKUP(F171, Entries!$B:$F, 3, FALSE()),"")</f>
        <v/>
      </c>
      <c r="J171" s="0" t="str">
        <f aca="false">IFERROR(VLOOKUP(F171, Entries!$B:$F, 4, FALSE()),"")</f>
        <v/>
      </c>
      <c r="K171" s="0" t="str">
        <f aca="false">IFERROR(VLOOKUP(F171, Entries!$B:$F, 5, FALSE()),"")</f>
        <v/>
      </c>
      <c r="L171" s="0" t="str">
        <f aca="false">LEFT(Table22[[#This Row],[Category]],2)</f>
        <v/>
      </c>
      <c r="M171" s="0" t="str">
        <f aca="false">IF(F171&lt;&gt;0,COUNTIF($L$2:L171,L171),"")</f>
        <v/>
      </c>
      <c r="N171" s="0" t="str">
        <f aca="false">IF(F171&lt;&gt;0,L171&amp;":"&amp;M171,"")</f>
        <v/>
      </c>
    </row>
    <row r="172" customFormat="false" ht="15" hidden="false" customHeight="false" outlineLevel="0" collapsed="false">
      <c r="A172" s="5" t="n">
        <v>171</v>
      </c>
      <c r="B172" s="5" t="str">
        <f aca="false">IF(F172&lt;&gt;"",COUNTIF($J$2:J172,J172),"")</f>
        <v/>
      </c>
      <c r="C172" s="5" t="str">
        <f aca="false">IF(F172&lt;&gt;0,J172&amp;":"&amp;B172,"")</f>
        <v/>
      </c>
      <c r="D172" s="5" t="str">
        <f aca="false">IF(F172&lt;&gt;0,COUNTIF($K$2:K172,K172),"")</f>
        <v/>
      </c>
      <c r="E172" s="5" t="str">
        <f aca="false">IF(F172&lt;&gt;0,K172&amp;":"&amp;D172,"")</f>
        <v/>
      </c>
      <c r="G172" s="21"/>
      <c r="H172" s="0" t="str">
        <f aca="false">IFERROR(VLOOKUP(F172, Entries!$B:$F, 2, FALSE()),"")</f>
        <v/>
      </c>
      <c r="I172" s="0" t="str">
        <f aca="false">IFERROR(VLOOKUP(F172, Entries!$B:$F, 3, FALSE()),"")</f>
        <v/>
      </c>
      <c r="J172" s="0" t="str">
        <f aca="false">IFERROR(VLOOKUP(F172, Entries!$B:$F, 4, FALSE()),"")</f>
        <v/>
      </c>
      <c r="K172" s="0" t="str">
        <f aca="false">IFERROR(VLOOKUP(F172, Entries!$B:$F, 5, FALSE()),"")</f>
        <v/>
      </c>
      <c r="L172" s="0" t="str">
        <f aca="false">LEFT(Table22[[#This Row],[Category]],2)</f>
        <v/>
      </c>
      <c r="M172" s="0" t="str">
        <f aca="false">IF(F172&lt;&gt;0,COUNTIF($L$2:L172,L172),"")</f>
        <v/>
      </c>
      <c r="N172" s="0" t="str">
        <f aca="false">IF(F172&lt;&gt;0,L172&amp;":"&amp;M172,"")</f>
        <v/>
      </c>
    </row>
    <row r="173" customFormat="false" ht="15" hidden="false" customHeight="false" outlineLevel="0" collapsed="false">
      <c r="A173" s="5" t="n">
        <v>172</v>
      </c>
      <c r="B173" s="5" t="str">
        <f aca="false">IF(F173&lt;&gt;"",COUNTIF($J$2:J173,J173),"")</f>
        <v/>
      </c>
      <c r="C173" s="5" t="str">
        <f aca="false">IF(F173&lt;&gt;0,J173&amp;":"&amp;B173,"")</f>
        <v/>
      </c>
      <c r="D173" s="5" t="str">
        <f aca="false">IF(F173&lt;&gt;0,COUNTIF($K$2:K173,K173),"")</f>
        <v/>
      </c>
      <c r="E173" s="5" t="str">
        <f aca="false">IF(F173&lt;&gt;0,K173&amp;":"&amp;D173,"")</f>
        <v/>
      </c>
      <c r="G173" s="21"/>
      <c r="H173" s="0" t="str">
        <f aca="false">IFERROR(VLOOKUP(F173, Entries!$B:$F, 2, FALSE()),"")</f>
        <v/>
      </c>
      <c r="I173" s="0" t="str">
        <f aca="false">IFERROR(VLOOKUP(F173, Entries!$B:$F, 3, FALSE()),"")</f>
        <v/>
      </c>
      <c r="J173" s="0" t="str">
        <f aca="false">IFERROR(VLOOKUP(F173, Entries!$B:$F, 4, FALSE()),"")</f>
        <v/>
      </c>
      <c r="K173" s="0" t="str">
        <f aca="false">IFERROR(VLOOKUP(F173, Entries!$B:$F, 5, FALSE()),"")</f>
        <v/>
      </c>
      <c r="L173" s="0" t="str">
        <f aca="false">LEFT(Table22[[#This Row],[Category]],2)</f>
        <v/>
      </c>
      <c r="M173" s="0" t="str">
        <f aca="false">IF(F173&lt;&gt;0,COUNTIF($L$2:L173,L173),"")</f>
        <v/>
      </c>
      <c r="N173" s="0" t="str">
        <f aca="false">IF(F173&lt;&gt;0,L173&amp;":"&amp;M173,"")</f>
        <v/>
      </c>
    </row>
    <row r="174" customFormat="false" ht="15" hidden="false" customHeight="false" outlineLevel="0" collapsed="false">
      <c r="A174" s="5" t="n">
        <v>173</v>
      </c>
      <c r="B174" s="5" t="str">
        <f aca="false">IF(F174&lt;&gt;"",COUNTIF($J$2:J174,J174),"")</f>
        <v/>
      </c>
      <c r="C174" s="5" t="str">
        <f aca="false">IF(F174&lt;&gt;0,J174&amp;":"&amp;B174,"")</f>
        <v/>
      </c>
      <c r="D174" s="5" t="str">
        <f aca="false">IF(F174&lt;&gt;0,COUNTIF($K$2:K174,K174),"")</f>
        <v/>
      </c>
      <c r="E174" s="5" t="str">
        <f aca="false">IF(F174&lt;&gt;0,K174&amp;":"&amp;D174,"")</f>
        <v/>
      </c>
      <c r="G174" s="21"/>
      <c r="H174" s="0" t="str">
        <f aca="false">IFERROR(VLOOKUP(F174, Entries!$B:$F, 2, FALSE()),"")</f>
        <v/>
      </c>
      <c r="I174" s="0" t="str">
        <f aca="false">IFERROR(VLOOKUP(F174, Entries!$B:$F, 3, FALSE()),"")</f>
        <v/>
      </c>
      <c r="J174" s="0" t="str">
        <f aca="false">IFERROR(VLOOKUP(F174, Entries!$B:$F, 4, FALSE()),"")</f>
        <v/>
      </c>
      <c r="K174" s="0" t="str">
        <f aca="false">IFERROR(VLOOKUP(F174, Entries!$B:$F, 5, FALSE()),"")</f>
        <v/>
      </c>
      <c r="L174" s="0" t="str">
        <f aca="false">LEFT(Table22[[#This Row],[Category]],2)</f>
        <v/>
      </c>
      <c r="M174" s="0" t="str">
        <f aca="false">IF(F174&lt;&gt;0,COUNTIF($L$2:L174,L174),"")</f>
        <v/>
      </c>
      <c r="N174" s="0" t="str">
        <f aca="false">IF(F174&lt;&gt;0,L174&amp;":"&amp;M174,"")</f>
        <v/>
      </c>
    </row>
    <row r="175" customFormat="false" ht="15" hidden="false" customHeight="false" outlineLevel="0" collapsed="false">
      <c r="A175" s="5" t="n">
        <v>174</v>
      </c>
      <c r="B175" s="5" t="str">
        <f aca="false">IF(F175&lt;&gt;"",COUNTIF($J$2:J175,J175),"")</f>
        <v/>
      </c>
      <c r="C175" s="5" t="str">
        <f aca="false">IF(F175&lt;&gt;0,J175&amp;":"&amp;B175,"")</f>
        <v/>
      </c>
      <c r="D175" s="5" t="str">
        <f aca="false">IF(F175&lt;&gt;0,COUNTIF($K$2:K175,K175),"")</f>
        <v/>
      </c>
      <c r="E175" s="5" t="str">
        <f aca="false">IF(F175&lt;&gt;0,K175&amp;":"&amp;D175,"")</f>
        <v/>
      </c>
      <c r="G175" s="21"/>
      <c r="H175" s="0" t="str">
        <f aca="false">IFERROR(VLOOKUP(F175, Entries!$B:$F, 2, FALSE()),"")</f>
        <v/>
      </c>
      <c r="I175" s="0" t="str">
        <f aca="false">IFERROR(VLOOKUP(F175, Entries!$B:$F, 3, FALSE()),"")</f>
        <v/>
      </c>
      <c r="J175" s="0" t="str">
        <f aca="false">IFERROR(VLOOKUP(F175, Entries!$B:$F, 4, FALSE()),"")</f>
        <v/>
      </c>
      <c r="K175" s="0" t="str">
        <f aca="false">IFERROR(VLOOKUP(F175, Entries!$B:$F, 5, FALSE()),"")</f>
        <v/>
      </c>
      <c r="L175" s="0" t="str">
        <f aca="false">LEFT(Table22[[#This Row],[Category]],2)</f>
        <v/>
      </c>
      <c r="M175" s="0" t="str">
        <f aca="false">IF(F175&lt;&gt;0,COUNTIF($L$2:L175,L175),"")</f>
        <v/>
      </c>
      <c r="N175" s="0" t="str">
        <f aca="false">IF(F175&lt;&gt;0,L175&amp;":"&amp;M175,"")</f>
        <v/>
      </c>
    </row>
    <row r="176" customFormat="false" ht="15" hidden="false" customHeight="false" outlineLevel="0" collapsed="false">
      <c r="A176" s="5" t="n">
        <v>175</v>
      </c>
      <c r="B176" s="5" t="str">
        <f aca="false">IF(F176&lt;&gt;"",COUNTIF($J$2:J176,J176),"")</f>
        <v/>
      </c>
      <c r="C176" s="5" t="str">
        <f aca="false">IF(F176&lt;&gt;0,J176&amp;":"&amp;B176,"")</f>
        <v/>
      </c>
      <c r="D176" s="5" t="str">
        <f aca="false">IF(F176&lt;&gt;0,COUNTIF($K$2:K176,K176),"")</f>
        <v/>
      </c>
      <c r="E176" s="5" t="str">
        <f aca="false">IF(F176&lt;&gt;0,K176&amp;":"&amp;D176,"")</f>
        <v/>
      </c>
      <c r="G176" s="21"/>
      <c r="H176" s="0" t="str">
        <f aca="false">IFERROR(VLOOKUP(F176, Entries!$B:$F, 2, FALSE()),"")</f>
        <v/>
      </c>
      <c r="I176" s="0" t="str">
        <f aca="false">IFERROR(VLOOKUP(F176, Entries!$B:$F, 3, FALSE()),"")</f>
        <v/>
      </c>
      <c r="J176" s="0" t="str">
        <f aca="false">IFERROR(VLOOKUP(F176, Entries!$B:$F, 4, FALSE()),"")</f>
        <v/>
      </c>
      <c r="K176" s="0" t="str">
        <f aca="false">IFERROR(VLOOKUP(F176, Entries!$B:$F, 5, FALSE()),"")</f>
        <v/>
      </c>
      <c r="L176" s="0" t="str">
        <f aca="false">LEFT(Table22[[#This Row],[Category]],2)</f>
        <v/>
      </c>
      <c r="M176" s="0" t="str">
        <f aca="false">IF(F176&lt;&gt;0,COUNTIF($L$2:L176,L176),"")</f>
        <v/>
      </c>
      <c r="N176" s="0" t="str">
        <f aca="false">IF(F176&lt;&gt;0,L176&amp;":"&amp;M176,"")</f>
        <v/>
      </c>
    </row>
    <row r="177" customFormat="false" ht="15" hidden="false" customHeight="false" outlineLevel="0" collapsed="false">
      <c r="A177" s="5" t="n">
        <v>176</v>
      </c>
      <c r="B177" s="5" t="str">
        <f aca="false">IF(F177&lt;&gt;"",COUNTIF($J$2:J177,J177),"")</f>
        <v/>
      </c>
      <c r="C177" s="5" t="str">
        <f aca="false">IF(F177&lt;&gt;0,J177&amp;":"&amp;B177,"")</f>
        <v/>
      </c>
      <c r="D177" s="5" t="str">
        <f aca="false">IF(F177&lt;&gt;0,COUNTIF($K$2:K177,K177),"")</f>
        <v/>
      </c>
      <c r="E177" s="5" t="str">
        <f aca="false">IF(F177&lt;&gt;0,K177&amp;":"&amp;D177,"")</f>
        <v/>
      </c>
      <c r="G177" s="21"/>
      <c r="H177" s="0" t="str">
        <f aca="false">IFERROR(VLOOKUP(F177, Entries!$B:$F, 2, FALSE()),"")</f>
        <v/>
      </c>
      <c r="I177" s="0" t="str">
        <f aca="false">IFERROR(VLOOKUP(F177, Entries!$B:$F, 3, FALSE()),"")</f>
        <v/>
      </c>
      <c r="J177" s="0" t="str">
        <f aca="false">IFERROR(VLOOKUP(F177, Entries!$B:$F, 4, FALSE()),"")</f>
        <v/>
      </c>
      <c r="K177" s="0" t="str">
        <f aca="false">IFERROR(VLOOKUP(F177, Entries!$B:$F, 5, FALSE()),"")</f>
        <v/>
      </c>
      <c r="L177" s="0" t="str">
        <f aca="false">LEFT(Table22[[#This Row],[Category]],2)</f>
        <v/>
      </c>
      <c r="M177" s="0" t="str">
        <f aca="false">IF(F177&lt;&gt;0,COUNTIF($L$2:L177,L177),"")</f>
        <v/>
      </c>
      <c r="N177" s="0" t="str">
        <f aca="false">IF(F177&lt;&gt;0,L177&amp;":"&amp;M177,"")</f>
        <v/>
      </c>
    </row>
    <row r="178" customFormat="false" ht="15" hidden="false" customHeight="false" outlineLevel="0" collapsed="false">
      <c r="A178" s="5" t="n">
        <v>177</v>
      </c>
      <c r="B178" s="5" t="str">
        <f aca="false">IF(F178&lt;&gt;"",COUNTIF($J$2:J178,J178),"")</f>
        <v/>
      </c>
      <c r="C178" s="5" t="str">
        <f aca="false">IF(F178&lt;&gt;0,J178&amp;":"&amp;B178,"")</f>
        <v/>
      </c>
      <c r="D178" s="5" t="str">
        <f aca="false">IF(F178&lt;&gt;0,COUNTIF($K$2:K178,K178),"")</f>
        <v/>
      </c>
      <c r="E178" s="5" t="str">
        <f aca="false">IF(F178&lt;&gt;0,K178&amp;":"&amp;D178,"")</f>
        <v/>
      </c>
      <c r="G178" s="21"/>
      <c r="H178" s="0" t="str">
        <f aca="false">IFERROR(VLOOKUP(F178, Entries!$B:$F, 2, FALSE()),"")</f>
        <v/>
      </c>
      <c r="I178" s="0" t="str">
        <f aca="false">IFERROR(VLOOKUP(F178, Entries!$B:$F, 3, FALSE()),"")</f>
        <v/>
      </c>
      <c r="J178" s="0" t="str">
        <f aca="false">IFERROR(VLOOKUP(F178, Entries!$B:$F, 4, FALSE()),"")</f>
        <v/>
      </c>
      <c r="K178" s="0" t="str">
        <f aca="false">IFERROR(VLOOKUP(F178, Entries!$B:$F, 5, FALSE()),"")</f>
        <v/>
      </c>
      <c r="L178" s="0" t="str">
        <f aca="false">LEFT(Table22[[#This Row],[Category]],2)</f>
        <v/>
      </c>
      <c r="M178" s="0" t="str">
        <f aca="false">IF(F178&lt;&gt;0,COUNTIF($L$2:L178,L178),"")</f>
        <v/>
      </c>
      <c r="N178" s="0" t="str">
        <f aca="false">IF(F178&lt;&gt;0,L178&amp;":"&amp;M178,"")</f>
        <v/>
      </c>
    </row>
    <row r="179" customFormat="false" ht="15" hidden="false" customHeight="false" outlineLevel="0" collapsed="false">
      <c r="A179" s="5" t="n">
        <v>178</v>
      </c>
      <c r="B179" s="5" t="str">
        <f aca="false">IF(F179&lt;&gt;"",COUNTIF($J$2:J179,J179),"")</f>
        <v/>
      </c>
      <c r="C179" s="5" t="str">
        <f aca="false">IF(F179&lt;&gt;0,J179&amp;":"&amp;B179,"")</f>
        <v/>
      </c>
      <c r="D179" s="5" t="str">
        <f aca="false">IF(F179&lt;&gt;0,COUNTIF($K$2:K179,K179),"")</f>
        <v/>
      </c>
      <c r="E179" s="5" t="str">
        <f aca="false">IF(F179&lt;&gt;0,K179&amp;":"&amp;D179,"")</f>
        <v/>
      </c>
      <c r="G179" s="21"/>
      <c r="H179" s="0" t="str">
        <f aca="false">IFERROR(VLOOKUP(F179, Entries!$B:$F, 2, FALSE()),"")</f>
        <v/>
      </c>
      <c r="I179" s="0" t="str">
        <f aca="false">IFERROR(VLOOKUP(F179, Entries!$B:$F, 3, FALSE()),"")</f>
        <v/>
      </c>
      <c r="J179" s="0" t="str">
        <f aca="false">IFERROR(VLOOKUP(F179, Entries!$B:$F, 4, FALSE()),"")</f>
        <v/>
      </c>
      <c r="K179" s="0" t="str">
        <f aca="false">IFERROR(VLOOKUP(F179, Entries!$B:$F, 5, FALSE()),"")</f>
        <v/>
      </c>
      <c r="L179" s="0" t="str">
        <f aca="false">LEFT(Table22[[#This Row],[Category]],2)</f>
        <v/>
      </c>
      <c r="M179" s="0" t="str">
        <f aca="false">IF(F179&lt;&gt;0,COUNTIF($L$2:L179,L179),"")</f>
        <v/>
      </c>
      <c r="N179" s="0" t="str">
        <f aca="false">IF(F179&lt;&gt;0,L179&amp;":"&amp;M179,"")</f>
        <v/>
      </c>
    </row>
    <row r="180" customFormat="false" ht="15" hidden="false" customHeight="false" outlineLevel="0" collapsed="false">
      <c r="A180" s="5" t="n">
        <v>179</v>
      </c>
      <c r="B180" s="5" t="str">
        <f aca="false">IF(F180&lt;&gt;"",COUNTIF($J$2:J180,J180),"")</f>
        <v/>
      </c>
      <c r="C180" s="5" t="str">
        <f aca="false">IF(F180&lt;&gt;0,J180&amp;":"&amp;B180,"")</f>
        <v/>
      </c>
      <c r="D180" s="5" t="str">
        <f aca="false">IF(F180&lt;&gt;0,COUNTIF($K$2:K180,K180),"")</f>
        <v/>
      </c>
      <c r="E180" s="5" t="str">
        <f aca="false">IF(F180&lt;&gt;0,K180&amp;":"&amp;D180,"")</f>
        <v/>
      </c>
      <c r="G180" s="21"/>
      <c r="H180" s="0" t="str">
        <f aca="false">IFERROR(VLOOKUP(F180, Entries!$B:$F, 2, FALSE()),"")</f>
        <v/>
      </c>
      <c r="I180" s="0" t="str">
        <f aca="false">IFERROR(VLOOKUP(F180, Entries!$B:$F, 3, FALSE()),"")</f>
        <v/>
      </c>
      <c r="J180" s="0" t="str">
        <f aca="false">IFERROR(VLOOKUP(F180, Entries!$B:$F, 4, FALSE()),"")</f>
        <v/>
      </c>
      <c r="K180" s="0" t="str">
        <f aca="false">IFERROR(VLOOKUP(F180, Entries!$B:$F, 5, FALSE()),"")</f>
        <v/>
      </c>
      <c r="L180" s="0" t="str">
        <f aca="false">LEFT(Table22[[#This Row],[Category]],2)</f>
        <v/>
      </c>
      <c r="M180" s="0" t="str">
        <f aca="false">IF(F180&lt;&gt;0,COUNTIF($L$2:L180,L180),"")</f>
        <v/>
      </c>
      <c r="N180" s="0" t="str">
        <f aca="false">IF(F180&lt;&gt;0,L180&amp;":"&amp;M180,"")</f>
        <v/>
      </c>
    </row>
    <row r="181" customFormat="false" ht="15" hidden="false" customHeight="false" outlineLevel="0" collapsed="false">
      <c r="A181" s="5" t="n">
        <v>180</v>
      </c>
      <c r="B181" s="5" t="str">
        <f aca="false">IF(F181&lt;&gt;"",COUNTIF($J$2:J181,J181),"")</f>
        <v/>
      </c>
      <c r="C181" s="5" t="str">
        <f aca="false">IF(F181&lt;&gt;0,J181&amp;":"&amp;B181,"")</f>
        <v/>
      </c>
      <c r="D181" s="5" t="str">
        <f aca="false">IF(F181&lt;&gt;0,COUNTIF($K$2:K181,K181),"")</f>
        <v/>
      </c>
      <c r="E181" s="5" t="str">
        <f aca="false">IF(F181&lt;&gt;0,K181&amp;":"&amp;D181,"")</f>
        <v/>
      </c>
      <c r="G181" s="21"/>
      <c r="H181" s="0" t="str">
        <f aca="false">IFERROR(VLOOKUP(F181, Entries!$B:$F, 2, FALSE()),"")</f>
        <v/>
      </c>
      <c r="I181" s="0" t="str">
        <f aca="false">IFERROR(VLOOKUP(F181, Entries!$B:$F, 3, FALSE()),"")</f>
        <v/>
      </c>
      <c r="J181" s="0" t="str">
        <f aca="false">IFERROR(VLOOKUP(F181, Entries!$B:$F, 4, FALSE()),"")</f>
        <v/>
      </c>
      <c r="K181" s="0" t="str">
        <f aca="false">IFERROR(VLOOKUP(F181, Entries!$B:$F, 5, FALSE()),"")</f>
        <v/>
      </c>
      <c r="L181" s="0" t="str">
        <f aca="false">LEFT(Table22[[#This Row],[Category]],2)</f>
        <v/>
      </c>
      <c r="M181" s="0" t="str">
        <f aca="false">IF(F181&lt;&gt;0,COUNTIF($L$2:L181,L181),"")</f>
        <v/>
      </c>
      <c r="N181" s="0" t="str">
        <f aca="false">IF(F181&lt;&gt;0,L181&amp;":"&amp;M181,"")</f>
        <v/>
      </c>
    </row>
    <row r="182" customFormat="false" ht="15" hidden="false" customHeight="false" outlineLevel="0" collapsed="false">
      <c r="A182" s="5" t="n">
        <v>181</v>
      </c>
      <c r="B182" s="5" t="str">
        <f aca="false">IF(F182&lt;&gt;"",COUNTIF($J$2:J182,J182),"")</f>
        <v/>
      </c>
      <c r="C182" s="5" t="str">
        <f aca="false">IF(F182&lt;&gt;0,J182&amp;":"&amp;B182,"")</f>
        <v/>
      </c>
      <c r="D182" s="5" t="str">
        <f aca="false">IF(F182&lt;&gt;0,COUNTIF($K$2:K182,K182),"")</f>
        <v/>
      </c>
      <c r="E182" s="5" t="str">
        <f aca="false">IF(F182&lt;&gt;0,K182&amp;":"&amp;D182,"")</f>
        <v/>
      </c>
      <c r="G182" s="21"/>
      <c r="H182" s="0" t="str">
        <f aca="false">IFERROR(VLOOKUP(F182, Entries!$B:$F, 2, FALSE()),"")</f>
        <v/>
      </c>
      <c r="I182" s="0" t="str">
        <f aca="false">IFERROR(VLOOKUP(F182, Entries!$B:$F, 3, FALSE()),"")</f>
        <v/>
      </c>
      <c r="J182" s="0" t="str">
        <f aca="false">IFERROR(VLOOKUP(F182, Entries!$B:$F, 4, FALSE()),"")</f>
        <v/>
      </c>
      <c r="K182" s="0" t="str">
        <f aca="false">IFERROR(VLOOKUP(F182, Entries!$B:$F, 5, FALSE()),"")</f>
        <v/>
      </c>
      <c r="L182" s="0" t="str">
        <f aca="false">LEFT(Table22[[#This Row],[Category]],2)</f>
        <v/>
      </c>
      <c r="M182" s="0" t="str">
        <f aca="false">IF(F182&lt;&gt;0,COUNTIF($L$2:L182,L182),"")</f>
        <v/>
      </c>
      <c r="N182" s="0" t="str">
        <f aca="false">IF(F182&lt;&gt;0,L182&amp;":"&amp;M182,"")</f>
        <v/>
      </c>
    </row>
    <row r="183" customFormat="false" ht="15" hidden="false" customHeight="false" outlineLevel="0" collapsed="false">
      <c r="A183" s="5" t="n">
        <v>182</v>
      </c>
      <c r="B183" s="5" t="str">
        <f aca="false">IF(F183&lt;&gt;"",COUNTIF($J$2:J183,J183),"")</f>
        <v/>
      </c>
      <c r="C183" s="5" t="str">
        <f aca="false">IF(F183&lt;&gt;0,J183&amp;":"&amp;B183,"")</f>
        <v/>
      </c>
      <c r="D183" s="5" t="str">
        <f aca="false">IF(F183&lt;&gt;0,COUNTIF($K$2:K183,K183),"")</f>
        <v/>
      </c>
      <c r="E183" s="5" t="str">
        <f aca="false">IF(F183&lt;&gt;0,K183&amp;":"&amp;D183,"")</f>
        <v/>
      </c>
      <c r="G183" s="21"/>
      <c r="H183" s="0" t="str">
        <f aca="false">IFERROR(VLOOKUP(F183, Entries!$B:$F, 2, FALSE()),"")</f>
        <v/>
      </c>
      <c r="I183" s="0" t="str">
        <f aca="false">IFERROR(VLOOKUP(F183, Entries!$B:$F, 3, FALSE()),"")</f>
        <v/>
      </c>
      <c r="J183" s="0" t="str">
        <f aca="false">IFERROR(VLOOKUP(F183, Entries!$B:$F, 4, FALSE()),"")</f>
        <v/>
      </c>
      <c r="K183" s="0" t="str">
        <f aca="false">IFERROR(VLOOKUP(F183, Entries!$B:$F, 5, FALSE()),"")</f>
        <v/>
      </c>
      <c r="L183" s="0" t="str">
        <f aca="false">LEFT(Table22[[#This Row],[Category]],2)</f>
        <v/>
      </c>
      <c r="M183" s="0" t="str">
        <f aca="false">IF(F183&lt;&gt;0,COUNTIF($L$2:L183,L183),"")</f>
        <v/>
      </c>
      <c r="N183" s="0" t="str">
        <f aca="false">IF(F183&lt;&gt;0,L183&amp;":"&amp;M183,"")</f>
        <v/>
      </c>
    </row>
    <row r="184" customFormat="false" ht="15" hidden="false" customHeight="false" outlineLevel="0" collapsed="false">
      <c r="A184" s="5" t="n">
        <v>183</v>
      </c>
      <c r="B184" s="5" t="str">
        <f aca="false">IF(F184&lt;&gt;"",COUNTIF($J$2:J184,J184),"")</f>
        <v/>
      </c>
      <c r="C184" s="5" t="str">
        <f aca="false">IF(F184&lt;&gt;0,J184&amp;":"&amp;B184,"")</f>
        <v/>
      </c>
      <c r="D184" s="5" t="str">
        <f aca="false">IF(F184&lt;&gt;0,COUNTIF($K$2:K184,K184),"")</f>
        <v/>
      </c>
      <c r="E184" s="5" t="str">
        <f aca="false">IF(F184&lt;&gt;0,K184&amp;":"&amp;D184,"")</f>
        <v/>
      </c>
      <c r="G184" s="21"/>
      <c r="H184" s="0" t="str">
        <f aca="false">IFERROR(VLOOKUP(F184, Entries!$B:$F, 2, FALSE()),"")</f>
        <v/>
      </c>
      <c r="I184" s="0" t="str">
        <f aca="false">IFERROR(VLOOKUP(F184, Entries!$B:$F, 3, FALSE()),"")</f>
        <v/>
      </c>
      <c r="J184" s="0" t="str">
        <f aca="false">IFERROR(VLOOKUP(F184, Entries!$B:$F, 4, FALSE()),"")</f>
        <v/>
      </c>
      <c r="K184" s="0" t="str">
        <f aca="false">IFERROR(VLOOKUP(F184, Entries!$B:$F, 5, FALSE()),"")</f>
        <v/>
      </c>
      <c r="L184" s="0" t="str">
        <f aca="false">LEFT(Table22[[#This Row],[Category]],2)</f>
        <v/>
      </c>
      <c r="M184" s="0" t="str">
        <f aca="false">IF(F184&lt;&gt;0,COUNTIF($L$2:L184,L184),"")</f>
        <v/>
      </c>
      <c r="N184" s="0" t="str">
        <f aca="false">IF(F184&lt;&gt;0,L184&amp;":"&amp;M184,"")</f>
        <v/>
      </c>
    </row>
    <row r="185" customFormat="false" ht="15" hidden="false" customHeight="false" outlineLevel="0" collapsed="false">
      <c r="A185" s="5" t="n">
        <v>184</v>
      </c>
      <c r="B185" s="5" t="str">
        <f aca="false">IF(F185&lt;&gt;"",COUNTIF($J$2:J185,J185),"")</f>
        <v/>
      </c>
      <c r="C185" s="5" t="str">
        <f aca="false">IF(F185&lt;&gt;0,J185&amp;":"&amp;B185,"")</f>
        <v/>
      </c>
      <c r="D185" s="5" t="str">
        <f aca="false">IF(F185&lt;&gt;0,COUNTIF($K$2:K185,K185),"")</f>
        <v/>
      </c>
      <c r="E185" s="5" t="str">
        <f aca="false">IF(F185&lt;&gt;0,K185&amp;":"&amp;D185,"")</f>
        <v/>
      </c>
      <c r="G185" s="21"/>
      <c r="H185" s="0" t="str">
        <f aca="false">IFERROR(VLOOKUP(F185, Entries!$B:$F, 2, FALSE()),"")</f>
        <v/>
      </c>
      <c r="I185" s="0" t="str">
        <f aca="false">IFERROR(VLOOKUP(F185, Entries!$B:$F, 3, FALSE()),"")</f>
        <v/>
      </c>
      <c r="J185" s="0" t="str">
        <f aca="false">IFERROR(VLOOKUP(F185, Entries!$B:$F, 4, FALSE()),"")</f>
        <v/>
      </c>
      <c r="K185" s="0" t="str">
        <f aca="false">IFERROR(VLOOKUP(F185, Entries!$B:$F, 5, FALSE()),"")</f>
        <v/>
      </c>
      <c r="L185" s="0" t="str">
        <f aca="false">LEFT(Table22[[#This Row],[Category]],2)</f>
        <v/>
      </c>
      <c r="M185" s="0" t="str">
        <f aca="false">IF(F185&lt;&gt;0,COUNTIF($L$2:L185,L185),"")</f>
        <v/>
      </c>
      <c r="N185" s="0" t="str">
        <f aca="false">IF(F185&lt;&gt;0,L185&amp;":"&amp;M185,"")</f>
        <v/>
      </c>
    </row>
    <row r="186" customFormat="false" ht="15" hidden="false" customHeight="false" outlineLevel="0" collapsed="false">
      <c r="A186" s="5" t="n">
        <v>185</v>
      </c>
      <c r="B186" s="5" t="str">
        <f aca="false">IF(F186&lt;&gt;"",COUNTIF($J$2:J186,J186),"")</f>
        <v/>
      </c>
      <c r="C186" s="5" t="str">
        <f aca="false">IF(F186&lt;&gt;0,J186&amp;":"&amp;B186,"")</f>
        <v/>
      </c>
      <c r="D186" s="5" t="str">
        <f aca="false">IF(F186&lt;&gt;0,COUNTIF($K$2:K186,K186),"")</f>
        <v/>
      </c>
      <c r="E186" s="5" t="str">
        <f aca="false">IF(F186&lt;&gt;0,K186&amp;":"&amp;D186,"")</f>
        <v/>
      </c>
      <c r="G186" s="21"/>
      <c r="H186" s="0" t="str">
        <f aca="false">IFERROR(VLOOKUP(F186, Entries!$B:$F, 2, FALSE()),"")</f>
        <v/>
      </c>
      <c r="I186" s="0" t="str">
        <f aca="false">IFERROR(VLOOKUP(F186, Entries!$B:$F, 3, FALSE()),"")</f>
        <v/>
      </c>
      <c r="J186" s="0" t="str">
        <f aca="false">IFERROR(VLOOKUP(F186, Entries!$B:$F, 4, FALSE()),"")</f>
        <v/>
      </c>
      <c r="K186" s="0" t="str">
        <f aca="false">IFERROR(VLOOKUP(F186, Entries!$B:$F, 5, FALSE()),"")</f>
        <v/>
      </c>
      <c r="L186" s="0" t="str">
        <f aca="false">LEFT(Table22[[#This Row],[Category]],2)</f>
        <v/>
      </c>
      <c r="M186" s="0" t="str">
        <f aca="false">IF(F186&lt;&gt;0,COUNTIF($L$2:L186,L186),"")</f>
        <v/>
      </c>
      <c r="N186" s="0" t="str">
        <f aca="false">IF(F186&lt;&gt;0,L186&amp;":"&amp;M186,"")</f>
        <v/>
      </c>
    </row>
    <row r="187" customFormat="false" ht="15" hidden="false" customHeight="false" outlineLevel="0" collapsed="false">
      <c r="A187" s="5" t="n">
        <v>186</v>
      </c>
      <c r="B187" s="5" t="str">
        <f aca="false">IF(F187&lt;&gt;"",COUNTIF($J$2:J187,J187),"")</f>
        <v/>
      </c>
      <c r="C187" s="5" t="str">
        <f aca="false">IF(F187&lt;&gt;0,J187&amp;":"&amp;B187,"")</f>
        <v/>
      </c>
      <c r="D187" s="5" t="str">
        <f aca="false">IF(F187&lt;&gt;0,COUNTIF($K$2:K187,K187),"")</f>
        <v/>
      </c>
      <c r="E187" s="5" t="str">
        <f aca="false">IF(F187&lt;&gt;0,K187&amp;":"&amp;D187,"")</f>
        <v/>
      </c>
      <c r="G187" s="21"/>
      <c r="H187" s="0" t="str">
        <f aca="false">IFERROR(VLOOKUP(F187, Entries!$B:$F, 2, FALSE()),"")</f>
        <v/>
      </c>
      <c r="I187" s="0" t="str">
        <f aca="false">IFERROR(VLOOKUP(F187, Entries!$B:$F, 3, FALSE()),"")</f>
        <v/>
      </c>
      <c r="J187" s="0" t="str">
        <f aca="false">IFERROR(VLOOKUP(F187, Entries!$B:$F, 4, FALSE()),"")</f>
        <v/>
      </c>
      <c r="K187" s="0" t="str">
        <f aca="false">IFERROR(VLOOKUP(F187, Entries!$B:$F, 5, FALSE()),"")</f>
        <v/>
      </c>
      <c r="L187" s="0" t="str">
        <f aca="false">LEFT(Table22[[#This Row],[Category]],2)</f>
        <v/>
      </c>
      <c r="M187" s="0" t="str">
        <f aca="false">IF(F187&lt;&gt;0,COUNTIF($L$2:L187,L187),"")</f>
        <v/>
      </c>
      <c r="N187" s="0" t="str">
        <f aca="false">IF(F187&lt;&gt;0,L187&amp;":"&amp;M187,"")</f>
        <v/>
      </c>
    </row>
    <row r="188" customFormat="false" ht="15" hidden="false" customHeight="false" outlineLevel="0" collapsed="false">
      <c r="A188" s="5" t="n">
        <v>187</v>
      </c>
      <c r="B188" s="5" t="str">
        <f aca="false">IF(F188&lt;&gt;"",COUNTIF($J$2:J188,J188),"")</f>
        <v/>
      </c>
      <c r="C188" s="5" t="str">
        <f aca="false">IF(F188&lt;&gt;0,J188&amp;":"&amp;B188,"")</f>
        <v/>
      </c>
      <c r="D188" s="5" t="str">
        <f aca="false">IF(F188&lt;&gt;0,COUNTIF($K$2:K188,K188),"")</f>
        <v/>
      </c>
      <c r="E188" s="5" t="str">
        <f aca="false">IF(F188&lt;&gt;0,K188&amp;":"&amp;D188,"")</f>
        <v/>
      </c>
      <c r="G188" s="21"/>
      <c r="H188" s="0" t="str">
        <f aca="false">IFERROR(VLOOKUP(F188, Entries!$B:$F, 2, FALSE()),"")</f>
        <v/>
      </c>
      <c r="I188" s="0" t="str">
        <f aca="false">IFERROR(VLOOKUP(F188, Entries!$B:$F, 3, FALSE()),"")</f>
        <v/>
      </c>
      <c r="J188" s="0" t="str">
        <f aca="false">IFERROR(VLOOKUP(F188, Entries!$B:$F, 4, FALSE()),"")</f>
        <v/>
      </c>
      <c r="K188" s="0" t="str">
        <f aca="false">IFERROR(VLOOKUP(F188, Entries!$B:$F, 5, FALSE()),"")</f>
        <v/>
      </c>
      <c r="L188" s="0" t="str">
        <f aca="false">LEFT(Table22[[#This Row],[Category]],2)</f>
        <v/>
      </c>
      <c r="M188" s="0" t="str">
        <f aca="false">IF(F188&lt;&gt;0,COUNTIF($L$2:L188,L188),"")</f>
        <v/>
      </c>
      <c r="N188" s="0" t="str">
        <f aca="false">IF(F188&lt;&gt;0,L188&amp;":"&amp;M188,"")</f>
        <v/>
      </c>
    </row>
    <row r="189" customFormat="false" ht="15" hidden="false" customHeight="false" outlineLevel="0" collapsed="false">
      <c r="A189" s="5" t="n">
        <v>188</v>
      </c>
      <c r="B189" s="5" t="str">
        <f aca="false">IF(F189&lt;&gt;"",COUNTIF($J$2:J189,J189),"")</f>
        <v/>
      </c>
      <c r="C189" s="5" t="str">
        <f aca="false">IF(F189&lt;&gt;0,J189&amp;":"&amp;B189,"")</f>
        <v/>
      </c>
      <c r="D189" s="5" t="str">
        <f aca="false">IF(F189&lt;&gt;0,COUNTIF($K$2:K189,K189),"")</f>
        <v/>
      </c>
      <c r="E189" s="5" t="str">
        <f aca="false">IF(F189&lt;&gt;0,K189&amp;":"&amp;D189,"")</f>
        <v/>
      </c>
      <c r="G189" s="21"/>
      <c r="H189" s="0" t="str">
        <f aca="false">IFERROR(VLOOKUP(F189, Entries!$B:$F, 2, FALSE()),"")</f>
        <v/>
      </c>
      <c r="I189" s="0" t="str">
        <f aca="false">IFERROR(VLOOKUP(F189, Entries!$B:$F, 3, FALSE()),"")</f>
        <v/>
      </c>
      <c r="J189" s="0" t="str">
        <f aca="false">IFERROR(VLOOKUP(F189, Entries!$B:$F, 4, FALSE()),"")</f>
        <v/>
      </c>
      <c r="K189" s="0" t="str">
        <f aca="false">IFERROR(VLOOKUP(F189, Entries!$B:$F, 5, FALSE()),"")</f>
        <v/>
      </c>
      <c r="L189" s="0" t="str">
        <f aca="false">LEFT(Table22[[#This Row],[Category]],2)</f>
        <v/>
      </c>
      <c r="M189" s="0" t="str">
        <f aca="false">IF(F189&lt;&gt;0,COUNTIF($L$2:L189,L189),"")</f>
        <v/>
      </c>
      <c r="N189" s="0" t="str">
        <f aca="false">IF(F189&lt;&gt;0,L189&amp;":"&amp;M189,"")</f>
        <v/>
      </c>
    </row>
    <row r="190" customFormat="false" ht="15" hidden="false" customHeight="false" outlineLevel="0" collapsed="false">
      <c r="A190" s="5" t="n">
        <v>189</v>
      </c>
      <c r="B190" s="5" t="str">
        <f aca="false">IF(F190&lt;&gt;"",COUNTIF($J$2:J190,J190),"")</f>
        <v/>
      </c>
      <c r="C190" s="5" t="str">
        <f aca="false">IF(F190&lt;&gt;0,J190&amp;":"&amp;B190,"")</f>
        <v/>
      </c>
      <c r="D190" s="5" t="str">
        <f aca="false">IF(F190&lt;&gt;0,COUNTIF($K$2:K190,K190),"")</f>
        <v/>
      </c>
      <c r="E190" s="5" t="str">
        <f aca="false">IF(F190&lt;&gt;0,K190&amp;":"&amp;D190,"")</f>
        <v/>
      </c>
      <c r="G190" s="21"/>
      <c r="H190" s="0" t="str">
        <f aca="false">IFERROR(VLOOKUP(F190, Entries!$B:$F, 2, FALSE()),"")</f>
        <v/>
      </c>
      <c r="I190" s="0" t="str">
        <f aca="false">IFERROR(VLOOKUP(F190, Entries!$B:$F, 3, FALSE()),"")</f>
        <v/>
      </c>
      <c r="J190" s="0" t="str">
        <f aca="false">IFERROR(VLOOKUP(F190, Entries!$B:$F, 4, FALSE()),"")</f>
        <v/>
      </c>
      <c r="K190" s="0" t="str">
        <f aca="false">IFERROR(VLOOKUP(F190, Entries!$B:$F, 5, FALSE()),"")</f>
        <v/>
      </c>
      <c r="L190" s="0" t="str">
        <f aca="false">LEFT(Table22[[#This Row],[Category]],2)</f>
        <v/>
      </c>
      <c r="M190" s="0" t="str">
        <f aca="false">IF(F190&lt;&gt;0,COUNTIF($L$2:L190,L190),"")</f>
        <v/>
      </c>
      <c r="N190" s="0" t="str">
        <f aca="false">IF(F190&lt;&gt;0,L190&amp;":"&amp;M190,"")</f>
        <v/>
      </c>
    </row>
    <row r="191" customFormat="false" ht="15" hidden="false" customHeight="false" outlineLevel="0" collapsed="false">
      <c r="A191" s="5" t="n">
        <v>190</v>
      </c>
      <c r="B191" s="5" t="str">
        <f aca="false">IF(F191&lt;&gt;"",COUNTIF($J$2:J191,J191),"")</f>
        <v/>
      </c>
      <c r="C191" s="5" t="str">
        <f aca="false">IF(F191&lt;&gt;0,J191&amp;":"&amp;B191,"")</f>
        <v/>
      </c>
      <c r="D191" s="5" t="str">
        <f aca="false">IF(F191&lt;&gt;0,COUNTIF($K$2:K191,K191),"")</f>
        <v/>
      </c>
      <c r="E191" s="5" t="str">
        <f aca="false">IF(F191&lt;&gt;0,K191&amp;":"&amp;D191,"")</f>
        <v/>
      </c>
      <c r="G191" s="21"/>
      <c r="H191" s="0" t="str">
        <f aca="false">IFERROR(VLOOKUP(F191, Entries!$B:$F, 2, FALSE()),"")</f>
        <v/>
      </c>
      <c r="I191" s="0" t="str">
        <f aca="false">IFERROR(VLOOKUP(F191, Entries!$B:$F, 3, FALSE()),"")</f>
        <v/>
      </c>
      <c r="J191" s="0" t="str">
        <f aca="false">IFERROR(VLOOKUP(F191, Entries!$B:$F, 4, FALSE()),"")</f>
        <v/>
      </c>
      <c r="K191" s="0" t="str">
        <f aca="false">IFERROR(VLOOKUP(F191, Entries!$B:$F, 5, FALSE()),"")</f>
        <v/>
      </c>
      <c r="L191" s="0" t="str">
        <f aca="false">LEFT(Table22[[#This Row],[Category]],2)</f>
        <v/>
      </c>
      <c r="M191" s="0" t="str">
        <f aca="false">IF(F191&lt;&gt;0,COUNTIF($L$2:L191,L191),"")</f>
        <v/>
      </c>
      <c r="N191" s="0" t="str">
        <f aca="false">IF(F191&lt;&gt;0,L191&amp;":"&amp;M191,"")</f>
        <v/>
      </c>
    </row>
    <row r="192" customFormat="false" ht="15" hidden="false" customHeight="false" outlineLevel="0" collapsed="false">
      <c r="A192" s="5" t="n">
        <v>191</v>
      </c>
      <c r="B192" s="5" t="str">
        <f aca="false">IF(F192&lt;&gt;"",COUNTIF($J$2:J192,J192),"")</f>
        <v/>
      </c>
      <c r="C192" s="5" t="str">
        <f aca="false">IF(F192&lt;&gt;0,J192&amp;":"&amp;B192,"")</f>
        <v/>
      </c>
      <c r="D192" s="5" t="str">
        <f aca="false">IF(F192&lt;&gt;0,COUNTIF($K$2:K192,K192),"")</f>
        <v/>
      </c>
      <c r="E192" s="5" t="str">
        <f aca="false">IF(F192&lt;&gt;0,K192&amp;":"&amp;D192,"")</f>
        <v/>
      </c>
      <c r="G192" s="21"/>
      <c r="H192" s="0" t="str">
        <f aca="false">IFERROR(VLOOKUP(F192, Entries!$B:$F, 2, FALSE()),"")</f>
        <v/>
      </c>
      <c r="I192" s="0" t="str">
        <f aca="false">IFERROR(VLOOKUP(F192, Entries!$B:$F, 3, FALSE()),"")</f>
        <v/>
      </c>
      <c r="J192" s="0" t="str">
        <f aca="false">IFERROR(VLOOKUP(F192, Entries!$B:$F, 4, FALSE()),"")</f>
        <v/>
      </c>
      <c r="K192" s="0" t="str">
        <f aca="false">IFERROR(VLOOKUP(F192, Entries!$B:$F, 5, FALSE()),"")</f>
        <v/>
      </c>
      <c r="L192" s="0" t="str">
        <f aca="false">LEFT(Table22[[#This Row],[Category]],2)</f>
        <v/>
      </c>
      <c r="M192" s="0" t="str">
        <f aca="false">IF(F192&lt;&gt;0,COUNTIF($L$2:L192,L192),"")</f>
        <v/>
      </c>
      <c r="N192" s="0" t="str">
        <f aca="false">IF(F192&lt;&gt;0,L192&amp;":"&amp;M192,"")</f>
        <v/>
      </c>
    </row>
    <row r="193" customFormat="false" ht="15" hidden="false" customHeight="false" outlineLevel="0" collapsed="false">
      <c r="A193" s="5" t="n">
        <v>192</v>
      </c>
      <c r="B193" s="5" t="str">
        <f aca="false">IF(F193&lt;&gt;"",COUNTIF($J$2:J193,J193),"")</f>
        <v/>
      </c>
      <c r="C193" s="5" t="str">
        <f aca="false">IF(F193&lt;&gt;0,J193&amp;":"&amp;B193,"")</f>
        <v/>
      </c>
      <c r="D193" s="5" t="str">
        <f aca="false">IF(F193&lt;&gt;0,COUNTIF($K$2:K193,K193),"")</f>
        <v/>
      </c>
      <c r="E193" s="5" t="str">
        <f aca="false">IF(F193&lt;&gt;0,K193&amp;":"&amp;D193,"")</f>
        <v/>
      </c>
      <c r="G193" s="21"/>
      <c r="H193" s="0" t="str">
        <f aca="false">IFERROR(VLOOKUP(F193, Entries!$B:$F, 2, FALSE()),"")</f>
        <v/>
      </c>
      <c r="I193" s="0" t="str">
        <f aca="false">IFERROR(VLOOKUP(F193, Entries!$B:$F, 3, FALSE()),"")</f>
        <v/>
      </c>
      <c r="J193" s="0" t="str">
        <f aca="false">IFERROR(VLOOKUP(F193, Entries!$B:$F, 4, FALSE()),"")</f>
        <v/>
      </c>
      <c r="K193" s="0" t="str">
        <f aca="false">IFERROR(VLOOKUP(F193, Entries!$B:$F, 5, FALSE()),"")</f>
        <v/>
      </c>
      <c r="L193" s="0" t="str">
        <f aca="false">LEFT(Table22[[#This Row],[Category]],2)</f>
        <v/>
      </c>
      <c r="M193" s="0" t="str">
        <f aca="false">IF(F193&lt;&gt;0,COUNTIF($L$2:L193,L193),"")</f>
        <v/>
      </c>
      <c r="N193" s="0" t="str">
        <f aca="false">IF(F193&lt;&gt;0,L193&amp;":"&amp;M193,"")</f>
        <v/>
      </c>
    </row>
    <row r="194" customFormat="false" ht="15" hidden="false" customHeight="false" outlineLevel="0" collapsed="false">
      <c r="A194" s="5" t="n">
        <v>193</v>
      </c>
      <c r="B194" s="5" t="str">
        <f aca="false">IF(F194&lt;&gt;"",COUNTIF($J$2:J194,J194),"")</f>
        <v/>
      </c>
      <c r="C194" s="5" t="str">
        <f aca="false">IF(F194&lt;&gt;0,J194&amp;":"&amp;B194,"")</f>
        <v/>
      </c>
      <c r="D194" s="5" t="str">
        <f aca="false">IF(F194&lt;&gt;0,COUNTIF($K$2:K194,K194),"")</f>
        <v/>
      </c>
      <c r="E194" s="5" t="str">
        <f aca="false">IF(F194&lt;&gt;0,K194&amp;":"&amp;D194,"")</f>
        <v/>
      </c>
      <c r="G194" s="21"/>
      <c r="H194" s="0" t="str">
        <f aca="false">IFERROR(VLOOKUP(F194, Entries!$B:$F, 2, FALSE()),"")</f>
        <v/>
      </c>
      <c r="I194" s="0" t="str">
        <f aca="false">IFERROR(VLOOKUP(F194, Entries!$B:$F, 3, FALSE()),"")</f>
        <v/>
      </c>
      <c r="J194" s="0" t="str">
        <f aca="false">IFERROR(VLOOKUP(F194, Entries!$B:$F, 4, FALSE()),"")</f>
        <v/>
      </c>
      <c r="K194" s="0" t="str">
        <f aca="false">IFERROR(VLOOKUP(F194, Entries!$B:$F, 5, FALSE()),"")</f>
        <v/>
      </c>
      <c r="L194" s="0" t="str">
        <f aca="false">LEFT(Table22[[#This Row],[Category]],2)</f>
        <v/>
      </c>
      <c r="M194" s="0" t="str">
        <f aca="false">IF(F194&lt;&gt;0,COUNTIF($L$2:L194,L194),"")</f>
        <v/>
      </c>
      <c r="N194" s="0" t="str">
        <f aca="false">IF(F194&lt;&gt;0,L194&amp;":"&amp;M194,"")</f>
        <v/>
      </c>
    </row>
    <row r="195" customFormat="false" ht="15" hidden="false" customHeight="false" outlineLevel="0" collapsed="false">
      <c r="A195" s="5" t="n">
        <v>194</v>
      </c>
      <c r="B195" s="5" t="str">
        <f aca="false">IF(F195&lt;&gt;"",COUNTIF($J$2:J195,J195),"")</f>
        <v/>
      </c>
      <c r="C195" s="5" t="str">
        <f aca="false">IF(F195&lt;&gt;0,J195&amp;":"&amp;B195,"")</f>
        <v/>
      </c>
      <c r="D195" s="5" t="str">
        <f aca="false">IF(F195&lt;&gt;0,COUNTIF($K$2:K195,K195),"")</f>
        <v/>
      </c>
      <c r="E195" s="5" t="str">
        <f aca="false">IF(F195&lt;&gt;0,K195&amp;":"&amp;D195,"")</f>
        <v/>
      </c>
      <c r="G195" s="21"/>
      <c r="H195" s="0" t="str">
        <f aca="false">IFERROR(VLOOKUP(F195, Entries!$B:$F, 2, FALSE()),"")</f>
        <v/>
      </c>
      <c r="I195" s="0" t="str">
        <f aca="false">IFERROR(VLOOKUP(F195, Entries!$B:$F, 3, FALSE()),"")</f>
        <v/>
      </c>
      <c r="J195" s="0" t="str">
        <f aca="false">IFERROR(VLOOKUP(F195, Entries!$B:$F, 4, FALSE()),"")</f>
        <v/>
      </c>
      <c r="K195" s="0" t="str">
        <f aca="false">IFERROR(VLOOKUP(F195, Entries!$B:$F, 5, FALSE()),"")</f>
        <v/>
      </c>
      <c r="L195" s="0" t="str">
        <f aca="false">LEFT(Table22[[#This Row],[Category]],2)</f>
        <v/>
      </c>
      <c r="M195" s="0" t="str">
        <f aca="false">IF(F195&lt;&gt;0,COUNTIF($L$2:L195,L195),"")</f>
        <v/>
      </c>
      <c r="N195" s="0" t="str">
        <f aca="false">IF(F195&lt;&gt;0,L195&amp;":"&amp;M195,"")</f>
        <v/>
      </c>
    </row>
    <row r="196" customFormat="false" ht="15" hidden="false" customHeight="false" outlineLevel="0" collapsed="false">
      <c r="A196" s="5" t="n">
        <v>195</v>
      </c>
      <c r="B196" s="5" t="str">
        <f aca="false">IF(F196&lt;&gt;"",COUNTIF($J$2:J196,J196),"")</f>
        <v/>
      </c>
      <c r="C196" s="5" t="str">
        <f aca="false">IF(F196&lt;&gt;0,J196&amp;":"&amp;B196,"")</f>
        <v/>
      </c>
      <c r="D196" s="5" t="str">
        <f aca="false">IF(F196&lt;&gt;0,COUNTIF($K$2:K196,K196),"")</f>
        <v/>
      </c>
      <c r="E196" s="5" t="str">
        <f aca="false">IF(F196&lt;&gt;0,K196&amp;":"&amp;D196,"")</f>
        <v/>
      </c>
      <c r="G196" s="21"/>
      <c r="H196" s="0" t="str">
        <f aca="false">IFERROR(VLOOKUP(F196, Entries!$B:$F, 2, FALSE()),"")</f>
        <v/>
      </c>
      <c r="I196" s="0" t="str">
        <f aca="false">IFERROR(VLOOKUP(F196, Entries!$B:$F, 3, FALSE()),"")</f>
        <v/>
      </c>
      <c r="J196" s="0" t="str">
        <f aca="false">IFERROR(VLOOKUP(F196, Entries!$B:$F, 4, FALSE()),"")</f>
        <v/>
      </c>
      <c r="K196" s="0" t="str">
        <f aca="false">IFERROR(VLOOKUP(F196, Entries!$B:$F, 5, FALSE()),"")</f>
        <v/>
      </c>
      <c r="L196" s="0" t="str">
        <f aca="false">LEFT(Table22[[#This Row],[Category]],2)</f>
        <v/>
      </c>
      <c r="M196" s="0" t="str">
        <f aca="false">IF(F196&lt;&gt;0,COUNTIF($L$2:L196,L196),"")</f>
        <v/>
      </c>
      <c r="N196" s="0" t="str">
        <f aca="false">IF(F196&lt;&gt;0,L196&amp;":"&amp;M196,"")</f>
        <v/>
      </c>
    </row>
    <row r="197" customFormat="false" ht="15" hidden="false" customHeight="false" outlineLevel="0" collapsed="false">
      <c r="A197" s="5" t="n">
        <v>196</v>
      </c>
      <c r="B197" s="5" t="str">
        <f aca="false">IF(F197&lt;&gt;"",COUNTIF($J$2:J197,J197),"")</f>
        <v/>
      </c>
      <c r="C197" s="5" t="str">
        <f aca="false">IF(F197&lt;&gt;0,J197&amp;":"&amp;B197,"")</f>
        <v/>
      </c>
      <c r="D197" s="5" t="str">
        <f aca="false">IF(F197&lt;&gt;0,COUNTIF($K$2:K197,K197),"")</f>
        <v/>
      </c>
      <c r="E197" s="5" t="str">
        <f aca="false">IF(F197&lt;&gt;0,K197&amp;":"&amp;D197,"")</f>
        <v/>
      </c>
      <c r="G197" s="21"/>
      <c r="H197" s="0" t="str">
        <f aca="false">IFERROR(VLOOKUP(F197, Entries!$B:$F, 2, FALSE()),"")</f>
        <v/>
      </c>
      <c r="I197" s="0" t="str">
        <f aca="false">IFERROR(VLOOKUP(F197, Entries!$B:$F, 3, FALSE()),"")</f>
        <v/>
      </c>
      <c r="J197" s="0" t="str">
        <f aca="false">IFERROR(VLOOKUP(F197, Entries!$B:$F, 4, FALSE()),"")</f>
        <v/>
      </c>
      <c r="K197" s="0" t="str">
        <f aca="false">IFERROR(VLOOKUP(F197, Entries!$B:$F, 5, FALSE()),"")</f>
        <v/>
      </c>
      <c r="L197" s="0" t="str">
        <f aca="false">LEFT(Table22[[#This Row],[Category]],2)</f>
        <v/>
      </c>
      <c r="M197" s="0" t="str">
        <f aca="false">IF(F197&lt;&gt;0,COUNTIF($L$2:L197,L197),"")</f>
        <v/>
      </c>
      <c r="N197" s="0" t="str">
        <f aca="false">IF(F197&lt;&gt;0,L197&amp;":"&amp;M197,"")</f>
        <v/>
      </c>
    </row>
    <row r="198" customFormat="false" ht="15" hidden="false" customHeight="false" outlineLevel="0" collapsed="false">
      <c r="A198" s="5" t="n">
        <v>197</v>
      </c>
      <c r="B198" s="5" t="str">
        <f aca="false">IF(F198&lt;&gt;"",COUNTIF($J$2:J198,J198),"")</f>
        <v/>
      </c>
      <c r="C198" s="5" t="str">
        <f aca="false">IF(F198&lt;&gt;0,J198&amp;":"&amp;B198,"")</f>
        <v/>
      </c>
      <c r="D198" s="5" t="str">
        <f aca="false">IF(F198&lt;&gt;0,COUNTIF($K$2:K198,K198),"")</f>
        <v/>
      </c>
      <c r="E198" s="5" t="str">
        <f aca="false">IF(F198&lt;&gt;0,K198&amp;":"&amp;D198,"")</f>
        <v/>
      </c>
      <c r="G198" s="21"/>
      <c r="H198" s="0" t="str">
        <f aca="false">IFERROR(VLOOKUP(F198, Entries!$B:$F, 2, FALSE()),"")</f>
        <v/>
      </c>
      <c r="I198" s="0" t="str">
        <f aca="false">IFERROR(VLOOKUP(F198, Entries!$B:$F, 3, FALSE()),"")</f>
        <v/>
      </c>
      <c r="J198" s="0" t="str">
        <f aca="false">IFERROR(VLOOKUP(F198, Entries!$B:$F, 4, FALSE()),"")</f>
        <v/>
      </c>
      <c r="K198" s="0" t="str">
        <f aca="false">IFERROR(VLOOKUP(F198, Entries!$B:$F, 5, FALSE()),"")</f>
        <v/>
      </c>
      <c r="L198" s="0" t="str">
        <f aca="false">LEFT(Table22[[#This Row],[Category]],2)</f>
        <v/>
      </c>
      <c r="M198" s="0" t="str">
        <f aca="false">IF(F198&lt;&gt;0,COUNTIF($L$2:L198,L198),"")</f>
        <v/>
      </c>
      <c r="N198" s="0" t="str">
        <f aca="false">IF(F198&lt;&gt;0,L198&amp;":"&amp;M198,"")</f>
        <v/>
      </c>
    </row>
    <row r="199" customFormat="false" ht="15" hidden="false" customHeight="false" outlineLevel="0" collapsed="false">
      <c r="A199" s="5" t="n">
        <v>198</v>
      </c>
      <c r="B199" s="5" t="str">
        <f aca="false">IF(F199&lt;&gt;"",COUNTIF($J$2:J199,J199),"")</f>
        <v/>
      </c>
      <c r="C199" s="5" t="str">
        <f aca="false">IF(F199&lt;&gt;0,J199&amp;":"&amp;B199,"")</f>
        <v/>
      </c>
      <c r="D199" s="5" t="str">
        <f aca="false">IF(F199&lt;&gt;0,COUNTIF($K$2:K199,K199),"")</f>
        <v/>
      </c>
      <c r="E199" s="5" t="str">
        <f aca="false">IF(F199&lt;&gt;0,K199&amp;":"&amp;D199,"")</f>
        <v/>
      </c>
      <c r="G199" s="21"/>
      <c r="H199" s="0" t="str">
        <f aca="false">IFERROR(VLOOKUP(F199, Entries!$B:$F, 2, FALSE()),"")</f>
        <v/>
      </c>
      <c r="I199" s="0" t="str">
        <f aca="false">IFERROR(VLOOKUP(F199, Entries!$B:$F, 3, FALSE()),"")</f>
        <v/>
      </c>
      <c r="J199" s="0" t="str">
        <f aca="false">IFERROR(VLOOKUP(F199, Entries!$B:$F, 4, FALSE()),"")</f>
        <v/>
      </c>
      <c r="K199" s="0" t="str">
        <f aca="false">IFERROR(VLOOKUP(F199, Entries!$B:$F, 5, FALSE()),"")</f>
        <v/>
      </c>
      <c r="L199" s="0" t="str">
        <f aca="false">LEFT(Table22[[#This Row],[Category]],2)</f>
        <v/>
      </c>
      <c r="M199" s="0" t="str">
        <f aca="false">IF(F199&lt;&gt;0,COUNTIF($L$2:L199,L199),"")</f>
        <v/>
      </c>
      <c r="N199" s="0" t="str">
        <f aca="false">IF(F199&lt;&gt;0,L199&amp;":"&amp;M199,"")</f>
        <v/>
      </c>
    </row>
    <row r="200" customFormat="false" ht="15" hidden="false" customHeight="false" outlineLevel="0" collapsed="false">
      <c r="A200" s="5" t="n">
        <v>199</v>
      </c>
      <c r="B200" s="5" t="str">
        <f aca="false">IF(F200&lt;&gt;"",COUNTIF($J$2:J200,J200),"")</f>
        <v/>
      </c>
      <c r="C200" s="5" t="str">
        <f aca="false">IF(F200&lt;&gt;0,J200&amp;":"&amp;B200,"")</f>
        <v/>
      </c>
      <c r="D200" s="5" t="str">
        <f aca="false">IF(F200&lt;&gt;0,COUNTIF($K$2:K200,K200),"")</f>
        <v/>
      </c>
      <c r="E200" s="5" t="str">
        <f aca="false">IF(F200&lt;&gt;0,K200&amp;":"&amp;D200,"")</f>
        <v/>
      </c>
      <c r="G200" s="21"/>
      <c r="H200" s="0" t="str">
        <f aca="false">IFERROR(VLOOKUP(F200, Entries!$B:$F, 2, FALSE()),"")</f>
        <v/>
      </c>
      <c r="I200" s="0" t="str">
        <f aca="false">IFERROR(VLOOKUP(F200, Entries!$B:$F, 3, FALSE()),"")</f>
        <v/>
      </c>
      <c r="J200" s="0" t="str">
        <f aca="false">IFERROR(VLOOKUP(F200, Entries!$B:$F, 4, FALSE()),"")</f>
        <v/>
      </c>
      <c r="K200" s="0" t="str">
        <f aca="false">IFERROR(VLOOKUP(F200, Entries!$B:$F, 5, FALSE()),"")</f>
        <v/>
      </c>
      <c r="L200" s="0" t="str">
        <f aca="false">LEFT(Table22[[#This Row],[Category]],2)</f>
        <v/>
      </c>
      <c r="M200" s="0" t="str">
        <f aca="false">IF(F200&lt;&gt;0,COUNTIF($L$2:L200,L200),"")</f>
        <v/>
      </c>
      <c r="N200" s="0" t="str">
        <f aca="false">IF(F200&lt;&gt;0,L200&amp;":"&amp;M200,"")</f>
        <v/>
      </c>
    </row>
    <row r="201" customFormat="false" ht="15" hidden="false" customHeight="false" outlineLevel="0" collapsed="false">
      <c r="A201" s="5" t="n">
        <v>200</v>
      </c>
      <c r="B201" s="5" t="str">
        <f aca="false">IF(F201&lt;&gt;"",COUNTIF($J$2:J201,J201),"")</f>
        <v/>
      </c>
      <c r="C201" s="5" t="str">
        <f aca="false">IF(F201&lt;&gt;0,J201&amp;":"&amp;B201,"")</f>
        <v/>
      </c>
      <c r="D201" s="5" t="str">
        <f aca="false">IF(F201&lt;&gt;0,COUNTIF($K$2:K201,K201),"")</f>
        <v/>
      </c>
      <c r="E201" s="5" t="str">
        <f aca="false">IF(F201&lt;&gt;0,K201&amp;":"&amp;D201,"")</f>
        <v/>
      </c>
      <c r="G201" s="21"/>
      <c r="H201" s="0" t="str">
        <f aca="false">IFERROR(VLOOKUP(F201, Entries!$B:$F, 2, FALSE()),"")</f>
        <v/>
      </c>
      <c r="I201" s="0" t="str">
        <f aca="false">IFERROR(VLOOKUP(F201, Entries!$B:$F, 3, FALSE()),"")</f>
        <v/>
      </c>
      <c r="J201" s="0" t="str">
        <f aca="false">IFERROR(VLOOKUP(F201, Entries!$B:$F, 4, FALSE()),"")</f>
        <v/>
      </c>
      <c r="K201" s="0" t="str">
        <f aca="false">IFERROR(VLOOKUP(F201, Entries!$B:$F, 5, FALSE()),"")</f>
        <v/>
      </c>
      <c r="L201" s="0" t="str">
        <f aca="false">LEFT(Table22[[#This Row],[Category]],2)</f>
        <v/>
      </c>
      <c r="M201" s="0" t="str">
        <f aca="false">IF(F201&lt;&gt;0,COUNTIF($L$2:L1510,L201),"")</f>
        <v/>
      </c>
      <c r="N201" s="0" t="str">
        <f aca="false">IF(F201&lt;&gt;0,L201&amp;":"&amp;M201,"")</f>
        <v/>
      </c>
    </row>
    <row r="202" customFormat="false" ht="15" hidden="false" customHeight="false" outlineLevel="0" collapsed="false">
      <c r="A202" s="5" t="n">
        <v>201</v>
      </c>
      <c r="B202" s="5" t="str">
        <f aca="false">IF(F202&lt;&gt;"",COUNTIF($J$2:J202,J202),"")</f>
        <v/>
      </c>
      <c r="C202" s="5" t="str">
        <f aca="false">IF(F202&lt;&gt;0,J202&amp;":"&amp;B202,"")</f>
        <v/>
      </c>
      <c r="D202" s="5" t="str">
        <f aca="false">IF(F202&lt;&gt;0,COUNTIF($K$2:K202,K202),"")</f>
        <v/>
      </c>
      <c r="E202" s="5" t="str">
        <f aca="false">IF(F202&lt;&gt;0,K202&amp;":"&amp;D202,"")</f>
        <v/>
      </c>
      <c r="G202" s="21"/>
      <c r="H202" s="0" t="str">
        <f aca="false">IFERROR(VLOOKUP(F202, Entries!$B:$F, 2, FALSE()),"")</f>
        <v/>
      </c>
      <c r="I202" s="0" t="str">
        <f aca="false">IFERROR(VLOOKUP(F202, Entries!$B:$F, 3, FALSE()),"")</f>
        <v/>
      </c>
      <c r="J202" s="0" t="str">
        <f aca="false">IFERROR(VLOOKUP(F202, Entries!$B:$F, 4, FALSE()),"")</f>
        <v/>
      </c>
      <c r="K202" s="0" t="str">
        <f aca="false">IFERROR(VLOOKUP(F202, Entries!$B:$F, 5, FALSE()),"")</f>
        <v/>
      </c>
      <c r="L202" s="0" t="str">
        <f aca="false">LEFT(Table22[[#This Row],[Category]],2)</f>
        <v/>
      </c>
      <c r="M202" s="0" t="str">
        <f aca="false">IF(F202&lt;&gt;0,COUNTIF($L$2:L202,L202),"")</f>
        <v/>
      </c>
      <c r="N202" s="0" t="str">
        <f aca="false">IF(F202&lt;&gt;0,L202&amp;":"&amp;M202,"")</f>
        <v/>
      </c>
    </row>
    <row r="203" customFormat="false" ht="15" hidden="false" customHeight="false" outlineLevel="0" collapsed="false">
      <c r="A203" s="5" t="n">
        <v>202</v>
      </c>
      <c r="B203" s="5" t="str">
        <f aca="false">IF(F203&lt;&gt;"",COUNTIF($J$2:J203,J203),"")</f>
        <v/>
      </c>
      <c r="C203" s="5" t="str">
        <f aca="false">IF(F203&lt;&gt;0,J203&amp;":"&amp;B203,"")</f>
        <v/>
      </c>
      <c r="D203" s="5" t="str">
        <f aca="false">IF(F203&lt;&gt;0,COUNTIF($K$2:K203,K203),"")</f>
        <v/>
      </c>
      <c r="E203" s="5" t="str">
        <f aca="false">IF(F203&lt;&gt;0,K203&amp;":"&amp;D203,"")</f>
        <v/>
      </c>
      <c r="G203" s="21"/>
      <c r="H203" s="0" t="str">
        <f aca="false">IFERROR(VLOOKUP(F203, Entries!$B:$F, 2, FALSE()),"")</f>
        <v/>
      </c>
      <c r="I203" s="0" t="str">
        <f aca="false">IFERROR(VLOOKUP(F203, Entries!$B:$F, 3, FALSE()),"")</f>
        <v/>
      </c>
      <c r="J203" s="0" t="str">
        <f aca="false">IFERROR(VLOOKUP(F203, Entries!$B:$F, 4, FALSE()),"")</f>
        <v/>
      </c>
      <c r="K203" s="0" t="str">
        <f aca="false">IFERROR(VLOOKUP(F203, Entries!$B:$F, 5, FALSE()),"")</f>
        <v/>
      </c>
      <c r="L203" s="0" t="str">
        <f aca="false">LEFT(Table22[[#This Row],[Category]],2)</f>
        <v/>
      </c>
      <c r="M203" s="0" t="str">
        <f aca="false">IF(F203&lt;&gt;0,COUNTIF($L$2:L203,L203),"")</f>
        <v/>
      </c>
      <c r="N203" s="0" t="str">
        <f aca="false">IF(F203&lt;&gt;0,L203&amp;":"&amp;M203,"")</f>
        <v/>
      </c>
    </row>
    <row r="204" customFormat="false" ht="15" hidden="false" customHeight="false" outlineLevel="0" collapsed="false">
      <c r="A204" s="5" t="n">
        <v>203</v>
      </c>
      <c r="B204" s="5" t="str">
        <f aca="false">IF(F204&lt;&gt;"",COUNTIF($J$2:J204,J204),"")</f>
        <v/>
      </c>
      <c r="C204" s="5" t="str">
        <f aca="false">IF(F204&lt;&gt;0,J204&amp;":"&amp;B204,"")</f>
        <v/>
      </c>
      <c r="D204" s="5" t="str">
        <f aca="false">IF(F204&lt;&gt;0,COUNTIF($K$2:K204,K204),"")</f>
        <v/>
      </c>
      <c r="E204" s="5" t="str">
        <f aca="false">IF(F204&lt;&gt;0,K204&amp;":"&amp;D204,"")</f>
        <v/>
      </c>
      <c r="G204" s="21"/>
      <c r="H204" s="0" t="str">
        <f aca="false">IFERROR(VLOOKUP(F204, Entries!$B:$F, 2, FALSE()),"")</f>
        <v/>
      </c>
      <c r="I204" s="0" t="str">
        <f aca="false">IFERROR(VLOOKUP(F204, Entries!$B:$F, 3, FALSE()),"")</f>
        <v/>
      </c>
      <c r="J204" s="0" t="str">
        <f aca="false">IFERROR(VLOOKUP(F204, Entries!$B:$F, 4, FALSE()),"")</f>
        <v/>
      </c>
      <c r="K204" s="0" t="str">
        <f aca="false">IFERROR(VLOOKUP(F204, Entries!$B:$F, 5, FALSE()),"")</f>
        <v/>
      </c>
      <c r="L204" s="0" t="str">
        <f aca="false">LEFT(Table22[[#This Row],[Category]],2)</f>
        <v/>
      </c>
      <c r="M204" s="0" t="str">
        <f aca="false">IF(F204&lt;&gt;0,COUNTIF($L$2:L204,L204),"")</f>
        <v/>
      </c>
      <c r="N204" s="0" t="str">
        <f aca="false">IF(F204&lt;&gt;0,L204&amp;":"&amp;M204,"")</f>
        <v/>
      </c>
    </row>
    <row r="205" customFormat="false" ht="15" hidden="false" customHeight="false" outlineLevel="0" collapsed="false">
      <c r="A205" s="5" t="n">
        <v>204</v>
      </c>
      <c r="B205" s="5" t="str">
        <f aca="false">IF(F205&lt;&gt;"",COUNTIF($J$2:J205,J205),"")</f>
        <v/>
      </c>
      <c r="C205" s="5" t="str">
        <f aca="false">IF(F205&lt;&gt;0,J205&amp;":"&amp;B205,"")</f>
        <v/>
      </c>
      <c r="D205" s="5" t="str">
        <f aca="false">IF(F205&lt;&gt;0,COUNTIF($K$2:K205,K205),"")</f>
        <v/>
      </c>
      <c r="E205" s="5" t="str">
        <f aca="false">IF(F205&lt;&gt;0,K205&amp;":"&amp;D205,"")</f>
        <v/>
      </c>
      <c r="G205" s="21"/>
      <c r="H205" s="0" t="str">
        <f aca="false">IFERROR(VLOOKUP(F205, Entries!$B:$F, 2, FALSE()),"")</f>
        <v/>
      </c>
      <c r="I205" s="0" t="str">
        <f aca="false">IFERROR(VLOOKUP(F205, Entries!$B:$F, 3, FALSE()),"")</f>
        <v/>
      </c>
      <c r="J205" s="0" t="str">
        <f aca="false">IFERROR(VLOOKUP(F205, Entries!$B:$F, 4, FALSE()),"")</f>
        <v/>
      </c>
      <c r="K205" s="0" t="str">
        <f aca="false">IFERROR(VLOOKUP(F205, Entries!$B:$F, 5, FALSE()),"")</f>
        <v/>
      </c>
      <c r="L205" s="0" t="str">
        <f aca="false">LEFT(Table22[[#This Row],[Category]],2)</f>
        <v/>
      </c>
      <c r="M205" s="0" t="str">
        <f aca="false">IF(F205&lt;&gt;0,COUNTIF($L$2:L205,L205),"")</f>
        <v/>
      </c>
      <c r="N205" s="0" t="str">
        <f aca="false">IF(F205&lt;&gt;0,L205&amp;":"&amp;M205,"")</f>
        <v/>
      </c>
    </row>
    <row r="206" customFormat="false" ht="15" hidden="false" customHeight="false" outlineLevel="0" collapsed="false">
      <c r="A206" s="5" t="n">
        <v>205</v>
      </c>
      <c r="B206" s="5" t="str">
        <f aca="false">IF(F206&lt;&gt;"",COUNTIF($J$2:J206,J206),"")</f>
        <v/>
      </c>
      <c r="C206" s="5" t="str">
        <f aca="false">IF(F206&lt;&gt;0,J206&amp;":"&amp;B206,"")</f>
        <v/>
      </c>
      <c r="D206" s="5" t="str">
        <f aca="false">IF(F206&lt;&gt;0,COUNTIF($K$2:K206,K206),"")</f>
        <v/>
      </c>
      <c r="E206" s="5" t="str">
        <f aca="false">IF(F206&lt;&gt;0,K206&amp;":"&amp;D206,"")</f>
        <v/>
      </c>
      <c r="G206" s="21"/>
      <c r="H206" s="0" t="str">
        <f aca="false">IFERROR(VLOOKUP(F206, Entries!$B:$F, 2, FALSE()),"")</f>
        <v/>
      </c>
      <c r="I206" s="0" t="str">
        <f aca="false">IFERROR(VLOOKUP(F206, Entries!$B:$F, 3, FALSE()),"")</f>
        <v/>
      </c>
      <c r="J206" s="0" t="str">
        <f aca="false">IFERROR(VLOOKUP(F206, Entries!$B:$F, 4, FALSE()),"")</f>
        <v/>
      </c>
      <c r="K206" s="0" t="str">
        <f aca="false">IFERROR(VLOOKUP(F206, Entries!$B:$F, 5, FALSE()),"")</f>
        <v/>
      </c>
      <c r="L206" s="0" t="str">
        <f aca="false">LEFT(Table22[[#This Row],[Category]],2)</f>
        <v/>
      </c>
      <c r="M206" s="0" t="str">
        <f aca="false">IF(F206&lt;&gt;0,COUNTIF($L$2:L206,L206),"")</f>
        <v/>
      </c>
      <c r="N206" s="0" t="str">
        <f aca="false">IF(F206&lt;&gt;0,L206&amp;":"&amp;M206,"")</f>
        <v/>
      </c>
    </row>
    <row r="207" customFormat="false" ht="15" hidden="false" customHeight="false" outlineLevel="0" collapsed="false">
      <c r="A207" s="5" t="n">
        <v>206</v>
      </c>
      <c r="B207" s="5" t="str">
        <f aca="false">IF(F207&lt;&gt;"",COUNTIF($J$2:J207,J207),"")</f>
        <v/>
      </c>
      <c r="C207" s="5" t="str">
        <f aca="false">IF(F207&lt;&gt;0,J207&amp;":"&amp;B207,"")</f>
        <v/>
      </c>
      <c r="D207" s="5" t="str">
        <f aca="false">IF(F207&lt;&gt;0,COUNTIF($K$2:K207,K207),"")</f>
        <v/>
      </c>
      <c r="E207" s="5" t="str">
        <f aca="false">IF(F207&lt;&gt;0,K207&amp;":"&amp;D207,"")</f>
        <v/>
      </c>
      <c r="G207" s="21"/>
      <c r="H207" s="0" t="str">
        <f aca="false">IFERROR(VLOOKUP(F207, Entries!$B:$F, 2, FALSE()),"")</f>
        <v/>
      </c>
      <c r="I207" s="0" t="str">
        <f aca="false">IFERROR(VLOOKUP(F207, Entries!$B:$F, 3, FALSE()),"")</f>
        <v/>
      </c>
      <c r="J207" s="0" t="str">
        <f aca="false">IFERROR(VLOOKUP(F207, Entries!$B:$F, 4, FALSE()),"")</f>
        <v/>
      </c>
      <c r="K207" s="0" t="str">
        <f aca="false">IFERROR(VLOOKUP(F207, Entries!$B:$F, 5, FALSE()),"")</f>
        <v/>
      </c>
      <c r="L207" s="0" t="str">
        <f aca="false">LEFT(Table22[[#This Row],[Category]],2)</f>
        <v/>
      </c>
      <c r="M207" s="0" t="str">
        <f aca="false">IF(F207&lt;&gt;0,COUNTIF($L$2:L207,L207),"")</f>
        <v/>
      </c>
      <c r="N207" s="0" t="str">
        <f aca="false">IF(F207&lt;&gt;0,L207&amp;":"&amp;M207,"")</f>
        <v/>
      </c>
    </row>
    <row r="208" customFormat="false" ht="15" hidden="false" customHeight="false" outlineLevel="0" collapsed="false">
      <c r="A208" s="5" t="n">
        <v>207</v>
      </c>
      <c r="B208" s="5" t="str">
        <f aca="false">IF(F208&lt;&gt;"",COUNTIF($J$2:J208,J208),"")</f>
        <v/>
      </c>
      <c r="C208" s="5" t="str">
        <f aca="false">IF(F208&lt;&gt;0,J208&amp;":"&amp;B208,"")</f>
        <v/>
      </c>
      <c r="D208" s="5" t="str">
        <f aca="false">IF(F208&lt;&gt;0,COUNTIF($K$2:K208,K208),"")</f>
        <v/>
      </c>
      <c r="E208" s="5" t="str">
        <f aca="false">IF(F208&lt;&gt;0,K208&amp;":"&amp;D208,"")</f>
        <v/>
      </c>
      <c r="G208" s="21"/>
      <c r="H208" s="0" t="str">
        <f aca="false">IFERROR(VLOOKUP(F208, Entries!$B:$F, 2, FALSE()),"")</f>
        <v/>
      </c>
      <c r="I208" s="0" t="str">
        <f aca="false">IFERROR(VLOOKUP(F208, Entries!$B:$F, 3, FALSE()),"")</f>
        <v/>
      </c>
      <c r="J208" s="0" t="str">
        <f aca="false">IFERROR(VLOOKUP(F208, Entries!$B:$F, 4, FALSE()),"")</f>
        <v/>
      </c>
      <c r="K208" s="0" t="str">
        <f aca="false">IFERROR(VLOOKUP(F208, Entries!$B:$F, 5, FALSE()),"")</f>
        <v/>
      </c>
      <c r="L208" s="0" t="str">
        <f aca="false">LEFT(Table22[[#This Row],[Category]],2)</f>
        <v/>
      </c>
      <c r="M208" s="0" t="str">
        <f aca="false">IF(F208&lt;&gt;0,COUNTIF($L$2:L208,L208),"")</f>
        <v/>
      </c>
      <c r="N208" s="0" t="str">
        <f aca="false">IF(F208&lt;&gt;0,L208&amp;":"&amp;M208,"")</f>
        <v/>
      </c>
    </row>
    <row r="209" customFormat="false" ht="15" hidden="false" customHeight="false" outlineLevel="0" collapsed="false">
      <c r="A209" s="5" t="n">
        <v>208</v>
      </c>
      <c r="B209" s="5" t="str">
        <f aca="false">IF(F209&lt;&gt;"",COUNTIF($J$2:J209,J209),"")</f>
        <v/>
      </c>
      <c r="C209" s="5" t="str">
        <f aca="false">IF(F209&lt;&gt;0,J209&amp;":"&amp;B209,"")</f>
        <v/>
      </c>
      <c r="D209" s="5" t="str">
        <f aca="false">IF(F209&lt;&gt;0,COUNTIF($K$2:K209,K209),"")</f>
        <v/>
      </c>
      <c r="E209" s="5" t="str">
        <f aca="false">IF(F209&lt;&gt;0,K209&amp;":"&amp;D209,"")</f>
        <v/>
      </c>
      <c r="G209" s="21"/>
      <c r="H209" s="0" t="str">
        <f aca="false">IFERROR(VLOOKUP(F209, Entries!$B:$F, 2, FALSE()),"")</f>
        <v/>
      </c>
      <c r="I209" s="0" t="str">
        <f aca="false">IFERROR(VLOOKUP(F209, Entries!$B:$F, 3, FALSE()),"")</f>
        <v/>
      </c>
      <c r="J209" s="0" t="str">
        <f aca="false">IFERROR(VLOOKUP(F209, Entries!$B:$F, 4, FALSE()),"")</f>
        <v/>
      </c>
      <c r="K209" s="0" t="str">
        <f aca="false">IFERROR(VLOOKUP(F209, Entries!$B:$F, 5, FALSE()),"")</f>
        <v/>
      </c>
      <c r="L209" s="0" t="str">
        <f aca="false">LEFT(Table22[[#This Row],[Category]],2)</f>
        <v/>
      </c>
      <c r="M209" s="0" t="str">
        <f aca="false">IF(F209&lt;&gt;0,COUNTIF($L$2:L209,L209),"")</f>
        <v/>
      </c>
      <c r="N209" s="0" t="str">
        <f aca="false">IF(F209&lt;&gt;0,L209&amp;":"&amp;M209,"")</f>
        <v/>
      </c>
    </row>
    <row r="210" customFormat="false" ht="15" hidden="false" customHeight="false" outlineLevel="0" collapsed="false">
      <c r="A210" s="5" t="n">
        <v>209</v>
      </c>
      <c r="B210" s="5" t="str">
        <f aca="false">IF(F210&lt;&gt;"",COUNTIF($J$2:J210,J210),"")</f>
        <v/>
      </c>
      <c r="C210" s="5" t="str">
        <f aca="false">IF(F210&lt;&gt;0,J210&amp;":"&amp;B210,"")</f>
        <v/>
      </c>
      <c r="D210" s="5" t="str">
        <f aca="false">IF(F210&lt;&gt;0,COUNTIF($K$2:K210,K210),"")</f>
        <v/>
      </c>
      <c r="E210" s="5" t="str">
        <f aca="false">IF(F210&lt;&gt;0,K210&amp;":"&amp;D210,"")</f>
        <v/>
      </c>
      <c r="G210" s="21"/>
      <c r="H210" s="0" t="str">
        <f aca="false">IFERROR(VLOOKUP(F210, Entries!$B:$F, 2, FALSE()),"")</f>
        <v/>
      </c>
      <c r="I210" s="0" t="str">
        <f aca="false">IFERROR(VLOOKUP(F210, Entries!$B:$F, 3, FALSE()),"")</f>
        <v/>
      </c>
      <c r="J210" s="0" t="str">
        <f aca="false">IFERROR(VLOOKUP(F210, Entries!$B:$F, 4, FALSE()),"")</f>
        <v/>
      </c>
      <c r="K210" s="0" t="str">
        <f aca="false">IFERROR(VLOOKUP(F210, Entries!$B:$F, 5, FALSE()),"")</f>
        <v/>
      </c>
      <c r="L210" s="0" t="str">
        <f aca="false">LEFT(Table22[[#This Row],[Category]],2)</f>
        <v/>
      </c>
      <c r="M210" s="0" t="str">
        <f aca="false">IF(F210&lt;&gt;0,COUNTIF($L$2:L210,L210),"")</f>
        <v/>
      </c>
      <c r="N210" s="0" t="str">
        <f aca="false">IF(F210&lt;&gt;0,L210&amp;":"&amp;M210,"")</f>
        <v/>
      </c>
    </row>
    <row r="211" customFormat="false" ht="15" hidden="false" customHeight="false" outlineLevel="0" collapsed="false">
      <c r="A211" s="5" t="n">
        <v>210</v>
      </c>
      <c r="B211" s="5" t="str">
        <f aca="false">IF(F211&lt;&gt;"",COUNTIF($J$2:J211,J211),"")</f>
        <v/>
      </c>
      <c r="C211" s="5" t="str">
        <f aca="false">IF(F211&lt;&gt;0,J211&amp;":"&amp;B211,"")</f>
        <v/>
      </c>
      <c r="D211" s="5" t="str">
        <f aca="false">IF(F211&lt;&gt;0,COUNTIF($K$2:K211,K211),"")</f>
        <v/>
      </c>
      <c r="E211" s="5" t="str">
        <f aca="false">IF(F211&lt;&gt;0,K211&amp;":"&amp;D211,"")</f>
        <v/>
      </c>
      <c r="G211" s="21"/>
      <c r="H211" s="0" t="str">
        <f aca="false">IFERROR(VLOOKUP(F211, Entries!$B:$F, 2, FALSE()),"")</f>
        <v/>
      </c>
      <c r="I211" s="0" t="str">
        <f aca="false">IFERROR(VLOOKUP(F211, Entries!$B:$F, 3, FALSE()),"")</f>
        <v/>
      </c>
      <c r="J211" s="0" t="str">
        <f aca="false">IFERROR(VLOOKUP(F211, Entries!$B:$F, 4, FALSE()),"")</f>
        <v/>
      </c>
      <c r="K211" s="0" t="str">
        <f aca="false">IFERROR(VLOOKUP(F211, Entries!$B:$F, 5, FALSE()),"")</f>
        <v/>
      </c>
      <c r="L211" s="0" t="str">
        <f aca="false">LEFT(Table22[[#This Row],[Category]],2)</f>
        <v/>
      </c>
      <c r="M211" s="0" t="str">
        <f aca="false">IF(F211&lt;&gt;0,COUNTIF($L$2:L211,L211),"")</f>
        <v/>
      </c>
      <c r="N211" s="0" t="str">
        <f aca="false">IF(F211&lt;&gt;0,L211&amp;":"&amp;M211,"")</f>
        <v/>
      </c>
    </row>
    <row r="212" customFormat="false" ht="15" hidden="false" customHeight="false" outlineLevel="0" collapsed="false">
      <c r="A212" s="5" t="n">
        <v>211</v>
      </c>
      <c r="B212" s="5" t="str">
        <f aca="false">IF(F212&lt;&gt;"",COUNTIF($J$2:J212,J212),"")</f>
        <v/>
      </c>
      <c r="C212" s="5" t="str">
        <f aca="false">IF(F212&lt;&gt;0,J212&amp;":"&amp;B212,"")</f>
        <v/>
      </c>
      <c r="D212" s="5" t="str">
        <f aca="false">IF(F212&lt;&gt;0,COUNTIF($K$2:K212,K212),"")</f>
        <v/>
      </c>
      <c r="E212" s="5" t="str">
        <f aca="false">IF(F212&lt;&gt;0,K212&amp;":"&amp;D212,"")</f>
        <v/>
      </c>
      <c r="G212" s="21"/>
      <c r="H212" s="0" t="str">
        <f aca="false">IFERROR(VLOOKUP(F212, Entries!$B:$F, 2, FALSE()),"")</f>
        <v/>
      </c>
      <c r="I212" s="0" t="str">
        <f aca="false">IFERROR(VLOOKUP(F212, Entries!$B:$F, 3, FALSE()),"")</f>
        <v/>
      </c>
      <c r="J212" s="0" t="str">
        <f aca="false">IFERROR(VLOOKUP(F212, Entries!$B:$F, 4, FALSE()),"")</f>
        <v/>
      </c>
      <c r="K212" s="0" t="str">
        <f aca="false">IFERROR(VLOOKUP(F212, Entries!$B:$F, 5, FALSE()),"")</f>
        <v/>
      </c>
      <c r="L212" s="0" t="str">
        <f aca="false">LEFT(Table22[[#This Row],[Category]],2)</f>
        <v/>
      </c>
      <c r="M212" s="0" t="str">
        <f aca="false">IF(F212&lt;&gt;0,COUNTIF($L$2:L212,L212),"")</f>
        <v/>
      </c>
      <c r="N212" s="0" t="str">
        <f aca="false">IF(F212&lt;&gt;0,L212&amp;":"&amp;M212,"")</f>
        <v/>
      </c>
    </row>
    <row r="213" customFormat="false" ht="15" hidden="false" customHeight="false" outlineLevel="0" collapsed="false">
      <c r="A213" s="5" t="n">
        <v>212</v>
      </c>
      <c r="B213" s="5" t="str">
        <f aca="false">IF(F213&lt;&gt;"",COUNTIF($J$2:J213,J213),"")</f>
        <v/>
      </c>
      <c r="C213" s="5" t="str">
        <f aca="false">IF(F213&lt;&gt;0,J213&amp;":"&amp;B213,"")</f>
        <v/>
      </c>
      <c r="D213" s="5" t="str">
        <f aca="false">IF(F213&lt;&gt;0,COUNTIF($K$2:K213,K213),"")</f>
        <v/>
      </c>
      <c r="E213" s="5" t="str">
        <f aca="false">IF(F213&lt;&gt;0,K213&amp;":"&amp;D213,"")</f>
        <v/>
      </c>
      <c r="G213" s="21"/>
      <c r="H213" s="0" t="str">
        <f aca="false">IFERROR(VLOOKUP(F213, Entries!$B:$F, 2, FALSE()),"")</f>
        <v/>
      </c>
      <c r="I213" s="0" t="str">
        <f aca="false">IFERROR(VLOOKUP(F213, Entries!$B:$F, 3, FALSE()),"")</f>
        <v/>
      </c>
      <c r="J213" s="0" t="str">
        <f aca="false">IFERROR(VLOOKUP(F213, Entries!$B:$F, 4, FALSE()),"")</f>
        <v/>
      </c>
      <c r="K213" s="0" t="str">
        <f aca="false">IFERROR(VLOOKUP(F213, Entries!$B:$F, 5, FALSE()),"")</f>
        <v/>
      </c>
      <c r="L213" s="0" t="str">
        <f aca="false">LEFT(Table22[[#This Row],[Category]],2)</f>
        <v/>
      </c>
      <c r="M213" s="0" t="str">
        <f aca="false">IF(F213&lt;&gt;0,COUNTIF($L$2:L213,L213),"")</f>
        <v/>
      </c>
      <c r="N213" s="0" t="str">
        <f aca="false">IF(F213&lt;&gt;0,L213&amp;":"&amp;M213,"")</f>
        <v/>
      </c>
    </row>
    <row r="214" customFormat="false" ht="15" hidden="false" customHeight="false" outlineLevel="0" collapsed="false">
      <c r="A214" s="5" t="n">
        <v>213</v>
      </c>
      <c r="B214" s="5" t="str">
        <f aca="false">IF(F214&lt;&gt;"",COUNTIF($J$2:J214,J214),"")</f>
        <v/>
      </c>
      <c r="C214" s="5" t="str">
        <f aca="false">IF(F214&lt;&gt;0,J214&amp;":"&amp;B214,"")</f>
        <v/>
      </c>
      <c r="D214" s="5" t="str">
        <f aca="false">IF(F214&lt;&gt;0,COUNTIF($K$2:K214,K214),"")</f>
        <v/>
      </c>
      <c r="E214" s="5" t="str">
        <f aca="false">IF(F214&lt;&gt;0,K214&amp;":"&amp;D214,"")</f>
        <v/>
      </c>
      <c r="G214" s="21"/>
      <c r="H214" s="0" t="str">
        <f aca="false">IFERROR(VLOOKUP(F214, Entries!$B:$F, 2, FALSE()),"")</f>
        <v/>
      </c>
      <c r="I214" s="0" t="str">
        <f aca="false">IFERROR(VLOOKUP(F214, Entries!$B:$F, 3, FALSE()),"")</f>
        <v/>
      </c>
      <c r="J214" s="0" t="str">
        <f aca="false">IFERROR(VLOOKUP(F214, Entries!$B:$F, 4, FALSE()),"")</f>
        <v/>
      </c>
      <c r="K214" s="0" t="str">
        <f aca="false">IFERROR(VLOOKUP(F214, Entries!$B:$F, 5, FALSE()),"")</f>
        <v/>
      </c>
      <c r="L214" s="0" t="str">
        <f aca="false">LEFT(Table22[[#This Row],[Category]],2)</f>
        <v/>
      </c>
      <c r="M214" s="0" t="str">
        <f aca="false">IF(F214&lt;&gt;0,COUNTIF($L$2:L214,L214),"")</f>
        <v/>
      </c>
      <c r="N214" s="0" t="str">
        <f aca="false">IF(F214&lt;&gt;0,L214&amp;":"&amp;M214,"")</f>
        <v/>
      </c>
    </row>
    <row r="215" customFormat="false" ht="15" hidden="false" customHeight="false" outlineLevel="0" collapsed="false">
      <c r="A215" s="5" t="n">
        <v>214</v>
      </c>
      <c r="B215" s="5" t="str">
        <f aca="false">IF(F215&lt;&gt;"",COUNTIF($J$2:J215,J215),"")</f>
        <v/>
      </c>
      <c r="C215" s="5" t="str">
        <f aca="false">IF(F215&lt;&gt;0,J215&amp;":"&amp;B215,"")</f>
        <v/>
      </c>
      <c r="D215" s="5" t="str">
        <f aca="false">IF(F215&lt;&gt;0,COUNTIF($K$2:K215,K215),"")</f>
        <v/>
      </c>
      <c r="E215" s="5" t="str">
        <f aca="false">IF(F215&lt;&gt;0,K215&amp;":"&amp;D215,"")</f>
        <v/>
      </c>
      <c r="G215" s="21"/>
      <c r="H215" s="0" t="str">
        <f aca="false">IFERROR(VLOOKUP(F215, Entries!$B:$F, 2, FALSE()),"")</f>
        <v/>
      </c>
      <c r="I215" s="0" t="str">
        <f aca="false">IFERROR(VLOOKUP(F215, Entries!$B:$F, 3, FALSE()),"")</f>
        <v/>
      </c>
      <c r="J215" s="0" t="str">
        <f aca="false">IFERROR(VLOOKUP(F215, Entries!$B:$F, 4, FALSE()),"")</f>
        <v/>
      </c>
      <c r="K215" s="0" t="str">
        <f aca="false">IFERROR(VLOOKUP(F215, Entries!$B:$F, 5, FALSE()),"")</f>
        <v/>
      </c>
      <c r="L215" s="0" t="str">
        <f aca="false">LEFT(Table22[[#This Row],[Category]],2)</f>
        <v/>
      </c>
      <c r="M215" s="0" t="str">
        <f aca="false">IF(F215&lt;&gt;0,COUNTIF($L$2:L215,L215),"")</f>
        <v/>
      </c>
      <c r="N215" s="0" t="str">
        <f aca="false">IF(F215&lt;&gt;0,L215&amp;":"&amp;M215,"")</f>
        <v/>
      </c>
    </row>
    <row r="216" customFormat="false" ht="15" hidden="false" customHeight="false" outlineLevel="0" collapsed="false">
      <c r="A216" s="5" t="n">
        <v>215</v>
      </c>
      <c r="B216" s="5" t="str">
        <f aca="false">IF(F216&lt;&gt;"",COUNTIF($J$2:J216,J216),"")</f>
        <v/>
      </c>
      <c r="C216" s="5" t="str">
        <f aca="false">IF(F216&lt;&gt;0,J216&amp;":"&amp;B216,"")</f>
        <v/>
      </c>
      <c r="D216" s="5" t="str">
        <f aca="false">IF(F216&lt;&gt;0,COUNTIF($K$2:K216,K216),"")</f>
        <v/>
      </c>
      <c r="E216" s="5" t="str">
        <f aca="false">IF(F216&lt;&gt;0,K216&amp;":"&amp;D216,"")</f>
        <v/>
      </c>
      <c r="G216" s="21"/>
      <c r="H216" s="0" t="str">
        <f aca="false">IFERROR(VLOOKUP(F216, Entries!$B:$F, 2, FALSE()),"")</f>
        <v/>
      </c>
      <c r="I216" s="0" t="str">
        <f aca="false">IFERROR(VLOOKUP(F216, Entries!$B:$F, 3, FALSE()),"")</f>
        <v/>
      </c>
      <c r="J216" s="0" t="str">
        <f aca="false">IFERROR(VLOOKUP(F216, Entries!$B:$F, 4, FALSE()),"")</f>
        <v/>
      </c>
      <c r="K216" s="0" t="str">
        <f aca="false">IFERROR(VLOOKUP(F216, Entries!$B:$F, 5, FALSE()),"")</f>
        <v/>
      </c>
      <c r="L216" s="0" t="str">
        <f aca="false">LEFT(Table22[[#This Row],[Category]],2)</f>
        <v/>
      </c>
      <c r="M216" s="0" t="str">
        <f aca="false">IF(F216&lt;&gt;0,COUNTIF($L$2:L216,L216),"")</f>
        <v/>
      </c>
      <c r="N216" s="0" t="str">
        <f aca="false">IF(F216&lt;&gt;0,L216&amp;":"&amp;M216,"")</f>
        <v/>
      </c>
    </row>
    <row r="217" customFormat="false" ht="15" hidden="false" customHeight="false" outlineLevel="0" collapsed="false">
      <c r="A217" s="5" t="n">
        <v>216</v>
      </c>
      <c r="B217" s="5" t="str">
        <f aca="false">IF(F217&lt;&gt;"",COUNTIF($J$2:J217,J217),"")</f>
        <v/>
      </c>
      <c r="C217" s="5" t="str">
        <f aca="false">IF(F217&lt;&gt;0,J217&amp;":"&amp;B217,"")</f>
        <v/>
      </c>
      <c r="D217" s="5" t="str">
        <f aca="false">IF(F217&lt;&gt;0,COUNTIF($K$2:K217,K217),"")</f>
        <v/>
      </c>
      <c r="E217" s="5" t="str">
        <f aca="false">IF(F217&lt;&gt;0,K217&amp;":"&amp;D217,"")</f>
        <v/>
      </c>
      <c r="G217" s="21"/>
      <c r="H217" s="0" t="str">
        <f aca="false">IFERROR(VLOOKUP(F217, Entries!$B:$F, 2, FALSE()),"")</f>
        <v/>
      </c>
      <c r="I217" s="0" t="str">
        <f aca="false">IFERROR(VLOOKUP(F217, Entries!$B:$F, 3, FALSE()),"")</f>
        <v/>
      </c>
      <c r="J217" s="0" t="str">
        <f aca="false">IFERROR(VLOOKUP(F217, Entries!$B:$F, 4, FALSE()),"")</f>
        <v/>
      </c>
      <c r="K217" s="0" t="str">
        <f aca="false">IFERROR(VLOOKUP(F217, Entries!$B:$F, 5, FALSE()),"")</f>
        <v/>
      </c>
      <c r="L217" s="0" t="str">
        <f aca="false">LEFT(Table22[[#This Row],[Category]],2)</f>
        <v/>
      </c>
      <c r="M217" s="0" t="str">
        <f aca="false">IF(F217&lt;&gt;0,COUNTIF($L$2:L217,L217),"")</f>
        <v/>
      </c>
      <c r="N217" s="0" t="str">
        <f aca="false">IF(F217&lt;&gt;0,L217&amp;":"&amp;M217,"")</f>
        <v/>
      </c>
    </row>
    <row r="218" customFormat="false" ht="15" hidden="false" customHeight="false" outlineLevel="0" collapsed="false">
      <c r="A218" s="5" t="n">
        <v>217</v>
      </c>
      <c r="B218" s="5" t="str">
        <f aca="false">IF(F218&lt;&gt;"",COUNTIF($J$2:J218,J218),"")</f>
        <v/>
      </c>
      <c r="C218" s="5" t="str">
        <f aca="false">IF(F218&lt;&gt;0,J218&amp;":"&amp;B218,"")</f>
        <v/>
      </c>
      <c r="D218" s="5" t="str">
        <f aca="false">IF(F218&lt;&gt;0,COUNTIF($K$2:K218,K218),"")</f>
        <v/>
      </c>
      <c r="E218" s="5" t="str">
        <f aca="false">IF(F218&lt;&gt;0,K218&amp;":"&amp;D218,"")</f>
        <v/>
      </c>
      <c r="G218" s="21"/>
      <c r="H218" s="0" t="str">
        <f aca="false">IFERROR(VLOOKUP(F218, Entries!$B:$F, 2, FALSE()),"")</f>
        <v/>
      </c>
      <c r="I218" s="0" t="str">
        <f aca="false">IFERROR(VLOOKUP(F218, Entries!$B:$F, 3, FALSE()),"")</f>
        <v/>
      </c>
      <c r="J218" s="0" t="str">
        <f aca="false">IFERROR(VLOOKUP(F218, Entries!$B:$F, 4, FALSE()),"")</f>
        <v/>
      </c>
      <c r="K218" s="0" t="str">
        <f aca="false">IFERROR(VLOOKUP(F218, Entries!$B:$F, 5, FALSE()),"")</f>
        <v/>
      </c>
      <c r="L218" s="0" t="str">
        <f aca="false">LEFT(Table22[[#This Row],[Category]],2)</f>
        <v/>
      </c>
      <c r="M218" s="0" t="str">
        <f aca="false">IF(F218&lt;&gt;0,COUNTIF($L$2:L218,L218),"")</f>
        <v/>
      </c>
      <c r="N218" s="0" t="str">
        <f aca="false">IF(F218&lt;&gt;0,L218&amp;":"&amp;M218,"")</f>
        <v/>
      </c>
    </row>
    <row r="219" customFormat="false" ht="15" hidden="false" customHeight="false" outlineLevel="0" collapsed="false">
      <c r="A219" s="5" t="n">
        <v>218</v>
      </c>
      <c r="B219" s="5" t="str">
        <f aca="false">IF(F219&lt;&gt;"",COUNTIF($J$2:J219,J219),"")</f>
        <v/>
      </c>
      <c r="C219" s="5" t="str">
        <f aca="false">IF(F219&lt;&gt;0,J219&amp;":"&amp;B219,"")</f>
        <v/>
      </c>
      <c r="D219" s="5" t="str">
        <f aca="false">IF(F219&lt;&gt;0,COUNTIF($K$2:K219,K219),"")</f>
        <v/>
      </c>
      <c r="E219" s="5" t="str">
        <f aca="false">IF(F219&lt;&gt;0,K219&amp;":"&amp;D219,"")</f>
        <v/>
      </c>
      <c r="G219" s="21"/>
      <c r="H219" s="0" t="str">
        <f aca="false">IFERROR(VLOOKUP(F219, Entries!$B:$F, 2, FALSE()),"")</f>
        <v/>
      </c>
      <c r="I219" s="0" t="str">
        <f aca="false">IFERROR(VLOOKUP(F219, Entries!$B:$F, 3, FALSE()),"")</f>
        <v/>
      </c>
      <c r="J219" s="0" t="str">
        <f aca="false">IFERROR(VLOOKUP(F219, Entries!$B:$F, 4, FALSE()),"")</f>
        <v/>
      </c>
      <c r="K219" s="0" t="str">
        <f aca="false">IFERROR(VLOOKUP(F219, Entries!$B:$F, 5, FALSE()),"")</f>
        <v/>
      </c>
      <c r="L219" s="0" t="str">
        <f aca="false">LEFT(Table22[[#This Row],[Category]],2)</f>
        <v/>
      </c>
      <c r="M219" s="0" t="str">
        <f aca="false">IF(F219&lt;&gt;0,COUNTIF($L$2:L219,L219),"")</f>
        <v/>
      </c>
      <c r="N219" s="0" t="str">
        <f aca="false">IF(F219&lt;&gt;0,L219&amp;":"&amp;M219,"")</f>
        <v/>
      </c>
    </row>
    <row r="220" customFormat="false" ht="15" hidden="false" customHeight="false" outlineLevel="0" collapsed="false">
      <c r="A220" s="5" t="n">
        <v>219</v>
      </c>
      <c r="B220" s="5" t="str">
        <f aca="false">IF(F220&lt;&gt;"",COUNTIF($J$2:J220,J220),"")</f>
        <v/>
      </c>
      <c r="C220" s="5" t="str">
        <f aca="false">IF(F220&lt;&gt;0,J220&amp;":"&amp;B220,"")</f>
        <v/>
      </c>
      <c r="D220" s="5" t="str">
        <f aca="false">IF(F220&lt;&gt;0,COUNTIF($K$2:K220,K220),"")</f>
        <v/>
      </c>
      <c r="E220" s="5" t="str">
        <f aca="false">IF(F220&lt;&gt;0,K220&amp;":"&amp;D220,"")</f>
        <v/>
      </c>
      <c r="G220" s="21"/>
      <c r="H220" s="0" t="str">
        <f aca="false">IFERROR(VLOOKUP(F220, Entries!$B:$F, 2, FALSE()),"")</f>
        <v/>
      </c>
      <c r="I220" s="0" t="str">
        <f aca="false">IFERROR(VLOOKUP(F220, Entries!$B:$F, 3, FALSE()),"")</f>
        <v/>
      </c>
      <c r="J220" s="0" t="str">
        <f aca="false">IFERROR(VLOOKUP(F220, Entries!$B:$F, 4, FALSE()),"")</f>
        <v/>
      </c>
      <c r="K220" s="0" t="str">
        <f aca="false">IFERROR(VLOOKUP(F220, Entries!$B:$F, 5, FALSE()),"")</f>
        <v/>
      </c>
      <c r="L220" s="0" t="str">
        <f aca="false">LEFT(Table22[[#This Row],[Category]],2)</f>
        <v/>
      </c>
      <c r="M220" s="0" t="str">
        <f aca="false">IF(F220&lt;&gt;0,COUNTIF($L$2:L220,L220),"")</f>
        <v/>
      </c>
      <c r="N220" s="0" t="str">
        <f aca="false">IF(F220&lt;&gt;0,L220&amp;":"&amp;M220,"")</f>
        <v/>
      </c>
    </row>
    <row r="221" customFormat="false" ht="15" hidden="false" customHeight="false" outlineLevel="0" collapsed="false">
      <c r="A221" s="5" t="n">
        <v>220</v>
      </c>
      <c r="B221" s="5" t="str">
        <f aca="false">IF(F221&lt;&gt;"",COUNTIF($J$2:J221,J221),"")</f>
        <v/>
      </c>
      <c r="C221" s="5" t="str">
        <f aca="false">IF(F221&lt;&gt;0,J221&amp;":"&amp;B221,"")</f>
        <v/>
      </c>
      <c r="D221" s="5" t="str">
        <f aca="false">IF(F221&lt;&gt;0,COUNTIF($K$2:K221,K221),"")</f>
        <v/>
      </c>
      <c r="E221" s="5" t="str">
        <f aca="false">IF(F221&lt;&gt;0,K221&amp;":"&amp;D221,"")</f>
        <v/>
      </c>
      <c r="G221" s="21"/>
      <c r="H221" s="0" t="str">
        <f aca="false">IFERROR(VLOOKUP(F221, Entries!$B:$F, 2, FALSE()),"")</f>
        <v/>
      </c>
      <c r="I221" s="0" t="str">
        <f aca="false">IFERROR(VLOOKUP(F221, Entries!$B:$F, 3, FALSE()),"")</f>
        <v/>
      </c>
      <c r="J221" s="0" t="str">
        <f aca="false">IFERROR(VLOOKUP(F221, Entries!$B:$F, 4, FALSE()),"")</f>
        <v/>
      </c>
      <c r="K221" s="0" t="str">
        <f aca="false">IFERROR(VLOOKUP(F221, Entries!$B:$F, 5, FALSE()),"")</f>
        <v/>
      </c>
      <c r="L221" s="0" t="str">
        <f aca="false">LEFT(Table22[[#This Row],[Category]],2)</f>
        <v/>
      </c>
      <c r="M221" s="0" t="str">
        <f aca="false">IF(F221&lt;&gt;0,COUNTIF($L$2:L221,L221),"")</f>
        <v/>
      </c>
      <c r="N221" s="0" t="str">
        <f aca="false">IF(F221&lt;&gt;0,L221&amp;":"&amp;M221,"")</f>
        <v/>
      </c>
    </row>
    <row r="222" customFormat="false" ht="15" hidden="false" customHeight="false" outlineLevel="0" collapsed="false">
      <c r="A222" s="5" t="n">
        <v>221</v>
      </c>
      <c r="B222" s="5" t="str">
        <f aca="false">IF(F222&lt;&gt;"",COUNTIF($J$2:J222,J222),"")</f>
        <v/>
      </c>
      <c r="C222" s="5" t="str">
        <f aca="false">IF(F222&lt;&gt;0,J222&amp;":"&amp;B222,"")</f>
        <v/>
      </c>
      <c r="D222" s="5" t="str">
        <f aca="false">IF(F222&lt;&gt;0,COUNTIF($K$2:K222,K222),"")</f>
        <v/>
      </c>
      <c r="E222" s="5" t="str">
        <f aca="false">IF(F222&lt;&gt;0,K222&amp;":"&amp;D222,"")</f>
        <v/>
      </c>
      <c r="G222" s="21"/>
      <c r="H222" s="0" t="str">
        <f aca="false">IFERROR(VLOOKUP(F222, Entries!$B:$F, 2, FALSE()),"")</f>
        <v/>
      </c>
      <c r="I222" s="0" t="str">
        <f aca="false">IFERROR(VLOOKUP(F222, Entries!$B:$F, 3, FALSE()),"")</f>
        <v/>
      </c>
      <c r="J222" s="0" t="str">
        <f aca="false">IFERROR(VLOOKUP(F222, Entries!$B:$F, 4, FALSE()),"")</f>
        <v/>
      </c>
      <c r="K222" s="0" t="str">
        <f aca="false">IFERROR(VLOOKUP(F222, Entries!$B:$F, 5, FALSE()),"")</f>
        <v/>
      </c>
      <c r="L222" s="0" t="str">
        <f aca="false">LEFT(Table22[[#This Row],[Category]],2)</f>
        <v/>
      </c>
      <c r="M222" s="0" t="str">
        <f aca="false">IF(F222&lt;&gt;0,COUNTIF($L$2:L222,L222),"")</f>
        <v/>
      </c>
      <c r="N222" s="0" t="str">
        <f aca="false">IF(F222&lt;&gt;0,L222&amp;":"&amp;M222,"")</f>
        <v/>
      </c>
    </row>
    <row r="223" customFormat="false" ht="15" hidden="false" customHeight="false" outlineLevel="0" collapsed="false">
      <c r="A223" s="5" t="n">
        <v>222</v>
      </c>
      <c r="B223" s="5" t="str">
        <f aca="false">IF(F223&lt;&gt;"",COUNTIF($J$2:J223,J223),"")</f>
        <v/>
      </c>
      <c r="C223" s="5" t="str">
        <f aca="false">IF(F223&lt;&gt;0,J223&amp;":"&amp;B223,"")</f>
        <v/>
      </c>
      <c r="D223" s="5" t="str">
        <f aca="false">IF(F223&lt;&gt;0,COUNTIF($K$2:K223,K223),"")</f>
        <v/>
      </c>
      <c r="E223" s="5" t="str">
        <f aca="false">IF(F223&lt;&gt;0,K223&amp;":"&amp;D223,"")</f>
        <v/>
      </c>
      <c r="G223" s="21"/>
      <c r="H223" s="0" t="str">
        <f aca="false">IFERROR(VLOOKUP(F223, Entries!$B:$F, 2, FALSE()),"")</f>
        <v/>
      </c>
      <c r="I223" s="0" t="str">
        <f aca="false">IFERROR(VLOOKUP(F223, Entries!$B:$F, 3, FALSE()),"")</f>
        <v/>
      </c>
      <c r="J223" s="0" t="str">
        <f aca="false">IFERROR(VLOOKUP(F223, Entries!$B:$F, 4, FALSE()),"")</f>
        <v/>
      </c>
      <c r="K223" s="0" t="str">
        <f aca="false">IFERROR(VLOOKUP(F223, Entries!$B:$F, 5, FALSE()),"")</f>
        <v/>
      </c>
      <c r="L223" s="0" t="str">
        <f aca="false">LEFT(Table22[[#This Row],[Category]],2)</f>
        <v/>
      </c>
      <c r="M223" s="0" t="str">
        <f aca="false">IF(F223&lt;&gt;0,COUNTIF($L$2:L223,L223),"")</f>
        <v/>
      </c>
      <c r="N223" s="0" t="str">
        <f aca="false">IF(F223&lt;&gt;0,L223&amp;":"&amp;M223,"")</f>
        <v/>
      </c>
    </row>
    <row r="224" customFormat="false" ht="15" hidden="false" customHeight="false" outlineLevel="0" collapsed="false">
      <c r="A224" s="5" t="n">
        <v>223</v>
      </c>
      <c r="B224" s="5" t="str">
        <f aca="false">IF(F224&lt;&gt;"",COUNTIF($J$2:J224,J224),"")</f>
        <v/>
      </c>
      <c r="C224" s="5" t="str">
        <f aca="false">IF(F224&lt;&gt;0,J224&amp;":"&amp;B224,"")</f>
        <v/>
      </c>
      <c r="D224" s="5" t="str">
        <f aca="false">IF(F224&lt;&gt;0,COUNTIF($K$2:K224,K224),"")</f>
        <v/>
      </c>
      <c r="E224" s="5" t="str">
        <f aca="false">IF(F224&lt;&gt;0,K224&amp;":"&amp;D224,"")</f>
        <v/>
      </c>
      <c r="G224" s="21"/>
      <c r="H224" s="0" t="str">
        <f aca="false">IFERROR(VLOOKUP(F224, Entries!$B:$F, 2, FALSE()),"")</f>
        <v/>
      </c>
      <c r="I224" s="0" t="str">
        <f aca="false">IFERROR(VLOOKUP(F224, Entries!$B:$F, 3, FALSE()),"")</f>
        <v/>
      </c>
      <c r="J224" s="0" t="str">
        <f aca="false">IFERROR(VLOOKUP(F224, Entries!$B:$F, 4, FALSE()),"")</f>
        <v/>
      </c>
      <c r="K224" s="0" t="str">
        <f aca="false">IFERROR(VLOOKUP(F224, Entries!$B:$F, 5, FALSE()),"")</f>
        <v/>
      </c>
      <c r="L224" s="0" t="str">
        <f aca="false">LEFT(Table22[[#This Row],[Category]],2)</f>
        <v/>
      </c>
      <c r="M224" s="0" t="str">
        <f aca="false">IF(F224&lt;&gt;0,COUNTIF($L$2:L224,L224),"")</f>
        <v/>
      </c>
      <c r="N224" s="0" t="str">
        <f aca="false">IF(F224&lt;&gt;0,L224&amp;":"&amp;M224,"")</f>
        <v/>
      </c>
    </row>
    <row r="225" customFormat="false" ht="15" hidden="false" customHeight="false" outlineLevel="0" collapsed="false">
      <c r="A225" s="5" t="n">
        <v>224</v>
      </c>
      <c r="B225" s="5" t="str">
        <f aca="false">IF(F225&lt;&gt;"",COUNTIF($J$2:J225,J225),"")</f>
        <v/>
      </c>
      <c r="C225" s="5" t="str">
        <f aca="false">IF(F225&lt;&gt;0,J225&amp;":"&amp;B225,"")</f>
        <v/>
      </c>
      <c r="D225" s="5" t="str">
        <f aca="false">IF(F225&lt;&gt;0,COUNTIF($K$2:K225,K225),"")</f>
        <v/>
      </c>
      <c r="E225" s="5" t="str">
        <f aca="false">IF(F225&lt;&gt;0,K225&amp;":"&amp;D225,"")</f>
        <v/>
      </c>
      <c r="G225" s="21"/>
      <c r="H225" s="0" t="str">
        <f aca="false">IFERROR(VLOOKUP(F225, Entries!$B:$F, 2, FALSE()),"")</f>
        <v/>
      </c>
      <c r="I225" s="0" t="str">
        <f aca="false">IFERROR(VLOOKUP(F225, Entries!$B:$F, 3, FALSE()),"")</f>
        <v/>
      </c>
      <c r="J225" s="0" t="str">
        <f aca="false">IFERROR(VLOOKUP(F225, Entries!$B:$F, 4, FALSE()),"")</f>
        <v/>
      </c>
      <c r="K225" s="0" t="str">
        <f aca="false">IFERROR(VLOOKUP(F225, Entries!$B:$F, 5, FALSE()),"")</f>
        <v/>
      </c>
      <c r="L225" s="0" t="str">
        <f aca="false">LEFT(Table22[[#This Row],[Category]],2)</f>
        <v/>
      </c>
      <c r="M225" s="0" t="str">
        <f aca="false">IF(F225&lt;&gt;0,COUNTIF($L$2:L225,L225),"")</f>
        <v/>
      </c>
      <c r="N225" s="0" t="str">
        <f aca="false">IF(F225&lt;&gt;0,L225&amp;":"&amp;M225,"")</f>
        <v/>
      </c>
    </row>
    <row r="226" customFormat="false" ht="15" hidden="false" customHeight="false" outlineLevel="0" collapsed="false">
      <c r="A226" s="5" t="n">
        <v>225</v>
      </c>
      <c r="B226" s="5" t="str">
        <f aca="false">IF(F226&lt;&gt;"",COUNTIF($J$2:J226,J226),"")</f>
        <v/>
      </c>
      <c r="C226" s="5" t="str">
        <f aca="false">IF(F226&lt;&gt;0,J226&amp;":"&amp;B226,"")</f>
        <v/>
      </c>
      <c r="D226" s="5" t="str">
        <f aca="false">IF(F226&lt;&gt;0,COUNTIF($K$2:K226,K226),"")</f>
        <v/>
      </c>
      <c r="E226" s="5" t="str">
        <f aca="false">IF(F226&lt;&gt;0,K226&amp;":"&amp;D226,"")</f>
        <v/>
      </c>
      <c r="G226" s="21"/>
      <c r="H226" s="0" t="str">
        <f aca="false">IFERROR(VLOOKUP(F226, Entries!$B:$F, 2, FALSE()),"")</f>
        <v/>
      </c>
      <c r="I226" s="0" t="str">
        <f aca="false">IFERROR(VLOOKUP(F226, Entries!$B:$F, 3, FALSE()),"")</f>
        <v/>
      </c>
      <c r="J226" s="0" t="str">
        <f aca="false">IFERROR(VLOOKUP(F226, Entries!$B:$F, 4, FALSE()),"")</f>
        <v/>
      </c>
      <c r="K226" s="0" t="str">
        <f aca="false">IFERROR(VLOOKUP(F226, Entries!$B:$F, 5, FALSE()),"")</f>
        <v/>
      </c>
      <c r="L226" s="0" t="str">
        <f aca="false">LEFT(Table22[[#This Row],[Category]],2)</f>
        <v/>
      </c>
      <c r="M226" s="0" t="str">
        <f aca="false">IF(F226&lt;&gt;0,COUNTIF($L$2:L226,L226),"")</f>
        <v/>
      </c>
      <c r="N226" s="0" t="str">
        <f aca="false">IF(F226&lt;&gt;0,L226&amp;":"&amp;M226,"")</f>
        <v/>
      </c>
    </row>
    <row r="227" customFormat="false" ht="15" hidden="false" customHeight="false" outlineLevel="0" collapsed="false">
      <c r="A227" s="5" t="n">
        <v>226</v>
      </c>
      <c r="B227" s="5" t="str">
        <f aca="false">IF(F227&lt;&gt;"",COUNTIF($J$2:J227,J227),"")</f>
        <v/>
      </c>
      <c r="C227" s="5" t="str">
        <f aca="false">IF(F227&lt;&gt;0,J227&amp;":"&amp;B227,"")</f>
        <v/>
      </c>
      <c r="D227" s="5" t="str">
        <f aca="false">IF(F227&lt;&gt;0,COUNTIF($K$2:K227,K227),"")</f>
        <v/>
      </c>
      <c r="E227" s="5" t="str">
        <f aca="false">IF(F227&lt;&gt;0,K227&amp;":"&amp;D227,"")</f>
        <v/>
      </c>
      <c r="G227" s="21"/>
      <c r="H227" s="0" t="str">
        <f aca="false">IFERROR(VLOOKUP(F227, Entries!$B:$F, 2, FALSE()),"")</f>
        <v/>
      </c>
      <c r="I227" s="0" t="str">
        <f aca="false">IFERROR(VLOOKUP(F227, Entries!$B:$F, 3, FALSE()),"")</f>
        <v/>
      </c>
      <c r="J227" s="0" t="str">
        <f aca="false">IFERROR(VLOOKUP(F227, Entries!$B:$F, 4, FALSE()),"")</f>
        <v/>
      </c>
      <c r="K227" s="0" t="str">
        <f aca="false">IFERROR(VLOOKUP(F227, Entries!$B:$F, 5, FALSE()),"")</f>
        <v/>
      </c>
      <c r="L227" s="0" t="str">
        <f aca="false">LEFT(Table22[[#This Row],[Category]],2)</f>
        <v/>
      </c>
      <c r="M227" s="0" t="str">
        <f aca="false">IF(F227&lt;&gt;0,COUNTIF($L$2:L227,L227),"")</f>
        <v/>
      </c>
      <c r="N227" s="0" t="str">
        <f aca="false">IF(F227&lt;&gt;0,L227&amp;":"&amp;M227,"")</f>
        <v/>
      </c>
    </row>
    <row r="228" customFormat="false" ht="15" hidden="false" customHeight="false" outlineLevel="0" collapsed="false">
      <c r="A228" s="5" t="n">
        <v>227</v>
      </c>
      <c r="B228" s="5" t="str">
        <f aca="false">IF(F228&lt;&gt;"",COUNTIF($J$2:J228,J228),"")</f>
        <v/>
      </c>
      <c r="C228" s="5" t="str">
        <f aca="false">IF(F228&lt;&gt;0,J228&amp;":"&amp;B228,"")</f>
        <v/>
      </c>
      <c r="D228" s="5" t="str">
        <f aca="false">IF(F228&lt;&gt;0,COUNTIF($K$2:K228,K228),"")</f>
        <v/>
      </c>
      <c r="E228" s="5" t="str">
        <f aca="false">IF(F228&lt;&gt;0,K228&amp;":"&amp;D228,"")</f>
        <v/>
      </c>
      <c r="G228" s="21"/>
      <c r="H228" s="0" t="str">
        <f aca="false">IFERROR(VLOOKUP(F228, Entries!$B:$F, 2, FALSE()),"")</f>
        <v/>
      </c>
      <c r="I228" s="0" t="str">
        <f aca="false">IFERROR(VLOOKUP(F228, Entries!$B:$F, 3, FALSE()),"")</f>
        <v/>
      </c>
      <c r="J228" s="0" t="str">
        <f aca="false">IFERROR(VLOOKUP(F228, Entries!$B:$F, 4, FALSE()),"")</f>
        <v/>
      </c>
      <c r="K228" s="0" t="str">
        <f aca="false">IFERROR(VLOOKUP(F228, Entries!$B:$F, 5, FALSE()),"")</f>
        <v/>
      </c>
      <c r="L228" s="0" t="str">
        <f aca="false">LEFT(Table22[[#This Row],[Category]],2)</f>
        <v/>
      </c>
      <c r="M228" s="0" t="str">
        <f aca="false">IF(F228&lt;&gt;0,COUNTIF($L$2:L228,L228),"")</f>
        <v/>
      </c>
      <c r="N228" s="0" t="str">
        <f aca="false">IF(F228&lt;&gt;0,L228&amp;":"&amp;M228,"")</f>
        <v/>
      </c>
    </row>
    <row r="229" customFormat="false" ht="15" hidden="false" customHeight="false" outlineLevel="0" collapsed="false">
      <c r="A229" s="5" t="n">
        <v>228</v>
      </c>
      <c r="B229" s="5" t="str">
        <f aca="false">IF(F229&lt;&gt;"",COUNTIF($J$2:J229,J229),"")</f>
        <v/>
      </c>
      <c r="C229" s="5" t="str">
        <f aca="false">IF(F229&lt;&gt;0,J229&amp;":"&amp;B229,"")</f>
        <v/>
      </c>
      <c r="D229" s="5" t="str">
        <f aca="false">IF(F229&lt;&gt;0,COUNTIF($K$2:K229,K229),"")</f>
        <v/>
      </c>
      <c r="E229" s="5" t="str">
        <f aca="false">IF(F229&lt;&gt;0,K229&amp;":"&amp;D229,"")</f>
        <v/>
      </c>
      <c r="G229" s="21"/>
      <c r="H229" s="0" t="str">
        <f aca="false">IFERROR(VLOOKUP(F229, Entries!$B:$F, 2, FALSE()),"")</f>
        <v/>
      </c>
      <c r="I229" s="0" t="str">
        <f aca="false">IFERROR(VLOOKUP(F229, Entries!$B:$F, 3, FALSE()),"")</f>
        <v/>
      </c>
      <c r="J229" s="0" t="str">
        <f aca="false">IFERROR(VLOOKUP(F229, Entries!$B:$F, 4, FALSE()),"")</f>
        <v/>
      </c>
      <c r="K229" s="0" t="str">
        <f aca="false">IFERROR(VLOOKUP(F229, Entries!$B:$F, 5, FALSE()),"")</f>
        <v/>
      </c>
      <c r="L229" s="0" t="str">
        <f aca="false">LEFT(Table22[[#This Row],[Category]],2)</f>
        <v/>
      </c>
      <c r="M229" s="0" t="str">
        <f aca="false">IF(F229&lt;&gt;0,COUNTIF($L$2:L229,L229),"")</f>
        <v/>
      </c>
      <c r="N229" s="0" t="str">
        <f aca="false">IF(F229&lt;&gt;0,L229&amp;":"&amp;M229,"")</f>
        <v/>
      </c>
    </row>
    <row r="230" customFormat="false" ht="15" hidden="false" customHeight="false" outlineLevel="0" collapsed="false">
      <c r="A230" s="5" t="n">
        <v>229</v>
      </c>
      <c r="B230" s="5" t="str">
        <f aca="false">IF(F230&lt;&gt;"",COUNTIF($J$2:J230,J230),"")</f>
        <v/>
      </c>
      <c r="C230" s="5" t="str">
        <f aca="false">IF(F230&lt;&gt;0,J230&amp;":"&amp;B230,"")</f>
        <v/>
      </c>
      <c r="D230" s="5" t="str">
        <f aca="false">IF(F230&lt;&gt;0,COUNTIF($K$2:K230,K230),"")</f>
        <v/>
      </c>
      <c r="E230" s="5" t="str">
        <f aca="false">IF(F230&lt;&gt;0,K230&amp;":"&amp;D230,"")</f>
        <v/>
      </c>
      <c r="G230" s="21"/>
      <c r="H230" s="0" t="str">
        <f aca="false">IFERROR(VLOOKUP(F230, Entries!$B:$F, 2, FALSE()),"")</f>
        <v/>
      </c>
      <c r="I230" s="0" t="str">
        <f aca="false">IFERROR(VLOOKUP(F230, Entries!$B:$F, 3, FALSE()),"")</f>
        <v/>
      </c>
      <c r="J230" s="0" t="str">
        <f aca="false">IFERROR(VLOOKUP(F230, Entries!$B:$F, 4, FALSE()),"")</f>
        <v/>
      </c>
      <c r="K230" s="0" t="str">
        <f aca="false">IFERROR(VLOOKUP(F230, Entries!$B:$F, 5, FALSE()),"")</f>
        <v/>
      </c>
      <c r="L230" s="0" t="str">
        <f aca="false">LEFT(Table22[[#This Row],[Category]],2)</f>
        <v/>
      </c>
      <c r="M230" s="0" t="str">
        <f aca="false">IF(F230&lt;&gt;0,COUNTIF($L$2:L230,L230),"")</f>
        <v/>
      </c>
      <c r="N230" s="0" t="str">
        <f aca="false">IF(F230&lt;&gt;0,L230&amp;":"&amp;M230,"")</f>
        <v/>
      </c>
    </row>
    <row r="231" customFormat="false" ht="15" hidden="false" customHeight="false" outlineLevel="0" collapsed="false">
      <c r="A231" s="5" t="n">
        <v>230</v>
      </c>
      <c r="B231" s="5" t="str">
        <f aca="false">IF(F231&lt;&gt;"",COUNTIF($J$2:J231,J231),"")</f>
        <v/>
      </c>
      <c r="C231" s="5" t="str">
        <f aca="false">IF(F231&lt;&gt;0,J231&amp;":"&amp;B231,"")</f>
        <v/>
      </c>
      <c r="D231" s="5" t="str">
        <f aca="false">IF(F231&lt;&gt;0,COUNTIF($K$2:K231,K231),"")</f>
        <v/>
      </c>
      <c r="E231" s="5" t="str">
        <f aca="false">IF(F231&lt;&gt;0,K231&amp;":"&amp;D231,"")</f>
        <v/>
      </c>
      <c r="G231" s="21"/>
      <c r="H231" s="0" t="str">
        <f aca="false">IFERROR(VLOOKUP(F231, Entries!$B:$F, 2, FALSE()),"")</f>
        <v/>
      </c>
      <c r="I231" s="0" t="str">
        <f aca="false">IFERROR(VLOOKUP(F231, Entries!$B:$F, 3, FALSE()),"")</f>
        <v/>
      </c>
      <c r="J231" s="0" t="str">
        <f aca="false">IFERROR(VLOOKUP(F231, Entries!$B:$F, 4, FALSE()),"")</f>
        <v/>
      </c>
      <c r="K231" s="0" t="str">
        <f aca="false">IFERROR(VLOOKUP(F231, Entries!$B:$F, 5, FALSE()),"")</f>
        <v/>
      </c>
      <c r="L231" s="0" t="str">
        <f aca="false">LEFT(Table22[[#This Row],[Category]],2)</f>
        <v/>
      </c>
      <c r="M231" s="0" t="str">
        <f aca="false">IF(F231&lt;&gt;0,COUNTIF($L$2:L231,L231),"")</f>
        <v/>
      </c>
      <c r="N231" s="0" t="str">
        <f aca="false">IF(F231&lt;&gt;0,L231&amp;":"&amp;M231,"")</f>
        <v/>
      </c>
    </row>
    <row r="232" customFormat="false" ht="15" hidden="false" customHeight="false" outlineLevel="0" collapsed="false">
      <c r="A232" s="5" t="n">
        <v>231</v>
      </c>
      <c r="B232" s="5" t="str">
        <f aca="false">IF(F232&lt;&gt;"",COUNTIF($J$2:J232,J232),"")</f>
        <v/>
      </c>
      <c r="C232" s="5" t="str">
        <f aca="false">IF(F232&lt;&gt;0,J232&amp;":"&amp;B232,"")</f>
        <v/>
      </c>
      <c r="D232" s="5" t="str">
        <f aca="false">IF(F232&lt;&gt;0,COUNTIF($K$2:K232,K232),"")</f>
        <v/>
      </c>
      <c r="E232" s="5" t="str">
        <f aca="false">IF(F232&lt;&gt;0,K232&amp;":"&amp;D232,"")</f>
        <v/>
      </c>
      <c r="G232" s="21"/>
      <c r="H232" s="0" t="str">
        <f aca="false">IFERROR(VLOOKUP(F232, Entries!$B:$F, 2, FALSE()),"")</f>
        <v/>
      </c>
      <c r="I232" s="0" t="str">
        <f aca="false">IFERROR(VLOOKUP(F232, Entries!$B:$F, 3, FALSE()),"")</f>
        <v/>
      </c>
      <c r="J232" s="0" t="str">
        <f aca="false">IFERROR(VLOOKUP(F232, Entries!$B:$F, 4, FALSE()),"")</f>
        <v/>
      </c>
      <c r="K232" s="0" t="str">
        <f aca="false">IFERROR(VLOOKUP(F232, Entries!$B:$F, 5, FALSE()),"")</f>
        <v/>
      </c>
      <c r="L232" s="0" t="str">
        <f aca="false">LEFT(Table22[[#This Row],[Category]],2)</f>
        <v/>
      </c>
      <c r="M232" s="0" t="str">
        <f aca="false">IF(F232&lt;&gt;0,COUNTIF($L$2:L232,L232),"")</f>
        <v/>
      </c>
      <c r="N232" s="0" t="str">
        <f aca="false">IF(F232&lt;&gt;0,L232&amp;":"&amp;M232,"")</f>
        <v/>
      </c>
    </row>
    <row r="233" customFormat="false" ht="15" hidden="false" customHeight="false" outlineLevel="0" collapsed="false">
      <c r="A233" s="5" t="n">
        <v>232</v>
      </c>
      <c r="B233" s="5" t="str">
        <f aca="false">IF(F233&lt;&gt;"",COUNTIF($J$2:J233,J233),"")</f>
        <v/>
      </c>
      <c r="C233" s="5" t="str">
        <f aca="false">IF(F233&lt;&gt;0,J233&amp;":"&amp;B233,"")</f>
        <v/>
      </c>
      <c r="D233" s="5" t="str">
        <f aca="false">IF(F233&lt;&gt;0,COUNTIF($K$2:K233,K233),"")</f>
        <v/>
      </c>
      <c r="E233" s="5" t="str">
        <f aca="false">IF(F233&lt;&gt;0,K233&amp;":"&amp;D233,"")</f>
        <v/>
      </c>
      <c r="G233" s="21"/>
      <c r="H233" s="0" t="str">
        <f aca="false">IFERROR(VLOOKUP(F233, Entries!$B:$F, 2, FALSE()),"")</f>
        <v/>
      </c>
      <c r="I233" s="0" t="str">
        <f aca="false">IFERROR(VLOOKUP(F233, Entries!$B:$F, 3, FALSE()),"")</f>
        <v/>
      </c>
      <c r="J233" s="0" t="str">
        <f aca="false">IFERROR(VLOOKUP(F233, Entries!$B:$F, 4, FALSE()),"")</f>
        <v/>
      </c>
      <c r="K233" s="0" t="str">
        <f aca="false">IFERROR(VLOOKUP(F233, Entries!$B:$F, 5, FALSE()),"")</f>
        <v/>
      </c>
      <c r="L233" s="0" t="str">
        <f aca="false">LEFT(Table22[[#This Row],[Category]],2)</f>
        <v/>
      </c>
      <c r="M233" s="0" t="str">
        <f aca="false">IF(F233&lt;&gt;0,COUNTIF($L$2:L233,L233),"")</f>
        <v/>
      </c>
      <c r="N233" s="0" t="str">
        <f aca="false">IF(F233&lt;&gt;0,L233&amp;":"&amp;M233,"")</f>
        <v/>
      </c>
    </row>
    <row r="234" customFormat="false" ht="15" hidden="false" customHeight="false" outlineLevel="0" collapsed="false">
      <c r="A234" s="5" t="n">
        <v>233</v>
      </c>
      <c r="B234" s="5" t="str">
        <f aca="false">IF(F234&lt;&gt;"",COUNTIF($J$2:J234,J234),"")</f>
        <v/>
      </c>
      <c r="C234" s="5" t="str">
        <f aca="false">IF(F234&lt;&gt;0,J234&amp;":"&amp;B234,"")</f>
        <v/>
      </c>
      <c r="D234" s="5" t="str">
        <f aca="false">IF(F234&lt;&gt;0,COUNTIF($K$2:K234,K234),"")</f>
        <v/>
      </c>
      <c r="E234" s="5" t="str">
        <f aca="false">IF(F234&lt;&gt;0,K234&amp;":"&amp;D234,"")</f>
        <v/>
      </c>
      <c r="G234" s="21"/>
      <c r="H234" s="0" t="str">
        <f aca="false">IFERROR(VLOOKUP(F234, Entries!$B:$F, 2, FALSE()),"")</f>
        <v/>
      </c>
      <c r="I234" s="0" t="str">
        <f aca="false">IFERROR(VLOOKUP(F234, Entries!$B:$F, 3, FALSE()),"")</f>
        <v/>
      </c>
      <c r="J234" s="0" t="str">
        <f aca="false">IFERROR(VLOOKUP(F234, Entries!$B:$F, 4, FALSE()),"")</f>
        <v/>
      </c>
      <c r="K234" s="0" t="str">
        <f aca="false">IFERROR(VLOOKUP(F234, Entries!$B:$F, 5, FALSE()),"")</f>
        <v/>
      </c>
      <c r="L234" s="0" t="str">
        <f aca="false">LEFT(Table22[[#This Row],[Category]],2)</f>
        <v/>
      </c>
      <c r="M234" s="0" t="str">
        <f aca="false">IF(F234&lt;&gt;0,COUNTIF($L$2:L234,L234),"")</f>
        <v/>
      </c>
      <c r="N234" s="0" t="str">
        <f aca="false">IF(F234&lt;&gt;0,L234&amp;":"&amp;M234,"")</f>
        <v/>
      </c>
    </row>
    <row r="235" customFormat="false" ht="15" hidden="false" customHeight="false" outlineLevel="0" collapsed="false">
      <c r="A235" s="5" t="n">
        <v>234</v>
      </c>
      <c r="B235" s="5" t="str">
        <f aca="false">IF(F235&lt;&gt;"",COUNTIF($J$2:J235,J235),"")</f>
        <v/>
      </c>
      <c r="C235" s="5" t="str">
        <f aca="false">IF(F235&lt;&gt;0,J235&amp;":"&amp;B235,"")</f>
        <v/>
      </c>
      <c r="D235" s="5" t="str">
        <f aca="false">IF(F235&lt;&gt;0,COUNTIF($K$2:K235,K235),"")</f>
        <v/>
      </c>
      <c r="E235" s="5" t="str">
        <f aca="false">IF(F235&lt;&gt;0,K235&amp;":"&amp;D235,"")</f>
        <v/>
      </c>
      <c r="G235" s="21"/>
      <c r="H235" s="0" t="str">
        <f aca="false">IFERROR(VLOOKUP(F235, Entries!$B:$F, 2, FALSE()),"")</f>
        <v/>
      </c>
      <c r="I235" s="0" t="str">
        <f aca="false">IFERROR(VLOOKUP(F235, Entries!$B:$F, 3, FALSE()),"")</f>
        <v/>
      </c>
      <c r="J235" s="0" t="str">
        <f aca="false">IFERROR(VLOOKUP(F235, Entries!$B:$F, 4, FALSE()),"")</f>
        <v/>
      </c>
      <c r="K235" s="0" t="str">
        <f aca="false">IFERROR(VLOOKUP(F235, Entries!$B:$F, 5, FALSE()),"")</f>
        <v/>
      </c>
      <c r="L235" s="0" t="str">
        <f aca="false">LEFT(Table22[[#This Row],[Category]],2)</f>
        <v/>
      </c>
      <c r="M235" s="0" t="str">
        <f aca="false">IF(F235&lt;&gt;0,COUNTIF($L$2:L235,L235),"")</f>
        <v/>
      </c>
      <c r="N235" s="0" t="str">
        <f aca="false">IF(F235&lt;&gt;0,L235&amp;":"&amp;M235,"")</f>
        <v/>
      </c>
    </row>
    <row r="236" customFormat="false" ht="15" hidden="false" customHeight="false" outlineLevel="0" collapsed="false">
      <c r="A236" s="5" t="n">
        <v>235</v>
      </c>
      <c r="B236" s="5" t="str">
        <f aca="false">IF(F236&lt;&gt;"",COUNTIF($J$2:J236,J236),"")</f>
        <v/>
      </c>
      <c r="C236" s="5" t="str">
        <f aca="false">IF(F236&lt;&gt;0,J236&amp;":"&amp;B236,"")</f>
        <v/>
      </c>
      <c r="D236" s="5" t="str">
        <f aca="false">IF(F236&lt;&gt;0,COUNTIF($K$2:K236,K236),"")</f>
        <v/>
      </c>
      <c r="E236" s="5" t="str">
        <f aca="false">IF(F236&lt;&gt;0,K236&amp;":"&amp;D236,"")</f>
        <v/>
      </c>
      <c r="G236" s="21"/>
      <c r="H236" s="0" t="str">
        <f aca="false">IFERROR(VLOOKUP(F236, Entries!$B:$F, 2, FALSE()),"")</f>
        <v/>
      </c>
      <c r="I236" s="0" t="str">
        <f aca="false">IFERROR(VLOOKUP(F236, Entries!$B:$F, 3, FALSE()),"")</f>
        <v/>
      </c>
      <c r="J236" s="0" t="str">
        <f aca="false">IFERROR(VLOOKUP(F236, Entries!$B:$F, 4, FALSE()),"")</f>
        <v/>
      </c>
      <c r="K236" s="0" t="str">
        <f aca="false">IFERROR(VLOOKUP(F236, Entries!$B:$F, 5, FALSE()),"")</f>
        <v/>
      </c>
      <c r="L236" s="0" t="str">
        <f aca="false">LEFT(Table22[[#This Row],[Category]],2)</f>
        <v/>
      </c>
      <c r="M236" s="0" t="str">
        <f aca="false">IF(F236&lt;&gt;0,COUNTIF($L$2:L236,L236),"")</f>
        <v/>
      </c>
      <c r="N236" s="0" t="str">
        <f aca="false">IF(F236&lt;&gt;0,L236&amp;":"&amp;M236,"")</f>
        <v/>
      </c>
    </row>
    <row r="237" customFormat="false" ht="15" hidden="false" customHeight="false" outlineLevel="0" collapsed="false">
      <c r="A237" s="5" t="n">
        <v>236</v>
      </c>
      <c r="B237" s="5" t="str">
        <f aca="false">IF(F237&lt;&gt;"",COUNTIF($J$2:J237,J237),"")</f>
        <v/>
      </c>
      <c r="C237" s="5" t="str">
        <f aca="false">IF(F237&lt;&gt;0,J237&amp;":"&amp;B237,"")</f>
        <v/>
      </c>
      <c r="D237" s="5" t="str">
        <f aca="false">IF(F237&lt;&gt;0,COUNTIF($K$2:K237,K237),"")</f>
        <v/>
      </c>
      <c r="E237" s="5" t="str">
        <f aca="false">IF(F237&lt;&gt;0,K237&amp;":"&amp;D237,"")</f>
        <v/>
      </c>
      <c r="G237" s="21"/>
      <c r="H237" s="0" t="str">
        <f aca="false">IFERROR(VLOOKUP(F237, Entries!$B:$F, 2, FALSE()),"")</f>
        <v/>
      </c>
      <c r="I237" s="0" t="str">
        <f aca="false">IFERROR(VLOOKUP(F237, Entries!$B:$F, 3, FALSE()),"")</f>
        <v/>
      </c>
      <c r="J237" s="0" t="str">
        <f aca="false">IFERROR(VLOOKUP(F237, Entries!$B:$F, 4, FALSE()),"")</f>
        <v/>
      </c>
      <c r="K237" s="0" t="str">
        <f aca="false">IFERROR(VLOOKUP(F237, Entries!$B:$F, 5, FALSE()),"")</f>
        <v/>
      </c>
      <c r="L237" s="0" t="str">
        <f aca="false">LEFT(Table22[[#This Row],[Category]],2)</f>
        <v/>
      </c>
      <c r="M237" s="0" t="str">
        <f aca="false">IF(F237&lt;&gt;0,COUNTIF($L$2:L237,L237),"")</f>
        <v/>
      </c>
      <c r="N237" s="0" t="str">
        <f aca="false">IF(F237&lt;&gt;0,L237&amp;":"&amp;M237,"")</f>
        <v/>
      </c>
    </row>
    <row r="238" customFormat="false" ht="15" hidden="false" customHeight="false" outlineLevel="0" collapsed="false">
      <c r="A238" s="5" t="n">
        <v>237</v>
      </c>
      <c r="B238" s="5" t="str">
        <f aca="false">IF(F238&lt;&gt;"",COUNTIF($J$2:J238,J238),"")</f>
        <v/>
      </c>
      <c r="C238" s="5" t="str">
        <f aca="false">IF(F238&lt;&gt;0,J238&amp;":"&amp;B238,"")</f>
        <v/>
      </c>
      <c r="D238" s="5" t="str">
        <f aca="false">IF(F238&lt;&gt;0,COUNTIF($K$2:K238,K238),"")</f>
        <v/>
      </c>
      <c r="E238" s="5" t="str">
        <f aca="false">IF(F238&lt;&gt;0,K238&amp;":"&amp;D238,"")</f>
        <v/>
      </c>
      <c r="G238" s="21"/>
      <c r="H238" s="0" t="str">
        <f aca="false">IFERROR(VLOOKUP(F238, Entries!$B:$F, 2, FALSE()),"")</f>
        <v/>
      </c>
      <c r="I238" s="0" t="str">
        <f aca="false">IFERROR(VLOOKUP(F238, Entries!$B:$F, 3, FALSE()),"")</f>
        <v/>
      </c>
      <c r="J238" s="0" t="str">
        <f aca="false">IFERROR(VLOOKUP(F238, Entries!$B:$F, 4, FALSE()),"")</f>
        <v/>
      </c>
      <c r="K238" s="0" t="str">
        <f aca="false">IFERROR(VLOOKUP(F238, Entries!$B:$F, 5, FALSE()),"")</f>
        <v/>
      </c>
      <c r="L238" s="0" t="str">
        <f aca="false">LEFT(Table22[[#This Row],[Category]],2)</f>
        <v/>
      </c>
      <c r="M238" s="0" t="str">
        <f aca="false">IF(F238&lt;&gt;0,COUNTIF($L$2:L238,L238),"")</f>
        <v/>
      </c>
      <c r="N238" s="0" t="str">
        <f aca="false">IF(F238&lt;&gt;0,L238&amp;":"&amp;M238,"")</f>
        <v/>
      </c>
    </row>
    <row r="239" customFormat="false" ht="15" hidden="false" customHeight="false" outlineLevel="0" collapsed="false">
      <c r="A239" s="5" t="n">
        <v>238</v>
      </c>
      <c r="B239" s="5" t="str">
        <f aca="false">IF(F239&lt;&gt;"",COUNTIF($J$2:J239,J239),"")</f>
        <v/>
      </c>
      <c r="C239" s="5" t="str">
        <f aca="false">IF(F239&lt;&gt;0,J239&amp;":"&amp;B239,"")</f>
        <v/>
      </c>
      <c r="D239" s="5" t="str">
        <f aca="false">IF(F239&lt;&gt;0,COUNTIF($K$2:K239,K239),"")</f>
        <v/>
      </c>
      <c r="E239" s="5" t="str">
        <f aca="false">IF(F239&lt;&gt;0,K239&amp;":"&amp;D239,"")</f>
        <v/>
      </c>
      <c r="G239" s="21"/>
      <c r="H239" s="0" t="str">
        <f aca="false">IFERROR(VLOOKUP(F239, Entries!$B:$F, 2, FALSE()),"")</f>
        <v/>
      </c>
      <c r="I239" s="0" t="str">
        <f aca="false">IFERROR(VLOOKUP(F239, Entries!$B:$F, 3, FALSE()),"")</f>
        <v/>
      </c>
      <c r="J239" s="0" t="str">
        <f aca="false">IFERROR(VLOOKUP(F239, Entries!$B:$F, 4, FALSE()),"")</f>
        <v/>
      </c>
      <c r="K239" s="0" t="str">
        <f aca="false">IFERROR(VLOOKUP(F239, Entries!$B:$F, 5, FALSE()),"")</f>
        <v/>
      </c>
      <c r="L239" s="0" t="str">
        <f aca="false">LEFT(Table22[[#This Row],[Category]],2)</f>
        <v/>
      </c>
      <c r="M239" s="0" t="str">
        <f aca="false">IF(F239&lt;&gt;0,COUNTIF($L$2:L239,L239),"")</f>
        <v/>
      </c>
      <c r="N239" s="0" t="str">
        <f aca="false">IF(F239&lt;&gt;0,L239&amp;":"&amp;M239,"")</f>
        <v/>
      </c>
    </row>
    <row r="240" customFormat="false" ht="15" hidden="false" customHeight="false" outlineLevel="0" collapsed="false">
      <c r="A240" s="5" t="n">
        <v>239</v>
      </c>
      <c r="B240" s="5" t="str">
        <f aca="false">IF(F240&lt;&gt;"",COUNTIF($J$2:J240,J240),"")</f>
        <v/>
      </c>
      <c r="C240" s="5" t="str">
        <f aca="false">IF(F240&lt;&gt;0,J240&amp;":"&amp;B240,"")</f>
        <v/>
      </c>
      <c r="D240" s="5" t="str">
        <f aca="false">IF(F240&lt;&gt;0,COUNTIF($K$2:K240,K240),"")</f>
        <v/>
      </c>
      <c r="E240" s="5" t="str">
        <f aca="false">IF(F240&lt;&gt;0,K240&amp;":"&amp;D240,"")</f>
        <v/>
      </c>
      <c r="G240" s="21"/>
      <c r="H240" s="0" t="str">
        <f aca="false">IFERROR(VLOOKUP(F240, Entries!$B:$F, 2, FALSE()),"")</f>
        <v/>
      </c>
      <c r="I240" s="0" t="str">
        <f aca="false">IFERROR(VLOOKUP(F240, Entries!$B:$F, 3, FALSE()),"")</f>
        <v/>
      </c>
      <c r="J240" s="0" t="str">
        <f aca="false">IFERROR(VLOOKUP(F240, Entries!$B:$F, 4, FALSE()),"")</f>
        <v/>
      </c>
      <c r="K240" s="0" t="str">
        <f aca="false">IFERROR(VLOOKUP(F240, Entries!$B:$F, 5, FALSE()),"")</f>
        <v/>
      </c>
      <c r="L240" s="0" t="str">
        <f aca="false">LEFT(Table22[[#This Row],[Category]],2)</f>
        <v/>
      </c>
      <c r="M240" s="0" t="str">
        <f aca="false">IF(F240&lt;&gt;0,COUNTIF($L$2:L240,L240),"")</f>
        <v/>
      </c>
      <c r="N240" s="0" t="str">
        <f aca="false">IF(F240&lt;&gt;0,L240&amp;":"&amp;M240,"")</f>
        <v/>
      </c>
    </row>
    <row r="241" customFormat="false" ht="15" hidden="false" customHeight="false" outlineLevel="0" collapsed="false">
      <c r="A241" s="5" t="n">
        <v>240</v>
      </c>
      <c r="B241" s="5" t="str">
        <f aca="false">IF(F241&lt;&gt;"",COUNTIF($J$2:J241,J241),"")</f>
        <v/>
      </c>
      <c r="C241" s="5" t="str">
        <f aca="false">IF(F241&lt;&gt;0,J241&amp;":"&amp;B241,"")</f>
        <v/>
      </c>
      <c r="D241" s="5" t="str">
        <f aca="false">IF(F241&lt;&gt;0,COUNTIF($K$2:K241,K241),"")</f>
        <v/>
      </c>
      <c r="E241" s="5" t="str">
        <f aca="false">IF(F241&lt;&gt;0,K241&amp;":"&amp;D241,"")</f>
        <v/>
      </c>
      <c r="G241" s="21"/>
      <c r="H241" s="0" t="str">
        <f aca="false">IFERROR(VLOOKUP(F241, Entries!$B:$F, 2, FALSE()),"")</f>
        <v/>
      </c>
      <c r="I241" s="0" t="str">
        <f aca="false">IFERROR(VLOOKUP(F241, Entries!$B:$F, 3, FALSE()),"")</f>
        <v/>
      </c>
      <c r="J241" s="0" t="str">
        <f aca="false">IFERROR(VLOOKUP(F241, Entries!$B:$F, 4, FALSE()),"")</f>
        <v/>
      </c>
      <c r="K241" s="0" t="str">
        <f aca="false">IFERROR(VLOOKUP(F241, Entries!$B:$F, 5, FALSE()),"")</f>
        <v/>
      </c>
      <c r="L241" s="0" t="str">
        <f aca="false">LEFT(Table22[[#This Row],[Category]],2)</f>
        <v/>
      </c>
      <c r="M241" s="0" t="str">
        <f aca="false">IF(F241&lt;&gt;0,COUNTIF($L$2:L241,L241),"")</f>
        <v/>
      </c>
      <c r="N241" s="0" t="str">
        <f aca="false">IF(F241&lt;&gt;0,L241&amp;":"&amp;M241,"")</f>
        <v/>
      </c>
    </row>
    <row r="242" customFormat="false" ht="15" hidden="false" customHeight="false" outlineLevel="0" collapsed="false">
      <c r="A242" s="5" t="n">
        <v>241</v>
      </c>
      <c r="B242" s="5" t="str">
        <f aca="false">IF(F242&lt;&gt;"",COUNTIF($J$2:J242,J242),"")</f>
        <v/>
      </c>
      <c r="C242" s="5" t="str">
        <f aca="false">IF(F242&lt;&gt;0,J242&amp;":"&amp;B242,"")</f>
        <v/>
      </c>
      <c r="D242" s="5" t="str">
        <f aca="false">IF(F242&lt;&gt;0,COUNTIF($K$2:K242,K242),"")</f>
        <v/>
      </c>
      <c r="E242" s="5" t="str">
        <f aca="false">IF(F242&lt;&gt;0,K242&amp;":"&amp;D242,"")</f>
        <v/>
      </c>
      <c r="G242" s="21"/>
      <c r="H242" s="0" t="str">
        <f aca="false">IFERROR(VLOOKUP(F242, Entries!$B:$F, 2, FALSE()),"")</f>
        <v/>
      </c>
      <c r="I242" s="0" t="str">
        <f aca="false">IFERROR(VLOOKUP(F242, Entries!$B:$F, 3, FALSE()),"")</f>
        <v/>
      </c>
      <c r="J242" s="0" t="str">
        <f aca="false">IFERROR(VLOOKUP(F242, Entries!$B:$F, 4, FALSE()),"")</f>
        <v/>
      </c>
      <c r="K242" s="0" t="str">
        <f aca="false">IFERROR(VLOOKUP(F242, Entries!$B:$F, 5, FALSE()),"")</f>
        <v/>
      </c>
      <c r="L242" s="0" t="str">
        <f aca="false">LEFT(Table22[[#This Row],[Category]],2)</f>
        <v/>
      </c>
      <c r="M242" s="0" t="str">
        <f aca="false">IF(F242&lt;&gt;0,COUNTIF($L$2:L242,L242),"")</f>
        <v/>
      </c>
      <c r="N242" s="0" t="str">
        <f aca="false">IF(F242&lt;&gt;0,L242&amp;":"&amp;M242,"")</f>
        <v/>
      </c>
    </row>
    <row r="243" customFormat="false" ht="15" hidden="false" customHeight="false" outlineLevel="0" collapsed="false">
      <c r="A243" s="5" t="n">
        <v>242</v>
      </c>
      <c r="B243" s="5" t="str">
        <f aca="false">IF(F243&lt;&gt;"",COUNTIF($J$2:J243,J243),"")</f>
        <v/>
      </c>
      <c r="C243" s="5" t="str">
        <f aca="false">IF(F243&lt;&gt;0,J243&amp;":"&amp;B243,"")</f>
        <v/>
      </c>
      <c r="D243" s="5" t="str">
        <f aca="false">IF(F243&lt;&gt;0,COUNTIF($K$2:K243,K243),"")</f>
        <v/>
      </c>
      <c r="E243" s="5" t="str">
        <f aca="false">IF(F243&lt;&gt;0,K243&amp;":"&amp;D243,"")</f>
        <v/>
      </c>
      <c r="G243" s="21"/>
      <c r="H243" s="0" t="str">
        <f aca="false">IFERROR(VLOOKUP(F243, Entries!$B:$F, 2, FALSE()),"")</f>
        <v/>
      </c>
      <c r="I243" s="0" t="str">
        <f aca="false">IFERROR(VLOOKUP(F243, Entries!$B:$F, 3, FALSE()),"")</f>
        <v/>
      </c>
      <c r="J243" s="0" t="str">
        <f aca="false">IFERROR(VLOOKUP(F243, Entries!$B:$F, 4, FALSE()),"")</f>
        <v/>
      </c>
      <c r="K243" s="0" t="str">
        <f aca="false">IFERROR(VLOOKUP(F243, Entries!$B:$F, 5, FALSE()),"")</f>
        <v/>
      </c>
      <c r="L243" s="0" t="str">
        <f aca="false">LEFT(Table22[[#This Row],[Category]],2)</f>
        <v/>
      </c>
      <c r="M243" s="0" t="str">
        <f aca="false">IF(F243&lt;&gt;0,COUNTIF($L$2:L243,L243),"")</f>
        <v/>
      </c>
      <c r="N243" s="0" t="str">
        <f aca="false">IF(F243&lt;&gt;0,L243&amp;":"&amp;M243,"")</f>
        <v/>
      </c>
    </row>
    <row r="244" customFormat="false" ht="15" hidden="false" customHeight="false" outlineLevel="0" collapsed="false">
      <c r="A244" s="5" t="n">
        <v>243</v>
      </c>
      <c r="B244" s="5" t="str">
        <f aca="false">IF(F244&lt;&gt;"",COUNTIF($J$2:J244,J244),"")</f>
        <v/>
      </c>
      <c r="C244" s="5" t="str">
        <f aca="false">IF(F244&lt;&gt;0,J244&amp;":"&amp;B244,"")</f>
        <v/>
      </c>
      <c r="D244" s="5" t="str">
        <f aca="false">IF(F244&lt;&gt;0,COUNTIF($K$2:K244,K244),"")</f>
        <v/>
      </c>
      <c r="E244" s="5" t="str">
        <f aca="false">IF(F244&lt;&gt;0,K244&amp;":"&amp;D244,"")</f>
        <v/>
      </c>
      <c r="G244" s="21"/>
      <c r="H244" s="0" t="str">
        <f aca="false">IFERROR(VLOOKUP(F244, Entries!$B:$F, 2, FALSE()),"")</f>
        <v/>
      </c>
      <c r="I244" s="0" t="str">
        <f aca="false">IFERROR(VLOOKUP(F244, Entries!$B:$F, 3, FALSE()),"")</f>
        <v/>
      </c>
      <c r="J244" s="0" t="str">
        <f aca="false">IFERROR(VLOOKUP(F244, Entries!$B:$F, 4, FALSE()),"")</f>
        <v/>
      </c>
      <c r="K244" s="0" t="str">
        <f aca="false">IFERROR(VLOOKUP(F244, Entries!$B:$F, 5, FALSE()),"")</f>
        <v/>
      </c>
      <c r="L244" s="0" t="str">
        <f aca="false">LEFT(Table22[[#This Row],[Category]],2)</f>
        <v/>
      </c>
      <c r="M244" s="0" t="str">
        <f aca="false">IF(F244&lt;&gt;0,COUNTIF($L$2:L244,L244),"")</f>
        <v/>
      </c>
      <c r="N244" s="0" t="str">
        <f aca="false">IF(F244&lt;&gt;0,L244&amp;":"&amp;M244,"")</f>
        <v/>
      </c>
    </row>
    <row r="245" customFormat="false" ht="15" hidden="false" customHeight="false" outlineLevel="0" collapsed="false">
      <c r="A245" s="5" t="n">
        <v>244</v>
      </c>
      <c r="B245" s="5" t="str">
        <f aca="false">IF(F245&lt;&gt;"",COUNTIF($J$2:J245,J245),"")</f>
        <v/>
      </c>
      <c r="C245" s="5" t="str">
        <f aca="false">IF(F245&lt;&gt;0,J245&amp;":"&amp;B245,"")</f>
        <v/>
      </c>
      <c r="D245" s="5" t="str">
        <f aca="false">IF(F245&lt;&gt;0,COUNTIF($K$2:K245,K245),"")</f>
        <v/>
      </c>
      <c r="E245" s="5" t="str">
        <f aca="false">IF(F245&lt;&gt;0,K245&amp;":"&amp;D245,"")</f>
        <v/>
      </c>
      <c r="G245" s="21"/>
      <c r="H245" s="0" t="str">
        <f aca="false">IFERROR(VLOOKUP(F245, Entries!$B:$F, 2, FALSE()),"")</f>
        <v/>
      </c>
      <c r="I245" s="0" t="str">
        <f aca="false">IFERROR(VLOOKUP(F245, Entries!$B:$F, 3, FALSE()),"")</f>
        <v/>
      </c>
      <c r="J245" s="0" t="str">
        <f aca="false">IFERROR(VLOOKUP(F245, Entries!$B:$F, 4, FALSE()),"")</f>
        <v/>
      </c>
      <c r="K245" s="0" t="str">
        <f aca="false">IFERROR(VLOOKUP(F245, Entries!$B:$F, 5, FALSE()),"")</f>
        <v/>
      </c>
      <c r="L245" s="0" t="str">
        <f aca="false">LEFT(Table22[[#This Row],[Category]],2)</f>
        <v/>
      </c>
      <c r="M245" s="0" t="str">
        <f aca="false">IF(F245&lt;&gt;0,COUNTIF($L$2:L245,L245),"")</f>
        <v/>
      </c>
      <c r="N245" s="0" t="str">
        <f aca="false">IF(F245&lt;&gt;0,L245&amp;":"&amp;M245,"")</f>
        <v/>
      </c>
    </row>
    <row r="246" customFormat="false" ht="15" hidden="false" customHeight="false" outlineLevel="0" collapsed="false">
      <c r="A246" s="5" t="n">
        <v>245</v>
      </c>
      <c r="B246" s="5" t="str">
        <f aca="false">IF(F246&lt;&gt;"",COUNTIF($J$2:J246,J246),"")</f>
        <v/>
      </c>
      <c r="C246" s="5" t="str">
        <f aca="false">IF(F246&lt;&gt;0,J246&amp;":"&amp;B246,"")</f>
        <v/>
      </c>
      <c r="D246" s="5" t="str">
        <f aca="false">IF(F246&lt;&gt;0,COUNTIF($K$2:K246,K246),"")</f>
        <v/>
      </c>
      <c r="E246" s="5" t="str">
        <f aca="false">IF(F246&lt;&gt;0,K246&amp;":"&amp;D246,"")</f>
        <v/>
      </c>
      <c r="G246" s="21"/>
      <c r="H246" s="0" t="str">
        <f aca="false">IFERROR(VLOOKUP(F246, Entries!$B:$F, 2, FALSE()),"")</f>
        <v/>
      </c>
      <c r="I246" s="0" t="str">
        <f aca="false">IFERROR(VLOOKUP(F246, Entries!$B:$F, 3, FALSE()),"")</f>
        <v/>
      </c>
      <c r="J246" s="0" t="str">
        <f aca="false">IFERROR(VLOOKUP(F246, Entries!$B:$F, 4, FALSE()),"")</f>
        <v/>
      </c>
      <c r="K246" s="0" t="str">
        <f aca="false">IFERROR(VLOOKUP(F246, Entries!$B:$F, 5, FALSE()),"")</f>
        <v/>
      </c>
      <c r="L246" s="0" t="str">
        <f aca="false">LEFT(Table22[[#This Row],[Category]],2)</f>
        <v/>
      </c>
      <c r="M246" s="0" t="str">
        <f aca="false">IF(F246&lt;&gt;0,COUNTIF($L$2:L246,L246),"")</f>
        <v/>
      </c>
      <c r="N246" s="0" t="str">
        <f aca="false">IF(F246&lt;&gt;0,L246&amp;":"&amp;M246,"")</f>
        <v/>
      </c>
    </row>
    <row r="247" customFormat="false" ht="15" hidden="false" customHeight="false" outlineLevel="0" collapsed="false">
      <c r="A247" s="5" t="n">
        <v>246</v>
      </c>
      <c r="B247" s="5" t="str">
        <f aca="false">IF(F247&lt;&gt;"",COUNTIF($J$2:J247,J247),"")</f>
        <v/>
      </c>
      <c r="C247" s="5" t="str">
        <f aca="false">IF(F247&lt;&gt;0,J247&amp;":"&amp;B247,"")</f>
        <v/>
      </c>
      <c r="D247" s="5" t="str">
        <f aca="false">IF(F247&lt;&gt;0,COUNTIF($K$2:K247,K247),"")</f>
        <v/>
      </c>
      <c r="E247" s="5" t="str">
        <f aca="false">IF(F247&lt;&gt;0,K247&amp;":"&amp;D247,"")</f>
        <v/>
      </c>
      <c r="G247" s="21"/>
      <c r="H247" s="0" t="str">
        <f aca="false">IFERROR(VLOOKUP(F247, Entries!$B:$F, 2, FALSE()),"")</f>
        <v/>
      </c>
      <c r="I247" s="0" t="str">
        <f aca="false">IFERROR(VLOOKUP(F247, Entries!$B:$F, 3, FALSE()),"")</f>
        <v/>
      </c>
      <c r="J247" s="0" t="str">
        <f aca="false">IFERROR(VLOOKUP(F247, Entries!$B:$F, 4, FALSE()),"")</f>
        <v/>
      </c>
      <c r="K247" s="0" t="str">
        <f aca="false">IFERROR(VLOOKUP(F247, Entries!$B:$F, 5, FALSE()),"")</f>
        <v/>
      </c>
      <c r="L247" s="0" t="str">
        <f aca="false">LEFT(Table22[[#This Row],[Category]],2)</f>
        <v/>
      </c>
      <c r="M247" s="0" t="str">
        <f aca="false">IF(F247&lt;&gt;0,COUNTIF($L$2:L247,L247),"")</f>
        <v/>
      </c>
      <c r="N247" s="0" t="str">
        <f aca="false">IF(F247&lt;&gt;0,L247&amp;":"&amp;M247,"")</f>
        <v/>
      </c>
    </row>
    <row r="248" customFormat="false" ht="15" hidden="false" customHeight="false" outlineLevel="0" collapsed="false">
      <c r="A248" s="5" t="n">
        <v>247</v>
      </c>
      <c r="B248" s="5" t="str">
        <f aca="false">IF(F248&lt;&gt;"",COUNTIF($J$2:J248,J248),"")</f>
        <v/>
      </c>
      <c r="C248" s="5" t="str">
        <f aca="false">IF(F248&lt;&gt;0,J248&amp;":"&amp;B248,"")</f>
        <v/>
      </c>
      <c r="D248" s="5" t="str">
        <f aca="false">IF(F248&lt;&gt;0,COUNTIF($K$2:K248,K248),"")</f>
        <v/>
      </c>
      <c r="E248" s="5" t="str">
        <f aca="false">IF(F248&lt;&gt;0,K248&amp;":"&amp;D248,"")</f>
        <v/>
      </c>
      <c r="G248" s="21"/>
      <c r="H248" s="0" t="str">
        <f aca="false">IFERROR(VLOOKUP(F248, Entries!$B:$F, 2, FALSE()),"")</f>
        <v/>
      </c>
      <c r="I248" s="0" t="str">
        <f aca="false">IFERROR(VLOOKUP(F248, Entries!$B:$F, 3, FALSE()),"")</f>
        <v/>
      </c>
      <c r="J248" s="0" t="str">
        <f aca="false">IFERROR(VLOOKUP(F248, Entries!$B:$F, 4, FALSE()),"")</f>
        <v/>
      </c>
      <c r="K248" s="0" t="str">
        <f aca="false">IFERROR(VLOOKUP(F248, Entries!$B:$F, 5, FALSE()),"")</f>
        <v/>
      </c>
      <c r="L248" s="0" t="str">
        <f aca="false">LEFT(Table22[[#This Row],[Category]],2)</f>
        <v/>
      </c>
      <c r="M248" s="0" t="str">
        <f aca="false">IF(F248&lt;&gt;0,COUNTIF($L$2:L248,L248),"")</f>
        <v/>
      </c>
      <c r="N248" s="0" t="str">
        <f aca="false">IF(F248&lt;&gt;0,L248&amp;":"&amp;M248,"")</f>
        <v/>
      </c>
    </row>
    <row r="249" customFormat="false" ht="15" hidden="false" customHeight="false" outlineLevel="0" collapsed="false">
      <c r="A249" s="5" t="n">
        <v>248</v>
      </c>
      <c r="B249" s="5" t="str">
        <f aca="false">IF(F249&lt;&gt;"",COUNTIF($J$2:J249,J249),"")</f>
        <v/>
      </c>
      <c r="C249" s="5" t="str">
        <f aca="false">IF(F249&lt;&gt;0,J249&amp;":"&amp;B249,"")</f>
        <v/>
      </c>
      <c r="D249" s="5" t="str">
        <f aca="false">IF(F249&lt;&gt;0,COUNTIF($K$2:K249,K249),"")</f>
        <v/>
      </c>
      <c r="E249" s="5" t="str">
        <f aca="false">IF(F249&lt;&gt;0,K249&amp;":"&amp;D249,"")</f>
        <v/>
      </c>
      <c r="G249" s="21"/>
      <c r="H249" s="0" t="str">
        <f aca="false">IFERROR(VLOOKUP(F249, Entries!$B:$F, 2, FALSE()),"")</f>
        <v/>
      </c>
      <c r="I249" s="0" t="str">
        <f aca="false">IFERROR(VLOOKUP(F249, Entries!$B:$F, 3, FALSE()),"")</f>
        <v/>
      </c>
      <c r="J249" s="0" t="str">
        <f aca="false">IFERROR(VLOOKUP(F249, Entries!$B:$F, 4, FALSE()),"")</f>
        <v/>
      </c>
      <c r="K249" s="0" t="str">
        <f aca="false">IFERROR(VLOOKUP(F249, Entries!$B:$F, 5, FALSE()),"")</f>
        <v/>
      </c>
      <c r="L249" s="0" t="str">
        <f aca="false">LEFT(Table22[[#This Row],[Category]],2)</f>
        <v/>
      </c>
      <c r="M249" s="0" t="str">
        <f aca="false">IF(F249&lt;&gt;0,COUNTIF($L$2:L249,L249),"")</f>
        <v/>
      </c>
      <c r="N249" s="0" t="str">
        <f aca="false">IF(F249&lt;&gt;0,L249&amp;":"&amp;M249,"")</f>
        <v/>
      </c>
    </row>
    <row r="250" customFormat="false" ht="15" hidden="false" customHeight="false" outlineLevel="0" collapsed="false">
      <c r="A250" s="5" t="n">
        <v>249</v>
      </c>
      <c r="B250" s="5" t="str">
        <f aca="false">IF(F250&lt;&gt;"",COUNTIF($J$2:J250,J250),"")</f>
        <v/>
      </c>
      <c r="C250" s="5" t="str">
        <f aca="false">IF(F250&lt;&gt;0,J250&amp;":"&amp;B250,"")</f>
        <v/>
      </c>
      <c r="D250" s="5" t="str">
        <f aca="false">IF(F250&lt;&gt;0,COUNTIF($K$2:K250,K250),"")</f>
        <v/>
      </c>
      <c r="E250" s="5" t="str">
        <f aca="false">IF(F250&lt;&gt;0,K250&amp;":"&amp;D250,"")</f>
        <v/>
      </c>
      <c r="G250" s="21"/>
      <c r="H250" s="0" t="str">
        <f aca="false">IFERROR(VLOOKUP(F250, Entries!$B:$F, 2, FALSE()),"")</f>
        <v/>
      </c>
      <c r="I250" s="0" t="str">
        <f aca="false">IFERROR(VLOOKUP(F250, Entries!$B:$F, 3, FALSE()),"")</f>
        <v/>
      </c>
      <c r="J250" s="0" t="str">
        <f aca="false">IFERROR(VLOOKUP(F250, Entries!$B:$F, 4, FALSE()),"")</f>
        <v/>
      </c>
      <c r="K250" s="0" t="str">
        <f aca="false">IFERROR(VLOOKUP(F250, Entries!$B:$F, 5, FALSE()),"")</f>
        <v/>
      </c>
      <c r="L250" s="0" t="str">
        <f aca="false">LEFT(Table22[[#This Row],[Category]],2)</f>
        <v/>
      </c>
      <c r="M250" s="0" t="str">
        <f aca="false">IF(F250&lt;&gt;0,COUNTIF($L$2:L250,L250),"")</f>
        <v/>
      </c>
      <c r="N250" s="0" t="str">
        <f aca="false">IF(F250&lt;&gt;0,L250&amp;":"&amp;M250,"")</f>
        <v/>
      </c>
    </row>
    <row r="251" customFormat="false" ht="15" hidden="false" customHeight="false" outlineLevel="0" collapsed="false">
      <c r="A251" s="5" t="n">
        <v>250</v>
      </c>
      <c r="B251" s="5" t="str">
        <f aca="false">IF(F251&lt;&gt;"",COUNTIF($J$2:J251,J251),"")</f>
        <v/>
      </c>
      <c r="C251" s="5" t="str">
        <f aca="false">IF(F251&lt;&gt;0,J251&amp;":"&amp;B251,"")</f>
        <v/>
      </c>
      <c r="D251" s="5" t="str">
        <f aca="false">IF(F251&lt;&gt;0,COUNTIF($K$2:K251,K251),"")</f>
        <v/>
      </c>
      <c r="E251" s="5" t="str">
        <f aca="false">IF(F251&lt;&gt;0,K251&amp;":"&amp;D251,"")</f>
        <v/>
      </c>
      <c r="G251" s="21"/>
      <c r="H251" s="0" t="str">
        <f aca="false">IFERROR(VLOOKUP(F251, Entries!$B:$F, 2, FALSE()),"")</f>
        <v/>
      </c>
      <c r="I251" s="0" t="str">
        <f aca="false">IFERROR(VLOOKUP(F251, Entries!$B:$F, 3, FALSE()),"")</f>
        <v/>
      </c>
      <c r="J251" s="0" t="str">
        <f aca="false">IFERROR(VLOOKUP(F251, Entries!$B:$F, 4, FALSE()),"")</f>
        <v/>
      </c>
      <c r="K251" s="0" t="str">
        <f aca="false">IFERROR(VLOOKUP(F251, Entries!$B:$F, 5, FALSE()),"")</f>
        <v/>
      </c>
      <c r="L251" s="0" t="str">
        <f aca="false">LEFT(Table22[[#This Row],[Category]],2)</f>
        <v/>
      </c>
      <c r="M251" s="0" t="str">
        <f aca="false">IF(F251&lt;&gt;0,COUNTIF($L$2:L251,L251),"")</f>
        <v/>
      </c>
      <c r="N251" s="0" t="str">
        <f aca="false">IF(F251&lt;&gt;0,L251&amp;":"&amp;M251,"")</f>
        <v/>
      </c>
    </row>
    <row r="252" customFormat="false" ht="15" hidden="false" customHeight="false" outlineLevel="0" collapsed="false">
      <c r="A252" s="5" t="n">
        <v>251</v>
      </c>
      <c r="B252" s="5" t="str">
        <f aca="false">IF(F252&lt;&gt;"",COUNTIF($J$2:J252,J252),"")</f>
        <v/>
      </c>
      <c r="C252" s="5" t="str">
        <f aca="false">IF(F252&lt;&gt;0,J252&amp;":"&amp;B252,"")</f>
        <v/>
      </c>
      <c r="D252" s="5" t="str">
        <f aca="false">IF(F252&lt;&gt;0,COUNTIF($K$2:K252,K252),"")</f>
        <v/>
      </c>
      <c r="E252" s="5" t="str">
        <f aca="false">IF(F252&lt;&gt;0,K252&amp;":"&amp;D252,"")</f>
        <v/>
      </c>
      <c r="G252" s="21"/>
      <c r="H252" s="0" t="str">
        <f aca="false">IFERROR(VLOOKUP(F252, Entries!$B:$F, 2, FALSE()),"")</f>
        <v/>
      </c>
      <c r="I252" s="0" t="str">
        <f aca="false">IFERROR(VLOOKUP(F252, Entries!$B:$F, 3, FALSE()),"")</f>
        <v/>
      </c>
      <c r="J252" s="0" t="str">
        <f aca="false">IFERROR(VLOOKUP(F252, Entries!$B:$F, 4, FALSE()),"")</f>
        <v/>
      </c>
      <c r="K252" s="0" t="str">
        <f aca="false">IFERROR(VLOOKUP(F252, Entries!$B:$F, 5, FALSE()),"")</f>
        <v/>
      </c>
      <c r="L252" s="0" t="str">
        <f aca="false">LEFT(Table22[[#This Row],[Category]],2)</f>
        <v/>
      </c>
      <c r="M252" s="0" t="str">
        <f aca="false">IF(F252&lt;&gt;0,COUNTIF($L$2:L252,L252),"")</f>
        <v/>
      </c>
      <c r="N252" s="0" t="str">
        <f aca="false">IF(F252&lt;&gt;0,L252&amp;":"&amp;M252,"")</f>
        <v/>
      </c>
    </row>
    <row r="253" customFormat="false" ht="15" hidden="false" customHeight="false" outlineLevel="0" collapsed="false">
      <c r="A253" s="5" t="n">
        <v>252</v>
      </c>
      <c r="B253" s="5" t="str">
        <f aca="false">IF(F253&lt;&gt;"",COUNTIF($J$2:J253,J253),"")</f>
        <v/>
      </c>
      <c r="C253" s="5" t="str">
        <f aca="false">IF(F253&lt;&gt;0,J253&amp;":"&amp;B253,"")</f>
        <v/>
      </c>
      <c r="D253" s="5" t="str">
        <f aca="false">IF(F253&lt;&gt;0,COUNTIF($K$2:K253,K253),"")</f>
        <v/>
      </c>
      <c r="E253" s="5" t="str">
        <f aca="false">IF(F253&lt;&gt;0,K253&amp;":"&amp;D253,"")</f>
        <v/>
      </c>
      <c r="G253" s="21"/>
      <c r="H253" s="0" t="str">
        <f aca="false">IFERROR(VLOOKUP(F253, Entries!$B:$F, 2, FALSE()),"")</f>
        <v/>
      </c>
      <c r="I253" s="0" t="str">
        <f aca="false">IFERROR(VLOOKUP(F253, Entries!$B:$F, 3, FALSE()),"")</f>
        <v/>
      </c>
      <c r="J253" s="0" t="str">
        <f aca="false">IFERROR(VLOOKUP(F253, Entries!$B:$F, 4, FALSE()),"")</f>
        <v/>
      </c>
      <c r="K253" s="0" t="str">
        <f aca="false">IFERROR(VLOOKUP(F253, Entries!$B:$F, 5, FALSE()),"")</f>
        <v/>
      </c>
      <c r="L253" s="0" t="str">
        <f aca="false">LEFT(Table22[[#This Row],[Category]],2)</f>
        <v/>
      </c>
      <c r="M253" s="0" t="str">
        <f aca="false">IF(F253&lt;&gt;0,COUNTIF($L$2:L253,L253),"")</f>
        <v/>
      </c>
      <c r="N253" s="0" t="str">
        <f aca="false">IF(F253&lt;&gt;0,L253&amp;":"&amp;M253,"")</f>
        <v/>
      </c>
    </row>
    <row r="254" customFormat="false" ht="15" hidden="false" customHeight="false" outlineLevel="0" collapsed="false">
      <c r="A254" s="5" t="n">
        <v>253</v>
      </c>
      <c r="B254" s="5" t="str">
        <f aca="false">IF(F254&lt;&gt;"",COUNTIF($J$2:J254,J254),"")</f>
        <v/>
      </c>
      <c r="C254" s="5" t="str">
        <f aca="false">IF(F254&lt;&gt;0,J254&amp;":"&amp;B254,"")</f>
        <v/>
      </c>
      <c r="D254" s="5" t="str">
        <f aca="false">IF(F254&lt;&gt;0,COUNTIF($K$2:K254,K254),"")</f>
        <v/>
      </c>
      <c r="E254" s="5" t="str">
        <f aca="false">IF(F254&lt;&gt;0,K254&amp;":"&amp;D254,"")</f>
        <v/>
      </c>
      <c r="G254" s="21"/>
      <c r="H254" s="0" t="str">
        <f aca="false">IFERROR(VLOOKUP(F254, Entries!$B:$F, 2, FALSE()),"")</f>
        <v/>
      </c>
      <c r="I254" s="0" t="str">
        <f aca="false">IFERROR(VLOOKUP(F254, Entries!$B:$F, 3, FALSE()),"")</f>
        <v/>
      </c>
      <c r="J254" s="0" t="str">
        <f aca="false">IFERROR(VLOOKUP(F254, Entries!$B:$F, 4, FALSE()),"")</f>
        <v/>
      </c>
      <c r="K254" s="0" t="str">
        <f aca="false">IFERROR(VLOOKUP(F254, Entries!$B:$F, 5, FALSE()),"")</f>
        <v/>
      </c>
      <c r="L254" s="0" t="str">
        <f aca="false">LEFT(Table22[[#This Row],[Category]],2)</f>
        <v/>
      </c>
      <c r="M254" s="0" t="str">
        <f aca="false">IF(F254&lt;&gt;0,COUNTIF($L$2:L254,L254),"")</f>
        <v/>
      </c>
      <c r="N254" s="0" t="str">
        <f aca="false">IF(F254&lt;&gt;0,L254&amp;":"&amp;M254,"")</f>
        <v/>
      </c>
    </row>
    <row r="255" customFormat="false" ht="15" hidden="false" customHeight="false" outlineLevel="0" collapsed="false">
      <c r="A255" s="5" t="n">
        <v>254</v>
      </c>
      <c r="B255" s="5" t="str">
        <f aca="false">IF(F255&lt;&gt;"",COUNTIF($J$2:J255,J255),"")</f>
        <v/>
      </c>
      <c r="C255" s="5" t="str">
        <f aca="false">IF(F255&lt;&gt;0,J255&amp;":"&amp;B255,"")</f>
        <v/>
      </c>
      <c r="D255" s="5" t="str">
        <f aca="false">IF(F255&lt;&gt;0,COUNTIF($K$2:K255,K255),"")</f>
        <v/>
      </c>
      <c r="E255" s="5" t="str">
        <f aca="false">IF(F255&lt;&gt;0,K255&amp;":"&amp;D255,"")</f>
        <v/>
      </c>
      <c r="G255" s="21"/>
      <c r="H255" s="0" t="str">
        <f aca="false">IFERROR(VLOOKUP(F255, Entries!$B:$F, 2, FALSE()),"")</f>
        <v/>
      </c>
      <c r="I255" s="0" t="str">
        <f aca="false">IFERROR(VLOOKUP(F255, Entries!$B:$F, 3, FALSE()),"")</f>
        <v/>
      </c>
      <c r="J255" s="0" t="str">
        <f aca="false">IFERROR(VLOOKUP(F255, Entries!$B:$F, 4, FALSE()),"")</f>
        <v/>
      </c>
      <c r="K255" s="0" t="str">
        <f aca="false">IFERROR(VLOOKUP(F255, Entries!$B:$F, 5, FALSE()),"")</f>
        <v/>
      </c>
      <c r="L255" s="0" t="str">
        <f aca="false">LEFT(Table22[[#This Row],[Category]],2)</f>
        <v/>
      </c>
      <c r="M255" s="0" t="str">
        <f aca="false">IF(F255&lt;&gt;0,COUNTIF($L$2:L255,L255),"")</f>
        <v/>
      </c>
      <c r="N255" s="0" t="str">
        <f aca="false">IF(F255&lt;&gt;0,L255&amp;":"&amp;M255,"")</f>
        <v/>
      </c>
    </row>
    <row r="256" customFormat="false" ht="15" hidden="false" customHeight="false" outlineLevel="0" collapsed="false">
      <c r="A256" s="5" t="n">
        <v>255</v>
      </c>
      <c r="B256" s="5" t="str">
        <f aca="false">IF(F256&lt;&gt;"",COUNTIF($J$2:J256,J256),"")</f>
        <v/>
      </c>
      <c r="C256" s="5" t="str">
        <f aca="false">IF(F256&lt;&gt;0,J256&amp;":"&amp;B256,"")</f>
        <v/>
      </c>
      <c r="D256" s="5" t="str">
        <f aca="false">IF(F256&lt;&gt;0,COUNTIF($K$2:K256,K256),"")</f>
        <v/>
      </c>
      <c r="E256" s="5" t="str">
        <f aca="false">IF(F256&lt;&gt;0,K256&amp;":"&amp;D256,"")</f>
        <v/>
      </c>
      <c r="G256" s="21"/>
      <c r="H256" s="0" t="str">
        <f aca="false">IFERROR(VLOOKUP(F256, Entries!$B:$F, 2, FALSE()),"")</f>
        <v/>
      </c>
      <c r="I256" s="0" t="str">
        <f aca="false">IFERROR(VLOOKUP(F256, Entries!$B:$F, 3, FALSE()),"")</f>
        <v/>
      </c>
      <c r="J256" s="0" t="str">
        <f aca="false">IFERROR(VLOOKUP(F256, Entries!$B:$F, 4, FALSE()),"")</f>
        <v/>
      </c>
      <c r="K256" s="0" t="str">
        <f aca="false">IFERROR(VLOOKUP(F256, Entries!$B:$F, 5, FALSE()),"")</f>
        <v/>
      </c>
      <c r="L256" s="0" t="str">
        <f aca="false">LEFT(Table22[[#This Row],[Category]],2)</f>
        <v/>
      </c>
      <c r="M256" s="0" t="str">
        <f aca="false">IF(F256&lt;&gt;0,COUNTIF($L$2:L256,L256),"")</f>
        <v/>
      </c>
      <c r="N256" s="0" t="str">
        <f aca="false">IF(F256&lt;&gt;0,L256&amp;":"&amp;M256,"")</f>
        <v/>
      </c>
    </row>
    <row r="257" customFormat="false" ht="15" hidden="false" customHeight="false" outlineLevel="0" collapsed="false">
      <c r="A257" s="5" t="n">
        <v>256</v>
      </c>
      <c r="B257" s="5" t="str">
        <f aca="false">IF(F257&lt;&gt;"",COUNTIF($J$2:J257,J257),"")</f>
        <v/>
      </c>
      <c r="C257" s="5" t="str">
        <f aca="false">IF(F257&lt;&gt;0,J257&amp;":"&amp;B257,"")</f>
        <v/>
      </c>
      <c r="D257" s="5" t="str">
        <f aca="false">IF(F257&lt;&gt;0,COUNTIF($K$2:K257,K257),"")</f>
        <v/>
      </c>
      <c r="E257" s="5" t="str">
        <f aca="false">IF(F257&lt;&gt;0,K257&amp;":"&amp;D257,"")</f>
        <v/>
      </c>
      <c r="G257" s="21"/>
      <c r="H257" s="0" t="str">
        <f aca="false">IFERROR(VLOOKUP(F257, Entries!$B:$F, 2, FALSE()),"")</f>
        <v/>
      </c>
      <c r="I257" s="0" t="str">
        <f aca="false">IFERROR(VLOOKUP(F257, Entries!$B:$F, 3, FALSE()),"")</f>
        <v/>
      </c>
      <c r="J257" s="0" t="str">
        <f aca="false">IFERROR(VLOOKUP(F257, Entries!$B:$F, 4, FALSE()),"")</f>
        <v/>
      </c>
      <c r="K257" s="0" t="str">
        <f aca="false">IFERROR(VLOOKUP(F257, Entries!$B:$F, 5, FALSE()),"")</f>
        <v/>
      </c>
      <c r="L257" s="0" t="str">
        <f aca="false">LEFT(Table22[[#This Row],[Category]],2)</f>
        <v/>
      </c>
      <c r="M257" s="0" t="str">
        <f aca="false">IF(F257&lt;&gt;0,COUNTIF($L$2:L257,L257),"")</f>
        <v/>
      </c>
      <c r="N257" s="0" t="str">
        <f aca="false">IF(F257&lt;&gt;0,L257&amp;":"&amp;M257,"")</f>
        <v/>
      </c>
    </row>
    <row r="258" customFormat="false" ht="15" hidden="false" customHeight="false" outlineLevel="0" collapsed="false">
      <c r="A258" s="5" t="n">
        <v>257</v>
      </c>
      <c r="B258" s="5" t="str">
        <f aca="false">IF(F258&lt;&gt;"",COUNTIF($J$2:J258,J258),"")</f>
        <v/>
      </c>
      <c r="C258" s="5" t="str">
        <f aca="false">IF(F258&lt;&gt;0,J258&amp;":"&amp;B258,"")</f>
        <v/>
      </c>
      <c r="D258" s="5" t="str">
        <f aca="false">IF(F258&lt;&gt;0,COUNTIF($K$2:K258,K258),"")</f>
        <v/>
      </c>
      <c r="E258" s="5" t="str">
        <f aca="false">IF(F258&lt;&gt;0,K258&amp;":"&amp;D258,"")</f>
        <v/>
      </c>
      <c r="G258" s="21"/>
      <c r="H258" s="0" t="str">
        <f aca="false">IFERROR(VLOOKUP(F258, Entries!$B:$F, 2, FALSE()),"")</f>
        <v/>
      </c>
      <c r="I258" s="0" t="str">
        <f aca="false">IFERROR(VLOOKUP(F258, Entries!$B:$F, 3, FALSE()),"")</f>
        <v/>
      </c>
      <c r="J258" s="0" t="str">
        <f aca="false">IFERROR(VLOOKUP(F258, Entries!$B:$F, 4, FALSE()),"")</f>
        <v/>
      </c>
      <c r="K258" s="0" t="str">
        <f aca="false">IFERROR(VLOOKUP(F258, Entries!$B:$F, 5, FALSE()),"")</f>
        <v/>
      </c>
      <c r="L258" s="0" t="str">
        <f aca="false">LEFT(Table22[[#This Row],[Category]],2)</f>
        <v/>
      </c>
      <c r="M258" s="0" t="str">
        <f aca="false">IF(F258&lt;&gt;0,COUNTIF($L$2:L258,L258),"")</f>
        <v/>
      </c>
      <c r="N258" s="0" t="str">
        <f aca="false">IF(F258&lt;&gt;0,L258&amp;":"&amp;M258,"")</f>
        <v/>
      </c>
    </row>
    <row r="259" customFormat="false" ht="15" hidden="false" customHeight="false" outlineLevel="0" collapsed="false">
      <c r="A259" s="5" t="n">
        <v>258</v>
      </c>
      <c r="B259" s="5" t="str">
        <f aca="false">IF(F259&lt;&gt;"",COUNTIF($J$2:J259,J259),"")</f>
        <v/>
      </c>
      <c r="C259" s="5" t="str">
        <f aca="false">IF(F259&lt;&gt;0,J259&amp;":"&amp;B259,"")</f>
        <v/>
      </c>
      <c r="D259" s="5" t="str">
        <f aca="false">IF(F259&lt;&gt;0,COUNTIF($K$2:K259,K259),"")</f>
        <v/>
      </c>
      <c r="E259" s="5" t="str">
        <f aca="false">IF(F259&lt;&gt;0,K259&amp;":"&amp;D259,"")</f>
        <v/>
      </c>
      <c r="G259" s="21"/>
      <c r="H259" s="0" t="str">
        <f aca="false">IFERROR(VLOOKUP(F259, Entries!$B:$F, 2, FALSE()),"")</f>
        <v/>
      </c>
      <c r="I259" s="0" t="str">
        <f aca="false">IFERROR(VLOOKUP(F259, Entries!$B:$F, 3, FALSE()),"")</f>
        <v/>
      </c>
      <c r="J259" s="0" t="str">
        <f aca="false">IFERROR(VLOOKUP(F259, Entries!$B:$F, 4, FALSE()),"")</f>
        <v/>
      </c>
      <c r="K259" s="0" t="str">
        <f aca="false">IFERROR(VLOOKUP(F259, Entries!$B:$F, 5, FALSE()),"")</f>
        <v/>
      </c>
      <c r="L259" s="0" t="str">
        <f aca="false">LEFT(Table22[[#This Row],[Category]],2)</f>
        <v/>
      </c>
      <c r="M259" s="0" t="str">
        <f aca="false">IF(F259&lt;&gt;0,COUNTIF($L$2:L259,L259),"")</f>
        <v/>
      </c>
      <c r="N259" s="0" t="str">
        <f aca="false">IF(F259&lt;&gt;0,L259&amp;":"&amp;M259,"")</f>
        <v/>
      </c>
    </row>
    <row r="260" customFormat="false" ht="15" hidden="false" customHeight="false" outlineLevel="0" collapsed="false">
      <c r="A260" s="5" t="n">
        <v>259</v>
      </c>
      <c r="B260" s="5" t="str">
        <f aca="false">IF(F260&lt;&gt;"",COUNTIF($J$2:J260,J260),"")</f>
        <v/>
      </c>
      <c r="C260" s="5" t="str">
        <f aca="false">IF(F260&lt;&gt;0,J260&amp;":"&amp;B260,"")</f>
        <v/>
      </c>
      <c r="D260" s="5" t="str">
        <f aca="false">IF(F260&lt;&gt;0,COUNTIF($K$2:K260,K260),"")</f>
        <v/>
      </c>
      <c r="E260" s="5" t="str">
        <f aca="false">IF(F260&lt;&gt;0,K260&amp;":"&amp;D260,"")</f>
        <v/>
      </c>
      <c r="G260" s="21"/>
      <c r="H260" s="0" t="str">
        <f aca="false">IFERROR(VLOOKUP(F260, Entries!$B:$F, 2, FALSE()),"")</f>
        <v/>
      </c>
      <c r="I260" s="0" t="str">
        <f aca="false">IFERROR(VLOOKUP(F260, Entries!$B:$F, 3, FALSE()),"")</f>
        <v/>
      </c>
      <c r="J260" s="0" t="str">
        <f aca="false">IFERROR(VLOOKUP(F260, Entries!$B:$F, 4, FALSE()),"")</f>
        <v/>
      </c>
      <c r="K260" s="0" t="str">
        <f aca="false">IFERROR(VLOOKUP(F260, Entries!$B:$F, 5, FALSE()),"")</f>
        <v/>
      </c>
      <c r="L260" s="0" t="str">
        <f aca="false">LEFT(Table22[[#This Row],[Category]],2)</f>
        <v/>
      </c>
      <c r="M260" s="0" t="str">
        <f aca="false">IF(F260&lt;&gt;0,COUNTIF($L$2:L260,L260),"")</f>
        <v/>
      </c>
      <c r="N260" s="0" t="str">
        <f aca="false">IF(F260&lt;&gt;0,L260&amp;":"&amp;M260,"")</f>
        <v/>
      </c>
    </row>
    <row r="261" customFormat="false" ht="15" hidden="false" customHeight="false" outlineLevel="0" collapsed="false">
      <c r="A261" s="5" t="n">
        <v>260</v>
      </c>
      <c r="B261" s="5" t="str">
        <f aca="false">IF(F261&lt;&gt;"",COUNTIF($J$2:J261,J261),"")</f>
        <v/>
      </c>
      <c r="C261" s="5" t="str">
        <f aca="false">IF(F261&lt;&gt;0,J261&amp;":"&amp;B261,"")</f>
        <v/>
      </c>
      <c r="D261" s="5" t="str">
        <f aca="false">IF(F261&lt;&gt;0,COUNTIF($K$2:K261,K261),"")</f>
        <v/>
      </c>
      <c r="E261" s="5" t="str">
        <f aca="false">IF(F261&lt;&gt;0,K261&amp;":"&amp;D261,"")</f>
        <v/>
      </c>
      <c r="G261" s="21"/>
      <c r="H261" s="0" t="str">
        <f aca="false">IFERROR(VLOOKUP(F261, Entries!$B:$F, 2, FALSE()),"")</f>
        <v/>
      </c>
      <c r="I261" s="0" t="str">
        <f aca="false">IFERROR(VLOOKUP(F261, Entries!$B:$F, 3, FALSE()),"")</f>
        <v/>
      </c>
      <c r="J261" s="0" t="str">
        <f aca="false">IFERROR(VLOOKUP(F261, Entries!$B:$F, 4, FALSE()),"")</f>
        <v/>
      </c>
      <c r="K261" s="0" t="str">
        <f aca="false">IFERROR(VLOOKUP(F261, Entries!$B:$F, 5, FALSE()),"")</f>
        <v/>
      </c>
      <c r="L261" s="0" t="str">
        <f aca="false">LEFT(Table22[[#This Row],[Category]],2)</f>
        <v/>
      </c>
      <c r="M261" s="0" t="str">
        <f aca="false">IF(F261&lt;&gt;0,COUNTIF($L$2:L261,L261),"")</f>
        <v/>
      </c>
      <c r="N261" s="0" t="str">
        <f aca="false">IF(F261&lt;&gt;0,L261&amp;":"&amp;M261,"")</f>
        <v/>
      </c>
    </row>
    <row r="262" customFormat="false" ht="15" hidden="false" customHeight="false" outlineLevel="0" collapsed="false">
      <c r="A262" s="5" t="n">
        <v>261</v>
      </c>
      <c r="B262" s="5" t="str">
        <f aca="false">IF(F262&lt;&gt;"",COUNTIF($J$2:J262,J262),"")</f>
        <v/>
      </c>
      <c r="C262" s="5" t="str">
        <f aca="false">IF(F262&lt;&gt;0,J262&amp;":"&amp;B262,"")</f>
        <v/>
      </c>
      <c r="D262" s="5" t="str">
        <f aca="false">IF(F262&lt;&gt;0,COUNTIF($K$2:K262,K262),"")</f>
        <v/>
      </c>
      <c r="E262" s="5" t="str">
        <f aca="false">IF(F262&lt;&gt;0,K262&amp;":"&amp;D262,"")</f>
        <v/>
      </c>
      <c r="G262" s="21"/>
      <c r="H262" s="0" t="str">
        <f aca="false">IFERROR(VLOOKUP(F262, Entries!$B:$F, 2, FALSE()),"")</f>
        <v/>
      </c>
      <c r="I262" s="0" t="str">
        <f aca="false">IFERROR(VLOOKUP(F262, Entries!$B:$F, 3, FALSE()),"")</f>
        <v/>
      </c>
      <c r="J262" s="0" t="str">
        <f aca="false">IFERROR(VLOOKUP(F262, Entries!$B:$F, 4, FALSE()),"")</f>
        <v/>
      </c>
      <c r="K262" s="0" t="str">
        <f aca="false">IFERROR(VLOOKUP(F262, Entries!$B:$F, 5, FALSE()),"")</f>
        <v/>
      </c>
      <c r="L262" s="0" t="str">
        <f aca="false">LEFT(Table22[[#This Row],[Category]],2)</f>
        <v/>
      </c>
      <c r="M262" s="0" t="str">
        <f aca="false">IF(F262&lt;&gt;0,COUNTIF($L$2:L262,L262),"")</f>
        <v/>
      </c>
      <c r="N262" s="0" t="str">
        <f aca="false">IF(F262&lt;&gt;0,L262&amp;":"&amp;M262,"")</f>
        <v/>
      </c>
    </row>
    <row r="263" customFormat="false" ht="15" hidden="false" customHeight="false" outlineLevel="0" collapsed="false">
      <c r="A263" s="5" t="n">
        <v>262</v>
      </c>
      <c r="B263" s="5" t="str">
        <f aca="false">IF(F263&lt;&gt;"",COUNTIF($J$2:J263,J263),"")</f>
        <v/>
      </c>
      <c r="C263" s="5" t="str">
        <f aca="false">IF(F263&lt;&gt;0,J263&amp;":"&amp;B263,"")</f>
        <v/>
      </c>
      <c r="D263" s="5" t="str">
        <f aca="false">IF(F263&lt;&gt;0,COUNTIF($K$2:K263,K263),"")</f>
        <v/>
      </c>
      <c r="E263" s="5" t="str">
        <f aca="false">IF(F263&lt;&gt;0,K263&amp;":"&amp;D263,"")</f>
        <v/>
      </c>
      <c r="G263" s="21"/>
      <c r="H263" s="0" t="str">
        <f aca="false">IFERROR(VLOOKUP(F263, Entries!$B:$F, 2, FALSE()),"")</f>
        <v/>
      </c>
      <c r="I263" s="0" t="str">
        <f aca="false">IFERROR(VLOOKUP(F263, Entries!$B:$F, 3, FALSE()),"")</f>
        <v/>
      </c>
      <c r="J263" s="0" t="str">
        <f aca="false">IFERROR(VLOOKUP(F263, Entries!$B:$F, 4, FALSE()),"")</f>
        <v/>
      </c>
      <c r="K263" s="0" t="str">
        <f aca="false">IFERROR(VLOOKUP(F263, Entries!$B:$F, 5, FALSE()),"")</f>
        <v/>
      </c>
      <c r="L263" s="0" t="str">
        <f aca="false">LEFT(Table22[[#This Row],[Category]],2)</f>
        <v/>
      </c>
      <c r="M263" s="0" t="str">
        <f aca="false">IF(F263&lt;&gt;0,COUNTIF($L$2:L263,L263),"")</f>
        <v/>
      </c>
      <c r="N263" s="0" t="str">
        <f aca="false">IF(F263&lt;&gt;0,L263&amp;":"&amp;M263,"")</f>
        <v/>
      </c>
    </row>
    <row r="264" customFormat="false" ht="15" hidden="false" customHeight="false" outlineLevel="0" collapsed="false">
      <c r="A264" s="5" t="n">
        <v>263</v>
      </c>
      <c r="B264" s="5" t="str">
        <f aca="false">IF(F264&lt;&gt;"",COUNTIF($J$2:J264,J264),"")</f>
        <v/>
      </c>
      <c r="C264" s="5" t="str">
        <f aca="false">IF(F264&lt;&gt;0,J264&amp;":"&amp;B264,"")</f>
        <v/>
      </c>
      <c r="D264" s="5" t="str">
        <f aca="false">IF(F264&lt;&gt;0,COUNTIF($K$2:K264,K264),"")</f>
        <v/>
      </c>
      <c r="E264" s="5" t="str">
        <f aca="false">IF(F264&lt;&gt;0,K264&amp;":"&amp;D264,"")</f>
        <v/>
      </c>
      <c r="G264" s="21"/>
      <c r="H264" s="0" t="str">
        <f aca="false">IFERROR(VLOOKUP(F264, Entries!$B:$F, 2, FALSE()),"")</f>
        <v/>
      </c>
      <c r="I264" s="0" t="str">
        <f aca="false">IFERROR(VLOOKUP(F264, Entries!$B:$F, 3, FALSE()),"")</f>
        <v/>
      </c>
      <c r="J264" s="0" t="str">
        <f aca="false">IFERROR(VLOOKUP(F264, Entries!$B:$F, 4, FALSE()),"")</f>
        <v/>
      </c>
      <c r="K264" s="0" t="str">
        <f aca="false">IFERROR(VLOOKUP(F264, Entries!$B:$F, 5, FALSE()),"")</f>
        <v/>
      </c>
      <c r="L264" s="0" t="str">
        <f aca="false">LEFT(Table22[[#This Row],[Category]],2)</f>
        <v/>
      </c>
      <c r="M264" s="0" t="str">
        <f aca="false">IF(F264&lt;&gt;0,COUNTIF($L$2:L264,L264),"")</f>
        <v/>
      </c>
      <c r="N264" s="0" t="str">
        <f aca="false">IF(F264&lt;&gt;0,L264&amp;":"&amp;M264,"")</f>
        <v/>
      </c>
    </row>
    <row r="265" customFormat="false" ht="15" hidden="false" customHeight="false" outlineLevel="0" collapsed="false">
      <c r="A265" s="5" t="n">
        <v>264</v>
      </c>
      <c r="B265" s="5" t="str">
        <f aca="false">IF(F265&lt;&gt;"",COUNTIF($J$2:J265,J265),"")</f>
        <v/>
      </c>
      <c r="C265" s="5" t="str">
        <f aca="false">IF(F265&lt;&gt;0,J265&amp;":"&amp;B265,"")</f>
        <v/>
      </c>
      <c r="D265" s="5" t="str">
        <f aca="false">IF(F265&lt;&gt;0,COUNTIF($K$2:K265,K265),"")</f>
        <v/>
      </c>
      <c r="E265" s="5" t="str">
        <f aca="false">IF(F265&lt;&gt;0,K265&amp;":"&amp;D265,"")</f>
        <v/>
      </c>
      <c r="G265" s="21"/>
      <c r="H265" s="0" t="str">
        <f aca="false">IFERROR(VLOOKUP(F265, Entries!$B:$F, 2, FALSE()),"")</f>
        <v/>
      </c>
      <c r="I265" s="0" t="str">
        <f aca="false">IFERROR(VLOOKUP(F265, Entries!$B:$F, 3, FALSE()),"")</f>
        <v/>
      </c>
      <c r="J265" s="0" t="str">
        <f aca="false">IFERROR(VLOOKUP(F265, Entries!$B:$F, 4, FALSE()),"")</f>
        <v/>
      </c>
      <c r="K265" s="0" t="str">
        <f aca="false">IFERROR(VLOOKUP(F265, Entries!$B:$F, 5, FALSE()),"")</f>
        <v/>
      </c>
      <c r="L265" s="0" t="str">
        <f aca="false">LEFT(Table22[[#This Row],[Category]],2)</f>
        <v/>
      </c>
      <c r="M265" s="0" t="str">
        <f aca="false">IF(F265&lt;&gt;0,COUNTIF($L$2:L265,L265),"")</f>
        <v/>
      </c>
      <c r="N265" s="0" t="str">
        <f aca="false">IF(F265&lt;&gt;0,L265&amp;":"&amp;M265,"")</f>
        <v/>
      </c>
    </row>
    <row r="266" customFormat="false" ht="15" hidden="false" customHeight="false" outlineLevel="0" collapsed="false">
      <c r="A266" s="5" t="n">
        <v>265</v>
      </c>
      <c r="B266" s="5" t="str">
        <f aca="false">IF(F266&lt;&gt;"",COUNTIF($J$2:J266,J266),"")</f>
        <v/>
      </c>
      <c r="C266" s="5" t="str">
        <f aca="false">IF(F266&lt;&gt;0,J266&amp;":"&amp;B266,"")</f>
        <v/>
      </c>
      <c r="D266" s="5" t="str">
        <f aca="false">IF(F266&lt;&gt;0,COUNTIF($K$2:K266,K266),"")</f>
        <v/>
      </c>
      <c r="E266" s="5" t="str">
        <f aca="false">IF(F266&lt;&gt;0,K266&amp;":"&amp;D266,"")</f>
        <v/>
      </c>
      <c r="G266" s="21"/>
      <c r="H266" s="0" t="str">
        <f aca="false">IFERROR(VLOOKUP(F266, Entries!$B:$F, 2, FALSE()),"")</f>
        <v/>
      </c>
      <c r="I266" s="0" t="str">
        <f aca="false">IFERROR(VLOOKUP(F266, Entries!$B:$F, 3, FALSE()),"")</f>
        <v/>
      </c>
      <c r="J266" s="0" t="str">
        <f aca="false">IFERROR(VLOOKUP(F266, Entries!$B:$F, 4, FALSE()),"")</f>
        <v/>
      </c>
      <c r="K266" s="0" t="str">
        <f aca="false">IFERROR(VLOOKUP(F266, Entries!$B:$F, 5, FALSE()),"")</f>
        <v/>
      </c>
      <c r="L266" s="0" t="str">
        <f aca="false">LEFT(Table22[[#This Row],[Category]],2)</f>
        <v/>
      </c>
      <c r="M266" s="0" t="str">
        <f aca="false">IF(F266&lt;&gt;0,COUNTIF($L$2:L266,L266),"")</f>
        <v/>
      </c>
      <c r="N266" s="0" t="str">
        <f aca="false">IF(F266&lt;&gt;0,L266&amp;":"&amp;M266,"")</f>
        <v/>
      </c>
    </row>
    <row r="267" customFormat="false" ht="15" hidden="false" customHeight="false" outlineLevel="0" collapsed="false">
      <c r="A267" s="5" t="n">
        <v>266</v>
      </c>
      <c r="B267" s="5" t="str">
        <f aca="false">IF(F267&lt;&gt;"",COUNTIF($J$2:J267,J267),"")</f>
        <v/>
      </c>
      <c r="C267" s="5" t="str">
        <f aca="false">IF(F267&lt;&gt;0,J267&amp;":"&amp;B267,"")</f>
        <v/>
      </c>
      <c r="D267" s="5" t="str">
        <f aca="false">IF(F267&lt;&gt;0,COUNTIF($K$2:K267,K267),"")</f>
        <v/>
      </c>
      <c r="E267" s="5" t="str">
        <f aca="false">IF(F267&lt;&gt;0,K267&amp;":"&amp;D267,"")</f>
        <v/>
      </c>
      <c r="G267" s="21"/>
      <c r="H267" s="0" t="str">
        <f aca="false">IFERROR(VLOOKUP(F267, Entries!$B:$F, 2, FALSE()),"")</f>
        <v/>
      </c>
      <c r="I267" s="0" t="str">
        <f aca="false">IFERROR(VLOOKUP(F267, Entries!$B:$F, 3, FALSE()),"")</f>
        <v/>
      </c>
      <c r="J267" s="0" t="str">
        <f aca="false">IFERROR(VLOOKUP(F267, Entries!$B:$F, 4, FALSE()),"")</f>
        <v/>
      </c>
      <c r="K267" s="0" t="str">
        <f aca="false">IFERROR(VLOOKUP(F267, Entries!$B:$F, 5, FALSE()),"")</f>
        <v/>
      </c>
      <c r="L267" s="0" t="str">
        <f aca="false">LEFT(Table22[[#This Row],[Category]],2)</f>
        <v/>
      </c>
      <c r="M267" s="0" t="str">
        <f aca="false">IF(F267&lt;&gt;0,COUNTIF($L$2:L267,L267),"")</f>
        <v/>
      </c>
      <c r="N267" s="0" t="str">
        <f aca="false">IF(F267&lt;&gt;0,L267&amp;":"&amp;M267,"")</f>
        <v/>
      </c>
    </row>
    <row r="268" customFormat="false" ht="15" hidden="false" customHeight="false" outlineLevel="0" collapsed="false">
      <c r="A268" s="5" t="n">
        <v>267</v>
      </c>
      <c r="B268" s="5" t="str">
        <f aca="false">IF(F268&lt;&gt;"",COUNTIF($J$2:J268,J268),"")</f>
        <v/>
      </c>
      <c r="C268" s="5" t="str">
        <f aca="false">IF(F268&lt;&gt;0,J268&amp;":"&amp;B268,"")</f>
        <v/>
      </c>
      <c r="D268" s="5" t="str">
        <f aca="false">IF(F268&lt;&gt;0,COUNTIF($K$2:K268,K268),"")</f>
        <v/>
      </c>
      <c r="E268" s="5" t="str">
        <f aca="false">IF(F268&lt;&gt;0,K268&amp;":"&amp;D268,"")</f>
        <v/>
      </c>
      <c r="G268" s="21"/>
      <c r="H268" s="0" t="str">
        <f aca="false">IFERROR(VLOOKUP(F268, Entries!$B:$F, 2, FALSE()),"")</f>
        <v/>
      </c>
      <c r="I268" s="0" t="str">
        <f aca="false">IFERROR(VLOOKUP(F268, Entries!$B:$F, 3, FALSE()),"")</f>
        <v/>
      </c>
      <c r="J268" s="0" t="str">
        <f aca="false">IFERROR(VLOOKUP(F268, Entries!$B:$F, 4, FALSE()),"")</f>
        <v/>
      </c>
      <c r="K268" s="0" t="str">
        <f aca="false">IFERROR(VLOOKUP(F268, Entries!$B:$F, 5, FALSE()),"")</f>
        <v/>
      </c>
      <c r="L268" s="0" t="str">
        <f aca="false">LEFT(Table22[[#This Row],[Category]],2)</f>
        <v/>
      </c>
      <c r="M268" s="0" t="str">
        <f aca="false">IF(F268&lt;&gt;0,COUNTIF($L$2:L268,L268),"")</f>
        <v/>
      </c>
      <c r="N268" s="0" t="str">
        <f aca="false">IF(F268&lt;&gt;0,L268&amp;":"&amp;M268,"")</f>
        <v/>
      </c>
    </row>
    <row r="269" customFormat="false" ht="15" hidden="false" customHeight="false" outlineLevel="0" collapsed="false">
      <c r="A269" s="5" t="n">
        <v>268</v>
      </c>
      <c r="B269" s="5" t="str">
        <f aca="false">IF(F269&lt;&gt;"",COUNTIF($J$2:J269,J269),"")</f>
        <v/>
      </c>
      <c r="C269" s="5" t="str">
        <f aca="false">IF(F269&lt;&gt;0,J269&amp;":"&amp;B269,"")</f>
        <v/>
      </c>
      <c r="D269" s="5" t="str">
        <f aca="false">IF(F269&lt;&gt;0,COUNTIF($K$2:K269,K269),"")</f>
        <v/>
      </c>
      <c r="E269" s="5" t="str">
        <f aca="false">IF(F269&lt;&gt;0,K269&amp;":"&amp;D269,"")</f>
        <v/>
      </c>
      <c r="G269" s="21"/>
      <c r="H269" s="0" t="str">
        <f aca="false">IFERROR(VLOOKUP(F269, Entries!$B:$F, 2, FALSE()),"")</f>
        <v/>
      </c>
      <c r="I269" s="0" t="str">
        <f aca="false">IFERROR(VLOOKUP(F269, Entries!$B:$F, 3, FALSE()),"")</f>
        <v/>
      </c>
      <c r="J269" s="0" t="str">
        <f aca="false">IFERROR(VLOOKUP(F269, Entries!$B:$F, 4, FALSE()),"")</f>
        <v/>
      </c>
      <c r="K269" s="0" t="str">
        <f aca="false">IFERROR(VLOOKUP(F269, Entries!$B:$F, 5, FALSE()),"")</f>
        <v/>
      </c>
      <c r="L269" s="0" t="str">
        <f aca="false">LEFT(Table22[[#This Row],[Category]],2)</f>
        <v/>
      </c>
      <c r="M269" s="0" t="str">
        <f aca="false">IF(F269&lt;&gt;0,COUNTIF($L$2:L269,L269),"")</f>
        <v/>
      </c>
      <c r="N269" s="0" t="str">
        <f aca="false">IF(F269&lt;&gt;0,L269&amp;":"&amp;M269,"")</f>
        <v/>
      </c>
    </row>
    <row r="270" customFormat="false" ht="15" hidden="false" customHeight="false" outlineLevel="0" collapsed="false">
      <c r="A270" s="5" t="n">
        <v>269</v>
      </c>
      <c r="B270" s="5" t="str">
        <f aca="false">IF(F270&lt;&gt;"",COUNTIF($J$2:J270,J270),"")</f>
        <v/>
      </c>
      <c r="C270" s="5" t="str">
        <f aca="false">IF(F270&lt;&gt;0,J270&amp;":"&amp;B270,"")</f>
        <v/>
      </c>
      <c r="D270" s="5" t="str">
        <f aca="false">IF(F270&lt;&gt;0,COUNTIF($K$2:K270,K270),"")</f>
        <v/>
      </c>
      <c r="E270" s="5" t="str">
        <f aca="false">IF(F270&lt;&gt;0,K270&amp;":"&amp;D270,"")</f>
        <v/>
      </c>
      <c r="G270" s="21"/>
      <c r="H270" s="0" t="str">
        <f aca="false">IFERROR(VLOOKUP(F270, Entries!$B:$F, 2, FALSE()),"")</f>
        <v/>
      </c>
      <c r="I270" s="0" t="str">
        <f aca="false">IFERROR(VLOOKUP(F270, Entries!$B:$F, 3, FALSE()),"")</f>
        <v/>
      </c>
      <c r="J270" s="0" t="str">
        <f aca="false">IFERROR(VLOOKUP(F270, Entries!$B:$F, 4, FALSE()),"")</f>
        <v/>
      </c>
      <c r="K270" s="0" t="str">
        <f aca="false">IFERROR(VLOOKUP(F270, Entries!$B:$F, 5, FALSE()),"")</f>
        <v/>
      </c>
      <c r="L270" s="0" t="str">
        <f aca="false">LEFT(Table22[[#This Row],[Category]],2)</f>
        <v/>
      </c>
      <c r="M270" s="0" t="str">
        <f aca="false">IF(F270&lt;&gt;0,COUNTIF($L$2:L270,L270),"")</f>
        <v/>
      </c>
      <c r="N270" s="0" t="str">
        <f aca="false">IF(F270&lt;&gt;0,L270&amp;":"&amp;M270,"")</f>
        <v/>
      </c>
    </row>
    <row r="271" customFormat="false" ht="15" hidden="false" customHeight="false" outlineLevel="0" collapsed="false">
      <c r="A271" s="5" t="n">
        <v>270</v>
      </c>
      <c r="B271" s="5" t="str">
        <f aca="false">IF(F271&lt;&gt;"",COUNTIF($J$2:J271,J271),"")</f>
        <v/>
      </c>
      <c r="C271" s="5" t="str">
        <f aca="false">IF(F271&lt;&gt;0,J271&amp;":"&amp;B271,"")</f>
        <v/>
      </c>
      <c r="D271" s="5" t="str">
        <f aca="false">IF(F271&lt;&gt;0,COUNTIF($K$2:K271,K271),"")</f>
        <v/>
      </c>
      <c r="E271" s="5" t="str">
        <f aca="false">IF(F271&lt;&gt;0,K271&amp;":"&amp;D271,"")</f>
        <v/>
      </c>
      <c r="G271" s="21"/>
      <c r="H271" s="0" t="str">
        <f aca="false">IFERROR(VLOOKUP(F271, Entries!$B:$F, 2, FALSE()),"")</f>
        <v/>
      </c>
      <c r="I271" s="0" t="str">
        <f aca="false">IFERROR(VLOOKUP(F271, Entries!$B:$F, 3, FALSE()),"")</f>
        <v/>
      </c>
      <c r="J271" s="0" t="str">
        <f aca="false">IFERROR(VLOOKUP(F271, Entries!$B:$F, 4, FALSE()),"")</f>
        <v/>
      </c>
      <c r="K271" s="0" t="str">
        <f aca="false">IFERROR(VLOOKUP(F271, Entries!$B:$F, 5, FALSE()),"")</f>
        <v/>
      </c>
      <c r="L271" s="0" t="str">
        <f aca="false">LEFT(Table22[[#This Row],[Category]],2)</f>
        <v/>
      </c>
      <c r="M271" s="0" t="str">
        <f aca="false">IF(F271&lt;&gt;0,COUNTIF($L$2:L271,L271),"")</f>
        <v/>
      </c>
      <c r="N271" s="0" t="str">
        <f aca="false">IF(F271&lt;&gt;0,L271&amp;":"&amp;M271,"")</f>
        <v/>
      </c>
    </row>
    <row r="272" customFormat="false" ht="15" hidden="false" customHeight="false" outlineLevel="0" collapsed="false">
      <c r="A272" s="5" t="n">
        <v>271</v>
      </c>
      <c r="B272" s="5" t="str">
        <f aca="false">IF(F272&lt;&gt;"",COUNTIF($J$2:J272,J272),"")</f>
        <v/>
      </c>
      <c r="C272" s="5" t="str">
        <f aca="false">IF(F272&lt;&gt;0,J272&amp;":"&amp;B272,"")</f>
        <v/>
      </c>
      <c r="D272" s="5" t="str">
        <f aca="false">IF(F272&lt;&gt;0,COUNTIF($K$2:K272,K272),"")</f>
        <v/>
      </c>
      <c r="E272" s="5" t="str">
        <f aca="false">IF(F272&lt;&gt;0,K272&amp;":"&amp;D272,"")</f>
        <v/>
      </c>
      <c r="G272" s="21"/>
      <c r="H272" s="0" t="str">
        <f aca="false">IFERROR(VLOOKUP(F272, Entries!$B:$F, 2, FALSE()),"")</f>
        <v/>
      </c>
      <c r="I272" s="0" t="str">
        <f aca="false">IFERROR(VLOOKUP(F272, Entries!$B:$F, 3, FALSE()),"")</f>
        <v/>
      </c>
      <c r="J272" s="0" t="str">
        <f aca="false">IFERROR(VLOOKUP(F272, Entries!$B:$F, 4, FALSE()),"")</f>
        <v/>
      </c>
      <c r="K272" s="0" t="str">
        <f aca="false">IFERROR(VLOOKUP(F272, Entries!$B:$F, 5, FALSE()),"")</f>
        <v/>
      </c>
      <c r="L272" s="0" t="str">
        <f aca="false">LEFT(Table22[[#This Row],[Category]],2)</f>
        <v/>
      </c>
      <c r="M272" s="0" t="str">
        <f aca="false">IF(F272&lt;&gt;0,COUNTIF($L$2:L272,L272),"")</f>
        <v/>
      </c>
      <c r="N272" s="0" t="str">
        <f aca="false">IF(F272&lt;&gt;0,L272&amp;":"&amp;M272,"")</f>
        <v/>
      </c>
    </row>
    <row r="273" customFormat="false" ht="15" hidden="false" customHeight="false" outlineLevel="0" collapsed="false">
      <c r="A273" s="5" t="n">
        <v>272</v>
      </c>
      <c r="B273" s="5" t="str">
        <f aca="false">IF(F273&lt;&gt;"",COUNTIF($J$2:J273,J273),"")</f>
        <v/>
      </c>
      <c r="C273" s="5" t="str">
        <f aca="false">IF(F273&lt;&gt;0,J273&amp;":"&amp;B273,"")</f>
        <v/>
      </c>
      <c r="D273" s="5" t="str">
        <f aca="false">IF(F273&lt;&gt;0,COUNTIF($K$2:K273,K273),"")</f>
        <v/>
      </c>
      <c r="E273" s="5" t="str">
        <f aca="false">IF(F273&lt;&gt;0,K273&amp;":"&amp;D273,"")</f>
        <v/>
      </c>
      <c r="G273" s="21"/>
      <c r="H273" s="0" t="str">
        <f aca="false">IFERROR(VLOOKUP(F273, Entries!$B:$F, 2, FALSE()),"")</f>
        <v/>
      </c>
      <c r="I273" s="0" t="str">
        <f aca="false">IFERROR(VLOOKUP(F273, Entries!$B:$F, 3, FALSE()),"")</f>
        <v/>
      </c>
      <c r="J273" s="0" t="str">
        <f aca="false">IFERROR(VLOOKUP(F273, Entries!$B:$F, 4, FALSE()),"")</f>
        <v/>
      </c>
      <c r="K273" s="0" t="str">
        <f aca="false">IFERROR(VLOOKUP(F273, Entries!$B:$F, 5, FALSE()),"")</f>
        <v/>
      </c>
      <c r="L273" s="0" t="str">
        <f aca="false">LEFT(Table22[[#This Row],[Category]],2)</f>
        <v/>
      </c>
      <c r="M273" s="0" t="str">
        <f aca="false">IF(F273&lt;&gt;0,COUNTIF($L$2:L273,L273),"")</f>
        <v/>
      </c>
      <c r="N273" s="0" t="str">
        <f aca="false">IF(F273&lt;&gt;0,L273&amp;":"&amp;M273,"")</f>
        <v/>
      </c>
    </row>
    <row r="274" customFormat="false" ht="15" hidden="false" customHeight="false" outlineLevel="0" collapsed="false">
      <c r="A274" s="5" t="n">
        <v>273</v>
      </c>
      <c r="B274" s="5" t="str">
        <f aca="false">IF(F274&lt;&gt;"",COUNTIF($J$2:J274,J274),"")</f>
        <v/>
      </c>
      <c r="C274" s="5" t="str">
        <f aca="false">IF(F274&lt;&gt;0,J274&amp;":"&amp;B274,"")</f>
        <v/>
      </c>
      <c r="D274" s="5" t="str">
        <f aca="false">IF(F274&lt;&gt;0,COUNTIF($K$2:K274,K274),"")</f>
        <v/>
      </c>
      <c r="E274" s="5" t="str">
        <f aca="false">IF(F274&lt;&gt;0,K274&amp;":"&amp;D274,"")</f>
        <v/>
      </c>
      <c r="G274" s="21"/>
      <c r="H274" s="0" t="str">
        <f aca="false">IFERROR(VLOOKUP(F274, Entries!$B:$F, 2, FALSE()),"")</f>
        <v/>
      </c>
      <c r="I274" s="0" t="str">
        <f aca="false">IFERROR(VLOOKUP(F274, Entries!$B:$F, 3, FALSE()),"")</f>
        <v/>
      </c>
      <c r="J274" s="0" t="str">
        <f aca="false">IFERROR(VLOOKUP(F274, Entries!$B:$F, 4, FALSE()),"")</f>
        <v/>
      </c>
      <c r="K274" s="0" t="str">
        <f aca="false">IFERROR(VLOOKUP(F274, Entries!$B:$F, 5, FALSE()),"")</f>
        <v/>
      </c>
      <c r="L274" s="0" t="str">
        <f aca="false">LEFT(Table22[[#This Row],[Category]],2)</f>
        <v/>
      </c>
      <c r="M274" s="0" t="str">
        <f aca="false">IF(F274&lt;&gt;0,COUNTIF($L$2:L274,L274),"")</f>
        <v/>
      </c>
      <c r="N274" s="0" t="str">
        <f aca="false">IF(F274&lt;&gt;0,L274&amp;":"&amp;M274,"")</f>
        <v/>
      </c>
    </row>
    <row r="275" customFormat="false" ht="15" hidden="false" customHeight="false" outlineLevel="0" collapsed="false">
      <c r="A275" s="5" t="n">
        <v>274</v>
      </c>
      <c r="B275" s="5" t="str">
        <f aca="false">IF(F275&lt;&gt;"",COUNTIF($J$2:J275,J275),"")</f>
        <v/>
      </c>
      <c r="C275" s="5" t="str">
        <f aca="false">IF(F275&lt;&gt;0,J275&amp;":"&amp;B275,"")</f>
        <v/>
      </c>
      <c r="D275" s="5" t="str">
        <f aca="false">IF(F275&lt;&gt;0,COUNTIF($K$2:K275,K275),"")</f>
        <v/>
      </c>
      <c r="E275" s="5" t="str">
        <f aca="false">IF(F275&lt;&gt;0,K275&amp;":"&amp;D275,"")</f>
        <v/>
      </c>
      <c r="G275" s="21"/>
      <c r="H275" s="0" t="str">
        <f aca="false">IFERROR(VLOOKUP(F275, Entries!$B:$F, 2, FALSE()),"")</f>
        <v/>
      </c>
      <c r="I275" s="0" t="str">
        <f aca="false">IFERROR(VLOOKUP(F275, Entries!$B:$F, 3, FALSE()),"")</f>
        <v/>
      </c>
      <c r="J275" s="0" t="str">
        <f aca="false">IFERROR(VLOOKUP(F275, Entries!$B:$F, 4, FALSE()),"")</f>
        <v/>
      </c>
      <c r="K275" s="0" t="str">
        <f aca="false">IFERROR(VLOOKUP(F275, Entries!$B:$F, 5, FALSE()),"")</f>
        <v/>
      </c>
      <c r="L275" s="0" t="str">
        <f aca="false">LEFT(Table22[[#This Row],[Category]],2)</f>
        <v/>
      </c>
      <c r="M275" s="0" t="str">
        <f aca="false">IF(F275&lt;&gt;0,COUNTIF($L$2:L275,L275),"")</f>
        <v/>
      </c>
      <c r="N275" s="0" t="str">
        <f aca="false">IF(F275&lt;&gt;0,L275&amp;":"&amp;M275,"")</f>
        <v/>
      </c>
    </row>
    <row r="276" customFormat="false" ht="15" hidden="false" customHeight="false" outlineLevel="0" collapsed="false">
      <c r="A276" s="5" t="n">
        <v>275</v>
      </c>
      <c r="B276" s="5" t="str">
        <f aca="false">IF(F276&lt;&gt;"",COUNTIF($J$2:J276,J276),"")</f>
        <v/>
      </c>
      <c r="C276" s="5" t="str">
        <f aca="false">IF(F276&lt;&gt;0,J276&amp;":"&amp;B276,"")</f>
        <v/>
      </c>
      <c r="D276" s="5" t="str">
        <f aca="false">IF(F276&lt;&gt;0,COUNTIF($K$2:K276,K276),"")</f>
        <v/>
      </c>
      <c r="E276" s="5" t="str">
        <f aca="false">IF(F276&lt;&gt;0,K276&amp;":"&amp;D276,"")</f>
        <v/>
      </c>
      <c r="G276" s="21"/>
      <c r="H276" s="0" t="str">
        <f aca="false">IFERROR(VLOOKUP(F276, Entries!$B:$F, 2, FALSE()),"")</f>
        <v/>
      </c>
      <c r="I276" s="0" t="str">
        <f aca="false">IFERROR(VLOOKUP(F276, Entries!$B:$F, 3, FALSE()),"")</f>
        <v/>
      </c>
      <c r="J276" s="0" t="str">
        <f aca="false">IFERROR(VLOOKUP(F276, Entries!$B:$F, 4, FALSE()),"")</f>
        <v/>
      </c>
      <c r="K276" s="0" t="str">
        <f aca="false">IFERROR(VLOOKUP(F276, Entries!$B:$F, 5, FALSE()),"")</f>
        <v/>
      </c>
      <c r="L276" s="0" t="str">
        <f aca="false">LEFT(Table22[[#This Row],[Category]],2)</f>
        <v/>
      </c>
      <c r="M276" s="0" t="str">
        <f aca="false">IF(F276&lt;&gt;0,COUNTIF($L$2:L276,L276),"")</f>
        <v/>
      </c>
      <c r="N276" s="0" t="str">
        <f aca="false">IF(F276&lt;&gt;0,L276&amp;":"&amp;M276,"")</f>
        <v/>
      </c>
    </row>
    <row r="277" customFormat="false" ht="15" hidden="false" customHeight="false" outlineLevel="0" collapsed="false">
      <c r="A277" s="5" t="n">
        <v>276</v>
      </c>
      <c r="B277" s="5" t="str">
        <f aca="false">IF(F277&lt;&gt;"",COUNTIF($J$2:J277,J277),"")</f>
        <v/>
      </c>
      <c r="C277" s="5" t="str">
        <f aca="false">IF(F277&lt;&gt;0,J277&amp;":"&amp;B277,"")</f>
        <v/>
      </c>
      <c r="D277" s="5" t="str">
        <f aca="false">IF(F277&lt;&gt;0,COUNTIF($K$2:K277,K277),"")</f>
        <v/>
      </c>
      <c r="E277" s="5" t="str">
        <f aca="false">IF(F277&lt;&gt;0,K277&amp;":"&amp;D277,"")</f>
        <v/>
      </c>
      <c r="G277" s="21"/>
      <c r="H277" s="0" t="str">
        <f aca="false">IFERROR(VLOOKUP(F277, Entries!$B:$F, 2, FALSE()),"")</f>
        <v/>
      </c>
      <c r="I277" s="0" t="str">
        <f aca="false">IFERROR(VLOOKUP(F277, Entries!$B:$F, 3, FALSE()),"")</f>
        <v/>
      </c>
      <c r="J277" s="0" t="str">
        <f aca="false">IFERROR(VLOOKUP(F277, Entries!$B:$F, 4, FALSE()),"")</f>
        <v/>
      </c>
      <c r="K277" s="0" t="str">
        <f aca="false">IFERROR(VLOOKUP(F277, Entries!$B:$F, 5, FALSE()),"")</f>
        <v/>
      </c>
      <c r="L277" s="0" t="str">
        <f aca="false">LEFT(Table22[[#This Row],[Category]],2)</f>
        <v/>
      </c>
      <c r="M277" s="0" t="str">
        <f aca="false">IF(F277&lt;&gt;0,COUNTIF($L$2:L277,L277),"")</f>
        <v/>
      </c>
      <c r="N277" s="0" t="str">
        <f aca="false">IF(F277&lt;&gt;0,L277&amp;":"&amp;M277,"")</f>
        <v/>
      </c>
    </row>
    <row r="278" customFormat="false" ht="15" hidden="false" customHeight="false" outlineLevel="0" collapsed="false">
      <c r="A278" s="5" t="n">
        <v>277</v>
      </c>
      <c r="B278" s="5" t="str">
        <f aca="false">IF(F278&lt;&gt;"",COUNTIF($J$2:J278,J278),"")</f>
        <v/>
      </c>
      <c r="C278" s="5" t="str">
        <f aca="false">IF(F278&lt;&gt;0,J278&amp;":"&amp;B278,"")</f>
        <v/>
      </c>
      <c r="D278" s="5" t="str">
        <f aca="false">IF(F278&lt;&gt;0,COUNTIF($K$2:K278,K278),"")</f>
        <v/>
      </c>
      <c r="E278" s="5" t="str">
        <f aca="false">IF(F278&lt;&gt;0,K278&amp;":"&amp;D278,"")</f>
        <v/>
      </c>
      <c r="G278" s="21"/>
      <c r="H278" s="0" t="str">
        <f aca="false">IFERROR(VLOOKUP(F278, Entries!$B:$F, 2, FALSE()),"")</f>
        <v/>
      </c>
      <c r="I278" s="0" t="str">
        <f aca="false">IFERROR(VLOOKUP(F278, Entries!$B:$F, 3, FALSE()),"")</f>
        <v/>
      </c>
      <c r="J278" s="0" t="str">
        <f aca="false">IFERROR(VLOOKUP(F278, Entries!$B:$F, 4, FALSE()),"")</f>
        <v/>
      </c>
      <c r="K278" s="0" t="str">
        <f aca="false">IFERROR(VLOOKUP(F278, Entries!$B:$F, 5, FALSE()),"")</f>
        <v/>
      </c>
      <c r="L278" s="0" t="str">
        <f aca="false">LEFT(Table22[[#This Row],[Category]],2)</f>
        <v/>
      </c>
      <c r="M278" s="0" t="str">
        <f aca="false">IF(F278&lt;&gt;0,COUNTIF($L$2:L278,L278),"")</f>
        <v/>
      </c>
      <c r="N278" s="0" t="str">
        <f aca="false">IF(F278&lt;&gt;0,L278&amp;":"&amp;M278,"")</f>
        <v/>
      </c>
    </row>
    <row r="279" customFormat="false" ht="15" hidden="false" customHeight="false" outlineLevel="0" collapsed="false">
      <c r="A279" s="5" t="n">
        <v>278</v>
      </c>
      <c r="B279" s="5" t="str">
        <f aca="false">IF(F279&lt;&gt;"",COUNTIF($J$2:J279,J279),"")</f>
        <v/>
      </c>
      <c r="C279" s="5" t="str">
        <f aca="false">IF(F279&lt;&gt;0,J279&amp;":"&amp;B279,"")</f>
        <v/>
      </c>
      <c r="D279" s="5" t="str">
        <f aca="false">IF(F279&lt;&gt;0,COUNTIF($K$2:K279,K279),"")</f>
        <v/>
      </c>
      <c r="E279" s="5" t="str">
        <f aca="false">IF(F279&lt;&gt;0,K279&amp;":"&amp;D279,"")</f>
        <v/>
      </c>
      <c r="G279" s="21"/>
      <c r="H279" s="0" t="str">
        <f aca="false">IFERROR(VLOOKUP(F279, Entries!$B:$F, 2, FALSE()),"")</f>
        <v/>
      </c>
      <c r="I279" s="0" t="str">
        <f aca="false">IFERROR(VLOOKUP(F279, Entries!$B:$F, 3, FALSE()),"")</f>
        <v/>
      </c>
      <c r="J279" s="0" t="str">
        <f aca="false">IFERROR(VLOOKUP(F279, Entries!$B:$F, 4, FALSE()),"")</f>
        <v/>
      </c>
      <c r="K279" s="0" t="str">
        <f aca="false">IFERROR(VLOOKUP(F279, Entries!$B:$F, 5, FALSE()),"")</f>
        <v/>
      </c>
      <c r="L279" s="0" t="str">
        <f aca="false">LEFT(Table22[[#This Row],[Category]],2)</f>
        <v/>
      </c>
      <c r="M279" s="0" t="str">
        <f aca="false">IF(F279&lt;&gt;0,COUNTIF($L$2:L279,L279),"")</f>
        <v/>
      </c>
      <c r="N279" s="0" t="str">
        <f aca="false">IF(F279&lt;&gt;0,L279&amp;":"&amp;M279,"")</f>
        <v/>
      </c>
    </row>
    <row r="280" customFormat="false" ht="15" hidden="false" customHeight="false" outlineLevel="0" collapsed="false">
      <c r="A280" s="5" t="n">
        <v>279</v>
      </c>
      <c r="B280" s="5" t="str">
        <f aca="false">IF(F280&lt;&gt;"",COUNTIF($J$2:J280,J280),"")</f>
        <v/>
      </c>
      <c r="C280" s="5" t="str">
        <f aca="false">IF(F280&lt;&gt;0,J280&amp;":"&amp;B280,"")</f>
        <v/>
      </c>
      <c r="D280" s="5" t="str">
        <f aca="false">IF(F280&lt;&gt;0,COUNTIF($K$2:K280,K280),"")</f>
        <v/>
      </c>
      <c r="E280" s="5" t="str">
        <f aca="false">IF(F280&lt;&gt;0,K280&amp;":"&amp;D280,"")</f>
        <v/>
      </c>
      <c r="G280" s="21"/>
      <c r="H280" s="0" t="str">
        <f aca="false">IFERROR(VLOOKUP(F280, Entries!$B:$F, 2, FALSE()),"")</f>
        <v/>
      </c>
      <c r="I280" s="0" t="str">
        <f aca="false">IFERROR(VLOOKUP(F280, Entries!$B:$F, 3, FALSE()),"")</f>
        <v/>
      </c>
      <c r="J280" s="0" t="str">
        <f aca="false">IFERROR(VLOOKUP(F280, Entries!$B:$F, 4, FALSE()),"")</f>
        <v/>
      </c>
      <c r="K280" s="0" t="str">
        <f aca="false">IFERROR(VLOOKUP(F280, Entries!$B:$F, 5, FALSE()),"")</f>
        <v/>
      </c>
      <c r="L280" s="0" t="str">
        <f aca="false">LEFT(Table22[[#This Row],[Category]],2)</f>
        <v/>
      </c>
      <c r="M280" s="0" t="str">
        <f aca="false">IF(F280&lt;&gt;0,COUNTIF($L$2:L280,L280),"")</f>
        <v/>
      </c>
      <c r="N280" s="0" t="str">
        <f aca="false">IF(F280&lt;&gt;0,L280&amp;":"&amp;M280,"")</f>
        <v/>
      </c>
    </row>
    <row r="281" customFormat="false" ht="15" hidden="false" customHeight="false" outlineLevel="0" collapsed="false">
      <c r="A281" s="5" t="n">
        <v>280</v>
      </c>
      <c r="B281" s="5" t="str">
        <f aca="false">IF(F281&lt;&gt;"",COUNTIF($J$2:J281,J281),"")</f>
        <v/>
      </c>
      <c r="C281" s="5" t="str">
        <f aca="false">IF(F281&lt;&gt;0,J281&amp;":"&amp;B281,"")</f>
        <v/>
      </c>
      <c r="D281" s="5" t="str">
        <f aca="false">IF(F281&lt;&gt;0,COUNTIF($K$2:K281,K281),"")</f>
        <v/>
      </c>
      <c r="E281" s="5" t="str">
        <f aca="false">IF(F281&lt;&gt;0,K281&amp;":"&amp;D281,"")</f>
        <v/>
      </c>
      <c r="G281" s="21"/>
      <c r="H281" s="0" t="str">
        <f aca="false">IFERROR(VLOOKUP(F281, Entries!$B:$F, 2, FALSE()),"")</f>
        <v/>
      </c>
      <c r="I281" s="0" t="str">
        <f aca="false">IFERROR(VLOOKUP(F281, Entries!$B:$F, 3, FALSE()),"")</f>
        <v/>
      </c>
      <c r="J281" s="0" t="str">
        <f aca="false">IFERROR(VLOOKUP(F281, Entries!$B:$F, 4, FALSE()),"")</f>
        <v/>
      </c>
      <c r="K281" s="0" t="str">
        <f aca="false">IFERROR(VLOOKUP(F281, Entries!$B:$F, 5, FALSE()),"")</f>
        <v/>
      </c>
      <c r="L281" s="0" t="str">
        <f aca="false">LEFT(Table22[[#This Row],[Category]],2)</f>
        <v/>
      </c>
      <c r="M281" s="0" t="str">
        <f aca="false">IF(F281&lt;&gt;0,COUNTIF($L$2:L281,L281),"")</f>
        <v/>
      </c>
      <c r="N281" s="0" t="str">
        <f aca="false">IF(F281&lt;&gt;0,L281&amp;":"&amp;M281,"")</f>
        <v/>
      </c>
    </row>
    <row r="282" customFormat="false" ht="15" hidden="false" customHeight="false" outlineLevel="0" collapsed="false">
      <c r="A282" s="5" t="n">
        <v>281</v>
      </c>
      <c r="B282" s="5" t="str">
        <f aca="false">IF(F282&lt;&gt;"",COUNTIF($J$2:J282,J282),"")</f>
        <v/>
      </c>
      <c r="C282" s="5" t="str">
        <f aca="false">IF(F282&lt;&gt;0,J282&amp;":"&amp;B282,"")</f>
        <v/>
      </c>
      <c r="D282" s="5" t="str">
        <f aca="false">IF(F282&lt;&gt;0,COUNTIF($K$2:K282,K282),"")</f>
        <v/>
      </c>
      <c r="E282" s="5" t="str">
        <f aca="false">IF(F282&lt;&gt;0,K282&amp;":"&amp;D282,"")</f>
        <v/>
      </c>
      <c r="G282" s="21"/>
      <c r="H282" s="0" t="str">
        <f aca="false">IFERROR(VLOOKUP(F282, Entries!$B:$F, 2, FALSE()),"")</f>
        <v/>
      </c>
      <c r="I282" s="0" t="str">
        <f aca="false">IFERROR(VLOOKUP(F282, Entries!$B:$F, 3, FALSE()),"")</f>
        <v/>
      </c>
      <c r="J282" s="0" t="str">
        <f aca="false">IFERROR(VLOOKUP(F282, Entries!$B:$F, 4, FALSE()),"")</f>
        <v/>
      </c>
      <c r="K282" s="0" t="str">
        <f aca="false">IFERROR(VLOOKUP(F282, Entries!$B:$F, 5, FALSE()),"")</f>
        <v/>
      </c>
      <c r="L282" s="0" t="str">
        <f aca="false">LEFT(Table22[[#This Row],[Category]],2)</f>
        <v/>
      </c>
      <c r="M282" s="0" t="str">
        <f aca="false">IF(F282&lt;&gt;0,COUNTIF($L$2:L282,L282),"")</f>
        <v/>
      </c>
      <c r="N282" s="0" t="str">
        <f aca="false">IF(F282&lt;&gt;0,L282&amp;":"&amp;M282,"")</f>
        <v/>
      </c>
    </row>
    <row r="283" customFormat="false" ht="15" hidden="false" customHeight="false" outlineLevel="0" collapsed="false">
      <c r="A283" s="5" t="n">
        <v>282</v>
      </c>
      <c r="B283" s="5" t="str">
        <f aca="false">IF(F283&lt;&gt;"",COUNTIF($J$2:J283,J283),"")</f>
        <v/>
      </c>
      <c r="C283" s="5" t="str">
        <f aca="false">IF(F283&lt;&gt;0,J283&amp;":"&amp;B283,"")</f>
        <v/>
      </c>
      <c r="D283" s="5" t="str">
        <f aca="false">IF(F283&lt;&gt;0,COUNTIF($K$2:K283,K283),"")</f>
        <v/>
      </c>
      <c r="E283" s="5" t="str">
        <f aca="false">IF(F283&lt;&gt;0,K283&amp;":"&amp;D283,"")</f>
        <v/>
      </c>
      <c r="G283" s="21"/>
      <c r="H283" s="0" t="str">
        <f aca="false">IFERROR(VLOOKUP(F283, Entries!$B:$F, 2, FALSE()),"")</f>
        <v/>
      </c>
      <c r="I283" s="0" t="str">
        <f aca="false">IFERROR(VLOOKUP(F283, Entries!$B:$F, 3, FALSE()),"")</f>
        <v/>
      </c>
      <c r="J283" s="0" t="str">
        <f aca="false">IFERROR(VLOOKUP(F283, Entries!$B:$F, 4, FALSE()),"")</f>
        <v/>
      </c>
      <c r="K283" s="0" t="str">
        <f aca="false">IFERROR(VLOOKUP(F283, Entries!$B:$F, 5, FALSE()),"")</f>
        <v/>
      </c>
      <c r="L283" s="0" t="str">
        <f aca="false">LEFT(Table22[[#This Row],[Category]],2)</f>
        <v/>
      </c>
      <c r="M283" s="0" t="str">
        <f aca="false">IF(F283&lt;&gt;0,COUNTIF($L$2:L283,L283),"")</f>
        <v/>
      </c>
      <c r="N283" s="0" t="str">
        <f aca="false">IF(F283&lt;&gt;0,L283&amp;":"&amp;M283,"")</f>
        <v/>
      </c>
    </row>
    <row r="284" customFormat="false" ht="15" hidden="false" customHeight="false" outlineLevel="0" collapsed="false">
      <c r="A284" s="5" t="n">
        <v>283</v>
      </c>
      <c r="B284" s="5" t="str">
        <f aca="false">IF(F284&lt;&gt;"",COUNTIF($J$2:J284,J284),"")</f>
        <v/>
      </c>
      <c r="C284" s="5" t="str">
        <f aca="false">IF(F284&lt;&gt;0,J284&amp;":"&amp;B284,"")</f>
        <v/>
      </c>
      <c r="D284" s="5" t="str">
        <f aca="false">IF(F284&lt;&gt;0,COUNTIF($K$2:K284,K284),"")</f>
        <v/>
      </c>
      <c r="E284" s="5" t="str">
        <f aca="false">IF(F284&lt;&gt;0,K284&amp;":"&amp;D284,"")</f>
        <v/>
      </c>
      <c r="G284" s="21"/>
      <c r="H284" s="0" t="str">
        <f aca="false">IFERROR(VLOOKUP(F284, Entries!$B:$F, 2, FALSE()),"")</f>
        <v/>
      </c>
      <c r="I284" s="0" t="str">
        <f aca="false">IFERROR(VLOOKUP(F284, Entries!$B:$F, 3, FALSE()),"")</f>
        <v/>
      </c>
      <c r="J284" s="0" t="str">
        <f aca="false">IFERROR(VLOOKUP(F284, Entries!$B:$F, 4, FALSE()),"")</f>
        <v/>
      </c>
      <c r="K284" s="0" t="str">
        <f aca="false">IFERROR(VLOOKUP(F284, Entries!$B:$F, 5, FALSE()),"")</f>
        <v/>
      </c>
      <c r="L284" s="0" t="str">
        <f aca="false">LEFT(Table22[[#This Row],[Category]],2)</f>
        <v/>
      </c>
      <c r="M284" s="0" t="str">
        <f aca="false">IF(F284&lt;&gt;0,COUNTIF($L$2:L284,L284),"")</f>
        <v/>
      </c>
      <c r="N284" s="0" t="str">
        <f aca="false">IF(F284&lt;&gt;0,L284&amp;":"&amp;M284,"")</f>
        <v/>
      </c>
    </row>
    <row r="285" customFormat="false" ht="15" hidden="false" customHeight="false" outlineLevel="0" collapsed="false">
      <c r="A285" s="5" t="n">
        <v>284</v>
      </c>
      <c r="B285" s="5" t="str">
        <f aca="false">IF(F285&lt;&gt;"",COUNTIF($J$2:J285,J285),"")</f>
        <v/>
      </c>
      <c r="C285" s="5" t="str">
        <f aca="false">IF(F285&lt;&gt;0,J285&amp;":"&amp;B285,"")</f>
        <v/>
      </c>
      <c r="D285" s="5" t="str">
        <f aca="false">IF(F285&lt;&gt;0,COUNTIF($K$2:K285,K285),"")</f>
        <v/>
      </c>
      <c r="E285" s="5" t="str">
        <f aca="false">IF(F285&lt;&gt;0,K285&amp;":"&amp;D285,"")</f>
        <v/>
      </c>
      <c r="G285" s="21"/>
      <c r="H285" s="0" t="str">
        <f aca="false">IFERROR(VLOOKUP(F285, Entries!$B:$F, 2, FALSE()),"")</f>
        <v/>
      </c>
      <c r="I285" s="0" t="str">
        <f aca="false">IFERROR(VLOOKUP(F285, Entries!$B:$F, 3, FALSE()),"")</f>
        <v/>
      </c>
      <c r="J285" s="0" t="str">
        <f aca="false">IFERROR(VLOOKUP(F285, Entries!$B:$F, 4, FALSE()),"")</f>
        <v/>
      </c>
      <c r="K285" s="0" t="str">
        <f aca="false">IFERROR(VLOOKUP(F285, Entries!$B:$F, 5, FALSE()),"")</f>
        <v/>
      </c>
      <c r="L285" s="0" t="str">
        <f aca="false">LEFT(Table22[[#This Row],[Category]],2)</f>
        <v/>
      </c>
      <c r="M285" s="0" t="str">
        <f aca="false">IF(F285&lt;&gt;0,COUNTIF($L$2:L285,L285),"")</f>
        <v/>
      </c>
      <c r="N285" s="0" t="str">
        <f aca="false">IF(F285&lt;&gt;0,L285&amp;":"&amp;M285,"")</f>
        <v/>
      </c>
    </row>
    <row r="286" customFormat="false" ht="15" hidden="false" customHeight="false" outlineLevel="0" collapsed="false">
      <c r="A286" s="5" t="n">
        <v>285</v>
      </c>
      <c r="B286" s="5" t="str">
        <f aca="false">IF(F286&lt;&gt;"",COUNTIF($J$2:J286,J286),"")</f>
        <v/>
      </c>
      <c r="C286" s="5" t="str">
        <f aca="false">IF(F286&lt;&gt;0,J286&amp;":"&amp;B286,"")</f>
        <v/>
      </c>
      <c r="D286" s="5" t="str">
        <f aca="false">IF(F286&lt;&gt;0,COUNTIF($K$2:K286,K286),"")</f>
        <v/>
      </c>
      <c r="E286" s="5" t="str">
        <f aca="false">IF(F286&lt;&gt;0,K286&amp;":"&amp;D286,"")</f>
        <v/>
      </c>
      <c r="G286" s="21"/>
      <c r="H286" s="0" t="str">
        <f aca="false">IFERROR(VLOOKUP(F286, Entries!$B:$F, 2, FALSE()),"")</f>
        <v/>
      </c>
      <c r="I286" s="0" t="str">
        <f aca="false">IFERROR(VLOOKUP(F286, Entries!$B:$F, 3, FALSE()),"")</f>
        <v/>
      </c>
      <c r="J286" s="0" t="str">
        <f aca="false">IFERROR(VLOOKUP(F286, Entries!$B:$F, 4, FALSE()),"")</f>
        <v/>
      </c>
      <c r="K286" s="0" t="str">
        <f aca="false">IFERROR(VLOOKUP(F286, Entries!$B:$F, 5, FALSE()),"")</f>
        <v/>
      </c>
      <c r="L286" s="0" t="str">
        <f aca="false">LEFT(Table22[[#This Row],[Category]],2)</f>
        <v/>
      </c>
      <c r="M286" s="0" t="str">
        <f aca="false">IF(F286&lt;&gt;0,COUNTIF($L$2:L286,L286),"")</f>
        <v/>
      </c>
      <c r="N286" s="0" t="str">
        <f aca="false">IF(F286&lt;&gt;0,L286&amp;":"&amp;M286,"")</f>
        <v/>
      </c>
    </row>
    <row r="287" customFormat="false" ht="15" hidden="false" customHeight="false" outlineLevel="0" collapsed="false">
      <c r="A287" s="5" t="n">
        <v>286</v>
      </c>
      <c r="B287" s="5" t="str">
        <f aca="false">IF(F287&lt;&gt;"",COUNTIF($J$2:J287,J287),"")</f>
        <v/>
      </c>
      <c r="C287" s="5" t="str">
        <f aca="false">IF(F287&lt;&gt;0,J287&amp;":"&amp;B287,"")</f>
        <v/>
      </c>
      <c r="D287" s="5" t="str">
        <f aca="false">IF(F287&lt;&gt;0,COUNTIF($K$2:K287,K287),"")</f>
        <v/>
      </c>
      <c r="E287" s="5" t="str">
        <f aca="false">IF(F287&lt;&gt;0,K287&amp;":"&amp;D287,"")</f>
        <v/>
      </c>
      <c r="G287" s="21"/>
      <c r="H287" s="0" t="str">
        <f aca="false">IFERROR(VLOOKUP(F287, Entries!$B:$F, 2, FALSE()),"")</f>
        <v/>
      </c>
      <c r="I287" s="0" t="str">
        <f aca="false">IFERROR(VLOOKUP(F287, Entries!$B:$F, 3, FALSE()),"")</f>
        <v/>
      </c>
      <c r="J287" s="0" t="str">
        <f aca="false">IFERROR(VLOOKUP(F287, Entries!$B:$F, 4, FALSE()),"")</f>
        <v/>
      </c>
      <c r="K287" s="0" t="str">
        <f aca="false">IFERROR(VLOOKUP(F287, Entries!$B:$F, 5, FALSE()),"")</f>
        <v/>
      </c>
      <c r="L287" s="0" t="str">
        <f aca="false">LEFT(Table22[[#This Row],[Category]],2)</f>
        <v/>
      </c>
      <c r="M287" s="0" t="str">
        <f aca="false">IF(F287&lt;&gt;0,COUNTIF($L$2:L287,L287),"")</f>
        <v/>
      </c>
      <c r="N287" s="0" t="str">
        <f aca="false">IF(F287&lt;&gt;0,L287&amp;":"&amp;M287,"")</f>
        <v/>
      </c>
    </row>
    <row r="288" customFormat="false" ht="15" hidden="false" customHeight="false" outlineLevel="0" collapsed="false">
      <c r="A288" s="5" t="n">
        <v>287</v>
      </c>
      <c r="B288" s="5" t="str">
        <f aca="false">IF(F288&lt;&gt;"",COUNTIF($J$2:J288,J288),"")</f>
        <v/>
      </c>
      <c r="C288" s="5" t="str">
        <f aca="false">IF(F288&lt;&gt;0,J288&amp;":"&amp;B288,"")</f>
        <v/>
      </c>
      <c r="D288" s="5" t="str">
        <f aca="false">IF(F288&lt;&gt;0,COUNTIF($K$2:K288,K288),"")</f>
        <v/>
      </c>
      <c r="E288" s="5" t="str">
        <f aca="false">IF(F288&lt;&gt;0,K288&amp;":"&amp;D288,"")</f>
        <v/>
      </c>
      <c r="G288" s="21"/>
      <c r="H288" s="0" t="str">
        <f aca="false">IFERROR(VLOOKUP(F288, Entries!$B:$F, 2, FALSE()),"")</f>
        <v/>
      </c>
      <c r="I288" s="0" t="str">
        <f aca="false">IFERROR(VLOOKUP(F288, Entries!$B:$F, 3, FALSE()),"")</f>
        <v/>
      </c>
      <c r="J288" s="0" t="str">
        <f aca="false">IFERROR(VLOOKUP(F288, Entries!$B:$F, 4, FALSE()),"")</f>
        <v/>
      </c>
      <c r="K288" s="0" t="str">
        <f aca="false">IFERROR(VLOOKUP(F288, Entries!$B:$F, 5, FALSE()),"")</f>
        <v/>
      </c>
      <c r="L288" s="0" t="str">
        <f aca="false">LEFT(Table22[[#This Row],[Category]],2)</f>
        <v/>
      </c>
      <c r="M288" s="0" t="str">
        <f aca="false">IF(F288&lt;&gt;0,COUNTIF($L$2:L288,L288),"")</f>
        <v/>
      </c>
      <c r="N288" s="0" t="str">
        <f aca="false">IF(F288&lt;&gt;0,L288&amp;":"&amp;M288,"")</f>
        <v/>
      </c>
    </row>
    <row r="289" customFormat="false" ht="15" hidden="false" customHeight="false" outlineLevel="0" collapsed="false">
      <c r="A289" s="5" t="n">
        <v>288</v>
      </c>
      <c r="B289" s="5" t="str">
        <f aca="false">IF(F289&lt;&gt;"",COUNTIF($J$2:J289,J289),"")</f>
        <v/>
      </c>
      <c r="C289" s="5" t="str">
        <f aca="false">IF(F289&lt;&gt;0,J289&amp;":"&amp;B289,"")</f>
        <v/>
      </c>
      <c r="D289" s="5" t="str">
        <f aca="false">IF(F289&lt;&gt;0,COUNTIF($K$2:K289,K289),"")</f>
        <v/>
      </c>
      <c r="E289" s="5" t="str">
        <f aca="false">IF(F289&lt;&gt;0,K289&amp;":"&amp;D289,"")</f>
        <v/>
      </c>
      <c r="G289" s="21"/>
      <c r="H289" s="0" t="str">
        <f aca="false">IFERROR(VLOOKUP(F289, Entries!$B:$F, 2, FALSE()),"")</f>
        <v/>
      </c>
      <c r="I289" s="0" t="str">
        <f aca="false">IFERROR(VLOOKUP(F289, Entries!$B:$F, 3, FALSE()),"")</f>
        <v/>
      </c>
      <c r="J289" s="0" t="str">
        <f aca="false">IFERROR(VLOOKUP(F289, Entries!$B:$F, 4, FALSE()),"")</f>
        <v/>
      </c>
      <c r="K289" s="0" t="str">
        <f aca="false">IFERROR(VLOOKUP(F289, Entries!$B:$F, 5, FALSE()),"")</f>
        <v/>
      </c>
      <c r="L289" s="0" t="str">
        <f aca="false">LEFT(Table22[[#This Row],[Category]],2)</f>
        <v/>
      </c>
      <c r="M289" s="0" t="str">
        <f aca="false">IF(F289&lt;&gt;0,COUNTIF($L$2:L289,L289),"")</f>
        <v/>
      </c>
      <c r="N289" s="0" t="str">
        <f aca="false">IF(F289&lt;&gt;0,L289&amp;":"&amp;M289,"")</f>
        <v/>
      </c>
    </row>
    <row r="290" customFormat="false" ht="15" hidden="false" customHeight="false" outlineLevel="0" collapsed="false">
      <c r="A290" s="5" t="n">
        <v>289</v>
      </c>
      <c r="B290" s="5" t="str">
        <f aca="false">IF(F290&lt;&gt;"",COUNTIF($J$2:J290,J290),"")</f>
        <v/>
      </c>
      <c r="C290" s="5" t="str">
        <f aca="false">IF(F290&lt;&gt;0,J290&amp;":"&amp;B290,"")</f>
        <v/>
      </c>
      <c r="D290" s="5" t="str">
        <f aca="false">IF(F290&lt;&gt;0,COUNTIF($K$2:K290,K290),"")</f>
        <v/>
      </c>
      <c r="E290" s="5" t="str">
        <f aca="false">IF(F290&lt;&gt;0,K290&amp;":"&amp;D290,"")</f>
        <v/>
      </c>
      <c r="G290" s="21"/>
      <c r="H290" s="0" t="str">
        <f aca="false">IFERROR(VLOOKUP(F290, Entries!$B:$F, 2, FALSE()),"")</f>
        <v/>
      </c>
      <c r="I290" s="0" t="str">
        <f aca="false">IFERROR(VLOOKUP(F290, Entries!$B:$F, 3, FALSE()),"")</f>
        <v/>
      </c>
      <c r="J290" s="0" t="str">
        <f aca="false">IFERROR(VLOOKUP(F290, Entries!$B:$F, 4, FALSE()),"")</f>
        <v/>
      </c>
      <c r="K290" s="0" t="str">
        <f aca="false">IFERROR(VLOOKUP(F290, Entries!$B:$F, 5, FALSE()),"")</f>
        <v/>
      </c>
      <c r="L290" s="0" t="str">
        <f aca="false">LEFT(Table22[[#This Row],[Category]],2)</f>
        <v/>
      </c>
      <c r="M290" s="0" t="str">
        <f aca="false">IF(F290&lt;&gt;0,COUNTIF($L$2:L290,L290),"")</f>
        <v/>
      </c>
      <c r="N290" s="0" t="str">
        <f aca="false">IF(F290&lt;&gt;0,L290&amp;":"&amp;M290,"")</f>
        <v/>
      </c>
    </row>
    <row r="291" customFormat="false" ht="15" hidden="false" customHeight="false" outlineLevel="0" collapsed="false">
      <c r="A291" s="5" t="n">
        <v>290</v>
      </c>
      <c r="B291" s="5" t="str">
        <f aca="false">IF(F291&lt;&gt;"",COUNTIF($J$2:J291,J291),"")</f>
        <v/>
      </c>
      <c r="C291" s="5" t="str">
        <f aca="false">IF(F291&lt;&gt;0,J291&amp;":"&amp;B291,"")</f>
        <v/>
      </c>
      <c r="D291" s="5" t="str">
        <f aca="false">IF(F291&lt;&gt;0,COUNTIF($K$2:K291,K291),"")</f>
        <v/>
      </c>
      <c r="E291" s="5" t="str">
        <f aca="false">IF(F291&lt;&gt;0,K291&amp;":"&amp;D291,"")</f>
        <v/>
      </c>
      <c r="G291" s="21"/>
      <c r="H291" s="0" t="str">
        <f aca="false">IFERROR(VLOOKUP(F291, Entries!$B:$F, 2, FALSE()),"")</f>
        <v/>
      </c>
      <c r="I291" s="0" t="str">
        <f aca="false">IFERROR(VLOOKUP(F291, Entries!$B:$F, 3, FALSE()),"")</f>
        <v/>
      </c>
      <c r="J291" s="0" t="str">
        <f aca="false">IFERROR(VLOOKUP(F291, Entries!$B:$F, 4, FALSE()),"")</f>
        <v/>
      </c>
      <c r="K291" s="0" t="str">
        <f aca="false">IFERROR(VLOOKUP(F291, Entries!$B:$F, 5, FALSE()),"")</f>
        <v/>
      </c>
      <c r="L291" s="0" t="str">
        <f aca="false">LEFT(Table22[[#This Row],[Category]],2)</f>
        <v/>
      </c>
      <c r="M291" s="0" t="str">
        <f aca="false">IF(F291&lt;&gt;0,COUNTIF($L$2:L291,L291),"")</f>
        <v/>
      </c>
      <c r="N291" s="0" t="str">
        <f aca="false">IF(F291&lt;&gt;0,L291&amp;":"&amp;M291,"")</f>
        <v/>
      </c>
    </row>
    <row r="292" customFormat="false" ht="15" hidden="false" customHeight="false" outlineLevel="0" collapsed="false">
      <c r="A292" s="5" t="n">
        <v>291</v>
      </c>
      <c r="B292" s="5" t="str">
        <f aca="false">IF(F292&lt;&gt;"",COUNTIF($J$2:J292,J292),"")</f>
        <v/>
      </c>
      <c r="C292" s="5" t="str">
        <f aca="false">IF(F292&lt;&gt;0,J292&amp;":"&amp;B292,"")</f>
        <v/>
      </c>
      <c r="D292" s="5" t="str">
        <f aca="false">IF(F292&lt;&gt;0,COUNTIF($K$2:K292,K292),"")</f>
        <v/>
      </c>
      <c r="E292" s="5" t="str">
        <f aca="false">IF(F292&lt;&gt;0,K292&amp;":"&amp;D292,"")</f>
        <v/>
      </c>
      <c r="G292" s="21"/>
      <c r="H292" s="0" t="str">
        <f aca="false">IFERROR(VLOOKUP(F292, Entries!$B:$F, 2, FALSE()),"")</f>
        <v/>
      </c>
      <c r="I292" s="0" t="str">
        <f aca="false">IFERROR(VLOOKUP(F292, Entries!$B:$F, 3, FALSE()),"")</f>
        <v/>
      </c>
      <c r="J292" s="0" t="str">
        <f aca="false">IFERROR(VLOOKUP(F292, Entries!$B:$F, 4, FALSE()),"")</f>
        <v/>
      </c>
      <c r="K292" s="0" t="str">
        <f aca="false">IFERROR(VLOOKUP(F292, Entries!$B:$F, 5, FALSE()),"")</f>
        <v/>
      </c>
      <c r="L292" s="0" t="str">
        <f aca="false">LEFT(Table22[[#This Row],[Category]],2)</f>
        <v/>
      </c>
      <c r="M292" s="0" t="str">
        <f aca="false">IF(F292&lt;&gt;0,COUNTIF($L$2:L292,L292),"")</f>
        <v/>
      </c>
      <c r="N292" s="0" t="str">
        <f aca="false">IF(F292&lt;&gt;0,L292&amp;":"&amp;M292,"")</f>
        <v/>
      </c>
    </row>
    <row r="293" customFormat="false" ht="15" hidden="false" customHeight="false" outlineLevel="0" collapsed="false">
      <c r="A293" s="5" t="n">
        <v>292</v>
      </c>
      <c r="B293" s="5" t="str">
        <f aca="false">IF(F293&lt;&gt;"",COUNTIF($J$2:J293,J293),"")</f>
        <v/>
      </c>
      <c r="C293" s="5" t="str">
        <f aca="false">IF(F293&lt;&gt;0,J293&amp;":"&amp;B293,"")</f>
        <v/>
      </c>
      <c r="D293" s="5" t="str">
        <f aca="false">IF(F293&lt;&gt;0,COUNTIF($K$2:K293,K293),"")</f>
        <v/>
      </c>
      <c r="E293" s="5" t="str">
        <f aca="false">IF(F293&lt;&gt;0,K293&amp;":"&amp;D293,"")</f>
        <v/>
      </c>
      <c r="G293" s="21"/>
      <c r="H293" s="0" t="str">
        <f aca="false">IFERROR(VLOOKUP(F293, Entries!$B:$F, 2, FALSE()),"")</f>
        <v/>
      </c>
      <c r="I293" s="0" t="str">
        <f aca="false">IFERROR(VLOOKUP(F293, Entries!$B:$F, 3, FALSE()),"")</f>
        <v/>
      </c>
      <c r="J293" s="0" t="str">
        <f aca="false">IFERROR(VLOOKUP(F293, Entries!$B:$F, 4, FALSE()),"")</f>
        <v/>
      </c>
      <c r="K293" s="0" t="str">
        <f aca="false">IFERROR(VLOOKUP(F293, Entries!$B:$F, 5, FALSE()),"")</f>
        <v/>
      </c>
      <c r="L293" s="0" t="str">
        <f aca="false">LEFT(Table22[[#This Row],[Category]],2)</f>
        <v/>
      </c>
      <c r="M293" s="0" t="str">
        <f aca="false">IF(F293&lt;&gt;0,COUNTIF($L$2:L293,L293),"")</f>
        <v/>
      </c>
      <c r="N293" s="0" t="str">
        <f aca="false">IF(F293&lt;&gt;0,L293&amp;":"&amp;M293,"")</f>
        <v/>
      </c>
    </row>
    <row r="294" customFormat="false" ht="15" hidden="false" customHeight="false" outlineLevel="0" collapsed="false">
      <c r="A294" s="5" t="n">
        <v>293</v>
      </c>
      <c r="B294" s="5" t="str">
        <f aca="false">IF(F294&lt;&gt;"",COUNTIF($J$2:J294,J294),"")</f>
        <v/>
      </c>
      <c r="C294" s="5" t="str">
        <f aca="false">IF(F294&lt;&gt;0,J294&amp;":"&amp;B294,"")</f>
        <v/>
      </c>
      <c r="D294" s="5" t="str">
        <f aca="false">IF(F294&lt;&gt;0,COUNTIF($K$2:K294,K294),"")</f>
        <v/>
      </c>
      <c r="E294" s="5" t="str">
        <f aca="false">IF(F294&lt;&gt;0,K294&amp;":"&amp;D294,"")</f>
        <v/>
      </c>
      <c r="G294" s="21"/>
      <c r="H294" s="0" t="str">
        <f aca="false">IFERROR(VLOOKUP(F294, Entries!$B:$F, 2, FALSE()),"")</f>
        <v/>
      </c>
      <c r="I294" s="0" t="str">
        <f aca="false">IFERROR(VLOOKUP(F294, Entries!$B:$F, 3, FALSE()),"")</f>
        <v/>
      </c>
      <c r="J294" s="0" t="str">
        <f aca="false">IFERROR(VLOOKUP(F294, Entries!$B:$F, 4, FALSE()),"")</f>
        <v/>
      </c>
      <c r="K294" s="0" t="str">
        <f aca="false">IFERROR(VLOOKUP(F294, Entries!$B:$F, 5, FALSE()),"")</f>
        <v/>
      </c>
      <c r="L294" s="0" t="str">
        <f aca="false">LEFT(Table22[[#This Row],[Category]],2)</f>
        <v/>
      </c>
      <c r="M294" s="0" t="str">
        <f aca="false">IF(F294&lt;&gt;0,COUNTIF($L$2:L294,L294),"")</f>
        <v/>
      </c>
      <c r="N294" s="0" t="str">
        <f aca="false">IF(F294&lt;&gt;0,L294&amp;":"&amp;M294,"")</f>
        <v/>
      </c>
    </row>
    <row r="295" customFormat="false" ht="15" hidden="false" customHeight="false" outlineLevel="0" collapsed="false">
      <c r="A295" s="5" t="n">
        <v>294</v>
      </c>
      <c r="B295" s="5" t="str">
        <f aca="false">IF(F295&lt;&gt;"",COUNTIF($J$2:J295,J295),"")</f>
        <v/>
      </c>
      <c r="C295" s="5" t="str">
        <f aca="false">IF(F295&lt;&gt;0,J295&amp;":"&amp;B295,"")</f>
        <v/>
      </c>
      <c r="D295" s="5" t="str">
        <f aca="false">IF(F295&lt;&gt;0,COUNTIF($K$2:K295,K295),"")</f>
        <v/>
      </c>
      <c r="E295" s="5" t="str">
        <f aca="false">IF(F295&lt;&gt;0,K295&amp;":"&amp;D295,"")</f>
        <v/>
      </c>
      <c r="G295" s="21"/>
      <c r="H295" s="0" t="str">
        <f aca="false">IFERROR(VLOOKUP(F295, Entries!$B:$F, 2, FALSE()),"")</f>
        <v/>
      </c>
      <c r="I295" s="0" t="str">
        <f aca="false">IFERROR(VLOOKUP(F295, Entries!$B:$F, 3, FALSE()),"")</f>
        <v/>
      </c>
      <c r="J295" s="0" t="str">
        <f aca="false">IFERROR(VLOOKUP(F295, Entries!$B:$F, 4, FALSE()),"")</f>
        <v/>
      </c>
      <c r="K295" s="0" t="str">
        <f aca="false">IFERROR(VLOOKUP(F295, Entries!$B:$F, 5, FALSE()),"")</f>
        <v/>
      </c>
      <c r="L295" s="0" t="str">
        <f aca="false">LEFT(Table22[[#This Row],[Category]],2)</f>
        <v/>
      </c>
      <c r="M295" s="0" t="str">
        <f aca="false">IF(F295&lt;&gt;0,COUNTIF($L$2:L295,L295),"")</f>
        <v/>
      </c>
      <c r="N295" s="0" t="str">
        <f aca="false">IF(F295&lt;&gt;0,L295&amp;":"&amp;M295,"")</f>
        <v/>
      </c>
    </row>
    <row r="296" customFormat="false" ht="15" hidden="false" customHeight="false" outlineLevel="0" collapsed="false">
      <c r="A296" s="5" t="n">
        <v>295</v>
      </c>
      <c r="B296" s="5" t="str">
        <f aca="false">IF(F296&lt;&gt;"",COUNTIF($J$2:J296,J296),"")</f>
        <v/>
      </c>
      <c r="C296" s="5" t="str">
        <f aca="false">IF(F296&lt;&gt;0,J296&amp;":"&amp;B296,"")</f>
        <v/>
      </c>
      <c r="D296" s="5" t="str">
        <f aca="false">IF(F296&lt;&gt;0,COUNTIF($K$2:K296,K296),"")</f>
        <v/>
      </c>
      <c r="E296" s="5" t="str">
        <f aca="false">IF(F296&lt;&gt;0,K296&amp;":"&amp;D296,"")</f>
        <v/>
      </c>
      <c r="G296" s="21"/>
      <c r="H296" s="0" t="str">
        <f aca="false">IFERROR(VLOOKUP(F296, Entries!$B:$F, 2, FALSE()),"")</f>
        <v/>
      </c>
      <c r="I296" s="0" t="str">
        <f aca="false">IFERROR(VLOOKUP(F296, Entries!$B:$F, 3, FALSE()),"")</f>
        <v/>
      </c>
      <c r="J296" s="0" t="str">
        <f aca="false">IFERROR(VLOOKUP(F296, Entries!$B:$F, 4, FALSE()),"")</f>
        <v/>
      </c>
      <c r="K296" s="0" t="str">
        <f aca="false">IFERROR(VLOOKUP(F296, Entries!$B:$F, 5, FALSE()),"")</f>
        <v/>
      </c>
      <c r="L296" s="0" t="str">
        <f aca="false">LEFT(Table22[[#This Row],[Category]],2)</f>
        <v/>
      </c>
      <c r="M296" s="0" t="str">
        <f aca="false">IF(F296&lt;&gt;0,COUNTIF($L$2:L296,L296),"")</f>
        <v/>
      </c>
      <c r="N296" s="0" t="str">
        <f aca="false">IF(F296&lt;&gt;0,L296&amp;":"&amp;M296,"")</f>
        <v/>
      </c>
    </row>
    <row r="297" customFormat="false" ht="15" hidden="false" customHeight="false" outlineLevel="0" collapsed="false">
      <c r="A297" s="5" t="n">
        <v>296</v>
      </c>
      <c r="B297" s="5" t="str">
        <f aca="false">IF(F297&lt;&gt;"",COUNTIF($J$2:J297,J297),"")</f>
        <v/>
      </c>
      <c r="C297" s="5" t="str">
        <f aca="false">IF(F297&lt;&gt;0,J297&amp;":"&amp;B297,"")</f>
        <v/>
      </c>
      <c r="D297" s="5" t="str">
        <f aca="false">IF(F297&lt;&gt;0,COUNTIF($K$2:K297,K297),"")</f>
        <v/>
      </c>
      <c r="E297" s="5" t="str">
        <f aca="false">IF(F297&lt;&gt;0,K297&amp;":"&amp;D297,"")</f>
        <v/>
      </c>
      <c r="G297" s="21"/>
      <c r="H297" s="0" t="str">
        <f aca="false">IFERROR(VLOOKUP(F297, Entries!$B:$F, 2, FALSE()),"")</f>
        <v/>
      </c>
      <c r="I297" s="0" t="str">
        <f aca="false">IFERROR(VLOOKUP(F297, Entries!$B:$F, 3, FALSE()),"")</f>
        <v/>
      </c>
      <c r="J297" s="0" t="str">
        <f aca="false">IFERROR(VLOOKUP(F297, Entries!$B:$F, 4, FALSE()),"")</f>
        <v/>
      </c>
      <c r="K297" s="0" t="str">
        <f aca="false">IFERROR(VLOOKUP(F297, Entries!$B:$F, 5, FALSE()),"")</f>
        <v/>
      </c>
      <c r="L297" s="0" t="str">
        <f aca="false">LEFT(Table22[[#This Row],[Category]],2)</f>
        <v/>
      </c>
      <c r="M297" s="0" t="str">
        <f aca="false">IF(F297&lt;&gt;0,COUNTIF($L$2:L297,L297),"")</f>
        <v/>
      </c>
      <c r="N297" s="0" t="str">
        <f aca="false">IF(F297&lt;&gt;0,L297&amp;":"&amp;M297,"")</f>
        <v/>
      </c>
    </row>
    <row r="298" customFormat="false" ht="15" hidden="false" customHeight="false" outlineLevel="0" collapsed="false">
      <c r="A298" s="5" t="n">
        <v>297</v>
      </c>
      <c r="B298" s="5" t="str">
        <f aca="false">IF(F298&lt;&gt;"",COUNTIF($J$2:J298,J298),"")</f>
        <v/>
      </c>
      <c r="C298" s="5" t="str">
        <f aca="false">IF(F298&lt;&gt;0,J298&amp;":"&amp;B298,"")</f>
        <v/>
      </c>
      <c r="D298" s="5" t="str">
        <f aca="false">IF(F298&lt;&gt;0,COUNTIF($K$2:K298,K298),"")</f>
        <v/>
      </c>
      <c r="E298" s="5" t="str">
        <f aca="false">IF(F298&lt;&gt;0,K298&amp;":"&amp;D298,"")</f>
        <v/>
      </c>
      <c r="G298" s="21"/>
      <c r="H298" s="0" t="str">
        <f aca="false">IFERROR(VLOOKUP(F298, Entries!$B:$F, 2, FALSE()),"")</f>
        <v/>
      </c>
      <c r="I298" s="0" t="str">
        <f aca="false">IFERROR(VLOOKUP(F298, Entries!$B:$F, 3, FALSE()),"")</f>
        <v/>
      </c>
      <c r="J298" s="0" t="str">
        <f aca="false">IFERROR(VLOOKUP(F298, Entries!$B:$F, 4, FALSE()),"")</f>
        <v/>
      </c>
      <c r="K298" s="0" t="str">
        <f aca="false">IFERROR(VLOOKUP(F298, Entries!$B:$F, 5, FALSE()),"")</f>
        <v/>
      </c>
      <c r="L298" s="0" t="str">
        <f aca="false">LEFT(Table22[[#This Row],[Category]],2)</f>
        <v/>
      </c>
      <c r="M298" s="0" t="str">
        <f aca="false">IF(F298&lt;&gt;0,COUNTIF($L$2:L298,L298),"")</f>
        <v/>
      </c>
      <c r="N298" s="0" t="str">
        <f aca="false">IF(F298&lt;&gt;0,L298&amp;":"&amp;M298,"")</f>
        <v/>
      </c>
    </row>
    <row r="299" customFormat="false" ht="15" hidden="false" customHeight="false" outlineLevel="0" collapsed="false">
      <c r="A299" s="5" t="n">
        <v>298</v>
      </c>
      <c r="B299" s="5" t="str">
        <f aca="false">IF(F299&lt;&gt;"",COUNTIF($J$2:J299,J299),"")</f>
        <v/>
      </c>
      <c r="C299" s="5" t="str">
        <f aca="false">IF(F299&lt;&gt;0,J299&amp;":"&amp;B299,"")</f>
        <v/>
      </c>
      <c r="D299" s="5" t="str">
        <f aca="false">IF(F299&lt;&gt;0,COUNTIF($K$2:K299,K299),"")</f>
        <v/>
      </c>
      <c r="E299" s="5" t="str">
        <f aca="false">IF(F299&lt;&gt;0,K299&amp;":"&amp;D299,"")</f>
        <v/>
      </c>
      <c r="G299" s="21"/>
      <c r="H299" s="0" t="str">
        <f aca="false">IFERROR(VLOOKUP(F299, Entries!$B:$F, 2, FALSE()),"")</f>
        <v/>
      </c>
      <c r="I299" s="0" t="str">
        <f aca="false">IFERROR(VLOOKUP(F299, Entries!$B:$F, 3, FALSE()),"")</f>
        <v/>
      </c>
      <c r="J299" s="0" t="str">
        <f aca="false">IFERROR(VLOOKUP(F299, Entries!$B:$F, 4, FALSE()),"")</f>
        <v/>
      </c>
      <c r="K299" s="0" t="str">
        <f aca="false">IFERROR(VLOOKUP(F299, Entries!$B:$F, 5, FALSE()),"")</f>
        <v/>
      </c>
      <c r="L299" s="0" t="str">
        <f aca="false">LEFT(Table22[[#This Row],[Category]],2)</f>
        <v/>
      </c>
      <c r="M299" s="0" t="str">
        <f aca="false">IF(F299&lt;&gt;0,COUNTIF($L$2:L299,L299),"")</f>
        <v/>
      </c>
      <c r="N299" s="0" t="str">
        <f aca="false">IF(F299&lt;&gt;0,L299&amp;":"&amp;M299,"")</f>
        <v/>
      </c>
    </row>
    <row r="300" customFormat="false" ht="15" hidden="false" customHeight="false" outlineLevel="0" collapsed="false">
      <c r="A300" s="5" t="n">
        <v>299</v>
      </c>
      <c r="B300" s="5" t="str">
        <f aca="false">IF(F300&lt;&gt;"",COUNTIF($J$2:J300,J300),"")</f>
        <v/>
      </c>
      <c r="C300" s="5" t="str">
        <f aca="false">IF(F300&lt;&gt;0,J300&amp;":"&amp;B300,"")</f>
        <v/>
      </c>
      <c r="D300" s="5" t="str">
        <f aca="false">IF(F300&lt;&gt;0,COUNTIF($K$2:K300,K300),"")</f>
        <v/>
      </c>
      <c r="E300" s="5" t="str">
        <f aca="false">IF(F300&lt;&gt;0,K300&amp;":"&amp;D300,"")</f>
        <v/>
      </c>
      <c r="G300" s="21"/>
      <c r="H300" s="0" t="str">
        <f aca="false">IFERROR(VLOOKUP(F300, Entries!$B:$F, 2, FALSE()),"")</f>
        <v/>
      </c>
      <c r="I300" s="0" t="str">
        <f aca="false">IFERROR(VLOOKUP(F300, Entries!$B:$F, 3, FALSE()),"")</f>
        <v/>
      </c>
      <c r="J300" s="0" t="str">
        <f aca="false">IFERROR(VLOOKUP(F300, Entries!$B:$F, 4, FALSE()),"")</f>
        <v/>
      </c>
      <c r="K300" s="0" t="str">
        <f aca="false">IFERROR(VLOOKUP(F300, Entries!$B:$F, 5, FALSE()),"")</f>
        <v/>
      </c>
      <c r="L300" s="0" t="str">
        <f aca="false">LEFT(Table22[[#This Row],[Category]],2)</f>
        <v/>
      </c>
      <c r="M300" s="0" t="str">
        <f aca="false">IF(F300&lt;&gt;0,COUNTIF($L$2:L300,L300),"")</f>
        <v/>
      </c>
      <c r="N300" s="0" t="str">
        <f aca="false">IF(F300&lt;&gt;0,L300&amp;":"&amp;M300,"")</f>
        <v/>
      </c>
    </row>
    <row r="301" customFormat="false" ht="15" hidden="false" customHeight="false" outlineLevel="0" collapsed="false">
      <c r="A301" s="5" t="n">
        <v>300</v>
      </c>
      <c r="B301" s="5" t="str">
        <f aca="false">IF(F301&lt;&gt;"",COUNTIF($J$2:J301,J301),"")</f>
        <v/>
      </c>
      <c r="C301" s="5" t="str">
        <f aca="false">IF(F301&lt;&gt;0,J301&amp;":"&amp;B301,"")</f>
        <v/>
      </c>
      <c r="D301" s="5" t="str">
        <f aca="false">IF(F301&lt;&gt;0,COUNTIF($K$2:K301,K301),"")</f>
        <v/>
      </c>
      <c r="E301" s="5" t="str">
        <f aca="false">IF(F301&lt;&gt;0,K301&amp;":"&amp;D301,"")</f>
        <v/>
      </c>
      <c r="G301" s="21"/>
      <c r="H301" s="0" t="str">
        <f aca="false">IFERROR(VLOOKUP(F301, Entries!$B:$F, 2, FALSE()),"")</f>
        <v/>
      </c>
      <c r="I301" s="0" t="str">
        <f aca="false">IFERROR(VLOOKUP(F301, Entries!$B:$F, 3, FALSE()),"")</f>
        <v/>
      </c>
      <c r="J301" s="0" t="str">
        <f aca="false">IFERROR(VLOOKUP(F301, Entries!$B:$F, 4, FALSE()),"")</f>
        <v/>
      </c>
      <c r="K301" s="0" t="str">
        <f aca="false">IFERROR(VLOOKUP(F301, Entries!$B:$F, 5, FALSE()),"")</f>
        <v/>
      </c>
      <c r="L301" s="0" t="str">
        <f aca="false">LEFT(Table22[[#This Row],[Category]],2)</f>
        <v/>
      </c>
      <c r="M301" s="0" t="str">
        <f aca="false">IF(F301&lt;&gt;0,COUNTIF($L$2:L301,L301),"")</f>
        <v/>
      </c>
      <c r="N301" s="0" t="str">
        <f aca="false">IF(F301&lt;&gt;0,L301&amp;":"&amp;M301,"")</f>
        <v/>
      </c>
    </row>
    <row r="302" customFormat="false" ht="15" hidden="false" customHeight="false" outlineLevel="0" collapsed="false">
      <c r="A302" s="5" t="n">
        <v>301</v>
      </c>
      <c r="B302" s="5" t="str">
        <f aca="false">IF(F302&lt;&gt;"",COUNTIF($J$2:J302,J302),"")</f>
        <v/>
      </c>
      <c r="C302" s="5" t="str">
        <f aca="false">IF(F302&lt;&gt;0,J302&amp;":"&amp;B302,"")</f>
        <v/>
      </c>
      <c r="D302" s="5" t="str">
        <f aca="false">IF(F302&lt;&gt;0,COUNTIF($K$2:K302,K302),"")</f>
        <v/>
      </c>
      <c r="E302" s="5" t="str">
        <f aca="false">IF(F302&lt;&gt;0,K302&amp;":"&amp;D302,"")</f>
        <v/>
      </c>
      <c r="G302" s="21"/>
      <c r="H302" s="0" t="str">
        <f aca="false">IFERROR(VLOOKUP(F302, Entries!$B:$F, 2, FALSE()),"")</f>
        <v/>
      </c>
      <c r="I302" s="0" t="str">
        <f aca="false">IFERROR(VLOOKUP(F302, Entries!$B:$F, 3, FALSE()),"")</f>
        <v/>
      </c>
      <c r="J302" s="0" t="str">
        <f aca="false">IFERROR(VLOOKUP(F302, Entries!$B:$F, 4, FALSE()),"")</f>
        <v/>
      </c>
      <c r="K302" s="0" t="str">
        <f aca="false">IFERROR(VLOOKUP(F302, Entries!$B:$F, 5, FALSE()),"")</f>
        <v/>
      </c>
      <c r="L302" s="0" t="str">
        <f aca="false">LEFT(Table22[[#This Row],[Category]],2)</f>
        <v/>
      </c>
      <c r="M302" s="0" t="str">
        <f aca="false">IF(F302&lt;&gt;0,COUNTIF($L$2:L302,L302),"")</f>
        <v/>
      </c>
      <c r="N302" s="0" t="str">
        <f aca="false">IF(F302&lt;&gt;0,L302&amp;":"&amp;M302,"")</f>
        <v/>
      </c>
    </row>
    <row r="303" customFormat="false" ht="15" hidden="false" customHeight="false" outlineLevel="0" collapsed="false">
      <c r="A303" s="5" t="n">
        <v>302</v>
      </c>
      <c r="B303" s="5" t="str">
        <f aca="false">IF(F303&lt;&gt;"",COUNTIF($J$2:J303,J303),"")</f>
        <v/>
      </c>
      <c r="C303" s="5" t="str">
        <f aca="false">IF(F303&lt;&gt;0,J303&amp;":"&amp;B303,"")</f>
        <v/>
      </c>
      <c r="D303" s="5" t="str">
        <f aca="false">IF(F303&lt;&gt;0,COUNTIF($K$2:K303,K303),"")</f>
        <v/>
      </c>
      <c r="E303" s="5" t="str">
        <f aca="false">IF(F303&lt;&gt;0,K303&amp;":"&amp;D303,"")</f>
        <v/>
      </c>
      <c r="G303" s="21"/>
      <c r="H303" s="0" t="str">
        <f aca="false">IFERROR(VLOOKUP(F303, Entries!$B:$F, 2, FALSE()),"")</f>
        <v/>
      </c>
      <c r="I303" s="0" t="str">
        <f aca="false">IFERROR(VLOOKUP(F303, Entries!$B:$F, 3, FALSE()),"")</f>
        <v/>
      </c>
      <c r="J303" s="0" t="str">
        <f aca="false">IFERROR(VLOOKUP(F303, Entries!$B:$F, 4, FALSE()),"")</f>
        <v/>
      </c>
      <c r="K303" s="0" t="str">
        <f aca="false">IFERROR(VLOOKUP(F303, Entries!$B:$F, 5, FALSE()),"")</f>
        <v/>
      </c>
      <c r="L303" s="0" t="str">
        <f aca="false">LEFT(Table22[[#This Row],[Category]],2)</f>
        <v/>
      </c>
      <c r="M303" s="0" t="str">
        <f aca="false">IF(F303&lt;&gt;0,COUNTIF($L$2:L303,L303),"")</f>
        <v/>
      </c>
      <c r="N303" s="0" t="str">
        <f aca="false">IF(F303&lt;&gt;0,L303&amp;":"&amp;M303,"")</f>
        <v/>
      </c>
    </row>
    <row r="304" customFormat="false" ht="15" hidden="false" customHeight="false" outlineLevel="0" collapsed="false">
      <c r="A304" s="5" t="n">
        <v>303</v>
      </c>
      <c r="B304" s="5" t="str">
        <f aca="false">IF(F304&lt;&gt;"",COUNTIF($J$2:J304,J304),"")</f>
        <v/>
      </c>
      <c r="C304" s="5" t="str">
        <f aca="false">IF(F304&lt;&gt;0,J304&amp;":"&amp;B304,"")</f>
        <v/>
      </c>
      <c r="D304" s="5" t="str">
        <f aca="false">IF(F304&lt;&gt;0,COUNTIF($K$2:K304,K304),"")</f>
        <v/>
      </c>
      <c r="E304" s="5" t="str">
        <f aca="false">IF(F304&lt;&gt;0,K304&amp;":"&amp;D304,"")</f>
        <v/>
      </c>
      <c r="G304" s="21"/>
      <c r="H304" s="0" t="str">
        <f aca="false">IFERROR(VLOOKUP(F304, Entries!$B:$F, 2, FALSE()),"")</f>
        <v/>
      </c>
      <c r="I304" s="0" t="str">
        <f aca="false">IFERROR(VLOOKUP(F304, Entries!$B:$F, 3, FALSE()),"")</f>
        <v/>
      </c>
      <c r="J304" s="0" t="str">
        <f aca="false">IFERROR(VLOOKUP(F304, Entries!$B:$F, 4, FALSE()),"")</f>
        <v/>
      </c>
      <c r="K304" s="0" t="str">
        <f aca="false">IFERROR(VLOOKUP(F304, Entries!$B:$F, 5, FALSE()),"")</f>
        <v/>
      </c>
      <c r="L304" s="0" t="str">
        <f aca="false">LEFT(Table22[[#This Row],[Category]],2)</f>
        <v/>
      </c>
      <c r="M304" s="0" t="str">
        <f aca="false">IF(F304&lt;&gt;0,COUNTIF($L$2:L304,L304),"")</f>
        <v/>
      </c>
      <c r="N304" s="0" t="str">
        <f aca="false">IF(F304&lt;&gt;0,L304&amp;":"&amp;M304,"")</f>
        <v/>
      </c>
    </row>
    <row r="305" customFormat="false" ht="15" hidden="false" customHeight="false" outlineLevel="0" collapsed="false">
      <c r="A305" s="5" t="n">
        <v>304</v>
      </c>
      <c r="B305" s="5" t="str">
        <f aca="false">IF(F305&lt;&gt;"",COUNTIF($J$2:J305,J305),"")</f>
        <v/>
      </c>
      <c r="C305" s="5" t="str">
        <f aca="false">IF(F305&lt;&gt;0,J305&amp;":"&amp;B305,"")</f>
        <v/>
      </c>
      <c r="D305" s="5" t="str">
        <f aca="false">IF(F305&lt;&gt;0,COUNTIF($K$2:K305,K305),"")</f>
        <v/>
      </c>
      <c r="E305" s="5" t="str">
        <f aca="false">IF(F305&lt;&gt;0,K305&amp;":"&amp;D305,"")</f>
        <v/>
      </c>
      <c r="G305" s="21"/>
      <c r="H305" s="0" t="str">
        <f aca="false">IFERROR(VLOOKUP(F305, Entries!$B:$F, 2, FALSE()),"")</f>
        <v/>
      </c>
      <c r="I305" s="0" t="str">
        <f aca="false">IFERROR(VLOOKUP(F305, Entries!$B:$F, 3, FALSE()),"")</f>
        <v/>
      </c>
      <c r="J305" s="0" t="str">
        <f aca="false">IFERROR(VLOOKUP(F305, Entries!$B:$F, 4, FALSE()),"")</f>
        <v/>
      </c>
      <c r="K305" s="0" t="str">
        <f aca="false">IFERROR(VLOOKUP(F305, Entries!$B:$F, 5, FALSE()),"")</f>
        <v/>
      </c>
      <c r="L305" s="0" t="str">
        <f aca="false">LEFT(Table22[[#This Row],[Category]],2)</f>
        <v/>
      </c>
      <c r="M305" s="0" t="str">
        <f aca="false">IF(F305&lt;&gt;0,COUNTIF($L$2:L305,L305),"")</f>
        <v/>
      </c>
      <c r="N305" s="0" t="str">
        <f aca="false">IF(F305&lt;&gt;0,L305&amp;":"&amp;M305,"")</f>
        <v/>
      </c>
    </row>
    <row r="306" customFormat="false" ht="15" hidden="false" customHeight="false" outlineLevel="0" collapsed="false">
      <c r="A306" s="5" t="n">
        <v>305</v>
      </c>
      <c r="B306" s="5" t="str">
        <f aca="false">IF(F306&lt;&gt;"",COUNTIF($J$2:J306,J306),"")</f>
        <v/>
      </c>
      <c r="C306" s="5" t="str">
        <f aca="false">IF(F306&lt;&gt;0,J306&amp;":"&amp;B306,"")</f>
        <v/>
      </c>
      <c r="D306" s="5" t="str">
        <f aca="false">IF(F306&lt;&gt;0,COUNTIF($K$2:K306,K306),"")</f>
        <v/>
      </c>
      <c r="E306" s="5" t="str">
        <f aca="false">IF(F306&lt;&gt;0,K306&amp;":"&amp;D306,"")</f>
        <v/>
      </c>
      <c r="G306" s="21"/>
      <c r="H306" s="0" t="str">
        <f aca="false">IFERROR(VLOOKUP(F306, Entries!$B:$F, 2, FALSE()),"")</f>
        <v/>
      </c>
      <c r="I306" s="0" t="str">
        <f aca="false">IFERROR(VLOOKUP(F306, Entries!$B:$F, 3, FALSE()),"")</f>
        <v/>
      </c>
      <c r="J306" s="0" t="str">
        <f aca="false">IFERROR(VLOOKUP(F306, Entries!$B:$F, 4, FALSE()),"")</f>
        <v/>
      </c>
      <c r="K306" s="0" t="str">
        <f aca="false">IFERROR(VLOOKUP(F306, Entries!$B:$F, 5, FALSE()),"")</f>
        <v/>
      </c>
      <c r="L306" s="0" t="str">
        <f aca="false">LEFT(Table22[[#This Row],[Category]],2)</f>
        <v/>
      </c>
      <c r="M306" s="0" t="str">
        <f aca="false">IF(F306&lt;&gt;0,COUNTIF($L$2:L306,L306),"")</f>
        <v/>
      </c>
      <c r="N306" s="0" t="str">
        <f aca="false">IF(F306&lt;&gt;0,L306&amp;":"&amp;M306,"")</f>
        <v/>
      </c>
    </row>
    <row r="307" customFormat="false" ht="15" hidden="false" customHeight="false" outlineLevel="0" collapsed="false">
      <c r="A307" s="5" t="n">
        <v>306</v>
      </c>
      <c r="B307" s="5" t="str">
        <f aca="false">IF(F307&lt;&gt;"",COUNTIF($J$2:J307,J307),"")</f>
        <v/>
      </c>
      <c r="C307" s="5" t="str">
        <f aca="false">IF(F307&lt;&gt;0,J307&amp;":"&amp;B307,"")</f>
        <v/>
      </c>
      <c r="D307" s="5" t="str">
        <f aca="false">IF(F307&lt;&gt;0,COUNTIF($K$2:K307,K307),"")</f>
        <v/>
      </c>
      <c r="E307" s="5" t="str">
        <f aca="false">IF(F307&lt;&gt;0,K307&amp;":"&amp;D307,"")</f>
        <v/>
      </c>
      <c r="G307" s="21"/>
      <c r="H307" s="0" t="str">
        <f aca="false">IFERROR(VLOOKUP(F307, Entries!$B:$F, 2, FALSE()),"")</f>
        <v/>
      </c>
      <c r="I307" s="0" t="str">
        <f aca="false">IFERROR(VLOOKUP(F307, Entries!$B:$F, 3, FALSE()),"")</f>
        <v/>
      </c>
      <c r="J307" s="0" t="str">
        <f aca="false">IFERROR(VLOOKUP(F307, Entries!$B:$F, 4, FALSE()),"")</f>
        <v/>
      </c>
      <c r="K307" s="0" t="str">
        <f aca="false">IFERROR(VLOOKUP(F307, Entries!$B:$F, 5, FALSE()),"")</f>
        <v/>
      </c>
      <c r="L307" s="0" t="str">
        <f aca="false">LEFT(Table22[[#This Row],[Category]],2)</f>
        <v/>
      </c>
      <c r="M307" s="0" t="str">
        <f aca="false">IF(F307&lt;&gt;0,COUNTIF($L$2:L307,L307),"")</f>
        <v/>
      </c>
      <c r="N307" s="0" t="str">
        <f aca="false">IF(F307&lt;&gt;0,L307&amp;":"&amp;M307,"")</f>
        <v/>
      </c>
    </row>
    <row r="308" customFormat="false" ht="15" hidden="false" customHeight="false" outlineLevel="0" collapsed="false">
      <c r="A308" s="5" t="n">
        <v>307</v>
      </c>
      <c r="B308" s="5" t="str">
        <f aca="false">IF(F308&lt;&gt;"",COUNTIF($J$2:J308,J308),"")</f>
        <v/>
      </c>
      <c r="C308" s="5" t="str">
        <f aca="false">IF(F308&lt;&gt;0,J308&amp;":"&amp;B308,"")</f>
        <v/>
      </c>
      <c r="D308" s="5" t="str">
        <f aca="false">IF(F308&lt;&gt;0,COUNTIF($K$2:K308,K308),"")</f>
        <v/>
      </c>
      <c r="E308" s="5" t="str">
        <f aca="false">IF(F308&lt;&gt;0,K308&amp;":"&amp;D308,"")</f>
        <v/>
      </c>
      <c r="G308" s="21"/>
      <c r="H308" s="0" t="str">
        <f aca="false">IFERROR(VLOOKUP(F308, Entries!$B:$F, 2, FALSE()),"")</f>
        <v/>
      </c>
      <c r="I308" s="0" t="str">
        <f aca="false">IFERROR(VLOOKUP(F308, Entries!$B:$F, 3, FALSE()),"")</f>
        <v/>
      </c>
      <c r="J308" s="0" t="str">
        <f aca="false">IFERROR(VLOOKUP(F308, Entries!$B:$F, 4, FALSE()),"")</f>
        <v/>
      </c>
      <c r="K308" s="0" t="str">
        <f aca="false">IFERROR(VLOOKUP(F308, Entries!$B:$F, 5, FALSE()),"")</f>
        <v/>
      </c>
      <c r="L308" s="0" t="str">
        <f aca="false">LEFT(Table22[[#This Row],[Category]],2)</f>
        <v/>
      </c>
      <c r="M308" s="0" t="str">
        <f aca="false">IF(F308&lt;&gt;0,COUNTIF($L$2:L308,L308),"")</f>
        <v/>
      </c>
      <c r="N308" s="0" t="str">
        <f aca="false">IF(F308&lt;&gt;0,L308&amp;":"&amp;M308,"")</f>
        <v/>
      </c>
    </row>
    <row r="309" customFormat="false" ht="15" hidden="false" customHeight="false" outlineLevel="0" collapsed="false">
      <c r="A309" s="5" t="n">
        <v>308</v>
      </c>
      <c r="B309" s="5" t="str">
        <f aca="false">IF(F309&lt;&gt;"",COUNTIF($J$2:J309,J309),"")</f>
        <v/>
      </c>
      <c r="C309" s="5" t="str">
        <f aca="false">IF(F309&lt;&gt;0,J309&amp;":"&amp;B309,"")</f>
        <v/>
      </c>
      <c r="D309" s="5" t="str">
        <f aca="false">IF(F309&lt;&gt;0,COUNTIF($K$2:K309,K309),"")</f>
        <v/>
      </c>
      <c r="E309" s="5" t="str">
        <f aca="false">IF(F309&lt;&gt;0,K309&amp;":"&amp;D309,"")</f>
        <v/>
      </c>
      <c r="G309" s="21"/>
      <c r="H309" s="0" t="str">
        <f aca="false">IFERROR(VLOOKUP(F309, Entries!$B:$F, 2, FALSE()),"")</f>
        <v/>
      </c>
      <c r="I309" s="0" t="str">
        <f aca="false">IFERROR(VLOOKUP(F309, Entries!$B:$F, 3, FALSE()),"")</f>
        <v/>
      </c>
      <c r="J309" s="0" t="str">
        <f aca="false">IFERROR(VLOOKUP(F309, Entries!$B:$F, 4, FALSE()),"")</f>
        <v/>
      </c>
      <c r="K309" s="0" t="str">
        <f aca="false">IFERROR(VLOOKUP(F309, Entries!$B:$F, 5, FALSE()),"")</f>
        <v/>
      </c>
      <c r="L309" s="0" t="str">
        <f aca="false">LEFT(Table22[[#This Row],[Category]],2)</f>
        <v/>
      </c>
      <c r="M309" s="0" t="str">
        <f aca="false">IF(F309&lt;&gt;0,COUNTIF($L$2:L309,L309),"")</f>
        <v/>
      </c>
      <c r="N309" s="0" t="str">
        <f aca="false">IF(F309&lt;&gt;0,L309&amp;":"&amp;M309,"")</f>
        <v/>
      </c>
    </row>
    <row r="310" customFormat="false" ht="15" hidden="false" customHeight="false" outlineLevel="0" collapsed="false">
      <c r="A310" s="5" t="n">
        <v>309</v>
      </c>
      <c r="B310" s="5" t="str">
        <f aca="false">IF(F310&lt;&gt;"",COUNTIF($J$2:J310,J310),"")</f>
        <v/>
      </c>
      <c r="C310" s="5" t="str">
        <f aca="false">IF(F310&lt;&gt;0,J310&amp;":"&amp;B310,"")</f>
        <v/>
      </c>
      <c r="D310" s="5" t="str">
        <f aca="false">IF(F310&lt;&gt;0,COUNTIF($K$2:K310,K310),"")</f>
        <v/>
      </c>
      <c r="E310" s="5" t="str">
        <f aca="false">IF(F310&lt;&gt;0,K310&amp;":"&amp;D310,"")</f>
        <v/>
      </c>
      <c r="G310" s="21"/>
      <c r="H310" s="0" t="str">
        <f aca="false">IFERROR(VLOOKUP(F310, Entries!$B:$F, 2, FALSE()),"")</f>
        <v/>
      </c>
      <c r="I310" s="0" t="str">
        <f aca="false">IFERROR(VLOOKUP(F310, Entries!$B:$F, 3, FALSE()),"")</f>
        <v/>
      </c>
      <c r="J310" s="0" t="str">
        <f aca="false">IFERROR(VLOOKUP(F310, Entries!$B:$F, 4, FALSE()),"")</f>
        <v/>
      </c>
      <c r="K310" s="0" t="str">
        <f aca="false">IFERROR(VLOOKUP(F310, Entries!$B:$F, 5, FALSE()),"")</f>
        <v/>
      </c>
      <c r="L310" s="0" t="str">
        <f aca="false">LEFT(Table22[[#This Row],[Category]],2)</f>
        <v/>
      </c>
      <c r="M310" s="0" t="str">
        <f aca="false">IF(F310&lt;&gt;0,COUNTIF($L$2:L310,L310),"")</f>
        <v/>
      </c>
      <c r="N310" s="0" t="str">
        <f aca="false">IF(F310&lt;&gt;0,L310&amp;":"&amp;M310,"")</f>
        <v/>
      </c>
    </row>
    <row r="311" customFormat="false" ht="15" hidden="false" customHeight="false" outlineLevel="0" collapsed="false">
      <c r="A311" s="5" t="n">
        <v>310</v>
      </c>
      <c r="B311" s="5" t="str">
        <f aca="false">IF(F311&lt;&gt;"",COUNTIF($J$2:J311,J311),"")</f>
        <v/>
      </c>
      <c r="C311" s="5" t="str">
        <f aca="false">IF(F311&lt;&gt;0,J311&amp;":"&amp;B311,"")</f>
        <v/>
      </c>
      <c r="D311" s="5" t="str">
        <f aca="false">IF(F311&lt;&gt;0,COUNTIF($K$2:K311,K311),"")</f>
        <v/>
      </c>
      <c r="E311" s="5" t="str">
        <f aca="false">IF(F311&lt;&gt;0,K311&amp;":"&amp;D311,"")</f>
        <v/>
      </c>
      <c r="G311" s="21"/>
      <c r="H311" s="0" t="str">
        <f aca="false">IFERROR(VLOOKUP(F311, Entries!$B:$F, 2, FALSE()),"")</f>
        <v/>
      </c>
      <c r="I311" s="0" t="str">
        <f aca="false">IFERROR(VLOOKUP(F311, Entries!$B:$F, 3, FALSE()),"")</f>
        <v/>
      </c>
      <c r="J311" s="0" t="str">
        <f aca="false">IFERROR(VLOOKUP(F311, Entries!$B:$F, 4, FALSE()),"")</f>
        <v/>
      </c>
      <c r="K311" s="0" t="str">
        <f aca="false">IFERROR(VLOOKUP(F311, Entries!$B:$F, 5, FALSE()),"")</f>
        <v/>
      </c>
      <c r="L311" s="0" t="str">
        <f aca="false">LEFT(Table22[[#This Row],[Category]],2)</f>
        <v/>
      </c>
      <c r="M311" s="0" t="str">
        <f aca="false">IF(F311&lt;&gt;0,COUNTIF($L$2:L311,L311),"")</f>
        <v/>
      </c>
      <c r="N311" s="0" t="str">
        <f aca="false">IF(F311&lt;&gt;0,L311&amp;":"&amp;M311,"")</f>
        <v/>
      </c>
    </row>
    <row r="312" customFormat="false" ht="15" hidden="false" customHeight="false" outlineLevel="0" collapsed="false">
      <c r="A312" s="5" t="n">
        <v>311</v>
      </c>
      <c r="B312" s="5" t="str">
        <f aca="false">IF(F312&lt;&gt;"",COUNTIF($J$2:J312,J312),"")</f>
        <v/>
      </c>
      <c r="C312" s="5" t="str">
        <f aca="false">IF(F312&lt;&gt;0,J312&amp;":"&amp;B312,"")</f>
        <v/>
      </c>
      <c r="D312" s="5" t="str">
        <f aca="false">IF(F312&lt;&gt;0,COUNTIF($K$2:K312,K312),"")</f>
        <v/>
      </c>
      <c r="E312" s="5" t="str">
        <f aca="false">IF(F312&lt;&gt;0,K312&amp;":"&amp;D312,"")</f>
        <v/>
      </c>
      <c r="G312" s="21"/>
      <c r="H312" s="0" t="str">
        <f aca="false">IFERROR(VLOOKUP(F312, Entries!$B:$F, 2, FALSE()),"")</f>
        <v/>
      </c>
      <c r="I312" s="0" t="str">
        <f aca="false">IFERROR(VLOOKUP(F312, Entries!$B:$F, 3, FALSE()),"")</f>
        <v/>
      </c>
      <c r="J312" s="0" t="str">
        <f aca="false">IFERROR(VLOOKUP(F312, Entries!$B:$F, 4, FALSE()),"")</f>
        <v/>
      </c>
      <c r="K312" s="0" t="str">
        <f aca="false">IFERROR(VLOOKUP(F312, Entries!$B:$F, 5, FALSE()),"")</f>
        <v/>
      </c>
      <c r="L312" s="0" t="str">
        <f aca="false">LEFT(Table22[[#This Row],[Category]],2)</f>
        <v/>
      </c>
      <c r="M312" s="0" t="str">
        <f aca="false">IF(F312&lt;&gt;0,COUNTIF($L$2:L312,L312),"")</f>
        <v/>
      </c>
      <c r="N312" s="0" t="str">
        <f aca="false">IF(F312&lt;&gt;0,L312&amp;":"&amp;M312,"")</f>
        <v/>
      </c>
    </row>
    <row r="313" customFormat="false" ht="15" hidden="false" customHeight="false" outlineLevel="0" collapsed="false">
      <c r="A313" s="5" t="n">
        <v>312</v>
      </c>
      <c r="B313" s="5" t="str">
        <f aca="false">IF(F313&lt;&gt;"",COUNTIF($J$2:J313,J313),"")</f>
        <v/>
      </c>
      <c r="C313" s="5" t="str">
        <f aca="false">IF(F313&lt;&gt;0,J313&amp;":"&amp;B313,"")</f>
        <v/>
      </c>
      <c r="D313" s="5" t="str">
        <f aca="false">IF(F313&lt;&gt;0,COUNTIF($K$2:K313,K313),"")</f>
        <v/>
      </c>
      <c r="E313" s="5" t="str">
        <f aca="false">IF(F313&lt;&gt;0,K313&amp;":"&amp;D313,"")</f>
        <v/>
      </c>
      <c r="G313" s="21"/>
      <c r="H313" s="0" t="str">
        <f aca="false">IFERROR(VLOOKUP(F313, Entries!$B:$F, 2, FALSE()),"")</f>
        <v/>
      </c>
      <c r="I313" s="0" t="str">
        <f aca="false">IFERROR(VLOOKUP(F313, Entries!$B:$F, 3, FALSE()),"")</f>
        <v/>
      </c>
      <c r="J313" s="0" t="str">
        <f aca="false">IFERROR(VLOOKUP(F313, Entries!$B:$F, 4, FALSE()),"")</f>
        <v/>
      </c>
      <c r="K313" s="0" t="str">
        <f aca="false">IFERROR(VLOOKUP(F313, Entries!$B:$F, 5, FALSE()),"")</f>
        <v/>
      </c>
      <c r="L313" s="0" t="str">
        <f aca="false">LEFT(Table22[[#This Row],[Category]],2)</f>
        <v/>
      </c>
      <c r="M313" s="0" t="str">
        <f aca="false">IF(F313&lt;&gt;0,COUNTIF($L$2:L313,L313),"")</f>
        <v/>
      </c>
      <c r="N313" s="0" t="str">
        <f aca="false">IF(F313&lt;&gt;0,L313&amp;":"&amp;M313,"")</f>
        <v/>
      </c>
    </row>
    <row r="314" customFormat="false" ht="15" hidden="false" customHeight="false" outlineLevel="0" collapsed="false">
      <c r="A314" s="5" t="n">
        <v>313</v>
      </c>
      <c r="B314" s="5" t="str">
        <f aca="false">IF(F314&lt;&gt;"",COUNTIF($J$2:J314,J314),"")</f>
        <v/>
      </c>
      <c r="C314" s="5" t="str">
        <f aca="false">IF(F314&lt;&gt;0,J314&amp;":"&amp;B314,"")</f>
        <v/>
      </c>
      <c r="D314" s="5" t="str">
        <f aca="false">IF(F314&lt;&gt;0,COUNTIF($K$2:K314,K314),"")</f>
        <v/>
      </c>
      <c r="E314" s="5" t="str">
        <f aca="false">IF(F314&lt;&gt;0,K314&amp;":"&amp;D314,"")</f>
        <v/>
      </c>
      <c r="G314" s="21"/>
      <c r="H314" s="0" t="str">
        <f aca="false">IFERROR(VLOOKUP(F314, Entries!$B:$F, 2, FALSE()),"")</f>
        <v/>
      </c>
      <c r="I314" s="0" t="str">
        <f aca="false">IFERROR(VLOOKUP(F314, Entries!$B:$F, 3, FALSE()),"")</f>
        <v/>
      </c>
      <c r="J314" s="0" t="str">
        <f aca="false">IFERROR(VLOOKUP(F314, Entries!$B:$F, 4, FALSE()),"")</f>
        <v/>
      </c>
      <c r="K314" s="0" t="str">
        <f aca="false">IFERROR(VLOOKUP(F314, Entries!$B:$F, 5, FALSE()),"")</f>
        <v/>
      </c>
      <c r="L314" s="0" t="str">
        <f aca="false">LEFT(Table22[[#This Row],[Category]],2)</f>
        <v/>
      </c>
      <c r="M314" s="0" t="str">
        <f aca="false">IF(F314&lt;&gt;0,COUNTIF($L$2:L314,L314),"")</f>
        <v/>
      </c>
      <c r="N314" s="0" t="str">
        <f aca="false">IF(F314&lt;&gt;0,L314&amp;":"&amp;M314,"")</f>
        <v/>
      </c>
    </row>
    <row r="315" customFormat="false" ht="15" hidden="false" customHeight="false" outlineLevel="0" collapsed="false">
      <c r="A315" s="5" t="n">
        <v>314</v>
      </c>
      <c r="B315" s="5" t="str">
        <f aca="false">IF(F315&lt;&gt;"",COUNTIF($J$2:J315,J315),"")</f>
        <v/>
      </c>
      <c r="C315" s="5" t="str">
        <f aca="false">IF(F315&lt;&gt;0,J315&amp;":"&amp;B315,"")</f>
        <v/>
      </c>
      <c r="D315" s="5" t="str">
        <f aca="false">IF(F315&lt;&gt;0,COUNTIF($K$2:K315,K315),"")</f>
        <v/>
      </c>
      <c r="E315" s="5" t="str">
        <f aca="false">IF(F315&lt;&gt;0,K315&amp;":"&amp;D315,"")</f>
        <v/>
      </c>
      <c r="G315" s="21"/>
      <c r="H315" s="0" t="str">
        <f aca="false">IFERROR(VLOOKUP(F315, Entries!$B:$F, 2, FALSE()),"")</f>
        <v/>
      </c>
      <c r="I315" s="0" t="str">
        <f aca="false">IFERROR(VLOOKUP(F315, Entries!$B:$F, 3, FALSE()),"")</f>
        <v/>
      </c>
      <c r="J315" s="0" t="str">
        <f aca="false">IFERROR(VLOOKUP(F315, Entries!$B:$F, 4, FALSE()),"")</f>
        <v/>
      </c>
      <c r="K315" s="0" t="str">
        <f aca="false">IFERROR(VLOOKUP(F315, Entries!$B:$F, 5, FALSE()),"")</f>
        <v/>
      </c>
      <c r="L315" s="0" t="str">
        <f aca="false">LEFT(Table22[[#This Row],[Category]],2)</f>
        <v/>
      </c>
      <c r="M315" s="0" t="str">
        <f aca="false">IF(F315&lt;&gt;0,COUNTIF($L$2:L315,L315),"")</f>
        <v/>
      </c>
      <c r="N315" s="0" t="str">
        <f aca="false">IF(F315&lt;&gt;0,L315&amp;":"&amp;M315,"")</f>
        <v/>
      </c>
    </row>
    <row r="316" customFormat="false" ht="15" hidden="false" customHeight="false" outlineLevel="0" collapsed="false">
      <c r="A316" s="5" t="n">
        <v>315</v>
      </c>
      <c r="B316" s="5" t="str">
        <f aca="false">IF(F316&lt;&gt;"",COUNTIF($J$2:J316,J316),"")</f>
        <v/>
      </c>
      <c r="C316" s="5" t="str">
        <f aca="false">IF(F316&lt;&gt;0,J316&amp;":"&amp;B316,"")</f>
        <v/>
      </c>
      <c r="D316" s="5" t="str">
        <f aca="false">IF(F316&lt;&gt;0,COUNTIF($K$2:K316,K316),"")</f>
        <v/>
      </c>
      <c r="E316" s="5" t="str">
        <f aca="false">IF(F316&lt;&gt;0,K316&amp;":"&amp;D316,"")</f>
        <v/>
      </c>
      <c r="G316" s="21"/>
      <c r="H316" s="0" t="str">
        <f aca="false">IFERROR(VLOOKUP(F316, Entries!$B:$F, 2, FALSE()),"")</f>
        <v/>
      </c>
      <c r="I316" s="0" t="str">
        <f aca="false">IFERROR(VLOOKUP(F316, Entries!$B:$F, 3, FALSE()),"")</f>
        <v/>
      </c>
      <c r="J316" s="0" t="str">
        <f aca="false">IFERROR(VLOOKUP(F316, Entries!$B:$F, 4, FALSE()),"")</f>
        <v/>
      </c>
      <c r="K316" s="0" t="str">
        <f aca="false">IFERROR(VLOOKUP(F316, Entries!$B:$F, 5, FALSE()),"")</f>
        <v/>
      </c>
      <c r="L316" s="0" t="str">
        <f aca="false">LEFT(Table22[[#This Row],[Category]],2)</f>
        <v/>
      </c>
      <c r="M316" s="0" t="str">
        <f aca="false">IF(F316&lt;&gt;0,COUNTIF($L$2:L316,L316),"")</f>
        <v/>
      </c>
      <c r="N316" s="0" t="str">
        <f aca="false">IF(F316&lt;&gt;0,L316&amp;":"&amp;M316,"")</f>
        <v/>
      </c>
    </row>
    <row r="317" customFormat="false" ht="15" hidden="false" customHeight="false" outlineLevel="0" collapsed="false">
      <c r="A317" s="5" t="n">
        <v>316</v>
      </c>
      <c r="B317" s="5" t="str">
        <f aca="false">IF(F317&lt;&gt;"",COUNTIF($J$2:J317,J317),"")</f>
        <v/>
      </c>
      <c r="C317" s="5" t="str">
        <f aca="false">IF(F317&lt;&gt;0,J317&amp;":"&amp;B317,"")</f>
        <v/>
      </c>
      <c r="D317" s="5" t="str">
        <f aca="false">IF(F317&lt;&gt;0,COUNTIF($K$2:K317,K317),"")</f>
        <v/>
      </c>
      <c r="E317" s="5" t="str">
        <f aca="false">IF(F317&lt;&gt;0,K317&amp;":"&amp;D317,"")</f>
        <v/>
      </c>
      <c r="G317" s="21"/>
      <c r="H317" s="0" t="str">
        <f aca="false">IFERROR(VLOOKUP(F317, Entries!$B:$F, 2, FALSE()),"")</f>
        <v/>
      </c>
      <c r="I317" s="0" t="str">
        <f aca="false">IFERROR(VLOOKUP(F317, Entries!$B:$F, 3, FALSE()),"")</f>
        <v/>
      </c>
      <c r="J317" s="0" t="str">
        <f aca="false">IFERROR(VLOOKUP(F317, Entries!$B:$F, 4, FALSE()),"")</f>
        <v/>
      </c>
      <c r="K317" s="0" t="str">
        <f aca="false">IFERROR(VLOOKUP(F317, Entries!$B:$F, 5, FALSE()),"")</f>
        <v/>
      </c>
      <c r="L317" s="0" t="str">
        <f aca="false">LEFT(Table22[[#This Row],[Category]],2)</f>
        <v/>
      </c>
      <c r="M317" s="0" t="str">
        <f aca="false">IF(F317&lt;&gt;0,COUNTIF($L$2:L317,L317),"")</f>
        <v/>
      </c>
      <c r="N317" s="0" t="str">
        <f aca="false">IF(F317&lt;&gt;0,L317&amp;":"&amp;M317,"")</f>
        <v/>
      </c>
    </row>
    <row r="318" customFormat="false" ht="15" hidden="false" customHeight="false" outlineLevel="0" collapsed="false">
      <c r="A318" s="5" t="n">
        <v>317</v>
      </c>
      <c r="B318" s="5" t="str">
        <f aca="false">IF(F318&lt;&gt;"",COUNTIF($J$2:J318,J318),"")</f>
        <v/>
      </c>
      <c r="C318" s="5" t="str">
        <f aca="false">IF(F318&lt;&gt;0,J318&amp;":"&amp;B318,"")</f>
        <v/>
      </c>
      <c r="D318" s="5" t="str">
        <f aca="false">IF(F318&lt;&gt;0,COUNTIF($K$2:K318,K318),"")</f>
        <v/>
      </c>
      <c r="E318" s="5" t="str">
        <f aca="false">IF(F318&lt;&gt;0,K318&amp;":"&amp;D318,"")</f>
        <v/>
      </c>
      <c r="G318" s="21"/>
      <c r="H318" s="0" t="str">
        <f aca="false">IFERROR(VLOOKUP(F318, Entries!$B:$F, 2, FALSE()),"")</f>
        <v/>
      </c>
      <c r="I318" s="0" t="str">
        <f aca="false">IFERROR(VLOOKUP(F318, Entries!$B:$F, 3, FALSE()),"")</f>
        <v/>
      </c>
      <c r="J318" s="0" t="str">
        <f aca="false">IFERROR(VLOOKUP(F318, Entries!$B:$F, 4, FALSE()),"")</f>
        <v/>
      </c>
      <c r="K318" s="0" t="str">
        <f aca="false">IFERROR(VLOOKUP(F318, Entries!$B:$F, 5, FALSE()),"")</f>
        <v/>
      </c>
      <c r="L318" s="0" t="str">
        <f aca="false">LEFT(Table22[[#This Row],[Category]],2)</f>
        <v/>
      </c>
      <c r="M318" s="0" t="str">
        <f aca="false">IF(F318&lt;&gt;0,COUNTIF($L$2:L318,L318),"")</f>
        <v/>
      </c>
      <c r="N318" s="0" t="str">
        <f aca="false">IF(F318&lt;&gt;0,L318&amp;":"&amp;M318,"")</f>
        <v/>
      </c>
    </row>
    <row r="319" customFormat="false" ht="15" hidden="false" customHeight="false" outlineLevel="0" collapsed="false">
      <c r="A319" s="5" t="n">
        <v>318</v>
      </c>
      <c r="B319" s="5" t="str">
        <f aca="false">IF(F319&lt;&gt;"",COUNTIF($J$2:J319,J319),"")</f>
        <v/>
      </c>
      <c r="C319" s="5" t="str">
        <f aca="false">IF(F319&lt;&gt;0,J319&amp;":"&amp;B319,"")</f>
        <v/>
      </c>
      <c r="D319" s="5" t="str">
        <f aca="false">IF(F319&lt;&gt;0,COUNTIF($K$2:K319,K319),"")</f>
        <v/>
      </c>
      <c r="E319" s="5" t="str">
        <f aca="false">IF(F319&lt;&gt;0,K319&amp;":"&amp;D319,"")</f>
        <v/>
      </c>
      <c r="G319" s="21"/>
      <c r="H319" s="0" t="str">
        <f aca="false">IFERROR(VLOOKUP(F319, Entries!$B:$F, 2, FALSE()),"")</f>
        <v/>
      </c>
      <c r="I319" s="0" t="str">
        <f aca="false">IFERROR(VLOOKUP(F319, Entries!$B:$F, 3, FALSE()),"")</f>
        <v/>
      </c>
      <c r="J319" s="0" t="str">
        <f aca="false">IFERROR(VLOOKUP(F319, Entries!$B:$F, 4, FALSE()),"")</f>
        <v/>
      </c>
      <c r="K319" s="0" t="str">
        <f aca="false">IFERROR(VLOOKUP(F319, Entries!$B:$F, 5, FALSE()),"")</f>
        <v/>
      </c>
      <c r="L319" s="0" t="str">
        <f aca="false">LEFT(Table22[[#This Row],[Category]],2)</f>
        <v/>
      </c>
      <c r="M319" s="0" t="str">
        <f aca="false">IF(F319&lt;&gt;0,COUNTIF($L$2:L319,L319),"")</f>
        <v/>
      </c>
      <c r="N319" s="0" t="str">
        <f aca="false">IF(F319&lt;&gt;0,L319&amp;":"&amp;M319,"")</f>
        <v/>
      </c>
    </row>
    <row r="320" customFormat="false" ht="15" hidden="false" customHeight="false" outlineLevel="0" collapsed="false">
      <c r="A320" s="5" t="n">
        <v>319</v>
      </c>
      <c r="B320" s="5" t="str">
        <f aca="false">IF(F320&lt;&gt;"",COUNTIF($J$2:J320,J320),"")</f>
        <v/>
      </c>
      <c r="C320" s="5" t="str">
        <f aca="false">IF(F320&lt;&gt;0,J320&amp;":"&amp;B320,"")</f>
        <v/>
      </c>
      <c r="D320" s="5" t="str">
        <f aca="false">IF(F320&lt;&gt;0,COUNTIF($K$2:K320,K320),"")</f>
        <v/>
      </c>
      <c r="E320" s="5" t="str">
        <f aca="false">IF(F320&lt;&gt;0,K320&amp;":"&amp;D320,"")</f>
        <v/>
      </c>
      <c r="G320" s="21"/>
      <c r="H320" s="0" t="str">
        <f aca="false">IFERROR(VLOOKUP(F320, Entries!$B:$F, 2, FALSE()),"")</f>
        <v/>
      </c>
      <c r="I320" s="0" t="str">
        <f aca="false">IFERROR(VLOOKUP(F320, Entries!$B:$F, 3, FALSE()),"")</f>
        <v/>
      </c>
      <c r="J320" s="0" t="str">
        <f aca="false">IFERROR(VLOOKUP(F320, Entries!$B:$F, 4, FALSE()),"")</f>
        <v/>
      </c>
      <c r="K320" s="0" t="str">
        <f aca="false">IFERROR(VLOOKUP(F320, Entries!$B:$F, 5, FALSE()),"")</f>
        <v/>
      </c>
      <c r="L320" s="0" t="str">
        <f aca="false">LEFT(Table22[[#This Row],[Category]],2)</f>
        <v/>
      </c>
      <c r="M320" s="0" t="str">
        <f aca="false">IF(F320&lt;&gt;0,COUNTIF($L$2:L320,L320),"")</f>
        <v/>
      </c>
      <c r="N320" s="0" t="str">
        <f aca="false">IF(F320&lt;&gt;0,L320&amp;":"&amp;M320,"")</f>
        <v/>
      </c>
    </row>
    <row r="321" customFormat="false" ht="15" hidden="false" customHeight="false" outlineLevel="0" collapsed="false">
      <c r="A321" s="5" t="n">
        <v>320</v>
      </c>
      <c r="B321" s="5" t="str">
        <f aca="false">IF(F321&lt;&gt;"",COUNTIF($J$2:J321,J321),"")</f>
        <v/>
      </c>
      <c r="C321" s="5" t="str">
        <f aca="false">IF(F321&lt;&gt;0,J321&amp;":"&amp;B321,"")</f>
        <v/>
      </c>
      <c r="D321" s="5" t="str">
        <f aca="false">IF(F321&lt;&gt;0,COUNTIF($K$2:K321,K321),"")</f>
        <v/>
      </c>
      <c r="E321" s="5" t="str">
        <f aca="false">IF(F321&lt;&gt;0,K321&amp;":"&amp;D321,"")</f>
        <v/>
      </c>
      <c r="G321" s="21"/>
      <c r="H321" s="0" t="str">
        <f aca="false">IFERROR(VLOOKUP(F321, Entries!$B:$F, 2, FALSE()),"")</f>
        <v/>
      </c>
      <c r="I321" s="0" t="str">
        <f aca="false">IFERROR(VLOOKUP(F321, Entries!$B:$F, 3, FALSE()),"")</f>
        <v/>
      </c>
      <c r="J321" s="0" t="str">
        <f aca="false">IFERROR(VLOOKUP(F321, Entries!$B:$F, 4, FALSE()),"")</f>
        <v/>
      </c>
      <c r="K321" s="0" t="str">
        <f aca="false">IFERROR(VLOOKUP(F321, Entries!$B:$F, 5, FALSE()),"")</f>
        <v/>
      </c>
      <c r="L321" s="0" t="str">
        <f aca="false">LEFT(Table22[[#This Row],[Category]],2)</f>
        <v/>
      </c>
      <c r="M321" s="0" t="str">
        <f aca="false">IF(F321&lt;&gt;0,COUNTIF($L$2:L321,L321),"")</f>
        <v/>
      </c>
      <c r="N321" s="0" t="str">
        <f aca="false">IF(F321&lt;&gt;0,L321&amp;":"&amp;M321,"")</f>
        <v/>
      </c>
    </row>
    <row r="322" customFormat="false" ht="15" hidden="false" customHeight="false" outlineLevel="0" collapsed="false">
      <c r="A322" s="5" t="n">
        <v>321</v>
      </c>
      <c r="B322" s="5" t="str">
        <f aca="false">IF(F322&lt;&gt;"",COUNTIF($J$2:J322,J322),"")</f>
        <v/>
      </c>
      <c r="C322" s="5" t="str">
        <f aca="false">IF(F322&lt;&gt;0,J322&amp;":"&amp;B322,"")</f>
        <v/>
      </c>
      <c r="D322" s="5" t="str">
        <f aca="false">IF(F322&lt;&gt;0,COUNTIF($K$2:K322,K322),"")</f>
        <v/>
      </c>
      <c r="E322" s="5" t="str">
        <f aca="false">IF(F322&lt;&gt;0,K322&amp;":"&amp;D322,"")</f>
        <v/>
      </c>
      <c r="G322" s="21"/>
      <c r="H322" s="0" t="str">
        <f aca="false">IFERROR(VLOOKUP(F322, Entries!$B:$F, 2, FALSE()),"")</f>
        <v/>
      </c>
      <c r="I322" s="0" t="str">
        <f aca="false">IFERROR(VLOOKUP(F322, Entries!$B:$F, 3, FALSE()),"")</f>
        <v/>
      </c>
      <c r="J322" s="0" t="str">
        <f aca="false">IFERROR(VLOOKUP(F322, Entries!$B:$F, 4, FALSE()),"")</f>
        <v/>
      </c>
      <c r="K322" s="0" t="str">
        <f aca="false">IFERROR(VLOOKUP(F322, Entries!$B:$F, 5, FALSE()),"")</f>
        <v/>
      </c>
      <c r="L322" s="0" t="str">
        <f aca="false">LEFT(Table22[[#This Row],[Category]],2)</f>
        <v/>
      </c>
      <c r="M322" s="0" t="str">
        <f aca="false">IF(F322&lt;&gt;0,COUNTIF($L$2:L322,L322),"")</f>
        <v/>
      </c>
      <c r="N322" s="0" t="str">
        <f aca="false">IF(F322&lt;&gt;0,L322&amp;":"&amp;M322,"")</f>
        <v/>
      </c>
    </row>
    <row r="323" customFormat="false" ht="15" hidden="false" customHeight="false" outlineLevel="0" collapsed="false">
      <c r="A323" s="5" t="n">
        <v>322</v>
      </c>
      <c r="B323" s="5" t="str">
        <f aca="false">IF(F323&lt;&gt;"",COUNTIF($J$2:J323,J323),"")</f>
        <v/>
      </c>
      <c r="C323" s="5" t="str">
        <f aca="false">IF(F323&lt;&gt;0,J323&amp;":"&amp;B323,"")</f>
        <v/>
      </c>
      <c r="D323" s="5" t="str">
        <f aca="false">IF(F323&lt;&gt;0,COUNTIF($K$2:K323,K323),"")</f>
        <v/>
      </c>
      <c r="E323" s="5" t="str">
        <f aca="false">IF(F323&lt;&gt;0,K323&amp;":"&amp;D323,"")</f>
        <v/>
      </c>
      <c r="G323" s="21"/>
      <c r="H323" s="0" t="str">
        <f aca="false">IFERROR(VLOOKUP(F323, Entries!$B:$F, 2, FALSE()),"")</f>
        <v/>
      </c>
      <c r="I323" s="0" t="str">
        <f aca="false">IFERROR(VLOOKUP(F323, Entries!$B:$F, 3, FALSE()),"")</f>
        <v/>
      </c>
      <c r="J323" s="0" t="str">
        <f aca="false">IFERROR(VLOOKUP(F323, Entries!$B:$F, 4, FALSE()),"")</f>
        <v/>
      </c>
      <c r="K323" s="0" t="str">
        <f aca="false">IFERROR(VLOOKUP(F323, Entries!$B:$F, 5, FALSE()),"")</f>
        <v/>
      </c>
      <c r="L323" s="0" t="str">
        <f aca="false">LEFT(Table22[[#This Row],[Category]],2)</f>
        <v/>
      </c>
      <c r="M323" s="0" t="str">
        <f aca="false">IF(F323&lt;&gt;0,COUNTIF($L$2:L323,L323),"")</f>
        <v/>
      </c>
      <c r="N323" s="0" t="str">
        <f aca="false">IF(F323&lt;&gt;0,L323&amp;":"&amp;M323,"")</f>
        <v/>
      </c>
    </row>
    <row r="324" customFormat="false" ht="15" hidden="false" customHeight="false" outlineLevel="0" collapsed="false">
      <c r="A324" s="5" t="n">
        <v>323</v>
      </c>
      <c r="B324" s="5" t="str">
        <f aca="false">IF(F324&lt;&gt;"",COUNTIF($J$2:J324,J324),"")</f>
        <v/>
      </c>
      <c r="C324" s="5" t="str">
        <f aca="false">IF(F324&lt;&gt;0,J324&amp;":"&amp;B324,"")</f>
        <v/>
      </c>
      <c r="D324" s="5" t="str">
        <f aca="false">IF(F324&lt;&gt;0,COUNTIF($K$2:K324,K324),"")</f>
        <v/>
      </c>
      <c r="E324" s="5" t="str">
        <f aca="false">IF(F324&lt;&gt;0,K324&amp;":"&amp;D324,"")</f>
        <v/>
      </c>
      <c r="G324" s="21"/>
      <c r="H324" s="0" t="str">
        <f aca="false">IFERROR(VLOOKUP(F324, Entries!$B:$F, 2, FALSE()),"")</f>
        <v/>
      </c>
      <c r="I324" s="0" t="str">
        <f aca="false">IFERROR(VLOOKUP(F324, Entries!$B:$F, 3, FALSE()),"")</f>
        <v/>
      </c>
      <c r="J324" s="0" t="str">
        <f aca="false">IFERROR(VLOOKUP(F324, Entries!$B:$F, 4, FALSE()),"")</f>
        <v/>
      </c>
      <c r="K324" s="0" t="str">
        <f aca="false">IFERROR(VLOOKUP(F324, Entries!$B:$F, 5, FALSE()),"")</f>
        <v/>
      </c>
      <c r="L324" s="0" t="str">
        <f aca="false">LEFT(Table22[[#This Row],[Category]],2)</f>
        <v/>
      </c>
      <c r="M324" s="0" t="str">
        <f aca="false">IF(F324&lt;&gt;0,COUNTIF($L$2:L324,L324),"")</f>
        <v/>
      </c>
      <c r="N324" s="0" t="str">
        <f aca="false">IF(F324&lt;&gt;0,L324&amp;":"&amp;M324,"")</f>
        <v/>
      </c>
    </row>
    <row r="325" customFormat="false" ht="15" hidden="false" customHeight="false" outlineLevel="0" collapsed="false">
      <c r="A325" s="5" t="n">
        <v>324</v>
      </c>
      <c r="B325" s="5" t="str">
        <f aca="false">IF(F325&lt;&gt;"",COUNTIF($J$2:J325,J325),"")</f>
        <v/>
      </c>
      <c r="C325" s="5" t="str">
        <f aca="false">IF(F325&lt;&gt;0,J325&amp;":"&amp;B325,"")</f>
        <v/>
      </c>
      <c r="D325" s="5" t="str">
        <f aca="false">IF(F325&lt;&gt;0,COUNTIF($K$2:K325,K325),"")</f>
        <v/>
      </c>
      <c r="E325" s="5" t="str">
        <f aca="false">IF(F325&lt;&gt;0,K325&amp;":"&amp;D325,"")</f>
        <v/>
      </c>
      <c r="G325" s="21"/>
      <c r="H325" s="0" t="str">
        <f aca="false">IFERROR(VLOOKUP(F325, Entries!$B:$F, 2, FALSE()),"")</f>
        <v/>
      </c>
      <c r="I325" s="0" t="str">
        <f aca="false">IFERROR(VLOOKUP(F325, Entries!$B:$F, 3, FALSE()),"")</f>
        <v/>
      </c>
      <c r="J325" s="0" t="str">
        <f aca="false">IFERROR(VLOOKUP(F325, Entries!$B:$F, 4, FALSE()),"")</f>
        <v/>
      </c>
      <c r="K325" s="0" t="str">
        <f aca="false">IFERROR(VLOOKUP(F325, Entries!$B:$F, 5, FALSE()),"")</f>
        <v/>
      </c>
      <c r="L325" s="0" t="str">
        <f aca="false">LEFT(Table22[[#This Row],[Category]],2)</f>
        <v/>
      </c>
      <c r="M325" s="0" t="str">
        <f aca="false">IF(F325&lt;&gt;0,COUNTIF($L$2:L325,L325),"")</f>
        <v/>
      </c>
      <c r="N325" s="0" t="str">
        <f aca="false">IF(F325&lt;&gt;0,L325&amp;":"&amp;M325,"")</f>
        <v/>
      </c>
    </row>
    <row r="326" customFormat="false" ht="15" hidden="false" customHeight="false" outlineLevel="0" collapsed="false">
      <c r="A326" s="5" t="n">
        <v>325</v>
      </c>
      <c r="B326" s="5" t="str">
        <f aca="false">IF(F326&lt;&gt;"",COUNTIF($J$2:J326,J326),"")</f>
        <v/>
      </c>
      <c r="C326" s="5" t="str">
        <f aca="false">IF(F326&lt;&gt;0,J326&amp;":"&amp;B326,"")</f>
        <v/>
      </c>
      <c r="D326" s="5" t="str">
        <f aca="false">IF(F326&lt;&gt;0,COUNTIF($K$2:K326,K326),"")</f>
        <v/>
      </c>
      <c r="E326" s="5" t="str">
        <f aca="false">IF(F326&lt;&gt;0,K326&amp;":"&amp;D326,"")</f>
        <v/>
      </c>
      <c r="G326" s="21"/>
      <c r="H326" s="0" t="str">
        <f aca="false">IFERROR(VLOOKUP(F326, Entries!$B:$F, 2, FALSE()),"")</f>
        <v/>
      </c>
      <c r="I326" s="0" t="str">
        <f aca="false">IFERROR(VLOOKUP(F326, Entries!$B:$F, 3, FALSE()),"")</f>
        <v/>
      </c>
      <c r="J326" s="0" t="str">
        <f aca="false">IFERROR(VLOOKUP(F326, Entries!$B:$F, 4, FALSE()),"")</f>
        <v/>
      </c>
      <c r="K326" s="0" t="str">
        <f aca="false">IFERROR(VLOOKUP(F326, Entries!$B:$F, 5, FALSE()),"")</f>
        <v/>
      </c>
      <c r="L326" s="0" t="str">
        <f aca="false">LEFT(Table22[[#This Row],[Category]],2)</f>
        <v/>
      </c>
      <c r="M326" s="0" t="str">
        <f aca="false">IF(F326&lt;&gt;0,COUNTIF($L$2:L326,L326),"")</f>
        <v/>
      </c>
      <c r="N326" s="0" t="str">
        <f aca="false">IF(F326&lt;&gt;0,L326&amp;":"&amp;M326,"")</f>
        <v/>
      </c>
    </row>
    <row r="327" customFormat="false" ht="15" hidden="false" customHeight="false" outlineLevel="0" collapsed="false">
      <c r="A327" s="5" t="n">
        <v>326</v>
      </c>
      <c r="B327" s="5" t="str">
        <f aca="false">IF(F327&lt;&gt;"",COUNTIF($J$2:J327,J327),"")</f>
        <v/>
      </c>
      <c r="C327" s="5" t="str">
        <f aca="false">IF(F327&lt;&gt;0,J327&amp;":"&amp;B327,"")</f>
        <v/>
      </c>
      <c r="D327" s="5" t="str">
        <f aca="false">IF(F327&lt;&gt;0,COUNTIF($K$2:K327,K327),"")</f>
        <v/>
      </c>
      <c r="E327" s="5" t="str">
        <f aca="false">IF(F327&lt;&gt;0,K327&amp;":"&amp;D327,"")</f>
        <v/>
      </c>
      <c r="G327" s="21"/>
      <c r="H327" s="0" t="str">
        <f aca="false">IFERROR(VLOOKUP(F327, Entries!$B:$F, 2, FALSE()),"")</f>
        <v/>
      </c>
      <c r="I327" s="0" t="str">
        <f aca="false">IFERROR(VLOOKUP(F327, Entries!$B:$F, 3, FALSE()),"")</f>
        <v/>
      </c>
      <c r="J327" s="0" t="str">
        <f aca="false">IFERROR(VLOOKUP(F327, Entries!$B:$F, 4, FALSE()),"")</f>
        <v/>
      </c>
      <c r="K327" s="0" t="str">
        <f aca="false">IFERROR(VLOOKUP(F327, Entries!$B:$F, 5, FALSE()),"")</f>
        <v/>
      </c>
      <c r="L327" s="0" t="str">
        <f aca="false">LEFT(Table22[[#This Row],[Category]],2)</f>
        <v/>
      </c>
      <c r="M327" s="0" t="str">
        <f aca="false">IF(F327&lt;&gt;0,COUNTIF($L$2:L327,L327),"")</f>
        <v/>
      </c>
      <c r="N327" s="0" t="str">
        <f aca="false">IF(F327&lt;&gt;0,L327&amp;":"&amp;M327,"")</f>
        <v/>
      </c>
    </row>
    <row r="328" customFormat="false" ht="15" hidden="false" customHeight="false" outlineLevel="0" collapsed="false">
      <c r="A328" s="5" t="n">
        <v>327</v>
      </c>
      <c r="B328" s="5" t="str">
        <f aca="false">IF(F328&lt;&gt;"",COUNTIF($J$2:J328,J328),"")</f>
        <v/>
      </c>
      <c r="C328" s="5" t="str">
        <f aca="false">IF(F328&lt;&gt;0,J328&amp;":"&amp;B328,"")</f>
        <v/>
      </c>
      <c r="D328" s="5" t="str">
        <f aca="false">IF(F328&lt;&gt;0,COUNTIF($K$2:K328,K328),"")</f>
        <v/>
      </c>
      <c r="E328" s="5" t="str">
        <f aca="false">IF(F328&lt;&gt;0,K328&amp;":"&amp;D328,"")</f>
        <v/>
      </c>
      <c r="G328" s="21"/>
      <c r="H328" s="0" t="str">
        <f aca="false">IFERROR(VLOOKUP(F328, Entries!$B:$F, 2, FALSE()),"")</f>
        <v/>
      </c>
      <c r="I328" s="0" t="str">
        <f aca="false">IFERROR(VLOOKUP(F328, Entries!$B:$F, 3, FALSE()),"")</f>
        <v/>
      </c>
      <c r="J328" s="0" t="str">
        <f aca="false">IFERROR(VLOOKUP(F328, Entries!$B:$F, 4, FALSE()),"")</f>
        <v/>
      </c>
      <c r="K328" s="0" t="str">
        <f aca="false">IFERROR(VLOOKUP(F328, Entries!$B:$F, 5, FALSE()),"")</f>
        <v/>
      </c>
      <c r="L328" s="0" t="str">
        <f aca="false">LEFT(Table22[[#This Row],[Category]],2)</f>
        <v/>
      </c>
      <c r="M328" s="0" t="str">
        <f aca="false">IF(F328&lt;&gt;0,COUNTIF($L$2:L328,L328),"")</f>
        <v/>
      </c>
      <c r="N328" s="0" t="str">
        <f aca="false">IF(F328&lt;&gt;0,L328&amp;":"&amp;M328,"")</f>
        <v/>
      </c>
    </row>
    <row r="329" customFormat="false" ht="15" hidden="false" customHeight="false" outlineLevel="0" collapsed="false">
      <c r="A329" s="5" t="n">
        <v>328</v>
      </c>
      <c r="B329" s="5" t="str">
        <f aca="false">IF(F329&lt;&gt;"",COUNTIF($J$2:J329,J329),"")</f>
        <v/>
      </c>
      <c r="C329" s="5" t="str">
        <f aca="false">IF(F329&lt;&gt;0,J329&amp;":"&amp;B329,"")</f>
        <v/>
      </c>
      <c r="D329" s="5" t="str">
        <f aca="false">IF(F329&lt;&gt;0,COUNTIF($K$2:K329,K329),"")</f>
        <v/>
      </c>
      <c r="E329" s="5" t="str">
        <f aca="false">IF(F329&lt;&gt;0,K329&amp;":"&amp;D329,"")</f>
        <v/>
      </c>
      <c r="G329" s="21"/>
      <c r="H329" s="0" t="str">
        <f aca="false">IFERROR(VLOOKUP(F329, Entries!$B:$F, 2, FALSE()),"")</f>
        <v/>
      </c>
      <c r="I329" s="0" t="str">
        <f aca="false">IFERROR(VLOOKUP(F329, Entries!$B:$F, 3, FALSE()),"")</f>
        <v/>
      </c>
      <c r="J329" s="0" t="str">
        <f aca="false">IFERROR(VLOOKUP(F329, Entries!$B:$F, 4, FALSE()),"")</f>
        <v/>
      </c>
      <c r="K329" s="0" t="str">
        <f aca="false">IFERROR(VLOOKUP(F329, Entries!$B:$F, 5, FALSE()),"")</f>
        <v/>
      </c>
      <c r="L329" s="0" t="str">
        <f aca="false">LEFT(Table22[[#This Row],[Category]],2)</f>
        <v/>
      </c>
      <c r="M329" s="0" t="str">
        <f aca="false">IF(F329&lt;&gt;0,COUNTIF($L$2:L329,L329),"")</f>
        <v/>
      </c>
      <c r="N329" s="0" t="str">
        <f aca="false">IF(F329&lt;&gt;0,L329&amp;":"&amp;M329,"")</f>
        <v/>
      </c>
    </row>
    <row r="330" customFormat="false" ht="15" hidden="false" customHeight="false" outlineLevel="0" collapsed="false">
      <c r="A330" s="5" t="n">
        <v>329</v>
      </c>
      <c r="B330" s="5" t="str">
        <f aca="false">IF(F330&lt;&gt;"",COUNTIF($J$2:J330,J330),"")</f>
        <v/>
      </c>
      <c r="C330" s="5" t="str">
        <f aca="false">IF(F330&lt;&gt;0,J330&amp;":"&amp;B330,"")</f>
        <v/>
      </c>
      <c r="D330" s="5" t="str">
        <f aca="false">IF(F330&lt;&gt;0,COUNTIF($K$2:K330,K330),"")</f>
        <v/>
      </c>
      <c r="E330" s="5" t="str">
        <f aca="false">IF(F330&lt;&gt;0,K330&amp;":"&amp;D330,"")</f>
        <v/>
      </c>
      <c r="G330" s="21"/>
      <c r="H330" s="0" t="str">
        <f aca="false">IFERROR(VLOOKUP(F330, Entries!$B:$F, 2, FALSE()),"")</f>
        <v/>
      </c>
      <c r="I330" s="0" t="str">
        <f aca="false">IFERROR(VLOOKUP(F330, Entries!$B:$F, 3, FALSE()),"")</f>
        <v/>
      </c>
      <c r="J330" s="0" t="str">
        <f aca="false">IFERROR(VLOOKUP(F330, Entries!$B:$F, 4, FALSE()),"")</f>
        <v/>
      </c>
      <c r="K330" s="0" t="str">
        <f aca="false">IFERROR(VLOOKUP(F330, Entries!$B:$F, 5, FALSE()),"")</f>
        <v/>
      </c>
      <c r="L330" s="0" t="str">
        <f aca="false">LEFT(Table22[[#This Row],[Category]],2)</f>
        <v/>
      </c>
      <c r="M330" s="0" t="str">
        <f aca="false">IF(F330&lt;&gt;0,COUNTIF($L$2:L330,L330),"")</f>
        <v/>
      </c>
      <c r="N330" s="0" t="str">
        <f aca="false">IF(F330&lt;&gt;0,L330&amp;":"&amp;M330,"")</f>
        <v/>
      </c>
    </row>
    <row r="331" customFormat="false" ht="15" hidden="false" customHeight="false" outlineLevel="0" collapsed="false">
      <c r="A331" s="5" t="n">
        <v>330</v>
      </c>
      <c r="B331" s="5" t="str">
        <f aca="false">IF(F331&lt;&gt;"",COUNTIF($J$2:J331,J331),"")</f>
        <v/>
      </c>
      <c r="C331" s="5" t="str">
        <f aca="false">IF(F331&lt;&gt;0,J331&amp;":"&amp;B331,"")</f>
        <v/>
      </c>
      <c r="D331" s="5" t="str">
        <f aca="false">IF(F331&lt;&gt;0,COUNTIF($K$2:K331,K331),"")</f>
        <v/>
      </c>
      <c r="E331" s="5" t="str">
        <f aca="false">IF(F331&lt;&gt;0,K331&amp;":"&amp;D331,"")</f>
        <v/>
      </c>
      <c r="G331" s="21"/>
      <c r="H331" s="0" t="str">
        <f aca="false">IFERROR(VLOOKUP(F331, Entries!$B:$F, 2, FALSE()),"")</f>
        <v/>
      </c>
      <c r="I331" s="0" t="str">
        <f aca="false">IFERROR(VLOOKUP(F331, Entries!$B:$F, 3, FALSE()),"")</f>
        <v/>
      </c>
      <c r="J331" s="0" t="str">
        <f aca="false">IFERROR(VLOOKUP(F331, Entries!$B:$F, 4, FALSE()),"")</f>
        <v/>
      </c>
      <c r="K331" s="0" t="str">
        <f aca="false">IFERROR(VLOOKUP(F331, Entries!$B:$F, 5, FALSE()),"")</f>
        <v/>
      </c>
      <c r="L331" s="0" t="str">
        <f aca="false">LEFT(Table22[[#This Row],[Category]],2)</f>
        <v/>
      </c>
      <c r="M331" s="0" t="str">
        <f aca="false">IF(F331&lt;&gt;0,COUNTIF($L$2:L331,L331),"")</f>
        <v/>
      </c>
      <c r="N331" s="0" t="str">
        <f aca="false">IF(F331&lt;&gt;0,L331&amp;":"&amp;M331,"")</f>
        <v/>
      </c>
    </row>
    <row r="332" customFormat="false" ht="15" hidden="false" customHeight="false" outlineLevel="0" collapsed="false">
      <c r="A332" s="5" t="n">
        <v>331</v>
      </c>
      <c r="B332" s="5" t="str">
        <f aca="false">IF(F332&lt;&gt;"",COUNTIF($J$2:J332,J332),"")</f>
        <v/>
      </c>
      <c r="C332" s="5" t="str">
        <f aca="false">IF(F332&lt;&gt;0,J332&amp;":"&amp;B332,"")</f>
        <v/>
      </c>
      <c r="D332" s="5" t="str">
        <f aca="false">IF(F332&lt;&gt;0,COUNTIF($K$2:K332,K332),"")</f>
        <v/>
      </c>
      <c r="E332" s="5" t="str">
        <f aca="false">IF(F332&lt;&gt;0,K332&amp;":"&amp;D332,"")</f>
        <v/>
      </c>
      <c r="G332" s="21"/>
      <c r="H332" s="0" t="str">
        <f aca="false">IFERROR(VLOOKUP(F332, Entries!$B:$F, 2, FALSE()),"")</f>
        <v/>
      </c>
      <c r="I332" s="0" t="str">
        <f aca="false">IFERROR(VLOOKUP(F332, Entries!$B:$F, 3, FALSE()),"")</f>
        <v/>
      </c>
      <c r="J332" s="0" t="str">
        <f aca="false">IFERROR(VLOOKUP(F332, Entries!$B:$F, 4, FALSE()),"")</f>
        <v/>
      </c>
      <c r="K332" s="0" t="str">
        <f aca="false">IFERROR(VLOOKUP(F332, Entries!$B:$F, 5, FALSE()),"")</f>
        <v/>
      </c>
      <c r="L332" s="0" t="str">
        <f aca="false">LEFT(Table22[[#This Row],[Category]],2)</f>
        <v/>
      </c>
      <c r="M332" s="0" t="str">
        <f aca="false">IF(F332&lt;&gt;0,COUNTIF($L$2:L332,L332),"")</f>
        <v/>
      </c>
      <c r="N332" s="0" t="str">
        <f aca="false">IF(F332&lt;&gt;0,L332&amp;":"&amp;M332,"")</f>
        <v/>
      </c>
    </row>
    <row r="333" customFormat="false" ht="15" hidden="false" customHeight="false" outlineLevel="0" collapsed="false">
      <c r="A333" s="5" t="n">
        <v>332</v>
      </c>
      <c r="B333" s="5" t="str">
        <f aca="false">IF(F333&lt;&gt;"",COUNTIF($J$2:J333,J333),"")</f>
        <v/>
      </c>
      <c r="C333" s="5" t="str">
        <f aca="false">IF(F333&lt;&gt;0,J333&amp;":"&amp;B333,"")</f>
        <v/>
      </c>
      <c r="D333" s="5" t="str">
        <f aca="false">IF(F333&lt;&gt;0,COUNTIF($K$2:K333,K333),"")</f>
        <v/>
      </c>
      <c r="E333" s="5" t="str">
        <f aca="false">IF(F333&lt;&gt;0,K333&amp;":"&amp;D333,"")</f>
        <v/>
      </c>
      <c r="G333" s="21"/>
      <c r="H333" s="0" t="str">
        <f aca="false">IFERROR(VLOOKUP(F333, Entries!$B:$F, 2, FALSE()),"")</f>
        <v/>
      </c>
      <c r="I333" s="0" t="str">
        <f aca="false">IFERROR(VLOOKUP(F333, Entries!$B:$F, 3, FALSE()),"")</f>
        <v/>
      </c>
      <c r="J333" s="0" t="str">
        <f aca="false">IFERROR(VLOOKUP(F333, Entries!$B:$F, 4, FALSE()),"")</f>
        <v/>
      </c>
      <c r="K333" s="0" t="str">
        <f aca="false">IFERROR(VLOOKUP(F333, Entries!$B:$F, 5, FALSE()),"")</f>
        <v/>
      </c>
      <c r="L333" s="0" t="str">
        <f aca="false">LEFT(Table22[[#This Row],[Category]],2)</f>
        <v/>
      </c>
      <c r="M333" s="0" t="str">
        <f aca="false">IF(F333&lt;&gt;0,COUNTIF($L$2:L333,L333),"")</f>
        <v/>
      </c>
      <c r="N333" s="0" t="str">
        <f aca="false">IF(F333&lt;&gt;0,L333&amp;":"&amp;M333,"")</f>
        <v/>
      </c>
    </row>
    <row r="334" customFormat="false" ht="15" hidden="false" customHeight="false" outlineLevel="0" collapsed="false">
      <c r="A334" s="5" t="n">
        <v>333</v>
      </c>
      <c r="B334" s="5" t="str">
        <f aca="false">IF(F334&lt;&gt;"",COUNTIF($J$2:J334,J334),"")</f>
        <v/>
      </c>
      <c r="C334" s="5" t="str">
        <f aca="false">IF(F334&lt;&gt;0,J334&amp;":"&amp;B334,"")</f>
        <v/>
      </c>
      <c r="D334" s="5" t="str">
        <f aca="false">IF(F334&lt;&gt;0,COUNTIF($K$2:K334,K334),"")</f>
        <v/>
      </c>
      <c r="E334" s="5" t="str">
        <f aca="false">IF(F334&lt;&gt;0,K334&amp;":"&amp;D334,"")</f>
        <v/>
      </c>
      <c r="G334" s="21"/>
      <c r="H334" s="0" t="str">
        <f aca="false">IFERROR(VLOOKUP(F334, Entries!$B:$F, 2, FALSE()),"")</f>
        <v/>
      </c>
      <c r="I334" s="0" t="str">
        <f aca="false">IFERROR(VLOOKUP(F334, Entries!$B:$F, 3, FALSE()),"")</f>
        <v/>
      </c>
      <c r="J334" s="0" t="str">
        <f aca="false">IFERROR(VLOOKUP(F334, Entries!$B:$F, 4, FALSE()),"")</f>
        <v/>
      </c>
      <c r="K334" s="0" t="str">
        <f aca="false">IFERROR(VLOOKUP(F334, Entries!$B:$F, 5, FALSE()),"")</f>
        <v/>
      </c>
      <c r="L334" s="0" t="str">
        <f aca="false">LEFT(Table22[[#This Row],[Category]],2)</f>
        <v/>
      </c>
      <c r="M334" s="0" t="str">
        <f aca="false">IF(F334&lt;&gt;0,COUNTIF($L$2:L334,L334),"")</f>
        <v/>
      </c>
      <c r="N334" s="0" t="str">
        <f aca="false">IF(F334&lt;&gt;0,L334&amp;":"&amp;M334,"")</f>
        <v/>
      </c>
    </row>
    <row r="335" customFormat="false" ht="15" hidden="false" customHeight="false" outlineLevel="0" collapsed="false">
      <c r="A335" s="5" t="n">
        <v>334</v>
      </c>
      <c r="B335" s="5" t="str">
        <f aca="false">IF(F335&lt;&gt;"",COUNTIF($J$2:J335,J335),"")</f>
        <v/>
      </c>
      <c r="C335" s="5" t="str">
        <f aca="false">IF(F335&lt;&gt;0,J335&amp;":"&amp;B335,"")</f>
        <v/>
      </c>
      <c r="D335" s="5" t="str">
        <f aca="false">IF(F335&lt;&gt;0,COUNTIF($K$2:K335,K335),"")</f>
        <v/>
      </c>
      <c r="E335" s="5" t="str">
        <f aca="false">IF(F335&lt;&gt;0,K335&amp;":"&amp;D335,"")</f>
        <v/>
      </c>
      <c r="G335" s="21"/>
      <c r="H335" s="0" t="str">
        <f aca="false">IFERROR(VLOOKUP(F335, Entries!$B:$F, 2, FALSE()),"")</f>
        <v/>
      </c>
      <c r="I335" s="0" t="str">
        <f aca="false">IFERROR(VLOOKUP(F335, Entries!$B:$F, 3, FALSE()),"")</f>
        <v/>
      </c>
      <c r="J335" s="0" t="str">
        <f aca="false">IFERROR(VLOOKUP(F335, Entries!$B:$F, 4, FALSE()),"")</f>
        <v/>
      </c>
      <c r="K335" s="0" t="str">
        <f aca="false">IFERROR(VLOOKUP(F335, Entries!$B:$F, 5, FALSE()),"")</f>
        <v/>
      </c>
      <c r="L335" s="0" t="str">
        <f aca="false">LEFT(Table22[[#This Row],[Category]],2)</f>
        <v/>
      </c>
      <c r="M335" s="0" t="str">
        <f aca="false">IF(F335&lt;&gt;0,COUNTIF($L$2:L335,L335),"")</f>
        <v/>
      </c>
      <c r="N335" s="0" t="str">
        <f aca="false">IF(F335&lt;&gt;0,L335&amp;":"&amp;M335,"")</f>
        <v/>
      </c>
    </row>
    <row r="336" customFormat="false" ht="15" hidden="false" customHeight="false" outlineLevel="0" collapsed="false">
      <c r="A336" s="5" t="n">
        <v>335</v>
      </c>
      <c r="B336" s="5" t="str">
        <f aca="false">IF(F336&lt;&gt;"",COUNTIF($J$2:J336,J336),"")</f>
        <v/>
      </c>
      <c r="C336" s="5" t="str">
        <f aca="false">IF(F336&lt;&gt;0,J336&amp;":"&amp;B336,"")</f>
        <v/>
      </c>
      <c r="D336" s="5" t="str">
        <f aca="false">IF(F336&lt;&gt;0,COUNTIF($K$2:K336,K336),"")</f>
        <v/>
      </c>
      <c r="E336" s="5" t="str">
        <f aca="false">IF(F336&lt;&gt;0,K336&amp;":"&amp;D336,"")</f>
        <v/>
      </c>
      <c r="G336" s="21"/>
      <c r="H336" s="0" t="str">
        <f aca="false">IFERROR(VLOOKUP(F336, Entries!$B:$F, 2, FALSE()),"")</f>
        <v/>
      </c>
      <c r="I336" s="0" t="str">
        <f aca="false">IFERROR(VLOOKUP(F336, Entries!$B:$F, 3, FALSE()),"")</f>
        <v/>
      </c>
      <c r="J336" s="0" t="str">
        <f aca="false">IFERROR(VLOOKUP(F336, Entries!$B:$F, 4, FALSE()),"")</f>
        <v/>
      </c>
      <c r="K336" s="0" t="str">
        <f aca="false">IFERROR(VLOOKUP(F336, Entries!$B:$F, 5, FALSE()),"")</f>
        <v/>
      </c>
      <c r="L336" s="0" t="str">
        <f aca="false">LEFT(Table22[[#This Row],[Category]],2)</f>
        <v/>
      </c>
      <c r="M336" s="0" t="str">
        <f aca="false">IF(F336&lt;&gt;0,COUNTIF($L$2:L336,L336),"")</f>
        <v/>
      </c>
      <c r="N336" s="0" t="str">
        <f aca="false">IF(F336&lt;&gt;0,L336&amp;":"&amp;M336,"")</f>
        <v/>
      </c>
    </row>
    <row r="337" customFormat="false" ht="15" hidden="false" customHeight="false" outlineLevel="0" collapsed="false">
      <c r="A337" s="5" t="n">
        <v>336</v>
      </c>
      <c r="B337" s="5" t="str">
        <f aca="false">IF(F337&lt;&gt;"",COUNTIF($J$2:J337,J337),"")</f>
        <v/>
      </c>
      <c r="C337" s="5" t="str">
        <f aca="false">IF(F337&lt;&gt;0,J337&amp;":"&amp;B337,"")</f>
        <v/>
      </c>
      <c r="D337" s="5" t="str">
        <f aca="false">IF(F337&lt;&gt;0,COUNTIF($K$2:K337,K337),"")</f>
        <v/>
      </c>
      <c r="E337" s="5" t="str">
        <f aca="false">IF(F337&lt;&gt;0,K337&amp;":"&amp;D337,"")</f>
        <v/>
      </c>
      <c r="G337" s="21"/>
      <c r="H337" s="0" t="str">
        <f aca="false">IFERROR(VLOOKUP(F337, Entries!$B:$F, 2, FALSE()),"")</f>
        <v/>
      </c>
      <c r="I337" s="0" t="str">
        <f aca="false">IFERROR(VLOOKUP(F337, Entries!$B:$F, 3, FALSE()),"")</f>
        <v/>
      </c>
      <c r="J337" s="0" t="str">
        <f aca="false">IFERROR(VLOOKUP(F337, Entries!$B:$F, 4, FALSE()),"")</f>
        <v/>
      </c>
      <c r="K337" s="0" t="str">
        <f aca="false">IFERROR(VLOOKUP(F337, Entries!$B:$F, 5, FALSE()),"")</f>
        <v/>
      </c>
      <c r="L337" s="0" t="str">
        <f aca="false">LEFT(Table22[[#This Row],[Category]],2)</f>
        <v/>
      </c>
      <c r="M337" s="0" t="str">
        <f aca="false">IF(F337&lt;&gt;0,COUNTIF($L$2:L337,L337),"")</f>
        <v/>
      </c>
      <c r="N337" s="0" t="str">
        <f aca="false">IF(F337&lt;&gt;0,L337&amp;":"&amp;M337,"")</f>
        <v/>
      </c>
    </row>
    <row r="338" customFormat="false" ht="15" hidden="false" customHeight="false" outlineLevel="0" collapsed="false">
      <c r="A338" s="5" t="n">
        <v>337</v>
      </c>
      <c r="B338" s="5" t="str">
        <f aca="false">IF(F338&lt;&gt;"",COUNTIF($J$2:J338,J338),"")</f>
        <v/>
      </c>
      <c r="C338" s="5" t="str">
        <f aca="false">IF(F338&lt;&gt;0,J338&amp;":"&amp;B338,"")</f>
        <v/>
      </c>
      <c r="D338" s="5" t="str">
        <f aca="false">IF(F338&lt;&gt;0,COUNTIF($K$2:K338,K338),"")</f>
        <v/>
      </c>
      <c r="E338" s="5" t="str">
        <f aca="false">IF(F338&lt;&gt;0,K338&amp;":"&amp;D338,"")</f>
        <v/>
      </c>
      <c r="G338" s="21"/>
      <c r="H338" s="0" t="str">
        <f aca="false">IFERROR(VLOOKUP(F338, Entries!$B:$F, 2, FALSE()),"")</f>
        <v/>
      </c>
      <c r="I338" s="0" t="str">
        <f aca="false">IFERROR(VLOOKUP(F338, Entries!$B:$F, 3, FALSE()),"")</f>
        <v/>
      </c>
      <c r="J338" s="0" t="str">
        <f aca="false">IFERROR(VLOOKUP(F338, Entries!$B:$F, 4, FALSE()),"")</f>
        <v/>
      </c>
      <c r="K338" s="0" t="str">
        <f aca="false">IFERROR(VLOOKUP(F338, Entries!$B:$F, 5, FALSE()),"")</f>
        <v/>
      </c>
      <c r="L338" s="0" t="str">
        <f aca="false">LEFT(Table22[[#This Row],[Category]],2)</f>
        <v/>
      </c>
      <c r="M338" s="0" t="str">
        <f aca="false">IF(F338&lt;&gt;0,COUNTIF($L$2:L338,L338),"")</f>
        <v/>
      </c>
      <c r="N338" s="0" t="str">
        <f aca="false">IF(F338&lt;&gt;0,L338&amp;":"&amp;M338,"")</f>
        <v/>
      </c>
      <c r="R338" s="0" t="n">
        <v>383</v>
      </c>
    </row>
    <row r="339" customFormat="false" ht="15" hidden="false" customHeight="false" outlineLevel="0" collapsed="false">
      <c r="A339" s="5" t="n">
        <v>338</v>
      </c>
      <c r="B339" s="5" t="str">
        <f aca="false">IF(F339&lt;&gt;"",COUNTIF($J$2:J339,J339),"")</f>
        <v/>
      </c>
      <c r="C339" s="5" t="str">
        <f aca="false">IF(F339&lt;&gt;0,J339&amp;":"&amp;B339,"")</f>
        <v/>
      </c>
      <c r="D339" s="5" t="str">
        <f aca="false">IF(F339&lt;&gt;0,COUNTIF($K$2:K339,K339),"")</f>
        <v/>
      </c>
      <c r="E339" s="5" t="str">
        <f aca="false">IF(F339&lt;&gt;0,K339&amp;":"&amp;D339,"")</f>
        <v/>
      </c>
      <c r="G339" s="21"/>
      <c r="H339" s="0" t="str">
        <f aca="false">IFERROR(VLOOKUP(F339, Entries!$B:$F, 2, FALSE()),"")</f>
        <v/>
      </c>
      <c r="I339" s="0" t="str">
        <f aca="false">IFERROR(VLOOKUP(F339, Entries!$B:$F, 3, FALSE()),"")</f>
        <v/>
      </c>
      <c r="J339" s="0" t="str">
        <f aca="false">IFERROR(VLOOKUP(F339, Entries!$B:$F, 4, FALSE()),"")</f>
        <v/>
      </c>
      <c r="K339" s="0" t="str">
        <f aca="false">IFERROR(VLOOKUP(F339, Entries!$B:$F, 5, FALSE()),"")</f>
        <v/>
      </c>
      <c r="L339" s="0" t="str">
        <f aca="false">LEFT(Table22[[#This Row],[Category]],2)</f>
        <v/>
      </c>
      <c r="M339" s="0" t="str">
        <f aca="false">IF(F339&lt;&gt;0,COUNTIF($L$2:L339,L339),"")</f>
        <v/>
      </c>
      <c r="N339" s="0" t="str">
        <f aca="false">IF(F339&lt;&gt;0,L339&amp;":"&amp;M339,"")</f>
        <v/>
      </c>
    </row>
    <row r="340" customFormat="false" ht="15" hidden="false" customHeight="false" outlineLevel="0" collapsed="false">
      <c r="A340" s="5" t="n">
        <v>339</v>
      </c>
      <c r="B340" s="5" t="str">
        <f aca="false">IF(F340&lt;&gt;"",COUNTIF($J$2:J340,J340),"")</f>
        <v/>
      </c>
      <c r="C340" s="5" t="str">
        <f aca="false">IF(F340&lt;&gt;0,J340&amp;":"&amp;B340,"")</f>
        <v/>
      </c>
      <c r="D340" s="5" t="str">
        <f aca="false">IF(F340&lt;&gt;0,COUNTIF($K$2:K340,K340),"")</f>
        <v/>
      </c>
      <c r="E340" s="5" t="str">
        <f aca="false">IF(F340&lt;&gt;0,K340&amp;":"&amp;D340,"")</f>
        <v/>
      </c>
      <c r="G340" s="21"/>
      <c r="H340" s="0" t="str">
        <f aca="false">IFERROR(VLOOKUP(F340, Entries!$B:$F, 2, FALSE()),"")</f>
        <v/>
      </c>
      <c r="I340" s="0" t="str">
        <f aca="false">IFERROR(VLOOKUP(F340, Entries!$B:$F, 3, FALSE()),"")</f>
        <v/>
      </c>
      <c r="J340" s="0" t="str">
        <f aca="false">IFERROR(VLOOKUP(F340, Entries!$B:$F, 4, FALSE()),"")</f>
        <v/>
      </c>
      <c r="K340" s="0" t="str">
        <f aca="false">IFERROR(VLOOKUP(F340, Entries!$B:$F, 5, FALSE()),"")</f>
        <v/>
      </c>
      <c r="L340" s="0" t="str">
        <f aca="false">LEFT(Table22[[#This Row],[Category]],2)</f>
        <v/>
      </c>
      <c r="M340" s="0" t="str">
        <f aca="false">IF(F340&lt;&gt;0,COUNTIF($L$2:L340,L340),"")</f>
        <v/>
      </c>
      <c r="N340" s="0" t="str">
        <f aca="false">IF(F340&lt;&gt;0,L340&amp;":"&amp;M340,"")</f>
        <v/>
      </c>
    </row>
    <row r="341" customFormat="false" ht="15" hidden="false" customHeight="false" outlineLevel="0" collapsed="false">
      <c r="A341" s="5" t="n">
        <v>340</v>
      </c>
      <c r="B341" s="5" t="str">
        <f aca="false">IF(F341&lt;&gt;"",COUNTIF($J$2:J341,J341),"")</f>
        <v/>
      </c>
      <c r="C341" s="5" t="str">
        <f aca="false">IF(F341&lt;&gt;0,J341&amp;":"&amp;B341,"")</f>
        <v/>
      </c>
      <c r="D341" s="5" t="str">
        <f aca="false">IF(F341&lt;&gt;0,COUNTIF($K$2:K341,K341),"")</f>
        <v/>
      </c>
      <c r="E341" s="5" t="str">
        <f aca="false">IF(F341&lt;&gt;0,K341&amp;":"&amp;D341,"")</f>
        <v/>
      </c>
      <c r="G341" s="21"/>
      <c r="H341" s="0" t="str">
        <f aca="false">IFERROR(VLOOKUP(F341, Entries!$B:$F, 2, FALSE()),"")</f>
        <v/>
      </c>
      <c r="I341" s="0" t="str">
        <f aca="false">IFERROR(VLOOKUP(F341, Entries!$B:$F, 3, FALSE()),"")</f>
        <v/>
      </c>
      <c r="J341" s="0" t="str">
        <f aca="false">IFERROR(VLOOKUP(F341, Entries!$B:$F, 4, FALSE()),"")</f>
        <v/>
      </c>
      <c r="K341" s="0" t="str">
        <f aca="false">IFERROR(VLOOKUP(F341, Entries!$B:$F, 5, FALSE()),"")</f>
        <v/>
      </c>
      <c r="L341" s="0" t="str">
        <f aca="false">LEFT(Table22[[#This Row],[Category]],2)</f>
        <v/>
      </c>
      <c r="M341" s="0" t="str">
        <f aca="false">IF(F341&lt;&gt;0,COUNTIF($L$2:L341,L341),"")</f>
        <v/>
      </c>
      <c r="N341" s="0" t="str">
        <f aca="false">IF(F341&lt;&gt;0,L341&amp;":"&amp;M341,"")</f>
        <v/>
      </c>
    </row>
    <row r="342" customFormat="false" ht="15" hidden="false" customHeight="false" outlineLevel="0" collapsed="false">
      <c r="A342" s="5" t="n">
        <v>341</v>
      </c>
      <c r="B342" s="5" t="str">
        <f aca="false">IF(F342&lt;&gt;"",COUNTIF($J$2:J342,J342),"")</f>
        <v/>
      </c>
      <c r="C342" s="5" t="str">
        <f aca="false">IF(F342&lt;&gt;0,J342&amp;":"&amp;B342,"")</f>
        <v/>
      </c>
      <c r="D342" s="5" t="str">
        <f aca="false">IF(F342&lt;&gt;0,COUNTIF($K$2:K342,K342),"")</f>
        <v/>
      </c>
      <c r="E342" s="5" t="str">
        <f aca="false">IF(F342&lt;&gt;0,K342&amp;":"&amp;D342,"")</f>
        <v/>
      </c>
      <c r="G342" s="21"/>
      <c r="H342" s="0" t="str">
        <f aca="false">IFERROR(VLOOKUP(F342, Entries!$B:$F, 2, FALSE()),"")</f>
        <v/>
      </c>
      <c r="I342" s="0" t="str">
        <f aca="false">IFERROR(VLOOKUP(F342, Entries!$B:$F, 3, FALSE()),"")</f>
        <v/>
      </c>
      <c r="J342" s="0" t="str">
        <f aca="false">IFERROR(VLOOKUP(F342, Entries!$B:$F, 4, FALSE()),"")</f>
        <v/>
      </c>
      <c r="K342" s="0" t="str">
        <f aca="false">IFERROR(VLOOKUP(F342, Entries!$B:$F, 5, FALSE()),"")</f>
        <v/>
      </c>
      <c r="L342" s="0" t="str">
        <f aca="false">LEFT(Table22[[#This Row],[Category]],2)</f>
        <v/>
      </c>
      <c r="M342" s="0" t="str">
        <f aca="false">IF(F342&lt;&gt;0,COUNTIF($L$2:L342,L342),"")</f>
        <v/>
      </c>
      <c r="N342" s="0" t="str">
        <f aca="false">IF(F342&lt;&gt;0,L342&amp;":"&amp;M342,"")</f>
        <v/>
      </c>
    </row>
    <row r="343" customFormat="false" ht="15" hidden="false" customHeight="false" outlineLevel="0" collapsed="false">
      <c r="A343" s="5" t="n">
        <v>342</v>
      </c>
      <c r="B343" s="5" t="str">
        <f aca="false">IF(F343&lt;&gt;"",COUNTIF($J$2:J343,J343),"")</f>
        <v/>
      </c>
      <c r="C343" s="5" t="str">
        <f aca="false">IF(F343&lt;&gt;0,J343&amp;":"&amp;B343,"")</f>
        <v/>
      </c>
      <c r="D343" s="5" t="str">
        <f aca="false">IF(F343&lt;&gt;0,COUNTIF($K$2:K343,K343),"")</f>
        <v/>
      </c>
      <c r="E343" s="5" t="str">
        <f aca="false">IF(F343&lt;&gt;0,K343&amp;":"&amp;D343,"")</f>
        <v/>
      </c>
      <c r="G343" s="21"/>
      <c r="H343" s="0" t="str">
        <f aca="false">IFERROR(VLOOKUP(F343, Entries!$B:$F, 2, FALSE()),"")</f>
        <v/>
      </c>
      <c r="I343" s="0" t="str">
        <f aca="false">IFERROR(VLOOKUP(F343, Entries!$B:$F, 3, FALSE()),"")</f>
        <v/>
      </c>
      <c r="J343" s="0" t="str">
        <f aca="false">IFERROR(VLOOKUP(F343, Entries!$B:$F, 4, FALSE()),"")</f>
        <v/>
      </c>
      <c r="K343" s="0" t="str">
        <f aca="false">IFERROR(VLOOKUP(F343, Entries!$B:$F, 5, FALSE()),"")</f>
        <v/>
      </c>
      <c r="L343" s="0" t="str">
        <f aca="false">LEFT(Table22[[#This Row],[Category]],2)</f>
        <v/>
      </c>
      <c r="M343" s="0" t="str">
        <f aca="false">IF(F343&lt;&gt;0,COUNTIF($L$2:L343,L343),"")</f>
        <v/>
      </c>
      <c r="N343" s="0" t="str">
        <f aca="false">IF(F343&lt;&gt;0,L343&amp;":"&amp;M343,"")</f>
        <v/>
      </c>
    </row>
    <row r="344" customFormat="false" ht="15" hidden="false" customHeight="false" outlineLevel="0" collapsed="false">
      <c r="A344" s="5" t="n">
        <v>343</v>
      </c>
      <c r="B344" s="5" t="str">
        <f aca="false">IF(F344&lt;&gt;"",COUNTIF($J$2:J344,J344),"")</f>
        <v/>
      </c>
      <c r="C344" s="5" t="str">
        <f aca="false">IF(F344&lt;&gt;0,J344&amp;":"&amp;B344,"")</f>
        <v/>
      </c>
      <c r="D344" s="5" t="str">
        <f aca="false">IF(F344&lt;&gt;0,COUNTIF($K$2:K344,K344),"")</f>
        <v/>
      </c>
      <c r="E344" s="5" t="str">
        <f aca="false">IF(F344&lt;&gt;0,K344&amp;":"&amp;D344,"")</f>
        <v/>
      </c>
      <c r="G344" s="21"/>
      <c r="H344" s="0" t="str">
        <f aca="false">IFERROR(VLOOKUP(F344, Entries!$B:$F, 2, FALSE()),"")</f>
        <v/>
      </c>
      <c r="I344" s="0" t="str">
        <f aca="false">IFERROR(VLOOKUP(F344, Entries!$B:$F, 3, FALSE()),"")</f>
        <v/>
      </c>
      <c r="J344" s="0" t="str">
        <f aca="false">IFERROR(VLOOKUP(F344, Entries!$B:$F, 4, FALSE()),"")</f>
        <v/>
      </c>
      <c r="K344" s="0" t="str">
        <f aca="false">IFERROR(VLOOKUP(F344, Entries!$B:$F, 5, FALSE()),"")</f>
        <v/>
      </c>
      <c r="L344" s="0" t="str">
        <f aca="false">LEFT(Table22[[#This Row],[Category]],2)</f>
        <v/>
      </c>
      <c r="M344" s="0" t="str">
        <f aca="false">IF(F344&lt;&gt;0,COUNTIF($L$2:L344,L344),"")</f>
        <v/>
      </c>
      <c r="N344" s="0" t="str">
        <f aca="false">IF(F344&lt;&gt;0,L344&amp;":"&amp;M344,"")</f>
        <v/>
      </c>
    </row>
    <row r="345" customFormat="false" ht="15" hidden="false" customHeight="false" outlineLevel="0" collapsed="false">
      <c r="A345" s="5" t="n">
        <v>344</v>
      </c>
      <c r="B345" s="5" t="str">
        <f aca="false">IF(F345&lt;&gt;"",COUNTIF($J$2:J345,J345),"")</f>
        <v/>
      </c>
      <c r="C345" s="5" t="str">
        <f aca="false">IF(F345&lt;&gt;0,J345&amp;":"&amp;B345,"")</f>
        <v/>
      </c>
      <c r="D345" s="5" t="str">
        <f aca="false">IF(F345&lt;&gt;0,COUNTIF($K$2:K345,K345),"")</f>
        <v/>
      </c>
      <c r="E345" s="5" t="str">
        <f aca="false">IF(F345&lt;&gt;0,K345&amp;":"&amp;D345,"")</f>
        <v/>
      </c>
      <c r="G345" s="21"/>
      <c r="H345" s="0" t="str">
        <f aca="false">IFERROR(VLOOKUP(F345, Entries!$B:$F, 2, FALSE()),"")</f>
        <v/>
      </c>
      <c r="I345" s="0" t="str">
        <f aca="false">IFERROR(VLOOKUP(F345, Entries!$B:$F, 3, FALSE()),"")</f>
        <v/>
      </c>
      <c r="J345" s="0" t="str">
        <f aca="false">IFERROR(VLOOKUP(F345, Entries!$B:$F, 4, FALSE()),"")</f>
        <v/>
      </c>
      <c r="K345" s="0" t="str">
        <f aca="false">IFERROR(VLOOKUP(F345, Entries!$B:$F, 5, FALSE()),"")</f>
        <v/>
      </c>
      <c r="L345" s="0" t="str">
        <f aca="false">LEFT(Table22[[#This Row],[Category]],2)</f>
        <v/>
      </c>
      <c r="M345" s="0" t="str">
        <f aca="false">IF(F345&lt;&gt;0,COUNTIF($L$2:L345,L345),"")</f>
        <v/>
      </c>
      <c r="N345" s="0" t="str">
        <f aca="false">IF(F345&lt;&gt;0,L345&amp;":"&amp;M345,"")</f>
        <v/>
      </c>
    </row>
    <row r="346" customFormat="false" ht="15" hidden="false" customHeight="false" outlineLevel="0" collapsed="false">
      <c r="A346" s="5" t="n">
        <v>345</v>
      </c>
      <c r="B346" s="5" t="str">
        <f aca="false">IF(F346&lt;&gt;"",COUNTIF($J$2:J346,J346),"")</f>
        <v/>
      </c>
      <c r="C346" s="5" t="str">
        <f aca="false">IF(F346&lt;&gt;0,J346&amp;":"&amp;B346,"")</f>
        <v/>
      </c>
      <c r="D346" s="5" t="str">
        <f aca="false">IF(F346&lt;&gt;0,COUNTIF($K$2:K346,K346),"")</f>
        <v/>
      </c>
      <c r="E346" s="5" t="str">
        <f aca="false">IF(F346&lt;&gt;0,K346&amp;":"&amp;D346,"")</f>
        <v/>
      </c>
      <c r="G346" s="21"/>
      <c r="H346" s="0" t="str">
        <f aca="false">IFERROR(VLOOKUP(F346, Entries!$B:$F, 2, FALSE()),"")</f>
        <v/>
      </c>
      <c r="I346" s="0" t="str">
        <f aca="false">IFERROR(VLOOKUP(F346, Entries!$B:$F, 3, FALSE()),"")</f>
        <v/>
      </c>
      <c r="J346" s="0" t="str">
        <f aca="false">IFERROR(VLOOKUP(F346, Entries!$B:$F, 4, FALSE()),"")</f>
        <v/>
      </c>
      <c r="K346" s="0" t="str">
        <f aca="false">IFERROR(VLOOKUP(F346, Entries!$B:$F, 5, FALSE()),"")</f>
        <v/>
      </c>
      <c r="L346" s="0" t="str">
        <f aca="false">LEFT(Table22[[#This Row],[Category]],2)</f>
        <v/>
      </c>
      <c r="M346" s="0" t="str">
        <f aca="false">IF(F346&lt;&gt;0,COUNTIF($L$2:L346,L346),"")</f>
        <v/>
      </c>
      <c r="N346" s="0" t="str">
        <f aca="false">IF(F346&lt;&gt;0,L346&amp;":"&amp;M346,"")</f>
        <v/>
      </c>
    </row>
    <row r="347" customFormat="false" ht="15" hidden="false" customHeight="false" outlineLevel="0" collapsed="false">
      <c r="A347" s="5" t="n">
        <v>346</v>
      </c>
      <c r="B347" s="5" t="str">
        <f aca="false">IF(F347&lt;&gt;"",COUNTIF($J$2:J347,J347),"")</f>
        <v/>
      </c>
      <c r="C347" s="5" t="str">
        <f aca="false">IF(F347&lt;&gt;0,J347&amp;":"&amp;B347,"")</f>
        <v/>
      </c>
      <c r="D347" s="5" t="str">
        <f aca="false">IF(F347&lt;&gt;0,COUNTIF($K$2:K347,K347),"")</f>
        <v/>
      </c>
      <c r="E347" s="5" t="str">
        <f aca="false">IF(F347&lt;&gt;0,K347&amp;":"&amp;D347,"")</f>
        <v/>
      </c>
      <c r="G347" s="21"/>
      <c r="H347" s="0" t="str">
        <f aca="false">IFERROR(VLOOKUP(F347, Entries!$B:$F, 2, FALSE()),"")</f>
        <v/>
      </c>
      <c r="I347" s="0" t="str">
        <f aca="false">IFERROR(VLOOKUP(F347, Entries!$B:$F, 3, FALSE()),"")</f>
        <v/>
      </c>
      <c r="J347" s="0" t="str">
        <f aca="false">IFERROR(VLOOKUP(F347, Entries!$B:$F, 4, FALSE()),"")</f>
        <v/>
      </c>
      <c r="K347" s="0" t="str">
        <f aca="false">IFERROR(VLOOKUP(F347, Entries!$B:$F, 5, FALSE()),"")</f>
        <v/>
      </c>
      <c r="L347" s="0" t="str">
        <f aca="false">LEFT(Table22[[#This Row],[Category]],2)</f>
        <v/>
      </c>
      <c r="M347" s="0" t="str">
        <f aca="false">IF(F347&lt;&gt;0,COUNTIF($L$2:L347,L347),"")</f>
        <v/>
      </c>
      <c r="N347" s="0" t="str">
        <f aca="false">IF(F347&lt;&gt;0,L347&amp;":"&amp;M347,"")</f>
        <v/>
      </c>
    </row>
    <row r="348" customFormat="false" ht="15" hidden="false" customHeight="false" outlineLevel="0" collapsed="false">
      <c r="A348" s="5" t="n">
        <v>347</v>
      </c>
      <c r="B348" s="5" t="str">
        <f aca="false">IF(F348&lt;&gt;"",COUNTIF($J$2:J348,J348),"")</f>
        <v/>
      </c>
      <c r="C348" s="5" t="str">
        <f aca="false">IF(F348&lt;&gt;0,J348&amp;":"&amp;B348,"")</f>
        <v/>
      </c>
      <c r="D348" s="5" t="str">
        <f aca="false">IF(F348&lt;&gt;0,COUNTIF($K$2:K348,K348),"")</f>
        <v/>
      </c>
      <c r="E348" s="5" t="str">
        <f aca="false">IF(F348&lt;&gt;0,K348&amp;":"&amp;D348,"")</f>
        <v/>
      </c>
      <c r="G348" s="21"/>
      <c r="H348" s="0" t="str">
        <f aca="false">IFERROR(VLOOKUP(F348, Entries!$B:$F, 2, FALSE()),"")</f>
        <v/>
      </c>
      <c r="I348" s="0" t="str">
        <f aca="false">IFERROR(VLOOKUP(F348, Entries!$B:$F, 3, FALSE()),"")</f>
        <v/>
      </c>
      <c r="J348" s="0" t="str">
        <f aca="false">IFERROR(VLOOKUP(F348, Entries!$B:$F, 4, FALSE()),"")</f>
        <v/>
      </c>
      <c r="K348" s="0" t="str">
        <f aca="false">IFERROR(VLOOKUP(F348, Entries!$B:$F, 5, FALSE()),"")</f>
        <v/>
      </c>
      <c r="L348" s="0" t="str">
        <f aca="false">LEFT(Table22[[#This Row],[Category]],2)</f>
        <v/>
      </c>
      <c r="M348" s="0" t="str">
        <f aca="false">IF(F348&lt;&gt;0,COUNTIF($L$2:L348,L348),"")</f>
        <v/>
      </c>
      <c r="N348" s="0" t="str">
        <f aca="false">IF(F348&lt;&gt;0,L348&amp;":"&amp;M348,"")</f>
        <v/>
      </c>
    </row>
    <row r="349" customFormat="false" ht="15" hidden="false" customHeight="false" outlineLevel="0" collapsed="false">
      <c r="A349" s="5" t="n">
        <v>348</v>
      </c>
      <c r="B349" s="5" t="str">
        <f aca="false">IF(F349&lt;&gt;"",COUNTIF($J$2:J349,J349),"")</f>
        <v/>
      </c>
      <c r="C349" s="5" t="str">
        <f aca="false">IF(F349&lt;&gt;0,J349&amp;":"&amp;B349,"")</f>
        <v/>
      </c>
      <c r="D349" s="5" t="str">
        <f aca="false">IF(F349&lt;&gt;0,COUNTIF($K$2:K349,K349),"")</f>
        <v/>
      </c>
      <c r="E349" s="5" t="str">
        <f aca="false">IF(F349&lt;&gt;0,K349&amp;":"&amp;D349,"")</f>
        <v/>
      </c>
      <c r="G349" s="21"/>
      <c r="H349" s="0" t="str">
        <f aca="false">IFERROR(VLOOKUP(F349, Entries!$B:$F, 2, FALSE()),"")</f>
        <v/>
      </c>
      <c r="I349" s="0" t="str">
        <f aca="false">IFERROR(VLOOKUP(F349, Entries!$B:$F, 3, FALSE()),"")</f>
        <v/>
      </c>
      <c r="J349" s="0" t="str">
        <f aca="false">IFERROR(VLOOKUP(F349, Entries!$B:$F, 4, FALSE()),"")</f>
        <v/>
      </c>
      <c r="K349" s="0" t="str">
        <f aca="false">IFERROR(VLOOKUP(F349, Entries!$B:$F, 5, FALSE()),"")</f>
        <v/>
      </c>
      <c r="L349" s="0" t="str">
        <f aca="false">LEFT(Table22[[#This Row],[Category]],2)</f>
        <v/>
      </c>
      <c r="M349" s="0" t="str">
        <f aca="false">IF(F349&lt;&gt;0,COUNTIF($L$2:L349,L349),"")</f>
        <v/>
      </c>
      <c r="N349" s="0" t="str">
        <f aca="false">IF(F349&lt;&gt;0,L349&amp;":"&amp;M349,"")</f>
        <v/>
      </c>
    </row>
    <row r="350" customFormat="false" ht="15" hidden="false" customHeight="false" outlineLevel="0" collapsed="false">
      <c r="A350" s="5" t="n">
        <v>349</v>
      </c>
      <c r="B350" s="5" t="str">
        <f aca="false">IF(F350&lt;&gt;"",COUNTIF($J$2:J350,J350),"")</f>
        <v/>
      </c>
      <c r="C350" s="5" t="str">
        <f aca="false">IF(F350&lt;&gt;0,J350&amp;":"&amp;B350,"")</f>
        <v/>
      </c>
      <c r="D350" s="5" t="str">
        <f aca="false">IF(F350&lt;&gt;0,COUNTIF($K$2:K350,K350),"")</f>
        <v/>
      </c>
      <c r="E350" s="5" t="str">
        <f aca="false">IF(F350&lt;&gt;0,K350&amp;":"&amp;D350,"")</f>
        <v/>
      </c>
      <c r="G350" s="21"/>
      <c r="H350" s="0" t="str">
        <f aca="false">IFERROR(VLOOKUP(F350, Entries!$B:$F, 2, FALSE()),"")</f>
        <v/>
      </c>
      <c r="I350" s="0" t="str">
        <f aca="false">IFERROR(VLOOKUP(F350, Entries!$B:$F, 3, FALSE()),"")</f>
        <v/>
      </c>
      <c r="J350" s="0" t="str">
        <f aca="false">IFERROR(VLOOKUP(F350, Entries!$B:$F, 4, FALSE()),"")</f>
        <v/>
      </c>
      <c r="K350" s="0" t="str">
        <f aca="false">IFERROR(VLOOKUP(F350, Entries!$B:$F, 5, FALSE()),"")</f>
        <v/>
      </c>
      <c r="L350" s="0" t="str">
        <f aca="false">LEFT(Table22[[#This Row],[Category]],2)</f>
        <v/>
      </c>
      <c r="M350" s="0" t="str">
        <f aca="false">IF(F350&lt;&gt;0,COUNTIF($L$2:L350,L350),"")</f>
        <v/>
      </c>
      <c r="N350" s="0" t="str">
        <f aca="false">IF(F350&lt;&gt;0,L350&amp;":"&amp;M350,"")</f>
        <v/>
      </c>
    </row>
    <row r="351" customFormat="false" ht="15" hidden="false" customHeight="false" outlineLevel="0" collapsed="false">
      <c r="A351" s="5" t="n">
        <v>350</v>
      </c>
      <c r="B351" s="5" t="str">
        <f aca="false">IF(F351&lt;&gt;"",COUNTIF($J$2:J351,J351),"")</f>
        <v/>
      </c>
      <c r="C351" s="5" t="str">
        <f aca="false">IF(F351&lt;&gt;0,J351&amp;":"&amp;B351,"")</f>
        <v/>
      </c>
      <c r="D351" s="5" t="str">
        <f aca="false">IF(F351&lt;&gt;0,COUNTIF($K$2:K351,K351),"")</f>
        <v/>
      </c>
      <c r="E351" s="5" t="str">
        <f aca="false">IF(F351&lt;&gt;0,K351&amp;":"&amp;D351,"")</f>
        <v/>
      </c>
      <c r="G351" s="21"/>
      <c r="H351" s="0" t="str">
        <f aca="false">IFERROR(VLOOKUP(F351, Entries!$B:$F, 2, FALSE()),"")</f>
        <v/>
      </c>
      <c r="I351" s="0" t="str">
        <f aca="false">IFERROR(VLOOKUP(F351, Entries!$B:$F, 3, FALSE()),"")</f>
        <v/>
      </c>
      <c r="J351" s="0" t="str">
        <f aca="false">IFERROR(VLOOKUP(F351, Entries!$B:$F, 4, FALSE()),"")</f>
        <v/>
      </c>
      <c r="K351" s="0" t="str">
        <f aca="false">IFERROR(VLOOKUP(F351, Entries!$B:$F, 5, FALSE()),"")</f>
        <v/>
      </c>
      <c r="L351" s="0" t="str">
        <f aca="false">LEFT(Table22[[#This Row],[Category]],2)</f>
        <v/>
      </c>
      <c r="M351" s="0" t="str">
        <f aca="false">IF(F351&lt;&gt;0,COUNTIF($L$2:L351,L351),"")</f>
        <v/>
      </c>
      <c r="N351" s="0" t="str">
        <f aca="false">IF(F351&lt;&gt;0,L351&amp;":"&amp;M351,"")</f>
        <v/>
      </c>
    </row>
    <row r="352" customFormat="false" ht="15" hidden="false" customHeight="false" outlineLevel="0" collapsed="false">
      <c r="A352" s="5" t="n">
        <v>351</v>
      </c>
      <c r="B352" s="5" t="str">
        <f aca="false">IF(F352&lt;&gt;"",COUNTIF($J$2:J352,J352),"")</f>
        <v/>
      </c>
      <c r="C352" s="5" t="str">
        <f aca="false">IF(F352&lt;&gt;0,J352&amp;":"&amp;B352,"")</f>
        <v/>
      </c>
      <c r="D352" s="5" t="str">
        <f aca="false">IF(F352&lt;&gt;0,COUNTIF($K$2:K352,K352),"")</f>
        <v/>
      </c>
      <c r="E352" s="5" t="str">
        <f aca="false">IF(F352&lt;&gt;0,K352&amp;":"&amp;D352,"")</f>
        <v/>
      </c>
      <c r="G352" s="21"/>
      <c r="H352" s="0" t="str">
        <f aca="false">IFERROR(VLOOKUP(F352, Entries!$B:$F, 2, FALSE()),"")</f>
        <v/>
      </c>
      <c r="I352" s="0" t="str">
        <f aca="false">IFERROR(VLOOKUP(F352, Entries!$B:$F, 3, FALSE()),"")</f>
        <v/>
      </c>
      <c r="J352" s="0" t="str">
        <f aca="false">IFERROR(VLOOKUP(F352, Entries!$B:$F, 4, FALSE()),"")</f>
        <v/>
      </c>
      <c r="K352" s="0" t="str">
        <f aca="false">IFERROR(VLOOKUP(F352, Entries!$B:$F, 5, FALSE()),"")</f>
        <v/>
      </c>
      <c r="L352" s="0" t="str">
        <f aca="false">LEFT(Table22[[#This Row],[Category]],2)</f>
        <v/>
      </c>
      <c r="M352" s="0" t="str">
        <f aca="false">IF(F352&lt;&gt;0,COUNTIF($L$2:L352,L352),"")</f>
        <v/>
      </c>
      <c r="N352" s="0" t="str">
        <f aca="false">IF(F352&lt;&gt;0,L352&amp;":"&amp;M352,"")</f>
        <v/>
      </c>
    </row>
    <row r="353" customFormat="false" ht="15" hidden="false" customHeight="false" outlineLevel="0" collapsed="false">
      <c r="A353" s="5" t="n">
        <v>352</v>
      </c>
      <c r="B353" s="5" t="str">
        <f aca="false">IF(F353&lt;&gt;"",COUNTIF($J$2:J353,J353),"")</f>
        <v/>
      </c>
      <c r="C353" s="5" t="str">
        <f aca="false">IF(F353&lt;&gt;0,J353&amp;":"&amp;B353,"")</f>
        <v/>
      </c>
      <c r="D353" s="5" t="str">
        <f aca="false">IF(F353&lt;&gt;0,COUNTIF($K$2:K353,K353),"")</f>
        <v/>
      </c>
      <c r="E353" s="5" t="str">
        <f aca="false">IF(F353&lt;&gt;0,K353&amp;":"&amp;D353,"")</f>
        <v/>
      </c>
      <c r="G353" s="21"/>
      <c r="H353" s="0" t="str">
        <f aca="false">IFERROR(VLOOKUP(F353, Entries!$B:$F, 2, FALSE()),"")</f>
        <v/>
      </c>
      <c r="I353" s="0" t="str">
        <f aca="false">IFERROR(VLOOKUP(F353, Entries!$B:$F, 3, FALSE()),"")</f>
        <v/>
      </c>
      <c r="J353" s="0" t="str">
        <f aca="false">IFERROR(VLOOKUP(F353, Entries!$B:$F, 4, FALSE()),"")</f>
        <v/>
      </c>
      <c r="K353" s="0" t="str">
        <f aca="false">IFERROR(VLOOKUP(F353, Entries!$B:$F, 5, FALSE()),"")</f>
        <v/>
      </c>
      <c r="L353" s="0" t="str">
        <f aca="false">LEFT(Table22[[#This Row],[Category]],2)</f>
        <v/>
      </c>
      <c r="M353" s="0" t="str">
        <f aca="false">IF(F353&lt;&gt;0,COUNTIF($L$2:L353,L353),"")</f>
        <v/>
      </c>
      <c r="N353" s="0" t="str">
        <f aca="false">IF(F353&lt;&gt;0,L353&amp;":"&amp;M353,"")</f>
        <v/>
      </c>
    </row>
    <row r="354" customFormat="false" ht="15" hidden="false" customHeight="false" outlineLevel="0" collapsed="false">
      <c r="A354" s="5" t="n">
        <v>353</v>
      </c>
      <c r="B354" s="5" t="str">
        <f aca="false">IF(F354&lt;&gt;"",COUNTIF($J$2:J354,J354),"")</f>
        <v/>
      </c>
      <c r="C354" s="5" t="str">
        <f aca="false">IF(F354&lt;&gt;0,J354&amp;":"&amp;B354,"")</f>
        <v/>
      </c>
      <c r="D354" s="5" t="str">
        <f aca="false">IF(F354&lt;&gt;0,COUNTIF($K$2:K354,K354),"")</f>
        <v/>
      </c>
      <c r="E354" s="5" t="str">
        <f aca="false">IF(F354&lt;&gt;0,K354&amp;":"&amp;D354,"")</f>
        <v/>
      </c>
      <c r="G354" s="21"/>
      <c r="H354" s="0" t="str">
        <f aca="false">IFERROR(VLOOKUP(F354, Entries!$B:$F, 2, FALSE()),"")</f>
        <v/>
      </c>
      <c r="I354" s="0" t="str">
        <f aca="false">IFERROR(VLOOKUP(F354, Entries!$B:$F, 3, FALSE()),"")</f>
        <v/>
      </c>
      <c r="J354" s="0" t="str">
        <f aca="false">IFERROR(VLOOKUP(F354, Entries!$B:$F, 4, FALSE()),"")</f>
        <v/>
      </c>
      <c r="K354" s="0" t="str">
        <f aca="false">IFERROR(VLOOKUP(F354, Entries!$B:$F, 5, FALSE()),"")</f>
        <v/>
      </c>
      <c r="L354" s="0" t="str">
        <f aca="false">LEFT(Table22[[#This Row],[Category]],2)</f>
        <v/>
      </c>
      <c r="M354" s="0" t="str">
        <f aca="false">IF(F354&lt;&gt;0,COUNTIF($L$2:L354,L354),"")</f>
        <v/>
      </c>
      <c r="N354" s="0" t="str">
        <f aca="false">IF(F354&lt;&gt;0,L354&amp;":"&amp;M354,"")</f>
        <v/>
      </c>
    </row>
    <row r="355" customFormat="false" ht="15" hidden="false" customHeight="false" outlineLevel="0" collapsed="false">
      <c r="A355" s="5" t="n">
        <v>354</v>
      </c>
      <c r="B355" s="5" t="str">
        <f aca="false">IF(F355&lt;&gt;"",COUNTIF($J$2:J355,J355),"")</f>
        <v/>
      </c>
      <c r="C355" s="5" t="str">
        <f aca="false">IF(F355&lt;&gt;0,J355&amp;":"&amp;B355,"")</f>
        <v/>
      </c>
      <c r="D355" s="5" t="str">
        <f aca="false">IF(F355&lt;&gt;0,COUNTIF($K$2:K355,K355),"")</f>
        <v/>
      </c>
      <c r="E355" s="5" t="str">
        <f aca="false">IF(F355&lt;&gt;0,K355&amp;":"&amp;D355,"")</f>
        <v/>
      </c>
      <c r="G355" s="21"/>
      <c r="H355" s="0" t="str">
        <f aca="false">IFERROR(VLOOKUP(F355, Entries!$B:$F, 2, FALSE()),"")</f>
        <v/>
      </c>
      <c r="I355" s="0" t="str">
        <f aca="false">IFERROR(VLOOKUP(F355, Entries!$B:$F, 3, FALSE()),"")</f>
        <v/>
      </c>
      <c r="J355" s="0" t="str">
        <f aca="false">IFERROR(VLOOKUP(F355, Entries!$B:$F, 4, FALSE()),"")</f>
        <v/>
      </c>
      <c r="K355" s="0" t="str">
        <f aca="false">IFERROR(VLOOKUP(F355, Entries!$B:$F, 5, FALSE()),"")</f>
        <v/>
      </c>
      <c r="L355" s="0" t="str">
        <f aca="false">LEFT(Table22[[#This Row],[Category]],2)</f>
        <v/>
      </c>
      <c r="M355" s="0" t="str">
        <f aca="false">IF(F355&lt;&gt;0,COUNTIF($L$2:L355,L355),"")</f>
        <v/>
      </c>
      <c r="N355" s="0" t="str">
        <f aca="false">IF(F355&lt;&gt;0,L355&amp;":"&amp;M355,"")</f>
        <v/>
      </c>
    </row>
    <row r="356" customFormat="false" ht="15" hidden="false" customHeight="false" outlineLevel="0" collapsed="false">
      <c r="A356" s="5" t="n">
        <v>355</v>
      </c>
      <c r="B356" s="5" t="str">
        <f aca="false">IF(F356&lt;&gt;"",COUNTIF($J$2:J356,J356),"")</f>
        <v/>
      </c>
      <c r="C356" s="5" t="str">
        <f aca="false">IF(F356&lt;&gt;0,J356&amp;":"&amp;B356,"")</f>
        <v/>
      </c>
      <c r="D356" s="5" t="str">
        <f aca="false">IF(F356&lt;&gt;0,COUNTIF($K$2:K356,K356),"")</f>
        <v/>
      </c>
      <c r="E356" s="5" t="str">
        <f aca="false">IF(F356&lt;&gt;0,K356&amp;":"&amp;D356,"")</f>
        <v/>
      </c>
      <c r="G356" s="21"/>
      <c r="H356" s="0" t="str">
        <f aca="false">IFERROR(VLOOKUP(F356, Entries!$B:$F, 2, FALSE()),"")</f>
        <v/>
      </c>
      <c r="I356" s="0" t="str">
        <f aca="false">IFERROR(VLOOKUP(F356, Entries!$B:$F, 3, FALSE()),"")</f>
        <v/>
      </c>
      <c r="J356" s="0" t="str">
        <f aca="false">IFERROR(VLOOKUP(F356, Entries!$B:$F, 4, FALSE()),"")</f>
        <v/>
      </c>
      <c r="K356" s="0" t="str">
        <f aca="false">IFERROR(VLOOKUP(F356, Entries!$B:$F, 5, FALSE()),"")</f>
        <v/>
      </c>
      <c r="L356" s="0" t="str">
        <f aca="false">LEFT(Table22[[#This Row],[Category]],2)</f>
        <v/>
      </c>
      <c r="M356" s="0" t="str">
        <f aca="false">IF(F356&lt;&gt;0,COUNTIF($L$2:L356,L356),"")</f>
        <v/>
      </c>
      <c r="N356" s="0" t="str">
        <f aca="false">IF(F356&lt;&gt;0,L356&amp;":"&amp;M356,"")</f>
        <v/>
      </c>
    </row>
    <row r="357" customFormat="false" ht="15" hidden="false" customHeight="false" outlineLevel="0" collapsed="false">
      <c r="A357" s="5" t="n">
        <v>356</v>
      </c>
      <c r="B357" s="5" t="str">
        <f aca="false">IF(F357&lt;&gt;"",COUNTIF($J$2:J357,J357),"")</f>
        <v/>
      </c>
      <c r="C357" s="5" t="str">
        <f aca="false">IF(F357&lt;&gt;0,J357&amp;":"&amp;B357,"")</f>
        <v/>
      </c>
      <c r="D357" s="5" t="str">
        <f aca="false">IF(F357&lt;&gt;0,COUNTIF($K$2:K357,K357),"")</f>
        <v/>
      </c>
      <c r="E357" s="5" t="str">
        <f aca="false">IF(F357&lt;&gt;0,K357&amp;":"&amp;D357,"")</f>
        <v/>
      </c>
      <c r="G357" s="21"/>
      <c r="H357" s="0" t="str">
        <f aca="false">IFERROR(VLOOKUP(F357, Entries!$B:$F, 2, FALSE()),"")</f>
        <v/>
      </c>
      <c r="I357" s="0" t="str">
        <f aca="false">IFERROR(VLOOKUP(F357, Entries!$B:$F, 3, FALSE()),"")</f>
        <v/>
      </c>
      <c r="J357" s="0" t="str">
        <f aca="false">IFERROR(VLOOKUP(F357, Entries!$B:$F, 4, FALSE()),"")</f>
        <v/>
      </c>
      <c r="K357" s="0" t="str">
        <f aca="false">IFERROR(VLOOKUP(F357, Entries!$B:$F, 5, FALSE()),"")</f>
        <v/>
      </c>
      <c r="L357" s="0" t="str">
        <f aca="false">LEFT(Table22[[#This Row],[Category]],2)</f>
        <v/>
      </c>
      <c r="M357" s="0" t="str">
        <f aca="false">IF(F357&lt;&gt;0,COUNTIF($L$2:L357,L357),"")</f>
        <v/>
      </c>
      <c r="N357" s="0" t="str">
        <f aca="false">IF(F357&lt;&gt;0,L357&amp;":"&amp;M357,"")</f>
        <v/>
      </c>
    </row>
    <row r="358" customFormat="false" ht="15" hidden="false" customHeight="false" outlineLevel="0" collapsed="false">
      <c r="A358" s="5" t="n">
        <v>357</v>
      </c>
      <c r="B358" s="5" t="str">
        <f aca="false">IF(F358&lt;&gt;"",COUNTIF($J$2:J358,J358),"")</f>
        <v/>
      </c>
      <c r="C358" s="5" t="str">
        <f aca="false">IF(F358&lt;&gt;0,J358&amp;":"&amp;B358,"")</f>
        <v/>
      </c>
      <c r="D358" s="5" t="str">
        <f aca="false">IF(F358&lt;&gt;0,COUNTIF($K$2:K358,K358),"")</f>
        <v/>
      </c>
      <c r="E358" s="5" t="str">
        <f aca="false">IF(F358&lt;&gt;0,K358&amp;":"&amp;D358,"")</f>
        <v/>
      </c>
      <c r="G358" s="21"/>
      <c r="H358" s="0" t="str">
        <f aca="false">IFERROR(VLOOKUP(F358, Entries!$B:$F, 2, FALSE()),"")</f>
        <v/>
      </c>
      <c r="I358" s="0" t="str">
        <f aca="false">IFERROR(VLOOKUP(F358, Entries!$B:$F, 3, FALSE()),"")</f>
        <v/>
      </c>
      <c r="J358" s="0" t="str">
        <f aca="false">IFERROR(VLOOKUP(F358, Entries!$B:$F, 4, FALSE()),"")</f>
        <v/>
      </c>
      <c r="K358" s="0" t="str">
        <f aca="false">IFERROR(VLOOKUP(F358, Entries!$B:$F, 5, FALSE()),"")</f>
        <v/>
      </c>
      <c r="L358" s="0" t="str">
        <f aca="false">LEFT(Table22[[#This Row],[Category]],2)</f>
        <v/>
      </c>
      <c r="M358" s="0" t="str">
        <f aca="false">IF(F358&lt;&gt;0,COUNTIF($L$2:L358,L358),"")</f>
        <v/>
      </c>
      <c r="N358" s="0" t="str">
        <f aca="false">IF(F358&lt;&gt;0,L358&amp;":"&amp;M358,"")</f>
        <v/>
      </c>
    </row>
    <row r="359" customFormat="false" ht="15" hidden="false" customHeight="false" outlineLevel="0" collapsed="false">
      <c r="A359" s="5" t="n">
        <v>358</v>
      </c>
      <c r="B359" s="5" t="str">
        <f aca="false">IF(F359&lt;&gt;"",COUNTIF($J$2:J359,J359),"")</f>
        <v/>
      </c>
      <c r="C359" s="5" t="str">
        <f aca="false">IF(F359&lt;&gt;0,J359&amp;":"&amp;B359,"")</f>
        <v/>
      </c>
      <c r="D359" s="5" t="str">
        <f aca="false">IF(F359&lt;&gt;0,COUNTIF($K$2:K359,K359),"")</f>
        <v/>
      </c>
      <c r="E359" s="5" t="str">
        <f aca="false">IF(F359&lt;&gt;0,K359&amp;":"&amp;D359,"")</f>
        <v/>
      </c>
      <c r="G359" s="21"/>
      <c r="H359" s="0" t="str">
        <f aca="false">IFERROR(VLOOKUP(F359, Entries!$B:$F, 2, FALSE()),"")</f>
        <v/>
      </c>
      <c r="I359" s="0" t="str">
        <f aca="false">IFERROR(VLOOKUP(F359, Entries!$B:$F, 3, FALSE()),"")</f>
        <v/>
      </c>
      <c r="J359" s="0" t="str">
        <f aca="false">IFERROR(VLOOKUP(F359, Entries!$B:$F, 4, FALSE()),"")</f>
        <v/>
      </c>
      <c r="K359" s="0" t="str">
        <f aca="false">IFERROR(VLOOKUP(F359, Entries!$B:$F, 5, FALSE()),"")</f>
        <v/>
      </c>
      <c r="L359" s="0" t="str">
        <f aca="false">LEFT(Table22[[#This Row],[Category]],2)</f>
        <v/>
      </c>
      <c r="M359" s="0" t="str">
        <f aca="false">IF(F359&lt;&gt;0,COUNTIF($L$2:L359,L359),"")</f>
        <v/>
      </c>
      <c r="N359" s="0" t="str">
        <f aca="false">IF(F359&lt;&gt;0,L359&amp;":"&amp;M359,"")</f>
        <v/>
      </c>
    </row>
    <row r="360" customFormat="false" ht="15" hidden="false" customHeight="false" outlineLevel="0" collapsed="false">
      <c r="A360" s="5" t="n">
        <v>359</v>
      </c>
      <c r="B360" s="5" t="str">
        <f aca="false">IF(F360&lt;&gt;"",COUNTIF($J$2:J360,J360),"")</f>
        <v/>
      </c>
      <c r="C360" s="5" t="str">
        <f aca="false">IF(F360&lt;&gt;0,J360&amp;":"&amp;B360,"")</f>
        <v/>
      </c>
      <c r="D360" s="5" t="str">
        <f aca="false">IF(F360&lt;&gt;0,COUNTIF($K$2:K360,K360),"")</f>
        <v/>
      </c>
      <c r="E360" s="5" t="str">
        <f aca="false">IF(F360&lt;&gt;0,K360&amp;":"&amp;D360,"")</f>
        <v/>
      </c>
      <c r="G360" s="21"/>
      <c r="H360" s="0" t="str">
        <f aca="false">IFERROR(VLOOKUP(F360, Entries!$B:$F, 2, FALSE()),"")</f>
        <v/>
      </c>
      <c r="I360" s="0" t="str">
        <f aca="false">IFERROR(VLOOKUP(F360, Entries!$B:$F, 3, FALSE()),"")</f>
        <v/>
      </c>
      <c r="J360" s="0" t="str">
        <f aca="false">IFERROR(VLOOKUP(F360, Entries!$B:$F, 4, FALSE()),"")</f>
        <v/>
      </c>
      <c r="K360" s="0" t="str">
        <f aca="false">IFERROR(VLOOKUP(F360, Entries!$B:$F, 5, FALSE()),"")</f>
        <v/>
      </c>
      <c r="L360" s="0" t="str">
        <f aca="false">LEFT(Table22[[#This Row],[Category]],2)</f>
        <v/>
      </c>
      <c r="M360" s="0" t="str">
        <f aca="false">IF(F360&lt;&gt;0,COUNTIF($L$2:L360,L360),"")</f>
        <v/>
      </c>
      <c r="N360" s="0" t="str">
        <f aca="false">IF(F360&lt;&gt;0,L360&amp;":"&amp;M360,"")</f>
        <v/>
      </c>
    </row>
    <row r="361" customFormat="false" ht="15" hidden="false" customHeight="false" outlineLevel="0" collapsed="false">
      <c r="A361" s="5" t="n">
        <v>360</v>
      </c>
      <c r="B361" s="5" t="str">
        <f aca="false">IF(F361&lt;&gt;"",COUNTIF($J$2:J361,J361),"")</f>
        <v/>
      </c>
      <c r="C361" s="5" t="str">
        <f aca="false">IF(F361&lt;&gt;0,J361&amp;":"&amp;B361,"")</f>
        <v/>
      </c>
      <c r="D361" s="5" t="str">
        <f aca="false">IF(F361&lt;&gt;0,COUNTIF($K$2:K361,K361),"")</f>
        <v/>
      </c>
      <c r="E361" s="5" t="str">
        <f aca="false">IF(F361&lt;&gt;0,K361&amp;":"&amp;D361,"")</f>
        <v/>
      </c>
      <c r="G361" s="21"/>
      <c r="H361" s="0" t="str">
        <f aca="false">IFERROR(VLOOKUP(F361, Entries!$B:$F, 2, FALSE()),"")</f>
        <v/>
      </c>
      <c r="I361" s="0" t="str">
        <f aca="false">IFERROR(VLOOKUP(F361, Entries!$B:$F, 3, FALSE()),"")</f>
        <v/>
      </c>
      <c r="J361" s="0" t="str">
        <f aca="false">IFERROR(VLOOKUP(F361, Entries!$B:$F, 4, FALSE()),"")</f>
        <v/>
      </c>
      <c r="K361" s="0" t="str">
        <f aca="false">IFERROR(VLOOKUP(F361, Entries!$B:$F, 5, FALSE()),"")</f>
        <v/>
      </c>
      <c r="L361" s="0" t="str">
        <f aca="false">LEFT(Table22[[#This Row],[Category]],2)</f>
        <v/>
      </c>
      <c r="M361" s="0" t="str">
        <f aca="false">IF(F361&lt;&gt;0,COUNTIF($L$2:L361,L361),"")</f>
        <v/>
      </c>
      <c r="N361" s="0" t="str">
        <f aca="false">IF(F361&lt;&gt;0,L361&amp;":"&amp;M361,"")</f>
        <v/>
      </c>
    </row>
    <row r="362" customFormat="false" ht="15" hidden="false" customHeight="false" outlineLevel="0" collapsed="false">
      <c r="A362" s="5" t="n">
        <v>361</v>
      </c>
      <c r="B362" s="5" t="str">
        <f aca="false">IF(F362&lt;&gt;"",COUNTIF($J$2:J362,J362),"")</f>
        <v/>
      </c>
      <c r="C362" s="5" t="str">
        <f aca="false">IF(F362&lt;&gt;0,J362&amp;":"&amp;B362,"")</f>
        <v/>
      </c>
      <c r="D362" s="5" t="str">
        <f aca="false">IF(F362&lt;&gt;0,COUNTIF($K$2:K362,K362),"")</f>
        <v/>
      </c>
      <c r="E362" s="5" t="str">
        <f aca="false">IF(F362&lt;&gt;0,K362&amp;":"&amp;D362,"")</f>
        <v/>
      </c>
      <c r="G362" s="21"/>
      <c r="H362" s="0" t="str">
        <f aca="false">IFERROR(VLOOKUP(F362, Entries!$B:$F, 2, FALSE()),"")</f>
        <v/>
      </c>
      <c r="I362" s="0" t="str">
        <f aca="false">IFERROR(VLOOKUP(F362, Entries!$B:$F, 3, FALSE()),"")</f>
        <v/>
      </c>
      <c r="J362" s="0" t="str">
        <f aca="false">IFERROR(VLOOKUP(F362, Entries!$B:$F, 4, FALSE()),"")</f>
        <v/>
      </c>
      <c r="K362" s="0" t="str">
        <f aca="false">IFERROR(VLOOKUP(F362, Entries!$B:$F, 5, FALSE()),"")</f>
        <v/>
      </c>
      <c r="L362" s="0" t="str">
        <f aca="false">LEFT(Table22[[#This Row],[Category]],2)</f>
        <v/>
      </c>
      <c r="M362" s="0" t="str">
        <f aca="false">IF(F362&lt;&gt;0,COUNTIF($L$2:L362,L362),"")</f>
        <v/>
      </c>
      <c r="N362" s="0" t="str">
        <f aca="false">IF(F362&lt;&gt;0,L362&amp;":"&amp;M362,"")</f>
        <v/>
      </c>
    </row>
    <row r="363" customFormat="false" ht="15" hidden="false" customHeight="false" outlineLevel="0" collapsed="false">
      <c r="A363" s="5" t="n">
        <v>362</v>
      </c>
      <c r="B363" s="5" t="str">
        <f aca="false">IF(F363&lt;&gt;"",COUNTIF($J$2:J363,J363),"")</f>
        <v/>
      </c>
      <c r="C363" s="5" t="str">
        <f aca="false">IF(F363&lt;&gt;0,J363&amp;":"&amp;B363,"")</f>
        <v/>
      </c>
      <c r="D363" s="5" t="str">
        <f aca="false">IF(F363&lt;&gt;0,COUNTIF($K$2:K363,K363),"")</f>
        <v/>
      </c>
      <c r="E363" s="5" t="str">
        <f aca="false">IF(F363&lt;&gt;0,K363&amp;":"&amp;D363,"")</f>
        <v/>
      </c>
      <c r="G363" s="21"/>
      <c r="H363" s="0" t="str">
        <f aca="false">IFERROR(VLOOKUP(F363, Entries!$B:$F, 2, FALSE()),"")</f>
        <v/>
      </c>
      <c r="I363" s="0" t="str">
        <f aca="false">IFERROR(VLOOKUP(F363, Entries!$B:$F, 3, FALSE()),"")</f>
        <v/>
      </c>
      <c r="J363" s="0" t="str">
        <f aca="false">IFERROR(VLOOKUP(F363, Entries!$B:$F, 4, FALSE()),"")</f>
        <v/>
      </c>
      <c r="K363" s="0" t="str">
        <f aca="false">IFERROR(VLOOKUP(F363, Entries!$B:$F, 5, FALSE()),"")</f>
        <v/>
      </c>
      <c r="L363" s="0" t="str">
        <f aca="false">LEFT(Table22[[#This Row],[Category]],2)</f>
        <v/>
      </c>
      <c r="M363" s="0" t="str">
        <f aca="false">IF(F363&lt;&gt;0,COUNTIF($L$2:L363,L363),"")</f>
        <v/>
      </c>
      <c r="N363" s="0" t="str">
        <f aca="false">IF(F363&lt;&gt;0,L363&amp;":"&amp;M363,"")</f>
        <v/>
      </c>
    </row>
    <row r="364" customFormat="false" ht="15" hidden="false" customHeight="false" outlineLevel="0" collapsed="false">
      <c r="A364" s="5" t="n">
        <v>363</v>
      </c>
      <c r="B364" s="5" t="str">
        <f aca="false">IF(F364&lt;&gt;"",COUNTIF($J$2:J364,J364),"")</f>
        <v/>
      </c>
      <c r="C364" s="5" t="str">
        <f aca="false">IF(F364&lt;&gt;0,J364&amp;":"&amp;B364,"")</f>
        <v/>
      </c>
      <c r="D364" s="5" t="str">
        <f aca="false">IF(F364&lt;&gt;0,COUNTIF($K$2:K364,K364),"")</f>
        <v/>
      </c>
      <c r="E364" s="5" t="str">
        <f aca="false">IF(F364&lt;&gt;0,K364&amp;":"&amp;D364,"")</f>
        <v/>
      </c>
      <c r="G364" s="21"/>
      <c r="H364" s="0" t="str">
        <f aca="false">IFERROR(VLOOKUP(F364, Entries!$B:$F, 2, FALSE()),"")</f>
        <v/>
      </c>
      <c r="I364" s="0" t="str">
        <f aca="false">IFERROR(VLOOKUP(F364, Entries!$B:$F, 3, FALSE()),"")</f>
        <v/>
      </c>
      <c r="J364" s="0" t="str">
        <f aca="false">IFERROR(VLOOKUP(F364, Entries!$B:$F, 4, FALSE()),"")</f>
        <v/>
      </c>
      <c r="K364" s="0" t="str">
        <f aca="false">IFERROR(VLOOKUP(F364, Entries!$B:$F, 5, FALSE()),"")</f>
        <v/>
      </c>
      <c r="L364" s="0" t="str">
        <f aca="false">LEFT(Table22[[#This Row],[Category]],2)</f>
        <v/>
      </c>
      <c r="M364" s="0" t="str">
        <f aca="false">IF(F364&lt;&gt;0,COUNTIF($L$2:L364,L364),"")</f>
        <v/>
      </c>
      <c r="N364" s="0" t="str">
        <f aca="false">IF(F364&lt;&gt;0,L364&amp;":"&amp;M364,"")</f>
        <v/>
      </c>
    </row>
    <row r="365" customFormat="false" ht="15" hidden="false" customHeight="false" outlineLevel="0" collapsed="false">
      <c r="A365" s="5" t="n">
        <v>364</v>
      </c>
      <c r="B365" s="5" t="str">
        <f aca="false">IF(F365&lt;&gt;"",COUNTIF($J$2:J365,J365),"")</f>
        <v/>
      </c>
      <c r="C365" s="5" t="str">
        <f aca="false">IF(F365&lt;&gt;0,J365&amp;":"&amp;B365,"")</f>
        <v/>
      </c>
      <c r="D365" s="5" t="str">
        <f aca="false">IF(F365&lt;&gt;0,COUNTIF($K$2:K365,K365),"")</f>
        <v/>
      </c>
      <c r="E365" s="5" t="str">
        <f aca="false">IF(F365&lt;&gt;0,K365&amp;":"&amp;D365,"")</f>
        <v/>
      </c>
      <c r="G365" s="21"/>
      <c r="H365" s="0" t="str">
        <f aca="false">IFERROR(VLOOKUP(F365, Entries!$B:$F, 2, FALSE()),"")</f>
        <v/>
      </c>
      <c r="I365" s="0" t="str">
        <f aca="false">IFERROR(VLOOKUP(F365, Entries!$B:$F, 3, FALSE()),"")</f>
        <v/>
      </c>
      <c r="J365" s="0" t="str">
        <f aca="false">IFERROR(VLOOKUP(F365, Entries!$B:$F, 4, FALSE()),"")</f>
        <v/>
      </c>
      <c r="K365" s="0" t="str">
        <f aca="false">IFERROR(VLOOKUP(F365, Entries!$B:$F, 5, FALSE()),"")</f>
        <v/>
      </c>
      <c r="L365" s="0" t="str">
        <f aca="false">LEFT(Table22[[#This Row],[Category]],2)</f>
        <v/>
      </c>
      <c r="M365" s="0" t="str">
        <f aca="false">IF(F365&lt;&gt;0,COUNTIF($L$2:L365,L365),"")</f>
        <v/>
      </c>
      <c r="N365" s="0" t="str">
        <f aca="false">IF(F365&lt;&gt;0,L365&amp;":"&amp;M365,"")</f>
        <v/>
      </c>
    </row>
    <row r="366" customFormat="false" ht="15" hidden="false" customHeight="false" outlineLevel="0" collapsed="false">
      <c r="A366" s="5" t="n">
        <v>365</v>
      </c>
      <c r="B366" s="5" t="str">
        <f aca="false">IF(F366&lt;&gt;"",COUNTIF($J$2:J366,J366),"")</f>
        <v/>
      </c>
      <c r="C366" s="5" t="str">
        <f aca="false">IF(F366&lt;&gt;0,J366&amp;":"&amp;B366,"")</f>
        <v/>
      </c>
      <c r="D366" s="5" t="str">
        <f aca="false">IF(F366&lt;&gt;0,COUNTIF($K$2:K366,K366),"")</f>
        <v/>
      </c>
      <c r="E366" s="5" t="str">
        <f aca="false">IF(F366&lt;&gt;0,K366&amp;":"&amp;D366,"")</f>
        <v/>
      </c>
      <c r="G366" s="21"/>
      <c r="H366" s="0" t="str">
        <f aca="false">IFERROR(VLOOKUP(F366, Entries!$B:$F, 2, FALSE()),"")</f>
        <v/>
      </c>
      <c r="I366" s="0" t="str">
        <f aca="false">IFERROR(VLOOKUP(F366, Entries!$B:$F, 3, FALSE()),"")</f>
        <v/>
      </c>
      <c r="J366" s="0" t="str">
        <f aca="false">IFERROR(VLOOKUP(F366, Entries!$B:$F, 4, FALSE()),"")</f>
        <v/>
      </c>
      <c r="K366" s="0" t="str">
        <f aca="false">IFERROR(VLOOKUP(F366, Entries!$B:$F, 5, FALSE()),"")</f>
        <v/>
      </c>
      <c r="L366" s="0" t="str">
        <f aca="false">LEFT(Table22[[#This Row],[Category]],2)</f>
        <v/>
      </c>
      <c r="M366" s="0" t="str">
        <f aca="false">IF(F366&lt;&gt;0,COUNTIF($L$2:L366,L366),"")</f>
        <v/>
      </c>
      <c r="N366" s="0" t="str">
        <f aca="false">IF(F366&lt;&gt;0,L366&amp;":"&amp;M366,"")</f>
        <v/>
      </c>
    </row>
    <row r="367" customFormat="false" ht="15" hidden="false" customHeight="false" outlineLevel="0" collapsed="false">
      <c r="A367" s="5" t="n">
        <v>366</v>
      </c>
      <c r="B367" s="5" t="str">
        <f aca="false">IF(F367&lt;&gt;"",COUNTIF($J$2:J367,J367),"")</f>
        <v/>
      </c>
      <c r="C367" s="5" t="str">
        <f aca="false">IF(F367&lt;&gt;0,J367&amp;":"&amp;B367,"")</f>
        <v/>
      </c>
      <c r="D367" s="5" t="str">
        <f aca="false">IF(F367&lt;&gt;0,COUNTIF($K$2:K367,K367),"")</f>
        <v/>
      </c>
      <c r="E367" s="5" t="str">
        <f aca="false">IF(F367&lt;&gt;0,K367&amp;":"&amp;D367,"")</f>
        <v/>
      </c>
      <c r="G367" s="21"/>
      <c r="H367" s="0" t="str">
        <f aca="false">IFERROR(VLOOKUP(F367, Entries!$B:$F, 2, FALSE()),"")</f>
        <v/>
      </c>
      <c r="I367" s="0" t="str">
        <f aca="false">IFERROR(VLOOKUP(F367, Entries!$B:$F, 3, FALSE()),"")</f>
        <v/>
      </c>
      <c r="J367" s="0" t="str">
        <f aca="false">IFERROR(VLOOKUP(F367, Entries!$B:$F, 4, FALSE()),"")</f>
        <v/>
      </c>
      <c r="K367" s="0" t="str">
        <f aca="false">IFERROR(VLOOKUP(F367, Entries!$B:$F, 5, FALSE()),"")</f>
        <v/>
      </c>
      <c r="L367" s="0" t="str">
        <f aca="false">LEFT(Table22[[#This Row],[Category]],2)</f>
        <v/>
      </c>
      <c r="M367" s="0" t="str">
        <f aca="false">IF(F367&lt;&gt;0,COUNTIF($L$2:L367,L367),"")</f>
        <v/>
      </c>
      <c r="N367" s="0" t="str">
        <f aca="false">IF(F367&lt;&gt;0,L367&amp;":"&amp;M367,"")</f>
        <v/>
      </c>
    </row>
    <row r="368" customFormat="false" ht="15" hidden="false" customHeight="false" outlineLevel="0" collapsed="false">
      <c r="A368" s="5" t="n">
        <v>367</v>
      </c>
      <c r="B368" s="5" t="str">
        <f aca="false">IF(F368&lt;&gt;"",COUNTIF($J$2:J368,J368),"")</f>
        <v/>
      </c>
      <c r="C368" s="5" t="str">
        <f aca="false">IF(F368&lt;&gt;0,J368&amp;":"&amp;B368,"")</f>
        <v/>
      </c>
      <c r="D368" s="5" t="str">
        <f aca="false">IF(F368&lt;&gt;0,COUNTIF($K$2:K368,K368),"")</f>
        <v/>
      </c>
      <c r="E368" s="5" t="str">
        <f aca="false">IF(F368&lt;&gt;0,K368&amp;":"&amp;D368,"")</f>
        <v/>
      </c>
      <c r="G368" s="21"/>
      <c r="H368" s="0" t="str">
        <f aca="false">IFERROR(VLOOKUP(F368, Entries!$B:$F, 2, FALSE()),"")</f>
        <v/>
      </c>
      <c r="I368" s="0" t="str">
        <f aca="false">IFERROR(VLOOKUP(F368, Entries!$B:$F, 3, FALSE()),"")</f>
        <v/>
      </c>
      <c r="J368" s="0" t="str">
        <f aca="false">IFERROR(VLOOKUP(F368, Entries!$B:$F, 4, FALSE()),"")</f>
        <v/>
      </c>
      <c r="K368" s="0" t="str">
        <f aca="false">IFERROR(VLOOKUP(F368, Entries!$B:$F, 5, FALSE()),"")</f>
        <v/>
      </c>
      <c r="L368" s="0" t="str">
        <f aca="false">LEFT(Table22[[#This Row],[Category]],2)</f>
        <v/>
      </c>
      <c r="M368" s="0" t="str">
        <f aca="false">IF(F368&lt;&gt;0,COUNTIF($L$2:L368,L368),"")</f>
        <v/>
      </c>
      <c r="N368" s="0" t="str">
        <f aca="false">IF(F368&lt;&gt;0,L368&amp;":"&amp;M368,"")</f>
        <v/>
      </c>
    </row>
    <row r="369" customFormat="false" ht="15" hidden="false" customHeight="false" outlineLevel="0" collapsed="false">
      <c r="A369" s="5" t="n">
        <v>368</v>
      </c>
      <c r="B369" s="5" t="str">
        <f aca="false">IF(F369&lt;&gt;"",COUNTIF($J$2:J369,J369),"")</f>
        <v/>
      </c>
      <c r="C369" s="5" t="str">
        <f aca="false">IF(F369&lt;&gt;0,J369&amp;":"&amp;B369,"")</f>
        <v/>
      </c>
      <c r="D369" s="5" t="str">
        <f aca="false">IF(F369&lt;&gt;0,COUNTIF($K$2:K369,K369),"")</f>
        <v/>
      </c>
      <c r="E369" s="5" t="str">
        <f aca="false">IF(F369&lt;&gt;0,K369&amp;":"&amp;D369,"")</f>
        <v/>
      </c>
      <c r="G369" s="21"/>
      <c r="H369" s="0" t="str">
        <f aca="false">IFERROR(VLOOKUP(F369, Entries!$B:$F, 2, FALSE()),"")</f>
        <v/>
      </c>
      <c r="I369" s="0" t="str">
        <f aca="false">IFERROR(VLOOKUP(F369, Entries!$B:$F, 3, FALSE()),"")</f>
        <v/>
      </c>
      <c r="J369" s="0" t="str">
        <f aca="false">IFERROR(VLOOKUP(F369, Entries!$B:$F, 4, FALSE()),"")</f>
        <v/>
      </c>
      <c r="K369" s="0" t="str">
        <f aca="false">IFERROR(VLOOKUP(F369, Entries!$B:$F, 5, FALSE()),"")</f>
        <v/>
      </c>
      <c r="L369" s="0" t="str">
        <f aca="false">LEFT(Table22[[#This Row],[Category]],2)</f>
        <v/>
      </c>
      <c r="M369" s="0" t="str">
        <f aca="false">IF(F369&lt;&gt;0,COUNTIF($L$2:L369,L369),"")</f>
        <v/>
      </c>
      <c r="N369" s="0" t="str">
        <f aca="false">IF(F369&lt;&gt;0,L369&amp;":"&amp;M369,"")</f>
        <v/>
      </c>
    </row>
    <row r="370" customFormat="false" ht="15" hidden="false" customHeight="false" outlineLevel="0" collapsed="false">
      <c r="A370" s="5" t="n">
        <v>369</v>
      </c>
      <c r="B370" s="5" t="str">
        <f aca="false">IF(F370&lt;&gt;"",COUNTIF($J$2:J370,J370),"")</f>
        <v/>
      </c>
      <c r="C370" s="5" t="str">
        <f aca="false">IF(F370&lt;&gt;0,J370&amp;":"&amp;B370,"")</f>
        <v/>
      </c>
      <c r="D370" s="5" t="str">
        <f aca="false">IF(F370&lt;&gt;0,COUNTIF($K$2:K370,K370),"")</f>
        <v/>
      </c>
      <c r="E370" s="5" t="str">
        <f aca="false">IF(F370&lt;&gt;0,K370&amp;":"&amp;D370,"")</f>
        <v/>
      </c>
      <c r="G370" s="21"/>
      <c r="H370" s="0" t="str">
        <f aca="false">IFERROR(VLOOKUP(F370, Entries!$B:$F, 2, FALSE()),"")</f>
        <v/>
      </c>
      <c r="I370" s="0" t="str">
        <f aca="false">IFERROR(VLOOKUP(F370, Entries!$B:$F, 3, FALSE()),"")</f>
        <v/>
      </c>
      <c r="J370" s="0" t="str">
        <f aca="false">IFERROR(VLOOKUP(F370, Entries!$B:$F, 4, FALSE()),"")</f>
        <v/>
      </c>
      <c r="K370" s="0" t="str">
        <f aca="false">IFERROR(VLOOKUP(F370, Entries!$B:$F, 5, FALSE()),"")</f>
        <v/>
      </c>
      <c r="L370" s="0" t="str">
        <f aca="false">LEFT(Table22[[#This Row],[Category]],2)</f>
        <v/>
      </c>
      <c r="M370" s="0" t="str">
        <f aca="false">IF(F370&lt;&gt;0,COUNTIF($L$2:L370,L370),"")</f>
        <v/>
      </c>
      <c r="N370" s="0" t="str">
        <f aca="false">IF(F370&lt;&gt;0,L370&amp;":"&amp;M370,"")</f>
        <v/>
      </c>
    </row>
    <row r="371" customFormat="false" ht="15" hidden="false" customHeight="false" outlineLevel="0" collapsed="false">
      <c r="A371" s="5" t="n">
        <v>370</v>
      </c>
      <c r="B371" s="5" t="str">
        <f aca="false">IF(F371&lt;&gt;"",COUNTIF($J$2:J371,J371),"")</f>
        <v/>
      </c>
      <c r="C371" s="5" t="str">
        <f aca="false">IF(F371&lt;&gt;0,J371&amp;":"&amp;B371,"")</f>
        <v/>
      </c>
      <c r="D371" s="5" t="str">
        <f aca="false">IF(F371&lt;&gt;0,COUNTIF($K$2:K371,K371),"")</f>
        <v/>
      </c>
      <c r="E371" s="5" t="str">
        <f aca="false">IF(F371&lt;&gt;0,K371&amp;":"&amp;D371,"")</f>
        <v/>
      </c>
      <c r="G371" s="21"/>
      <c r="H371" s="0" t="str">
        <f aca="false">IFERROR(VLOOKUP(F371, Entries!$B:$F, 2, FALSE()),"")</f>
        <v/>
      </c>
      <c r="I371" s="0" t="str">
        <f aca="false">IFERROR(VLOOKUP(F371, Entries!$B:$F, 3, FALSE()),"")</f>
        <v/>
      </c>
      <c r="J371" s="0" t="str">
        <f aca="false">IFERROR(VLOOKUP(F371, Entries!$B:$F, 4, FALSE()),"")</f>
        <v/>
      </c>
      <c r="K371" s="0" t="str">
        <f aca="false">IFERROR(VLOOKUP(F371, Entries!$B:$F, 5, FALSE()),"")</f>
        <v/>
      </c>
      <c r="L371" s="0" t="str">
        <f aca="false">LEFT(Table22[[#This Row],[Category]],2)</f>
        <v/>
      </c>
      <c r="M371" s="0" t="str">
        <f aca="false">IF(F371&lt;&gt;0,COUNTIF($L$2:L371,L371),"")</f>
        <v/>
      </c>
      <c r="N371" s="0" t="str">
        <f aca="false">IF(F371&lt;&gt;0,L371&amp;":"&amp;M371,"")</f>
        <v/>
      </c>
    </row>
    <row r="372" customFormat="false" ht="15" hidden="false" customHeight="false" outlineLevel="0" collapsed="false">
      <c r="A372" s="5" t="n">
        <v>371</v>
      </c>
      <c r="B372" s="5" t="str">
        <f aca="false">IF(F372&lt;&gt;"",COUNTIF($J$2:J372,J372),"")</f>
        <v/>
      </c>
      <c r="C372" s="5" t="str">
        <f aca="false">IF(F372&lt;&gt;0,J372&amp;":"&amp;B372,"")</f>
        <v/>
      </c>
      <c r="D372" s="5" t="str">
        <f aca="false">IF(F372&lt;&gt;0,COUNTIF($K$2:K372,K372),"")</f>
        <v/>
      </c>
      <c r="E372" s="5" t="str">
        <f aca="false">IF(F372&lt;&gt;0,K372&amp;":"&amp;D372,"")</f>
        <v/>
      </c>
      <c r="G372" s="21"/>
      <c r="H372" s="0" t="str">
        <f aca="false">IFERROR(VLOOKUP(F372, Entries!$B:$F, 2, FALSE()),"")</f>
        <v/>
      </c>
      <c r="I372" s="0" t="str">
        <f aca="false">IFERROR(VLOOKUP(F372, Entries!$B:$F, 3, FALSE()),"")</f>
        <v/>
      </c>
      <c r="J372" s="0" t="str">
        <f aca="false">IFERROR(VLOOKUP(F372, Entries!$B:$F, 4, FALSE()),"")</f>
        <v/>
      </c>
      <c r="K372" s="0" t="str">
        <f aca="false">IFERROR(VLOOKUP(F372, Entries!$B:$F, 5, FALSE()),"")</f>
        <v/>
      </c>
      <c r="L372" s="0" t="str">
        <f aca="false">LEFT(Table22[[#This Row],[Category]],2)</f>
        <v/>
      </c>
      <c r="M372" s="0" t="str">
        <f aca="false">IF(F372&lt;&gt;0,COUNTIF($L$2:L372,L372),"")</f>
        <v/>
      </c>
      <c r="N372" s="0" t="str">
        <f aca="false">IF(F372&lt;&gt;0,L372&amp;":"&amp;M372,"")</f>
        <v/>
      </c>
    </row>
    <row r="373" customFormat="false" ht="15" hidden="false" customHeight="false" outlineLevel="0" collapsed="false">
      <c r="A373" s="5" t="n">
        <v>372</v>
      </c>
      <c r="B373" s="5" t="str">
        <f aca="false">IF(F373&lt;&gt;"",COUNTIF($J$2:J373,J373),"")</f>
        <v/>
      </c>
      <c r="C373" s="5" t="str">
        <f aca="false">IF(F373&lt;&gt;0,J373&amp;":"&amp;B373,"")</f>
        <v/>
      </c>
      <c r="D373" s="5" t="str">
        <f aca="false">IF(F373&lt;&gt;0,COUNTIF($K$2:K373,K373),"")</f>
        <v/>
      </c>
      <c r="E373" s="5" t="str">
        <f aca="false">IF(F373&lt;&gt;0,K373&amp;":"&amp;D373,"")</f>
        <v/>
      </c>
      <c r="G373" s="21"/>
      <c r="H373" s="0" t="str">
        <f aca="false">IFERROR(VLOOKUP(F373, Entries!$B:$F, 2, FALSE()),"")</f>
        <v/>
      </c>
      <c r="I373" s="0" t="str">
        <f aca="false">IFERROR(VLOOKUP(F373, Entries!$B:$F, 3, FALSE()),"")</f>
        <v/>
      </c>
      <c r="J373" s="0" t="str">
        <f aca="false">IFERROR(VLOOKUP(F373, Entries!$B:$F, 4, FALSE()),"")</f>
        <v/>
      </c>
      <c r="K373" s="0" t="str">
        <f aca="false">IFERROR(VLOOKUP(F373, Entries!$B:$F, 5, FALSE()),"")</f>
        <v/>
      </c>
      <c r="L373" s="0" t="str">
        <f aca="false">LEFT(Table22[[#This Row],[Category]],2)</f>
        <v/>
      </c>
      <c r="M373" s="0" t="str">
        <f aca="false">IF(F373&lt;&gt;0,COUNTIF($L$2:L373,L373),"")</f>
        <v/>
      </c>
      <c r="N373" s="0" t="str">
        <f aca="false">IF(F373&lt;&gt;0,L373&amp;":"&amp;M373,"")</f>
        <v/>
      </c>
    </row>
    <row r="374" customFormat="false" ht="15" hidden="false" customHeight="false" outlineLevel="0" collapsed="false">
      <c r="A374" s="5" t="n">
        <v>373</v>
      </c>
      <c r="B374" s="5" t="str">
        <f aca="false">IF(F374&lt;&gt;"",COUNTIF($J$2:J374,J374),"")</f>
        <v/>
      </c>
      <c r="C374" s="5" t="str">
        <f aca="false">IF(F374&lt;&gt;0,J374&amp;":"&amp;B374,"")</f>
        <v/>
      </c>
      <c r="D374" s="5" t="str">
        <f aca="false">IF(F374&lt;&gt;0,COUNTIF($K$2:K374,K374),"")</f>
        <v/>
      </c>
      <c r="E374" s="5" t="str">
        <f aca="false">IF(F374&lt;&gt;0,K374&amp;":"&amp;D374,"")</f>
        <v/>
      </c>
      <c r="G374" s="21"/>
      <c r="H374" s="0" t="str">
        <f aca="false">IFERROR(VLOOKUP(F374, Entries!$B:$F, 2, FALSE()),"")</f>
        <v/>
      </c>
      <c r="I374" s="0" t="str">
        <f aca="false">IFERROR(VLOOKUP(F374, Entries!$B:$F, 3, FALSE()),"")</f>
        <v/>
      </c>
      <c r="J374" s="0" t="str">
        <f aca="false">IFERROR(VLOOKUP(F374, Entries!$B:$F, 4, FALSE()),"")</f>
        <v/>
      </c>
      <c r="K374" s="0" t="str">
        <f aca="false">IFERROR(VLOOKUP(F374, Entries!$B:$F, 5, FALSE()),"")</f>
        <v/>
      </c>
      <c r="L374" s="0" t="str">
        <f aca="false">LEFT(Table22[[#This Row],[Category]],2)</f>
        <v/>
      </c>
      <c r="M374" s="0" t="str">
        <f aca="false">IF(F374&lt;&gt;0,COUNTIF($L$2:L374,L374),"")</f>
        <v/>
      </c>
      <c r="N374" s="0" t="str">
        <f aca="false">IF(F374&lt;&gt;0,L374&amp;":"&amp;M374,"")</f>
        <v/>
      </c>
    </row>
    <row r="375" customFormat="false" ht="15" hidden="false" customHeight="false" outlineLevel="0" collapsed="false">
      <c r="A375" s="5" t="n">
        <v>374</v>
      </c>
      <c r="B375" s="5" t="str">
        <f aca="false">IF(F375&lt;&gt;"",COUNTIF($J$2:J375,J375),"")</f>
        <v/>
      </c>
      <c r="C375" s="5" t="str">
        <f aca="false">IF(F375&lt;&gt;0,J375&amp;":"&amp;B375,"")</f>
        <v/>
      </c>
      <c r="D375" s="5" t="str">
        <f aca="false">IF(F375&lt;&gt;0,COUNTIF($K$2:K375,K375),"")</f>
        <v/>
      </c>
      <c r="E375" s="5" t="str">
        <f aca="false">IF(F375&lt;&gt;0,K375&amp;":"&amp;D375,"")</f>
        <v/>
      </c>
      <c r="G375" s="21"/>
      <c r="H375" s="0" t="str">
        <f aca="false">IFERROR(VLOOKUP(F375, Entries!$B:$F, 2, FALSE()),"")</f>
        <v/>
      </c>
      <c r="I375" s="0" t="str">
        <f aca="false">IFERROR(VLOOKUP(F375, Entries!$B:$F, 3, FALSE()),"")</f>
        <v/>
      </c>
      <c r="J375" s="0" t="str">
        <f aca="false">IFERROR(VLOOKUP(F375, Entries!$B:$F, 4, FALSE()),"")</f>
        <v/>
      </c>
      <c r="K375" s="0" t="str">
        <f aca="false">IFERROR(VLOOKUP(F375, Entries!$B:$F, 5, FALSE()),"")</f>
        <v/>
      </c>
      <c r="L375" s="0" t="str">
        <f aca="false">LEFT(Table22[[#This Row],[Category]],2)</f>
        <v/>
      </c>
      <c r="M375" s="0" t="str">
        <f aca="false">IF(F375&lt;&gt;0,COUNTIF($L$2:L375,L375),"")</f>
        <v/>
      </c>
      <c r="N375" s="0" t="str">
        <f aca="false">IF(F375&lt;&gt;0,L375&amp;":"&amp;M375,"")</f>
        <v/>
      </c>
    </row>
    <row r="376" customFormat="false" ht="15" hidden="false" customHeight="false" outlineLevel="0" collapsed="false">
      <c r="A376" s="5" t="n">
        <v>375</v>
      </c>
      <c r="B376" s="5" t="str">
        <f aca="false">IF(F376&lt;&gt;"",COUNTIF($J$2:J376,J376),"")</f>
        <v/>
      </c>
      <c r="C376" s="5" t="str">
        <f aca="false">IF(F376&lt;&gt;0,J376&amp;":"&amp;B376,"")</f>
        <v/>
      </c>
      <c r="D376" s="5" t="str">
        <f aca="false">IF(F376&lt;&gt;0,COUNTIF($K$2:K376,K376),"")</f>
        <v/>
      </c>
      <c r="E376" s="5" t="str">
        <f aca="false">IF(F376&lt;&gt;0,K376&amp;":"&amp;D376,"")</f>
        <v/>
      </c>
      <c r="G376" s="21"/>
      <c r="H376" s="0" t="str">
        <f aca="false">IFERROR(VLOOKUP(F376, Entries!$B:$F, 2, FALSE()),"")</f>
        <v/>
      </c>
      <c r="I376" s="0" t="str">
        <f aca="false">IFERROR(VLOOKUP(F376, Entries!$B:$F, 3, FALSE()),"")</f>
        <v/>
      </c>
      <c r="J376" s="0" t="str">
        <f aca="false">IFERROR(VLOOKUP(F376, Entries!$B:$F, 4, FALSE()),"")</f>
        <v/>
      </c>
      <c r="K376" s="0" t="str">
        <f aca="false">IFERROR(VLOOKUP(F376, Entries!$B:$F, 5, FALSE()),"")</f>
        <v/>
      </c>
      <c r="L376" s="0" t="str">
        <f aca="false">LEFT(Table22[[#This Row],[Category]],2)</f>
        <v/>
      </c>
      <c r="M376" s="0" t="str">
        <f aca="false">IF(F376&lt;&gt;0,COUNTIF($L$2:L376,L376),"")</f>
        <v/>
      </c>
      <c r="N376" s="0" t="str">
        <f aca="false">IF(F376&lt;&gt;0,L376&amp;":"&amp;M376,"")</f>
        <v/>
      </c>
    </row>
    <row r="377" customFormat="false" ht="15" hidden="false" customHeight="false" outlineLevel="0" collapsed="false">
      <c r="A377" s="5" t="n">
        <v>376</v>
      </c>
      <c r="B377" s="5" t="str">
        <f aca="false">IF(F377&lt;&gt;"",COUNTIF($J$2:J377,J377),"")</f>
        <v/>
      </c>
      <c r="C377" s="5" t="str">
        <f aca="false">IF(F377&lt;&gt;0,J377&amp;":"&amp;B377,"")</f>
        <v/>
      </c>
      <c r="D377" s="5" t="str">
        <f aca="false">IF(F377&lt;&gt;0,COUNTIF($K$2:K377,K377),"")</f>
        <v/>
      </c>
      <c r="E377" s="5" t="str">
        <f aca="false">IF(F377&lt;&gt;0,K377&amp;":"&amp;D377,"")</f>
        <v/>
      </c>
      <c r="G377" s="21"/>
      <c r="H377" s="0" t="str">
        <f aca="false">IFERROR(VLOOKUP(F377, Entries!$B:$F, 2, FALSE()),"")</f>
        <v/>
      </c>
      <c r="I377" s="0" t="str">
        <f aca="false">IFERROR(VLOOKUP(F377, Entries!$B:$F, 3, FALSE()),"")</f>
        <v/>
      </c>
      <c r="J377" s="0" t="str">
        <f aca="false">IFERROR(VLOOKUP(F377, Entries!$B:$F, 4, FALSE()),"")</f>
        <v/>
      </c>
      <c r="K377" s="0" t="str">
        <f aca="false">IFERROR(VLOOKUP(F377, Entries!$B:$F, 5, FALSE()),"")</f>
        <v/>
      </c>
      <c r="L377" s="0" t="str">
        <f aca="false">LEFT(Table22[[#This Row],[Category]],2)</f>
        <v/>
      </c>
      <c r="M377" s="0" t="str">
        <f aca="false">IF(F377&lt;&gt;0,COUNTIF($L$2:L377,L377),"")</f>
        <v/>
      </c>
      <c r="N377" s="0" t="str">
        <f aca="false">IF(F377&lt;&gt;0,L377&amp;":"&amp;M377,"")</f>
        <v/>
      </c>
    </row>
    <row r="378" customFormat="false" ht="15" hidden="false" customHeight="false" outlineLevel="0" collapsed="false">
      <c r="A378" s="5" t="n">
        <v>377</v>
      </c>
      <c r="B378" s="5" t="str">
        <f aca="false">IF(F378&lt;&gt;"",COUNTIF($J$2:J378,J378),"")</f>
        <v/>
      </c>
      <c r="C378" s="5" t="str">
        <f aca="false">IF(F378&lt;&gt;0,J378&amp;":"&amp;B378,"")</f>
        <v/>
      </c>
      <c r="D378" s="5" t="str">
        <f aca="false">IF(F378&lt;&gt;0,COUNTIF($K$2:K378,K378),"")</f>
        <v/>
      </c>
      <c r="E378" s="5" t="str">
        <f aca="false">IF(F378&lt;&gt;0,K378&amp;":"&amp;D378,"")</f>
        <v/>
      </c>
      <c r="G378" s="21"/>
      <c r="H378" s="0" t="str">
        <f aca="false">IFERROR(VLOOKUP(F378, Entries!$B:$F, 2, FALSE()),"")</f>
        <v/>
      </c>
      <c r="I378" s="0" t="str">
        <f aca="false">IFERROR(VLOOKUP(F378, Entries!$B:$F, 3, FALSE()),"")</f>
        <v/>
      </c>
      <c r="J378" s="0" t="str">
        <f aca="false">IFERROR(VLOOKUP(F378, Entries!$B:$F, 4, FALSE()),"")</f>
        <v/>
      </c>
      <c r="K378" s="0" t="str">
        <f aca="false">IFERROR(VLOOKUP(F378, Entries!$B:$F, 5, FALSE()),"")</f>
        <v/>
      </c>
      <c r="L378" s="0" t="str">
        <f aca="false">LEFT(Table22[[#This Row],[Category]],2)</f>
        <v/>
      </c>
      <c r="M378" s="0" t="str">
        <f aca="false">IF(F378&lt;&gt;0,COUNTIF($L$2:L378,L378),"")</f>
        <v/>
      </c>
      <c r="N378" s="0" t="str">
        <f aca="false">IF(F378&lt;&gt;0,L378&amp;":"&amp;M378,"")</f>
        <v/>
      </c>
    </row>
    <row r="379" customFormat="false" ht="15" hidden="false" customHeight="false" outlineLevel="0" collapsed="false">
      <c r="A379" s="5" t="n">
        <v>378</v>
      </c>
      <c r="B379" s="5" t="str">
        <f aca="false">IF(F379&lt;&gt;"",COUNTIF($J$2:J379,J379),"")</f>
        <v/>
      </c>
      <c r="C379" s="5" t="str">
        <f aca="false">IF(F379&lt;&gt;0,J379&amp;":"&amp;B379,"")</f>
        <v/>
      </c>
      <c r="D379" s="5" t="str">
        <f aca="false">IF(F379&lt;&gt;0,COUNTIF($K$2:K379,K379),"")</f>
        <v/>
      </c>
      <c r="E379" s="5" t="str">
        <f aca="false">IF(F379&lt;&gt;0,K379&amp;":"&amp;D379,"")</f>
        <v/>
      </c>
      <c r="G379" s="21"/>
      <c r="H379" s="0" t="str">
        <f aca="false">IFERROR(VLOOKUP(F379, Entries!$B:$F, 2, FALSE()),"")</f>
        <v/>
      </c>
      <c r="I379" s="0" t="str">
        <f aca="false">IFERROR(VLOOKUP(F379, Entries!$B:$F, 3, FALSE()),"")</f>
        <v/>
      </c>
      <c r="J379" s="0" t="str">
        <f aca="false">IFERROR(VLOOKUP(F379, Entries!$B:$F, 4, FALSE()),"")</f>
        <v/>
      </c>
      <c r="K379" s="0" t="str">
        <f aca="false">IFERROR(VLOOKUP(F379, Entries!$B:$F, 5, FALSE()),"")</f>
        <v/>
      </c>
      <c r="L379" s="0" t="str">
        <f aca="false">LEFT(Table22[[#This Row],[Category]],2)</f>
        <v/>
      </c>
      <c r="M379" s="0" t="str">
        <f aca="false">IF(F379&lt;&gt;0,COUNTIF($L$2:L379,L379),"")</f>
        <v/>
      </c>
      <c r="N379" s="0" t="str">
        <f aca="false">IF(F379&lt;&gt;0,L379&amp;":"&amp;M379,"")</f>
        <v/>
      </c>
    </row>
    <row r="380" customFormat="false" ht="15" hidden="false" customHeight="false" outlineLevel="0" collapsed="false">
      <c r="A380" s="5" t="n">
        <v>379</v>
      </c>
      <c r="B380" s="5" t="str">
        <f aca="false">IF(F380&lt;&gt;"",COUNTIF($J$2:J380,J380),"")</f>
        <v/>
      </c>
      <c r="C380" s="5" t="str">
        <f aca="false">IF(F380&lt;&gt;0,J380&amp;":"&amp;B380,"")</f>
        <v/>
      </c>
      <c r="D380" s="5" t="str">
        <f aca="false">IF(F380&lt;&gt;0,COUNTIF($K$2:K380,K380),"")</f>
        <v/>
      </c>
      <c r="E380" s="5" t="str">
        <f aca="false">IF(F380&lt;&gt;0,K380&amp;":"&amp;D380,"")</f>
        <v/>
      </c>
      <c r="G380" s="21"/>
      <c r="H380" s="0" t="str">
        <f aca="false">IFERROR(VLOOKUP(F380, Entries!$B:$F, 2, FALSE()),"")</f>
        <v/>
      </c>
      <c r="I380" s="0" t="str">
        <f aca="false">IFERROR(VLOOKUP(F380, Entries!$B:$F, 3, FALSE()),"")</f>
        <v/>
      </c>
      <c r="J380" s="0" t="str">
        <f aca="false">IFERROR(VLOOKUP(F380, Entries!$B:$F, 4, FALSE()),"")</f>
        <v/>
      </c>
      <c r="K380" s="0" t="str">
        <f aca="false">IFERROR(VLOOKUP(F380, Entries!$B:$F, 5, FALSE()),"")</f>
        <v/>
      </c>
      <c r="L380" s="0" t="str">
        <f aca="false">LEFT(Table22[[#This Row],[Category]],2)</f>
        <v/>
      </c>
      <c r="M380" s="0" t="str">
        <f aca="false">IF(F380&lt;&gt;0,COUNTIF($L$2:L380,L380),"")</f>
        <v/>
      </c>
      <c r="N380" s="0" t="str">
        <f aca="false">IF(F380&lt;&gt;0,L380&amp;":"&amp;M380,"")</f>
        <v/>
      </c>
    </row>
    <row r="381" customFormat="false" ht="15" hidden="false" customHeight="false" outlineLevel="0" collapsed="false">
      <c r="A381" s="5" t="n">
        <v>380</v>
      </c>
      <c r="B381" s="5" t="str">
        <f aca="false">IF(F381&lt;&gt;"",COUNTIF($J$2:J381,J381),"")</f>
        <v/>
      </c>
      <c r="C381" s="5" t="str">
        <f aca="false">IF(F381&lt;&gt;0,J381&amp;":"&amp;B381,"")</f>
        <v/>
      </c>
      <c r="D381" s="5" t="str">
        <f aca="false">IF(F381&lt;&gt;0,COUNTIF($K$2:K381,K381),"")</f>
        <v/>
      </c>
      <c r="E381" s="5" t="str">
        <f aca="false">IF(F381&lt;&gt;0,K381&amp;":"&amp;D381,"")</f>
        <v/>
      </c>
      <c r="G381" s="21"/>
      <c r="H381" s="0" t="str">
        <f aca="false">IFERROR(VLOOKUP(F381, Entries!$B:$F, 2, FALSE()),"")</f>
        <v/>
      </c>
      <c r="I381" s="0" t="str">
        <f aca="false">IFERROR(VLOOKUP(F381, Entries!$B:$F, 3, FALSE()),"")</f>
        <v/>
      </c>
      <c r="J381" s="0" t="str">
        <f aca="false">IFERROR(VLOOKUP(F381, Entries!$B:$F, 4, FALSE()),"")</f>
        <v/>
      </c>
      <c r="K381" s="0" t="str">
        <f aca="false">IFERROR(VLOOKUP(F381, Entries!$B:$F, 5, FALSE()),"")</f>
        <v/>
      </c>
      <c r="L381" s="0" t="str">
        <f aca="false">LEFT(Table22[[#This Row],[Category]],2)</f>
        <v/>
      </c>
      <c r="M381" s="0" t="str">
        <f aca="false">IF(F381&lt;&gt;0,COUNTIF($L$2:L381,L381),"")</f>
        <v/>
      </c>
      <c r="N381" s="0" t="str">
        <f aca="false">IF(F381&lt;&gt;0,L381&amp;":"&amp;M381,"")</f>
        <v/>
      </c>
    </row>
    <row r="382" customFormat="false" ht="15" hidden="false" customHeight="false" outlineLevel="0" collapsed="false">
      <c r="A382" s="5" t="n">
        <v>381</v>
      </c>
      <c r="B382" s="5" t="str">
        <f aca="false">IF(F382&lt;&gt;"",COUNTIF($J$2:J382,J382),"")</f>
        <v/>
      </c>
      <c r="C382" s="5" t="str">
        <f aca="false">IF(F382&lt;&gt;0,J382&amp;":"&amp;B382,"")</f>
        <v/>
      </c>
      <c r="D382" s="5" t="str">
        <f aca="false">IF(F382&lt;&gt;0,COUNTIF($K$2:K382,K382),"")</f>
        <v/>
      </c>
      <c r="E382" s="5" t="str">
        <f aca="false">IF(F382&lt;&gt;0,K382&amp;":"&amp;D382,"")</f>
        <v/>
      </c>
      <c r="G382" s="21"/>
      <c r="H382" s="0" t="str">
        <f aca="false">IFERROR(VLOOKUP(F382, Entries!$B:$F, 2, FALSE()),"")</f>
        <v/>
      </c>
      <c r="I382" s="0" t="str">
        <f aca="false">IFERROR(VLOOKUP(F382, Entries!$B:$F, 3, FALSE()),"")</f>
        <v/>
      </c>
      <c r="J382" s="0" t="str">
        <f aca="false">IFERROR(VLOOKUP(F382, Entries!$B:$F, 4, FALSE()),"")</f>
        <v/>
      </c>
      <c r="K382" s="0" t="str">
        <f aca="false">IFERROR(VLOOKUP(F382, Entries!$B:$F, 5, FALSE()),"")</f>
        <v/>
      </c>
      <c r="L382" s="0" t="str">
        <f aca="false">LEFT(Table22[[#This Row],[Category]],2)</f>
        <v/>
      </c>
      <c r="M382" s="0" t="str">
        <f aca="false">IF(F382&lt;&gt;0,COUNTIF($L$2:L382,L382),"")</f>
        <v/>
      </c>
      <c r="N382" s="0" t="str">
        <f aca="false">IF(F382&lt;&gt;0,L382&amp;":"&amp;M382,"")</f>
        <v/>
      </c>
    </row>
    <row r="383" customFormat="false" ht="15" hidden="false" customHeight="false" outlineLevel="0" collapsed="false">
      <c r="A383" s="5" t="n">
        <v>382</v>
      </c>
      <c r="B383" s="5" t="str">
        <f aca="false">IF(F383&lt;&gt;"",COUNTIF($J$2:J383,J383),"")</f>
        <v/>
      </c>
      <c r="C383" s="5" t="str">
        <f aca="false">IF(F383&lt;&gt;0,J383&amp;":"&amp;B383,"")</f>
        <v/>
      </c>
      <c r="D383" s="5" t="str">
        <f aca="false">IF(F383&lt;&gt;0,COUNTIF($K$2:K383,K383),"")</f>
        <v/>
      </c>
      <c r="E383" s="5" t="str">
        <f aca="false">IF(F383&lt;&gt;0,K383&amp;":"&amp;D383,"")</f>
        <v/>
      </c>
      <c r="G383" s="21"/>
      <c r="H383" s="0" t="str">
        <f aca="false">IFERROR(VLOOKUP(F383, Entries!$B:$F, 2, FALSE()),"")</f>
        <v/>
      </c>
      <c r="I383" s="0" t="str">
        <f aca="false">IFERROR(VLOOKUP(F383, Entries!$B:$F, 3, FALSE()),"")</f>
        <v/>
      </c>
      <c r="J383" s="0" t="str">
        <f aca="false">IFERROR(VLOOKUP(F383, Entries!$B:$F, 4, FALSE()),"")</f>
        <v/>
      </c>
      <c r="K383" s="0" t="str">
        <f aca="false">IFERROR(VLOOKUP(F383, Entries!$B:$F, 5, FALSE()),"")</f>
        <v/>
      </c>
      <c r="L383" s="0" t="str">
        <f aca="false">LEFT(Table22[[#This Row],[Category]],2)</f>
        <v/>
      </c>
      <c r="M383" s="0" t="str">
        <f aca="false">IF(F383&lt;&gt;0,COUNTIF($L$2:L383,L383),"")</f>
        <v/>
      </c>
      <c r="N383" s="0" t="str">
        <f aca="false">IF(F383&lt;&gt;0,L383&amp;":"&amp;M383,"")</f>
        <v/>
      </c>
    </row>
    <row r="384" customFormat="false" ht="15" hidden="false" customHeight="false" outlineLevel="0" collapsed="false">
      <c r="A384" s="5" t="n">
        <v>383</v>
      </c>
      <c r="B384" s="5" t="str">
        <f aca="false">IF(F384&lt;&gt;"",COUNTIF($J$2:J384,J384),"")</f>
        <v/>
      </c>
      <c r="C384" s="5" t="str">
        <f aca="false">IF(F384&lt;&gt;0,J384&amp;":"&amp;B384,"")</f>
        <v/>
      </c>
      <c r="D384" s="5" t="str">
        <f aca="false">IF(F384&lt;&gt;0,COUNTIF($K$2:K384,K384),"")</f>
        <v/>
      </c>
      <c r="E384" s="5" t="str">
        <f aca="false">IF(F384&lt;&gt;0,K384&amp;":"&amp;D384,"")</f>
        <v/>
      </c>
      <c r="G384" s="21"/>
      <c r="H384" s="0" t="str">
        <f aca="false">IFERROR(VLOOKUP(F384, Entries!$B:$F, 2, FALSE()),"")</f>
        <v/>
      </c>
      <c r="I384" s="0" t="str">
        <f aca="false">IFERROR(VLOOKUP(F384, Entries!$B:$F, 3, FALSE()),"")</f>
        <v/>
      </c>
      <c r="J384" s="0" t="str">
        <f aca="false">IFERROR(VLOOKUP(F384, Entries!$B:$F, 4, FALSE()),"")</f>
        <v/>
      </c>
      <c r="K384" s="0" t="str">
        <f aca="false">IFERROR(VLOOKUP(F384, Entries!$B:$F, 5, FALSE()),"")</f>
        <v/>
      </c>
      <c r="L384" s="0" t="str">
        <f aca="false">LEFT(Table22[[#This Row],[Category]],2)</f>
        <v/>
      </c>
      <c r="M384" s="0" t="str">
        <f aca="false">IF(F384&lt;&gt;0,COUNTIF($L$2:L384,L384),"")</f>
        <v/>
      </c>
      <c r="N384" s="0" t="str">
        <f aca="false">IF(F384&lt;&gt;0,L384&amp;":"&amp;M384,"")</f>
        <v/>
      </c>
    </row>
    <row r="385" customFormat="false" ht="15" hidden="false" customHeight="false" outlineLevel="0" collapsed="false">
      <c r="A385" s="5" t="n">
        <v>384</v>
      </c>
      <c r="B385" s="5" t="str">
        <f aca="false">IF(F385&lt;&gt;"",COUNTIF($J$2:J385,J385),"")</f>
        <v/>
      </c>
      <c r="C385" s="5" t="str">
        <f aca="false">IF(F385&lt;&gt;0,J385&amp;":"&amp;B385,"")</f>
        <v/>
      </c>
      <c r="D385" s="5" t="str">
        <f aca="false">IF(F385&lt;&gt;0,COUNTIF($K$2:K385,K385),"")</f>
        <v/>
      </c>
      <c r="E385" s="5" t="str">
        <f aca="false">IF(F385&lt;&gt;0,K385&amp;":"&amp;D385,"")</f>
        <v/>
      </c>
      <c r="G385" s="21"/>
      <c r="H385" s="0" t="str">
        <f aca="false">IFERROR(VLOOKUP(F385, Entries!$B:$F, 2, FALSE()),"")</f>
        <v/>
      </c>
      <c r="I385" s="0" t="str">
        <f aca="false">IFERROR(VLOOKUP(F385, Entries!$B:$F, 3, FALSE()),"")</f>
        <v/>
      </c>
      <c r="J385" s="0" t="str">
        <f aca="false">IFERROR(VLOOKUP(F385, Entries!$B:$F, 4, FALSE()),"")</f>
        <v/>
      </c>
      <c r="K385" s="0" t="str">
        <f aca="false">IFERROR(VLOOKUP(F385, Entries!$B:$F, 5, FALSE()),"")</f>
        <v/>
      </c>
      <c r="L385" s="0" t="str">
        <f aca="false">LEFT(Table22[[#This Row],[Category]],2)</f>
        <v/>
      </c>
      <c r="M385" s="0" t="str">
        <f aca="false">IF(F385&lt;&gt;0,COUNTIF($L$2:L385,L385),"")</f>
        <v/>
      </c>
      <c r="N385" s="0" t="str">
        <f aca="false">IF(F385&lt;&gt;0,L385&amp;":"&amp;M385,"")</f>
        <v/>
      </c>
    </row>
    <row r="386" customFormat="false" ht="15" hidden="false" customHeight="false" outlineLevel="0" collapsed="false">
      <c r="A386" s="5" t="n">
        <v>385</v>
      </c>
      <c r="B386" s="5" t="str">
        <f aca="false">IF(F386&lt;&gt;"",COUNTIF($J$2:J386,J386),"")</f>
        <v/>
      </c>
      <c r="C386" s="5" t="str">
        <f aca="false">IF(F386&lt;&gt;0,J386&amp;":"&amp;B386,"")</f>
        <v/>
      </c>
      <c r="D386" s="5" t="str">
        <f aca="false">IF(F386&lt;&gt;0,COUNTIF($K$2:K386,K386),"")</f>
        <v/>
      </c>
      <c r="E386" s="5" t="str">
        <f aca="false">IF(F386&lt;&gt;0,K386&amp;":"&amp;D386,"")</f>
        <v/>
      </c>
      <c r="G386" s="21"/>
      <c r="H386" s="0" t="str">
        <f aca="false">IFERROR(VLOOKUP(F386, Entries!$B:$F, 2, FALSE()),"")</f>
        <v/>
      </c>
      <c r="I386" s="0" t="str">
        <f aca="false">IFERROR(VLOOKUP(F386, Entries!$B:$F, 3, FALSE()),"")</f>
        <v/>
      </c>
      <c r="J386" s="0" t="str">
        <f aca="false">IFERROR(VLOOKUP(F386, Entries!$B:$F, 4, FALSE()),"")</f>
        <v/>
      </c>
      <c r="K386" s="0" t="str">
        <f aca="false">IFERROR(VLOOKUP(F386, Entries!$B:$F, 5, FALSE()),"")</f>
        <v/>
      </c>
      <c r="L386" s="0" t="str">
        <f aca="false">LEFT(Table22[[#This Row],[Category]],2)</f>
        <v/>
      </c>
      <c r="M386" s="0" t="str">
        <f aca="false">IF(F386&lt;&gt;0,COUNTIF($L$2:L386,L386),"")</f>
        <v/>
      </c>
      <c r="N386" s="0" t="str">
        <f aca="false">IF(F386&lt;&gt;0,L386&amp;":"&amp;M386,"")</f>
        <v/>
      </c>
    </row>
    <row r="387" customFormat="false" ht="15" hidden="false" customHeight="false" outlineLevel="0" collapsed="false">
      <c r="A387" s="5" t="n">
        <v>386</v>
      </c>
      <c r="B387" s="5" t="str">
        <f aca="false">IF(F387&lt;&gt;"",COUNTIF($J$2:J387,J387),"")</f>
        <v/>
      </c>
      <c r="C387" s="5" t="str">
        <f aca="false">IF(F387&lt;&gt;0,J387&amp;":"&amp;B387,"")</f>
        <v/>
      </c>
      <c r="D387" s="5" t="str">
        <f aca="false">IF(F387&lt;&gt;0,COUNTIF($K$2:K387,K387),"")</f>
        <v/>
      </c>
      <c r="E387" s="5" t="str">
        <f aca="false">IF(F387&lt;&gt;0,K387&amp;":"&amp;D387,"")</f>
        <v/>
      </c>
      <c r="G387" s="21"/>
      <c r="H387" s="0" t="str">
        <f aca="false">IFERROR(VLOOKUP(F387, Entries!$B:$F, 2, FALSE()),"")</f>
        <v/>
      </c>
      <c r="I387" s="0" t="str">
        <f aca="false">IFERROR(VLOOKUP(F387, Entries!$B:$F, 3, FALSE()),"")</f>
        <v/>
      </c>
      <c r="J387" s="0" t="str">
        <f aca="false">IFERROR(VLOOKUP(F387, Entries!$B:$F, 4, FALSE()),"")</f>
        <v/>
      </c>
      <c r="K387" s="0" t="str">
        <f aca="false">IFERROR(VLOOKUP(F387, Entries!$B:$F, 5, FALSE()),"")</f>
        <v/>
      </c>
      <c r="L387" s="0" t="str">
        <f aca="false">LEFT(Table22[[#This Row],[Category]],2)</f>
        <v/>
      </c>
      <c r="M387" s="0" t="str">
        <f aca="false">IF(F387&lt;&gt;0,COUNTIF($L$2:L387,L387),"")</f>
        <v/>
      </c>
      <c r="N387" s="0" t="str">
        <f aca="false">IF(F387&lt;&gt;0,L387&amp;":"&amp;M387,"")</f>
        <v/>
      </c>
    </row>
    <row r="388" customFormat="false" ht="15" hidden="false" customHeight="false" outlineLevel="0" collapsed="false">
      <c r="A388" s="5" t="n">
        <v>387</v>
      </c>
      <c r="B388" s="5" t="str">
        <f aca="false">IF(F388&lt;&gt;"",COUNTIF($J$2:J388,J388),"")</f>
        <v/>
      </c>
      <c r="C388" s="5" t="str">
        <f aca="false">IF(F388&lt;&gt;0,J388&amp;":"&amp;B388,"")</f>
        <v/>
      </c>
      <c r="D388" s="5" t="str">
        <f aca="false">IF(F388&lt;&gt;0,COUNTIF($K$2:K388,K388),"")</f>
        <v/>
      </c>
      <c r="E388" s="5" t="str">
        <f aca="false">IF(F388&lt;&gt;0,K388&amp;":"&amp;D388,"")</f>
        <v/>
      </c>
      <c r="G388" s="21"/>
      <c r="H388" s="0" t="str">
        <f aca="false">IFERROR(VLOOKUP(F388, Entries!$B:$F, 2, FALSE()),"")</f>
        <v/>
      </c>
      <c r="I388" s="0" t="str">
        <f aca="false">IFERROR(VLOOKUP(F388, Entries!$B:$F, 3, FALSE()),"")</f>
        <v/>
      </c>
      <c r="J388" s="0" t="str">
        <f aca="false">IFERROR(VLOOKUP(F388, Entries!$B:$F, 4, FALSE()),"")</f>
        <v/>
      </c>
      <c r="K388" s="0" t="str">
        <f aca="false">IFERROR(VLOOKUP(F388, Entries!$B:$F, 5, FALSE()),"")</f>
        <v/>
      </c>
      <c r="L388" s="0" t="str">
        <f aca="false">LEFT(Table22[[#This Row],[Category]],2)</f>
        <v/>
      </c>
      <c r="M388" s="0" t="str">
        <f aca="false">IF(F388&lt;&gt;0,COUNTIF($L$2:L388,L388),"")</f>
        <v/>
      </c>
      <c r="N388" s="0" t="str">
        <f aca="false">IF(F388&lt;&gt;0,L388&amp;":"&amp;M388,"")</f>
        <v/>
      </c>
    </row>
    <row r="389" customFormat="false" ht="15" hidden="false" customHeight="false" outlineLevel="0" collapsed="false">
      <c r="A389" s="5" t="n">
        <v>388</v>
      </c>
      <c r="B389" s="5" t="str">
        <f aca="false">IF(F389&lt;&gt;"",COUNTIF($J$2:J389,J389),"")</f>
        <v/>
      </c>
      <c r="C389" s="5" t="str">
        <f aca="false">IF(F389&lt;&gt;0,J389&amp;":"&amp;B389,"")</f>
        <v/>
      </c>
      <c r="D389" s="5" t="str">
        <f aca="false">IF(F389&lt;&gt;0,COUNTIF($K$2:K389,K389),"")</f>
        <v/>
      </c>
      <c r="E389" s="5" t="str">
        <f aca="false">IF(F389&lt;&gt;0,K389&amp;":"&amp;D389,"")</f>
        <v/>
      </c>
      <c r="G389" s="21"/>
      <c r="H389" s="0" t="str">
        <f aca="false">IFERROR(VLOOKUP(F389, Entries!$B:$F, 2, FALSE()),"")</f>
        <v/>
      </c>
      <c r="I389" s="0" t="str">
        <f aca="false">IFERROR(VLOOKUP(F389, Entries!$B:$F, 3, FALSE()),"")</f>
        <v/>
      </c>
      <c r="J389" s="0" t="str">
        <f aca="false">IFERROR(VLOOKUP(F389, Entries!$B:$F, 4, FALSE()),"")</f>
        <v/>
      </c>
      <c r="K389" s="0" t="str">
        <f aca="false">IFERROR(VLOOKUP(F389, Entries!$B:$F, 5, FALSE()),"")</f>
        <v/>
      </c>
      <c r="L389" s="0" t="str">
        <f aca="false">LEFT(Table22[[#This Row],[Category]],2)</f>
        <v/>
      </c>
      <c r="M389" s="0" t="str">
        <f aca="false">IF(F389&lt;&gt;0,COUNTIF($L$2:L389,L389),"")</f>
        <v/>
      </c>
      <c r="N389" s="0" t="str">
        <f aca="false">IF(F389&lt;&gt;0,L389&amp;":"&amp;M389,"")</f>
        <v/>
      </c>
    </row>
    <row r="390" customFormat="false" ht="15" hidden="false" customHeight="false" outlineLevel="0" collapsed="false">
      <c r="A390" s="5" t="n">
        <v>389</v>
      </c>
      <c r="B390" s="5" t="str">
        <f aca="false">IF(F390&lt;&gt;"",COUNTIF($J$2:J390,J390),"")</f>
        <v/>
      </c>
      <c r="C390" s="5" t="str">
        <f aca="false">IF(F390&lt;&gt;0,J390&amp;":"&amp;B390,"")</f>
        <v/>
      </c>
      <c r="D390" s="5" t="str">
        <f aca="false">IF(F390&lt;&gt;0,COUNTIF($K$2:K390,K390),"")</f>
        <v/>
      </c>
      <c r="E390" s="5" t="str">
        <f aca="false">IF(F390&lt;&gt;0,K390&amp;":"&amp;D390,"")</f>
        <v/>
      </c>
      <c r="G390" s="21"/>
      <c r="H390" s="0" t="str">
        <f aca="false">IFERROR(VLOOKUP(F390, Entries!$B:$F, 2, FALSE()),"")</f>
        <v/>
      </c>
      <c r="I390" s="0" t="str">
        <f aca="false">IFERROR(VLOOKUP(F390, Entries!$B:$F, 3, FALSE()),"")</f>
        <v/>
      </c>
      <c r="J390" s="0" t="str">
        <f aca="false">IFERROR(VLOOKUP(F390, Entries!$B:$F, 4, FALSE()),"")</f>
        <v/>
      </c>
      <c r="K390" s="0" t="str">
        <f aca="false">IFERROR(VLOOKUP(F390, Entries!$B:$F, 5, FALSE()),"")</f>
        <v/>
      </c>
      <c r="L390" s="0" t="str">
        <f aca="false">LEFT(Table22[[#This Row],[Category]],2)</f>
        <v/>
      </c>
      <c r="M390" s="0" t="str">
        <f aca="false">IF(F390&lt;&gt;0,COUNTIF($L$2:L390,L390),"")</f>
        <v/>
      </c>
      <c r="N390" s="0" t="str">
        <f aca="false">IF(F390&lt;&gt;0,L390&amp;":"&amp;M390,"")</f>
        <v/>
      </c>
    </row>
    <row r="391" customFormat="false" ht="15" hidden="false" customHeight="false" outlineLevel="0" collapsed="false">
      <c r="A391" s="5" t="n">
        <v>390</v>
      </c>
      <c r="B391" s="5" t="str">
        <f aca="false">IF(F391&lt;&gt;"",COUNTIF($J$2:J391,J391),"")</f>
        <v/>
      </c>
      <c r="C391" s="5" t="str">
        <f aca="false">IF(F391&lt;&gt;0,J391&amp;":"&amp;B391,"")</f>
        <v/>
      </c>
      <c r="D391" s="5" t="str">
        <f aca="false">IF(F391&lt;&gt;0,COUNTIF($K$2:K391,K391),"")</f>
        <v/>
      </c>
      <c r="E391" s="5" t="str">
        <f aca="false">IF(F391&lt;&gt;0,K391&amp;":"&amp;D391,"")</f>
        <v/>
      </c>
      <c r="G391" s="21"/>
      <c r="H391" s="0" t="str">
        <f aca="false">IFERROR(VLOOKUP(F391, Entries!$B:$F, 2, FALSE()),"")</f>
        <v/>
      </c>
      <c r="I391" s="0" t="str">
        <f aca="false">IFERROR(VLOOKUP(F391, Entries!$B:$F, 3, FALSE()),"")</f>
        <v/>
      </c>
      <c r="J391" s="0" t="str">
        <f aca="false">IFERROR(VLOOKUP(F391, Entries!$B:$F, 4, FALSE()),"")</f>
        <v/>
      </c>
      <c r="K391" s="0" t="str">
        <f aca="false">IFERROR(VLOOKUP(F391, Entries!$B:$F, 5, FALSE()),"")</f>
        <v/>
      </c>
      <c r="L391" s="0" t="str">
        <f aca="false">LEFT(Table22[[#This Row],[Category]],2)</f>
        <v/>
      </c>
      <c r="M391" s="0" t="str">
        <f aca="false">IF(F391&lt;&gt;0,COUNTIF($L$2:L391,L391),"")</f>
        <v/>
      </c>
      <c r="N391" s="0" t="str">
        <f aca="false">IF(F391&lt;&gt;0,L391&amp;":"&amp;M391,"")</f>
        <v/>
      </c>
    </row>
    <row r="392" customFormat="false" ht="15" hidden="false" customHeight="false" outlineLevel="0" collapsed="false">
      <c r="A392" s="5" t="n">
        <v>391</v>
      </c>
      <c r="B392" s="5" t="str">
        <f aca="false">IF(F392&lt;&gt;"",COUNTIF($J$2:J392,J392),"")</f>
        <v/>
      </c>
      <c r="C392" s="5" t="str">
        <f aca="false">IF(F392&lt;&gt;0,J392&amp;":"&amp;B392,"")</f>
        <v/>
      </c>
      <c r="D392" s="5" t="str">
        <f aca="false">IF(F392&lt;&gt;0,COUNTIF($K$2:K392,K392),"")</f>
        <v/>
      </c>
      <c r="E392" s="5" t="str">
        <f aca="false">IF(F392&lt;&gt;0,K392&amp;":"&amp;D392,"")</f>
        <v/>
      </c>
      <c r="G392" s="21"/>
      <c r="H392" s="0" t="str">
        <f aca="false">IFERROR(VLOOKUP(F392, Entries!$B:$F, 2, FALSE()),"")</f>
        <v/>
      </c>
      <c r="I392" s="0" t="str">
        <f aca="false">IFERROR(VLOOKUP(F392, Entries!$B:$F, 3, FALSE()),"")</f>
        <v/>
      </c>
      <c r="J392" s="0" t="str">
        <f aca="false">IFERROR(VLOOKUP(F392, Entries!$B:$F, 4, FALSE()),"")</f>
        <v/>
      </c>
      <c r="K392" s="0" t="str">
        <f aca="false">IFERROR(VLOOKUP(F392, Entries!$B:$F, 5, FALSE()),"")</f>
        <v/>
      </c>
      <c r="L392" s="0" t="str">
        <f aca="false">LEFT(Table22[[#This Row],[Category]],2)</f>
        <v/>
      </c>
      <c r="M392" s="0" t="str">
        <f aca="false">IF(F392&lt;&gt;0,COUNTIF($L$2:L392,L392),"")</f>
        <v/>
      </c>
      <c r="N392" s="0" t="str">
        <f aca="false">IF(F392&lt;&gt;0,L392&amp;":"&amp;M392,"")</f>
        <v/>
      </c>
    </row>
    <row r="393" customFormat="false" ht="15" hidden="false" customHeight="false" outlineLevel="0" collapsed="false">
      <c r="A393" s="5" t="n">
        <v>392</v>
      </c>
      <c r="B393" s="5" t="str">
        <f aca="false">IF(F393&lt;&gt;"",COUNTIF($J$2:J393,J393),"")</f>
        <v/>
      </c>
      <c r="C393" s="5" t="str">
        <f aca="false">IF(F393&lt;&gt;0,J393&amp;":"&amp;B393,"")</f>
        <v/>
      </c>
      <c r="D393" s="5" t="str">
        <f aca="false">IF(F393&lt;&gt;0,COUNTIF($K$2:K393,K393),"")</f>
        <v/>
      </c>
      <c r="E393" s="5" t="str">
        <f aca="false">IF(F393&lt;&gt;0,K393&amp;":"&amp;D393,"")</f>
        <v/>
      </c>
      <c r="G393" s="21"/>
      <c r="H393" s="0" t="str">
        <f aca="false">IFERROR(VLOOKUP(F393, Entries!$B:$F, 2, FALSE()),"")</f>
        <v/>
      </c>
      <c r="I393" s="0" t="str">
        <f aca="false">IFERROR(VLOOKUP(F393, Entries!$B:$F, 3, FALSE()),"")</f>
        <v/>
      </c>
      <c r="J393" s="0" t="str">
        <f aca="false">IFERROR(VLOOKUP(F393, Entries!$B:$F, 4, FALSE()),"")</f>
        <v/>
      </c>
      <c r="K393" s="0" t="str">
        <f aca="false">IFERROR(VLOOKUP(F393, Entries!$B:$F, 5, FALSE()),"")</f>
        <v/>
      </c>
      <c r="L393" s="0" t="str">
        <f aca="false">LEFT(Table22[[#This Row],[Category]],2)</f>
        <v/>
      </c>
      <c r="M393" s="0" t="str">
        <f aca="false">IF(F393&lt;&gt;0,COUNTIF($L$2:L393,L393),"")</f>
        <v/>
      </c>
      <c r="N393" s="0" t="str">
        <f aca="false">IF(F393&lt;&gt;0,L393&amp;":"&amp;M393,"")</f>
        <v/>
      </c>
    </row>
    <row r="394" customFormat="false" ht="15" hidden="false" customHeight="false" outlineLevel="0" collapsed="false">
      <c r="A394" s="5" t="n">
        <v>393</v>
      </c>
      <c r="B394" s="5" t="str">
        <f aca="false">IF(F394&lt;&gt;"",COUNTIF($J$2:J394,J394),"")</f>
        <v/>
      </c>
      <c r="C394" s="5" t="str">
        <f aca="false">IF(F394&lt;&gt;0,J394&amp;":"&amp;B394,"")</f>
        <v/>
      </c>
      <c r="D394" s="5" t="str">
        <f aca="false">IF(F394&lt;&gt;0,COUNTIF($K$2:K394,K394),"")</f>
        <v/>
      </c>
      <c r="E394" s="5" t="str">
        <f aca="false">IF(F394&lt;&gt;0,K394&amp;":"&amp;D394,"")</f>
        <v/>
      </c>
      <c r="G394" s="21"/>
      <c r="H394" s="0" t="str">
        <f aca="false">IFERROR(VLOOKUP(F394, Entries!$B:$F, 2, FALSE()),"")</f>
        <v/>
      </c>
      <c r="I394" s="0" t="str">
        <f aca="false">IFERROR(VLOOKUP(F394, Entries!$B:$F, 3, FALSE()),"")</f>
        <v/>
      </c>
      <c r="J394" s="0" t="str">
        <f aca="false">IFERROR(VLOOKUP(F394, Entries!$B:$F, 4, FALSE()),"")</f>
        <v/>
      </c>
      <c r="K394" s="0" t="str">
        <f aca="false">IFERROR(VLOOKUP(F394, Entries!$B:$F, 5, FALSE()),"")</f>
        <v/>
      </c>
      <c r="L394" s="0" t="str">
        <f aca="false">LEFT(Table22[[#This Row],[Category]],2)</f>
        <v/>
      </c>
      <c r="M394" s="0" t="str">
        <f aca="false">IF(F394&lt;&gt;0,COUNTIF($L$2:L394,L394),"")</f>
        <v/>
      </c>
      <c r="N394" s="0" t="str">
        <f aca="false">IF(F394&lt;&gt;0,L394&amp;":"&amp;M394,"")</f>
        <v/>
      </c>
    </row>
    <row r="395" customFormat="false" ht="15" hidden="false" customHeight="false" outlineLevel="0" collapsed="false">
      <c r="A395" s="5" t="n">
        <v>394</v>
      </c>
      <c r="B395" s="5" t="str">
        <f aca="false">IF(F395&lt;&gt;"",COUNTIF($J$2:J395,J395),"")</f>
        <v/>
      </c>
      <c r="C395" s="5" t="str">
        <f aca="false">IF(F395&lt;&gt;0,J395&amp;":"&amp;B395,"")</f>
        <v/>
      </c>
      <c r="D395" s="5" t="str">
        <f aca="false">IF(F395&lt;&gt;0,COUNTIF($K$2:K395,K395),"")</f>
        <v/>
      </c>
      <c r="E395" s="5" t="str">
        <f aca="false">IF(F395&lt;&gt;0,K395&amp;":"&amp;D395,"")</f>
        <v/>
      </c>
      <c r="G395" s="21"/>
      <c r="H395" s="0" t="str">
        <f aca="false">IFERROR(VLOOKUP(F395, Entries!$B:$F, 2, FALSE()),"")</f>
        <v/>
      </c>
      <c r="I395" s="0" t="str">
        <f aca="false">IFERROR(VLOOKUP(F395, Entries!$B:$F, 3, FALSE()),"")</f>
        <v/>
      </c>
      <c r="J395" s="0" t="str">
        <f aca="false">IFERROR(VLOOKUP(F395, Entries!$B:$F, 4, FALSE()),"")</f>
        <v/>
      </c>
      <c r="K395" s="0" t="str">
        <f aca="false">IFERROR(VLOOKUP(F395, Entries!$B:$F, 5, FALSE()),"")</f>
        <v/>
      </c>
      <c r="L395" s="0" t="str">
        <f aca="false">LEFT(Table22[[#This Row],[Category]],2)</f>
        <v/>
      </c>
      <c r="M395" s="0" t="str">
        <f aca="false">IF(F395&lt;&gt;0,COUNTIF($L$2:L395,L395),"")</f>
        <v/>
      </c>
      <c r="N395" s="0" t="str">
        <f aca="false">IF(F395&lt;&gt;0,L395&amp;":"&amp;M395,"")</f>
        <v/>
      </c>
    </row>
    <row r="396" customFormat="false" ht="15" hidden="false" customHeight="false" outlineLevel="0" collapsed="false">
      <c r="A396" s="5" t="n">
        <v>395</v>
      </c>
      <c r="B396" s="5" t="str">
        <f aca="false">IF(F396&lt;&gt;"",COUNTIF($J$2:J396,J396),"")</f>
        <v/>
      </c>
      <c r="C396" s="5" t="str">
        <f aca="false">IF(F396&lt;&gt;0,J396&amp;":"&amp;B396,"")</f>
        <v/>
      </c>
      <c r="D396" s="5" t="str">
        <f aca="false">IF(F396&lt;&gt;0,COUNTIF($K$2:K396,K396),"")</f>
        <v/>
      </c>
      <c r="E396" s="5" t="str">
        <f aca="false">IF(F396&lt;&gt;0,K396&amp;":"&amp;D396,"")</f>
        <v/>
      </c>
      <c r="G396" s="21"/>
      <c r="H396" s="0" t="str">
        <f aca="false">IFERROR(VLOOKUP(F396, Entries!$B:$F, 2, FALSE()),"")</f>
        <v/>
      </c>
      <c r="I396" s="0" t="str">
        <f aca="false">IFERROR(VLOOKUP(F396, Entries!$B:$F, 3, FALSE()),"")</f>
        <v/>
      </c>
      <c r="J396" s="0" t="str">
        <f aca="false">IFERROR(VLOOKUP(F396, Entries!$B:$F, 4, FALSE()),"")</f>
        <v/>
      </c>
      <c r="K396" s="0" t="str">
        <f aca="false">IFERROR(VLOOKUP(F396, Entries!$B:$F, 5, FALSE()),"")</f>
        <v/>
      </c>
      <c r="L396" s="0" t="str">
        <f aca="false">LEFT(Table22[[#This Row],[Category]],2)</f>
        <v/>
      </c>
      <c r="M396" s="0" t="str">
        <f aca="false">IF(F396&lt;&gt;0,COUNTIF($L$2:L396,L396),"")</f>
        <v/>
      </c>
      <c r="N396" s="0" t="str">
        <f aca="false">IF(F396&lt;&gt;0,L396&amp;":"&amp;M396,"")</f>
        <v/>
      </c>
    </row>
    <row r="397" customFormat="false" ht="15" hidden="false" customHeight="false" outlineLevel="0" collapsed="false">
      <c r="A397" s="5" t="n">
        <v>396</v>
      </c>
      <c r="B397" s="5" t="str">
        <f aca="false">IF(F397&lt;&gt;"",COUNTIF($J$2:J397,J397),"")</f>
        <v/>
      </c>
      <c r="C397" s="5" t="str">
        <f aca="false">IF(F397&lt;&gt;0,J397&amp;":"&amp;B397,"")</f>
        <v/>
      </c>
      <c r="D397" s="5" t="str">
        <f aca="false">IF(F397&lt;&gt;0,COUNTIF($K$2:K397,K397),"")</f>
        <v/>
      </c>
      <c r="E397" s="5" t="str">
        <f aca="false">IF(F397&lt;&gt;0,K397&amp;":"&amp;D397,"")</f>
        <v/>
      </c>
      <c r="G397" s="21"/>
      <c r="H397" s="0" t="str">
        <f aca="false">IFERROR(VLOOKUP(F397, Entries!$B:$F, 2, FALSE()),"")</f>
        <v/>
      </c>
      <c r="I397" s="0" t="str">
        <f aca="false">IFERROR(VLOOKUP(F397, Entries!$B:$F, 3, FALSE()),"")</f>
        <v/>
      </c>
      <c r="J397" s="0" t="str">
        <f aca="false">IFERROR(VLOOKUP(F397, Entries!$B:$F, 4, FALSE()),"")</f>
        <v/>
      </c>
      <c r="K397" s="0" t="str">
        <f aca="false">IFERROR(VLOOKUP(F397, Entries!$B:$F, 5, FALSE()),"")</f>
        <v/>
      </c>
      <c r="L397" s="0" t="str">
        <f aca="false">LEFT(Table22[[#This Row],[Category]],2)</f>
        <v/>
      </c>
      <c r="M397" s="0" t="str">
        <f aca="false">IF(F397&lt;&gt;0,COUNTIF($L$2:L397,L397),"")</f>
        <v/>
      </c>
      <c r="N397" s="0" t="str">
        <f aca="false">IF(F397&lt;&gt;0,L397&amp;":"&amp;M397,"")</f>
        <v/>
      </c>
    </row>
    <row r="398" customFormat="false" ht="15" hidden="false" customHeight="false" outlineLevel="0" collapsed="false">
      <c r="A398" s="5" t="n">
        <v>397</v>
      </c>
      <c r="B398" s="5" t="str">
        <f aca="false">IF(F398&lt;&gt;"",COUNTIF($J$2:J398,J398),"")</f>
        <v/>
      </c>
      <c r="C398" s="5" t="str">
        <f aca="false">IF(F398&lt;&gt;0,J398&amp;":"&amp;B398,"")</f>
        <v/>
      </c>
      <c r="D398" s="5" t="str">
        <f aca="false">IF(F398&lt;&gt;0,COUNTIF($K$2:K398,K398),"")</f>
        <v/>
      </c>
      <c r="E398" s="5" t="str">
        <f aca="false">IF(F398&lt;&gt;0,K398&amp;":"&amp;D398,"")</f>
        <v/>
      </c>
      <c r="G398" s="21"/>
      <c r="H398" s="0" t="str">
        <f aca="false">IFERROR(VLOOKUP(F398, Entries!$B:$F, 2, FALSE()),"")</f>
        <v/>
      </c>
      <c r="I398" s="0" t="str">
        <f aca="false">IFERROR(VLOOKUP(F398, Entries!$B:$F, 3, FALSE()),"")</f>
        <v/>
      </c>
      <c r="J398" s="0" t="str">
        <f aca="false">IFERROR(VLOOKUP(F398, Entries!$B:$F, 4, FALSE()),"")</f>
        <v/>
      </c>
      <c r="K398" s="0" t="str">
        <f aca="false">IFERROR(VLOOKUP(F398, Entries!$B:$F, 5, FALSE()),"")</f>
        <v/>
      </c>
      <c r="L398" s="0" t="str">
        <f aca="false">LEFT(Table22[[#This Row],[Category]],2)</f>
        <v/>
      </c>
      <c r="M398" s="0" t="str">
        <f aca="false">IF(F398&lt;&gt;0,COUNTIF($L$2:L398,L398),"")</f>
        <v/>
      </c>
      <c r="N398" s="0" t="str">
        <f aca="false">IF(F398&lt;&gt;0,L398&amp;":"&amp;M398,"")</f>
        <v/>
      </c>
    </row>
    <row r="399" customFormat="false" ht="15" hidden="false" customHeight="false" outlineLevel="0" collapsed="false">
      <c r="A399" s="5" t="n">
        <v>398</v>
      </c>
      <c r="B399" s="5" t="str">
        <f aca="false">IF(F399&lt;&gt;"",COUNTIF($J$2:J399,J399),"")</f>
        <v/>
      </c>
      <c r="C399" s="5" t="str">
        <f aca="false">IF(F399&lt;&gt;0,J399&amp;":"&amp;B399,"")</f>
        <v/>
      </c>
      <c r="D399" s="5" t="str">
        <f aca="false">IF(F399&lt;&gt;0,COUNTIF($K$2:K399,K399),"")</f>
        <v/>
      </c>
      <c r="E399" s="5" t="str">
        <f aca="false">IF(F399&lt;&gt;0,K399&amp;":"&amp;D399,"")</f>
        <v/>
      </c>
      <c r="G399" s="21"/>
      <c r="H399" s="0" t="str">
        <f aca="false">IFERROR(VLOOKUP(F399, Entries!$B:$F, 2, FALSE()),"")</f>
        <v/>
      </c>
      <c r="I399" s="0" t="str">
        <f aca="false">IFERROR(VLOOKUP(F399, Entries!$B:$F, 3, FALSE()),"")</f>
        <v/>
      </c>
      <c r="J399" s="0" t="str">
        <f aca="false">IFERROR(VLOOKUP(F399, Entries!$B:$F, 4, FALSE()),"")</f>
        <v/>
      </c>
      <c r="K399" s="0" t="str">
        <f aca="false">IFERROR(VLOOKUP(F399, Entries!$B:$F, 5, FALSE()),"")</f>
        <v/>
      </c>
      <c r="L399" s="0" t="str">
        <f aca="false">LEFT(Table22[[#This Row],[Category]],2)</f>
        <v/>
      </c>
      <c r="M399" s="0" t="str">
        <f aca="false">IF(F399&lt;&gt;0,COUNTIF($L$2:L399,L399),"")</f>
        <v/>
      </c>
      <c r="N399" s="0" t="str">
        <f aca="false">IF(F399&lt;&gt;0,L399&amp;":"&amp;M399,"")</f>
        <v/>
      </c>
    </row>
    <row r="400" customFormat="false" ht="15" hidden="false" customHeight="false" outlineLevel="0" collapsed="false">
      <c r="A400" s="5" t="n">
        <v>399</v>
      </c>
      <c r="B400" s="5" t="str">
        <f aca="false">IF(F400&lt;&gt;"",COUNTIF($J$2:J400,J400),"")</f>
        <v/>
      </c>
      <c r="C400" s="5" t="str">
        <f aca="false">IF(F400&lt;&gt;0,J400&amp;":"&amp;B400,"")</f>
        <v/>
      </c>
      <c r="D400" s="5" t="str">
        <f aca="false">IF(F400&lt;&gt;0,COUNTIF($K$2:K400,K400),"")</f>
        <v/>
      </c>
      <c r="E400" s="5" t="str">
        <f aca="false">IF(F400&lt;&gt;0,K400&amp;":"&amp;D400,"")</f>
        <v/>
      </c>
      <c r="G400" s="21"/>
      <c r="H400" s="0" t="str">
        <f aca="false">IFERROR(VLOOKUP(F400, Entries!$B:$F, 2, FALSE()),"")</f>
        <v/>
      </c>
      <c r="I400" s="0" t="str">
        <f aca="false">IFERROR(VLOOKUP(F400, Entries!$B:$F, 3, FALSE()),"")</f>
        <v/>
      </c>
      <c r="J400" s="0" t="str">
        <f aca="false">IFERROR(VLOOKUP(F400, Entries!$B:$F, 4, FALSE()),"")</f>
        <v/>
      </c>
      <c r="K400" s="0" t="str">
        <f aca="false">IFERROR(VLOOKUP(F400, Entries!$B:$F, 5, FALSE()),"")</f>
        <v/>
      </c>
      <c r="L400" s="0" t="str">
        <f aca="false">LEFT(Table22[[#This Row],[Category]],2)</f>
        <v/>
      </c>
      <c r="M400" s="0" t="str">
        <f aca="false">IF(F400&lt;&gt;0,COUNTIF($L$2:L400,L400),"")</f>
        <v/>
      </c>
      <c r="N400" s="0" t="str">
        <f aca="false">IF(F400&lt;&gt;0,L400&amp;":"&amp;M400,"")</f>
        <v/>
      </c>
    </row>
    <row r="401" customFormat="false" ht="15" hidden="false" customHeight="false" outlineLevel="0" collapsed="false">
      <c r="A401" s="5" t="n">
        <v>400</v>
      </c>
      <c r="B401" s="5" t="str">
        <f aca="false">IF(F401&lt;&gt;"",COUNTIF($J$2:J401,J401),"")</f>
        <v/>
      </c>
      <c r="C401" s="5" t="str">
        <f aca="false">IF(F401&lt;&gt;0,J401&amp;":"&amp;B401,"")</f>
        <v/>
      </c>
      <c r="D401" s="5" t="str">
        <f aca="false">IF(F401&lt;&gt;0,COUNTIF($K$2:K401,K401),"")</f>
        <v/>
      </c>
      <c r="E401" s="5" t="str">
        <f aca="false">IF(F401&lt;&gt;0,K401&amp;":"&amp;D401,"")</f>
        <v/>
      </c>
      <c r="G401" s="21"/>
      <c r="H401" s="0" t="str">
        <f aca="false">IFERROR(VLOOKUP(F401, Entries!$B:$F, 2, FALSE()),"")</f>
        <v/>
      </c>
      <c r="I401" s="0" t="str">
        <f aca="false">IFERROR(VLOOKUP(F401, Entries!$B:$F, 3, FALSE()),"")</f>
        <v/>
      </c>
      <c r="J401" s="0" t="str">
        <f aca="false">IFERROR(VLOOKUP(F401, Entries!$B:$F, 4, FALSE()),"")</f>
        <v/>
      </c>
      <c r="K401" s="0" t="str">
        <f aca="false">IFERROR(VLOOKUP(F401, Entries!$B:$F, 5, FALSE()),"")</f>
        <v/>
      </c>
      <c r="L401" s="0" t="str">
        <f aca="false">LEFT(Table22[[#This Row],[Category]],2)</f>
        <v/>
      </c>
      <c r="M401" s="0" t="str">
        <f aca="false">IF(F401&lt;&gt;0,COUNTIF($L$2:L401,L401),"")</f>
        <v/>
      </c>
      <c r="N401" s="0" t="str">
        <f aca="false">IF(F401&lt;&gt;0,L401&amp;":"&amp;M401,"")</f>
        <v/>
      </c>
    </row>
    <row r="402" customFormat="false" ht="15" hidden="false" customHeight="false" outlineLevel="0" collapsed="false">
      <c r="A402" s="5" t="n">
        <v>401</v>
      </c>
      <c r="B402" s="5" t="str">
        <f aca="false">IF(F402&lt;&gt;"",COUNTIF($J$2:J402,J402),"")</f>
        <v/>
      </c>
      <c r="C402" s="5" t="str">
        <f aca="false">IF(F402&lt;&gt;0,J402&amp;":"&amp;B402,"")</f>
        <v/>
      </c>
      <c r="D402" s="5" t="str">
        <f aca="false">IF(F402&lt;&gt;0,COUNTIF($K$2:K402,K402),"")</f>
        <v/>
      </c>
      <c r="E402" s="5" t="str">
        <f aca="false">IF(F402&lt;&gt;0,K402&amp;":"&amp;D402,"")</f>
        <v/>
      </c>
      <c r="G402" s="21"/>
      <c r="H402" s="0" t="str">
        <f aca="false">IFERROR(VLOOKUP(F402, Entries!$B:$F, 2, FALSE()),"")</f>
        <v/>
      </c>
      <c r="I402" s="0" t="str">
        <f aca="false">IFERROR(VLOOKUP(F402, Entries!$B:$F, 3, FALSE()),"")</f>
        <v/>
      </c>
      <c r="J402" s="0" t="str">
        <f aca="false">IFERROR(VLOOKUP(F402, Entries!$B:$F, 4, FALSE()),"")</f>
        <v/>
      </c>
      <c r="K402" s="0" t="str">
        <f aca="false">IFERROR(VLOOKUP(F402, Entries!$B:$F, 5, FALSE()),"")</f>
        <v/>
      </c>
      <c r="L402" s="0" t="str">
        <f aca="false">LEFT(Table22[[#This Row],[Category]],2)</f>
        <v/>
      </c>
      <c r="M402" s="0" t="str">
        <f aca="false">IF(F402&lt;&gt;0,COUNTIF($L$2:L402,L402),"")</f>
        <v/>
      </c>
      <c r="N402" s="0" t="str">
        <f aca="false">IF(F402&lt;&gt;0,L402&amp;":"&amp;M402,"")</f>
        <v/>
      </c>
    </row>
    <row r="403" customFormat="false" ht="15" hidden="false" customHeight="false" outlineLevel="0" collapsed="false">
      <c r="A403" s="5" t="n">
        <v>402</v>
      </c>
      <c r="B403" s="5" t="str">
        <f aca="false">IF(F403&lt;&gt;"",COUNTIF($J$2:J403,J403),"")</f>
        <v/>
      </c>
      <c r="C403" s="5" t="str">
        <f aca="false">IF(F403&lt;&gt;0,J403&amp;":"&amp;B403,"")</f>
        <v/>
      </c>
      <c r="D403" s="5" t="str">
        <f aca="false">IF(F403&lt;&gt;0,COUNTIF($K$2:K403,K403),"")</f>
        <v/>
      </c>
      <c r="E403" s="5" t="str">
        <f aca="false">IF(F403&lt;&gt;0,K403&amp;":"&amp;D403,"")</f>
        <v/>
      </c>
      <c r="G403" s="21"/>
      <c r="H403" s="0" t="str">
        <f aca="false">IFERROR(VLOOKUP(F403, Entries!$B:$F, 2, FALSE()),"")</f>
        <v/>
      </c>
      <c r="I403" s="0" t="str">
        <f aca="false">IFERROR(VLOOKUP(F403, Entries!$B:$F, 3, FALSE()),"")</f>
        <v/>
      </c>
      <c r="J403" s="0" t="str">
        <f aca="false">IFERROR(VLOOKUP(F403, Entries!$B:$F, 4, FALSE()),"")</f>
        <v/>
      </c>
      <c r="K403" s="0" t="str">
        <f aca="false">IFERROR(VLOOKUP(F403, Entries!$B:$F, 5, FALSE()),"")</f>
        <v/>
      </c>
      <c r="L403" s="0" t="str">
        <f aca="false">LEFT(Table22[[#This Row],[Category]],2)</f>
        <v/>
      </c>
      <c r="M403" s="0" t="str">
        <f aca="false">IF(F403&lt;&gt;0,COUNTIF($L$2:L403,L403),"")</f>
        <v/>
      </c>
      <c r="N403" s="0" t="str">
        <f aca="false">IF(F403&lt;&gt;0,L403&amp;":"&amp;M403,"")</f>
        <v/>
      </c>
    </row>
    <row r="404" customFormat="false" ht="15" hidden="false" customHeight="false" outlineLevel="0" collapsed="false">
      <c r="A404" s="5" t="n">
        <v>403</v>
      </c>
      <c r="B404" s="5" t="str">
        <f aca="false">IF(F404&lt;&gt;"",COUNTIF($J$2:J404,J404),"")</f>
        <v/>
      </c>
      <c r="C404" s="5" t="str">
        <f aca="false">IF(F404&lt;&gt;0,J404&amp;":"&amp;B404,"")</f>
        <v/>
      </c>
      <c r="D404" s="5" t="str">
        <f aca="false">IF(F404&lt;&gt;0,COUNTIF($K$2:K404,K404),"")</f>
        <v/>
      </c>
      <c r="E404" s="5" t="str">
        <f aca="false">IF(F404&lt;&gt;0,K404&amp;":"&amp;D404,"")</f>
        <v/>
      </c>
      <c r="G404" s="21"/>
      <c r="H404" s="0" t="str">
        <f aca="false">IFERROR(VLOOKUP(F404, Entries!$B:$F, 2, FALSE()),"")</f>
        <v/>
      </c>
      <c r="I404" s="0" t="str">
        <f aca="false">IFERROR(VLOOKUP(F404, Entries!$B:$F, 3, FALSE()),"")</f>
        <v/>
      </c>
      <c r="J404" s="0" t="str">
        <f aca="false">IFERROR(VLOOKUP(F404, Entries!$B:$F, 4, FALSE()),"")</f>
        <v/>
      </c>
      <c r="K404" s="0" t="str">
        <f aca="false">IFERROR(VLOOKUP(F404, Entries!$B:$F, 5, FALSE()),"")</f>
        <v/>
      </c>
      <c r="L404" s="0" t="str">
        <f aca="false">LEFT(Table22[[#This Row],[Category]],2)</f>
        <v/>
      </c>
      <c r="M404" s="0" t="str">
        <f aca="false">IF(F404&lt;&gt;0,COUNTIF($L$2:L404,L404),"")</f>
        <v/>
      </c>
      <c r="N404" s="0" t="str">
        <f aca="false">IF(F404&lt;&gt;0,L404&amp;":"&amp;M404,"")</f>
        <v/>
      </c>
    </row>
    <row r="405" customFormat="false" ht="15" hidden="false" customHeight="false" outlineLevel="0" collapsed="false">
      <c r="A405" s="5" t="n">
        <v>404</v>
      </c>
      <c r="B405" s="5" t="str">
        <f aca="false">IF(F405&lt;&gt;"",COUNTIF($J$2:J405,J405),"")</f>
        <v/>
      </c>
      <c r="C405" s="5" t="str">
        <f aca="false">IF(F405&lt;&gt;0,J405&amp;":"&amp;B405,"")</f>
        <v/>
      </c>
      <c r="D405" s="5" t="str">
        <f aca="false">IF(F405&lt;&gt;0,COUNTIF($K$2:K405,K405),"")</f>
        <v/>
      </c>
      <c r="E405" s="5" t="str">
        <f aca="false">IF(F405&lt;&gt;0,K405&amp;":"&amp;D405,"")</f>
        <v/>
      </c>
      <c r="G405" s="21"/>
      <c r="H405" s="0" t="str">
        <f aca="false">IFERROR(VLOOKUP(F405, Entries!$B:$F, 2, FALSE()),"")</f>
        <v/>
      </c>
      <c r="I405" s="0" t="str">
        <f aca="false">IFERROR(VLOOKUP(F405, Entries!$B:$F, 3, FALSE()),"")</f>
        <v/>
      </c>
      <c r="J405" s="0" t="str">
        <f aca="false">IFERROR(VLOOKUP(F405, Entries!$B:$F, 4, FALSE()),"")</f>
        <v/>
      </c>
      <c r="K405" s="0" t="str">
        <f aca="false">IFERROR(VLOOKUP(F405, Entries!$B:$F, 5, FALSE()),"")</f>
        <v/>
      </c>
      <c r="L405" s="0" t="str">
        <f aca="false">LEFT(Table22[[#This Row],[Category]],2)</f>
        <v/>
      </c>
      <c r="M405" s="0" t="str">
        <f aca="false">IF(F405&lt;&gt;0,COUNTIF($L$2:L405,L405),"")</f>
        <v/>
      </c>
      <c r="N405" s="0" t="str">
        <f aca="false">IF(F405&lt;&gt;0,L405&amp;":"&amp;M405,"")</f>
        <v/>
      </c>
    </row>
    <row r="406" customFormat="false" ht="15" hidden="false" customHeight="false" outlineLevel="0" collapsed="false">
      <c r="A406" s="5" t="n">
        <v>405</v>
      </c>
      <c r="B406" s="5" t="str">
        <f aca="false">IF(F406&lt;&gt;"",COUNTIF($J$2:J406,J406),"")</f>
        <v/>
      </c>
      <c r="C406" s="5" t="str">
        <f aca="false">IF(F406&lt;&gt;0,J406&amp;":"&amp;B406,"")</f>
        <v/>
      </c>
      <c r="D406" s="5" t="str">
        <f aca="false">IF(F406&lt;&gt;0,COUNTIF($K$2:K406,K406),"")</f>
        <v/>
      </c>
      <c r="E406" s="5" t="str">
        <f aca="false">IF(F406&lt;&gt;0,K406&amp;":"&amp;D406,"")</f>
        <v/>
      </c>
      <c r="G406" s="21"/>
      <c r="H406" s="0" t="str">
        <f aca="false">IFERROR(VLOOKUP(F406, Entries!$B:$F, 2, FALSE()),"")</f>
        <v/>
      </c>
      <c r="I406" s="0" t="str">
        <f aca="false">IFERROR(VLOOKUP(F406, Entries!$B:$F, 3, FALSE()),"")</f>
        <v/>
      </c>
      <c r="J406" s="0" t="str">
        <f aca="false">IFERROR(VLOOKUP(F406, Entries!$B:$F, 4, FALSE()),"")</f>
        <v/>
      </c>
      <c r="K406" s="0" t="str">
        <f aca="false">IFERROR(VLOOKUP(F406, Entries!$B:$F, 5, FALSE()),"")</f>
        <v/>
      </c>
      <c r="L406" s="0" t="str">
        <f aca="false">LEFT(Table22[[#This Row],[Category]],2)</f>
        <v/>
      </c>
      <c r="M406" s="0" t="str">
        <f aca="false">IF(F406&lt;&gt;0,COUNTIF($L$2:L406,L406),"")</f>
        <v/>
      </c>
      <c r="N406" s="0" t="str">
        <f aca="false">IF(F406&lt;&gt;0,L406&amp;":"&amp;M406,"")</f>
        <v/>
      </c>
    </row>
    <row r="407" customFormat="false" ht="15" hidden="false" customHeight="false" outlineLevel="0" collapsed="false">
      <c r="A407" s="5" t="n">
        <v>406</v>
      </c>
      <c r="B407" s="5" t="str">
        <f aca="false">IF(F407&lt;&gt;"",COUNTIF($J$2:J407,J407),"")</f>
        <v/>
      </c>
      <c r="C407" s="5" t="str">
        <f aca="false">IF(F407&lt;&gt;0,J407&amp;":"&amp;B407,"")</f>
        <v/>
      </c>
      <c r="D407" s="5" t="str">
        <f aca="false">IF(F407&lt;&gt;0,COUNTIF($K$2:K407,K407),"")</f>
        <v/>
      </c>
      <c r="E407" s="5" t="str">
        <f aca="false">IF(F407&lt;&gt;0,K407&amp;":"&amp;D407,"")</f>
        <v/>
      </c>
      <c r="G407" s="21"/>
      <c r="H407" s="0" t="str">
        <f aca="false">IFERROR(VLOOKUP(F407, Entries!$B:$F, 2, FALSE()),"")</f>
        <v/>
      </c>
      <c r="I407" s="0" t="str">
        <f aca="false">IFERROR(VLOOKUP(F407, Entries!$B:$F, 3, FALSE()),"")</f>
        <v/>
      </c>
      <c r="J407" s="0" t="str">
        <f aca="false">IFERROR(VLOOKUP(F407, Entries!$B:$F, 4, FALSE()),"")</f>
        <v/>
      </c>
      <c r="K407" s="0" t="str">
        <f aca="false">IFERROR(VLOOKUP(F407, Entries!$B:$F, 5, FALSE()),"")</f>
        <v/>
      </c>
      <c r="L407" s="0" t="str">
        <f aca="false">LEFT(Table22[[#This Row],[Category]],2)</f>
        <v/>
      </c>
      <c r="M407" s="0" t="str">
        <f aca="false">IF(F407&lt;&gt;0,COUNTIF($L$2:L407,L407),"")</f>
        <v/>
      </c>
      <c r="N407" s="0" t="str">
        <f aca="false">IF(F407&lt;&gt;0,L407&amp;":"&amp;M407,"")</f>
        <v/>
      </c>
    </row>
    <row r="408" customFormat="false" ht="15" hidden="false" customHeight="false" outlineLevel="0" collapsed="false">
      <c r="A408" s="5" t="n">
        <v>407</v>
      </c>
      <c r="B408" s="5" t="str">
        <f aca="false">IF(F408&lt;&gt;"",COUNTIF($J$2:J408,J408),"")</f>
        <v/>
      </c>
      <c r="C408" s="5" t="str">
        <f aca="false">IF(F408&lt;&gt;0,J408&amp;":"&amp;B408,"")</f>
        <v/>
      </c>
      <c r="D408" s="5" t="str">
        <f aca="false">IF(F408&lt;&gt;0,COUNTIF($K$2:K408,K408),"")</f>
        <v/>
      </c>
      <c r="E408" s="5" t="str">
        <f aca="false">IF(F408&lt;&gt;0,K408&amp;":"&amp;D408,"")</f>
        <v/>
      </c>
      <c r="G408" s="21"/>
      <c r="H408" s="0" t="str">
        <f aca="false">IFERROR(VLOOKUP(F408, Entries!$B:$F, 2, FALSE()),"")</f>
        <v/>
      </c>
      <c r="I408" s="0" t="str">
        <f aca="false">IFERROR(VLOOKUP(F408, Entries!$B:$F, 3, FALSE()),"")</f>
        <v/>
      </c>
      <c r="J408" s="0" t="str">
        <f aca="false">IFERROR(VLOOKUP(F408, Entries!$B:$F, 4, FALSE()),"")</f>
        <v/>
      </c>
      <c r="K408" s="0" t="str">
        <f aca="false">IFERROR(VLOOKUP(F408, Entries!$B:$F, 5, FALSE()),"")</f>
        <v/>
      </c>
      <c r="L408" s="0" t="str">
        <f aca="false">LEFT(Table22[[#This Row],[Category]],2)</f>
        <v/>
      </c>
      <c r="M408" s="0" t="str">
        <f aca="false">IF(F408&lt;&gt;0,COUNTIF($L$2:L408,L408),"")</f>
        <v/>
      </c>
      <c r="N408" s="0" t="str">
        <f aca="false">IF(F408&lt;&gt;0,L408&amp;":"&amp;M408,"")</f>
        <v/>
      </c>
    </row>
    <row r="409" customFormat="false" ht="15" hidden="false" customHeight="false" outlineLevel="0" collapsed="false">
      <c r="A409" s="5" t="n">
        <v>408</v>
      </c>
      <c r="B409" s="5" t="str">
        <f aca="false">IF(F409&lt;&gt;"",COUNTIF($J$2:J409,J409),"")</f>
        <v/>
      </c>
      <c r="C409" s="5" t="str">
        <f aca="false">IF(F409&lt;&gt;0,J409&amp;":"&amp;B409,"")</f>
        <v/>
      </c>
      <c r="D409" s="5" t="str">
        <f aca="false">IF(F409&lt;&gt;0,COUNTIF($K$2:K409,K409),"")</f>
        <v/>
      </c>
      <c r="E409" s="5" t="str">
        <f aca="false">IF(F409&lt;&gt;0,K409&amp;":"&amp;D409,"")</f>
        <v/>
      </c>
      <c r="G409" s="21"/>
      <c r="H409" s="0" t="str">
        <f aca="false">IFERROR(VLOOKUP(F409, Entries!$B:$F, 2, FALSE()),"")</f>
        <v/>
      </c>
      <c r="I409" s="0" t="str">
        <f aca="false">IFERROR(VLOOKUP(F409, Entries!$B:$F, 3, FALSE()),"")</f>
        <v/>
      </c>
      <c r="J409" s="0" t="str">
        <f aca="false">IFERROR(VLOOKUP(F409, Entries!$B:$F, 4, FALSE()),"")</f>
        <v/>
      </c>
      <c r="K409" s="0" t="str">
        <f aca="false">IFERROR(VLOOKUP(F409, Entries!$B:$F, 5, FALSE()),"")</f>
        <v/>
      </c>
      <c r="L409" s="0" t="str">
        <f aca="false">LEFT(Table22[[#This Row],[Category]],2)</f>
        <v/>
      </c>
      <c r="M409" s="0" t="str">
        <f aca="false">IF(F409&lt;&gt;0,COUNTIF($L$2:L409,L409),"")</f>
        <v/>
      </c>
      <c r="N409" s="0" t="str">
        <f aca="false">IF(F409&lt;&gt;0,L409&amp;":"&amp;M409,"")</f>
        <v/>
      </c>
    </row>
    <row r="410" customFormat="false" ht="15" hidden="false" customHeight="false" outlineLevel="0" collapsed="false">
      <c r="A410" s="5" t="n">
        <v>409</v>
      </c>
      <c r="B410" s="5" t="str">
        <f aca="false">IF(F410&lt;&gt;"",COUNTIF($J$2:J410,J410),"")</f>
        <v/>
      </c>
      <c r="C410" s="5" t="str">
        <f aca="false">IF(F410&lt;&gt;0,J410&amp;":"&amp;B410,"")</f>
        <v/>
      </c>
      <c r="D410" s="5" t="str">
        <f aca="false">IF(F410&lt;&gt;0,COUNTIF($K$2:K410,K410),"")</f>
        <v/>
      </c>
      <c r="E410" s="5" t="str">
        <f aca="false">IF(F410&lt;&gt;0,K410&amp;":"&amp;D410,"")</f>
        <v/>
      </c>
      <c r="G410" s="21"/>
      <c r="H410" s="0" t="str">
        <f aca="false">IFERROR(VLOOKUP(F410, Entries!$B:$F, 2, FALSE()),"")</f>
        <v/>
      </c>
      <c r="I410" s="0" t="str">
        <f aca="false">IFERROR(VLOOKUP(F410, Entries!$B:$F, 3, FALSE()),"")</f>
        <v/>
      </c>
      <c r="J410" s="0" t="str">
        <f aca="false">IFERROR(VLOOKUP(F410, Entries!$B:$F, 4, FALSE()),"")</f>
        <v/>
      </c>
      <c r="K410" s="0" t="str">
        <f aca="false">IFERROR(VLOOKUP(F410, Entries!$B:$F, 5, FALSE()),"")</f>
        <v/>
      </c>
      <c r="L410" s="0" t="str">
        <f aca="false">LEFT(Table22[[#This Row],[Category]],2)</f>
        <v/>
      </c>
      <c r="M410" s="0" t="str">
        <f aca="false">IF(F410&lt;&gt;0,COUNTIF($L$2:L410,L410),"")</f>
        <v/>
      </c>
      <c r="N410" s="0" t="str">
        <f aca="false">IF(F410&lt;&gt;0,L410&amp;":"&amp;M410,"")</f>
        <v/>
      </c>
    </row>
    <row r="411" customFormat="false" ht="15" hidden="false" customHeight="false" outlineLevel="0" collapsed="false">
      <c r="A411" s="5" t="n">
        <v>410</v>
      </c>
      <c r="B411" s="5" t="str">
        <f aca="false">IF(F411&lt;&gt;"",COUNTIF($J$2:J411,J411),"")</f>
        <v/>
      </c>
      <c r="C411" s="5" t="str">
        <f aca="false">IF(F411&lt;&gt;0,J411&amp;":"&amp;B411,"")</f>
        <v/>
      </c>
      <c r="D411" s="5" t="str">
        <f aca="false">IF(F411&lt;&gt;0,COUNTIF($K$2:K411,K411),"")</f>
        <v/>
      </c>
      <c r="E411" s="5" t="str">
        <f aca="false">IF(F411&lt;&gt;0,K411&amp;":"&amp;D411,"")</f>
        <v/>
      </c>
      <c r="G411" s="21"/>
      <c r="H411" s="0" t="str">
        <f aca="false">IFERROR(VLOOKUP(F411, Entries!$B:$F, 2, FALSE()),"")</f>
        <v/>
      </c>
      <c r="I411" s="0" t="str">
        <f aca="false">IFERROR(VLOOKUP(F411, Entries!$B:$F, 3, FALSE()),"")</f>
        <v/>
      </c>
      <c r="J411" s="0" t="str">
        <f aca="false">IFERROR(VLOOKUP(F411, Entries!$B:$F, 4, FALSE()),"")</f>
        <v/>
      </c>
      <c r="K411" s="0" t="str">
        <f aca="false">IFERROR(VLOOKUP(F411, Entries!$B:$F, 5, FALSE()),"")</f>
        <v/>
      </c>
      <c r="L411" s="0" t="str">
        <f aca="false">LEFT(Table22[[#This Row],[Category]],2)</f>
        <v/>
      </c>
      <c r="M411" s="0" t="str">
        <f aca="false">IF(F411&lt;&gt;0,COUNTIF($L$2:L411,L411),"")</f>
        <v/>
      </c>
      <c r="N411" s="0" t="str">
        <f aca="false">IF(F411&lt;&gt;0,L411&amp;":"&amp;M411,"")</f>
        <v/>
      </c>
    </row>
    <row r="412" customFormat="false" ht="15" hidden="false" customHeight="false" outlineLevel="0" collapsed="false">
      <c r="A412" s="5" t="n">
        <v>411</v>
      </c>
      <c r="B412" s="5" t="str">
        <f aca="false">IF(F412&lt;&gt;"",COUNTIF($J$2:J412,J412),"")</f>
        <v/>
      </c>
      <c r="C412" s="5" t="str">
        <f aca="false">IF(F412&lt;&gt;0,J412&amp;":"&amp;B412,"")</f>
        <v/>
      </c>
      <c r="D412" s="5" t="str">
        <f aca="false">IF(F412&lt;&gt;0,COUNTIF($K$2:K412,K412),"")</f>
        <v/>
      </c>
      <c r="E412" s="5" t="str">
        <f aca="false">IF(F412&lt;&gt;0,K412&amp;":"&amp;D412,"")</f>
        <v/>
      </c>
      <c r="G412" s="21"/>
      <c r="H412" s="0" t="str">
        <f aca="false">IFERROR(VLOOKUP(F412, Entries!$B:$F, 2, FALSE()),"")</f>
        <v/>
      </c>
      <c r="I412" s="0" t="str">
        <f aca="false">IFERROR(VLOOKUP(F412, Entries!$B:$F, 3, FALSE()),"")</f>
        <v/>
      </c>
      <c r="J412" s="0" t="str">
        <f aca="false">IFERROR(VLOOKUP(F412, Entries!$B:$F, 4, FALSE()),"")</f>
        <v/>
      </c>
      <c r="K412" s="0" t="str">
        <f aca="false">IFERROR(VLOOKUP(F412, Entries!$B:$F, 5, FALSE()),"")</f>
        <v/>
      </c>
      <c r="L412" s="0" t="str">
        <f aca="false">LEFT(Table22[[#This Row],[Category]],2)</f>
        <v/>
      </c>
      <c r="M412" s="0" t="str">
        <f aca="false">IF(F412&lt;&gt;0,COUNTIF($L$2:L412,L412),"")</f>
        <v/>
      </c>
      <c r="N412" s="0" t="str">
        <f aca="false">IF(F412&lt;&gt;0,L412&amp;":"&amp;M412,"")</f>
        <v/>
      </c>
    </row>
    <row r="413" customFormat="false" ht="15" hidden="false" customHeight="false" outlineLevel="0" collapsed="false">
      <c r="A413" s="5" t="n">
        <v>412</v>
      </c>
      <c r="B413" s="5" t="str">
        <f aca="false">IF(F413&lt;&gt;"",COUNTIF($J$2:J413,J413),"")</f>
        <v/>
      </c>
      <c r="C413" s="5" t="str">
        <f aca="false">IF(F413&lt;&gt;0,J413&amp;":"&amp;B413,"")</f>
        <v/>
      </c>
      <c r="D413" s="5" t="str">
        <f aca="false">IF(F413&lt;&gt;0,COUNTIF($K$2:K413,K413),"")</f>
        <v/>
      </c>
      <c r="E413" s="5" t="str">
        <f aca="false">IF(F413&lt;&gt;0,K413&amp;":"&amp;D413,"")</f>
        <v/>
      </c>
      <c r="G413" s="21"/>
      <c r="H413" s="0" t="str">
        <f aca="false">IFERROR(VLOOKUP(F413, Entries!$B:$F, 2, FALSE()),"")</f>
        <v/>
      </c>
      <c r="I413" s="0" t="str">
        <f aca="false">IFERROR(VLOOKUP(F413, Entries!$B:$F, 3, FALSE()),"")</f>
        <v/>
      </c>
      <c r="J413" s="0" t="str">
        <f aca="false">IFERROR(VLOOKUP(F413, Entries!$B:$F, 4, FALSE()),"")</f>
        <v/>
      </c>
      <c r="K413" s="0" t="str">
        <f aca="false">IFERROR(VLOOKUP(F413, Entries!$B:$F, 5, FALSE()),"")</f>
        <v/>
      </c>
      <c r="L413" s="0" t="str">
        <f aca="false">LEFT(Table22[[#This Row],[Category]],2)</f>
        <v/>
      </c>
      <c r="M413" s="0" t="str">
        <f aca="false">IF(F413&lt;&gt;0,COUNTIF($L$2:L413,L413),"")</f>
        <v/>
      </c>
      <c r="N413" s="0" t="str">
        <f aca="false">IF(F413&lt;&gt;0,L413&amp;":"&amp;M413,"")</f>
        <v/>
      </c>
    </row>
    <row r="414" customFormat="false" ht="15" hidden="false" customHeight="false" outlineLevel="0" collapsed="false">
      <c r="A414" s="5" t="n">
        <v>413</v>
      </c>
      <c r="B414" s="5" t="str">
        <f aca="false">IF(F414&lt;&gt;"",COUNTIF($J$2:J414,J414),"")</f>
        <v/>
      </c>
      <c r="C414" s="5" t="str">
        <f aca="false">IF(F414&lt;&gt;0,J414&amp;":"&amp;B414,"")</f>
        <v/>
      </c>
      <c r="D414" s="5" t="str">
        <f aca="false">IF(F414&lt;&gt;0,COUNTIF($K$2:K414,K414),"")</f>
        <v/>
      </c>
      <c r="E414" s="5" t="str">
        <f aca="false">IF(F414&lt;&gt;0,K414&amp;":"&amp;D414,"")</f>
        <v/>
      </c>
      <c r="G414" s="21"/>
      <c r="H414" s="0" t="str">
        <f aca="false">IFERROR(VLOOKUP(F414, Entries!$B:$F, 2, FALSE()),"")</f>
        <v/>
      </c>
      <c r="I414" s="0" t="str">
        <f aca="false">IFERROR(VLOOKUP(F414, Entries!$B:$F, 3, FALSE()),"")</f>
        <v/>
      </c>
      <c r="J414" s="0" t="str">
        <f aca="false">IFERROR(VLOOKUP(F414, Entries!$B:$F, 4, FALSE()),"")</f>
        <v/>
      </c>
      <c r="K414" s="0" t="str">
        <f aca="false">IFERROR(VLOOKUP(F414, Entries!$B:$F, 5, FALSE()),"")</f>
        <v/>
      </c>
      <c r="L414" s="0" t="str">
        <f aca="false">LEFT(Table22[[#This Row],[Category]],2)</f>
        <v/>
      </c>
      <c r="M414" s="0" t="str">
        <f aca="false">IF(F414&lt;&gt;0,COUNTIF($L$2:L414,L414),"")</f>
        <v/>
      </c>
      <c r="N414" s="0" t="str">
        <f aca="false">IF(F414&lt;&gt;0,L414&amp;":"&amp;M414,"")</f>
        <v/>
      </c>
    </row>
    <row r="415" customFormat="false" ht="15" hidden="false" customHeight="false" outlineLevel="0" collapsed="false">
      <c r="A415" s="5" t="n">
        <v>414</v>
      </c>
      <c r="B415" s="5" t="str">
        <f aca="false">IF(F415&lt;&gt;"",COUNTIF($J$2:J415,J415),"")</f>
        <v/>
      </c>
      <c r="C415" s="5" t="str">
        <f aca="false">IF(F415&lt;&gt;0,J415&amp;":"&amp;B415,"")</f>
        <v/>
      </c>
      <c r="D415" s="5" t="str">
        <f aca="false">IF(F415&lt;&gt;0,COUNTIF($K$2:K415,K415),"")</f>
        <v/>
      </c>
      <c r="E415" s="5" t="str">
        <f aca="false">IF(F415&lt;&gt;0,K415&amp;":"&amp;D415,"")</f>
        <v/>
      </c>
      <c r="G415" s="21"/>
      <c r="H415" s="0" t="str">
        <f aca="false">IFERROR(VLOOKUP(F415, Entries!$B:$F, 2, FALSE()),"")</f>
        <v/>
      </c>
      <c r="I415" s="0" t="str">
        <f aca="false">IFERROR(VLOOKUP(F415, Entries!$B:$F, 3, FALSE()),"")</f>
        <v/>
      </c>
      <c r="J415" s="0" t="str">
        <f aca="false">IFERROR(VLOOKUP(F415, Entries!$B:$F, 4, FALSE()),"")</f>
        <v/>
      </c>
      <c r="K415" s="0" t="str">
        <f aca="false">IFERROR(VLOOKUP(F415, Entries!$B:$F, 5, FALSE()),"")</f>
        <v/>
      </c>
      <c r="L415" s="0" t="str">
        <f aca="false">LEFT(Table22[[#This Row],[Category]],2)</f>
        <v/>
      </c>
      <c r="M415" s="0" t="str">
        <f aca="false">IF(F415&lt;&gt;0,COUNTIF($L$2:L415,L415),"")</f>
        <v/>
      </c>
      <c r="N415" s="0" t="str">
        <f aca="false">IF(F415&lt;&gt;0,L415&amp;":"&amp;M415,"")</f>
        <v/>
      </c>
    </row>
    <row r="416" customFormat="false" ht="15" hidden="false" customHeight="false" outlineLevel="0" collapsed="false">
      <c r="A416" s="5" t="n">
        <v>415</v>
      </c>
      <c r="B416" s="5" t="str">
        <f aca="false">IF(F416&lt;&gt;"",COUNTIF($J$2:J416,J416),"")</f>
        <v/>
      </c>
      <c r="C416" s="5" t="str">
        <f aca="false">IF(F416&lt;&gt;0,J416&amp;":"&amp;B416,"")</f>
        <v/>
      </c>
      <c r="D416" s="5" t="str">
        <f aca="false">IF(F416&lt;&gt;0,COUNTIF($K$2:K416,K416),"")</f>
        <v/>
      </c>
      <c r="E416" s="5" t="str">
        <f aca="false">IF(F416&lt;&gt;0,K416&amp;":"&amp;D416,"")</f>
        <v/>
      </c>
      <c r="G416" s="21"/>
      <c r="H416" s="0" t="str">
        <f aca="false">IFERROR(VLOOKUP(F416, Entries!$B:$F, 2, FALSE()),"")</f>
        <v/>
      </c>
      <c r="I416" s="0" t="str">
        <f aca="false">IFERROR(VLOOKUP(F416, Entries!$B:$F, 3, FALSE()),"")</f>
        <v/>
      </c>
      <c r="J416" s="0" t="str">
        <f aca="false">IFERROR(VLOOKUP(F416, Entries!$B:$F, 4, FALSE()),"")</f>
        <v/>
      </c>
      <c r="K416" s="0" t="str">
        <f aca="false">IFERROR(VLOOKUP(F416, Entries!$B:$F, 5, FALSE()),"")</f>
        <v/>
      </c>
      <c r="L416" s="0" t="str">
        <f aca="false">LEFT(Table22[[#This Row],[Category]],2)</f>
        <v/>
      </c>
      <c r="M416" s="0" t="str">
        <f aca="false">IF(F416&lt;&gt;0,COUNTIF($L$2:L416,L416),"")</f>
        <v/>
      </c>
      <c r="N416" s="0" t="str">
        <f aca="false">IF(F416&lt;&gt;0,L416&amp;":"&amp;M416,"")</f>
        <v/>
      </c>
    </row>
    <row r="417" customFormat="false" ht="15" hidden="false" customHeight="false" outlineLevel="0" collapsed="false">
      <c r="A417" s="5" t="n">
        <v>416</v>
      </c>
      <c r="B417" s="5" t="str">
        <f aca="false">IF(F417&lt;&gt;"",COUNTIF($J$2:J417,J417),"")</f>
        <v/>
      </c>
      <c r="C417" s="5" t="str">
        <f aca="false">IF(F417&lt;&gt;0,J417&amp;":"&amp;B417,"")</f>
        <v/>
      </c>
      <c r="D417" s="5" t="str">
        <f aca="false">IF(F417&lt;&gt;0,COUNTIF($K$2:K417,K417),"")</f>
        <v/>
      </c>
      <c r="E417" s="5" t="str">
        <f aca="false">IF(F417&lt;&gt;0,K417&amp;":"&amp;D417,"")</f>
        <v/>
      </c>
      <c r="G417" s="21"/>
      <c r="H417" s="0" t="str">
        <f aca="false">IFERROR(VLOOKUP(F417, Entries!$B:$F, 2, FALSE()),"")</f>
        <v/>
      </c>
      <c r="I417" s="0" t="str">
        <f aca="false">IFERROR(VLOOKUP(F417, Entries!$B:$F, 3, FALSE()),"")</f>
        <v/>
      </c>
      <c r="J417" s="0" t="str">
        <f aca="false">IFERROR(VLOOKUP(F417, Entries!$B:$F, 4, FALSE()),"")</f>
        <v/>
      </c>
      <c r="K417" s="0" t="str">
        <f aca="false">IFERROR(VLOOKUP(F417, Entries!$B:$F, 5, FALSE()),"")</f>
        <v/>
      </c>
      <c r="L417" s="0" t="str">
        <f aca="false">LEFT(Table22[[#This Row],[Category]],2)</f>
        <v/>
      </c>
      <c r="M417" s="0" t="str">
        <f aca="false">IF(F417&lt;&gt;0,COUNTIF($L$2:L417,L417),"")</f>
        <v/>
      </c>
      <c r="N417" s="0" t="str">
        <f aca="false">IF(F417&lt;&gt;0,L417&amp;":"&amp;M417,"")</f>
        <v/>
      </c>
    </row>
    <row r="418" customFormat="false" ht="15" hidden="false" customHeight="false" outlineLevel="0" collapsed="false">
      <c r="A418" s="5" t="n">
        <v>417</v>
      </c>
      <c r="B418" s="5" t="str">
        <f aca="false">IF(F418&lt;&gt;"",COUNTIF($J$2:J418,J418),"")</f>
        <v/>
      </c>
      <c r="C418" s="5" t="str">
        <f aca="false">IF(F418&lt;&gt;0,J418&amp;":"&amp;B418,"")</f>
        <v/>
      </c>
      <c r="D418" s="5" t="str">
        <f aca="false">IF(F418&lt;&gt;0,COUNTIF($K$2:K418,K418),"")</f>
        <v/>
      </c>
      <c r="E418" s="5" t="str">
        <f aca="false">IF(F418&lt;&gt;0,K418&amp;":"&amp;D418,"")</f>
        <v/>
      </c>
      <c r="G418" s="21"/>
      <c r="H418" s="0" t="str">
        <f aca="false">IFERROR(VLOOKUP(F418, Entries!$B:$F, 2, FALSE()),"")</f>
        <v/>
      </c>
      <c r="I418" s="0" t="str">
        <f aca="false">IFERROR(VLOOKUP(F418, Entries!$B:$F, 3, FALSE()),"")</f>
        <v/>
      </c>
      <c r="J418" s="0" t="str">
        <f aca="false">IFERROR(VLOOKUP(F418, Entries!$B:$F, 4, FALSE()),"")</f>
        <v/>
      </c>
      <c r="K418" s="0" t="str">
        <f aca="false">IFERROR(VLOOKUP(F418, Entries!$B:$F, 5, FALSE()),"")</f>
        <v/>
      </c>
      <c r="L418" s="0" t="str">
        <f aca="false">LEFT(Table22[[#This Row],[Category]],2)</f>
        <v/>
      </c>
      <c r="M418" s="0" t="str">
        <f aca="false">IF(F418&lt;&gt;0,COUNTIF($L$2:L418,L418),"")</f>
        <v/>
      </c>
      <c r="N418" s="0" t="str">
        <f aca="false">IF(F418&lt;&gt;0,L418&amp;":"&amp;M418,"")</f>
        <v/>
      </c>
    </row>
    <row r="419" customFormat="false" ht="15" hidden="false" customHeight="false" outlineLevel="0" collapsed="false">
      <c r="A419" s="5" t="n">
        <v>418</v>
      </c>
      <c r="B419" s="5" t="str">
        <f aca="false">IF(F419&lt;&gt;"",COUNTIF($J$2:J419,J419),"")</f>
        <v/>
      </c>
      <c r="C419" s="5" t="str">
        <f aca="false">IF(F419&lt;&gt;0,J419&amp;":"&amp;B419,"")</f>
        <v/>
      </c>
      <c r="D419" s="5" t="str">
        <f aca="false">IF(F419&lt;&gt;0,COUNTIF($K$2:K419,K419),"")</f>
        <v/>
      </c>
      <c r="E419" s="5" t="str">
        <f aca="false">IF(F419&lt;&gt;0,K419&amp;":"&amp;D419,"")</f>
        <v/>
      </c>
      <c r="G419" s="21"/>
      <c r="H419" s="0" t="str">
        <f aca="false">IFERROR(VLOOKUP(F419, Entries!$B:$F, 2, FALSE()),"")</f>
        <v/>
      </c>
      <c r="I419" s="0" t="str">
        <f aca="false">IFERROR(VLOOKUP(F419, Entries!$B:$F, 3, FALSE()),"")</f>
        <v/>
      </c>
      <c r="J419" s="0" t="str">
        <f aca="false">IFERROR(VLOOKUP(F419, Entries!$B:$F, 4, FALSE()),"")</f>
        <v/>
      </c>
      <c r="K419" s="0" t="str">
        <f aca="false">IFERROR(VLOOKUP(F419, Entries!$B:$F, 5, FALSE()),"")</f>
        <v/>
      </c>
      <c r="L419" s="0" t="str">
        <f aca="false">LEFT(Table22[[#This Row],[Category]],2)</f>
        <v/>
      </c>
      <c r="M419" s="0" t="str">
        <f aca="false">IF(F419&lt;&gt;0,COUNTIF($L$2:L419,L419),"")</f>
        <v/>
      </c>
      <c r="N419" s="0" t="str">
        <f aca="false">IF(F419&lt;&gt;0,L419&amp;":"&amp;M419,"")</f>
        <v/>
      </c>
    </row>
    <row r="420" customFormat="false" ht="15" hidden="false" customHeight="false" outlineLevel="0" collapsed="false">
      <c r="A420" s="5" t="n">
        <v>419</v>
      </c>
      <c r="B420" s="5" t="str">
        <f aca="false">IF(F420&lt;&gt;"",COUNTIF($J$2:J420,J420),"")</f>
        <v/>
      </c>
      <c r="C420" s="5" t="str">
        <f aca="false">IF(F420&lt;&gt;0,J420&amp;":"&amp;B420,"")</f>
        <v/>
      </c>
      <c r="D420" s="5" t="str">
        <f aca="false">IF(F420&lt;&gt;0,COUNTIF($K$2:K420,K420),"")</f>
        <v/>
      </c>
      <c r="E420" s="5" t="str">
        <f aca="false">IF(F420&lt;&gt;0,K420&amp;":"&amp;D420,"")</f>
        <v/>
      </c>
      <c r="G420" s="21"/>
      <c r="H420" s="0" t="str">
        <f aca="false">IFERROR(VLOOKUP(F420, Entries!$B:$F, 2, FALSE()),"")</f>
        <v/>
      </c>
      <c r="I420" s="0" t="str">
        <f aca="false">IFERROR(VLOOKUP(F420, Entries!$B:$F, 3, FALSE()),"")</f>
        <v/>
      </c>
      <c r="J420" s="0" t="str">
        <f aca="false">IFERROR(VLOOKUP(F420, Entries!$B:$F, 4, FALSE()),"")</f>
        <v/>
      </c>
      <c r="K420" s="0" t="str">
        <f aca="false">IFERROR(VLOOKUP(F420, Entries!$B:$F, 5, FALSE()),"")</f>
        <v/>
      </c>
      <c r="L420" s="0" t="str">
        <f aca="false">LEFT(Table22[[#This Row],[Category]],2)</f>
        <v/>
      </c>
      <c r="M420" s="0" t="str">
        <f aca="false">IF(F420&lt;&gt;0,COUNTIF($L$2:L420,L420),"")</f>
        <v/>
      </c>
      <c r="N420" s="0" t="str">
        <f aca="false">IF(F420&lt;&gt;0,L420&amp;":"&amp;M420,"")</f>
        <v/>
      </c>
    </row>
    <row r="421" customFormat="false" ht="15" hidden="false" customHeight="false" outlineLevel="0" collapsed="false">
      <c r="A421" s="5" t="n">
        <v>420</v>
      </c>
      <c r="B421" s="5" t="str">
        <f aca="false">IF(F421&lt;&gt;"",COUNTIF($J$2:J421,J421),"")</f>
        <v/>
      </c>
      <c r="C421" s="5" t="str">
        <f aca="false">IF(F421&lt;&gt;0,J421&amp;":"&amp;B421,"")</f>
        <v/>
      </c>
      <c r="D421" s="5" t="str">
        <f aca="false">IF(F421&lt;&gt;0,COUNTIF($K$2:K421,K421),"")</f>
        <v/>
      </c>
      <c r="E421" s="5" t="str">
        <f aca="false">IF(F421&lt;&gt;0,K421&amp;":"&amp;D421,"")</f>
        <v/>
      </c>
      <c r="G421" s="21"/>
      <c r="H421" s="0" t="str">
        <f aca="false">IFERROR(VLOOKUP(F421, Entries!$B:$F, 2, FALSE()),"")</f>
        <v/>
      </c>
      <c r="I421" s="0" t="str">
        <f aca="false">IFERROR(VLOOKUP(F421, Entries!$B:$F, 3, FALSE()),"")</f>
        <v/>
      </c>
      <c r="J421" s="0" t="str">
        <f aca="false">IFERROR(VLOOKUP(F421, Entries!$B:$F, 4, FALSE()),"")</f>
        <v/>
      </c>
      <c r="K421" s="0" t="str">
        <f aca="false">IFERROR(VLOOKUP(F421, Entries!$B:$F, 5, FALSE()),"")</f>
        <v/>
      </c>
      <c r="L421" s="0" t="str">
        <f aca="false">LEFT(Table22[[#This Row],[Category]],2)</f>
        <v/>
      </c>
      <c r="M421" s="0" t="str">
        <f aca="false">IF(F421&lt;&gt;0,COUNTIF($L$2:L421,L421),"")</f>
        <v/>
      </c>
      <c r="N421" s="0" t="str">
        <f aca="false">IF(F421&lt;&gt;0,L421&amp;":"&amp;M421,"")</f>
        <v/>
      </c>
    </row>
    <row r="422" customFormat="false" ht="15" hidden="false" customHeight="false" outlineLevel="0" collapsed="false">
      <c r="A422" s="5" t="n">
        <v>421</v>
      </c>
      <c r="B422" s="5" t="str">
        <f aca="false">IF(F422&lt;&gt;"",COUNTIF($J$2:J422,J422),"")</f>
        <v/>
      </c>
      <c r="C422" s="5" t="str">
        <f aca="false">IF(F422&lt;&gt;0,J422&amp;":"&amp;B422,"")</f>
        <v/>
      </c>
      <c r="D422" s="5" t="str">
        <f aca="false">IF(F422&lt;&gt;0,COUNTIF($K$2:K422,K422),"")</f>
        <v/>
      </c>
      <c r="E422" s="5" t="str">
        <f aca="false">IF(F422&lt;&gt;0,K422&amp;":"&amp;D422,"")</f>
        <v/>
      </c>
      <c r="G422" s="21"/>
      <c r="H422" s="0" t="str">
        <f aca="false">IFERROR(VLOOKUP(F422, Entries!$B:$F, 2, FALSE()),"")</f>
        <v/>
      </c>
      <c r="I422" s="0" t="str">
        <f aca="false">IFERROR(VLOOKUP(F422, Entries!$B:$F, 3, FALSE()),"")</f>
        <v/>
      </c>
      <c r="J422" s="0" t="str">
        <f aca="false">IFERROR(VLOOKUP(F422, Entries!$B:$F, 4, FALSE()),"")</f>
        <v/>
      </c>
      <c r="K422" s="0" t="str">
        <f aca="false">IFERROR(VLOOKUP(F422, Entries!$B:$F, 5, FALSE()),"")</f>
        <v/>
      </c>
      <c r="L422" s="0" t="str">
        <f aca="false">LEFT(Table22[[#This Row],[Category]],2)</f>
        <v/>
      </c>
      <c r="M422" s="0" t="str">
        <f aca="false">IF(F422&lt;&gt;0,COUNTIF($L$2:L422,L422),"")</f>
        <v/>
      </c>
      <c r="N422" s="0" t="str">
        <f aca="false">IF(F422&lt;&gt;0,L422&amp;":"&amp;M422,"")</f>
        <v/>
      </c>
    </row>
    <row r="423" customFormat="false" ht="15" hidden="false" customHeight="false" outlineLevel="0" collapsed="false">
      <c r="A423" s="5" t="n">
        <v>422</v>
      </c>
      <c r="B423" s="5" t="str">
        <f aca="false">IF(F423&lt;&gt;"",COUNTIF($J$2:J423,J423),"")</f>
        <v/>
      </c>
      <c r="C423" s="5" t="str">
        <f aca="false">IF(F423&lt;&gt;0,J423&amp;":"&amp;B423,"")</f>
        <v/>
      </c>
      <c r="D423" s="5" t="str">
        <f aca="false">IF(F423&lt;&gt;0,COUNTIF($K$2:K423,K423),"")</f>
        <v/>
      </c>
      <c r="E423" s="5" t="str">
        <f aca="false">IF(F423&lt;&gt;0,K423&amp;":"&amp;D423,"")</f>
        <v/>
      </c>
      <c r="G423" s="21"/>
      <c r="H423" s="0" t="str">
        <f aca="false">IFERROR(VLOOKUP(F423, Entries!$B:$F, 2, FALSE()),"")</f>
        <v/>
      </c>
      <c r="I423" s="0" t="str">
        <f aca="false">IFERROR(VLOOKUP(F423, Entries!$B:$F, 3, FALSE()),"")</f>
        <v/>
      </c>
      <c r="J423" s="0" t="str">
        <f aca="false">IFERROR(VLOOKUP(F423, Entries!$B:$F, 4, FALSE()),"")</f>
        <v/>
      </c>
      <c r="K423" s="0" t="str">
        <f aca="false">IFERROR(VLOOKUP(F423, Entries!$B:$F, 5, FALSE()),"")</f>
        <v/>
      </c>
      <c r="L423" s="0" t="str">
        <f aca="false">LEFT(Table22[[#This Row],[Category]],2)</f>
        <v/>
      </c>
      <c r="M423" s="0" t="str">
        <f aca="false">IF(F423&lt;&gt;0,COUNTIF($L$2:L423,L423),"")</f>
        <v/>
      </c>
      <c r="N423" s="0" t="str">
        <f aca="false">IF(F423&lt;&gt;0,L423&amp;":"&amp;M423,"")</f>
        <v/>
      </c>
    </row>
    <row r="424" customFormat="false" ht="15" hidden="false" customHeight="false" outlineLevel="0" collapsed="false">
      <c r="A424" s="5" t="n">
        <v>423</v>
      </c>
      <c r="B424" s="5" t="str">
        <f aca="false">IF(F424&lt;&gt;"",COUNTIF($J$2:J424,J424),"")</f>
        <v/>
      </c>
      <c r="C424" s="5" t="str">
        <f aca="false">IF(F424&lt;&gt;0,J424&amp;":"&amp;B424,"")</f>
        <v/>
      </c>
      <c r="D424" s="5" t="str">
        <f aca="false">IF(F424&lt;&gt;0,COUNTIF($K$2:K424,K424),"")</f>
        <v/>
      </c>
      <c r="E424" s="5" t="str">
        <f aca="false">IF(F424&lt;&gt;0,K424&amp;":"&amp;D424,"")</f>
        <v/>
      </c>
      <c r="G424" s="24"/>
      <c r="H424" s="0" t="str">
        <f aca="false">IFERROR(VLOOKUP(F424, Entries!$B:$F, 2, FALSE()),"")</f>
        <v/>
      </c>
      <c r="I424" s="0" t="str">
        <f aca="false">IFERROR(VLOOKUP(F424, Entries!$B:$F, 3, FALSE()),"")</f>
        <v/>
      </c>
      <c r="J424" s="0" t="str">
        <f aca="false">IFERROR(VLOOKUP(F424, Entries!$B:$F, 4, FALSE()),"")</f>
        <v/>
      </c>
      <c r="K424" s="0" t="str">
        <f aca="false">IFERROR(VLOOKUP(F424, Entries!$B:$F, 5, FALSE()),"")</f>
        <v/>
      </c>
      <c r="L424" s="0" t="str">
        <f aca="false">LEFT(Table22[[#This Row],[Category]],2)</f>
        <v/>
      </c>
      <c r="M424" s="0" t="str">
        <f aca="false">IF(F424&lt;&gt;0,COUNTIF($L$2:L424,L424),"")</f>
        <v/>
      </c>
      <c r="N424" s="0" t="str">
        <f aca="false">IF(F424&lt;&gt;0,L424&amp;":"&amp;M424,"")</f>
        <v/>
      </c>
    </row>
    <row r="425" customFormat="false" ht="15" hidden="false" customHeight="false" outlineLevel="0" collapsed="false">
      <c r="A425" s="5" t="n">
        <v>424</v>
      </c>
      <c r="B425" s="5" t="str">
        <f aca="false">IF(F425&lt;&gt;"",COUNTIF($J$2:J425,J425),"")</f>
        <v/>
      </c>
      <c r="C425" s="5" t="str">
        <f aca="false">IF(F425&lt;&gt;0,J425&amp;":"&amp;B425,"")</f>
        <v/>
      </c>
      <c r="D425" s="5" t="str">
        <f aca="false">IF(F425&lt;&gt;0,COUNTIF($K$2:K425,K425),"")</f>
        <v/>
      </c>
      <c r="E425" s="5" t="str">
        <f aca="false">IF(F425&lt;&gt;0,K425&amp;":"&amp;D425,"")</f>
        <v/>
      </c>
      <c r="G425" s="21"/>
      <c r="H425" s="0" t="str">
        <f aca="false">IFERROR(VLOOKUP(F425, Entries!$B:$F, 2, FALSE()),"")</f>
        <v/>
      </c>
      <c r="I425" s="0" t="str">
        <f aca="false">IFERROR(VLOOKUP(F425, Entries!$B:$F, 3, FALSE()),"")</f>
        <v/>
      </c>
      <c r="J425" s="0" t="str">
        <f aca="false">IFERROR(VLOOKUP(F425, Entries!$B:$F, 4, FALSE()),"")</f>
        <v/>
      </c>
      <c r="K425" s="0" t="str">
        <f aca="false">IFERROR(VLOOKUP(F425, Entries!$B:$F, 5, FALSE()),"")</f>
        <v/>
      </c>
      <c r="L425" s="0" t="str">
        <f aca="false">LEFT(Table22[[#This Row],[Category]],2)</f>
        <v/>
      </c>
      <c r="M425" s="0" t="str">
        <f aca="false">IF(F425&lt;&gt;0,COUNTIF($L$2:L425,L425),"")</f>
        <v/>
      </c>
      <c r="N425" s="0" t="str">
        <f aca="false">IF(F425&lt;&gt;0,L425&amp;":"&amp;M425,"")</f>
        <v/>
      </c>
    </row>
    <row r="426" customFormat="false" ht="15" hidden="false" customHeight="false" outlineLevel="0" collapsed="false">
      <c r="A426" s="5" t="n">
        <v>425</v>
      </c>
      <c r="B426" s="5" t="str">
        <f aca="false">IF(F426&lt;&gt;"",COUNTIF($J$2:J426,J426),"")</f>
        <v/>
      </c>
      <c r="C426" s="5" t="str">
        <f aca="false">IF(F426&lt;&gt;0,J426&amp;":"&amp;B426,"")</f>
        <v/>
      </c>
      <c r="D426" s="5" t="str">
        <f aca="false">IF(F426&lt;&gt;0,COUNTIF($K$2:K426,K426),"")</f>
        <v/>
      </c>
      <c r="E426" s="5" t="str">
        <f aca="false">IF(F426&lt;&gt;0,K426&amp;":"&amp;D426,"")</f>
        <v/>
      </c>
      <c r="G426" s="21"/>
      <c r="H426" s="0" t="str">
        <f aca="false">IFERROR(VLOOKUP(F426, Entries!$B:$F, 2, FALSE()),"")</f>
        <v/>
      </c>
      <c r="I426" s="0" t="str">
        <f aca="false">IFERROR(VLOOKUP(F426, Entries!$B:$F, 3, FALSE()),"")</f>
        <v/>
      </c>
      <c r="J426" s="0" t="str">
        <f aca="false">IFERROR(VLOOKUP(F426, Entries!$B:$F, 4, FALSE()),"")</f>
        <v/>
      </c>
      <c r="K426" s="0" t="str">
        <f aca="false">IFERROR(VLOOKUP(F426, Entries!$B:$F, 5, FALSE()),"")</f>
        <v/>
      </c>
      <c r="L426" s="0" t="str">
        <f aca="false">LEFT(Table22[[#This Row],[Category]],2)</f>
        <v/>
      </c>
      <c r="M426" s="0" t="str">
        <f aca="false">IF(F426&lt;&gt;0,COUNTIF($L$2:L426,L426),"")</f>
        <v/>
      </c>
      <c r="N426" s="0" t="str">
        <f aca="false">IF(F426&lt;&gt;0,L426&amp;":"&amp;M426,"")</f>
        <v/>
      </c>
    </row>
    <row r="427" customFormat="false" ht="15" hidden="false" customHeight="false" outlineLevel="0" collapsed="false">
      <c r="A427" s="5" t="n">
        <v>426</v>
      </c>
      <c r="B427" s="5" t="str">
        <f aca="false">IF(F427&lt;&gt;"",COUNTIF($J$2:J427,J427),"")</f>
        <v/>
      </c>
      <c r="C427" s="5" t="str">
        <f aca="false">IF(F427&lt;&gt;0,J427&amp;":"&amp;B427,"")</f>
        <v/>
      </c>
      <c r="D427" s="5" t="str">
        <f aca="false">IF(F427&lt;&gt;0,COUNTIF($K$2:K427,K427),"")</f>
        <v/>
      </c>
      <c r="E427" s="5" t="str">
        <f aca="false">IF(F427&lt;&gt;0,K427&amp;":"&amp;D427,"")</f>
        <v/>
      </c>
      <c r="G427" s="21"/>
      <c r="H427" s="0" t="str">
        <f aca="false">IFERROR(VLOOKUP(F427, Entries!$B:$F, 2, FALSE()),"")</f>
        <v/>
      </c>
      <c r="I427" s="0" t="str">
        <f aca="false">IFERROR(VLOOKUP(F427, Entries!$B:$F, 3, FALSE()),"")</f>
        <v/>
      </c>
      <c r="J427" s="0" t="str">
        <f aca="false">IFERROR(VLOOKUP(F427, Entries!$B:$F, 4, FALSE()),"")</f>
        <v/>
      </c>
      <c r="K427" s="0" t="str">
        <f aca="false">IFERROR(VLOOKUP(F427, Entries!$B:$F, 5, FALSE()),"")</f>
        <v/>
      </c>
      <c r="L427" s="0" t="str">
        <f aca="false">LEFT(Table22[[#This Row],[Category]],2)</f>
        <v/>
      </c>
      <c r="M427" s="0" t="str">
        <f aca="false">IF(F427&lt;&gt;0,COUNTIF($L$2:L427,L427),"")</f>
        <v/>
      </c>
      <c r="N427" s="0" t="str">
        <f aca="false">IF(F427&lt;&gt;0,L427&amp;":"&amp;M427,"")</f>
        <v/>
      </c>
    </row>
    <row r="428" customFormat="false" ht="15" hidden="false" customHeight="false" outlineLevel="0" collapsed="false">
      <c r="A428" s="5" t="n">
        <v>427</v>
      </c>
      <c r="B428" s="5" t="str">
        <f aca="false">IF(F428&lt;&gt;"",COUNTIF($J$2:J428,J428),"")</f>
        <v/>
      </c>
      <c r="C428" s="5" t="str">
        <f aca="false">IF(F428&lt;&gt;0,J428&amp;":"&amp;B428,"")</f>
        <v/>
      </c>
      <c r="D428" s="5" t="str">
        <f aca="false">IF(F428&lt;&gt;0,COUNTIF($K$2:K428,K428),"")</f>
        <v/>
      </c>
      <c r="E428" s="5" t="str">
        <f aca="false">IF(F428&lt;&gt;0,K428&amp;":"&amp;D428,"")</f>
        <v/>
      </c>
      <c r="G428" s="21"/>
      <c r="H428" s="0" t="str">
        <f aca="false">IFERROR(VLOOKUP(F428, Entries!$B:$F, 2, FALSE()),"")</f>
        <v/>
      </c>
      <c r="I428" s="0" t="str">
        <f aca="false">IFERROR(VLOOKUP(F428, Entries!$B:$F, 3, FALSE()),"")</f>
        <v/>
      </c>
      <c r="J428" s="0" t="str">
        <f aca="false">IFERROR(VLOOKUP(F428, Entries!$B:$F, 4, FALSE()),"")</f>
        <v/>
      </c>
      <c r="K428" s="0" t="str">
        <f aca="false">IFERROR(VLOOKUP(F428, Entries!$B:$F, 5, FALSE()),"")</f>
        <v/>
      </c>
      <c r="L428" s="0" t="str">
        <f aca="false">LEFT(Table22[[#This Row],[Category]],2)</f>
        <v/>
      </c>
      <c r="M428" s="0" t="str">
        <f aca="false">IF(F428&lt;&gt;0,COUNTIF($L$2:L428,L428),"")</f>
        <v/>
      </c>
      <c r="N428" s="0" t="str">
        <f aca="false">IF(F428&lt;&gt;0,L428&amp;":"&amp;M428,"")</f>
        <v/>
      </c>
    </row>
    <row r="429" customFormat="false" ht="15" hidden="false" customHeight="false" outlineLevel="0" collapsed="false">
      <c r="A429" s="5" t="n">
        <v>428</v>
      </c>
      <c r="B429" s="5" t="str">
        <f aca="false">IF(F429&lt;&gt;"",COUNTIF($J$2:J429,J429),"")</f>
        <v/>
      </c>
      <c r="C429" s="5" t="str">
        <f aca="false">IF(F429&lt;&gt;0,J429&amp;":"&amp;B429,"")</f>
        <v/>
      </c>
      <c r="D429" s="5" t="str">
        <f aca="false">IF(F429&lt;&gt;0,COUNTIF($K$2:K429,K429),"")</f>
        <v/>
      </c>
      <c r="E429" s="5" t="str">
        <f aca="false">IF(F429&lt;&gt;0,K429&amp;":"&amp;D429,"")</f>
        <v/>
      </c>
      <c r="G429" s="21"/>
      <c r="H429" s="0" t="str">
        <f aca="false">IFERROR(VLOOKUP(F429, Entries!$B:$F, 2, FALSE()),"")</f>
        <v/>
      </c>
      <c r="I429" s="0" t="str">
        <f aca="false">IFERROR(VLOOKUP(F429, Entries!$B:$F, 3, FALSE()),"")</f>
        <v/>
      </c>
      <c r="J429" s="0" t="str">
        <f aca="false">IFERROR(VLOOKUP(F429, Entries!$B:$F, 4, FALSE()),"")</f>
        <v/>
      </c>
      <c r="K429" s="0" t="str">
        <f aca="false">IFERROR(VLOOKUP(F429, Entries!$B:$F, 5, FALSE()),"")</f>
        <v/>
      </c>
      <c r="L429" s="0" t="str">
        <f aca="false">LEFT(Table22[[#This Row],[Category]],2)</f>
        <v/>
      </c>
      <c r="M429" s="0" t="str">
        <f aca="false">IF(F429&lt;&gt;0,COUNTIF($L$2:L429,L429),"")</f>
        <v/>
      </c>
      <c r="N429" s="0" t="str">
        <f aca="false">IF(F429&lt;&gt;0,L429&amp;":"&amp;M429,"")</f>
        <v/>
      </c>
    </row>
    <row r="430" customFormat="false" ht="15" hidden="false" customHeight="false" outlineLevel="0" collapsed="false">
      <c r="A430" s="5" t="n">
        <v>429</v>
      </c>
      <c r="B430" s="5" t="str">
        <f aca="false">IF(F430&lt;&gt;"",COUNTIF($J$2:J430,J430),"")</f>
        <v/>
      </c>
      <c r="C430" s="5" t="str">
        <f aca="false">IF(F430&lt;&gt;0,J430&amp;":"&amp;B430,"")</f>
        <v/>
      </c>
      <c r="D430" s="5" t="str">
        <f aca="false">IF(F430&lt;&gt;0,COUNTIF($K$2:K430,K430),"")</f>
        <v/>
      </c>
      <c r="E430" s="5" t="str">
        <f aca="false">IF(F430&lt;&gt;0,K430&amp;":"&amp;D430,"")</f>
        <v/>
      </c>
      <c r="G430" s="21"/>
      <c r="H430" s="0" t="str">
        <f aca="false">IFERROR(VLOOKUP(F430, Entries!$B:$F, 2, FALSE()),"")</f>
        <v/>
      </c>
      <c r="I430" s="0" t="str">
        <f aca="false">IFERROR(VLOOKUP(F430, Entries!$B:$F, 3, FALSE()),"")</f>
        <v/>
      </c>
      <c r="J430" s="0" t="str">
        <f aca="false">IFERROR(VLOOKUP(F430, Entries!$B:$F, 4, FALSE()),"")</f>
        <v/>
      </c>
      <c r="K430" s="0" t="str">
        <f aca="false">IFERROR(VLOOKUP(F430, Entries!$B:$F, 5, FALSE()),"")</f>
        <v/>
      </c>
      <c r="L430" s="0" t="str">
        <f aca="false">LEFT(Table22[[#This Row],[Category]],2)</f>
        <v/>
      </c>
      <c r="M430" s="0" t="str">
        <f aca="false">IF(F430&lt;&gt;0,COUNTIF($L$2:L430,L430),"")</f>
        <v/>
      </c>
      <c r="N430" s="0" t="str">
        <f aca="false">IF(F430&lt;&gt;0,L430&amp;":"&amp;M430,"")</f>
        <v/>
      </c>
    </row>
    <row r="431" customFormat="false" ht="15" hidden="false" customHeight="false" outlineLevel="0" collapsed="false">
      <c r="A431" s="5" t="n">
        <v>430</v>
      </c>
      <c r="B431" s="5" t="str">
        <f aca="false">IF(F431&lt;&gt;"",COUNTIF($J$2:J431,J431),"")</f>
        <v/>
      </c>
      <c r="C431" s="5" t="str">
        <f aca="false">IF(F431&lt;&gt;0,J431&amp;":"&amp;B431,"")</f>
        <v/>
      </c>
      <c r="D431" s="5" t="str">
        <f aca="false">IF(F431&lt;&gt;0,COUNTIF($K$2:K431,K431),"")</f>
        <v/>
      </c>
      <c r="E431" s="5" t="str">
        <f aca="false">IF(F431&lt;&gt;0,K431&amp;":"&amp;D431,"")</f>
        <v/>
      </c>
      <c r="G431" s="21"/>
      <c r="H431" s="0" t="str">
        <f aca="false">IFERROR(VLOOKUP(F431, Entries!$B:$F, 2, FALSE()),"")</f>
        <v/>
      </c>
      <c r="I431" s="0" t="str">
        <f aca="false">IFERROR(VLOOKUP(F431, Entries!$B:$F, 3, FALSE()),"")</f>
        <v/>
      </c>
      <c r="J431" s="0" t="str">
        <f aca="false">IFERROR(VLOOKUP(F431, Entries!$B:$F, 4, FALSE()),"")</f>
        <v/>
      </c>
      <c r="K431" s="0" t="str">
        <f aca="false">IFERROR(VLOOKUP(F431, Entries!$B:$F, 5, FALSE()),"")</f>
        <v/>
      </c>
      <c r="L431" s="0" t="str">
        <f aca="false">LEFT(Table22[[#This Row],[Category]],2)</f>
        <v/>
      </c>
      <c r="M431" s="0" t="str">
        <f aca="false">IF(F431&lt;&gt;0,COUNTIF($L$2:L431,L431),"")</f>
        <v/>
      </c>
      <c r="N431" s="0" t="str">
        <f aca="false">IF(F431&lt;&gt;0,L431&amp;":"&amp;M431,"")</f>
        <v/>
      </c>
    </row>
    <row r="432" customFormat="false" ht="15" hidden="false" customHeight="false" outlineLevel="0" collapsed="false">
      <c r="A432" s="5" t="n">
        <v>431</v>
      </c>
      <c r="B432" s="5" t="str">
        <f aca="false">IF(F432&lt;&gt;"",COUNTIF($J$2:J432,J432),"")</f>
        <v/>
      </c>
      <c r="C432" s="5" t="str">
        <f aca="false">IF(F432&lt;&gt;0,J432&amp;":"&amp;B432,"")</f>
        <v/>
      </c>
      <c r="D432" s="5" t="str">
        <f aca="false">IF(F432&lt;&gt;0,COUNTIF($K$2:K432,K432),"")</f>
        <v/>
      </c>
      <c r="E432" s="5" t="str">
        <f aca="false">IF(F432&lt;&gt;0,K432&amp;":"&amp;D432,"")</f>
        <v/>
      </c>
      <c r="G432" s="21"/>
      <c r="H432" s="0" t="str">
        <f aca="false">IFERROR(VLOOKUP(F432, Entries!$B:$F, 2, FALSE()),"")</f>
        <v/>
      </c>
      <c r="I432" s="0" t="str">
        <f aca="false">IFERROR(VLOOKUP(F432, Entries!$B:$F, 3, FALSE()),"")</f>
        <v/>
      </c>
      <c r="J432" s="0" t="str">
        <f aca="false">IFERROR(VLOOKUP(F432, Entries!$B:$F, 4, FALSE()),"")</f>
        <v/>
      </c>
      <c r="K432" s="0" t="str">
        <f aca="false">IFERROR(VLOOKUP(F432, Entries!$B:$F, 5, FALSE()),"")</f>
        <v/>
      </c>
      <c r="L432" s="0" t="str">
        <f aca="false">LEFT(Table22[[#This Row],[Category]],2)</f>
        <v/>
      </c>
      <c r="M432" s="0" t="str">
        <f aca="false">IF(F432&lt;&gt;0,COUNTIF($L$2:L432,L432),"")</f>
        <v/>
      </c>
      <c r="N432" s="0" t="str">
        <f aca="false">IF(F432&lt;&gt;0,L432&amp;":"&amp;M432,"")</f>
        <v/>
      </c>
    </row>
    <row r="433" customFormat="false" ht="15" hidden="false" customHeight="false" outlineLevel="0" collapsed="false">
      <c r="A433" s="5" t="n">
        <v>432</v>
      </c>
      <c r="B433" s="5" t="str">
        <f aca="false">IF(F433&lt;&gt;"",COUNTIF($J$2:J433,J433),"")</f>
        <v/>
      </c>
      <c r="C433" s="5" t="str">
        <f aca="false">IF(F433&lt;&gt;0,J433&amp;":"&amp;B433,"")</f>
        <v/>
      </c>
      <c r="D433" s="5" t="str">
        <f aca="false">IF(F433&lt;&gt;0,COUNTIF($K$2:K433,K433),"")</f>
        <v/>
      </c>
      <c r="E433" s="5" t="str">
        <f aca="false">IF(F433&lt;&gt;0,K433&amp;":"&amp;D433,"")</f>
        <v/>
      </c>
      <c r="G433" s="21"/>
      <c r="H433" s="0" t="str">
        <f aca="false">IFERROR(VLOOKUP(F433, Entries!$B:$F, 2, FALSE()),"")</f>
        <v/>
      </c>
      <c r="I433" s="0" t="str">
        <f aca="false">IFERROR(VLOOKUP(F433, Entries!$B:$F, 3, FALSE()),"")</f>
        <v/>
      </c>
      <c r="J433" s="0" t="str">
        <f aca="false">IFERROR(VLOOKUP(F433, Entries!$B:$F, 4, FALSE()),"")</f>
        <v/>
      </c>
      <c r="K433" s="0" t="str">
        <f aca="false">IFERROR(VLOOKUP(F433, Entries!$B:$F, 5, FALSE()),"")</f>
        <v/>
      </c>
      <c r="L433" s="0" t="str">
        <f aca="false">LEFT(Table22[[#This Row],[Category]],2)</f>
        <v/>
      </c>
      <c r="M433" s="0" t="str">
        <f aca="false">IF(F433&lt;&gt;0,COUNTIF($L$2:L433,L433),"")</f>
        <v/>
      </c>
      <c r="N433" s="0" t="str">
        <f aca="false">IF(F433&lt;&gt;0,L433&amp;":"&amp;M433,"")</f>
        <v/>
      </c>
    </row>
    <row r="434" customFormat="false" ht="15" hidden="false" customHeight="false" outlineLevel="0" collapsed="false">
      <c r="A434" s="5" t="n">
        <v>433</v>
      </c>
      <c r="B434" s="5" t="str">
        <f aca="false">IF(F434&lt;&gt;"",COUNTIF($J$2:J434,J434),"")</f>
        <v/>
      </c>
      <c r="C434" s="5" t="str">
        <f aca="false">IF(F434&lt;&gt;0,J434&amp;":"&amp;B434,"")</f>
        <v/>
      </c>
      <c r="D434" s="5" t="str">
        <f aca="false">IF(F434&lt;&gt;0,COUNTIF($K$2:K434,K434),"")</f>
        <v/>
      </c>
      <c r="E434" s="5" t="str">
        <f aca="false">IF(F434&lt;&gt;0,K434&amp;":"&amp;D434,"")</f>
        <v/>
      </c>
      <c r="G434" s="21"/>
      <c r="H434" s="0" t="str">
        <f aca="false">IFERROR(VLOOKUP(F434, Entries!$B:$F, 2, FALSE()),"")</f>
        <v/>
      </c>
      <c r="I434" s="0" t="str">
        <f aca="false">IFERROR(VLOOKUP(F434, Entries!$B:$F, 3, FALSE()),"")</f>
        <v/>
      </c>
      <c r="J434" s="0" t="str">
        <f aca="false">IFERROR(VLOOKUP(F434, Entries!$B:$F, 4, FALSE()),"")</f>
        <v/>
      </c>
      <c r="K434" s="0" t="str">
        <f aca="false">IFERROR(VLOOKUP(F434, Entries!$B:$F, 5, FALSE()),"")</f>
        <v/>
      </c>
      <c r="L434" s="0" t="str">
        <f aca="false">LEFT(Table22[[#This Row],[Category]],2)</f>
        <v/>
      </c>
      <c r="M434" s="0" t="str">
        <f aca="false">IF(F434&lt;&gt;0,COUNTIF($L$2:L434,L434),"")</f>
        <v/>
      </c>
      <c r="N434" s="0" t="str">
        <f aca="false">IF(F434&lt;&gt;0,L434&amp;":"&amp;M434,"")</f>
        <v/>
      </c>
    </row>
    <row r="435" customFormat="false" ht="15" hidden="false" customHeight="false" outlineLevel="0" collapsed="false">
      <c r="A435" s="5" t="n">
        <v>434</v>
      </c>
      <c r="B435" s="5" t="str">
        <f aca="false">IF(F435&lt;&gt;"",COUNTIF($J$2:J435,J435),"")</f>
        <v/>
      </c>
      <c r="C435" s="5" t="str">
        <f aca="false">IF(F435&lt;&gt;0,J435&amp;":"&amp;B435,"")</f>
        <v/>
      </c>
      <c r="D435" s="5" t="str">
        <f aca="false">IF(F435&lt;&gt;0,COUNTIF($K$2:K435,K435),"")</f>
        <v/>
      </c>
      <c r="E435" s="5" t="str">
        <f aca="false">IF(F435&lt;&gt;0,K435&amp;":"&amp;D435,"")</f>
        <v/>
      </c>
      <c r="G435" s="21"/>
      <c r="H435" s="0" t="str">
        <f aca="false">IFERROR(VLOOKUP(F435, Entries!$B:$F, 2, FALSE()),"")</f>
        <v/>
      </c>
      <c r="I435" s="0" t="str">
        <f aca="false">IFERROR(VLOOKUP(F435, Entries!$B:$F, 3, FALSE()),"")</f>
        <v/>
      </c>
      <c r="J435" s="0" t="str">
        <f aca="false">IFERROR(VLOOKUP(F435, Entries!$B:$F, 4, FALSE()),"")</f>
        <v/>
      </c>
      <c r="K435" s="0" t="str">
        <f aca="false">IFERROR(VLOOKUP(F435, Entries!$B:$F, 5, FALSE()),"")</f>
        <v/>
      </c>
      <c r="L435" s="0" t="str">
        <f aca="false">LEFT(Table22[[#This Row],[Category]],2)</f>
        <v/>
      </c>
      <c r="M435" s="0" t="str">
        <f aca="false">IF(F435&lt;&gt;0,COUNTIF($L$2:L435,L435),"")</f>
        <v/>
      </c>
      <c r="N435" s="0" t="str">
        <f aca="false">IF(F435&lt;&gt;0,L435&amp;":"&amp;M435,"")</f>
        <v/>
      </c>
    </row>
    <row r="436" customFormat="false" ht="15" hidden="false" customHeight="false" outlineLevel="0" collapsed="false">
      <c r="A436" s="5" t="n">
        <v>435</v>
      </c>
      <c r="B436" s="5" t="str">
        <f aca="false">IF(F436&lt;&gt;"",COUNTIF($J$2:J436,J436),"")</f>
        <v/>
      </c>
      <c r="C436" s="5" t="str">
        <f aca="false">IF(F436&lt;&gt;0,J436&amp;":"&amp;B436,"")</f>
        <v/>
      </c>
      <c r="D436" s="5" t="str">
        <f aca="false">IF(F436&lt;&gt;0,COUNTIF($K$2:K436,K436),"")</f>
        <v/>
      </c>
      <c r="E436" s="5" t="str">
        <f aca="false">IF(F436&lt;&gt;0,K436&amp;":"&amp;D436,"")</f>
        <v/>
      </c>
      <c r="G436" s="21"/>
      <c r="H436" s="0" t="str">
        <f aca="false">IFERROR(VLOOKUP(F436, Entries!$B:$F, 2, FALSE()),"")</f>
        <v/>
      </c>
      <c r="I436" s="0" t="str">
        <f aca="false">IFERROR(VLOOKUP(F436, Entries!$B:$F, 3, FALSE()),"")</f>
        <v/>
      </c>
      <c r="J436" s="0" t="str">
        <f aca="false">IFERROR(VLOOKUP(F436, Entries!$B:$F, 4, FALSE()),"")</f>
        <v/>
      </c>
      <c r="K436" s="0" t="str">
        <f aca="false">IFERROR(VLOOKUP(F436, Entries!$B:$F, 5, FALSE()),"")</f>
        <v/>
      </c>
      <c r="L436" s="0" t="str">
        <f aca="false">LEFT(Table22[[#This Row],[Category]],2)</f>
        <v/>
      </c>
      <c r="M436" s="0" t="str">
        <f aca="false">IF(F436&lt;&gt;0,COUNTIF($L$2:L436,L436),"")</f>
        <v/>
      </c>
      <c r="N436" s="0" t="str">
        <f aca="false">IF(F436&lt;&gt;0,L436&amp;":"&amp;M436,"")</f>
        <v/>
      </c>
    </row>
    <row r="437" customFormat="false" ht="15" hidden="false" customHeight="false" outlineLevel="0" collapsed="false">
      <c r="A437" s="5" t="n">
        <v>436</v>
      </c>
      <c r="B437" s="5" t="str">
        <f aca="false">IF(F437&lt;&gt;"",COUNTIF($J$2:J437,J437),"")</f>
        <v/>
      </c>
      <c r="C437" s="5" t="str">
        <f aca="false">IF(F437&lt;&gt;0,J437&amp;":"&amp;B437,"")</f>
        <v/>
      </c>
      <c r="D437" s="5" t="str">
        <f aca="false">IF(F437&lt;&gt;0,COUNTIF($K$2:K437,K437),"")</f>
        <v/>
      </c>
      <c r="E437" s="5" t="str">
        <f aca="false">IF(F437&lt;&gt;0,K437&amp;":"&amp;D437,"")</f>
        <v/>
      </c>
      <c r="G437" s="21"/>
      <c r="H437" s="0" t="str">
        <f aca="false">IFERROR(VLOOKUP(F437, Entries!$B:$F, 2, FALSE()),"")</f>
        <v/>
      </c>
      <c r="I437" s="0" t="str">
        <f aca="false">IFERROR(VLOOKUP(F437, Entries!$B:$F, 3, FALSE()),"")</f>
        <v/>
      </c>
      <c r="J437" s="0" t="str">
        <f aca="false">IFERROR(VLOOKUP(F437, Entries!$B:$F, 4, FALSE()),"")</f>
        <v/>
      </c>
      <c r="K437" s="0" t="str">
        <f aca="false">IFERROR(VLOOKUP(F437, Entries!$B:$F, 5, FALSE()),"")</f>
        <v/>
      </c>
      <c r="L437" s="0" t="str">
        <f aca="false">LEFT(Table22[[#This Row],[Category]],2)</f>
        <v/>
      </c>
      <c r="M437" s="0" t="str">
        <f aca="false">IF(F437&lt;&gt;0,COUNTIF($L$2:L437,L437),"")</f>
        <v/>
      </c>
      <c r="N437" s="0" t="str">
        <f aca="false">IF(F437&lt;&gt;0,L437&amp;":"&amp;M437,"")</f>
        <v/>
      </c>
    </row>
    <row r="438" customFormat="false" ht="15" hidden="false" customHeight="false" outlineLevel="0" collapsed="false">
      <c r="A438" s="5" t="n">
        <v>437</v>
      </c>
      <c r="B438" s="5" t="str">
        <f aca="false">IF(F438&lt;&gt;"",COUNTIF($J$2:J438,J438),"")</f>
        <v/>
      </c>
      <c r="C438" s="5" t="str">
        <f aca="false">IF(F438&lt;&gt;0,J438&amp;":"&amp;B438,"")</f>
        <v/>
      </c>
      <c r="D438" s="5" t="str">
        <f aca="false">IF(F438&lt;&gt;0,COUNTIF($K$2:K438,K438),"")</f>
        <v/>
      </c>
      <c r="E438" s="5" t="str">
        <f aca="false">IF(F438&lt;&gt;0,K438&amp;":"&amp;D438,"")</f>
        <v/>
      </c>
      <c r="G438" s="21"/>
      <c r="H438" s="0" t="str">
        <f aca="false">IFERROR(VLOOKUP(F438, Entries!$B:$F, 2, FALSE()),"")</f>
        <v/>
      </c>
      <c r="I438" s="0" t="str">
        <f aca="false">IFERROR(VLOOKUP(F438, Entries!$B:$F, 3, FALSE()),"")</f>
        <v/>
      </c>
      <c r="J438" s="0" t="str">
        <f aca="false">IFERROR(VLOOKUP(F438, Entries!$B:$F, 4, FALSE()),"")</f>
        <v/>
      </c>
      <c r="K438" s="0" t="str">
        <f aca="false">IFERROR(VLOOKUP(F438, Entries!$B:$F, 5, FALSE()),"")</f>
        <v/>
      </c>
      <c r="L438" s="0" t="str">
        <f aca="false">LEFT(Table22[[#This Row],[Category]],2)</f>
        <v/>
      </c>
      <c r="M438" s="0" t="str">
        <f aca="false">IF(F438&lt;&gt;0,COUNTIF($L$2:L438,L438),"")</f>
        <v/>
      </c>
      <c r="N438" s="0" t="str">
        <f aca="false">IF(F438&lt;&gt;0,L438&amp;":"&amp;M438,"")</f>
        <v/>
      </c>
    </row>
    <row r="439" customFormat="false" ht="15" hidden="false" customHeight="false" outlineLevel="0" collapsed="false">
      <c r="A439" s="5" t="n">
        <v>438</v>
      </c>
      <c r="B439" s="5" t="str">
        <f aca="false">IF(F439&lt;&gt;"",COUNTIF($J$2:J439,J439),"")</f>
        <v/>
      </c>
      <c r="C439" s="5" t="str">
        <f aca="false">IF(F439&lt;&gt;0,J439&amp;":"&amp;B439,"")</f>
        <v/>
      </c>
      <c r="D439" s="5" t="str">
        <f aca="false">IF(F439&lt;&gt;0,COUNTIF($K$2:K439,K439),"")</f>
        <v/>
      </c>
      <c r="E439" s="5" t="str">
        <f aca="false">IF(F439&lt;&gt;0,K439&amp;":"&amp;D439,"")</f>
        <v/>
      </c>
      <c r="G439" s="21"/>
      <c r="H439" s="0" t="str">
        <f aca="false">IFERROR(VLOOKUP(F439, Entries!$B:$F, 2, FALSE()),"")</f>
        <v/>
      </c>
      <c r="I439" s="0" t="str">
        <f aca="false">IFERROR(VLOOKUP(F439, Entries!$B:$F, 3, FALSE()),"")</f>
        <v/>
      </c>
      <c r="J439" s="0" t="str">
        <f aca="false">IFERROR(VLOOKUP(F439, Entries!$B:$F, 4, FALSE()),"")</f>
        <v/>
      </c>
      <c r="K439" s="0" t="str">
        <f aca="false">IFERROR(VLOOKUP(F439, Entries!$B:$F, 5, FALSE()),"")</f>
        <v/>
      </c>
      <c r="L439" s="0" t="str">
        <f aca="false">LEFT(Table22[[#This Row],[Category]],2)</f>
        <v/>
      </c>
      <c r="M439" s="0" t="str">
        <f aca="false">IF(F439&lt;&gt;0,COUNTIF($L$2:L439,L439),"")</f>
        <v/>
      </c>
      <c r="N439" s="0" t="str">
        <f aca="false">IF(F439&lt;&gt;0,L439&amp;":"&amp;M439,"")</f>
        <v/>
      </c>
    </row>
    <row r="440" customFormat="false" ht="15" hidden="false" customHeight="false" outlineLevel="0" collapsed="false">
      <c r="A440" s="5" t="n">
        <v>439</v>
      </c>
      <c r="B440" s="5" t="str">
        <f aca="false">IF(F440&lt;&gt;"",COUNTIF($J$2:J440,J440),"")</f>
        <v/>
      </c>
      <c r="C440" s="5" t="str">
        <f aca="false">IF(F440&lt;&gt;0,J440&amp;":"&amp;B440,"")</f>
        <v/>
      </c>
      <c r="D440" s="5" t="str">
        <f aca="false">IF(F440&lt;&gt;0,COUNTIF($K$2:K440,K440),"")</f>
        <v/>
      </c>
      <c r="E440" s="5" t="str">
        <f aca="false">IF(F440&lt;&gt;0,K440&amp;":"&amp;D440,"")</f>
        <v/>
      </c>
      <c r="G440" s="21"/>
      <c r="H440" s="0" t="str">
        <f aca="false">IFERROR(VLOOKUP(F440, Entries!$B:$F, 2, FALSE()),"")</f>
        <v/>
      </c>
      <c r="I440" s="0" t="str">
        <f aca="false">IFERROR(VLOOKUP(F440, Entries!$B:$F, 3, FALSE()),"")</f>
        <v/>
      </c>
      <c r="J440" s="0" t="str">
        <f aca="false">IFERROR(VLOOKUP(F440, Entries!$B:$F, 4, FALSE()),"")</f>
        <v/>
      </c>
      <c r="K440" s="0" t="str">
        <f aca="false">IFERROR(VLOOKUP(F440, Entries!$B:$F, 5, FALSE()),"")</f>
        <v/>
      </c>
      <c r="L440" s="0" t="str">
        <f aca="false">LEFT(Table22[[#This Row],[Category]],2)</f>
        <v/>
      </c>
      <c r="M440" s="0" t="str">
        <f aca="false">IF(F440&lt;&gt;0,COUNTIF($L$2:L440,L440),"")</f>
        <v/>
      </c>
      <c r="N440" s="0" t="str">
        <f aca="false">IF(F440&lt;&gt;0,L440&amp;":"&amp;M440,"")</f>
        <v/>
      </c>
    </row>
    <row r="441" customFormat="false" ht="15" hidden="false" customHeight="false" outlineLevel="0" collapsed="false">
      <c r="A441" s="5" t="n">
        <v>440</v>
      </c>
      <c r="B441" s="5" t="str">
        <f aca="false">IF(F441&lt;&gt;"",COUNTIF($J$2:J441,J441),"")</f>
        <v/>
      </c>
      <c r="C441" s="5" t="str">
        <f aca="false">IF(F441&lt;&gt;0,J441&amp;":"&amp;B441,"")</f>
        <v/>
      </c>
      <c r="D441" s="5" t="str">
        <f aca="false">IF(F441&lt;&gt;0,COUNTIF($K$2:K441,K441),"")</f>
        <v/>
      </c>
      <c r="E441" s="5" t="str">
        <f aca="false">IF(F441&lt;&gt;0,K441&amp;":"&amp;D441,"")</f>
        <v/>
      </c>
      <c r="G441" s="21"/>
      <c r="H441" s="0" t="str">
        <f aca="false">IFERROR(VLOOKUP(F441, Entries!$B:$F, 2, FALSE()),"")</f>
        <v/>
      </c>
      <c r="I441" s="0" t="str">
        <f aca="false">IFERROR(VLOOKUP(F441, Entries!$B:$F, 3, FALSE()),"")</f>
        <v/>
      </c>
      <c r="J441" s="0" t="str">
        <f aca="false">IFERROR(VLOOKUP(F441, Entries!$B:$F, 4, FALSE()),"")</f>
        <v/>
      </c>
      <c r="K441" s="0" t="str">
        <f aca="false">IFERROR(VLOOKUP(F441, Entries!$B:$F, 5, FALSE()),"")</f>
        <v/>
      </c>
      <c r="L441" s="0" t="str">
        <f aca="false">LEFT(Table22[[#This Row],[Category]],2)</f>
        <v/>
      </c>
      <c r="M441" s="0" t="str">
        <f aca="false">IF(F441&lt;&gt;0,COUNTIF($L$2:L441,L441),"")</f>
        <v/>
      </c>
      <c r="N441" s="0" t="str">
        <f aca="false">IF(F441&lt;&gt;0,L441&amp;":"&amp;M441,"")</f>
        <v/>
      </c>
    </row>
    <row r="442" customFormat="false" ht="15" hidden="false" customHeight="false" outlineLevel="0" collapsed="false">
      <c r="A442" s="5" t="n">
        <v>441</v>
      </c>
      <c r="B442" s="5" t="str">
        <f aca="false">IF(F442&lt;&gt;"",COUNTIF($J$2:J442,J442),"")</f>
        <v/>
      </c>
      <c r="C442" s="5" t="str">
        <f aca="false">IF(F442&lt;&gt;0,J442&amp;":"&amp;B442,"")</f>
        <v/>
      </c>
      <c r="D442" s="5" t="str">
        <f aca="false">IF(F442&lt;&gt;0,COUNTIF($K$2:K442,K442),"")</f>
        <v/>
      </c>
      <c r="E442" s="5" t="str">
        <f aca="false">IF(F442&lt;&gt;0,K442&amp;":"&amp;D442,"")</f>
        <v/>
      </c>
      <c r="G442" s="21"/>
      <c r="H442" s="0" t="str">
        <f aca="false">IFERROR(VLOOKUP(F442, Entries!$B:$F, 2, FALSE()),"")</f>
        <v/>
      </c>
      <c r="I442" s="0" t="str">
        <f aca="false">IFERROR(VLOOKUP(F442, Entries!$B:$F, 3, FALSE()),"")</f>
        <v/>
      </c>
      <c r="J442" s="0" t="str">
        <f aca="false">IFERROR(VLOOKUP(F442, Entries!$B:$F, 4, FALSE()),"")</f>
        <v/>
      </c>
      <c r="K442" s="0" t="str">
        <f aca="false">IFERROR(VLOOKUP(F442, Entries!$B:$F, 5, FALSE()),"")</f>
        <v/>
      </c>
      <c r="L442" s="0" t="str">
        <f aca="false">LEFT(Table22[[#This Row],[Category]],2)</f>
        <v/>
      </c>
      <c r="M442" s="0" t="str">
        <f aca="false">IF(F442&lt;&gt;0,COUNTIF($L$2:L442,L442),"")</f>
        <v/>
      </c>
      <c r="N442" s="0" t="str">
        <f aca="false">IF(F442&lt;&gt;0,L442&amp;":"&amp;M442,"")</f>
        <v/>
      </c>
    </row>
    <row r="443" customFormat="false" ht="15" hidden="false" customHeight="false" outlineLevel="0" collapsed="false">
      <c r="A443" s="5" t="n">
        <v>442</v>
      </c>
      <c r="B443" s="5" t="str">
        <f aca="false">IF(F443&lt;&gt;"",COUNTIF($J$2:J443,J443),"")</f>
        <v/>
      </c>
      <c r="C443" s="5" t="str">
        <f aca="false">IF(F443&lt;&gt;0,J443&amp;":"&amp;B443,"")</f>
        <v/>
      </c>
      <c r="D443" s="5" t="str">
        <f aca="false">IF(F443&lt;&gt;0,COUNTIF($K$2:K443,K443),"")</f>
        <v/>
      </c>
      <c r="E443" s="5" t="str">
        <f aca="false">IF(F443&lt;&gt;0,K443&amp;":"&amp;D443,"")</f>
        <v/>
      </c>
      <c r="G443" s="21"/>
      <c r="H443" s="0" t="str">
        <f aca="false">IFERROR(VLOOKUP(F443, Entries!$B:$F, 2, FALSE()),"")</f>
        <v/>
      </c>
      <c r="I443" s="0" t="str">
        <f aca="false">IFERROR(VLOOKUP(F443, Entries!$B:$F, 3, FALSE()),"")</f>
        <v/>
      </c>
      <c r="J443" s="0" t="str">
        <f aca="false">IFERROR(VLOOKUP(F443, Entries!$B:$F, 4, FALSE()),"")</f>
        <v/>
      </c>
      <c r="K443" s="0" t="str">
        <f aca="false">IFERROR(VLOOKUP(F443, Entries!$B:$F, 5, FALSE()),"")</f>
        <v/>
      </c>
      <c r="L443" s="0" t="str">
        <f aca="false">LEFT(Table22[[#This Row],[Category]],2)</f>
        <v/>
      </c>
      <c r="M443" s="0" t="str">
        <f aca="false">IF(F443&lt;&gt;0,COUNTIF($L$2:L443,L443),"")</f>
        <v/>
      </c>
      <c r="N443" s="0" t="str">
        <f aca="false">IF(F443&lt;&gt;0,L443&amp;":"&amp;M443,"")</f>
        <v/>
      </c>
    </row>
    <row r="444" customFormat="false" ht="15" hidden="false" customHeight="false" outlineLevel="0" collapsed="false">
      <c r="A444" s="5" t="n">
        <v>443</v>
      </c>
      <c r="B444" s="5" t="str">
        <f aca="false">IF(F444&lt;&gt;"",COUNTIF($J$2:J444,J444),"")</f>
        <v/>
      </c>
      <c r="C444" s="5" t="str">
        <f aca="false">IF(F444&lt;&gt;0,J444&amp;":"&amp;B444,"")</f>
        <v/>
      </c>
      <c r="D444" s="5" t="str">
        <f aca="false">IF(F444&lt;&gt;0,COUNTIF($K$2:K444,K444),"")</f>
        <v/>
      </c>
      <c r="E444" s="5" t="str">
        <f aca="false">IF(F444&lt;&gt;0,K444&amp;":"&amp;D444,"")</f>
        <v/>
      </c>
      <c r="G444" s="21"/>
      <c r="H444" s="0" t="str">
        <f aca="false">IFERROR(VLOOKUP(F444, Entries!$B:$F, 2, FALSE()),"")</f>
        <v/>
      </c>
      <c r="I444" s="0" t="str">
        <f aca="false">IFERROR(VLOOKUP(F444, Entries!$B:$F, 3, FALSE()),"")</f>
        <v/>
      </c>
      <c r="J444" s="0" t="str">
        <f aca="false">IFERROR(VLOOKUP(F444, Entries!$B:$F, 4, FALSE()),"")</f>
        <v/>
      </c>
      <c r="K444" s="0" t="str">
        <f aca="false">IFERROR(VLOOKUP(F444, Entries!$B:$F, 5, FALSE()),"")</f>
        <v/>
      </c>
      <c r="L444" s="0" t="str">
        <f aca="false">LEFT(Table22[[#This Row],[Category]],2)</f>
        <v/>
      </c>
      <c r="M444" s="0" t="str">
        <f aca="false">IF(F444&lt;&gt;0,COUNTIF($L$2:L444,L444),"")</f>
        <v/>
      </c>
      <c r="N444" s="0" t="str">
        <f aca="false">IF(F444&lt;&gt;0,L444&amp;":"&amp;M444,"")</f>
        <v/>
      </c>
    </row>
    <row r="445" customFormat="false" ht="15" hidden="false" customHeight="false" outlineLevel="0" collapsed="false">
      <c r="A445" s="5" t="n">
        <v>444</v>
      </c>
      <c r="B445" s="5" t="str">
        <f aca="false">IF(F445&lt;&gt;"",COUNTIF($J$2:J445,J445),"")</f>
        <v/>
      </c>
      <c r="C445" s="5" t="str">
        <f aca="false">IF(F445&lt;&gt;0,J445&amp;":"&amp;B445,"")</f>
        <v/>
      </c>
      <c r="D445" s="5" t="str">
        <f aca="false">IF(F445&lt;&gt;0,COUNTIF($K$2:K445,K445),"")</f>
        <v/>
      </c>
      <c r="E445" s="5" t="str">
        <f aca="false">IF(F445&lt;&gt;0,K445&amp;":"&amp;D445,"")</f>
        <v/>
      </c>
      <c r="G445" s="21"/>
      <c r="H445" s="0" t="str">
        <f aca="false">IFERROR(VLOOKUP(F445, Entries!$B:$F, 2, FALSE()),"")</f>
        <v/>
      </c>
      <c r="I445" s="0" t="str">
        <f aca="false">IFERROR(VLOOKUP(F445, Entries!$B:$F, 3, FALSE()),"")</f>
        <v/>
      </c>
      <c r="J445" s="0" t="str">
        <f aca="false">IFERROR(VLOOKUP(F445, Entries!$B:$F, 4, FALSE()),"")</f>
        <v/>
      </c>
      <c r="K445" s="0" t="str">
        <f aca="false">IFERROR(VLOOKUP(F445, Entries!$B:$F, 5, FALSE()),"")</f>
        <v/>
      </c>
      <c r="L445" s="0" t="str">
        <f aca="false">LEFT(Table22[[#This Row],[Category]],2)</f>
        <v/>
      </c>
      <c r="M445" s="0" t="str">
        <f aca="false">IF(F445&lt;&gt;0,COUNTIF($L$2:L445,L445),"")</f>
        <v/>
      </c>
      <c r="N445" s="0" t="str">
        <f aca="false">IF(F445&lt;&gt;0,L445&amp;":"&amp;M445,"")</f>
        <v/>
      </c>
    </row>
    <row r="446" customFormat="false" ht="15" hidden="false" customHeight="false" outlineLevel="0" collapsed="false">
      <c r="A446" s="5" t="n">
        <v>445</v>
      </c>
      <c r="B446" s="5" t="str">
        <f aca="false">IF(F446&lt;&gt;"",COUNTIF($J$2:J446,J446),"")</f>
        <v/>
      </c>
      <c r="C446" s="5" t="str">
        <f aca="false">IF(F446&lt;&gt;0,J446&amp;":"&amp;B446,"")</f>
        <v/>
      </c>
      <c r="D446" s="5" t="str">
        <f aca="false">IF(F446&lt;&gt;0,COUNTIF($K$2:K446,K446),"")</f>
        <v/>
      </c>
      <c r="E446" s="5" t="str">
        <f aca="false">IF(F446&lt;&gt;0,K446&amp;":"&amp;D446,"")</f>
        <v/>
      </c>
      <c r="G446" s="21"/>
      <c r="H446" s="0" t="str">
        <f aca="false">IFERROR(VLOOKUP(F446, Entries!$B:$F, 2, FALSE()),"")</f>
        <v/>
      </c>
      <c r="I446" s="0" t="str">
        <f aca="false">IFERROR(VLOOKUP(F446, Entries!$B:$F, 3, FALSE()),"")</f>
        <v/>
      </c>
      <c r="J446" s="0" t="str">
        <f aca="false">IFERROR(VLOOKUP(F446, Entries!$B:$F, 4, FALSE()),"")</f>
        <v/>
      </c>
      <c r="K446" s="0" t="str">
        <f aca="false">IFERROR(VLOOKUP(F446, Entries!$B:$F, 5, FALSE()),"")</f>
        <v/>
      </c>
      <c r="L446" s="0" t="str">
        <f aca="false">LEFT(Table22[[#This Row],[Category]],2)</f>
        <v/>
      </c>
      <c r="M446" s="0" t="str">
        <f aca="false">IF(F446&lt;&gt;0,COUNTIF($L$2:L446,L446),"")</f>
        <v/>
      </c>
      <c r="N446" s="0" t="str">
        <f aca="false">IF(F446&lt;&gt;0,L446&amp;":"&amp;M446,"")</f>
        <v/>
      </c>
    </row>
    <row r="447" customFormat="false" ht="15" hidden="false" customHeight="false" outlineLevel="0" collapsed="false">
      <c r="A447" s="5" t="n">
        <v>446</v>
      </c>
      <c r="B447" s="5" t="str">
        <f aca="false">IF(F447&lt;&gt;"",COUNTIF($J$2:J447,J447),"")</f>
        <v/>
      </c>
      <c r="C447" s="5" t="str">
        <f aca="false">IF(F447&lt;&gt;0,J447&amp;":"&amp;B447,"")</f>
        <v/>
      </c>
      <c r="D447" s="5" t="str">
        <f aca="false">IF(F447&lt;&gt;0,COUNTIF($K$2:K447,K447),"")</f>
        <v/>
      </c>
      <c r="E447" s="5" t="str">
        <f aca="false">IF(F447&lt;&gt;0,K447&amp;":"&amp;D447,"")</f>
        <v/>
      </c>
      <c r="G447" s="21"/>
      <c r="H447" s="0" t="str">
        <f aca="false">IFERROR(VLOOKUP(F447, Entries!$B:$F, 2, FALSE()),"")</f>
        <v/>
      </c>
      <c r="I447" s="0" t="str">
        <f aca="false">IFERROR(VLOOKUP(F447, Entries!$B:$F, 3, FALSE()),"")</f>
        <v/>
      </c>
      <c r="J447" s="0" t="str">
        <f aca="false">IFERROR(VLOOKUP(F447, Entries!$B:$F, 4, FALSE()),"")</f>
        <v/>
      </c>
      <c r="K447" s="0" t="str">
        <f aca="false">IFERROR(VLOOKUP(F447, Entries!$B:$F, 5, FALSE()),"")</f>
        <v/>
      </c>
      <c r="L447" s="0" t="str">
        <f aca="false">LEFT(Table22[[#This Row],[Category]],2)</f>
        <v/>
      </c>
      <c r="M447" s="0" t="str">
        <f aca="false">IF(F447&lt;&gt;0,COUNTIF($L$2:L447,L447),"")</f>
        <v/>
      </c>
      <c r="N447" s="0" t="str">
        <f aca="false">IF(F447&lt;&gt;0,L447&amp;":"&amp;M447,"")</f>
        <v/>
      </c>
    </row>
    <row r="448" customFormat="false" ht="15" hidden="false" customHeight="false" outlineLevel="0" collapsed="false">
      <c r="A448" s="5" t="n">
        <v>447</v>
      </c>
      <c r="B448" s="5" t="str">
        <f aca="false">IF(F448&lt;&gt;"",COUNTIF($J$2:J448,J448),"")</f>
        <v/>
      </c>
      <c r="C448" s="5" t="str">
        <f aca="false">IF(F448&lt;&gt;0,J448&amp;":"&amp;B448,"")</f>
        <v/>
      </c>
      <c r="D448" s="5" t="str">
        <f aca="false">IF(F448&lt;&gt;0,COUNTIF($K$2:K448,K448),"")</f>
        <v/>
      </c>
      <c r="E448" s="5" t="str">
        <f aca="false">IF(F448&lt;&gt;0,K448&amp;":"&amp;D448,"")</f>
        <v/>
      </c>
      <c r="G448" s="21"/>
      <c r="H448" s="0" t="str">
        <f aca="false">IFERROR(VLOOKUP(F448, Entries!$B:$F, 2, FALSE()),"")</f>
        <v/>
      </c>
      <c r="I448" s="0" t="str">
        <f aca="false">IFERROR(VLOOKUP(F448, Entries!$B:$F, 3, FALSE()),"")</f>
        <v/>
      </c>
      <c r="J448" s="0" t="str">
        <f aca="false">IFERROR(VLOOKUP(F448, Entries!$B:$F, 4, FALSE()),"")</f>
        <v/>
      </c>
      <c r="K448" s="0" t="str">
        <f aca="false">IFERROR(VLOOKUP(F448, Entries!$B:$F, 5, FALSE()),"")</f>
        <v/>
      </c>
      <c r="L448" s="0" t="str">
        <f aca="false">LEFT(Table22[[#This Row],[Category]],2)</f>
        <v/>
      </c>
      <c r="M448" s="0" t="str">
        <f aca="false">IF(F448&lt;&gt;0,COUNTIF($L$2:L448,L448),"")</f>
        <v/>
      </c>
      <c r="N448" s="0" t="str">
        <f aca="false">IF(F448&lt;&gt;0,L448&amp;":"&amp;M448,"")</f>
        <v/>
      </c>
    </row>
    <row r="449" customFormat="false" ht="15" hidden="false" customHeight="false" outlineLevel="0" collapsed="false">
      <c r="A449" s="5" t="n">
        <v>448</v>
      </c>
      <c r="B449" s="5" t="str">
        <f aca="false">IF(F449&lt;&gt;"",COUNTIF($J$2:J449,J449),"")</f>
        <v/>
      </c>
      <c r="C449" s="5" t="str">
        <f aca="false">IF(F449&lt;&gt;0,J449&amp;":"&amp;B449,"")</f>
        <v/>
      </c>
      <c r="D449" s="5" t="str">
        <f aca="false">IF(F449&lt;&gt;0,COUNTIF($K$2:K449,K449),"")</f>
        <v/>
      </c>
      <c r="E449" s="5" t="str">
        <f aca="false">IF(F449&lt;&gt;0,K449&amp;":"&amp;D449,"")</f>
        <v/>
      </c>
      <c r="G449" s="21"/>
      <c r="H449" s="0" t="str">
        <f aca="false">IFERROR(VLOOKUP(F449, Entries!$B:$F, 2, FALSE()),"")</f>
        <v/>
      </c>
      <c r="I449" s="0" t="str">
        <f aca="false">IFERROR(VLOOKUP(F449, Entries!$B:$F, 3, FALSE()),"")</f>
        <v/>
      </c>
      <c r="J449" s="0" t="str">
        <f aca="false">IFERROR(VLOOKUP(F449, Entries!$B:$F, 4, FALSE()),"")</f>
        <v/>
      </c>
      <c r="K449" s="0" t="str">
        <f aca="false">IFERROR(VLOOKUP(F449, Entries!$B:$F, 5, FALSE()),"")</f>
        <v/>
      </c>
      <c r="L449" s="0" t="str">
        <f aca="false">LEFT(Table22[[#This Row],[Category]],2)</f>
        <v/>
      </c>
      <c r="M449" s="0" t="str">
        <f aca="false">IF(F449&lt;&gt;0,COUNTIF($L$2:L449,L449),"")</f>
        <v/>
      </c>
      <c r="N449" s="0" t="str">
        <f aca="false">IF(F449&lt;&gt;0,L449&amp;":"&amp;M449,"")</f>
        <v/>
      </c>
    </row>
    <row r="450" customFormat="false" ht="15" hidden="false" customHeight="false" outlineLevel="0" collapsed="false">
      <c r="A450" s="5" t="n">
        <v>449</v>
      </c>
      <c r="B450" s="5" t="str">
        <f aca="false">IF(F450&lt;&gt;"",COUNTIF($J$2:J450,J450),"")</f>
        <v/>
      </c>
      <c r="C450" s="5" t="str">
        <f aca="false">IF(F450&lt;&gt;0,J450&amp;":"&amp;B450,"")</f>
        <v/>
      </c>
      <c r="D450" s="5" t="str">
        <f aca="false">IF(F450&lt;&gt;0,COUNTIF($K$2:K450,K450),"")</f>
        <v/>
      </c>
      <c r="E450" s="5" t="str">
        <f aca="false">IF(F450&lt;&gt;0,K450&amp;":"&amp;D450,"")</f>
        <v/>
      </c>
      <c r="G450" s="21"/>
      <c r="H450" s="0" t="str">
        <f aca="false">IFERROR(VLOOKUP(F450, Entries!$B:$F, 2, FALSE()),"")</f>
        <v/>
      </c>
      <c r="I450" s="0" t="str">
        <f aca="false">IFERROR(VLOOKUP(F450, Entries!$B:$F, 3, FALSE()),"")</f>
        <v/>
      </c>
      <c r="J450" s="0" t="str">
        <f aca="false">IFERROR(VLOOKUP(F450, Entries!$B:$F, 4, FALSE()),"")</f>
        <v/>
      </c>
      <c r="K450" s="0" t="str">
        <f aca="false">IFERROR(VLOOKUP(F450, Entries!$B:$F, 5, FALSE()),"")</f>
        <v/>
      </c>
      <c r="L450" s="0" t="str">
        <f aca="false">LEFT(Table22[[#This Row],[Category]],2)</f>
        <v/>
      </c>
      <c r="M450" s="0" t="str">
        <f aca="false">IF(F450&lt;&gt;0,COUNTIF($L$2:L450,L450),"")</f>
        <v/>
      </c>
      <c r="N450" s="0" t="str">
        <f aca="false">IF(F450&lt;&gt;0,L450&amp;":"&amp;M450,"")</f>
        <v/>
      </c>
    </row>
    <row r="451" customFormat="false" ht="15" hidden="false" customHeight="false" outlineLevel="0" collapsed="false">
      <c r="A451" s="5" t="n">
        <v>450</v>
      </c>
      <c r="B451" s="5" t="str">
        <f aca="false">IF(F451&lt;&gt;"",COUNTIF($J$2:J451,J451),"")</f>
        <v/>
      </c>
      <c r="C451" s="5" t="str">
        <f aca="false">IF(F451&lt;&gt;0,J451&amp;":"&amp;B451,"")</f>
        <v/>
      </c>
      <c r="D451" s="5" t="str">
        <f aca="false">IF(F451&lt;&gt;0,COUNTIF($K$2:K451,K451),"")</f>
        <v/>
      </c>
      <c r="E451" s="5" t="str">
        <f aca="false">IF(F451&lt;&gt;0,K451&amp;":"&amp;D451,"")</f>
        <v/>
      </c>
      <c r="G451" s="21"/>
      <c r="H451" s="0" t="str">
        <f aca="false">IFERROR(VLOOKUP(F451, Entries!$B:$F, 2, FALSE()),"")</f>
        <v/>
      </c>
      <c r="I451" s="0" t="str">
        <f aca="false">IFERROR(VLOOKUP(F451, Entries!$B:$F, 3, FALSE()),"")</f>
        <v/>
      </c>
      <c r="J451" s="0" t="str">
        <f aca="false">IFERROR(VLOOKUP(F451, Entries!$B:$F, 4, FALSE()),"")</f>
        <v/>
      </c>
      <c r="K451" s="0" t="str">
        <f aca="false">IFERROR(VLOOKUP(F451, Entries!$B:$F, 5, FALSE()),"")</f>
        <v/>
      </c>
      <c r="L451" s="0" t="str">
        <f aca="false">LEFT(Table22[[#This Row],[Category]],2)</f>
        <v/>
      </c>
      <c r="M451" s="0" t="str">
        <f aca="false">IF(F451&lt;&gt;0,COUNTIF($L$2:L451,L451),"")</f>
        <v/>
      </c>
      <c r="N451" s="0" t="str">
        <f aca="false">IF(F451&lt;&gt;0,L451&amp;":"&amp;M451,"")</f>
        <v/>
      </c>
    </row>
    <row r="452" customFormat="false" ht="15" hidden="false" customHeight="false" outlineLevel="0" collapsed="false">
      <c r="A452" s="5" t="n">
        <v>451</v>
      </c>
      <c r="B452" s="5" t="str">
        <f aca="false">IF(F452&lt;&gt;"",COUNTIF($J$2:J452,J452),"")</f>
        <v/>
      </c>
      <c r="C452" s="5" t="str">
        <f aca="false">IF(F452&lt;&gt;0,J452&amp;":"&amp;B452,"")</f>
        <v/>
      </c>
      <c r="D452" s="5" t="str">
        <f aca="false">IF(F452&lt;&gt;0,COUNTIF($K$2:K452,K452),"")</f>
        <v/>
      </c>
      <c r="E452" s="5" t="str">
        <f aca="false">IF(F452&lt;&gt;0,K452&amp;":"&amp;D452,"")</f>
        <v/>
      </c>
      <c r="G452" s="21"/>
      <c r="H452" s="0" t="str">
        <f aca="false">IFERROR(VLOOKUP(F452, Entries!$B:$F, 2, FALSE()),"")</f>
        <v/>
      </c>
      <c r="I452" s="0" t="str">
        <f aca="false">IFERROR(VLOOKUP(F452, Entries!$B:$F, 3, FALSE()),"")</f>
        <v/>
      </c>
      <c r="J452" s="0" t="str">
        <f aca="false">IFERROR(VLOOKUP(F452, Entries!$B:$F, 4, FALSE()),"")</f>
        <v/>
      </c>
      <c r="K452" s="0" t="str">
        <f aca="false">IFERROR(VLOOKUP(F452, Entries!$B:$F, 5, FALSE()),"")</f>
        <v/>
      </c>
      <c r="L452" s="0" t="str">
        <f aca="false">LEFT(Table22[[#This Row],[Category]],2)</f>
        <v/>
      </c>
      <c r="M452" s="0" t="str">
        <f aca="false">IF(F452&lt;&gt;0,COUNTIF($L$2:L452,L452),"")</f>
        <v/>
      </c>
      <c r="N452" s="0" t="str">
        <f aca="false">IF(F452&lt;&gt;0,L452&amp;":"&amp;M452,"")</f>
        <v/>
      </c>
    </row>
    <row r="453" customFormat="false" ht="15" hidden="false" customHeight="false" outlineLevel="0" collapsed="false">
      <c r="A453" s="5" t="n">
        <v>452</v>
      </c>
      <c r="B453" s="5" t="str">
        <f aca="false">IF(F453&lt;&gt;"",COUNTIF($J$2:J453,J453),"")</f>
        <v/>
      </c>
      <c r="C453" s="5" t="str">
        <f aca="false">IF(F453&lt;&gt;0,J453&amp;":"&amp;B453,"")</f>
        <v/>
      </c>
      <c r="D453" s="5" t="str">
        <f aca="false">IF(F453&lt;&gt;0,COUNTIF($K$2:K453,K453),"")</f>
        <v/>
      </c>
      <c r="E453" s="5" t="str">
        <f aca="false">IF(F453&lt;&gt;0,K453&amp;":"&amp;D453,"")</f>
        <v/>
      </c>
      <c r="G453" s="21"/>
      <c r="H453" s="0" t="str">
        <f aca="false">IFERROR(VLOOKUP(F453, Entries!$B:$F, 2, FALSE()),"")</f>
        <v/>
      </c>
      <c r="I453" s="0" t="str">
        <f aca="false">IFERROR(VLOOKUP(F453, Entries!$B:$F, 3, FALSE()),"")</f>
        <v/>
      </c>
      <c r="J453" s="0" t="str">
        <f aca="false">IFERROR(VLOOKUP(F453, Entries!$B:$F, 4, FALSE()),"")</f>
        <v/>
      </c>
      <c r="K453" s="0" t="str">
        <f aca="false">IFERROR(VLOOKUP(F453, Entries!$B:$F, 5, FALSE()),"")</f>
        <v/>
      </c>
      <c r="L453" s="0" t="str">
        <f aca="false">LEFT(Table22[[#This Row],[Category]],2)</f>
        <v/>
      </c>
      <c r="M453" s="0" t="str">
        <f aca="false">IF(F453&lt;&gt;0,COUNTIF($L$2:L453,L453),"")</f>
        <v/>
      </c>
      <c r="N453" s="0" t="str">
        <f aca="false">IF(F453&lt;&gt;0,L453&amp;":"&amp;M453,"")</f>
        <v/>
      </c>
    </row>
    <row r="454" customFormat="false" ht="15" hidden="false" customHeight="false" outlineLevel="0" collapsed="false">
      <c r="A454" s="5" t="n">
        <v>453</v>
      </c>
      <c r="B454" s="5" t="str">
        <f aca="false">IF(F454&lt;&gt;"",COUNTIF($J$2:J454,J454),"")</f>
        <v/>
      </c>
      <c r="C454" s="5" t="str">
        <f aca="false">IF(F454&lt;&gt;0,J454&amp;":"&amp;B454,"")</f>
        <v/>
      </c>
      <c r="D454" s="5" t="str">
        <f aca="false">IF(F454&lt;&gt;0,COUNTIF($K$2:K454,K454),"")</f>
        <v/>
      </c>
      <c r="E454" s="5" t="str">
        <f aca="false">IF(F454&lt;&gt;0,K454&amp;":"&amp;D454,"")</f>
        <v/>
      </c>
      <c r="G454" s="21"/>
      <c r="H454" s="0" t="str">
        <f aca="false">IFERROR(VLOOKUP(F454, Entries!$B:$F, 2, FALSE()),"")</f>
        <v/>
      </c>
      <c r="I454" s="0" t="str">
        <f aca="false">IFERROR(VLOOKUP(F454, Entries!$B:$F, 3, FALSE()),"")</f>
        <v/>
      </c>
      <c r="J454" s="0" t="str">
        <f aca="false">IFERROR(VLOOKUP(F454, Entries!$B:$F, 4, FALSE()),"")</f>
        <v/>
      </c>
      <c r="K454" s="0" t="str">
        <f aca="false">IFERROR(VLOOKUP(F454, Entries!$B:$F, 5, FALSE()),"")</f>
        <v/>
      </c>
      <c r="L454" s="0" t="str">
        <f aca="false">LEFT(Table22[[#This Row],[Category]],2)</f>
        <v/>
      </c>
      <c r="M454" s="0" t="str">
        <f aca="false">IF(F454&lt;&gt;0,COUNTIF($L$2:L454,L454),"")</f>
        <v/>
      </c>
      <c r="N454" s="0" t="str">
        <f aca="false">IF(F454&lt;&gt;0,L454&amp;":"&amp;M454,"")</f>
        <v/>
      </c>
    </row>
    <row r="455" customFormat="false" ht="15" hidden="false" customHeight="false" outlineLevel="0" collapsed="false">
      <c r="A455" s="5" t="n">
        <v>454</v>
      </c>
      <c r="B455" s="5" t="str">
        <f aca="false">IF(F455&lt;&gt;"",COUNTIF($J$2:J455,J455),"")</f>
        <v/>
      </c>
      <c r="C455" s="5" t="str">
        <f aca="false">IF(F455&lt;&gt;0,J455&amp;":"&amp;B455,"")</f>
        <v/>
      </c>
      <c r="D455" s="5" t="str">
        <f aca="false">IF(F455&lt;&gt;0,COUNTIF($K$2:K455,K455),"")</f>
        <v/>
      </c>
      <c r="E455" s="5" t="str">
        <f aca="false">IF(F455&lt;&gt;0,K455&amp;":"&amp;D455,"")</f>
        <v/>
      </c>
      <c r="G455" s="21"/>
      <c r="H455" s="0" t="str">
        <f aca="false">IFERROR(VLOOKUP(F455, Entries!$B:$F, 2, FALSE()),"")</f>
        <v/>
      </c>
      <c r="I455" s="0" t="str">
        <f aca="false">IFERROR(VLOOKUP(F455, Entries!$B:$F, 3, FALSE()),"")</f>
        <v/>
      </c>
      <c r="J455" s="0" t="str">
        <f aca="false">IFERROR(VLOOKUP(F455, Entries!$B:$F, 4, FALSE()),"")</f>
        <v/>
      </c>
      <c r="K455" s="0" t="str">
        <f aca="false">IFERROR(VLOOKUP(F455, Entries!$B:$F, 5, FALSE()),"")</f>
        <v/>
      </c>
      <c r="L455" s="0" t="str">
        <f aca="false">LEFT(Table22[[#This Row],[Category]],2)</f>
        <v/>
      </c>
      <c r="M455" s="0" t="str">
        <f aca="false">IF(F455&lt;&gt;0,COUNTIF($L$2:L455,L455),"")</f>
        <v/>
      </c>
      <c r="N455" s="0" t="str">
        <f aca="false">IF(F455&lt;&gt;0,L455&amp;":"&amp;M455,"")</f>
        <v/>
      </c>
    </row>
    <row r="456" customFormat="false" ht="15" hidden="false" customHeight="false" outlineLevel="0" collapsed="false">
      <c r="A456" s="5" t="n">
        <v>455</v>
      </c>
      <c r="B456" s="5" t="str">
        <f aca="false">IF(F456&lt;&gt;"",COUNTIF($J$2:J456,J456),"")</f>
        <v/>
      </c>
      <c r="C456" s="5" t="str">
        <f aca="false">IF(F456&lt;&gt;0,J456&amp;":"&amp;B456,"")</f>
        <v/>
      </c>
      <c r="D456" s="5" t="str">
        <f aca="false">IF(F456&lt;&gt;0,COUNTIF($K$2:K456,K456),"")</f>
        <v/>
      </c>
      <c r="E456" s="5" t="str">
        <f aca="false">IF(F456&lt;&gt;0,K456&amp;":"&amp;D456,"")</f>
        <v/>
      </c>
      <c r="G456" s="21"/>
      <c r="H456" s="0" t="str">
        <f aca="false">IFERROR(VLOOKUP(F456, Entries!$B:$F, 2, FALSE()),"")</f>
        <v/>
      </c>
      <c r="I456" s="0" t="str">
        <f aca="false">IFERROR(VLOOKUP(F456, Entries!$B:$F, 3, FALSE()),"")</f>
        <v/>
      </c>
      <c r="J456" s="0" t="str">
        <f aca="false">IFERROR(VLOOKUP(F456, Entries!$B:$F, 4, FALSE()),"")</f>
        <v/>
      </c>
      <c r="K456" s="0" t="str">
        <f aca="false">IFERROR(VLOOKUP(F456, Entries!$B:$F, 5, FALSE()),"")</f>
        <v/>
      </c>
      <c r="L456" s="0" t="str">
        <f aca="false">LEFT(Table22[[#This Row],[Category]],2)</f>
        <v/>
      </c>
      <c r="M456" s="0" t="str">
        <f aca="false">IF(F456&lt;&gt;0,COUNTIF($L$2:L456,L456),"")</f>
        <v/>
      </c>
      <c r="N456" s="0" t="str">
        <f aca="false">IF(F456&lt;&gt;0,L456&amp;":"&amp;M456,"")</f>
        <v/>
      </c>
    </row>
    <row r="457" customFormat="false" ht="15" hidden="false" customHeight="false" outlineLevel="0" collapsed="false">
      <c r="A457" s="5" t="n">
        <v>456</v>
      </c>
      <c r="B457" s="5" t="str">
        <f aca="false">IF(F457&lt;&gt;"",COUNTIF($J$2:J457,J457),"")</f>
        <v/>
      </c>
      <c r="C457" s="5" t="str">
        <f aca="false">IF(F457&lt;&gt;0,J457&amp;":"&amp;B457,"")</f>
        <v/>
      </c>
      <c r="D457" s="5" t="str">
        <f aca="false">IF(F457&lt;&gt;0,COUNTIF($K$2:K457,K457),"")</f>
        <v/>
      </c>
      <c r="E457" s="5" t="str">
        <f aca="false">IF(F457&lt;&gt;0,K457&amp;":"&amp;D457,"")</f>
        <v/>
      </c>
      <c r="G457" s="21"/>
      <c r="H457" s="0" t="str">
        <f aca="false">IFERROR(VLOOKUP(F457, Entries!$B:$F, 2, FALSE()),"")</f>
        <v/>
      </c>
      <c r="I457" s="0" t="str">
        <f aca="false">IFERROR(VLOOKUP(F457, Entries!$B:$F, 3, FALSE()),"")</f>
        <v/>
      </c>
      <c r="J457" s="0" t="str">
        <f aca="false">IFERROR(VLOOKUP(F457, Entries!$B:$F, 4, FALSE()),"")</f>
        <v/>
      </c>
      <c r="K457" s="0" t="str">
        <f aca="false">IFERROR(VLOOKUP(F457, Entries!$B:$F, 5, FALSE()),"")</f>
        <v/>
      </c>
      <c r="L457" s="0" t="str">
        <f aca="false">LEFT(Table22[[#This Row],[Category]],2)</f>
        <v/>
      </c>
      <c r="M457" s="0" t="str">
        <f aca="false">IF(F457&lt;&gt;0,COUNTIF($L$2:L457,L457),"")</f>
        <v/>
      </c>
      <c r="N457" s="0" t="str">
        <f aca="false">IF(F457&lt;&gt;0,L457&amp;":"&amp;M457,"")</f>
        <v/>
      </c>
    </row>
    <row r="458" customFormat="false" ht="15" hidden="false" customHeight="false" outlineLevel="0" collapsed="false">
      <c r="A458" s="5" t="n">
        <v>457</v>
      </c>
      <c r="B458" s="5" t="str">
        <f aca="false">IF(F458&lt;&gt;"",COUNTIF($J$2:J458,J458),"")</f>
        <v/>
      </c>
      <c r="C458" s="5" t="str">
        <f aca="false">IF(F458&lt;&gt;0,J458&amp;":"&amp;B458,"")</f>
        <v/>
      </c>
      <c r="D458" s="5" t="str">
        <f aca="false">IF(F458&lt;&gt;0,COUNTIF($K$2:K458,K458),"")</f>
        <v/>
      </c>
      <c r="E458" s="5" t="str">
        <f aca="false">IF(F458&lt;&gt;0,K458&amp;":"&amp;D458,"")</f>
        <v/>
      </c>
      <c r="G458" s="21"/>
      <c r="H458" s="0" t="str">
        <f aca="false">IFERROR(VLOOKUP(F458, Entries!$B:$F, 2, FALSE()),"")</f>
        <v/>
      </c>
      <c r="I458" s="0" t="str">
        <f aca="false">IFERROR(VLOOKUP(F458, Entries!$B:$F, 3, FALSE()),"")</f>
        <v/>
      </c>
      <c r="J458" s="0" t="str">
        <f aca="false">IFERROR(VLOOKUP(F458, Entries!$B:$F, 4, FALSE()),"")</f>
        <v/>
      </c>
      <c r="K458" s="0" t="str">
        <f aca="false">IFERROR(VLOOKUP(F458, Entries!$B:$F, 5, FALSE()),"")</f>
        <v/>
      </c>
      <c r="L458" s="0" t="str">
        <f aca="false">LEFT(Table22[[#This Row],[Category]],2)</f>
        <v/>
      </c>
      <c r="M458" s="0" t="str">
        <f aca="false">IF(F458&lt;&gt;0,COUNTIF($L$2:L458,L458),"")</f>
        <v/>
      </c>
      <c r="N458" s="0" t="str">
        <f aca="false">IF(F458&lt;&gt;0,L458&amp;":"&amp;M458,"")</f>
        <v/>
      </c>
    </row>
    <row r="459" customFormat="false" ht="15" hidden="false" customHeight="false" outlineLevel="0" collapsed="false">
      <c r="A459" s="5" t="n">
        <v>458</v>
      </c>
      <c r="B459" s="5" t="str">
        <f aca="false">IF(F459&lt;&gt;"",COUNTIF($J$2:J459,J459),"")</f>
        <v/>
      </c>
      <c r="C459" s="5" t="str">
        <f aca="false">IF(F459&lt;&gt;0,J459&amp;":"&amp;B459,"")</f>
        <v/>
      </c>
      <c r="D459" s="5" t="str">
        <f aca="false">IF(F459&lt;&gt;0,COUNTIF($K$2:K459,K459),"")</f>
        <v/>
      </c>
      <c r="E459" s="5" t="str">
        <f aca="false">IF(F459&lt;&gt;0,K459&amp;":"&amp;D459,"")</f>
        <v/>
      </c>
      <c r="G459" s="21"/>
      <c r="H459" s="0" t="str">
        <f aca="false">IFERROR(VLOOKUP(F459, Entries!$B:$F, 2, FALSE()),"")</f>
        <v/>
      </c>
      <c r="I459" s="0" t="str">
        <f aca="false">IFERROR(VLOOKUP(F459, Entries!$B:$F, 3, FALSE()),"")</f>
        <v/>
      </c>
      <c r="J459" s="0" t="str">
        <f aca="false">IFERROR(VLOOKUP(F459, Entries!$B:$F, 4, FALSE()),"")</f>
        <v/>
      </c>
      <c r="K459" s="0" t="str">
        <f aca="false">IFERROR(VLOOKUP(F459, Entries!$B:$F, 5, FALSE()),"")</f>
        <v/>
      </c>
      <c r="L459" s="0" t="str">
        <f aca="false">LEFT(Table22[[#This Row],[Category]],2)</f>
        <v/>
      </c>
      <c r="M459" s="0" t="str">
        <f aca="false">IF(F459&lt;&gt;0,COUNTIF($L$2:L459,L459),"")</f>
        <v/>
      </c>
      <c r="N459" s="0" t="str">
        <f aca="false">IF(F459&lt;&gt;0,L459&amp;":"&amp;M459,"")</f>
        <v/>
      </c>
    </row>
    <row r="460" customFormat="false" ht="15" hidden="false" customHeight="false" outlineLevel="0" collapsed="false">
      <c r="A460" s="5" t="n">
        <v>459</v>
      </c>
      <c r="B460" s="5" t="str">
        <f aca="false">IF(F460&lt;&gt;"",COUNTIF($J$2:J460,J460),"")</f>
        <v/>
      </c>
      <c r="C460" s="5" t="str">
        <f aca="false">IF(F460&lt;&gt;0,J460&amp;":"&amp;B460,"")</f>
        <v/>
      </c>
      <c r="D460" s="5" t="str">
        <f aca="false">IF(F460&lt;&gt;0,COUNTIF($K$2:K460,K460),"")</f>
        <v/>
      </c>
      <c r="E460" s="5" t="str">
        <f aca="false">IF(F460&lt;&gt;0,K460&amp;":"&amp;D460,"")</f>
        <v/>
      </c>
      <c r="G460" s="21"/>
      <c r="H460" s="0" t="str">
        <f aca="false">IFERROR(VLOOKUP(F460, Entries!$B:$F, 2, FALSE()),"")</f>
        <v/>
      </c>
      <c r="I460" s="0" t="str">
        <f aca="false">IFERROR(VLOOKUP(F460, Entries!$B:$F, 3, FALSE()),"")</f>
        <v/>
      </c>
      <c r="J460" s="0" t="str">
        <f aca="false">IFERROR(VLOOKUP(F460, Entries!$B:$F, 4, FALSE()),"")</f>
        <v/>
      </c>
      <c r="K460" s="0" t="str">
        <f aca="false">IFERROR(VLOOKUP(F460, Entries!$B:$F, 5, FALSE()),"")</f>
        <v/>
      </c>
      <c r="L460" s="0" t="str">
        <f aca="false">LEFT(Table22[[#This Row],[Category]],2)</f>
        <v/>
      </c>
      <c r="M460" s="0" t="str">
        <f aca="false">IF(F460&lt;&gt;0,COUNTIF($L$2:L460,L460),"")</f>
        <v/>
      </c>
      <c r="N460" s="0" t="str">
        <f aca="false">IF(F460&lt;&gt;0,L460&amp;":"&amp;M460,"")</f>
        <v/>
      </c>
    </row>
    <row r="461" customFormat="false" ht="15" hidden="false" customHeight="false" outlineLevel="0" collapsed="false">
      <c r="A461" s="5" t="n">
        <v>460</v>
      </c>
      <c r="B461" s="5" t="str">
        <f aca="false">IF(F461&lt;&gt;"",COUNTIF($J$2:J461,J461),"")</f>
        <v/>
      </c>
      <c r="C461" s="5" t="str">
        <f aca="false">IF(F461&lt;&gt;0,J461&amp;":"&amp;B461,"")</f>
        <v/>
      </c>
      <c r="D461" s="5" t="str">
        <f aca="false">IF(F461&lt;&gt;0,COUNTIF($K$2:K461,K461),"")</f>
        <v/>
      </c>
      <c r="E461" s="5" t="str">
        <f aca="false">IF(F461&lt;&gt;0,K461&amp;":"&amp;D461,"")</f>
        <v/>
      </c>
      <c r="G461" s="21"/>
      <c r="H461" s="0" t="str">
        <f aca="false">IFERROR(VLOOKUP(F461, Entries!$B:$F, 2, FALSE()),"")</f>
        <v/>
      </c>
      <c r="I461" s="0" t="str">
        <f aca="false">IFERROR(VLOOKUP(F461, Entries!$B:$F, 3, FALSE()),"")</f>
        <v/>
      </c>
      <c r="J461" s="0" t="str">
        <f aca="false">IFERROR(VLOOKUP(F461, Entries!$B:$F, 4, FALSE()),"")</f>
        <v/>
      </c>
      <c r="K461" s="0" t="str">
        <f aca="false">IFERROR(VLOOKUP(F461, Entries!$B:$F, 5, FALSE()),"")</f>
        <v/>
      </c>
      <c r="L461" s="0" t="str">
        <f aca="false">LEFT(Table22[[#This Row],[Category]],2)</f>
        <v/>
      </c>
      <c r="M461" s="0" t="str">
        <f aca="false">IF(F461&lt;&gt;0,COUNTIF($L$2:L461,L461),"")</f>
        <v/>
      </c>
      <c r="N461" s="0" t="str">
        <f aca="false">IF(F461&lt;&gt;0,L461&amp;":"&amp;M461,"")</f>
        <v/>
      </c>
    </row>
    <row r="462" customFormat="false" ht="15" hidden="false" customHeight="false" outlineLevel="0" collapsed="false">
      <c r="A462" s="5" t="n">
        <v>461</v>
      </c>
      <c r="B462" s="5" t="str">
        <f aca="false">IF(F462&lt;&gt;"",COUNTIF($J$2:J462,J462),"")</f>
        <v/>
      </c>
      <c r="C462" s="5" t="str">
        <f aca="false">IF(F462&lt;&gt;0,J462&amp;":"&amp;B462,"")</f>
        <v/>
      </c>
      <c r="D462" s="5" t="str">
        <f aca="false">IF(F462&lt;&gt;0,COUNTIF($K$2:K462,K462),"")</f>
        <v/>
      </c>
      <c r="E462" s="5" t="str">
        <f aca="false">IF(F462&lt;&gt;0,K462&amp;":"&amp;D462,"")</f>
        <v/>
      </c>
      <c r="G462" s="21"/>
      <c r="H462" s="0" t="str">
        <f aca="false">IFERROR(VLOOKUP(F462, Entries!$B:$F, 2, FALSE()),"")</f>
        <v/>
      </c>
      <c r="I462" s="0" t="str">
        <f aca="false">IFERROR(VLOOKUP(F462, Entries!$B:$F, 3, FALSE()),"")</f>
        <v/>
      </c>
      <c r="J462" s="0" t="str">
        <f aca="false">IFERROR(VLOOKUP(F462, Entries!$B:$F, 4, FALSE()),"")</f>
        <v/>
      </c>
      <c r="K462" s="0" t="str">
        <f aca="false">IFERROR(VLOOKUP(F462, Entries!$B:$F, 5, FALSE()),"")</f>
        <v/>
      </c>
      <c r="L462" s="0" t="str">
        <f aca="false">LEFT(Table22[[#This Row],[Category]],2)</f>
        <v/>
      </c>
      <c r="M462" s="0" t="str">
        <f aca="false">IF(F462&lt;&gt;0,COUNTIF($L$2:L462,L462),"")</f>
        <v/>
      </c>
      <c r="N462" s="0" t="str">
        <f aca="false">IF(F462&lt;&gt;0,L462&amp;":"&amp;M462,"")</f>
        <v/>
      </c>
    </row>
    <row r="463" customFormat="false" ht="15" hidden="false" customHeight="false" outlineLevel="0" collapsed="false">
      <c r="A463" s="5" t="n">
        <v>462</v>
      </c>
      <c r="B463" s="5" t="str">
        <f aca="false">IF(F463&lt;&gt;"",COUNTIF($J$2:J463,J463),"")</f>
        <v/>
      </c>
      <c r="C463" s="5" t="str">
        <f aca="false">IF(F463&lt;&gt;0,J463&amp;":"&amp;B463,"")</f>
        <v/>
      </c>
      <c r="D463" s="5" t="str">
        <f aca="false">IF(F463&lt;&gt;0,COUNTIF($K$2:K463,K463),"")</f>
        <v/>
      </c>
      <c r="E463" s="5" t="str">
        <f aca="false">IF(F463&lt;&gt;0,K463&amp;":"&amp;D463,"")</f>
        <v/>
      </c>
      <c r="G463" s="21"/>
      <c r="H463" s="0" t="str">
        <f aca="false">IFERROR(VLOOKUP(F463, Entries!$B:$F, 2, FALSE()),"")</f>
        <v/>
      </c>
      <c r="I463" s="0" t="str">
        <f aca="false">IFERROR(VLOOKUP(F463, Entries!$B:$F, 3, FALSE()),"")</f>
        <v/>
      </c>
      <c r="J463" s="0" t="str">
        <f aca="false">IFERROR(VLOOKUP(F463, Entries!$B:$F, 4, FALSE()),"")</f>
        <v/>
      </c>
      <c r="K463" s="0" t="str">
        <f aca="false">IFERROR(VLOOKUP(F463, Entries!$B:$F, 5, FALSE()),"")</f>
        <v/>
      </c>
      <c r="L463" s="0" t="str">
        <f aca="false">LEFT(Table22[[#This Row],[Category]],2)</f>
        <v/>
      </c>
      <c r="M463" s="0" t="str">
        <f aca="false">IF(F463&lt;&gt;0,COUNTIF($L$2:L463,L463),"")</f>
        <v/>
      </c>
      <c r="N463" s="0" t="str">
        <f aca="false">IF(F463&lt;&gt;0,L463&amp;":"&amp;M463,"")</f>
        <v/>
      </c>
    </row>
    <row r="464" customFormat="false" ht="15" hidden="false" customHeight="false" outlineLevel="0" collapsed="false">
      <c r="A464" s="5" t="n">
        <v>463</v>
      </c>
      <c r="B464" s="5" t="str">
        <f aca="false">IF(F464&lt;&gt;"",COUNTIF($J$2:J464,J464),"")</f>
        <v/>
      </c>
      <c r="C464" s="5" t="str">
        <f aca="false">IF(F464&lt;&gt;0,J464&amp;":"&amp;B464,"")</f>
        <v/>
      </c>
      <c r="D464" s="5" t="str">
        <f aca="false">IF(F464&lt;&gt;0,COUNTIF($K$2:K464,K464),"")</f>
        <v/>
      </c>
      <c r="E464" s="5" t="str">
        <f aca="false">IF(F464&lt;&gt;0,K464&amp;":"&amp;D464,"")</f>
        <v/>
      </c>
      <c r="G464" s="21"/>
      <c r="H464" s="0" t="str">
        <f aca="false">IFERROR(VLOOKUP(F464, Entries!$B:$F, 2, FALSE()),"")</f>
        <v/>
      </c>
      <c r="I464" s="0" t="str">
        <f aca="false">IFERROR(VLOOKUP(F464, Entries!$B:$F, 3, FALSE()),"")</f>
        <v/>
      </c>
      <c r="J464" s="0" t="str">
        <f aca="false">IFERROR(VLOOKUP(F464, Entries!$B:$F, 4, FALSE()),"")</f>
        <v/>
      </c>
      <c r="K464" s="0" t="str">
        <f aca="false">IFERROR(VLOOKUP(F464, Entries!$B:$F, 5, FALSE()),"")</f>
        <v/>
      </c>
      <c r="L464" s="0" t="str">
        <f aca="false">LEFT(Table22[[#This Row],[Category]],2)</f>
        <v/>
      </c>
      <c r="M464" s="0" t="str">
        <f aca="false">IF(F464&lt;&gt;0,COUNTIF($L$2:L464,L464),"")</f>
        <v/>
      </c>
      <c r="N464" s="0" t="str">
        <f aca="false">IF(F464&lt;&gt;0,L464&amp;":"&amp;M464,"")</f>
        <v/>
      </c>
    </row>
    <row r="465" customFormat="false" ht="15" hidden="false" customHeight="false" outlineLevel="0" collapsed="false">
      <c r="A465" s="5" t="n">
        <v>464</v>
      </c>
      <c r="B465" s="5" t="str">
        <f aca="false">IF(F465&lt;&gt;"",COUNTIF($J$2:J465,J465),"")</f>
        <v/>
      </c>
      <c r="C465" s="5" t="str">
        <f aca="false">IF(F465&lt;&gt;0,J465&amp;":"&amp;B465,"")</f>
        <v/>
      </c>
      <c r="D465" s="5" t="str">
        <f aca="false">IF(F465&lt;&gt;0,COUNTIF($K$2:K465,K465),"")</f>
        <v/>
      </c>
      <c r="E465" s="5" t="str">
        <f aca="false">IF(F465&lt;&gt;0,K465&amp;":"&amp;D465,"")</f>
        <v/>
      </c>
      <c r="G465" s="21"/>
      <c r="H465" s="0" t="str">
        <f aca="false">IFERROR(VLOOKUP(F465, Entries!$B:$F, 2, FALSE()),"")</f>
        <v/>
      </c>
      <c r="I465" s="0" t="str">
        <f aca="false">IFERROR(VLOOKUP(F465, Entries!$B:$F, 3, FALSE()),"")</f>
        <v/>
      </c>
      <c r="J465" s="0" t="str">
        <f aca="false">IFERROR(VLOOKUP(F465, Entries!$B:$F, 4, FALSE()),"")</f>
        <v/>
      </c>
      <c r="K465" s="0" t="str">
        <f aca="false">IFERROR(VLOOKUP(F465, Entries!$B:$F, 5, FALSE()),"")</f>
        <v/>
      </c>
      <c r="L465" s="0" t="str">
        <f aca="false">LEFT(Table22[[#This Row],[Category]],2)</f>
        <v/>
      </c>
      <c r="M465" s="0" t="str">
        <f aca="false">IF(F465&lt;&gt;0,COUNTIF($L$2:L465,L465),"")</f>
        <v/>
      </c>
      <c r="N465" s="0" t="str">
        <f aca="false">IF(F465&lt;&gt;0,L465&amp;":"&amp;M465,"")</f>
        <v/>
      </c>
    </row>
    <row r="466" customFormat="false" ht="15" hidden="false" customHeight="false" outlineLevel="0" collapsed="false">
      <c r="A466" s="5" t="n">
        <v>465</v>
      </c>
      <c r="B466" s="5" t="str">
        <f aca="false">IF(F466&lt;&gt;"",COUNTIF($J$2:J466,J466),"")</f>
        <v/>
      </c>
      <c r="C466" s="5" t="str">
        <f aca="false">IF(F466&lt;&gt;0,J466&amp;":"&amp;B466,"")</f>
        <v/>
      </c>
      <c r="D466" s="5" t="str">
        <f aca="false">IF(F466&lt;&gt;0,COUNTIF($K$2:K466,K466),"")</f>
        <v/>
      </c>
      <c r="E466" s="5" t="str">
        <f aca="false">IF(F466&lt;&gt;0,K466&amp;":"&amp;D466,"")</f>
        <v/>
      </c>
      <c r="G466" s="21"/>
      <c r="H466" s="0" t="str">
        <f aca="false">IFERROR(VLOOKUP(F466, Entries!$B:$F, 2, FALSE()),"")</f>
        <v/>
      </c>
      <c r="I466" s="0" t="str">
        <f aca="false">IFERROR(VLOOKUP(F466, Entries!$B:$F, 3, FALSE()),"")</f>
        <v/>
      </c>
      <c r="J466" s="0" t="str">
        <f aca="false">IFERROR(VLOOKUP(F466, Entries!$B:$F, 4, FALSE()),"")</f>
        <v/>
      </c>
      <c r="K466" s="0" t="str">
        <f aca="false">IFERROR(VLOOKUP(F466, Entries!$B:$F, 5, FALSE()),"")</f>
        <v/>
      </c>
      <c r="L466" s="0" t="str">
        <f aca="false">LEFT(Table22[[#This Row],[Category]],2)</f>
        <v/>
      </c>
      <c r="M466" s="0" t="str">
        <f aca="false">IF(F466&lt;&gt;0,COUNTIF($L$2:L466,L466),"")</f>
        <v/>
      </c>
      <c r="N466" s="0" t="str">
        <f aca="false">IF(F466&lt;&gt;0,L466&amp;":"&amp;M466,"")</f>
        <v/>
      </c>
    </row>
    <row r="467" customFormat="false" ht="15" hidden="false" customHeight="false" outlineLevel="0" collapsed="false">
      <c r="A467" s="5" t="n">
        <v>466</v>
      </c>
      <c r="B467" s="5" t="str">
        <f aca="false">IF(F467&lt;&gt;"",COUNTIF($J$2:J467,J467),"")</f>
        <v/>
      </c>
      <c r="C467" s="5" t="str">
        <f aca="false">IF(F467&lt;&gt;0,J467&amp;":"&amp;B467,"")</f>
        <v/>
      </c>
      <c r="D467" s="5" t="str">
        <f aca="false">IF(F467&lt;&gt;0,COUNTIF($K$2:K467,K467),"")</f>
        <v/>
      </c>
      <c r="E467" s="5" t="str">
        <f aca="false">IF(F467&lt;&gt;0,K467&amp;":"&amp;D467,"")</f>
        <v/>
      </c>
      <c r="G467" s="21"/>
      <c r="H467" s="0" t="str">
        <f aca="false">IFERROR(VLOOKUP(F467, Entries!$B:$F, 2, FALSE()),"")</f>
        <v/>
      </c>
      <c r="I467" s="0" t="str">
        <f aca="false">IFERROR(VLOOKUP(F467, Entries!$B:$F, 3, FALSE()),"")</f>
        <v/>
      </c>
      <c r="J467" s="0" t="str">
        <f aca="false">IFERROR(VLOOKUP(F467, Entries!$B:$F, 4, FALSE()),"")</f>
        <v/>
      </c>
      <c r="K467" s="0" t="str">
        <f aca="false">IFERROR(VLOOKUP(F467, Entries!$B:$F, 5, FALSE()),"")</f>
        <v/>
      </c>
      <c r="L467" s="0" t="str">
        <f aca="false">LEFT(Table22[[#This Row],[Category]],2)</f>
        <v/>
      </c>
      <c r="M467" s="0" t="str">
        <f aca="false">IF(F467&lt;&gt;0,COUNTIF($L$2:L467,L467),"")</f>
        <v/>
      </c>
      <c r="N467" s="0" t="str">
        <f aca="false">IF(F467&lt;&gt;0,L467&amp;":"&amp;M467,"")</f>
        <v/>
      </c>
    </row>
    <row r="468" customFormat="false" ht="15" hidden="false" customHeight="false" outlineLevel="0" collapsed="false">
      <c r="A468" s="5" t="n">
        <v>467</v>
      </c>
      <c r="B468" s="5" t="str">
        <f aca="false">IF(F468&lt;&gt;"",COUNTIF($J$2:J468,J468),"")</f>
        <v/>
      </c>
      <c r="C468" s="5" t="str">
        <f aca="false">IF(F468&lt;&gt;0,J468&amp;":"&amp;B468,"")</f>
        <v/>
      </c>
      <c r="D468" s="5" t="str">
        <f aca="false">IF(F468&lt;&gt;0,COUNTIF($K$2:K468,K468),"")</f>
        <v/>
      </c>
      <c r="E468" s="5" t="str">
        <f aca="false">IF(F468&lt;&gt;0,K468&amp;":"&amp;D468,"")</f>
        <v/>
      </c>
      <c r="G468" s="21"/>
      <c r="H468" s="0" t="str">
        <f aca="false">IFERROR(VLOOKUP(F468, Entries!$B:$F, 2, FALSE()),"")</f>
        <v/>
      </c>
      <c r="I468" s="0" t="str">
        <f aca="false">IFERROR(VLOOKUP(F468, Entries!$B:$F, 3, FALSE()),"")</f>
        <v/>
      </c>
      <c r="J468" s="0" t="str">
        <f aca="false">IFERROR(VLOOKUP(F468, Entries!$B:$F, 4, FALSE()),"")</f>
        <v/>
      </c>
      <c r="K468" s="0" t="str">
        <f aca="false">IFERROR(VLOOKUP(F468, Entries!$B:$F, 5, FALSE()),"")</f>
        <v/>
      </c>
      <c r="L468" s="0" t="str">
        <f aca="false">LEFT(Table22[[#This Row],[Category]],2)</f>
        <v/>
      </c>
      <c r="M468" s="0" t="str">
        <f aca="false">IF(F468&lt;&gt;0,COUNTIF($L$2:L468,L468),"")</f>
        <v/>
      </c>
      <c r="N468" s="0" t="str">
        <f aca="false">IF(F468&lt;&gt;0,L468&amp;":"&amp;M468,"")</f>
        <v/>
      </c>
    </row>
    <row r="469" customFormat="false" ht="15" hidden="false" customHeight="false" outlineLevel="0" collapsed="false">
      <c r="A469" s="5" t="n">
        <v>468</v>
      </c>
      <c r="B469" s="5" t="str">
        <f aca="false">IF(F469&lt;&gt;"",COUNTIF($J$2:J469,J469),"")</f>
        <v/>
      </c>
      <c r="C469" s="5" t="str">
        <f aca="false">IF(F469&lt;&gt;0,J469&amp;":"&amp;B469,"")</f>
        <v/>
      </c>
      <c r="D469" s="5" t="str">
        <f aca="false">IF(F469&lt;&gt;0,COUNTIF($K$2:K469,K469),"")</f>
        <v/>
      </c>
      <c r="E469" s="5" t="str">
        <f aca="false">IF(F469&lt;&gt;0,K469&amp;":"&amp;D469,"")</f>
        <v/>
      </c>
      <c r="G469" s="21"/>
      <c r="H469" s="0" t="str">
        <f aca="false">IFERROR(VLOOKUP(F469, Entries!$B:$F, 2, FALSE()),"")</f>
        <v/>
      </c>
      <c r="I469" s="0" t="str">
        <f aca="false">IFERROR(VLOOKUP(F469, Entries!$B:$F, 3, FALSE()),"")</f>
        <v/>
      </c>
      <c r="J469" s="0" t="str">
        <f aca="false">IFERROR(VLOOKUP(F469, Entries!$B:$F, 4, FALSE()),"")</f>
        <v/>
      </c>
      <c r="K469" s="0" t="str">
        <f aca="false">IFERROR(VLOOKUP(F469, Entries!$B:$F, 5, FALSE()),"")</f>
        <v/>
      </c>
      <c r="L469" s="0" t="str">
        <f aca="false">LEFT(Table22[[#This Row],[Category]],2)</f>
        <v/>
      </c>
      <c r="M469" s="0" t="str">
        <f aca="false">IF(F469&lt;&gt;0,COUNTIF($L$2:L469,L469),"")</f>
        <v/>
      </c>
      <c r="N469" s="0" t="str">
        <f aca="false">IF(F469&lt;&gt;0,L469&amp;":"&amp;M469,"")</f>
        <v/>
      </c>
    </row>
    <row r="470" customFormat="false" ht="15" hidden="false" customHeight="false" outlineLevel="0" collapsed="false">
      <c r="A470" s="5" t="n">
        <v>469</v>
      </c>
      <c r="B470" s="5" t="str">
        <f aca="false">IF(F470&lt;&gt;"",COUNTIF($J$2:J470,J470),"")</f>
        <v/>
      </c>
      <c r="C470" s="5" t="str">
        <f aca="false">IF(F470&lt;&gt;0,J470&amp;":"&amp;B470,"")</f>
        <v/>
      </c>
      <c r="D470" s="5" t="str">
        <f aca="false">IF(F470&lt;&gt;0,COUNTIF($K$2:K470,K470),"")</f>
        <v/>
      </c>
      <c r="E470" s="5" t="str">
        <f aca="false">IF(F470&lt;&gt;0,K470&amp;":"&amp;D470,"")</f>
        <v/>
      </c>
      <c r="G470" s="21"/>
      <c r="H470" s="0" t="str">
        <f aca="false">IFERROR(VLOOKUP(F470, Entries!$B:$F, 2, FALSE()),"")</f>
        <v/>
      </c>
      <c r="I470" s="0" t="str">
        <f aca="false">IFERROR(VLOOKUP(F470, Entries!$B:$F, 3, FALSE()),"")</f>
        <v/>
      </c>
      <c r="J470" s="0" t="str">
        <f aca="false">IFERROR(VLOOKUP(F470, Entries!$B:$F, 4, FALSE()),"")</f>
        <v/>
      </c>
      <c r="K470" s="0" t="str">
        <f aca="false">IFERROR(VLOOKUP(F470, Entries!$B:$F, 5, FALSE()),"")</f>
        <v/>
      </c>
      <c r="L470" s="0" t="str">
        <f aca="false">LEFT(Table22[[#This Row],[Category]],2)</f>
        <v/>
      </c>
      <c r="M470" s="0" t="str">
        <f aca="false">IF(F470&lt;&gt;0,COUNTIF($L$2:L470,L470),"")</f>
        <v/>
      </c>
      <c r="N470" s="0" t="str">
        <f aca="false">IF(F470&lt;&gt;0,L470&amp;":"&amp;M470,"")</f>
        <v/>
      </c>
    </row>
    <row r="471" customFormat="false" ht="15" hidden="false" customHeight="false" outlineLevel="0" collapsed="false">
      <c r="A471" s="5" t="n">
        <v>470</v>
      </c>
      <c r="B471" s="5" t="str">
        <f aca="false">IF(F471&lt;&gt;"",COUNTIF($J$2:J471,J471),"")</f>
        <v/>
      </c>
      <c r="C471" s="5" t="str">
        <f aca="false">IF(F471&lt;&gt;0,J471&amp;":"&amp;B471,"")</f>
        <v/>
      </c>
      <c r="D471" s="5" t="str">
        <f aca="false">IF(F471&lt;&gt;0,COUNTIF($K$2:K471,K471),"")</f>
        <v/>
      </c>
      <c r="E471" s="5" t="str">
        <f aca="false">IF(F471&lt;&gt;0,K471&amp;":"&amp;D471,"")</f>
        <v/>
      </c>
      <c r="G471" s="21"/>
      <c r="H471" s="0" t="str">
        <f aca="false">IFERROR(VLOOKUP(F471, Entries!$B:$F, 2, FALSE()),"")</f>
        <v/>
      </c>
      <c r="I471" s="0" t="str">
        <f aca="false">IFERROR(VLOOKUP(F471, Entries!$B:$F, 3, FALSE()),"")</f>
        <v/>
      </c>
      <c r="J471" s="0" t="str">
        <f aca="false">IFERROR(VLOOKUP(F471, Entries!$B:$F, 4, FALSE()),"")</f>
        <v/>
      </c>
      <c r="K471" s="0" t="str">
        <f aca="false">IFERROR(VLOOKUP(F471, Entries!$B:$F, 5, FALSE()),"")</f>
        <v/>
      </c>
      <c r="L471" s="0" t="str">
        <f aca="false">LEFT(Table22[[#This Row],[Category]],2)</f>
        <v/>
      </c>
      <c r="M471" s="0" t="str">
        <f aca="false">IF(F471&lt;&gt;0,COUNTIF($L$2:L471,L471),"")</f>
        <v/>
      </c>
      <c r="N471" s="0" t="str">
        <f aca="false">IF(F471&lt;&gt;0,L471&amp;":"&amp;M471,"")</f>
        <v/>
      </c>
    </row>
    <row r="472" customFormat="false" ht="15" hidden="false" customHeight="false" outlineLevel="0" collapsed="false">
      <c r="A472" s="5" t="n">
        <v>471</v>
      </c>
      <c r="B472" s="5" t="str">
        <f aca="false">IF(F472&lt;&gt;"",COUNTIF($J$2:J472,J472),"")</f>
        <v/>
      </c>
      <c r="C472" s="5" t="str">
        <f aca="false">IF(F472&lt;&gt;0,J472&amp;":"&amp;B472,"")</f>
        <v/>
      </c>
      <c r="D472" s="5" t="str">
        <f aca="false">IF(F472&lt;&gt;0,COUNTIF($K$2:K472,K472),"")</f>
        <v/>
      </c>
      <c r="E472" s="5" t="str">
        <f aca="false">IF(F472&lt;&gt;0,K472&amp;":"&amp;D472,"")</f>
        <v/>
      </c>
      <c r="G472" s="21"/>
      <c r="H472" s="0" t="str">
        <f aca="false">IFERROR(VLOOKUP(F472, Entries!$B:$F, 2, FALSE()),"")</f>
        <v/>
      </c>
      <c r="I472" s="0" t="str">
        <f aca="false">IFERROR(VLOOKUP(F472, Entries!$B:$F, 3, FALSE()),"")</f>
        <v/>
      </c>
      <c r="J472" s="0" t="str">
        <f aca="false">IFERROR(VLOOKUP(F472, Entries!$B:$F, 4, FALSE()),"")</f>
        <v/>
      </c>
      <c r="K472" s="0" t="str">
        <f aca="false">IFERROR(VLOOKUP(F472, Entries!$B:$F, 5, FALSE()),"")</f>
        <v/>
      </c>
      <c r="L472" s="0" t="str">
        <f aca="false">LEFT(Table22[[#This Row],[Category]],2)</f>
        <v/>
      </c>
      <c r="M472" s="0" t="str">
        <f aca="false">IF(F472&lt;&gt;0,COUNTIF($L$2:L472,L472),"")</f>
        <v/>
      </c>
      <c r="N472" s="0" t="str">
        <f aca="false">IF(F472&lt;&gt;0,L472&amp;":"&amp;M472,"")</f>
        <v/>
      </c>
    </row>
    <row r="473" customFormat="false" ht="15" hidden="false" customHeight="false" outlineLevel="0" collapsed="false">
      <c r="A473" s="5" t="n">
        <v>472</v>
      </c>
      <c r="B473" s="5" t="str">
        <f aca="false">IF(F473&lt;&gt;"",COUNTIF($J$2:J473,J473),"")</f>
        <v/>
      </c>
      <c r="C473" s="5" t="str">
        <f aca="false">IF(F473&lt;&gt;0,J473&amp;":"&amp;B473,"")</f>
        <v/>
      </c>
      <c r="D473" s="5" t="str">
        <f aca="false">IF(F473&lt;&gt;0,COUNTIF($K$2:K473,K473),"")</f>
        <v/>
      </c>
      <c r="E473" s="5" t="str">
        <f aca="false">IF(F473&lt;&gt;0,K473&amp;":"&amp;D473,"")</f>
        <v/>
      </c>
      <c r="G473" s="21"/>
      <c r="H473" s="0" t="str">
        <f aca="false">IFERROR(VLOOKUP(F473, Entries!$B:$F, 2, FALSE()),"")</f>
        <v/>
      </c>
      <c r="I473" s="0" t="str">
        <f aca="false">IFERROR(VLOOKUP(F473, Entries!$B:$F, 3, FALSE()),"")</f>
        <v/>
      </c>
      <c r="J473" s="0" t="str">
        <f aca="false">IFERROR(VLOOKUP(F473, Entries!$B:$F, 4, FALSE()),"")</f>
        <v/>
      </c>
      <c r="K473" s="0" t="str">
        <f aca="false">IFERROR(VLOOKUP(F473, Entries!$B:$F, 5, FALSE()),"")</f>
        <v/>
      </c>
      <c r="L473" s="0" t="str">
        <f aca="false">LEFT(Table22[[#This Row],[Category]],2)</f>
        <v/>
      </c>
      <c r="M473" s="0" t="str">
        <f aca="false">IF(F473&lt;&gt;0,COUNTIF($L$2:L473,L473),"")</f>
        <v/>
      </c>
      <c r="N473" s="0" t="str">
        <f aca="false">IF(F473&lt;&gt;0,L473&amp;":"&amp;M473,"")</f>
        <v/>
      </c>
    </row>
    <row r="474" customFormat="false" ht="15" hidden="false" customHeight="false" outlineLevel="0" collapsed="false">
      <c r="A474" s="5" t="n">
        <v>473</v>
      </c>
      <c r="B474" s="5" t="str">
        <f aca="false">IF(F474&lt;&gt;"",COUNTIF($J$2:J474,J474),"")</f>
        <v/>
      </c>
      <c r="C474" s="5" t="str">
        <f aca="false">IF(F474&lt;&gt;0,J474&amp;":"&amp;B474,"")</f>
        <v/>
      </c>
      <c r="D474" s="5" t="str">
        <f aca="false">IF(F474&lt;&gt;0,COUNTIF($K$2:K474,K474),"")</f>
        <v/>
      </c>
      <c r="E474" s="5" t="str">
        <f aca="false">IF(F474&lt;&gt;0,K474&amp;":"&amp;D474,"")</f>
        <v/>
      </c>
      <c r="G474" s="21"/>
      <c r="H474" s="0" t="str">
        <f aca="false">IFERROR(VLOOKUP(F474, Entries!$B:$F, 2, FALSE()),"")</f>
        <v/>
      </c>
      <c r="I474" s="0" t="str">
        <f aca="false">IFERROR(VLOOKUP(F474, Entries!$B:$F, 3, FALSE()),"")</f>
        <v/>
      </c>
      <c r="J474" s="0" t="str">
        <f aca="false">IFERROR(VLOOKUP(F474, Entries!$B:$F, 4, FALSE()),"")</f>
        <v/>
      </c>
      <c r="K474" s="0" t="str">
        <f aca="false">IFERROR(VLOOKUP(F474, Entries!$B:$F, 5, FALSE()),"")</f>
        <v/>
      </c>
      <c r="L474" s="0" t="str">
        <f aca="false">LEFT(Table22[[#This Row],[Category]],2)</f>
        <v/>
      </c>
      <c r="M474" s="0" t="str">
        <f aca="false">IF(F474&lt;&gt;0,COUNTIF($L$2:L474,L474),"")</f>
        <v/>
      </c>
      <c r="N474" s="0" t="str">
        <f aca="false">IF(F474&lt;&gt;0,L474&amp;":"&amp;M474,"")</f>
        <v/>
      </c>
    </row>
    <row r="475" customFormat="false" ht="15" hidden="false" customHeight="false" outlineLevel="0" collapsed="false">
      <c r="A475" s="5" t="n">
        <v>474</v>
      </c>
      <c r="B475" s="5" t="str">
        <f aca="false">IF(F475&lt;&gt;"",COUNTIF($J$2:J475,J475),"")</f>
        <v/>
      </c>
      <c r="C475" s="5" t="str">
        <f aca="false">IF(F475&lt;&gt;0,J475&amp;":"&amp;B475,"")</f>
        <v/>
      </c>
      <c r="D475" s="5" t="str">
        <f aca="false">IF(F475&lt;&gt;0,COUNTIF($K$2:K475,K475),"")</f>
        <v/>
      </c>
      <c r="E475" s="5" t="str">
        <f aca="false">IF(F475&lt;&gt;0,K475&amp;":"&amp;D475,"")</f>
        <v/>
      </c>
      <c r="G475" s="21"/>
      <c r="H475" s="0" t="str">
        <f aca="false">IFERROR(VLOOKUP(F475, Entries!$B:$F, 2, FALSE()),"")</f>
        <v/>
      </c>
      <c r="I475" s="0" t="str">
        <f aca="false">IFERROR(VLOOKUP(F475, Entries!$B:$F, 3, FALSE()),"")</f>
        <v/>
      </c>
      <c r="J475" s="0" t="str">
        <f aca="false">IFERROR(VLOOKUP(F475, Entries!$B:$F, 4, FALSE()),"")</f>
        <v/>
      </c>
      <c r="K475" s="0" t="str">
        <f aca="false">IFERROR(VLOOKUP(F475, Entries!$B:$F, 5, FALSE()),"")</f>
        <v/>
      </c>
      <c r="L475" s="0" t="str">
        <f aca="false">LEFT(Table22[[#This Row],[Category]],2)</f>
        <v/>
      </c>
      <c r="M475" s="0" t="str">
        <f aca="false">IF(F475&lt;&gt;0,COUNTIF($L$2:L475,L475),"")</f>
        <v/>
      </c>
      <c r="N475" s="0" t="str">
        <f aca="false">IF(F475&lt;&gt;0,L475&amp;":"&amp;M475,"")</f>
        <v/>
      </c>
    </row>
    <row r="476" customFormat="false" ht="15" hidden="false" customHeight="false" outlineLevel="0" collapsed="false">
      <c r="A476" s="5" t="n">
        <v>475</v>
      </c>
      <c r="B476" s="5" t="str">
        <f aca="false">IF(F476&lt;&gt;"",COUNTIF($J$2:J476,J476),"")</f>
        <v/>
      </c>
      <c r="C476" s="5" t="str">
        <f aca="false">IF(F476&lt;&gt;0,J476&amp;":"&amp;B476,"")</f>
        <v/>
      </c>
      <c r="D476" s="5" t="str">
        <f aca="false">IF(F476&lt;&gt;0,COUNTIF($K$2:K476,K476),"")</f>
        <v/>
      </c>
      <c r="E476" s="5" t="str">
        <f aca="false">IF(F476&lt;&gt;0,K476&amp;":"&amp;D476,"")</f>
        <v/>
      </c>
      <c r="G476" s="21"/>
      <c r="H476" s="0" t="str">
        <f aca="false">IFERROR(VLOOKUP(F476, Entries!$B:$F, 2, FALSE()),"")</f>
        <v/>
      </c>
      <c r="I476" s="0" t="str">
        <f aca="false">IFERROR(VLOOKUP(F476, Entries!$B:$F, 3, FALSE()),"")</f>
        <v/>
      </c>
      <c r="J476" s="0" t="str">
        <f aca="false">IFERROR(VLOOKUP(F476, Entries!$B:$F, 4, FALSE()),"")</f>
        <v/>
      </c>
      <c r="K476" s="0" t="str">
        <f aca="false">IFERROR(VLOOKUP(F476, Entries!$B:$F, 5, FALSE()),"")</f>
        <v/>
      </c>
      <c r="L476" s="0" t="str">
        <f aca="false">LEFT(Table22[[#This Row],[Category]],2)</f>
        <v/>
      </c>
      <c r="M476" s="0" t="str">
        <f aca="false">IF(F476&lt;&gt;0,COUNTIF($L$2:L476,L476),"")</f>
        <v/>
      </c>
      <c r="N476" s="0" t="str">
        <f aca="false">IF(F476&lt;&gt;0,L476&amp;":"&amp;M476,"")</f>
        <v/>
      </c>
    </row>
    <row r="477" customFormat="false" ht="15" hidden="false" customHeight="false" outlineLevel="0" collapsed="false">
      <c r="A477" s="5" t="n">
        <v>476</v>
      </c>
      <c r="B477" s="5" t="str">
        <f aca="false">IF(F477&lt;&gt;"",COUNTIF($J$2:J477,J477),"")</f>
        <v/>
      </c>
      <c r="C477" s="5" t="str">
        <f aca="false">IF(F477&lt;&gt;0,J477&amp;":"&amp;B477,"")</f>
        <v/>
      </c>
      <c r="D477" s="5" t="str">
        <f aca="false">IF(F477&lt;&gt;0,COUNTIF($K$2:K477,K477),"")</f>
        <v/>
      </c>
      <c r="E477" s="5" t="str">
        <f aca="false">IF(F477&lt;&gt;0,K477&amp;":"&amp;D477,"")</f>
        <v/>
      </c>
      <c r="G477" s="21"/>
      <c r="H477" s="0" t="str">
        <f aca="false">IFERROR(VLOOKUP(F477, Entries!$B:$F, 2, FALSE()),"")</f>
        <v/>
      </c>
      <c r="I477" s="0" t="str">
        <f aca="false">IFERROR(VLOOKUP(F477, Entries!$B:$F, 3, FALSE()),"")</f>
        <v/>
      </c>
      <c r="J477" s="0" t="str">
        <f aca="false">IFERROR(VLOOKUP(F477, Entries!$B:$F, 4, FALSE()),"")</f>
        <v/>
      </c>
      <c r="K477" s="0" t="str">
        <f aca="false">IFERROR(VLOOKUP(F477, Entries!$B:$F, 5, FALSE()),"")</f>
        <v/>
      </c>
      <c r="L477" s="0" t="str">
        <f aca="false">LEFT(Table22[[#This Row],[Category]],2)</f>
        <v/>
      </c>
      <c r="M477" s="0" t="str">
        <f aca="false">IF(F477&lt;&gt;0,COUNTIF($L$2:L477,L477),"")</f>
        <v/>
      </c>
      <c r="N477" s="0" t="str">
        <f aca="false">IF(F477&lt;&gt;0,L477&amp;":"&amp;M477,"")</f>
        <v/>
      </c>
    </row>
    <row r="478" customFormat="false" ht="15" hidden="false" customHeight="false" outlineLevel="0" collapsed="false">
      <c r="A478" s="5" t="n">
        <v>477</v>
      </c>
      <c r="B478" s="5" t="str">
        <f aca="false">IF(F478&lt;&gt;"",COUNTIF($J$2:J478,J478),"")</f>
        <v/>
      </c>
      <c r="C478" s="5" t="str">
        <f aca="false">IF(F478&lt;&gt;0,J478&amp;":"&amp;B478,"")</f>
        <v/>
      </c>
      <c r="D478" s="5" t="str">
        <f aca="false">IF(F478&lt;&gt;0,COUNTIF($K$2:K478,K478),"")</f>
        <v/>
      </c>
      <c r="E478" s="5" t="str">
        <f aca="false">IF(F478&lt;&gt;0,K478&amp;":"&amp;D478,"")</f>
        <v/>
      </c>
      <c r="G478" s="21"/>
      <c r="H478" s="0" t="str">
        <f aca="false">IFERROR(VLOOKUP(F478, Entries!$B:$F, 2, FALSE()),"")</f>
        <v/>
      </c>
      <c r="I478" s="0" t="str">
        <f aca="false">IFERROR(VLOOKUP(F478, Entries!$B:$F, 3, FALSE()),"")</f>
        <v/>
      </c>
      <c r="J478" s="0" t="str">
        <f aca="false">IFERROR(VLOOKUP(F478, Entries!$B:$F, 4, FALSE()),"")</f>
        <v/>
      </c>
      <c r="K478" s="0" t="str">
        <f aca="false">IFERROR(VLOOKUP(F478, Entries!$B:$F, 5, FALSE()),"")</f>
        <v/>
      </c>
      <c r="L478" s="0" t="str">
        <f aca="false">LEFT(Table22[[#This Row],[Category]],2)</f>
        <v/>
      </c>
      <c r="M478" s="0" t="str">
        <f aca="false">IF(F478&lt;&gt;0,COUNTIF($L$2:L478,L478),"")</f>
        <v/>
      </c>
      <c r="N478" s="0" t="str">
        <f aca="false">IF(F478&lt;&gt;0,L478&amp;":"&amp;M478,"")</f>
        <v/>
      </c>
    </row>
    <row r="479" customFormat="false" ht="15" hidden="false" customHeight="false" outlineLevel="0" collapsed="false">
      <c r="A479" s="5" t="n">
        <v>478</v>
      </c>
      <c r="B479" s="5" t="str">
        <f aca="false">IF(F479&lt;&gt;"",COUNTIF($J$2:J479,J479),"")</f>
        <v/>
      </c>
      <c r="C479" s="5" t="str">
        <f aca="false">IF(F479&lt;&gt;0,J479&amp;":"&amp;B479,"")</f>
        <v/>
      </c>
      <c r="D479" s="5" t="str">
        <f aca="false">IF(F479&lt;&gt;0,COUNTIF($K$2:K479,K479),"")</f>
        <v/>
      </c>
      <c r="E479" s="5" t="str">
        <f aca="false">IF(F479&lt;&gt;0,K479&amp;":"&amp;D479,"")</f>
        <v/>
      </c>
      <c r="G479" s="21"/>
      <c r="H479" s="0" t="str">
        <f aca="false">IFERROR(VLOOKUP(F479, Entries!$B:$F, 2, FALSE()),"")</f>
        <v/>
      </c>
      <c r="I479" s="0" t="str">
        <f aca="false">IFERROR(VLOOKUP(F479, Entries!$B:$F, 3, FALSE()),"")</f>
        <v/>
      </c>
      <c r="J479" s="0" t="str">
        <f aca="false">IFERROR(VLOOKUP(F479, Entries!$B:$F, 4, FALSE()),"")</f>
        <v/>
      </c>
      <c r="K479" s="0" t="str">
        <f aca="false">IFERROR(VLOOKUP(F479, Entries!$B:$F, 5, FALSE()),"")</f>
        <v/>
      </c>
      <c r="L479" s="0" t="str">
        <f aca="false">LEFT(Table22[[#This Row],[Category]],2)</f>
        <v/>
      </c>
      <c r="M479" s="0" t="str">
        <f aca="false">IF(F479&lt;&gt;0,COUNTIF($L$2:L479,L479),"")</f>
        <v/>
      </c>
      <c r="N479" s="0" t="str">
        <f aca="false">IF(F479&lt;&gt;0,L479&amp;":"&amp;M479,"")</f>
        <v/>
      </c>
    </row>
    <row r="480" customFormat="false" ht="15" hidden="false" customHeight="false" outlineLevel="0" collapsed="false">
      <c r="A480" s="5" t="n">
        <v>479</v>
      </c>
      <c r="B480" s="5" t="str">
        <f aca="false">IF(F480&lt;&gt;"",COUNTIF($J$2:J480,J480),"")</f>
        <v/>
      </c>
      <c r="C480" s="5" t="str">
        <f aca="false">IF(F480&lt;&gt;0,J480&amp;":"&amp;B480,"")</f>
        <v/>
      </c>
      <c r="D480" s="5" t="str">
        <f aca="false">IF(F480&lt;&gt;0,COUNTIF($K$2:K480,K480),"")</f>
        <v/>
      </c>
      <c r="E480" s="5" t="str">
        <f aca="false">IF(F480&lt;&gt;0,K480&amp;":"&amp;D480,"")</f>
        <v/>
      </c>
      <c r="G480" s="21"/>
      <c r="H480" s="0" t="str">
        <f aca="false">IFERROR(VLOOKUP(F480, Entries!$B:$F, 2, FALSE()),"")</f>
        <v/>
      </c>
      <c r="I480" s="0" t="str">
        <f aca="false">IFERROR(VLOOKUP(F480, Entries!$B:$F, 3, FALSE()),"")</f>
        <v/>
      </c>
      <c r="J480" s="0" t="str">
        <f aca="false">IFERROR(VLOOKUP(F480, Entries!$B:$F, 4, FALSE()),"")</f>
        <v/>
      </c>
      <c r="K480" s="0" t="str">
        <f aca="false">IFERROR(VLOOKUP(F480, Entries!$B:$F, 5, FALSE()),"")</f>
        <v/>
      </c>
      <c r="L480" s="0" t="str">
        <f aca="false">LEFT(Table22[[#This Row],[Category]],2)</f>
        <v/>
      </c>
      <c r="M480" s="0" t="str">
        <f aca="false">IF(F480&lt;&gt;0,COUNTIF($L$2:L480,L480),"")</f>
        <v/>
      </c>
      <c r="N480" s="0" t="str">
        <f aca="false">IF(F480&lt;&gt;0,L480&amp;":"&amp;M480,"")</f>
        <v/>
      </c>
    </row>
    <row r="481" customFormat="false" ht="15" hidden="false" customHeight="false" outlineLevel="0" collapsed="false">
      <c r="A481" s="5" t="n">
        <v>480</v>
      </c>
      <c r="B481" s="5" t="str">
        <f aca="false">IF(F481&lt;&gt;"",COUNTIF($J$2:J481,J481),"")</f>
        <v/>
      </c>
      <c r="C481" s="5" t="str">
        <f aca="false">IF(F481&lt;&gt;0,J481&amp;":"&amp;B481,"")</f>
        <v/>
      </c>
      <c r="D481" s="5" t="str">
        <f aca="false">IF(F481&lt;&gt;0,COUNTIF($K$2:K481,K481),"")</f>
        <v/>
      </c>
      <c r="E481" s="5" t="str">
        <f aca="false">IF(F481&lt;&gt;0,K481&amp;":"&amp;D481,"")</f>
        <v/>
      </c>
      <c r="G481" s="21"/>
      <c r="H481" s="0" t="str">
        <f aca="false">IFERROR(VLOOKUP(F481, Entries!$B:$F, 2, FALSE()),"")</f>
        <v/>
      </c>
      <c r="I481" s="0" t="str">
        <f aca="false">IFERROR(VLOOKUP(F481, Entries!$B:$F, 3, FALSE()),"")</f>
        <v/>
      </c>
      <c r="J481" s="0" t="str">
        <f aca="false">IFERROR(VLOOKUP(F481, Entries!$B:$F, 4, FALSE()),"")</f>
        <v/>
      </c>
      <c r="K481" s="0" t="str">
        <f aca="false">IFERROR(VLOOKUP(F481, Entries!$B:$F, 5, FALSE()),"")</f>
        <v/>
      </c>
      <c r="L481" s="0" t="str">
        <f aca="false">LEFT(Table22[[#This Row],[Category]],2)</f>
        <v/>
      </c>
      <c r="M481" s="0" t="str">
        <f aca="false">IF(F481&lt;&gt;0,COUNTIF($L$2:L481,L481),"")</f>
        <v/>
      </c>
      <c r="N481" s="0" t="str">
        <f aca="false">IF(F481&lt;&gt;0,L481&amp;":"&amp;M481,"")</f>
        <v/>
      </c>
    </row>
    <row r="482" customFormat="false" ht="15" hidden="false" customHeight="false" outlineLevel="0" collapsed="false">
      <c r="A482" s="5" t="n">
        <v>481</v>
      </c>
      <c r="B482" s="5" t="str">
        <f aca="false">IF(F482&lt;&gt;"",COUNTIF($J$2:J482,J482),"")</f>
        <v/>
      </c>
      <c r="C482" s="5" t="str">
        <f aca="false">IF(F482&lt;&gt;0,J482&amp;":"&amp;B482,"")</f>
        <v/>
      </c>
      <c r="D482" s="5" t="str">
        <f aca="false">IF(F482&lt;&gt;0,COUNTIF($K$2:K482,K482),"")</f>
        <v/>
      </c>
      <c r="E482" s="5" t="str">
        <f aca="false">IF(F482&lt;&gt;0,K482&amp;":"&amp;D482,"")</f>
        <v/>
      </c>
      <c r="G482" s="21"/>
      <c r="H482" s="0" t="str">
        <f aca="false">IFERROR(VLOOKUP(F482, Entries!$B:$F, 2, FALSE()),"")</f>
        <v/>
      </c>
      <c r="I482" s="0" t="str">
        <f aca="false">IFERROR(VLOOKUP(F482, Entries!$B:$F, 3, FALSE()),"")</f>
        <v/>
      </c>
      <c r="J482" s="0" t="str">
        <f aca="false">IFERROR(VLOOKUP(F482, Entries!$B:$F, 4, FALSE()),"")</f>
        <v/>
      </c>
      <c r="K482" s="0" t="str">
        <f aca="false">IFERROR(VLOOKUP(F482, Entries!$B:$F, 5, FALSE()),"")</f>
        <v/>
      </c>
      <c r="L482" s="0" t="str">
        <f aca="false">LEFT(Table22[[#This Row],[Category]],2)</f>
        <v/>
      </c>
      <c r="M482" s="0" t="str">
        <f aca="false">IF(F482&lt;&gt;0,COUNTIF($L$2:L482,L482),"")</f>
        <v/>
      </c>
      <c r="N482" s="0" t="str">
        <f aca="false">IF(F482&lt;&gt;0,L482&amp;":"&amp;M482,"")</f>
        <v/>
      </c>
    </row>
    <row r="483" customFormat="false" ht="15" hidden="false" customHeight="false" outlineLevel="0" collapsed="false">
      <c r="A483" s="5" t="n">
        <v>482</v>
      </c>
      <c r="B483" s="5" t="str">
        <f aca="false">IF(F483&lt;&gt;"",COUNTIF($J$2:J483,J483),"")</f>
        <v/>
      </c>
      <c r="C483" s="5" t="str">
        <f aca="false">IF(F483&lt;&gt;0,J483&amp;":"&amp;B483,"")</f>
        <v/>
      </c>
      <c r="D483" s="5" t="str">
        <f aca="false">IF(F483&lt;&gt;0,COUNTIF($K$2:K483,K483),"")</f>
        <v/>
      </c>
      <c r="E483" s="5" t="str">
        <f aca="false">IF(F483&lt;&gt;0,K483&amp;":"&amp;D483,"")</f>
        <v/>
      </c>
      <c r="G483" s="21"/>
      <c r="H483" s="0" t="str">
        <f aca="false">IFERROR(VLOOKUP(F483, Entries!$B:$F, 2, FALSE()),"")</f>
        <v/>
      </c>
      <c r="I483" s="0" t="str">
        <f aca="false">IFERROR(VLOOKUP(F483, Entries!$B:$F, 3, FALSE()),"")</f>
        <v/>
      </c>
      <c r="J483" s="0" t="str">
        <f aca="false">IFERROR(VLOOKUP(F483, Entries!$B:$F, 4, FALSE()),"")</f>
        <v/>
      </c>
      <c r="K483" s="0" t="str">
        <f aca="false">IFERROR(VLOOKUP(F483, Entries!$B:$F, 5, FALSE()),"")</f>
        <v/>
      </c>
      <c r="L483" s="0" t="str">
        <f aca="false">LEFT(Table22[[#This Row],[Category]],2)</f>
        <v/>
      </c>
      <c r="M483" s="0" t="str">
        <f aca="false">IF(F483&lt;&gt;0,COUNTIF($L$2:L483,L483),"")</f>
        <v/>
      </c>
      <c r="N483" s="0" t="str">
        <f aca="false">IF(F483&lt;&gt;0,L483&amp;":"&amp;M483,"")</f>
        <v/>
      </c>
    </row>
    <row r="484" customFormat="false" ht="15" hidden="false" customHeight="false" outlineLevel="0" collapsed="false">
      <c r="A484" s="5" t="n">
        <v>483</v>
      </c>
      <c r="B484" s="5" t="str">
        <f aca="false">IF(F484&lt;&gt;"",COUNTIF($J$2:J484,J484),"")</f>
        <v/>
      </c>
      <c r="C484" s="5" t="str">
        <f aca="false">IF(F484&lt;&gt;0,J484&amp;":"&amp;B484,"")</f>
        <v/>
      </c>
      <c r="D484" s="5" t="str">
        <f aca="false">IF(F484&lt;&gt;0,COUNTIF($K$2:K484,K484),"")</f>
        <v/>
      </c>
      <c r="E484" s="5" t="str">
        <f aca="false">IF(F484&lt;&gt;0,K484&amp;":"&amp;D484,"")</f>
        <v/>
      </c>
      <c r="G484" s="21"/>
      <c r="H484" s="0" t="str">
        <f aca="false">IFERROR(VLOOKUP(F484, Entries!$B:$F, 2, FALSE()),"")</f>
        <v/>
      </c>
      <c r="I484" s="0" t="str">
        <f aca="false">IFERROR(VLOOKUP(F484, Entries!$B:$F, 3, FALSE()),"")</f>
        <v/>
      </c>
      <c r="J484" s="0" t="str">
        <f aca="false">IFERROR(VLOOKUP(F484, Entries!$B:$F, 4, FALSE()),"")</f>
        <v/>
      </c>
      <c r="K484" s="0" t="str">
        <f aca="false">IFERROR(VLOOKUP(F484, Entries!$B:$F, 5, FALSE()),"")</f>
        <v/>
      </c>
      <c r="L484" s="0" t="str">
        <f aca="false">LEFT(Table22[[#This Row],[Category]],2)</f>
        <v/>
      </c>
      <c r="M484" s="0" t="str">
        <f aca="false">IF(F484&lt;&gt;0,COUNTIF($L$2:L484,L484),"")</f>
        <v/>
      </c>
      <c r="N484" s="0" t="str">
        <f aca="false">IF(F484&lt;&gt;0,L484&amp;":"&amp;M484,"")</f>
        <v/>
      </c>
    </row>
    <row r="485" customFormat="false" ht="15" hidden="false" customHeight="false" outlineLevel="0" collapsed="false">
      <c r="A485" s="5" t="n">
        <v>484</v>
      </c>
      <c r="B485" s="5" t="str">
        <f aca="false">IF(F485&lt;&gt;"",COUNTIF($J$2:J485,J485),"")</f>
        <v/>
      </c>
      <c r="C485" s="5" t="str">
        <f aca="false">IF(F485&lt;&gt;0,J485&amp;":"&amp;B485,"")</f>
        <v/>
      </c>
      <c r="D485" s="5" t="str">
        <f aca="false">IF(F485&lt;&gt;0,COUNTIF($K$2:K485,K485),"")</f>
        <v/>
      </c>
      <c r="E485" s="5" t="str">
        <f aca="false">IF(F485&lt;&gt;0,K485&amp;":"&amp;D485,"")</f>
        <v/>
      </c>
      <c r="G485" s="21"/>
      <c r="H485" s="0" t="str">
        <f aca="false">IFERROR(VLOOKUP(F485, Entries!$B:$F, 2, FALSE()),"")</f>
        <v/>
      </c>
      <c r="I485" s="0" t="str">
        <f aca="false">IFERROR(VLOOKUP(F485, Entries!$B:$F, 3, FALSE()),"")</f>
        <v/>
      </c>
      <c r="J485" s="0" t="str">
        <f aca="false">IFERROR(VLOOKUP(F485, Entries!$B:$F, 4, FALSE()),"")</f>
        <v/>
      </c>
      <c r="K485" s="0" t="str">
        <f aca="false">IFERROR(VLOOKUP(F485, Entries!$B:$F, 5, FALSE()),"")</f>
        <v/>
      </c>
      <c r="L485" s="0" t="str">
        <f aca="false">LEFT(Table22[[#This Row],[Category]],2)</f>
        <v/>
      </c>
      <c r="M485" s="0" t="str">
        <f aca="false">IF(F485&lt;&gt;0,COUNTIF($L$2:L485,L485),"")</f>
        <v/>
      </c>
      <c r="N485" s="0" t="str">
        <f aca="false">IF(F485&lt;&gt;0,L485&amp;":"&amp;M485,"")</f>
        <v/>
      </c>
    </row>
    <row r="486" customFormat="false" ht="15" hidden="false" customHeight="false" outlineLevel="0" collapsed="false">
      <c r="A486" s="5" t="n">
        <v>485</v>
      </c>
      <c r="B486" s="5" t="str">
        <f aca="false">IF(F486&lt;&gt;"",COUNTIF($J$2:J486,J486),"")</f>
        <v/>
      </c>
      <c r="C486" s="5" t="str">
        <f aca="false">IF(F486&lt;&gt;0,J486&amp;":"&amp;B486,"")</f>
        <v/>
      </c>
      <c r="D486" s="5" t="str">
        <f aca="false">IF(F486&lt;&gt;0,COUNTIF($K$2:K486,K486),"")</f>
        <v/>
      </c>
      <c r="E486" s="5" t="str">
        <f aca="false">IF(F486&lt;&gt;0,K486&amp;":"&amp;D486,"")</f>
        <v/>
      </c>
      <c r="G486" s="21"/>
      <c r="H486" s="0" t="str">
        <f aca="false">IFERROR(VLOOKUP(F486, Entries!$B:$F, 2, FALSE()),"")</f>
        <v/>
      </c>
      <c r="I486" s="0" t="str">
        <f aca="false">IFERROR(VLOOKUP(F486, Entries!$B:$F, 3, FALSE()),"")</f>
        <v/>
      </c>
      <c r="J486" s="0" t="str">
        <f aca="false">IFERROR(VLOOKUP(F486, Entries!$B:$F, 4, FALSE()),"")</f>
        <v/>
      </c>
      <c r="K486" s="0" t="str">
        <f aca="false">IFERROR(VLOOKUP(F486, Entries!$B:$F, 5, FALSE()),"")</f>
        <v/>
      </c>
      <c r="L486" s="0" t="str">
        <f aca="false">LEFT(Table22[[#This Row],[Category]],2)</f>
        <v/>
      </c>
      <c r="M486" s="0" t="str">
        <f aca="false">IF(F486&lt;&gt;0,COUNTIF($L$2:L486,L486),"")</f>
        <v/>
      </c>
      <c r="N486" s="0" t="str">
        <f aca="false">IF(F486&lt;&gt;0,L486&amp;":"&amp;M486,"")</f>
        <v/>
      </c>
    </row>
    <row r="487" customFormat="false" ht="15" hidden="false" customHeight="false" outlineLevel="0" collapsed="false">
      <c r="A487" s="5" t="n">
        <v>486</v>
      </c>
      <c r="B487" s="5" t="str">
        <f aca="false">IF(F487&lt;&gt;"",COUNTIF($J$2:J487,J487),"")</f>
        <v/>
      </c>
      <c r="C487" s="5" t="str">
        <f aca="false">IF(F487&lt;&gt;0,J487&amp;":"&amp;B487,"")</f>
        <v/>
      </c>
      <c r="D487" s="5" t="str">
        <f aca="false">IF(F487&lt;&gt;0,COUNTIF($K$2:K487,K487),"")</f>
        <v/>
      </c>
      <c r="E487" s="5" t="str">
        <f aca="false">IF(F487&lt;&gt;0,K487&amp;":"&amp;D487,"")</f>
        <v/>
      </c>
      <c r="G487" s="21"/>
      <c r="H487" s="0" t="str">
        <f aca="false">IFERROR(VLOOKUP(F487, Entries!$B:$F, 2, FALSE()),"")</f>
        <v/>
      </c>
      <c r="I487" s="0" t="str">
        <f aca="false">IFERROR(VLOOKUP(F487, Entries!$B:$F, 3, FALSE()),"")</f>
        <v/>
      </c>
      <c r="J487" s="0" t="str">
        <f aca="false">IFERROR(VLOOKUP(F487, Entries!$B:$F, 4, FALSE()),"")</f>
        <v/>
      </c>
      <c r="K487" s="0" t="str">
        <f aca="false">IFERROR(VLOOKUP(F487, Entries!$B:$F, 5, FALSE()),"")</f>
        <v/>
      </c>
      <c r="L487" s="0" t="str">
        <f aca="false">LEFT(Table22[[#This Row],[Category]],2)</f>
        <v/>
      </c>
      <c r="M487" s="0" t="str">
        <f aca="false">IF(F487&lt;&gt;0,COUNTIF($L$2:L487,L487),"")</f>
        <v/>
      </c>
      <c r="N487" s="0" t="str">
        <f aca="false">IF(F487&lt;&gt;0,L487&amp;":"&amp;M487,"")</f>
        <v/>
      </c>
    </row>
    <row r="488" customFormat="false" ht="15" hidden="false" customHeight="false" outlineLevel="0" collapsed="false">
      <c r="A488" s="5" t="n">
        <v>487</v>
      </c>
      <c r="B488" s="5" t="str">
        <f aca="false">IF(F488&lt;&gt;"",COUNTIF($J$2:J488,J488),"")</f>
        <v/>
      </c>
      <c r="C488" s="5" t="str">
        <f aca="false">IF(F488&lt;&gt;0,J488&amp;":"&amp;B488,"")</f>
        <v/>
      </c>
      <c r="D488" s="5" t="str">
        <f aca="false">IF(F488&lt;&gt;0,COUNTIF($K$2:K488,K488),"")</f>
        <v/>
      </c>
      <c r="E488" s="5" t="str">
        <f aca="false">IF(F488&lt;&gt;0,K488&amp;":"&amp;D488,"")</f>
        <v/>
      </c>
      <c r="G488" s="21"/>
      <c r="H488" s="0" t="str">
        <f aca="false">IFERROR(VLOOKUP(F488, Entries!$B:$F, 2, FALSE()),"")</f>
        <v/>
      </c>
      <c r="I488" s="0" t="str">
        <f aca="false">IFERROR(VLOOKUP(F488, Entries!$B:$F, 3, FALSE()),"")</f>
        <v/>
      </c>
      <c r="J488" s="0" t="str">
        <f aca="false">IFERROR(VLOOKUP(F488, Entries!$B:$F, 4, FALSE()),"")</f>
        <v/>
      </c>
      <c r="K488" s="0" t="str">
        <f aca="false">IFERROR(VLOOKUP(F488, Entries!$B:$F, 5, FALSE()),"")</f>
        <v/>
      </c>
      <c r="L488" s="0" t="str">
        <f aca="false">LEFT(Table22[[#This Row],[Category]],2)</f>
        <v/>
      </c>
      <c r="M488" s="0" t="str">
        <f aca="false">IF(F488&lt;&gt;0,COUNTIF($L$2:L488,L488),"")</f>
        <v/>
      </c>
      <c r="N488" s="0" t="str">
        <f aca="false">IF(F488&lt;&gt;0,L488&amp;":"&amp;M488,"")</f>
        <v/>
      </c>
    </row>
    <row r="489" customFormat="false" ht="15" hidden="false" customHeight="false" outlineLevel="0" collapsed="false">
      <c r="A489" s="5" t="n">
        <v>488</v>
      </c>
      <c r="B489" s="5" t="str">
        <f aca="false">IF(F489&lt;&gt;"",COUNTIF($J$2:J489,J489),"")</f>
        <v/>
      </c>
      <c r="C489" s="5" t="str">
        <f aca="false">IF(F489&lt;&gt;0,J489&amp;":"&amp;B489,"")</f>
        <v/>
      </c>
      <c r="D489" s="5" t="str">
        <f aca="false">IF(F489&lt;&gt;0,COUNTIF($K$2:K489,K489),"")</f>
        <v/>
      </c>
      <c r="E489" s="5" t="str">
        <f aca="false">IF(F489&lt;&gt;0,K489&amp;":"&amp;D489,"")</f>
        <v/>
      </c>
      <c r="G489" s="21"/>
      <c r="H489" s="0" t="str">
        <f aca="false">IFERROR(VLOOKUP(F489, Entries!$B:$F, 2, FALSE()),"")</f>
        <v/>
      </c>
      <c r="I489" s="0" t="str">
        <f aca="false">IFERROR(VLOOKUP(F489, Entries!$B:$F, 3, FALSE()),"")</f>
        <v/>
      </c>
      <c r="J489" s="0" t="str">
        <f aca="false">IFERROR(VLOOKUP(F489, Entries!$B:$F, 4, FALSE()),"")</f>
        <v/>
      </c>
      <c r="K489" s="0" t="str">
        <f aca="false">IFERROR(VLOOKUP(F489, Entries!$B:$F, 5, FALSE()),"")</f>
        <v/>
      </c>
      <c r="L489" s="0" t="str">
        <f aca="false">LEFT(Table22[[#This Row],[Category]],2)</f>
        <v/>
      </c>
      <c r="M489" s="0" t="str">
        <f aca="false">IF(F489&lt;&gt;0,COUNTIF($L$2:L489,L489),"")</f>
        <v/>
      </c>
      <c r="N489" s="0" t="str">
        <f aca="false">IF(F489&lt;&gt;0,L489&amp;":"&amp;M489,"")</f>
        <v/>
      </c>
    </row>
    <row r="490" customFormat="false" ht="15" hidden="false" customHeight="false" outlineLevel="0" collapsed="false">
      <c r="A490" s="5" t="n">
        <v>489</v>
      </c>
      <c r="B490" s="5" t="str">
        <f aca="false">IF(F490&lt;&gt;"",COUNTIF($J$2:J490,J490),"")</f>
        <v/>
      </c>
      <c r="C490" s="5" t="str">
        <f aca="false">IF(F490&lt;&gt;0,J490&amp;":"&amp;B490,"")</f>
        <v/>
      </c>
      <c r="D490" s="5" t="str">
        <f aca="false">IF(F490&lt;&gt;0,COUNTIF($K$2:K490,K490),"")</f>
        <v/>
      </c>
      <c r="E490" s="5" t="str">
        <f aca="false">IF(F490&lt;&gt;0,K490&amp;":"&amp;D490,"")</f>
        <v/>
      </c>
      <c r="G490" s="21"/>
      <c r="H490" s="0" t="str">
        <f aca="false">IFERROR(VLOOKUP(F490, Entries!$B:$F, 2, FALSE()),"")</f>
        <v/>
      </c>
      <c r="I490" s="0" t="str">
        <f aca="false">IFERROR(VLOOKUP(F490, Entries!$B:$F, 3, FALSE()),"")</f>
        <v/>
      </c>
      <c r="J490" s="0" t="str">
        <f aca="false">IFERROR(VLOOKUP(F490, Entries!$B:$F, 4, FALSE()),"")</f>
        <v/>
      </c>
      <c r="K490" s="0" t="str">
        <f aca="false">IFERROR(VLOOKUP(F490, Entries!$B:$F, 5, FALSE()),"")</f>
        <v/>
      </c>
      <c r="L490" s="0" t="str">
        <f aca="false">LEFT(Table22[[#This Row],[Category]],2)</f>
        <v/>
      </c>
      <c r="M490" s="0" t="str">
        <f aca="false">IF(F490&lt;&gt;0,COUNTIF($L$2:L490,L490),"")</f>
        <v/>
      </c>
      <c r="N490" s="0" t="str">
        <f aca="false">IF(F490&lt;&gt;0,L490&amp;":"&amp;M490,"")</f>
        <v/>
      </c>
    </row>
    <row r="491" customFormat="false" ht="15" hidden="false" customHeight="false" outlineLevel="0" collapsed="false">
      <c r="A491" s="5" t="n">
        <v>490</v>
      </c>
      <c r="B491" s="5" t="str">
        <f aca="false">IF(F491&lt;&gt;"",COUNTIF($J$2:J491,J491),"")</f>
        <v/>
      </c>
      <c r="C491" s="5" t="str">
        <f aca="false">IF(F491&lt;&gt;0,J491&amp;":"&amp;B491,"")</f>
        <v/>
      </c>
      <c r="D491" s="5" t="str">
        <f aca="false">IF(F491&lt;&gt;0,COUNTIF($K$2:K491,K491),"")</f>
        <v/>
      </c>
      <c r="E491" s="5" t="str">
        <f aca="false">IF(F491&lt;&gt;0,K491&amp;":"&amp;D491,"")</f>
        <v/>
      </c>
      <c r="G491" s="21"/>
      <c r="H491" s="0" t="str">
        <f aca="false">IFERROR(VLOOKUP(F491, Entries!$B:$F, 2, FALSE()),"")</f>
        <v/>
      </c>
      <c r="I491" s="0" t="str">
        <f aca="false">IFERROR(VLOOKUP(F491, Entries!$B:$F, 3, FALSE()),"")</f>
        <v/>
      </c>
      <c r="J491" s="0" t="str">
        <f aca="false">IFERROR(VLOOKUP(F491, Entries!$B:$F, 4, FALSE()),"")</f>
        <v/>
      </c>
      <c r="K491" s="0" t="str">
        <f aca="false">IFERROR(VLOOKUP(F491, Entries!$B:$F, 5, FALSE()),"")</f>
        <v/>
      </c>
      <c r="L491" s="0" t="str">
        <f aca="false">LEFT(Table22[[#This Row],[Category]],2)</f>
        <v/>
      </c>
      <c r="M491" s="0" t="str">
        <f aca="false">IF(F491&lt;&gt;0,COUNTIF($L$2:L491,L491),"")</f>
        <v/>
      </c>
      <c r="N491" s="0" t="str">
        <f aca="false">IF(F491&lt;&gt;0,L491&amp;":"&amp;M491,"")</f>
        <v/>
      </c>
    </row>
    <row r="492" customFormat="false" ht="15" hidden="false" customHeight="false" outlineLevel="0" collapsed="false">
      <c r="A492" s="5" t="n">
        <v>491</v>
      </c>
      <c r="B492" s="5" t="str">
        <f aca="false">IF(F492&lt;&gt;"",COUNTIF($J$2:J492,J492),"")</f>
        <v/>
      </c>
      <c r="C492" s="5" t="str">
        <f aca="false">IF(F492&lt;&gt;0,J492&amp;":"&amp;B492,"")</f>
        <v/>
      </c>
      <c r="D492" s="5" t="str">
        <f aca="false">IF(F492&lt;&gt;0,COUNTIF($K$2:K492,K492),"")</f>
        <v/>
      </c>
      <c r="E492" s="5" t="str">
        <f aca="false">IF(F492&lt;&gt;0,K492&amp;":"&amp;D492,"")</f>
        <v/>
      </c>
      <c r="G492" s="21"/>
      <c r="H492" s="0" t="str">
        <f aca="false">IFERROR(VLOOKUP(F492, Entries!$B:$F, 2, FALSE()),"")</f>
        <v/>
      </c>
      <c r="I492" s="0" t="str">
        <f aca="false">IFERROR(VLOOKUP(F492, Entries!$B:$F, 3, FALSE()),"")</f>
        <v/>
      </c>
      <c r="J492" s="0" t="str">
        <f aca="false">IFERROR(VLOOKUP(F492, Entries!$B:$F, 4, FALSE()),"")</f>
        <v/>
      </c>
      <c r="K492" s="0" t="str">
        <f aca="false">IFERROR(VLOOKUP(F492, Entries!$B:$F, 5, FALSE()),"")</f>
        <v/>
      </c>
      <c r="L492" s="0" t="str">
        <f aca="false">LEFT(Table22[[#This Row],[Category]],2)</f>
        <v/>
      </c>
      <c r="M492" s="0" t="str">
        <f aca="false">IF(F492&lt;&gt;0,COUNTIF($L$2:L492,L492),"")</f>
        <v/>
      </c>
      <c r="N492" s="0" t="str">
        <f aca="false">IF(F492&lt;&gt;0,L492&amp;":"&amp;M492,"")</f>
        <v/>
      </c>
    </row>
    <row r="493" customFormat="false" ht="15" hidden="false" customHeight="false" outlineLevel="0" collapsed="false">
      <c r="A493" s="5" t="n">
        <v>492</v>
      </c>
      <c r="B493" s="5" t="str">
        <f aca="false">IF(F493&lt;&gt;"",COUNTIF($J$2:J493,J493),"")</f>
        <v/>
      </c>
      <c r="C493" s="5" t="str">
        <f aca="false">IF(F493&lt;&gt;0,J493&amp;":"&amp;B493,"")</f>
        <v/>
      </c>
      <c r="D493" s="5" t="str">
        <f aca="false">IF(F493&lt;&gt;0,COUNTIF($K$2:K493,K493),"")</f>
        <v/>
      </c>
      <c r="E493" s="5" t="str">
        <f aca="false">IF(F493&lt;&gt;0,K493&amp;":"&amp;D493,"")</f>
        <v/>
      </c>
      <c r="G493" s="21"/>
      <c r="H493" s="0" t="str">
        <f aca="false">IFERROR(VLOOKUP(F493, Entries!$B:$F, 2, FALSE()),"")</f>
        <v/>
      </c>
      <c r="I493" s="0" t="str">
        <f aca="false">IFERROR(VLOOKUP(F493, Entries!$B:$F, 3, FALSE()),"")</f>
        <v/>
      </c>
      <c r="J493" s="0" t="str">
        <f aca="false">IFERROR(VLOOKUP(F493, Entries!$B:$F, 4, FALSE()),"")</f>
        <v/>
      </c>
      <c r="K493" s="0" t="str">
        <f aca="false">IFERROR(VLOOKUP(F493, Entries!$B:$F, 5, FALSE()),"")</f>
        <v/>
      </c>
      <c r="L493" s="0" t="str">
        <f aca="false">LEFT(Table22[[#This Row],[Category]],2)</f>
        <v/>
      </c>
      <c r="M493" s="0" t="str">
        <f aca="false">IF(F493&lt;&gt;0,COUNTIF($L$2:L493,L493),"")</f>
        <v/>
      </c>
      <c r="N493" s="0" t="str">
        <f aca="false">IF(F493&lt;&gt;0,L493&amp;":"&amp;M493,"")</f>
        <v/>
      </c>
    </row>
    <row r="494" customFormat="false" ht="15" hidden="false" customHeight="false" outlineLevel="0" collapsed="false">
      <c r="A494" s="5" t="n">
        <v>493</v>
      </c>
      <c r="B494" s="5" t="str">
        <f aca="false">IF(F494&lt;&gt;"",COUNTIF($J$2:J494,J494),"")</f>
        <v/>
      </c>
      <c r="C494" s="5" t="str">
        <f aca="false">IF(F494&lt;&gt;0,J494&amp;":"&amp;B494,"")</f>
        <v/>
      </c>
      <c r="D494" s="5" t="str">
        <f aca="false">IF(F494&lt;&gt;0,COUNTIF($K$2:K494,K494),"")</f>
        <v/>
      </c>
      <c r="E494" s="5" t="str">
        <f aca="false">IF(F494&lt;&gt;0,K494&amp;":"&amp;D494,"")</f>
        <v/>
      </c>
      <c r="G494" s="21"/>
      <c r="H494" s="0" t="str">
        <f aca="false">IFERROR(VLOOKUP(F494, Entries!$B:$F, 2, FALSE()),"")</f>
        <v/>
      </c>
      <c r="I494" s="0" t="str">
        <f aca="false">IFERROR(VLOOKUP(F494, Entries!$B:$F, 3, FALSE()),"")</f>
        <v/>
      </c>
      <c r="J494" s="0" t="str">
        <f aca="false">IFERROR(VLOOKUP(F494, Entries!$B:$F, 4, FALSE()),"")</f>
        <v/>
      </c>
      <c r="K494" s="0" t="str">
        <f aca="false">IFERROR(VLOOKUP(F494, Entries!$B:$F, 5, FALSE()),"")</f>
        <v/>
      </c>
      <c r="L494" s="0" t="str">
        <f aca="false">LEFT(Table22[[#This Row],[Category]],2)</f>
        <v/>
      </c>
      <c r="M494" s="0" t="str">
        <f aca="false">IF(F494&lt;&gt;0,COUNTIF($L$2:L494,L494),"")</f>
        <v/>
      </c>
      <c r="N494" s="0" t="str">
        <f aca="false">IF(F494&lt;&gt;0,L494&amp;":"&amp;M494,"")</f>
        <v/>
      </c>
    </row>
    <row r="495" customFormat="false" ht="15" hidden="false" customHeight="false" outlineLevel="0" collapsed="false">
      <c r="A495" s="5" t="n">
        <v>494</v>
      </c>
      <c r="B495" s="5" t="str">
        <f aca="false">IF(F495&lt;&gt;"",COUNTIF($J$2:J495,J495),"")</f>
        <v/>
      </c>
      <c r="C495" s="5" t="str">
        <f aca="false">IF(F495&lt;&gt;0,J495&amp;":"&amp;B495,"")</f>
        <v/>
      </c>
      <c r="D495" s="5" t="str">
        <f aca="false">IF(F495&lt;&gt;0,COUNTIF($K$2:K495,K495),"")</f>
        <v/>
      </c>
      <c r="E495" s="5" t="str">
        <f aca="false">IF(F495&lt;&gt;0,K495&amp;":"&amp;D495,"")</f>
        <v/>
      </c>
      <c r="G495" s="21"/>
      <c r="H495" s="0" t="str">
        <f aca="false">IFERROR(VLOOKUP(F495, Entries!$B:$F, 2, FALSE()),"")</f>
        <v/>
      </c>
      <c r="I495" s="0" t="str">
        <f aca="false">IFERROR(VLOOKUP(F495, Entries!$B:$F, 3, FALSE()),"")</f>
        <v/>
      </c>
      <c r="J495" s="0" t="str">
        <f aca="false">IFERROR(VLOOKUP(F495, Entries!$B:$F, 4, FALSE()),"")</f>
        <v/>
      </c>
      <c r="K495" s="0" t="str">
        <f aca="false">IFERROR(VLOOKUP(F495, Entries!$B:$F, 5, FALSE()),"")</f>
        <v/>
      </c>
      <c r="L495" s="0" t="str">
        <f aca="false">LEFT(Table22[[#This Row],[Category]],2)</f>
        <v/>
      </c>
      <c r="M495" s="0" t="str">
        <f aca="false">IF(F495&lt;&gt;0,COUNTIF($L$2:L495,L495),"")</f>
        <v/>
      </c>
      <c r="N495" s="0" t="str">
        <f aca="false">IF(F495&lt;&gt;0,L495&amp;":"&amp;M495,"")</f>
        <v/>
      </c>
    </row>
    <row r="496" customFormat="false" ht="15" hidden="false" customHeight="false" outlineLevel="0" collapsed="false">
      <c r="A496" s="5" t="n">
        <v>495</v>
      </c>
      <c r="B496" s="5" t="str">
        <f aca="false">IF(F496&lt;&gt;"",COUNTIF($J$2:J496,J496),"")</f>
        <v/>
      </c>
      <c r="C496" s="5" t="str">
        <f aca="false">IF(F496&lt;&gt;0,J496&amp;":"&amp;B496,"")</f>
        <v/>
      </c>
      <c r="D496" s="5" t="str">
        <f aca="false">IF(F496&lt;&gt;0,COUNTIF($K$2:K496,K496),"")</f>
        <v/>
      </c>
      <c r="E496" s="5" t="str">
        <f aca="false">IF(F496&lt;&gt;0,K496&amp;":"&amp;D496,"")</f>
        <v/>
      </c>
      <c r="G496" s="21"/>
      <c r="H496" s="0" t="str">
        <f aca="false">IFERROR(VLOOKUP(F496, Entries!$B:$F, 2, FALSE()),"")</f>
        <v/>
      </c>
      <c r="I496" s="0" t="str">
        <f aca="false">IFERROR(VLOOKUP(F496, Entries!$B:$F, 3, FALSE()),"")</f>
        <v/>
      </c>
      <c r="J496" s="0" t="str">
        <f aca="false">IFERROR(VLOOKUP(F496, Entries!$B:$F, 4, FALSE()),"")</f>
        <v/>
      </c>
      <c r="K496" s="0" t="str">
        <f aca="false">IFERROR(VLOOKUP(F496, Entries!$B:$F, 5, FALSE()),"")</f>
        <v/>
      </c>
      <c r="L496" s="0" t="str">
        <f aca="false">LEFT(Table22[[#This Row],[Category]],2)</f>
        <v/>
      </c>
      <c r="M496" s="0" t="str">
        <f aca="false">IF(F496&lt;&gt;0,COUNTIF($L$2:L496,L496),"")</f>
        <v/>
      </c>
      <c r="N496" s="0" t="str">
        <f aca="false">IF(F496&lt;&gt;0,L496&amp;":"&amp;M496,"")</f>
        <v/>
      </c>
    </row>
    <row r="497" customFormat="false" ht="15" hidden="false" customHeight="false" outlineLevel="0" collapsed="false">
      <c r="A497" s="5" t="n">
        <v>496</v>
      </c>
      <c r="B497" s="5" t="str">
        <f aca="false">IF(F497&lt;&gt;"",COUNTIF($J$2:J497,J497),"")</f>
        <v/>
      </c>
      <c r="C497" s="5" t="str">
        <f aca="false">IF(F497&lt;&gt;0,J497&amp;":"&amp;B497,"")</f>
        <v/>
      </c>
      <c r="D497" s="5" t="str">
        <f aca="false">IF(F497&lt;&gt;0,COUNTIF($K$2:K497,K497),"")</f>
        <v/>
      </c>
      <c r="E497" s="5" t="str">
        <f aca="false">IF(F497&lt;&gt;0,K497&amp;":"&amp;D497,"")</f>
        <v/>
      </c>
      <c r="G497" s="21"/>
      <c r="H497" s="0" t="str">
        <f aca="false">IFERROR(VLOOKUP(F497, Entries!$B:$F, 2, FALSE()),"")</f>
        <v/>
      </c>
      <c r="I497" s="0" t="str">
        <f aca="false">IFERROR(VLOOKUP(F497, Entries!$B:$F, 3, FALSE()),"")</f>
        <v/>
      </c>
      <c r="J497" s="0" t="str">
        <f aca="false">IFERROR(VLOOKUP(F497, Entries!$B:$F, 4, FALSE()),"")</f>
        <v/>
      </c>
      <c r="K497" s="0" t="str">
        <f aca="false">IFERROR(VLOOKUP(F497, Entries!$B:$F, 5, FALSE()),"")</f>
        <v/>
      </c>
      <c r="L497" s="0" t="str">
        <f aca="false">LEFT(Table22[[#This Row],[Category]],2)</f>
        <v/>
      </c>
      <c r="M497" s="0" t="str">
        <f aca="false">IF(F497&lt;&gt;0,COUNTIF($L$2:L497,L497),"")</f>
        <v/>
      </c>
      <c r="N497" s="0" t="str">
        <f aca="false">IF(F497&lt;&gt;0,L497&amp;":"&amp;M497,"")</f>
        <v/>
      </c>
    </row>
    <row r="498" customFormat="false" ht="15" hidden="false" customHeight="false" outlineLevel="0" collapsed="false">
      <c r="A498" s="5" t="n">
        <v>497</v>
      </c>
      <c r="B498" s="5" t="str">
        <f aca="false">IF(F498&lt;&gt;"",COUNTIF($J$2:J498,J498),"")</f>
        <v/>
      </c>
      <c r="C498" s="5" t="str">
        <f aca="false">IF(F498&lt;&gt;0,J498&amp;":"&amp;B498,"")</f>
        <v/>
      </c>
      <c r="D498" s="5" t="str">
        <f aca="false">IF(F498&lt;&gt;0,COUNTIF($K$2:K498,K498),"")</f>
        <v/>
      </c>
      <c r="E498" s="5" t="str">
        <f aca="false">IF(F498&lt;&gt;0,K498&amp;":"&amp;D498,"")</f>
        <v/>
      </c>
      <c r="G498" s="21"/>
      <c r="H498" s="0" t="str">
        <f aca="false">IFERROR(VLOOKUP(F498, Entries!$B:$F, 2, FALSE()),"")</f>
        <v/>
      </c>
      <c r="I498" s="0" t="str">
        <f aca="false">IFERROR(VLOOKUP(F498, Entries!$B:$F, 3, FALSE()),"")</f>
        <v/>
      </c>
      <c r="J498" s="0" t="str">
        <f aca="false">IFERROR(VLOOKUP(F498, Entries!$B:$F, 4, FALSE()),"")</f>
        <v/>
      </c>
      <c r="K498" s="0" t="str">
        <f aca="false">IFERROR(VLOOKUP(F498, Entries!$B:$F, 5, FALSE()),"")</f>
        <v/>
      </c>
      <c r="L498" s="0" t="str">
        <f aca="false">LEFT(Table22[[#This Row],[Category]],2)</f>
        <v/>
      </c>
      <c r="M498" s="0" t="str">
        <f aca="false">IF(F498&lt;&gt;0,COUNTIF($L$2:L498,L498),"")</f>
        <v/>
      </c>
      <c r="N498" s="0" t="str">
        <f aca="false">IF(F498&lt;&gt;0,L498&amp;":"&amp;M498,"")</f>
        <v/>
      </c>
    </row>
    <row r="499" customFormat="false" ht="15" hidden="false" customHeight="false" outlineLevel="0" collapsed="false">
      <c r="A499" s="5" t="n">
        <v>498</v>
      </c>
      <c r="B499" s="5" t="str">
        <f aca="false">IF(F499&lt;&gt;"",COUNTIF($J$2:J499,J499),"")</f>
        <v/>
      </c>
      <c r="C499" s="5" t="str">
        <f aca="false">IF(F499&lt;&gt;0,J499&amp;":"&amp;B499,"")</f>
        <v/>
      </c>
      <c r="D499" s="5" t="str">
        <f aca="false">IF(F499&lt;&gt;0,COUNTIF($K$2:K499,K499),"")</f>
        <v/>
      </c>
      <c r="E499" s="5" t="str">
        <f aca="false">IF(F499&lt;&gt;0,K499&amp;":"&amp;D499,"")</f>
        <v/>
      </c>
      <c r="G499" s="21"/>
      <c r="H499" s="0" t="str">
        <f aca="false">IFERROR(VLOOKUP(F499, Entries!$B:$F, 2, FALSE()),"")</f>
        <v/>
      </c>
      <c r="I499" s="0" t="str">
        <f aca="false">IFERROR(VLOOKUP(F499, Entries!$B:$F, 3, FALSE()),"")</f>
        <v/>
      </c>
      <c r="J499" s="0" t="str">
        <f aca="false">IFERROR(VLOOKUP(F499, Entries!$B:$F, 4, FALSE()),"")</f>
        <v/>
      </c>
      <c r="K499" s="0" t="str">
        <f aca="false">IFERROR(VLOOKUP(F499, Entries!$B:$F, 5, FALSE()),"")</f>
        <v/>
      </c>
      <c r="L499" s="0" t="str">
        <f aca="false">LEFT(Table22[[#This Row],[Category]],2)</f>
        <v/>
      </c>
      <c r="M499" s="0" t="str">
        <f aca="false">IF(F499&lt;&gt;0,COUNTIF($L$2:L499,L499),"")</f>
        <v/>
      </c>
      <c r="N499" s="0" t="str">
        <f aca="false">IF(F499&lt;&gt;0,L499&amp;":"&amp;M499,"")</f>
        <v/>
      </c>
    </row>
    <row r="500" customFormat="false" ht="15" hidden="false" customHeight="false" outlineLevel="0" collapsed="false">
      <c r="A500" s="5" t="n">
        <v>499</v>
      </c>
      <c r="B500" s="5" t="str">
        <f aca="false">IF(F500&lt;&gt;"",COUNTIF($J$2:J500,J500),"")</f>
        <v/>
      </c>
      <c r="C500" s="5" t="str">
        <f aca="false">IF(F500&lt;&gt;0,J500&amp;":"&amp;B500,"")</f>
        <v/>
      </c>
      <c r="D500" s="5" t="str">
        <f aca="false">IF(F500&lt;&gt;0,COUNTIF($K$2:K500,K500),"")</f>
        <v/>
      </c>
      <c r="E500" s="5" t="str">
        <f aca="false">IF(F500&lt;&gt;0,K500&amp;":"&amp;D500,"")</f>
        <v/>
      </c>
      <c r="G500" s="21"/>
      <c r="H500" s="0" t="str">
        <f aca="false">IFERROR(VLOOKUP(F500, Entries!$B:$F, 2, FALSE()),"")</f>
        <v/>
      </c>
      <c r="I500" s="0" t="str">
        <f aca="false">IFERROR(VLOOKUP(F500, Entries!$B:$F, 3, FALSE()),"")</f>
        <v/>
      </c>
      <c r="J500" s="0" t="str">
        <f aca="false">IFERROR(VLOOKUP(F500, Entries!$B:$F, 4, FALSE()),"")</f>
        <v/>
      </c>
      <c r="K500" s="0" t="str">
        <f aca="false">IFERROR(VLOOKUP(F500, Entries!$B:$F, 5, FALSE()),"")</f>
        <v/>
      </c>
      <c r="L500" s="0" t="str">
        <f aca="false">LEFT(Table22[[#This Row],[Category]],2)</f>
        <v/>
      </c>
      <c r="M500" s="0" t="str">
        <f aca="false">IF(F500&lt;&gt;0,COUNTIF($L$2:L500,L500),"")</f>
        <v/>
      </c>
      <c r="N500" s="0" t="str">
        <f aca="false">IF(F500&lt;&gt;0,L500&amp;":"&amp;M500,"")</f>
        <v/>
      </c>
    </row>
    <row r="501" customFormat="false" ht="15" hidden="false" customHeight="false" outlineLevel="0" collapsed="false">
      <c r="A501" s="5" t="n">
        <v>500</v>
      </c>
      <c r="B501" s="5" t="str">
        <f aca="false">IF(F501&lt;&gt;"",COUNTIF($J$2:J1510,J501),"")</f>
        <v/>
      </c>
      <c r="C501" s="5" t="str">
        <f aca="false">IF(F501&lt;&gt;0,J501&amp;":"&amp;B501,"")</f>
        <v/>
      </c>
      <c r="D501" s="5" t="str">
        <f aca="false">IF(F501&lt;&gt;0,COUNTIF($K$2:K1510,K501),"")</f>
        <v/>
      </c>
      <c r="E501" s="5" t="str">
        <f aca="false">IF(F501&lt;&gt;0,K501&amp;":"&amp;D501,"")</f>
        <v/>
      </c>
      <c r="G501" s="21"/>
      <c r="H501" s="0" t="str">
        <f aca="false">IFERROR(VLOOKUP(F501, Entries!$B:$F, 2, FALSE()),"")</f>
        <v/>
      </c>
      <c r="I501" s="0" t="str">
        <f aca="false">IFERROR(VLOOKUP(F501, Entries!$B:$F, 3, FALSE()),"")</f>
        <v/>
      </c>
      <c r="J501" s="0" t="str">
        <f aca="false">IFERROR(VLOOKUP(F501, Entries!$B:$F, 4, FALSE()),"")</f>
        <v/>
      </c>
      <c r="K501" s="0" t="str">
        <f aca="false">IFERROR(VLOOKUP(F501, Entries!$B:$F, 5, FALSE()),"")</f>
        <v/>
      </c>
      <c r="L501" s="0" t="str">
        <f aca="false">LEFT(Table22[[#This Row],[Category]],2)</f>
        <v/>
      </c>
      <c r="M501" s="0" t="str">
        <f aca="false">IF(F501&lt;&gt;0,COUNTIF($L$2:L1510,L501),"")</f>
        <v/>
      </c>
      <c r="N501" s="0" t="str">
        <f aca="false">IF(F501&lt;&gt;0,L501&amp;":"&amp;M501,"")</f>
        <v/>
      </c>
    </row>
    <row r="502" customFormat="false" ht="15" hidden="false" customHeight="false" outlineLevel="0" collapsed="false">
      <c r="A502" s="5" t="n">
        <v>501</v>
      </c>
      <c r="B502" s="5" t="str">
        <f aca="false">IF(F502&lt;&gt;"",COUNTIF($J$2:J502,J502),"")</f>
        <v/>
      </c>
      <c r="C502" s="5" t="str">
        <f aca="false">IF(F502&lt;&gt;0,J502&amp;":"&amp;B502,"")</f>
        <v/>
      </c>
      <c r="D502" s="5" t="str">
        <f aca="false">IF(F502&lt;&gt;0,COUNTIF($K$2:K502,K502),"")</f>
        <v/>
      </c>
      <c r="E502" s="5" t="str">
        <f aca="false">IF(F502&lt;&gt;0,K502&amp;":"&amp;D502,"")</f>
        <v/>
      </c>
      <c r="G502" s="21"/>
      <c r="H502" s="0" t="str">
        <f aca="false">IFERROR(VLOOKUP(F502, Entries!$B$2:$F$601, 2, FALSE()),"")</f>
        <v/>
      </c>
      <c r="I502" s="0" t="str">
        <f aca="false">IFERROR(VLOOKUP(F502, Entries!$B$2:$F$601, 3, FALSE()),"")</f>
        <v/>
      </c>
      <c r="J502" s="0" t="str">
        <f aca="false">IFERROR(VLOOKUP(F502, Entries!$B$2:$F$601, 4, FALSE()),"")</f>
        <v/>
      </c>
      <c r="K502" s="0" t="str">
        <f aca="false">IFERROR(VLOOKUP(F502, Entries!$B$2:$F$601, 5, FALSE()),"")</f>
        <v/>
      </c>
      <c r="L502" s="0" t="str">
        <f aca="false">LEFT(Table22[[#This Row],[Category]],2)</f>
        <v/>
      </c>
      <c r="M502" s="0" t="str">
        <f aca="false">IF(F502&lt;&gt;0,COUNTIF($L$2:L502,L502),"")</f>
        <v/>
      </c>
      <c r="N502" s="0" t="str">
        <f aca="false">IF(F502&lt;&gt;0,L502&amp;":"&amp;M502,"")</f>
        <v/>
      </c>
    </row>
    <row r="503" customFormat="false" ht="15" hidden="false" customHeight="false" outlineLevel="0" collapsed="false">
      <c r="A503" s="5" t="n">
        <v>502</v>
      </c>
      <c r="B503" s="5" t="str">
        <f aca="false">IF(F503&lt;&gt;"",COUNTIF($J$2:J503,J503),"")</f>
        <v/>
      </c>
      <c r="C503" s="5" t="str">
        <f aca="false">IF(F503&lt;&gt;0,J503&amp;":"&amp;B503,"")</f>
        <v/>
      </c>
      <c r="D503" s="5" t="str">
        <f aca="false">IF(F503&lt;&gt;0,COUNTIF($K$2:K503,K503),"")</f>
        <v/>
      </c>
      <c r="E503" s="5" t="str">
        <f aca="false">IF(F503&lt;&gt;0,K503&amp;":"&amp;D503,"")</f>
        <v/>
      </c>
      <c r="G503" s="21"/>
      <c r="H503" s="0" t="str">
        <f aca="false">IFERROR(VLOOKUP(F503, Entries!$B$2:$F$601, 2, FALSE()),"")</f>
        <v/>
      </c>
      <c r="I503" s="0" t="str">
        <f aca="false">IFERROR(VLOOKUP(F503, Entries!$B$2:$F$601, 3, FALSE()),"")</f>
        <v/>
      </c>
      <c r="J503" s="0" t="str">
        <f aca="false">IFERROR(VLOOKUP(F503, Entries!$B$2:$F$601, 4, FALSE()),"")</f>
        <v/>
      </c>
      <c r="K503" s="0" t="str">
        <f aca="false">IFERROR(VLOOKUP(F503, Entries!$B$2:$F$601, 5, FALSE()),"")</f>
        <v/>
      </c>
      <c r="L503" s="0" t="str">
        <f aca="false">LEFT(Table22[[#This Row],[Category]],2)</f>
        <v/>
      </c>
      <c r="M503" s="0" t="str">
        <f aca="false">IF(F503&lt;&gt;0,COUNTIF($L$2:L503,L503),"")</f>
        <v/>
      </c>
      <c r="N503" s="0" t="str">
        <f aca="false">IF(F503&lt;&gt;0,L503&amp;":"&amp;M503,"")</f>
        <v/>
      </c>
    </row>
    <row r="504" customFormat="false" ht="15" hidden="false" customHeight="false" outlineLevel="0" collapsed="false">
      <c r="A504" s="5" t="n">
        <v>503</v>
      </c>
      <c r="B504" s="5" t="str">
        <f aca="false">IF(F504&lt;&gt;"",COUNTIF($J$2:J504,J504),"")</f>
        <v/>
      </c>
      <c r="C504" s="5" t="str">
        <f aca="false">IF(F504&lt;&gt;0,J504&amp;":"&amp;B504,"")</f>
        <v/>
      </c>
      <c r="D504" s="5" t="str">
        <f aca="false">IF(F504&lt;&gt;0,COUNTIF($K$2:K504,K504),"")</f>
        <v/>
      </c>
      <c r="E504" s="5" t="str">
        <f aca="false">IF(F504&lt;&gt;0,K504&amp;":"&amp;D504,"")</f>
        <v/>
      </c>
      <c r="G504" s="21"/>
      <c r="H504" s="0" t="str">
        <f aca="false">IFERROR(VLOOKUP(F504, Entries!$B$2:$F$601, 2, FALSE()),"")</f>
        <v/>
      </c>
      <c r="I504" s="0" t="str">
        <f aca="false">IFERROR(VLOOKUP(F504, Entries!$B$2:$F$601, 3, FALSE()),"")</f>
        <v/>
      </c>
      <c r="J504" s="0" t="str">
        <f aca="false">IFERROR(VLOOKUP(F504, Entries!$B$2:$F$601, 4, FALSE()),"")</f>
        <v/>
      </c>
      <c r="K504" s="0" t="str">
        <f aca="false">IFERROR(VLOOKUP(F504, Entries!$B$2:$F$601, 5, FALSE()),"")</f>
        <v/>
      </c>
      <c r="L504" s="0" t="str">
        <f aca="false">LEFT(Table22[[#This Row],[Category]],2)</f>
        <v/>
      </c>
      <c r="M504" s="0" t="str">
        <f aca="false">IF(F504&lt;&gt;0,COUNTIF($L$2:L504,L504),"")</f>
        <v/>
      </c>
      <c r="N504" s="0" t="str">
        <f aca="false">IF(F504&lt;&gt;0,L504&amp;":"&amp;M504,"")</f>
        <v/>
      </c>
    </row>
    <row r="505" customFormat="false" ht="15" hidden="false" customHeight="false" outlineLevel="0" collapsed="false">
      <c r="A505" s="5" t="n">
        <v>504</v>
      </c>
      <c r="B505" s="5" t="str">
        <f aca="false">IF(F505&lt;&gt;"",COUNTIF($J$2:J505,J505),"")</f>
        <v/>
      </c>
      <c r="C505" s="5" t="str">
        <f aca="false">IF(F505&lt;&gt;0,J505&amp;":"&amp;B505,"")</f>
        <v/>
      </c>
      <c r="D505" s="5" t="str">
        <f aca="false">IF(F505&lt;&gt;0,COUNTIF($K$2:K505,K505),"")</f>
        <v/>
      </c>
      <c r="E505" s="5" t="str">
        <f aca="false">IF(F505&lt;&gt;0,K505&amp;":"&amp;D505,"")</f>
        <v/>
      </c>
      <c r="G505" s="21"/>
      <c r="H505" s="0" t="str">
        <f aca="false">IFERROR(VLOOKUP(F505, Entries!$B$2:$F$601, 2, FALSE()),"")</f>
        <v/>
      </c>
      <c r="I505" s="0" t="str">
        <f aca="false">IFERROR(VLOOKUP(F505, Entries!$B$2:$F$601, 3, FALSE()),"")</f>
        <v/>
      </c>
      <c r="J505" s="0" t="str">
        <f aca="false">IFERROR(VLOOKUP(F505, Entries!$B$2:$F$601, 4, FALSE()),"")</f>
        <v/>
      </c>
      <c r="K505" s="0" t="str">
        <f aca="false">IFERROR(VLOOKUP(F505, Entries!$B$2:$F$601, 5, FALSE()),"")</f>
        <v/>
      </c>
      <c r="L505" s="0" t="str">
        <f aca="false">LEFT(Table22[[#This Row],[Category]],2)</f>
        <v/>
      </c>
      <c r="M505" s="0" t="str">
        <f aca="false">IF(F505&lt;&gt;0,COUNTIF($L$2:L505,L505),"")</f>
        <v/>
      </c>
      <c r="N505" s="0" t="str">
        <f aca="false">IF(F505&lt;&gt;0,L505&amp;":"&amp;M505,"")</f>
        <v/>
      </c>
    </row>
    <row r="506" customFormat="false" ht="15" hidden="false" customHeight="false" outlineLevel="0" collapsed="false">
      <c r="A506" s="5" t="n">
        <v>505</v>
      </c>
      <c r="B506" s="5" t="str">
        <f aca="false">IF(F506&lt;&gt;"",COUNTIF($J$2:J506,J506),"")</f>
        <v/>
      </c>
      <c r="C506" s="5" t="str">
        <f aca="false">IF(F506&lt;&gt;0,J506&amp;":"&amp;B506,"")</f>
        <v/>
      </c>
      <c r="D506" s="5" t="str">
        <f aca="false">IF(F506&lt;&gt;0,COUNTIF($K$2:K506,K506),"")</f>
        <v/>
      </c>
      <c r="E506" s="5" t="str">
        <f aca="false">IF(F506&lt;&gt;0,K506&amp;":"&amp;D506,"")</f>
        <v/>
      </c>
      <c r="G506" s="21"/>
      <c r="H506" s="0" t="str">
        <f aca="false">IFERROR(VLOOKUP(F506, Entries!$B$2:$F$601, 2, FALSE()),"")</f>
        <v/>
      </c>
      <c r="I506" s="0" t="str">
        <f aca="false">IFERROR(VLOOKUP(F506, Entries!$B$2:$F$601, 3, FALSE()),"")</f>
        <v/>
      </c>
      <c r="J506" s="0" t="str">
        <f aca="false">IFERROR(VLOOKUP(F506, Entries!$B$2:$F$601, 4, FALSE()),"")</f>
        <v/>
      </c>
      <c r="K506" s="0" t="str">
        <f aca="false">IFERROR(VLOOKUP(F506, Entries!$B$2:$F$601, 5, FALSE()),"")</f>
        <v/>
      </c>
      <c r="L506" s="0" t="str">
        <f aca="false">LEFT(Table22[[#This Row],[Category]],2)</f>
        <v/>
      </c>
      <c r="M506" s="0" t="str">
        <f aca="false">IF(F506&lt;&gt;0,COUNTIF($L$2:L506,L506),"")</f>
        <v/>
      </c>
      <c r="N506" s="0" t="str">
        <f aca="false">IF(F506&lt;&gt;0,L506&amp;":"&amp;M506,"")</f>
        <v/>
      </c>
    </row>
    <row r="507" customFormat="false" ht="15" hidden="false" customHeight="false" outlineLevel="0" collapsed="false">
      <c r="A507" s="5" t="n">
        <v>506</v>
      </c>
      <c r="B507" s="5" t="str">
        <f aca="false">IF(F507&lt;&gt;"",COUNTIF($J$2:J507,J507),"")</f>
        <v/>
      </c>
      <c r="C507" s="5" t="str">
        <f aca="false">IF(F507&lt;&gt;0,J507&amp;":"&amp;B507,"")</f>
        <v/>
      </c>
      <c r="D507" s="5" t="str">
        <f aca="false">IF(F507&lt;&gt;0,COUNTIF($K$2:K507,K507),"")</f>
        <v/>
      </c>
      <c r="E507" s="5" t="str">
        <f aca="false">IF(F507&lt;&gt;0,K507&amp;":"&amp;D507,"")</f>
        <v/>
      </c>
      <c r="G507" s="21"/>
      <c r="H507" s="0" t="str">
        <f aca="false">IFERROR(VLOOKUP(F507, Entries!$B$2:$F$601, 2, FALSE()),"")</f>
        <v/>
      </c>
      <c r="I507" s="0" t="str">
        <f aca="false">IFERROR(VLOOKUP(F507, Entries!$B$2:$F$601, 3, FALSE()),"")</f>
        <v/>
      </c>
      <c r="J507" s="0" t="str">
        <f aca="false">IFERROR(VLOOKUP(F507, Entries!$B$2:$F$601, 4, FALSE()),"")</f>
        <v/>
      </c>
      <c r="K507" s="0" t="str">
        <f aca="false">IFERROR(VLOOKUP(F507, Entries!$B$2:$F$601, 5, FALSE()),"")</f>
        <v/>
      </c>
      <c r="L507" s="0" t="str">
        <f aca="false">LEFT(Table22[[#This Row],[Category]],2)</f>
        <v/>
      </c>
      <c r="M507" s="0" t="str">
        <f aca="false">IF(F507&lt;&gt;0,COUNTIF($L$2:L507,L507),"")</f>
        <v/>
      </c>
      <c r="N507" s="0" t="str">
        <f aca="false">IF(F507&lt;&gt;0,L507&amp;":"&amp;M507,"")</f>
        <v/>
      </c>
    </row>
    <row r="508" customFormat="false" ht="15" hidden="false" customHeight="false" outlineLevel="0" collapsed="false">
      <c r="A508" s="5" t="n">
        <v>507</v>
      </c>
      <c r="B508" s="5" t="str">
        <f aca="false">IF(F508&lt;&gt;"",COUNTIF($J$2:J508,J508),"")</f>
        <v/>
      </c>
      <c r="C508" s="5" t="str">
        <f aca="false">IF(F508&lt;&gt;0,J508&amp;":"&amp;B508,"")</f>
        <v/>
      </c>
      <c r="D508" s="5" t="str">
        <f aca="false">IF(F508&lt;&gt;0,COUNTIF($K$2:K508,K508),"")</f>
        <v/>
      </c>
      <c r="E508" s="5" t="str">
        <f aca="false">IF(F508&lt;&gt;0,K508&amp;":"&amp;D508,"")</f>
        <v/>
      </c>
      <c r="G508" s="21"/>
      <c r="H508" s="0" t="str">
        <f aca="false">IFERROR(VLOOKUP(F508, Entries!$B$2:$F$601, 2, FALSE()),"")</f>
        <v/>
      </c>
      <c r="I508" s="0" t="str">
        <f aca="false">IFERROR(VLOOKUP(F508, Entries!$B$2:$F$601, 3, FALSE()),"")</f>
        <v/>
      </c>
      <c r="J508" s="0" t="str">
        <f aca="false">IFERROR(VLOOKUP(F508, Entries!$B$2:$F$601, 4, FALSE()),"")</f>
        <v/>
      </c>
      <c r="K508" s="0" t="str">
        <f aca="false">IFERROR(VLOOKUP(F508, Entries!$B$2:$F$601, 5, FALSE()),"")</f>
        <v/>
      </c>
      <c r="L508" s="0" t="str">
        <f aca="false">LEFT(Table22[[#This Row],[Category]],2)</f>
        <v/>
      </c>
      <c r="M508" s="0" t="str">
        <f aca="false">IF(F508&lt;&gt;0,COUNTIF($L$2:L508,L508),"")</f>
        <v/>
      </c>
      <c r="N508" s="0" t="str">
        <f aca="false">IF(F508&lt;&gt;0,L508&amp;":"&amp;M508,"")</f>
        <v/>
      </c>
    </row>
    <row r="509" customFormat="false" ht="15" hidden="false" customHeight="false" outlineLevel="0" collapsed="false">
      <c r="A509" s="5" t="n">
        <v>508</v>
      </c>
      <c r="B509" s="5" t="str">
        <f aca="false">IF(F509&lt;&gt;"",COUNTIF($J$2:J509,J509),"")</f>
        <v/>
      </c>
      <c r="C509" s="5" t="str">
        <f aca="false">IF(F509&lt;&gt;0,J509&amp;":"&amp;B509,"")</f>
        <v/>
      </c>
      <c r="D509" s="5" t="str">
        <f aca="false">IF(F509&lt;&gt;0,COUNTIF($K$2:K509,K509),"")</f>
        <v/>
      </c>
      <c r="E509" s="5" t="str">
        <f aca="false">IF(F509&lt;&gt;0,K509&amp;":"&amp;D509,"")</f>
        <v/>
      </c>
      <c r="G509" s="21"/>
      <c r="H509" s="0" t="str">
        <f aca="false">IFERROR(VLOOKUP(F509, Entries!$B$2:$F$601, 2, FALSE()),"")</f>
        <v/>
      </c>
      <c r="I509" s="0" t="str">
        <f aca="false">IFERROR(VLOOKUP(F509, Entries!$B$2:$F$601, 3, FALSE()),"")</f>
        <v/>
      </c>
      <c r="J509" s="0" t="str">
        <f aca="false">IFERROR(VLOOKUP(F509, Entries!$B$2:$F$601, 4, FALSE()),"")</f>
        <v/>
      </c>
      <c r="K509" s="0" t="str">
        <f aca="false">IFERROR(VLOOKUP(F509, Entries!$B$2:$F$601, 5, FALSE()),"")</f>
        <v/>
      </c>
      <c r="L509" s="0" t="str">
        <f aca="false">LEFT(Table22[[#This Row],[Category]],2)</f>
        <v/>
      </c>
      <c r="M509" s="0" t="str">
        <f aca="false">IF(F509&lt;&gt;0,COUNTIF($L$2:L509,L509),"")</f>
        <v/>
      </c>
      <c r="N509" s="0" t="str">
        <f aca="false">IF(F509&lt;&gt;0,L509&amp;":"&amp;M509,"")</f>
        <v/>
      </c>
    </row>
    <row r="510" customFormat="false" ht="15" hidden="false" customHeight="false" outlineLevel="0" collapsed="false">
      <c r="A510" s="5" t="n">
        <v>509</v>
      </c>
      <c r="B510" s="5" t="str">
        <f aca="false">IF(F510&lt;&gt;"",COUNTIF($J$2:J510,J510),"")</f>
        <v/>
      </c>
      <c r="C510" s="5" t="str">
        <f aca="false">IF(F510&lt;&gt;0,J510&amp;":"&amp;B510,"")</f>
        <v/>
      </c>
      <c r="D510" s="5" t="str">
        <f aca="false">IF(F510&lt;&gt;0,COUNTIF($K$2:K510,K510),"")</f>
        <v/>
      </c>
      <c r="E510" s="5" t="str">
        <f aca="false">IF(F510&lt;&gt;0,K510&amp;":"&amp;D510,"")</f>
        <v/>
      </c>
      <c r="G510" s="21"/>
      <c r="H510" s="0" t="str">
        <f aca="false">IFERROR(VLOOKUP(F510, Entries!$B$2:$F$601, 2, FALSE()),"")</f>
        <v/>
      </c>
      <c r="I510" s="0" t="str">
        <f aca="false">IFERROR(VLOOKUP(F510, Entries!$B$2:$F$601, 3, FALSE()),"")</f>
        <v/>
      </c>
      <c r="J510" s="0" t="str">
        <f aca="false">IFERROR(VLOOKUP(F510, Entries!$B$2:$F$601, 4, FALSE()),"")</f>
        <v/>
      </c>
      <c r="K510" s="0" t="str">
        <f aca="false">IFERROR(VLOOKUP(F510, Entries!$B$2:$F$601, 5, FALSE()),"")</f>
        <v/>
      </c>
      <c r="L510" s="0" t="str">
        <f aca="false">LEFT(Table22[[#This Row],[Category]],2)</f>
        <v/>
      </c>
      <c r="M510" s="0" t="str">
        <f aca="false">IF(F510&lt;&gt;0,COUNTIF($L$2:L510,L510),"")</f>
        <v/>
      </c>
      <c r="N510" s="0" t="str">
        <f aca="false">IF(F510&lt;&gt;0,L510&amp;":"&amp;M510,"")</f>
        <v/>
      </c>
    </row>
    <row r="511" customFormat="false" ht="15" hidden="false" customHeight="false" outlineLevel="0" collapsed="false">
      <c r="A511" s="5" t="n">
        <v>510</v>
      </c>
      <c r="B511" s="5" t="str">
        <f aca="false">IF(F511&lt;&gt;"",COUNTIF($J$2:J511,J511),"")</f>
        <v/>
      </c>
      <c r="C511" s="5" t="str">
        <f aca="false">IF(F511&lt;&gt;0,J511&amp;":"&amp;B511,"")</f>
        <v/>
      </c>
      <c r="D511" s="5" t="str">
        <f aca="false">IF(F511&lt;&gt;0,COUNTIF($K$2:K511,K511),"")</f>
        <v/>
      </c>
      <c r="E511" s="5" t="str">
        <f aca="false">IF(F511&lt;&gt;0,K511&amp;":"&amp;D511,"")</f>
        <v/>
      </c>
      <c r="G511" s="21"/>
      <c r="H511" s="0" t="str">
        <f aca="false">IFERROR(VLOOKUP(F511, Entries!$B$2:$F$601, 2, FALSE()),"")</f>
        <v/>
      </c>
      <c r="I511" s="0" t="str">
        <f aca="false">IFERROR(VLOOKUP(F511, Entries!$B$2:$F$601, 3, FALSE()),"")</f>
        <v/>
      </c>
      <c r="J511" s="0" t="str">
        <f aca="false">IFERROR(VLOOKUP(F511, Entries!$B$2:$F$601, 4, FALSE()),"")</f>
        <v/>
      </c>
      <c r="K511" s="0" t="str">
        <f aca="false">IFERROR(VLOOKUP(F511, Entries!$B$2:$F$601, 5, FALSE()),"")</f>
        <v/>
      </c>
      <c r="L511" s="0" t="str">
        <f aca="false">LEFT(Table22[[#This Row],[Category]],2)</f>
        <v/>
      </c>
      <c r="M511" s="0" t="str">
        <f aca="false">IF(F511&lt;&gt;0,COUNTIF($L$2:L511,L511),"")</f>
        <v/>
      </c>
      <c r="N511" s="0" t="str">
        <f aca="false">IF(F511&lt;&gt;0,L511&amp;":"&amp;M511,"")</f>
        <v/>
      </c>
    </row>
    <row r="512" customFormat="false" ht="15" hidden="false" customHeight="false" outlineLevel="0" collapsed="false">
      <c r="A512" s="5" t="n">
        <v>511</v>
      </c>
      <c r="B512" s="5" t="str">
        <f aca="false">IF(F512&lt;&gt;"",COUNTIF($J$2:J512,J512),"")</f>
        <v/>
      </c>
      <c r="C512" s="5" t="str">
        <f aca="false">IF(F512&lt;&gt;0,J512&amp;":"&amp;B512,"")</f>
        <v/>
      </c>
      <c r="D512" s="5" t="str">
        <f aca="false">IF(F512&lt;&gt;0,COUNTIF($K$2:K512,K512),"")</f>
        <v/>
      </c>
      <c r="E512" s="5" t="str">
        <f aca="false">IF(F512&lt;&gt;0,K512&amp;":"&amp;D512,"")</f>
        <v/>
      </c>
      <c r="G512" s="21"/>
      <c r="H512" s="0" t="str">
        <f aca="false">IFERROR(VLOOKUP(F512, Entries!$B$2:$F$601, 2, FALSE()),"")</f>
        <v/>
      </c>
      <c r="I512" s="0" t="str">
        <f aca="false">IFERROR(VLOOKUP(F512, Entries!$B$2:$F$601, 3, FALSE()),"")</f>
        <v/>
      </c>
      <c r="J512" s="0" t="str">
        <f aca="false">IFERROR(VLOOKUP(F512, Entries!$B$2:$F$601, 4, FALSE()),"")</f>
        <v/>
      </c>
      <c r="K512" s="0" t="str">
        <f aca="false">IFERROR(VLOOKUP(F512, Entries!$B$2:$F$601, 5, FALSE()),"")</f>
        <v/>
      </c>
      <c r="L512" s="0" t="str">
        <f aca="false">LEFT(Table22[[#This Row],[Category]],2)</f>
        <v/>
      </c>
      <c r="M512" s="0" t="str">
        <f aca="false">IF(F512&lt;&gt;0,COUNTIF($L$2:L512,L512),"")</f>
        <v/>
      </c>
      <c r="N512" s="0" t="str">
        <f aca="false">IF(F512&lt;&gt;0,L512&amp;":"&amp;M512,"")</f>
        <v/>
      </c>
    </row>
    <row r="513" customFormat="false" ht="15" hidden="false" customHeight="false" outlineLevel="0" collapsed="false">
      <c r="A513" s="5" t="n">
        <v>512</v>
      </c>
      <c r="B513" s="5" t="str">
        <f aca="false">IF(F513&lt;&gt;"",COUNTIF($J$2:J513,J513),"")</f>
        <v/>
      </c>
      <c r="C513" s="5" t="str">
        <f aca="false">IF(F513&lt;&gt;0,J513&amp;":"&amp;B513,"")</f>
        <v/>
      </c>
      <c r="D513" s="5" t="str">
        <f aca="false">IF(F513&lt;&gt;0,COUNTIF($K$2:K513,K513),"")</f>
        <v/>
      </c>
      <c r="E513" s="5" t="str">
        <f aca="false">IF(F513&lt;&gt;0,K513&amp;":"&amp;D513,"")</f>
        <v/>
      </c>
      <c r="G513" s="21"/>
      <c r="H513" s="0" t="str">
        <f aca="false">IFERROR(VLOOKUP(F513, Entries!$B$2:$F$601, 2, FALSE()),"")</f>
        <v/>
      </c>
      <c r="I513" s="0" t="str">
        <f aca="false">IFERROR(VLOOKUP(F513, Entries!$B$2:$F$601, 3, FALSE()),"")</f>
        <v/>
      </c>
      <c r="J513" s="0" t="str">
        <f aca="false">IFERROR(VLOOKUP(F513, Entries!$B$2:$F$601, 4, FALSE()),"")</f>
        <v/>
      </c>
      <c r="K513" s="0" t="str">
        <f aca="false">IFERROR(VLOOKUP(F513, Entries!$B$2:$F$601, 5, FALSE()),"")</f>
        <v/>
      </c>
      <c r="L513" s="0" t="str">
        <f aca="false">LEFT(Table22[[#This Row],[Category]],2)</f>
        <v/>
      </c>
      <c r="M513" s="0" t="str">
        <f aca="false">IF(F513&lt;&gt;0,COUNTIF($L$2:L513,L513),"")</f>
        <v/>
      </c>
      <c r="N513" s="0" t="str">
        <f aca="false">IF(F513&lt;&gt;0,L513&amp;":"&amp;M513,"")</f>
        <v/>
      </c>
    </row>
    <row r="514" customFormat="false" ht="15" hidden="false" customHeight="false" outlineLevel="0" collapsed="false">
      <c r="A514" s="5" t="n">
        <v>513</v>
      </c>
      <c r="B514" s="5" t="str">
        <f aca="false">IF(F514&lt;&gt;"",COUNTIF($J$2:J514,J514),"")</f>
        <v/>
      </c>
      <c r="C514" s="5" t="str">
        <f aca="false">IF(F514&lt;&gt;0,J514&amp;":"&amp;B514,"")</f>
        <v/>
      </c>
      <c r="D514" s="5" t="str">
        <f aca="false">IF(F514&lt;&gt;0,COUNTIF($K$2:K514,K514),"")</f>
        <v/>
      </c>
      <c r="E514" s="5" t="str">
        <f aca="false">IF(F514&lt;&gt;0,K514&amp;":"&amp;D514,"")</f>
        <v/>
      </c>
      <c r="G514" s="21"/>
      <c r="H514" s="0" t="str">
        <f aca="false">IFERROR(VLOOKUP(F514, Entries!$B$2:$F$601, 2, FALSE()),"")</f>
        <v/>
      </c>
      <c r="I514" s="0" t="str">
        <f aca="false">IFERROR(VLOOKUP(F514, Entries!$B$2:$F$601, 3, FALSE()),"")</f>
        <v/>
      </c>
      <c r="J514" s="0" t="str">
        <f aca="false">IFERROR(VLOOKUP(F514, Entries!$B$2:$F$601, 4, FALSE()),"")</f>
        <v/>
      </c>
      <c r="K514" s="0" t="str">
        <f aca="false">IFERROR(VLOOKUP(F514, Entries!$B$2:$F$601, 5, FALSE()),"")</f>
        <v/>
      </c>
      <c r="L514" s="0" t="str">
        <f aca="false">LEFT(Table22[[#This Row],[Category]],2)</f>
        <v/>
      </c>
      <c r="M514" s="0" t="str">
        <f aca="false">IF(F514&lt;&gt;0,COUNTIF($L$2:L514,L514),"")</f>
        <v/>
      </c>
      <c r="N514" s="0" t="str">
        <f aca="false">IF(F514&lt;&gt;0,L514&amp;":"&amp;M514,"")</f>
        <v/>
      </c>
    </row>
    <row r="515" customFormat="false" ht="15" hidden="false" customHeight="false" outlineLevel="0" collapsed="false">
      <c r="A515" s="5" t="n">
        <v>514</v>
      </c>
      <c r="B515" s="5" t="str">
        <f aca="false">IF(F515&lt;&gt;"",COUNTIF($J$2:J515,J515),"")</f>
        <v/>
      </c>
      <c r="C515" s="5" t="str">
        <f aca="false">IF(F515&lt;&gt;0,J515&amp;":"&amp;B515,"")</f>
        <v/>
      </c>
      <c r="D515" s="5" t="str">
        <f aca="false">IF(F515&lt;&gt;0,COUNTIF($K$2:K515,K515),"")</f>
        <v/>
      </c>
      <c r="E515" s="5" t="str">
        <f aca="false">IF(F515&lt;&gt;0,K515&amp;":"&amp;D515,"")</f>
        <v/>
      </c>
      <c r="G515" s="21"/>
      <c r="H515" s="0" t="str">
        <f aca="false">IFERROR(VLOOKUP(F515, Entries!$B$2:$F$601, 2, FALSE()),"")</f>
        <v/>
      </c>
      <c r="I515" s="0" t="str">
        <f aca="false">IFERROR(VLOOKUP(F515, Entries!$B$2:$F$601, 3, FALSE()),"")</f>
        <v/>
      </c>
      <c r="J515" s="0" t="str">
        <f aca="false">IFERROR(VLOOKUP(F515, Entries!$B$2:$F$601, 4, FALSE()),"")</f>
        <v/>
      </c>
      <c r="K515" s="0" t="str">
        <f aca="false">IFERROR(VLOOKUP(F515, Entries!$B$2:$F$601, 5, FALSE()),"")</f>
        <v/>
      </c>
      <c r="L515" s="0" t="str">
        <f aca="false">LEFT(Table22[[#This Row],[Category]],2)</f>
        <v/>
      </c>
      <c r="M515" s="0" t="str">
        <f aca="false">IF(F515&lt;&gt;0,COUNTIF($L$2:L515,L515),"")</f>
        <v/>
      </c>
      <c r="N515" s="0" t="str">
        <f aca="false">IF(F515&lt;&gt;0,L515&amp;":"&amp;M515,"")</f>
        <v/>
      </c>
    </row>
    <row r="516" customFormat="false" ht="15" hidden="false" customHeight="false" outlineLevel="0" collapsed="false">
      <c r="A516" s="5" t="n">
        <v>515</v>
      </c>
      <c r="B516" s="5" t="str">
        <f aca="false">IF(F516&lt;&gt;"",COUNTIF($J$2:J516,J516),"")</f>
        <v/>
      </c>
      <c r="C516" s="5" t="str">
        <f aca="false">IF(F516&lt;&gt;0,J516&amp;":"&amp;B516,"")</f>
        <v/>
      </c>
      <c r="D516" s="5" t="str">
        <f aca="false">IF(F516&lt;&gt;0,COUNTIF($K$2:K516,K516),"")</f>
        <v/>
      </c>
      <c r="E516" s="5" t="str">
        <f aca="false">IF(F516&lt;&gt;0,K516&amp;":"&amp;D516,"")</f>
        <v/>
      </c>
      <c r="G516" s="21"/>
      <c r="H516" s="0" t="str">
        <f aca="false">IFERROR(VLOOKUP(F516, Entries!$B$2:$F$601, 2, FALSE()),"")</f>
        <v/>
      </c>
      <c r="I516" s="0" t="str">
        <f aca="false">IFERROR(VLOOKUP(F516, Entries!$B$2:$F$601, 3, FALSE()),"")</f>
        <v/>
      </c>
      <c r="J516" s="0" t="str">
        <f aca="false">IFERROR(VLOOKUP(F516, Entries!$B$2:$F$601, 4, FALSE()),"")</f>
        <v/>
      </c>
      <c r="K516" s="0" t="str">
        <f aca="false">IFERROR(VLOOKUP(F516, Entries!$B$2:$F$601, 5, FALSE()),"")</f>
        <v/>
      </c>
      <c r="L516" s="0" t="str">
        <f aca="false">LEFT(Table22[[#This Row],[Category]],2)</f>
        <v/>
      </c>
      <c r="M516" s="0" t="str">
        <f aca="false">IF(F516&lt;&gt;0,COUNTIF($L$2:L516,L516),"")</f>
        <v/>
      </c>
      <c r="N516" s="0" t="str">
        <f aca="false">IF(F516&lt;&gt;0,L516&amp;":"&amp;M516,"")</f>
        <v/>
      </c>
    </row>
    <row r="517" customFormat="false" ht="15" hidden="false" customHeight="false" outlineLevel="0" collapsed="false">
      <c r="A517" s="5" t="n">
        <v>516</v>
      </c>
      <c r="B517" s="5" t="str">
        <f aca="false">IF(F517&lt;&gt;"",COUNTIF($J$2:J517,J517),"")</f>
        <v/>
      </c>
      <c r="C517" s="5" t="str">
        <f aca="false">IF(F517&lt;&gt;0,J517&amp;":"&amp;B517,"")</f>
        <v/>
      </c>
      <c r="D517" s="5" t="str">
        <f aca="false">IF(F517&lt;&gt;0,COUNTIF($K$2:K517,K517),"")</f>
        <v/>
      </c>
      <c r="E517" s="5" t="str">
        <f aca="false">IF(F517&lt;&gt;0,K517&amp;":"&amp;D517,"")</f>
        <v/>
      </c>
      <c r="G517" s="21"/>
      <c r="H517" s="0" t="str">
        <f aca="false">IFERROR(VLOOKUP(F517, Entries!$B$2:$F$601, 2, FALSE()),"")</f>
        <v/>
      </c>
      <c r="I517" s="0" t="str">
        <f aca="false">IFERROR(VLOOKUP(F517, Entries!$B$2:$F$601, 3, FALSE()),"")</f>
        <v/>
      </c>
      <c r="J517" s="0" t="str">
        <f aca="false">IFERROR(VLOOKUP(F517, Entries!$B$2:$F$601, 4, FALSE()),"")</f>
        <v/>
      </c>
      <c r="K517" s="0" t="str">
        <f aca="false">IFERROR(VLOOKUP(F517, Entries!$B$2:$F$601, 5, FALSE()),"")</f>
        <v/>
      </c>
      <c r="L517" s="0" t="str">
        <f aca="false">LEFT(Table22[[#This Row],[Category]],2)</f>
        <v/>
      </c>
      <c r="M517" s="0" t="str">
        <f aca="false">IF(F517&lt;&gt;0,COUNTIF($L$2:L517,L517),"")</f>
        <v/>
      </c>
      <c r="N517" s="0" t="str">
        <f aca="false">IF(F517&lt;&gt;0,L517&amp;":"&amp;M517,"")</f>
        <v/>
      </c>
    </row>
    <row r="518" customFormat="false" ht="15" hidden="false" customHeight="false" outlineLevel="0" collapsed="false">
      <c r="A518" s="5" t="n">
        <v>517</v>
      </c>
      <c r="B518" s="5" t="str">
        <f aca="false">IF(F518&lt;&gt;"",COUNTIF($J$2:J518,J518),"")</f>
        <v/>
      </c>
      <c r="C518" s="5" t="str">
        <f aca="false">IF(F518&lt;&gt;0,J518&amp;":"&amp;B518,"")</f>
        <v/>
      </c>
      <c r="D518" s="5" t="str">
        <f aca="false">IF(F518&lt;&gt;0,COUNTIF($K$2:K518,K518),"")</f>
        <v/>
      </c>
      <c r="E518" s="5" t="str">
        <f aca="false">IF(F518&lt;&gt;0,K518&amp;":"&amp;D518,"")</f>
        <v/>
      </c>
      <c r="G518" s="21"/>
      <c r="H518" s="0" t="str">
        <f aca="false">IFERROR(VLOOKUP(F518, Entries!$B$2:$F$601, 2, FALSE()),"")</f>
        <v/>
      </c>
      <c r="I518" s="0" t="str">
        <f aca="false">IFERROR(VLOOKUP(F518, Entries!$B$2:$F$601, 3, FALSE()),"")</f>
        <v/>
      </c>
      <c r="J518" s="0" t="str">
        <f aca="false">IFERROR(VLOOKUP(F518, Entries!$B$2:$F$601, 4, FALSE()),"")</f>
        <v/>
      </c>
      <c r="K518" s="0" t="str">
        <f aca="false">IFERROR(VLOOKUP(F518, Entries!$B$2:$F$601, 5, FALSE()),"")</f>
        <v/>
      </c>
      <c r="L518" s="0" t="str">
        <f aca="false">LEFT(Table22[[#This Row],[Category]],2)</f>
        <v/>
      </c>
      <c r="M518" s="0" t="str">
        <f aca="false">IF(F518&lt;&gt;0,COUNTIF($L$2:L518,L518),"")</f>
        <v/>
      </c>
      <c r="N518" s="0" t="str">
        <f aca="false">IF(F518&lt;&gt;0,L518&amp;":"&amp;M518,"")</f>
        <v/>
      </c>
    </row>
    <row r="519" customFormat="false" ht="15" hidden="false" customHeight="false" outlineLevel="0" collapsed="false">
      <c r="A519" s="5" t="n">
        <v>518</v>
      </c>
      <c r="B519" s="5" t="str">
        <f aca="false">IF(F519&lt;&gt;"",COUNTIF($J$2:J519,J519),"")</f>
        <v/>
      </c>
      <c r="C519" s="5" t="str">
        <f aca="false">IF(F519&lt;&gt;0,J519&amp;":"&amp;B519,"")</f>
        <v/>
      </c>
      <c r="D519" s="5" t="str">
        <f aca="false">IF(F519&lt;&gt;0,COUNTIF($K$2:K519,K519),"")</f>
        <v/>
      </c>
      <c r="E519" s="5" t="str">
        <f aca="false">IF(F519&lt;&gt;0,K519&amp;":"&amp;D519,"")</f>
        <v/>
      </c>
      <c r="G519" s="21"/>
      <c r="H519" s="0" t="str">
        <f aca="false">IFERROR(VLOOKUP(F519, Entries!$B$2:$F$601, 2, FALSE()),"")</f>
        <v/>
      </c>
      <c r="I519" s="0" t="str">
        <f aca="false">IFERROR(VLOOKUP(F519, Entries!$B$2:$F$601, 3, FALSE()),"")</f>
        <v/>
      </c>
      <c r="J519" s="0" t="str">
        <f aca="false">IFERROR(VLOOKUP(F519, Entries!$B$2:$F$601, 4, FALSE()),"")</f>
        <v/>
      </c>
      <c r="K519" s="0" t="str">
        <f aca="false">IFERROR(VLOOKUP(F519, Entries!$B$2:$F$601, 5, FALSE()),"")</f>
        <v/>
      </c>
      <c r="L519" s="0" t="str">
        <f aca="false">LEFT(Table22[[#This Row],[Category]],2)</f>
        <v/>
      </c>
      <c r="M519" s="0" t="str">
        <f aca="false">IF(F519&lt;&gt;0,COUNTIF($L$2:L519,L519),"")</f>
        <v/>
      </c>
      <c r="N519" s="0" t="str">
        <f aca="false">IF(F519&lt;&gt;0,L519&amp;":"&amp;M519,"")</f>
        <v/>
      </c>
    </row>
    <row r="520" customFormat="false" ht="15" hidden="false" customHeight="false" outlineLevel="0" collapsed="false">
      <c r="A520" s="5" t="n">
        <v>519</v>
      </c>
      <c r="B520" s="5" t="str">
        <f aca="false">IF(F520&lt;&gt;"",COUNTIF($J$2:J520,J520),"")</f>
        <v/>
      </c>
      <c r="C520" s="5" t="str">
        <f aca="false">IF(F520&lt;&gt;0,J520&amp;":"&amp;B520,"")</f>
        <v/>
      </c>
      <c r="D520" s="5" t="str">
        <f aca="false">IF(F520&lt;&gt;0,COUNTIF($K$2:K520,K520),"")</f>
        <v/>
      </c>
      <c r="E520" s="5" t="str">
        <f aca="false">IF(F520&lt;&gt;0,K520&amp;":"&amp;D520,"")</f>
        <v/>
      </c>
      <c r="G520" s="21"/>
      <c r="H520" s="0" t="str">
        <f aca="false">IFERROR(VLOOKUP(F520, Entries!$B$2:$F$601, 2, FALSE()),"")</f>
        <v/>
      </c>
      <c r="I520" s="0" t="str">
        <f aca="false">IFERROR(VLOOKUP(F520, Entries!$B$2:$F$601, 3, FALSE()),"")</f>
        <v/>
      </c>
      <c r="J520" s="0" t="str">
        <f aca="false">IFERROR(VLOOKUP(F520, Entries!$B$2:$F$601, 4, FALSE()),"")</f>
        <v/>
      </c>
      <c r="K520" s="0" t="str">
        <f aca="false">IFERROR(VLOOKUP(F520, Entries!$B$2:$F$601, 5, FALSE()),"")</f>
        <v/>
      </c>
      <c r="L520" s="0" t="str">
        <f aca="false">LEFT(Table22[[#This Row],[Category]],2)</f>
        <v/>
      </c>
      <c r="M520" s="0" t="str">
        <f aca="false">IF(F520&lt;&gt;0,COUNTIF($L$2:L520,L520),"")</f>
        <v/>
      </c>
      <c r="N520" s="0" t="str">
        <f aca="false">IF(F520&lt;&gt;0,L520&amp;":"&amp;M520,"")</f>
        <v/>
      </c>
    </row>
    <row r="521" customFormat="false" ht="15" hidden="false" customHeight="false" outlineLevel="0" collapsed="false">
      <c r="A521" s="5" t="n">
        <v>520</v>
      </c>
      <c r="B521" s="5" t="str">
        <f aca="false">IF(F521&lt;&gt;"",COUNTIF($J$2:J521,J521),"")</f>
        <v/>
      </c>
      <c r="C521" s="5" t="str">
        <f aca="false">IF(F521&lt;&gt;0,J521&amp;":"&amp;B521,"")</f>
        <v/>
      </c>
      <c r="D521" s="5" t="str">
        <f aca="false">IF(F521&lt;&gt;0,COUNTIF($K$2:K521,K521),"")</f>
        <v/>
      </c>
      <c r="E521" s="5" t="str">
        <f aca="false">IF(F521&lt;&gt;0,K521&amp;":"&amp;D521,"")</f>
        <v/>
      </c>
      <c r="G521" s="21"/>
      <c r="H521" s="0" t="str">
        <f aca="false">IFERROR(VLOOKUP(F521, Entries!$B$2:$F$601, 2, FALSE()),"")</f>
        <v/>
      </c>
      <c r="I521" s="0" t="str">
        <f aca="false">IFERROR(VLOOKUP(F521, Entries!$B$2:$F$601, 3, FALSE()),"")</f>
        <v/>
      </c>
      <c r="J521" s="0" t="str">
        <f aca="false">IFERROR(VLOOKUP(F521, Entries!$B$2:$F$601, 4, FALSE()),"")</f>
        <v/>
      </c>
      <c r="K521" s="0" t="str">
        <f aca="false">IFERROR(VLOOKUP(F521, Entries!$B$2:$F$601, 5, FALSE()),"")</f>
        <v/>
      </c>
      <c r="L521" s="0" t="str">
        <f aca="false">LEFT(Table22[[#This Row],[Category]],2)</f>
        <v/>
      </c>
      <c r="M521" s="0" t="str">
        <f aca="false">IF(F521&lt;&gt;0,COUNTIF($L$2:L521,L521),"")</f>
        <v/>
      </c>
      <c r="N521" s="0" t="str">
        <f aca="false">IF(F521&lt;&gt;0,L521&amp;":"&amp;M521,"")</f>
        <v/>
      </c>
    </row>
    <row r="522" customFormat="false" ht="15" hidden="false" customHeight="false" outlineLevel="0" collapsed="false">
      <c r="A522" s="5" t="n">
        <v>521</v>
      </c>
      <c r="B522" s="5" t="str">
        <f aca="false">IF(F522&lt;&gt;"",COUNTIF($J$2:J522,J522),"")</f>
        <v/>
      </c>
      <c r="C522" s="5" t="str">
        <f aca="false">IF(F522&lt;&gt;0,J522&amp;":"&amp;B522,"")</f>
        <v/>
      </c>
      <c r="D522" s="5" t="str">
        <f aca="false">IF(F522&lt;&gt;0,COUNTIF($K$2:K522,K522),"")</f>
        <v/>
      </c>
      <c r="E522" s="5" t="str">
        <f aca="false">IF(F522&lt;&gt;0,K522&amp;":"&amp;D522,"")</f>
        <v/>
      </c>
      <c r="G522" s="21"/>
      <c r="H522" s="0" t="str">
        <f aca="false">IFERROR(VLOOKUP(F522, Entries!$B$2:$F$601, 2, FALSE()),"")</f>
        <v/>
      </c>
      <c r="I522" s="0" t="str">
        <f aca="false">IFERROR(VLOOKUP(F522, Entries!$B$2:$F$601, 3, FALSE()),"")</f>
        <v/>
      </c>
      <c r="J522" s="0" t="str">
        <f aca="false">IFERROR(VLOOKUP(F522, Entries!$B$2:$F$601, 4, FALSE()),"")</f>
        <v/>
      </c>
      <c r="K522" s="0" t="str">
        <f aca="false">IFERROR(VLOOKUP(F522, Entries!$B$2:$F$601, 5, FALSE()),"")</f>
        <v/>
      </c>
      <c r="L522" s="0" t="str">
        <f aca="false">LEFT(Table22[[#This Row],[Category]],2)</f>
        <v/>
      </c>
      <c r="M522" s="0" t="str">
        <f aca="false">IF(F522&lt;&gt;0,COUNTIF($L$2:L522,L522),"")</f>
        <v/>
      </c>
      <c r="N522" s="0" t="str">
        <f aca="false">IF(F522&lt;&gt;0,L522&amp;":"&amp;M522,"")</f>
        <v/>
      </c>
    </row>
    <row r="523" customFormat="false" ht="15" hidden="false" customHeight="false" outlineLevel="0" collapsed="false">
      <c r="A523" s="5" t="n">
        <v>522</v>
      </c>
      <c r="B523" s="5" t="str">
        <f aca="false">IF(F523&lt;&gt;"",COUNTIF($J$2:J523,J523),"")</f>
        <v/>
      </c>
      <c r="C523" s="5" t="str">
        <f aca="false">IF(F523&lt;&gt;0,J523&amp;":"&amp;B523,"")</f>
        <v/>
      </c>
      <c r="D523" s="5" t="str">
        <f aca="false">IF(F523&lt;&gt;0,COUNTIF($K$2:K523,K523),"")</f>
        <v/>
      </c>
      <c r="E523" s="5" t="str">
        <f aca="false">IF(F523&lt;&gt;0,K523&amp;":"&amp;D523,"")</f>
        <v/>
      </c>
      <c r="G523" s="21"/>
      <c r="H523" s="0" t="str">
        <f aca="false">IFERROR(VLOOKUP(F523, Entries!$B$2:$F$601, 2, FALSE()),"")</f>
        <v/>
      </c>
      <c r="I523" s="0" t="str">
        <f aca="false">IFERROR(VLOOKUP(F523, Entries!$B$2:$F$601, 3, FALSE()),"")</f>
        <v/>
      </c>
      <c r="J523" s="0" t="str">
        <f aca="false">IFERROR(VLOOKUP(F523, Entries!$B$2:$F$601, 4, FALSE()),"")</f>
        <v/>
      </c>
      <c r="K523" s="0" t="str">
        <f aca="false">IFERROR(VLOOKUP(F523, Entries!$B$2:$F$601, 5, FALSE()),"")</f>
        <v/>
      </c>
      <c r="L523" s="0" t="str">
        <f aca="false">LEFT(Table22[[#This Row],[Category]],2)</f>
        <v/>
      </c>
      <c r="M523" s="0" t="str">
        <f aca="false">IF(F523&lt;&gt;0,COUNTIF($L$2:L523,L523),"")</f>
        <v/>
      </c>
      <c r="N523" s="0" t="str">
        <f aca="false">IF(F523&lt;&gt;0,L523&amp;":"&amp;M523,"")</f>
        <v/>
      </c>
    </row>
    <row r="524" customFormat="false" ht="15" hidden="false" customHeight="false" outlineLevel="0" collapsed="false">
      <c r="A524" s="5" t="n">
        <v>523</v>
      </c>
      <c r="B524" s="5" t="str">
        <f aca="false">IF(F524&lt;&gt;"",COUNTIF($J$2:J524,J524),"")</f>
        <v/>
      </c>
      <c r="C524" s="5" t="str">
        <f aca="false">IF(F524&lt;&gt;0,J524&amp;":"&amp;B524,"")</f>
        <v/>
      </c>
      <c r="D524" s="5" t="str">
        <f aca="false">IF(F524&lt;&gt;0,COUNTIF($K$2:K524,K524),"")</f>
        <v/>
      </c>
      <c r="E524" s="5" t="str">
        <f aca="false">IF(F524&lt;&gt;0,K524&amp;":"&amp;D524,"")</f>
        <v/>
      </c>
      <c r="G524" s="21"/>
      <c r="H524" s="0" t="str">
        <f aca="false">IFERROR(VLOOKUP(F524, Entries!$B$2:$F$601, 2, FALSE()),"")</f>
        <v/>
      </c>
      <c r="I524" s="0" t="str">
        <f aca="false">IFERROR(VLOOKUP(F524, Entries!$B$2:$F$601, 3, FALSE()),"")</f>
        <v/>
      </c>
      <c r="J524" s="0" t="str">
        <f aca="false">IFERROR(VLOOKUP(F524, Entries!$B$2:$F$601, 4, FALSE()),"")</f>
        <v/>
      </c>
      <c r="K524" s="0" t="str">
        <f aca="false">IFERROR(VLOOKUP(F524, Entries!$B$2:$F$601, 5, FALSE()),"")</f>
        <v/>
      </c>
      <c r="L524" s="0" t="str">
        <f aca="false">LEFT(Table22[[#This Row],[Category]],2)</f>
        <v/>
      </c>
      <c r="M524" s="0" t="str">
        <f aca="false">IF(F524&lt;&gt;0,COUNTIF($L$2:L524,L524),"")</f>
        <v/>
      </c>
      <c r="N524" s="0" t="str">
        <f aca="false">IF(F524&lt;&gt;0,L524&amp;":"&amp;M524,"")</f>
        <v/>
      </c>
    </row>
    <row r="525" customFormat="false" ht="15" hidden="false" customHeight="false" outlineLevel="0" collapsed="false">
      <c r="A525" s="5" t="n">
        <v>524</v>
      </c>
      <c r="B525" s="5" t="str">
        <f aca="false">IF(F525&lt;&gt;"",COUNTIF($J$2:J525,J525),"")</f>
        <v/>
      </c>
      <c r="C525" s="5" t="str">
        <f aca="false">IF(F525&lt;&gt;0,J525&amp;":"&amp;B525,"")</f>
        <v/>
      </c>
      <c r="D525" s="5" t="str">
        <f aca="false">IF(F525&lt;&gt;0,COUNTIF($K$2:K525,K525),"")</f>
        <v/>
      </c>
      <c r="E525" s="5" t="str">
        <f aca="false">IF(F525&lt;&gt;0,K525&amp;":"&amp;D525,"")</f>
        <v/>
      </c>
      <c r="G525" s="21"/>
      <c r="H525" s="0" t="str">
        <f aca="false">IFERROR(VLOOKUP(F525, Entries!$B$2:$F$601, 2, FALSE()),"")</f>
        <v/>
      </c>
      <c r="I525" s="0" t="str">
        <f aca="false">IFERROR(VLOOKUP(F525, Entries!$B$2:$F$601, 3, FALSE()),"")</f>
        <v/>
      </c>
      <c r="J525" s="0" t="str">
        <f aca="false">IFERROR(VLOOKUP(F525, Entries!$B$2:$F$601, 4, FALSE()),"")</f>
        <v/>
      </c>
      <c r="K525" s="0" t="str">
        <f aca="false">IFERROR(VLOOKUP(F525, Entries!$B$2:$F$601, 5, FALSE()),"")</f>
        <v/>
      </c>
      <c r="L525" s="0" t="str">
        <f aca="false">LEFT(Table22[[#This Row],[Category]],2)</f>
        <v/>
      </c>
      <c r="M525" s="0" t="str">
        <f aca="false">IF(F525&lt;&gt;0,COUNTIF($L$2:L525,L525),"")</f>
        <v/>
      </c>
      <c r="N525" s="0" t="str">
        <f aca="false">IF(F525&lt;&gt;0,L525&amp;":"&amp;M525,"")</f>
        <v/>
      </c>
    </row>
    <row r="526" customFormat="false" ht="15" hidden="false" customHeight="false" outlineLevel="0" collapsed="false">
      <c r="A526" s="5" t="n">
        <v>525</v>
      </c>
      <c r="B526" s="5" t="str">
        <f aca="false">IF(F526&lt;&gt;"",COUNTIF($J$2:J526,J526),"")</f>
        <v/>
      </c>
      <c r="C526" s="5" t="str">
        <f aca="false">IF(F526&lt;&gt;0,J526&amp;":"&amp;B526,"")</f>
        <v/>
      </c>
      <c r="D526" s="5" t="str">
        <f aca="false">IF(F526&lt;&gt;0,COUNTIF($K$2:K526,K526),"")</f>
        <v/>
      </c>
      <c r="E526" s="5" t="str">
        <f aca="false">IF(F526&lt;&gt;0,K526&amp;":"&amp;D526,"")</f>
        <v/>
      </c>
      <c r="G526" s="21"/>
      <c r="H526" s="0" t="str">
        <f aca="false">IFERROR(VLOOKUP(F526, Entries!$B$2:$F$601, 2, FALSE()),"")</f>
        <v/>
      </c>
      <c r="I526" s="0" t="str">
        <f aca="false">IFERROR(VLOOKUP(F526, Entries!$B$2:$F$601, 3, FALSE()),"")</f>
        <v/>
      </c>
      <c r="J526" s="0" t="str">
        <f aca="false">IFERROR(VLOOKUP(F526, Entries!$B$2:$F$601, 4, FALSE()),"")</f>
        <v/>
      </c>
      <c r="K526" s="0" t="str">
        <f aca="false">IFERROR(VLOOKUP(F526, Entries!$B$2:$F$601, 5, FALSE()),"")</f>
        <v/>
      </c>
      <c r="L526" s="0" t="str">
        <f aca="false">LEFT(Table22[[#This Row],[Category]],2)</f>
        <v/>
      </c>
      <c r="M526" s="0" t="str">
        <f aca="false">IF(F526&lt;&gt;0,COUNTIF($L$2:L526,L526),"")</f>
        <v/>
      </c>
      <c r="N526" s="0" t="str">
        <f aca="false">IF(F526&lt;&gt;0,L526&amp;":"&amp;M526,"")</f>
        <v/>
      </c>
    </row>
    <row r="527" customFormat="false" ht="15" hidden="false" customHeight="false" outlineLevel="0" collapsed="false">
      <c r="A527" s="5" t="n">
        <v>526</v>
      </c>
      <c r="B527" s="5" t="str">
        <f aca="false">IF(F527&lt;&gt;"",COUNTIF($J$2:J527,J527),"")</f>
        <v/>
      </c>
      <c r="C527" s="5" t="str">
        <f aca="false">IF(F527&lt;&gt;0,J527&amp;":"&amp;B527,"")</f>
        <v/>
      </c>
      <c r="D527" s="5" t="str">
        <f aca="false">IF(F527&lt;&gt;0,COUNTIF($K$2:K527,K527),"")</f>
        <v/>
      </c>
      <c r="E527" s="5" t="str">
        <f aca="false">IF(F527&lt;&gt;0,K527&amp;":"&amp;D527,"")</f>
        <v/>
      </c>
      <c r="G527" s="21"/>
      <c r="H527" s="0" t="str">
        <f aca="false">IFERROR(VLOOKUP(F527, Entries!$B$2:$F$601, 2, FALSE()),"")</f>
        <v/>
      </c>
      <c r="I527" s="0" t="str">
        <f aca="false">IFERROR(VLOOKUP(F527, Entries!$B$2:$F$601, 3, FALSE()),"")</f>
        <v/>
      </c>
      <c r="J527" s="0" t="str">
        <f aca="false">IFERROR(VLOOKUP(F527, Entries!$B$2:$F$601, 4, FALSE()),"")</f>
        <v/>
      </c>
      <c r="K527" s="0" t="str">
        <f aca="false">IFERROR(VLOOKUP(F527, Entries!$B$2:$F$601, 5, FALSE()),"")</f>
        <v/>
      </c>
      <c r="L527" s="0" t="str">
        <f aca="false">LEFT(Table22[[#This Row],[Category]],2)</f>
        <v/>
      </c>
      <c r="M527" s="0" t="str">
        <f aca="false">IF(F527&lt;&gt;0,COUNTIF($L$2:L527,L527),"")</f>
        <v/>
      </c>
      <c r="N527" s="0" t="str">
        <f aca="false">IF(F527&lt;&gt;0,L527&amp;":"&amp;M527,"")</f>
        <v/>
      </c>
    </row>
    <row r="528" customFormat="false" ht="15" hidden="false" customHeight="false" outlineLevel="0" collapsed="false">
      <c r="A528" s="5" t="n">
        <v>527</v>
      </c>
      <c r="B528" s="5" t="str">
        <f aca="false">IF(F528&lt;&gt;"",COUNTIF($J$2:J528,J528),"")</f>
        <v/>
      </c>
      <c r="C528" s="5" t="str">
        <f aca="false">IF(F528&lt;&gt;0,J528&amp;":"&amp;B528,"")</f>
        <v/>
      </c>
      <c r="D528" s="5" t="str">
        <f aca="false">IF(F528&lt;&gt;0,COUNTIF($K$2:K528,K528),"")</f>
        <v/>
      </c>
      <c r="E528" s="5" t="str">
        <f aca="false">IF(F528&lt;&gt;0,K528&amp;":"&amp;D528,"")</f>
        <v/>
      </c>
      <c r="G528" s="21"/>
      <c r="H528" s="0" t="str">
        <f aca="false">IFERROR(VLOOKUP(F528, Entries!$B$2:$F$601, 2, FALSE()),"")</f>
        <v/>
      </c>
      <c r="I528" s="0" t="str">
        <f aca="false">IFERROR(VLOOKUP(F528, Entries!$B$2:$F$601, 3, FALSE()),"")</f>
        <v/>
      </c>
      <c r="J528" s="0" t="str">
        <f aca="false">IFERROR(VLOOKUP(F528, Entries!$B$2:$F$601, 4, FALSE()),"")</f>
        <v/>
      </c>
      <c r="K528" s="0" t="str">
        <f aca="false">IFERROR(VLOOKUP(F528, Entries!$B$2:$F$601, 5, FALSE()),"")</f>
        <v/>
      </c>
      <c r="L528" s="0" t="str">
        <f aca="false">LEFT(Table22[[#This Row],[Category]],2)</f>
        <v/>
      </c>
      <c r="M528" s="0" t="str">
        <f aca="false">IF(F528&lt;&gt;0,COUNTIF($L$2:L528,L528),"")</f>
        <v/>
      </c>
      <c r="N528" s="0" t="str">
        <f aca="false">IF(F528&lt;&gt;0,L528&amp;":"&amp;M528,"")</f>
        <v/>
      </c>
    </row>
    <row r="529" customFormat="false" ht="15" hidden="false" customHeight="false" outlineLevel="0" collapsed="false">
      <c r="A529" s="5" t="n">
        <v>528</v>
      </c>
      <c r="B529" s="5" t="str">
        <f aca="false">IF(F529&lt;&gt;"",COUNTIF($J$2:J529,J529),"")</f>
        <v/>
      </c>
      <c r="C529" s="5" t="str">
        <f aca="false">IF(F529&lt;&gt;0,J529&amp;":"&amp;B529,"")</f>
        <v/>
      </c>
      <c r="D529" s="5" t="str">
        <f aca="false">IF(F529&lt;&gt;0,COUNTIF($K$2:K529,K529),"")</f>
        <v/>
      </c>
      <c r="E529" s="5" t="str">
        <f aca="false">IF(F529&lt;&gt;0,K529&amp;":"&amp;D529,"")</f>
        <v/>
      </c>
      <c r="G529" s="21"/>
      <c r="H529" s="0" t="str">
        <f aca="false">IFERROR(VLOOKUP(F529, Entries!$B$2:$F$601, 2, FALSE()),"")</f>
        <v/>
      </c>
      <c r="I529" s="0" t="str">
        <f aca="false">IFERROR(VLOOKUP(F529, Entries!$B$2:$F$601, 3, FALSE()),"")</f>
        <v/>
      </c>
      <c r="J529" s="0" t="str">
        <f aca="false">IFERROR(VLOOKUP(F529, Entries!$B$2:$F$601, 4, FALSE()),"")</f>
        <v/>
      </c>
      <c r="K529" s="0" t="str">
        <f aca="false">IFERROR(VLOOKUP(F529, Entries!$B$2:$F$601, 5, FALSE()),"")</f>
        <v/>
      </c>
      <c r="L529" s="0" t="str">
        <f aca="false">LEFT(Table22[[#This Row],[Category]],2)</f>
        <v/>
      </c>
      <c r="M529" s="0" t="str">
        <f aca="false">IF(F529&lt;&gt;0,COUNTIF($L$2:L529,L529),"")</f>
        <v/>
      </c>
      <c r="N529" s="0" t="str">
        <f aca="false">IF(F529&lt;&gt;0,L529&amp;":"&amp;M529,"")</f>
        <v/>
      </c>
    </row>
    <row r="530" customFormat="false" ht="15" hidden="false" customHeight="false" outlineLevel="0" collapsed="false">
      <c r="A530" s="5" t="n">
        <v>529</v>
      </c>
      <c r="B530" s="5" t="str">
        <f aca="false">IF(F530&lt;&gt;"",COUNTIF($J$2:J530,J530),"")</f>
        <v/>
      </c>
      <c r="C530" s="5" t="str">
        <f aca="false">IF(F530&lt;&gt;0,J530&amp;":"&amp;B530,"")</f>
        <v/>
      </c>
      <c r="D530" s="5" t="str">
        <f aca="false">IF(F530&lt;&gt;0,COUNTIF($K$2:K530,K530),"")</f>
        <v/>
      </c>
      <c r="E530" s="5" t="str">
        <f aca="false">IF(F530&lt;&gt;0,K530&amp;":"&amp;D530,"")</f>
        <v/>
      </c>
      <c r="G530" s="21"/>
      <c r="H530" s="0" t="str">
        <f aca="false">IFERROR(VLOOKUP(F530, Entries!$B$2:$F$601, 2, FALSE()),"")</f>
        <v/>
      </c>
      <c r="I530" s="0" t="str">
        <f aca="false">IFERROR(VLOOKUP(F530, Entries!$B$2:$F$601, 3, FALSE()),"")</f>
        <v/>
      </c>
      <c r="J530" s="0" t="str">
        <f aca="false">IFERROR(VLOOKUP(F530, Entries!$B$2:$F$601, 4, FALSE()),"")</f>
        <v/>
      </c>
      <c r="K530" s="0" t="str">
        <f aca="false">IFERROR(VLOOKUP(F530, Entries!$B$2:$F$601, 5, FALSE()),"")</f>
        <v/>
      </c>
      <c r="L530" s="0" t="str">
        <f aca="false">LEFT(Table22[[#This Row],[Category]],2)</f>
        <v/>
      </c>
      <c r="M530" s="0" t="str">
        <f aca="false">IF(F530&lt;&gt;0,COUNTIF($L$2:L530,L530),"")</f>
        <v/>
      </c>
      <c r="N530" s="0" t="str">
        <f aca="false">IF(F530&lt;&gt;0,L530&amp;":"&amp;M530,"")</f>
        <v/>
      </c>
    </row>
    <row r="531" customFormat="false" ht="15" hidden="false" customHeight="false" outlineLevel="0" collapsed="false">
      <c r="A531" s="5" t="n">
        <v>530</v>
      </c>
      <c r="B531" s="5" t="str">
        <f aca="false">IF(F531&lt;&gt;"",COUNTIF($J$2:J531,J531),"")</f>
        <v/>
      </c>
      <c r="C531" s="5" t="str">
        <f aca="false">IF(F531&lt;&gt;0,J531&amp;":"&amp;B531,"")</f>
        <v/>
      </c>
      <c r="D531" s="5" t="str">
        <f aca="false">IF(F531&lt;&gt;0,COUNTIF($K$2:K531,K531),"")</f>
        <v/>
      </c>
      <c r="E531" s="5" t="str">
        <f aca="false">IF(F531&lt;&gt;0,K531&amp;":"&amp;D531,"")</f>
        <v/>
      </c>
      <c r="G531" s="21"/>
      <c r="H531" s="0" t="str">
        <f aca="false">IFERROR(VLOOKUP(F531, Entries!$B$2:$F$601, 2, FALSE()),"")</f>
        <v/>
      </c>
      <c r="I531" s="0" t="str">
        <f aca="false">IFERROR(VLOOKUP(F531, Entries!$B$2:$F$601, 3, FALSE()),"")</f>
        <v/>
      </c>
      <c r="J531" s="0" t="str">
        <f aca="false">IFERROR(VLOOKUP(F531, Entries!$B$2:$F$601, 4, FALSE()),"")</f>
        <v/>
      </c>
      <c r="K531" s="0" t="str">
        <f aca="false">IFERROR(VLOOKUP(F531, Entries!$B$2:$F$601, 5, FALSE()),"")</f>
        <v/>
      </c>
      <c r="L531" s="0" t="str">
        <f aca="false">LEFT(Table22[[#This Row],[Category]],2)</f>
        <v/>
      </c>
      <c r="M531" s="0" t="str">
        <f aca="false">IF(F531&lt;&gt;0,COUNTIF($L$2:L531,L531),"")</f>
        <v/>
      </c>
      <c r="N531" s="0" t="str">
        <f aca="false">IF(F531&lt;&gt;0,L531&amp;":"&amp;M531,"")</f>
        <v/>
      </c>
    </row>
    <row r="532" customFormat="false" ht="15" hidden="false" customHeight="false" outlineLevel="0" collapsed="false">
      <c r="A532" s="5" t="n">
        <v>531</v>
      </c>
      <c r="B532" s="5" t="str">
        <f aca="false">IF(F532&lt;&gt;"",COUNTIF($J$2:J532,J532),"")</f>
        <v/>
      </c>
      <c r="C532" s="5" t="str">
        <f aca="false">IF(F532&lt;&gt;0,J532&amp;":"&amp;B532,"")</f>
        <v/>
      </c>
      <c r="D532" s="5" t="str">
        <f aca="false">IF(F532&lt;&gt;0,COUNTIF($K$2:K532,K532),"")</f>
        <v/>
      </c>
      <c r="E532" s="5" t="str">
        <f aca="false">IF(F532&lt;&gt;0,K532&amp;":"&amp;D532,"")</f>
        <v/>
      </c>
      <c r="G532" s="21"/>
      <c r="H532" s="0" t="str">
        <f aca="false">IFERROR(VLOOKUP(F532, Entries!$B$2:$F$601, 2, FALSE()),"")</f>
        <v/>
      </c>
      <c r="I532" s="0" t="str">
        <f aca="false">IFERROR(VLOOKUP(F532, Entries!$B$2:$F$601, 3, FALSE()),"")</f>
        <v/>
      </c>
      <c r="J532" s="0" t="str">
        <f aca="false">IFERROR(VLOOKUP(F532, Entries!$B$2:$F$601, 4, FALSE()),"")</f>
        <v/>
      </c>
      <c r="K532" s="0" t="str">
        <f aca="false">IFERROR(VLOOKUP(F532, Entries!$B$2:$F$601, 5, FALSE()),"")</f>
        <v/>
      </c>
      <c r="L532" s="0" t="str">
        <f aca="false">LEFT(Table22[[#This Row],[Category]],2)</f>
        <v/>
      </c>
      <c r="M532" s="0" t="str">
        <f aca="false">IF(F532&lt;&gt;0,COUNTIF($L$2:L532,L532),"")</f>
        <v/>
      </c>
      <c r="N532" s="0" t="str">
        <f aca="false">IF(F532&lt;&gt;0,L532&amp;":"&amp;M532,"")</f>
        <v/>
      </c>
    </row>
    <row r="533" customFormat="false" ht="15" hidden="false" customHeight="false" outlineLevel="0" collapsed="false">
      <c r="A533" s="5" t="n">
        <v>532</v>
      </c>
      <c r="B533" s="5" t="str">
        <f aca="false">IF(F533&lt;&gt;"",COUNTIF($J$2:J533,J533),"")</f>
        <v/>
      </c>
      <c r="C533" s="5" t="str">
        <f aca="false">IF(F533&lt;&gt;0,J533&amp;":"&amp;B533,"")</f>
        <v/>
      </c>
      <c r="D533" s="5" t="str">
        <f aca="false">IF(F533&lt;&gt;0,COUNTIF($K$2:K533,K533),"")</f>
        <v/>
      </c>
      <c r="E533" s="5" t="str">
        <f aca="false">IF(F533&lt;&gt;0,K533&amp;":"&amp;D533,"")</f>
        <v/>
      </c>
      <c r="G533" s="21"/>
      <c r="H533" s="0" t="str">
        <f aca="false">IFERROR(VLOOKUP(F533, Entries!$B$2:$F$601, 2, FALSE()),"")</f>
        <v/>
      </c>
      <c r="I533" s="0" t="str">
        <f aca="false">IFERROR(VLOOKUP(F533, Entries!$B$2:$F$601, 3, FALSE()),"")</f>
        <v/>
      </c>
      <c r="J533" s="0" t="str">
        <f aca="false">IFERROR(VLOOKUP(F533, Entries!$B$2:$F$601, 4, FALSE()),"")</f>
        <v/>
      </c>
      <c r="K533" s="0" t="str">
        <f aca="false">IFERROR(VLOOKUP(F533, Entries!$B$2:$F$601, 5, FALSE()),"")</f>
        <v/>
      </c>
      <c r="L533" s="0" t="str">
        <f aca="false">LEFT(Table22[[#This Row],[Category]],2)</f>
        <v/>
      </c>
      <c r="M533" s="0" t="str">
        <f aca="false">IF(F533&lt;&gt;0,COUNTIF($L$2:L533,L533),"")</f>
        <v/>
      </c>
      <c r="N533" s="0" t="str">
        <f aca="false">IF(F533&lt;&gt;0,L533&amp;":"&amp;M533,"")</f>
        <v/>
      </c>
    </row>
    <row r="534" customFormat="false" ht="15" hidden="false" customHeight="false" outlineLevel="0" collapsed="false">
      <c r="A534" s="5" t="n">
        <v>533</v>
      </c>
      <c r="B534" s="5" t="str">
        <f aca="false">IF(F534&lt;&gt;"",COUNTIF($J$2:J534,J534),"")</f>
        <v/>
      </c>
      <c r="C534" s="5" t="str">
        <f aca="false">IF(F534&lt;&gt;0,J534&amp;":"&amp;B534,"")</f>
        <v/>
      </c>
      <c r="D534" s="5" t="str">
        <f aca="false">IF(F534&lt;&gt;0,COUNTIF($K$2:K534,K534),"")</f>
        <v/>
      </c>
      <c r="E534" s="5" t="str">
        <f aca="false">IF(F534&lt;&gt;0,K534&amp;":"&amp;D534,"")</f>
        <v/>
      </c>
      <c r="G534" s="21"/>
      <c r="H534" s="0" t="str">
        <f aca="false">IFERROR(VLOOKUP(F534, Entries!$B$2:$F$601, 2, FALSE()),"")</f>
        <v/>
      </c>
      <c r="I534" s="0" t="str">
        <f aca="false">IFERROR(VLOOKUP(F534, Entries!$B$2:$F$601, 3, FALSE()),"")</f>
        <v/>
      </c>
      <c r="J534" s="0" t="str">
        <f aca="false">IFERROR(VLOOKUP(F534, Entries!$B$2:$F$601, 4, FALSE()),"")</f>
        <v/>
      </c>
      <c r="K534" s="0" t="str">
        <f aca="false">IFERROR(VLOOKUP(F534, Entries!$B$2:$F$601, 5, FALSE()),"")</f>
        <v/>
      </c>
      <c r="L534" s="0" t="str">
        <f aca="false">LEFT(Table22[[#This Row],[Category]],2)</f>
        <v/>
      </c>
      <c r="M534" s="0" t="str">
        <f aca="false">IF(F534&lt;&gt;0,COUNTIF($L$2:L534,L534),"")</f>
        <v/>
      </c>
      <c r="N534" s="0" t="str">
        <f aca="false">IF(F534&lt;&gt;0,L534&amp;":"&amp;M534,"")</f>
        <v/>
      </c>
    </row>
    <row r="535" customFormat="false" ht="15" hidden="false" customHeight="false" outlineLevel="0" collapsed="false">
      <c r="A535" s="5" t="n">
        <v>534</v>
      </c>
      <c r="B535" s="5" t="str">
        <f aca="false">IF(F535&lt;&gt;"",COUNTIF($J$2:J535,J535),"")</f>
        <v/>
      </c>
      <c r="C535" s="5" t="str">
        <f aca="false">IF(F535&lt;&gt;0,J535&amp;":"&amp;B535,"")</f>
        <v/>
      </c>
      <c r="D535" s="5" t="str">
        <f aca="false">IF(F535&lt;&gt;0,COUNTIF($K$2:K535,K535),"")</f>
        <v/>
      </c>
      <c r="E535" s="5" t="str">
        <f aca="false">IF(F535&lt;&gt;0,K535&amp;":"&amp;D535,"")</f>
        <v/>
      </c>
      <c r="G535" s="21"/>
      <c r="H535" s="0" t="str">
        <f aca="false">IFERROR(VLOOKUP(F535, Entries!$B$2:$F$601, 2, FALSE()),"")</f>
        <v/>
      </c>
      <c r="I535" s="0" t="str">
        <f aca="false">IFERROR(VLOOKUP(F535, Entries!$B$2:$F$601, 3, FALSE()),"")</f>
        <v/>
      </c>
      <c r="J535" s="0" t="str">
        <f aca="false">IFERROR(VLOOKUP(F535, Entries!$B$2:$F$601, 4, FALSE()),"")</f>
        <v/>
      </c>
      <c r="K535" s="0" t="str">
        <f aca="false">IFERROR(VLOOKUP(F535, Entries!$B$2:$F$601, 5, FALSE()),"")</f>
        <v/>
      </c>
      <c r="L535" s="0" t="str">
        <f aca="false">LEFT(Table22[[#This Row],[Category]],2)</f>
        <v/>
      </c>
      <c r="M535" s="0" t="str">
        <f aca="false">IF(F535&lt;&gt;0,COUNTIF($L$2:L535,L535),"")</f>
        <v/>
      </c>
      <c r="N535" s="0" t="str">
        <f aca="false">IF(F535&lt;&gt;0,L535&amp;":"&amp;M535,"")</f>
        <v/>
      </c>
    </row>
    <row r="536" customFormat="false" ht="15" hidden="false" customHeight="false" outlineLevel="0" collapsed="false">
      <c r="A536" s="5" t="n">
        <v>535</v>
      </c>
      <c r="B536" s="5" t="str">
        <f aca="false">IF(F536&lt;&gt;"",COUNTIF($J$2:J536,J536),"")</f>
        <v/>
      </c>
      <c r="C536" s="5" t="str">
        <f aca="false">IF(F536&lt;&gt;0,J536&amp;":"&amp;B536,"")</f>
        <v/>
      </c>
      <c r="D536" s="5" t="str">
        <f aca="false">IF(F536&lt;&gt;0,COUNTIF($K$2:K536,K536),"")</f>
        <v/>
      </c>
      <c r="E536" s="5" t="str">
        <f aca="false">IF(F536&lt;&gt;0,K536&amp;":"&amp;D536,"")</f>
        <v/>
      </c>
      <c r="G536" s="21"/>
      <c r="H536" s="0" t="str">
        <f aca="false">IFERROR(VLOOKUP(F536, Entries!$B$2:$F$601, 2, FALSE()),"")</f>
        <v/>
      </c>
      <c r="I536" s="0" t="str">
        <f aca="false">IFERROR(VLOOKUP(F536, Entries!$B$2:$F$601, 3, FALSE()),"")</f>
        <v/>
      </c>
      <c r="J536" s="0" t="str">
        <f aca="false">IFERROR(VLOOKUP(F536, Entries!$B$2:$F$601, 4, FALSE()),"")</f>
        <v/>
      </c>
      <c r="K536" s="0" t="str">
        <f aca="false">IFERROR(VLOOKUP(F536, Entries!$B$2:$F$601, 5, FALSE()),"")</f>
        <v/>
      </c>
      <c r="L536" s="0" t="str">
        <f aca="false">LEFT(Table22[[#This Row],[Category]],2)</f>
        <v/>
      </c>
      <c r="M536" s="0" t="str">
        <f aca="false">IF(F536&lt;&gt;0,COUNTIF($L$2:L536,L536),"")</f>
        <v/>
      </c>
      <c r="N536" s="0" t="str">
        <f aca="false">IF(F536&lt;&gt;0,L536&amp;":"&amp;M536,"")</f>
        <v/>
      </c>
    </row>
    <row r="537" customFormat="false" ht="15" hidden="false" customHeight="false" outlineLevel="0" collapsed="false">
      <c r="A537" s="5" t="n">
        <v>536</v>
      </c>
      <c r="B537" s="5" t="str">
        <f aca="false">IF(F537&lt;&gt;"",COUNTIF($J$2:J537,J537),"")</f>
        <v/>
      </c>
      <c r="C537" s="5" t="str">
        <f aca="false">IF(F537&lt;&gt;0,J537&amp;":"&amp;B537,"")</f>
        <v/>
      </c>
      <c r="D537" s="5" t="str">
        <f aca="false">IF(F537&lt;&gt;0,COUNTIF($K$2:K537,K537),"")</f>
        <v/>
      </c>
      <c r="E537" s="5" t="str">
        <f aca="false">IF(F537&lt;&gt;0,K537&amp;":"&amp;D537,"")</f>
        <v/>
      </c>
      <c r="G537" s="21"/>
      <c r="H537" s="0" t="str">
        <f aca="false">IFERROR(VLOOKUP(F537, Entries!$B$2:$F$601, 2, FALSE()),"")</f>
        <v/>
      </c>
      <c r="I537" s="0" t="str">
        <f aca="false">IFERROR(VLOOKUP(F537, Entries!$B$2:$F$601, 3, FALSE()),"")</f>
        <v/>
      </c>
      <c r="J537" s="0" t="str">
        <f aca="false">IFERROR(VLOOKUP(F537, Entries!$B$2:$F$601, 4, FALSE()),"")</f>
        <v/>
      </c>
      <c r="K537" s="0" t="str">
        <f aca="false">IFERROR(VLOOKUP(F537, Entries!$B$2:$F$601, 5, FALSE()),"")</f>
        <v/>
      </c>
      <c r="L537" s="0" t="str">
        <f aca="false">LEFT(Table22[[#This Row],[Category]],2)</f>
        <v/>
      </c>
      <c r="M537" s="0" t="str">
        <f aca="false">IF(F537&lt;&gt;0,COUNTIF($L$2:L537,L537),"")</f>
        <v/>
      </c>
      <c r="N537" s="0" t="str">
        <f aca="false">IF(F537&lt;&gt;0,L537&amp;":"&amp;M537,"")</f>
        <v/>
      </c>
    </row>
    <row r="538" customFormat="false" ht="15" hidden="false" customHeight="false" outlineLevel="0" collapsed="false">
      <c r="A538" s="5" t="n">
        <v>537</v>
      </c>
      <c r="B538" s="5" t="str">
        <f aca="false">IF(F538&lt;&gt;"",COUNTIF($J$2:J538,J538),"")</f>
        <v/>
      </c>
      <c r="C538" s="5" t="str">
        <f aca="false">IF(F538&lt;&gt;0,J538&amp;":"&amp;B538,"")</f>
        <v/>
      </c>
      <c r="D538" s="5" t="str">
        <f aca="false">IF(F538&lt;&gt;0,COUNTIF($K$2:K538,K538),"")</f>
        <v/>
      </c>
      <c r="E538" s="5" t="str">
        <f aca="false">IF(F538&lt;&gt;0,K538&amp;":"&amp;D538,"")</f>
        <v/>
      </c>
      <c r="G538" s="21"/>
      <c r="H538" s="0" t="str">
        <f aca="false">IFERROR(VLOOKUP(F538, Entries!$B$2:$F$601, 2, FALSE()),"")</f>
        <v/>
      </c>
      <c r="I538" s="0" t="str">
        <f aca="false">IFERROR(VLOOKUP(F538, Entries!$B$2:$F$601, 3, FALSE()),"")</f>
        <v/>
      </c>
      <c r="J538" s="0" t="str">
        <f aca="false">IFERROR(VLOOKUP(F538, Entries!$B$2:$F$601, 4, FALSE()),"")</f>
        <v/>
      </c>
      <c r="K538" s="0" t="str">
        <f aca="false">IFERROR(VLOOKUP(F538, Entries!$B$2:$F$601, 5, FALSE()),"")</f>
        <v/>
      </c>
      <c r="L538" s="0" t="str">
        <f aca="false">LEFT(Table22[[#This Row],[Category]],2)</f>
        <v/>
      </c>
      <c r="M538" s="0" t="str">
        <f aca="false">IF(F538&lt;&gt;0,COUNTIF($L$2:L538,L538),"")</f>
        <v/>
      </c>
      <c r="N538" s="0" t="str">
        <f aca="false">IF(F538&lt;&gt;0,L538&amp;":"&amp;M538,"")</f>
        <v/>
      </c>
    </row>
    <row r="539" customFormat="false" ht="15" hidden="false" customHeight="false" outlineLevel="0" collapsed="false">
      <c r="A539" s="5" t="n">
        <v>538</v>
      </c>
      <c r="B539" s="5" t="str">
        <f aca="false">IF(F539&lt;&gt;"",COUNTIF($J$2:J539,J539),"")</f>
        <v/>
      </c>
      <c r="C539" s="5" t="str">
        <f aca="false">IF(F539&lt;&gt;0,J539&amp;":"&amp;B539,"")</f>
        <v/>
      </c>
      <c r="D539" s="5" t="str">
        <f aca="false">IF(F539&lt;&gt;0,COUNTIF($K$2:K539,K539),"")</f>
        <v/>
      </c>
      <c r="E539" s="5" t="str">
        <f aca="false">IF(F539&lt;&gt;0,K539&amp;":"&amp;D539,"")</f>
        <v/>
      </c>
      <c r="G539" s="21"/>
      <c r="H539" s="0" t="str">
        <f aca="false">IFERROR(VLOOKUP(F539, Entries!$B$2:$F$601, 2, FALSE()),"")</f>
        <v/>
      </c>
      <c r="I539" s="0" t="str">
        <f aca="false">IFERROR(VLOOKUP(F539, Entries!$B$2:$F$601, 3, FALSE()),"")</f>
        <v/>
      </c>
      <c r="J539" s="0" t="str">
        <f aca="false">IFERROR(VLOOKUP(F539, Entries!$B$2:$F$601, 4, FALSE()),"")</f>
        <v/>
      </c>
      <c r="K539" s="0" t="str">
        <f aca="false">IFERROR(VLOOKUP(F539, Entries!$B$2:$F$601, 5, FALSE()),"")</f>
        <v/>
      </c>
      <c r="L539" s="0" t="str">
        <f aca="false">LEFT(Table22[[#This Row],[Category]],2)</f>
        <v/>
      </c>
      <c r="M539" s="0" t="str">
        <f aca="false">IF(F539&lt;&gt;0,COUNTIF($L$2:L539,L539),"")</f>
        <v/>
      </c>
      <c r="N539" s="0" t="str">
        <f aca="false">IF(F539&lt;&gt;0,L539&amp;":"&amp;M539,"")</f>
        <v/>
      </c>
    </row>
    <row r="540" customFormat="false" ht="15" hidden="false" customHeight="false" outlineLevel="0" collapsed="false">
      <c r="A540" s="5" t="n">
        <v>539</v>
      </c>
      <c r="B540" s="5" t="str">
        <f aca="false">IF(F540&lt;&gt;"",COUNTIF($J$2:J540,J540),"")</f>
        <v/>
      </c>
      <c r="C540" s="5" t="str">
        <f aca="false">IF(F540&lt;&gt;0,J540&amp;":"&amp;B540,"")</f>
        <v/>
      </c>
      <c r="D540" s="5" t="str">
        <f aca="false">IF(F540&lt;&gt;0,COUNTIF($K$2:K540,K540),"")</f>
        <v/>
      </c>
      <c r="E540" s="5" t="str">
        <f aca="false">IF(F540&lt;&gt;0,K540&amp;":"&amp;D540,"")</f>
        <v/>
      </c>
      <c r="G540" s="21"/>
      <c r="H540" s="0" t="str">
        <f aca="false">IFERROR(VLOOKUP(F540, Entries!$B$2:$F$601, 2, FALSE()),"")</f>
        <v/>
      </c>
      <c r="I540" s="0" t="str">
        <f aca="false">IFERROR(VLOOKUP(F540, Entries!$B$2:$F$601, 3, FALSE()),"")</f>
        <v/>
      </c>
      <c r="J540" s="0" t="str">
        <f aca="false">IFERROR(VLOOKUP(F540, Entries!$B$2:$F$601, 4, FALSE()),"")</f>
        <v/>
      </c>
      <c r="K540" s="0" t="str">
        <f aca="false">IFERROR(VLOOKUP(F540, Entries!$B$2:$F$601, 5, FALSE()),"")</f>
        <v/>
      </c>
      <c r="L540" s="0" t="str">
        <f aca="false">LEFT(Table22[[#This Row],[Category]],2)</f>
        <v/>
      </c>
      <c r="M540" s="0" t="str">
        <f aca="false">IF(F540&lt;&gt;0,COUNTIF($L$2:L540,L540),"")</f>
        <v/>
      </c>
      <c r="N540" s="0" t="str">
        <f aca="false">IF(F540&lt;&gt;0,L540&amp;":"&amp;M540,"")</f>
        <v/>
      </c>
    </row>
    <row r="541" customFormat="false" ht="15" hidden="false" customHeight="false" outlineLevel="0" collapsed="false">
      <c r="A541" s="5" t="n">
        <v>540</v>
      </c>
      <c r="B541" s="5" t="str">
        <f aca="false">IF(F541&lt;&gt;"",COUNTIF($J$2:J541,J541),"")</f>
        <v/>
      </c>
      <c r="C541" s="5" t="str">
        <f aca="false">IF(F541&lt;&gt;0,J541&amp;":"&amp;B541,"")</f>
        <v/>
      </c>
      <c r="D541" s="5" t="str">
        <f aca="false">IF(F541&lt;&gt;0,COUNTIF($K$2:K541,K541),"")</f>
        <v/>
      </c>
      <c r="E541" s="5" t="str">
        <f aca="false">IF(F541&lt;&gt;0,K541&amp;":"&amp;D541,"")</f>
        <v/>
      </c>
      <c r="G541" s="21"/>
      <c r="H541" s="0" t="str">
        <f aca="false">IFERROR(VLOOKUP(F541, Entries!$B$2:$F$601, 2, FALSE()),"")</f>
        <v/>
      </c>
      <c r="I541" s="0" t="str">
        <f aca="false">IFERROR(VLOOKUP(F541, Entries!$B$2:$F$601, 3, FALSE()),"")</f>
        <v/>
      </c>
      <c r="J541" s="0" t="str">
        <f aca="false">IFERROR(VLOOKUP(F541, Entries!$B$2:$F$601, 4, FALSE()),"")</f>
        <v/>
      </c>
      <c r="K541" s="0" t="str">
        <f aca="false">IFERROR(VLOOKUP(F541, Entries!$B$2:$F$601, 5, FALSE()),"")</f>
        <v/>
      </c>
      <c r="L541" s="0" t="str">
        <f aca="false">LEFT(Table22[[#This Row],[Category]],2)</f>
        <v/>
      </c>
      <c r="M541" s="0" t="str">
        <f aca="false">IF(F541&lt;&gt;0,COUNTIF($L$2:L541,L541),"")</f>
        <v/>
      </c>
      <c r="N541" s="0" t="str">
        <f aca="false">IF(F541&lt;&gt;0,L541&amp;":"&amp;M541,"")</f>
        <v/>
      </c>
    </row>
    <row r="542" customFormat="false" ht="15" hidden="false" customHeight="false" outlineLevel="0" collapsed="false">
      <c r="A542" s="5" t="n">
        <v>541</v>
      </c>
      <c r="B542" s="5" t="str">
        <f aca="false">IF(F542&lt;&gt;"",COUNTIF($J$2:J542,J542),"")</f>
        <v/>
      </c>
      <c r="C542" s="5" t="str">
        <f aca="false">IF(F542&lt;&gt;0,J542&amp;":"&amp;B542,"")</f>
        <v/>
      </c>
      <c r="D542" s="5" t="str">
        <f aca="false">IF(F542&lt;&gt;0,COUNTIF($K$2:K542,K542),"")</f>
        <v/>
      </c>
      <c r="E542" s="5" t="str">
        <f aca="false">IF(F542&lt;&gt;0,K542&amp;":"&amp;D542,"")</f>
        <v/>
      </c>
      <c r="G542" s="21"/>
      <c r="H542" s="0" t="str">
        <f aca="false">IFERROR(VLOOKUP(F542, Entries!$B$2:$F$601, 2, FALSE()),"")</f>
        <v/>
      </c>
      <c r="I542" s="0" t="str">
        <f aca="false">IFERROR(VLOOKUP(F542, Entries!$B$2:$F$601, 3, FALSE()),"")</f>
        <v/>
      </c>
      <c r="J542" s="0" t="str">
        <f aca="false">IFERROR(VLOOKUP(F542, Entries!$B$2:$F$601, 4, FALSE()),"")</f>
        <v/>
      </c>
      <c r="K542" s="0" t="str">
        <f aca="false">IFERROR(VLOOKUP(F542, Entries!$B$2:$F$601, 5, FALSE()),"")</f>
        <v/>
      </c>
      <c r="L542" s="0" t="str">
        <f aca="false">LEFT(Table22[[#This Row],[Category]],2)</f>
        <v/>
      </c>
      <c r="M542" s="0" t="str">
        <f aca="false">IF(F542&lt;&gt;0,COUNTIF($L$2:L542,L542),"")</f>
        <v/>
      </c>
      <c r="N542" s="0" t="str">
        <f aca="false">IF(F542&lt;&gt;0,L542&amp;":"&amp;M542,"")</f>
        <v/>
      </c>
    </row>
    <row r="543" customFormat="false" ht="15" hidden="false" customHeight="false" outlineLevel="0" collapsed="false">
      <c r="A543" s="5" t="n">
        <v>542</v>
      </c>
      <c r="B543" s="5" t="str">
        <f aca="false">IF(F543&lt;&gt;"",COUNTIF($J$2:J543,J543),"")</f>
        <v/>
      </c>
      <c r="C543" s="5" t="str">
        <f aca="false">IF(F543&lt;&gt;0,J543&amp;":"&amp;B543,"")</f>
        <v/>
      </c>
      <c r="D543" s="5" t="str">
        <f aca="false">IF(F543&lt;&gt;0,COUNTIF($K$2:K543,K543),"")</f>
        <v/>
      </c>
      <c r="E543" s="5" t="str">
        <f aca="false">IF(F543&lt;&gt;0,K543&amp;":"&amp;D543,"")</f>
        <v/>
      </c>
      <c r="G543" s="21"/>
      <c r="H543" s="0" t="str">
        <f aca="false">IFERROR(VLOOKUP(F543, Entries!$B$2:$F$601, 2, FALSE()),"")</f>
        <v/>
      </c>
      <c r="I543" s="0" t="str">
        <f aca="false">IFERROR(VLOOKUP(F543, Entries!$B$2:$F$601, 3, FALSE()),"")</f>
        <v/>
      </c>
      <c r="J543" s="0" t="str">
        <f aca="false">IFERROR(VLOOKUP(F543, Entries!$B$2:$F$601, 4, FALSE()),"")</f>
        <v/>
      </c>
      <c r="K543" s="0" t="str">
        <f aca="false">IFERROR(VLOOKUP(F543, Entries!$B$2:$F$601, 5, FALSE()),"")</f>
        <v/>
      </c>
      <c r="L543" s="0" t="str">
        <f aca="false">LEFT(Table22[[#This Row],[Category]],2)</f>
        <v/>
      </c>
      <c r="M543" s="0" t="str">
        <f aca="false">IF(F543&lt;&gt;0,COUNTIF($L$2:L543,L543),"")</f>
        <v/>
      </c>
      <c r="N543" s="0" t="str">
        <f aca="false">IF(F543&lt;&gt;0,L543&amp;":"&amp;M543,"")</f>
        <v/>
      </c>
    </row>
    <row r="544" customFormat="false" ht="15" hidden="false" customHeight="false" outlineLevel="0" collapsed="false">
      <c r="A544" s="5" t="n">
        <v>543</v>
      </c>
      <c r="B544" s="5" t="str">
        <f aca="false">IF(F544&lt;&gt;"",COUNTIF($J$2:J544,J544),"")</f>
        <v/>
      </c>
      <c r="C544" s="5" t="str">
        <f aca="false">IF(F544&lt;&gt;0,J544&amp;":"&amp;B544,"")</f>
        <v/>
      </c>
      <c r="D544" s="5" t="str">
        <f aca="false">IF(F544&lt;&gt;0,COUNTIF($K$2:K544,K544),"")</f>
        <v/>
      </c>
      <c r="E544" s="5" t="str">
        <f aca="false">IF(F544&lt;&gt;0,K544&amp;":"&amp;D544,"")</f>
        <v/>
      </c>
      <c r="G544" s="21"/>
      <c r="H544" s="0" t="str">
        <f aca="false">IFERROR(VLOOKUP(F544, Entries!$B$2:$F$601, 2, FALSE()),"")</f>
        <v/>
      </c>
      <c r="I544" s="0" t="str">
        <f aca="false">IFERROR(VLOOKUP(F544, Entries!$B$2:$F$601, 3, FALSE()),"")</f>
        <v/>
      </c>
      <c r="J544" s="0" t="str">
        <f aca="false">IFERROR(VLOOKUP(F544, Entries!$B$2:$F$601, 4, FALSE()),"")</f>
        <v/>
      </c>
      <c r="K544" s="0" t="str">
        <f aca="false">IFERROR(VLOOKUP(F544, Entries!$B$2:$F$601, 5, FALSE()),"")</f>
        <v/>
      </c>
      <c r="L544" s="0" t="str">
        <f aca="false">LEFT(Table22[[#This Row],[Category]],2)</f>
        <v/>
      </c>
      <c r="M544" s="0" t="str">
        <f aca="false">IF(F544&lt;&gt;0,COUNTIF($L$2:L544,L544),"")</f>
        <v/>
      </c>
      <c r="N544" s="0" t="str">
        <f aca="false">IF(F544&lt;&gt;0,L544&amp;":"&amp;M544,"")</f>
        <v/>
      </c>
    </row>
    <row r="545" customFormat="false" ht="15" hidden="false" customHeight="false" outlineLevel="0" collapsed="false">
      <c r="A545" s="5" t="n">
        <v>544</v>
      </c>
      <c r="B545" s="5" t="str">
        <f aca="false">IF(F545&lt;&gt;"",COUNTIF($J$2:J545,J545),"")</f>
        <v/>
      </c>
      <c r="C545" s="5" t="str">
        <f aca="false">IF(F545&lt;&gt;0,J545&amp;":"&amp;B545,"")</f>
        <v/>
      </c>
      <c r="D545" s="5" t="str">
        <f aca="false">IF(F545&lt;&gt;0,COUNTIF($K$2:K545,K545),"")</f>
        <v/>
      </c>
      <c r="E545" s="5" t="str">
        <f aca="false">IF(F545&lt;&gt;0,K545&amp;":"&amp;D545,"")</f>
        <v/>
      </c>
      <c r="G545" s="21"/>
      <c r="H545" s="0" t="str">
        <f aca="false">IFERROR(VLOOKUP(F545, Entries!$B$2:$F$601, 2, FALSE()),"")</f>
        <v/>
      </c>
      <c r="I545" s="0" t="str">
        <f aca="false">IFERROR(VLOOKUP(F545, Entries!$B$2:$F$601, 3, FALSE()),"")</f>
        <v/>
      </c>
      <c r="J545" s="0" t="str">
        <f aca="false">IFERROR(VLOOKUP(F545, Entries!$B$2:$F$601, 4, FALSE()),"")</f>
        <v/>
      </c>
      <c r="K545" s="0" t="str">
        <f aca="false">IFERROR(VLOOKUP(F545, Entries!$B$2:$F$601, 5, FALSE()),"")</f>
        <v/>
      </c>
      <c r="L545" s="0" t="str">
        <f aca="false">LEFT(Table22[[#This Row],[Category]],2)</f>
        <v/>
      </c>
      <c r="M545" s="0" t="str">
        <f aca="false">IF(F545&lt;&gt;0,COUNTIF($L$2:L545,L545),"")</f>
        <v/>
      </c>
      <c r="N545" s="0" t="str">
        <f aca="false">IF(F545&lt;&gt;0,L545&amp;":"&amp;M545,"")</f>
        <v/>
      </c>
    </row>
    <row r="546" customFormat="false" ht="15" hidden="false" customHeight="false" outlineLevel="0" collapsed="false">
      <c r="A546" s="5" t="n">
        <v>545</v>
      </c>
      <c r="B546" s="5" t="str">
        <f aca="false">IF(F546&lt;&gt;"",COUNTIF($J$2:J546,J546),"")</f>
        <v/>
      </c>
      <c r="C546" s="5" t="str">
        <f aca="false">IF(F546&lt;&gt;0,J546&amp;":"&amp;B546,"")</f>
        <v/>
      </c>
      <c r="D546" s="5" t="str">
        <f aca="false">IF(F546&lt;&gt;0,COUNTIF($K$2:K546,K546),"")</f>
        <v/>
      </c>
      <c r="E546" s="5" t="str">
        <f aca="false">IF(F546&lt;&gt;0,K546&amp;":"&amp;D546,"")</f>
        <v/>
      </c>
      <c r="G546" s="21"/>
      <c r="H546" s="0" t="str">
        <f aca="false">IFERROR(VLOOKUP(F546, Entries!$B$2:$F$601, 2, FALSE()),"")</f>
        <v/>
      </c>
      <c r="I546" s="0" t="str">
        <f aca="false">IFERROR(VLOOKUP(F546, Entries!$B$2:$F$601, 3, FALSE()),"")</f>
        <v/>
      </c>
      <c r="J546" s="0" t="str">
        <f aca="false">IFERROR(VLOOKUP(F546, Entries!$B$2:$F$601, 4, FALSE()),"")</f>
        <v/>
      </c>
      <c r="K546" s="0" t="str">
        <f aca="false">IFERROR(VLOOKUP(F546, Entries!$B$2:$F$601, 5, FALSE()),"")</f>
        <v/>
      </c>
      <c r="L546" s="0" t="str">
        <f aca="false">LEFT(Table22[[#This Row],[Category]],2)</f>
        <v/>
      </c>
      <c r="M546" s="0" t="str">
        <f aca="false">IF(F546&lt;&gt;0,COUNTIF($L$2:L546,L546),"")</f>
        <v/>
      </c>
      <c r="N546" s="0" t="str">
        <f aca="false">IF(F546&lt;&gt;0,L546&amp;":"&amp;M546,"")</f>
        <v/>
      </c>
    </row>
    <row r="547" customFormat="false" ht="15" hidden="false" customHeight="false" outlineLevel="0" collapsed="false">
      <c r="A547" s="5" t="n">
        <v>546</v>
      </c>
      <c r="B547" s="5" t="str">
        <f aca="false">IF(F547&lt;&gt;"",COUNTIF($J$2:J547,J547),"")</f>
        <v/>
      </c>
      <c r="C547" s="5" t="str">
        <f aca="false">IF(F547&lt;&gt;0,J547&amp;":"&amp;B547,"")</f>
        <v/>
      </c>
      <c r="D547" s="5" t="str">
        <f aca="false">IF(F547&lt;&gt;0,COUNTIF($K$2:K547,K547),"")</f>
        <v/>
      </c>
      <c r="E547" s="5" t="str">
        <f aca="false">IF(F547&lt;&gt;0,K547&amp;":"&amp;D547,"")</f>
        <v/>
      </c>
      <c r="G547" s="21"/>
      <c r="H547" s="0" t="str">
        <f aca="false">IFERROR(VLOOKUP(F547, Entries!$B$2:$F$601, 2, FALSE()),"")</f>
        <v/>
      </c>
      <c r="I547" s="0" t="str">
        <f aca="false">IFERROR(VLOOKUP(F547, Entries!$B$2:$F$601, 3, FALSE()),"")</f>
        <v/>
      </c>
      <c r="J547" s="0" t="str">
        <f aca="false">IFERROR(VLOOKUP(F547, Entries!$B$2:$F$601, 4, FALSE()),"")</f>
        <v/>
      </c>
      <c r="K547" s="0" t="str">
        <f aca="false">IFERROR(VLOOKUP(F547, Entries!$B$2:$F$601, 5, FALSE()),"")</f>
        <v/>
      </c>
      <c r="L547" s="0" t="str">
        <f aca="false">LEFT(Table22[[#This Row],[Category]],2)</f>
        <v/>
      </c>
      <c r="M547" s="0" t="str">
        <f aca="false">IF(F547&lt;&gt;0,COUNTIF($L$2:L547,L547),"")</f>
        <v/>
      </c>
      <c r="N547" s="0" t="str">
        <f aca="false">IF(F547&lt;&gt;0,L547&amp;":"&amp;M547,"")</f>
        <v/>
      </c>
    </row>
    <row r="548" customFormat="false" ht="15" hidden="false" customHeight="false" outlineLevel="0" collapsed="false">
      <c r="A548" s="5" t="n">
        <v>547</v>
      </c>
      <c r="B548" s="5" t="str">
        <f aca="false">IF(F548&lt;&gt;"",COUNTIF($J$2:J548,J548),"")</f>
        <v/>
      </c>
      <c r="C548" s="5" t="str">
        <f aca="false">IF(F548&lt;&gt;0,J548&amp;":"&amp;B548,"")</f>
        <v/>
      </c>
      <c r="D548" s="5" t="str">
        <f aca="false">IF(F548&lt;&gt;0,COUNTIF($K$2:K548,K548),"")</f>
        <v/>
      </c>
      <c r="E548" s="5" t="str">
        <f aca="false">IF(F548&lt;&gt;0,K548&amp;":"&amp;D548,"")</f>
        <v/>
      </c>
      <c r="G548" s="21"/>
      <c r="H548" s="0" t="str">
        <f aca="false">IFERROR(VLOOKUP(F548, Entries!$B$2:$F$601, 2, FALSE()),"")</f>
        <v/>
      </c>
      <c r="I548" s="0" t="str">
        <f aca="false">IFERROR(VLOOKUP(F548, Entries!$B$2:$F$601, 3, FALSE()),"")</f>
        <v/>
      </c>
      <c r="J548" s="0" t="str">
        <f aca="false">IFERROR(VLOOKUP(F548, Entries!$B$2:$F$601, 4, FALSE()),"")</f>
        <v/>
      </c>
      <c r="K548" s="0" t="str">
        <f aca="false">IFERROR(VLOOKUP(F548, Entries!$B$2:$F$601, 5, FALSE()),"")</f>
        <v/>
      </c>
      <c r="L548" s="0" t="str">
        <f aca="false">LEFT(Table22[[#This Row],[Category]],2)</f>
        <v/>
      </c>
      <c r="M548" s="0" t="str">
        <f aca="false">IF(F548&lt;&gt;0,COUNTIF($L$2:L548,L548),"")</f>
        <v/>
      </c>
      <c r="N548" s="0" t="str">
        <f aca="false">IF(F548&lt;&gt;0,L548&amp;":"&amp;M548,"")</f>
        <v/>
      </c>
    </row>
    <row r="549" customFormat="false" ht="15" hidden="false" customHeight="false" outlineLevel="0" collapsed="false">
      <c r="A549" s="5" t="n">
        <v>548</v>
      </c>
      <c r="B549" s="5" t="str">
        <f aca="false">IF(F549&lt;&gt;"",COUNTIF($J$2:J549,J549),"")</f>
        <v/>
      </c>
      <c r="C549" s="5" t="str">
        <f aca="false">IF(F549&lt;&gt;0,J549&amp;":"&amp;B549,"")</f>
        <v/>
      </c>
      <c r="D549" s="5" t="str">
        <f aca="false">IF(F549&lt;&gt;0,COUNTIF($K$2:K549,K549),"")</f>
        <v/>
      </c>
      <c r="E549" s="5" t="str">
        <f aca="false">IF(F549&lt;&gt;0,K549&amp;":"&amp;D549,"")</f>
        <v/>
      </c>
      <c r="G549" s="21"/>
      <c r="H549" s="0" t="str">
        <f aca="false">IFERROR(VLOOKUP(F549, Entries!$B$2:$F$601, 2, FALSE()),"")</f>
        <v/>
      </c>
      <c r="I549" s="0" t="str">
        <f aca="false">IFERROR(VLOOKUP(F549, Entries!$B$2:$F$601, 3, FALSE()),"")</f>
        <v/>
      </c>
      <c r="J549" s="0" t="str">
        <f aca="false">IFERROR(VLOOKUP(F549, Entries!$B$2:$F$601, 4, FALSE()),"")</f>
        <v/>
      </c>
      <c r="K549" s="0" t="str">
        <f aca="false">IFERROR(VLOOKUP(F549, Entries!$B$2:$F$601, 5, FALSE()),"")</f>
        <v/>
      </c>
      <c r="L549" s="0" t="str">
        <f aca="false">LEFT(Table22[[#This Row],[Category]],2)</f>
        <v/>
      </c>
      <c r="M549" s="0" t="str">
        <f aca="false">IF(F549&lt;&gt;0,COUNTIF($L$2:L549,L549),"")</f>
        <v/>
      </c>
      <c r="N549" s="0" t="str">
        <f aca="false">IF(F549&lt;&gt;0,L549&amp;":"&amp;M549,"")</f>
        <v/>
      </c>
    </row>
    <row r="550" customFormat="false" ht="15" hidden="false" customHeight="false" outlineLevel="0" collapsed="false">
      <c r="A550" s="5" t="n">
        <v>549</v>
      </c>
      <c r="B550" s="5" t="str">
        <f aca="false">IF(F550&lt;&gt;"",COUNTIF($J$2:J550,J550),"")</f>
        <v/>
      </c>
      <c r="C550" s="5" t="str">
        <f aca="false">IF(F550&lt;&gt;0,J550&amp;":"&amp;B550,"")</f>
        <v/>
      </c>
      <c r="D550" s="5" t="str">
        <f aca="false">IF(F550&lt;&gt;0,COUNTIF($K$2:K550,K550),"")</f>
        <v/>
      </c>
      <c r="E550" s="5" t="str">
        <f aca="false">IF(F550&lt;&gt;0,K550&amp;":"&amp;D550,"")</f>
        <v/>
      </c>
      <c r="G550" s="21"/>
      <c r="H550" s="0" t="str">
        <f aca="false">IFERROR(VLOOKUP(F550, Entries!$B$2:$F$601, 2, FALSE()),"")</f>
        <v/>
      </c>
      <c r="I550" s="0" t="str">
        <f aca="false">IFERROR(VLOOKUP(F550, Entries!$B$2:$F$601, 3, FALSE()),"")</f>
        <v/>
      </c>
      <c r="J550" s="0" t="str">
        <f aca="false">IFERROR(VLOOKUP(F550, Entries!$B$2:$F$601, 4, FALSE()),"")</f>
        <v/>
      </c>
      <c r="K550" s="0" t="str">
        <f aca="false">IFERROR(VLOOKUP(F550, Entries!$B$2:$F$601, 5, FALSE()),"")</f>
        <v/>
      </c>
      <c r="L550" s="0" t="str">
        <f aca="false">LEFT(Table22[[#This Row],[Category]],2)</f>
        <v/>
      </c>
      <c r="M550" s="0" t="str">
        <f aca="false">IF(F550&lt;&gt;0,COUNTIF($L$2:L550,L550),"")</f>
        <v/>
      </c>
      <c r="N550" s="0" t="str">
        <f aca="false">IF(F550&lt;&gt;0,L550&amp;":"&amp;M550,"")</f>
        <v/>
      </c>
    </row>
    <row r="551" customFormat="false" ht="15" hidden="false" customHeight="false" outlineLevel="0" collapsed="false">
      <c r="A551" s="5" t="n">
        <v>550</v>
      </c>
      <c r="B551" s="5" t="str">
        <f aca="false">IF(F551&lt;&gt;"",COUNTIF($J$2:J551,J551),"")</f>
        <v/>
      </c>
      <c r="C551" s="5" t="str">
        <f aca="false">IF(F551&lt;&gt;0,J551&amp;":"&amp;B551,"")</f>
        <v/>
      </c>
      <c r="D551" s="5" t="str">
        <f aca="false">IF(F551&lt;&gt;0,COUNTIF($K$2:K551,K551),"")</f>
        <v/>
      </c>
      <c r="E551" s="5" t="str">
        <f aca="false">IF(F551&lt;&gt;0,K551&amp;":"&amp;D551,"")</f>
        <v/>
      </c>
      <c r="G551" s="21"/>
      <c r="H551" s="0" t="str">
        <f aca="false">IFERROR(VLOOKUP(F551, Entries!$B$2:$F$601, 2, FALSE()),"")</f>
        <v/>
      </c>
      <c r="I551" s="0" t="str">
        <f aca="false">IFERROR(VLOOKUP(F551, Entries!$B$2:$F$601, 3, FALSE()),"")</f>
        <v/>
      </c>
      <c r="J551" s="0" t="str">
        <f aca="false">IFERROR(VLOOKUP(F551, Entries!$B$2:$F$601, 4, FALSE()),"")</f>
        <v/>
      </c>
      <c r="K551" s="0" t="str">
        <f aca="false">IFERROR(VLOOKUP(F551, Entries!$B$2:$F$601, 5, FALSE()),"")</f>
        <v/>
      </c>
      <c r="L551" s="0" t="str">
        <f aca="false">LEFT(Table22[[#This Row],[Category]],2)</f>
        <v/>
      </c>
      <c r="M551" s="0" t="str">
        <f aca="false">IF(F551&lt;&gt;0,COUNTIF($L$2:L551,L551),"")</f>
        <v/>
      </c>
      <c r="N551" s="0" t="str">
        <f aca="false">IF(F551&lt;&gt;0,L551&amp;":"&amp;M551,"")</f>
        <v/>
      </c>
    </row>
    <row r="552" customFormat="false" ht="15" hidden="false" customHeight="false" outlineLevel="0" collapsed="false">
      <c r="A552" s="5" t="n">
        <v>551</v>
      </c>
      <c r="B552" s="5" t="str">
        <f aca="false">IF(F552&lt;&gt;"",COUNTIF($J$2:J552,J552),"")</f>
        <v/>
      </c>
      <c r="C552" s="5" t="str">
        <f aca="false">IF(F552&lt;&gt;0,J552&amp;":"&amp;B552,"")</f>
        <v/>
      </c>
      <c r="D552" s="5" t="str">
        <f aca="false">IF(F552&lt;&gt;0,COUNTIF($K$2:K552,K552),"")</f>
        <v/>
      </c>
      <c r="E552" s="5" t="str">
        <f aca="false">IF(F552&lt;&gt;0,K552&amp;":"&amp;D552,"")</f>
        <v/>
      </c>
      <c r="G552" s="21"/>
      <c r="H552" s="0" t="str">
        <f aca="false">IFERROR(VLOOKUP(F552, Entries!$B$2:$F$601, 2, FALSE()),"")</f>
        <v/>
      </c>
      <c r="I552" s="0" t="str">
        <f aca="false">IFERROR(VLOOKUP(F552, Entries!$B$2:$F$601, 3, FALSE()),"")</f>
        <v/>
      </c>
      <c r="J552" s="0" t="str">
        <f aca="false">IFERROR(VLOOKUP(F552, Entries!$B$2:$F$601, 4, FALSE()),"")</f>
        <v/>
      </c>
      <c r="K552" s="0" t="str">
        <f aca="false">IFERROR(VLOOKUP(F552, Entries!$B$2:$F$601, 5, FALSE()),"")</f>
        <v/>
      </c>
      <c r="L552" s="0" t="str">
        <f aca="false">LEFT(Table22[[#This Row],[Category]],2)</f>
        <v/>
      </c>
      <c r="M552" s="0" t="str">
        <f aca="false">IF(F552&lt;&gt;0,COUNTIF($L$2:L552,L552),"")</f>
        <v/>
      </c>
      <c r="N552" s="0" t="str">
        <f aca="false">IF(F552&lt;&gt;0,L552&amp;":"&amp;M552,"")</f>
        <v/>
      </c>
    </row>
    <row r="553" customFormat="false" ht="15" hidden="false" customHeight="false" outlineLevel="0" collapsed="false">
      <c r="A553" s="5" t="n">
        <v>552</v>
      </c>
      <c r="B553" s="5" t="str">
        <f aca="false">IF(F553&lt;&gt;"",COUNTIF($J$2:J553,J553),"")</f>
        <v/>
      </c>
      <c r="C553" s="5" t="str">
        <f aca="false">IF(F553&lt;&gt;0,J553&amp;":"&amp;B553,"")</f>
        <v/>
      </c>
      <c r="D553" s="5" t="str">
        <f aca="false">IF(F553&lt;&gt;0,COUNTIF($K$2:K553,K553),"")</f>
        <v/>
      </c>
      <c r="E553" s="5" t="str">
        <f aca="false">IF(F553&lt;&gt;0,K553&amp;":"&amp;D553,"")</f>
        <v/>
      </c>
      <c r="G553" s="21"/>
      <c r="H553" s="0" t="str">
        <f aca="false">IFERROR(VLOOKUP(F553, Entries!$B$2:$F$601, 2, FALSE()),"")</f>
        <v/>
      </c>
      <c r="I553" s="0" t="str">
        <f aca="false">IFERROR(VLOOKUP(F553, Entries!$B$2:$F$601, 3, FALSE()),"")</f>
        <v/>
      </c>
      <c r="J553" s="0" t="str">
        <f aca="false">IFERROR(VLOOKUP(F553, Entries!$B$2:$F$601, 4, FALSE()),"")</f>
        <v/>
      </c>
      <c r="K553" s="0" t="str">
        <f aca="false">IFERROR(VLOOKUP(F553, Entries!$B$2:$F$601, 5, FALSE()),"")</f>
        <v/>
      </c>
      <c r="L553" s="0" t="str">
        <f aca="false">LEFT(Table22[[#This Row],[Category]],2)</f>
        <v/>
      </c>
      <c r="M553" s="0" t="str">
        <f aca="false">IF(F553&lt;&gt;0,COUNTIF($L$2:L553,L553),"")</f>
        <v/>
      </c>
      <c r="N553" s="0" t="str">
        <f aca="false">IF(F553&lt;&gt;0,L553&amp;":"&amp;M553,"")</f>
        <v/>
      </c>
    </row>
    <row r="554" customFormat="false" ht="15" hidden="false" customHeight="false" outlineLevel="0" collapsed="false">
      <c r="A554" s="5" t="n">
        <v>553</v>
      </c>
      <c r="B554" s="5" t="str">
        <f aca="false">IF(F554&lt;&gt;"",COUNTIF($J$2:J554,J554),"")</f>
        <v/>
      </c>
      <c r="C554" s="5" t="str">
        <f aca="false">IF(F554&lt;&gt;0,J554&amp;":"&amp;B554,"")</f>
        <v/>
      </c>
      <c r="D554" s="5" t="str">
        <f aca="false">IF(F554&lt;&gt;0,COUNTIF($K$2:K554,K554),"")</f>
        <v/>
      </c>
      <c r="E554" s="5" t="str">
        <f aca="false">IF(F554&lt;&gt;0,K554&amp;":"&amp;D554,"")</f>
        <v/>
      </c>
      <c r="G554" s="21"/>
      <c r="H554" s="0" t="str">
        <f aca="false">IFERROR(VLOOKUP(F554, Entries!$B$2:$F$601, 2, FALSE()),"")</f>
        <v/>
      </c>
      <c r="I554" s="0" t="str">
        <f aca="false">IFERROR(VLOOKUP(F554, Entries!$B$2:$F$601, 3, FALSE()),"")</f>
        <v/>
      </c>
      <c r="J554" s="0" t="str">
        <f aca="false">IFERROR(VLOOKUP(F554, Entries!$B$2:$F$601, 4, FALSE()),"")</f>
        <v/>
      </c>
      <c r="K554" s="0" t="str">
        <f aca="false">IFERROR(VLOOKUP(F554, Entries!$B$2:$F$601, 5, FALSE()),"")</f>
        <v/>
      </c>
      <c r="L554" s="0" t="str">
        <f aca="false">LEFT(Table22[[#This Row],[Category]],2)</f>
        <v/>
      </c>
      <c r="M554" s="0" t="str">
        <f aca="false">IF(F554&lt;&gt;0,COUNTIF($L$2:L554,L554),"")</f>
        <v/>
      </c>
      <c r="N554" s="0" t="str">
        <f aca="false">IF(F554&lt;&gt;0,L554&amp;":"&amp;M554,"")</f>
        <v/>
      </c>
    </row>
    <row r="555" customFormat="false" ht="15" hidden="false" customHeight="false" outlineLevel="0" collapsed="false">
      <c r="A555" s="5" t="n">
        <v>554</v>
      </c>
      <c r="B555" s="5" t="str">
        <f aca="false">IF(F555&lt;&gt;"",COUNTIF($J$2:J555,J555),"")</f>
        <v/>
      </c>
      <c r="C555" s="5" t="str">
        <f aca="false">IF(F555&lt;&gt;0,J555&amp;":"&amp;B555,"")</f>
        <v/>
      </c>
      <c r="D555" s="5" t="str">
        <f aca="false">IF(F555&lt;&gt;0,COUNTIF($K$2:K555,K555),"")</f>
        <v/>
      </c>
      <c r="E555" s="5" t="str">
        <f aca="false">IF(F555&lt;&gt;0,K555&amp;":"&amp;D555,"")</f>
        <v/>
      </c>
      <c r="G555" s="21"/>
      <c r="H555" s="0" t="str">
        <f aca="false">IFERROR(VLOOKUP(F555, Entries!$B$2:$F$601, 2, FALSE()),"")</f>
        <v/>
      </c>
      <c r="I555" s="0" t="str">
        <f aca="false">IFERROR(VLOOKUP(F555, Entries!$B$2:$F$601, 3, FALSE()),"")</f>
        <v/>
      </c>
      <c r="J555" s="0" t="str">
        <f aca="false">IFERROR(VLOOKUP(F555, Entries!$B$2:$F$601, 4, FALSE()),"")</f>
        <v/>
      </c>
      <c r="K555" s="0" t="str">
        <f aca="false">IFERROR(VLOOKUP(F555, Entries!$B$2:$F$601, 5, FALSE()),"")</f>
        <v/>
      </c>
      <c r="L555" s="0" t="str">
        <f aca="false">LEFT(Table22[[#This Row],[Category]],2)</f>
        <v/>
      </c>
      <c r="M555" s="0" t="str">
        <f aca="false">IF(F555&lt;&gt;0,COUNTIF($L$2:L555,L555),"")</f>
        <v/>
      </c>
      <c r="N555" s="0" t="str">
        <f aca="false">IF(F555&lt;&gt;0,L555&amp;":"&amp;M555,"")</f>
        <v/>
      </c>
    </row>
    <row r="556" customFormat="false" ht="15" hidden="false" customHeight="false" outlineLevel="0" collapsed="false">
      <c r="A556" s="5" t="n">
        <v>555</v>
      </c>
      <c r="B556" s="5" t="str">
        <f aca="false">IF(F556&lt;&gt;"",COUNTIF($J$2:J556,J556),"")</f>
        <v/>
      </c>
      <c r="C556" s="5" t="str">
        <f aca="false">IF(F556&lt;&gt;0,J556&amp;":"&amp;B556,"")</f>
        <v/>
      </c>
      <c r="D556" s="5" t="str">
        <f aca="false">IF(F556&lt;&gt;0,COUNTIF($K$2:K556,K556),"")</f>
        <v/>
      </c>
      <c r="E556" s="5" t="str">
        <f aca="false">IF(F556&lt;&gt;0,K556&amp;":"&amp;D556,"")</f>
        <v/>
      </c>
      <c r="G556" s="21"/>
      <c r="H556" s="0" t="str">
        <f aca="false">IFERROR(VLOOKUP(F556, Entries!$B$2:$F$601, 2, FALSE()),"")</f>
        <v/>
      </c>
      <c r="I556" s="0" t="str">
        <f aca="false">IFERROR(VLOOKUP(F556, Entries!$B$2:$F$601, 3, FALSE()),"")</f>
        <v/>
      </c>
      <c r="J556" s="0" t="str">
        <f aca="false">IFERROR(VLOOKUP(F556, Entries!$B$2:$F$601, 4, FALSE()),"")</f>
        <v/>
      </c>
      <c r="K556" s="0" t="str">
        <f aca="false">IFERROR(VLOOKUP(F556, Entries!$B$2:$F$601, 5, FALSE()),"")</f>
        <v/>
      </c>
      <c r="L556" s="0" t="str">
        <f aca="false">LEFT(Table22[[#This Row],[Category]],2)</f>
        <v/>
      </c>
      <c r="M556" s="0" t="str">
        <f aca="false">IF(F556&lt;&gt;0,COUNTIF($L$2:L556,L556),"")</f>
        <v/>
      </c>
      <c r="N556" s="0" t="str">
        <f aca="false">IF(F556&lt;&gt;0,L556&amp;":"&amp;M556,"")</f>
        <v/>
      </c>
    </row>
    <row r="557" customFormat="false" ht="15" hidden="false" customHeight="false" outlineLevel="0" collapsed="false">
      <c r="A557" s="5" t="n">
        <v>556</v>
      </c>
      <c r="B557" s="5" t="str">
        <f aca="false">IF(F557&lt;&gt;"",COUNTIF($J$2:J557,J557),"")</f>
        <v/>
      </c>
      <c r="C557" s="5" t="str">
        <f aca="false">IF(F557&lt;&gt;0,J557&amp;":"&amp;B557,"")</f>
        <v/>
      </c>
      <c r="D557" s="5" t="str">
        <f aca="false">IF(F557&lt;&gt;0,COUNTIF($K$2:K557,K557),"")</f>
        <v/>
      </c>
      <c r="E557" s="5" t="str">
        <f aca="false">IF(F557&lt;&gt;0,K557&amp;":"&amp;D557,"")</f>
        <v/>
      </c>
      <c r="G557" s="21"/>
      <c r="H557" s="0" t="str">
        <f aca="false">IFERROR(VLOOKUP(F557, Entries!$B$2:$F$601, 2, FALSE()),"")</f>
        <v/>
      </c>
      <c r="I557" s="0" t="str">
        <f aca="false">IFERROR(VLOOKUP(F557, Entries!$B$2:$F$601, 3, FALSE()),"")</f>
        <v/>
      </c>
      <c r="J557" s="0" t="str">
        <f aca="false">IFERROR(VLOOKUP(F557, Entries!$B$2:$F$601, 4, FALSE()),"")</f>
        <v/>
      </c>
      <c r="K557" s="0" t="str">
        <f aca="false">IFERROR(VLOOKUP(F557, Entries!$B$2:$F$601, 5, FALSE()),"")</f>
        <v/>
      </c>
      <c r="L557" s="0" t="str">
        <f aca="false">LEFT(Table22[[#This Row],[Category]],2)</f>
        <v/>
      </c>
      <c r="M557" s="0" t="str">
        <f aca="false">IF(F557&lt;&gt;0,COUNTIF($L$2:L557,L557),"")</f>
        <v/>
      </c>
      <c r="N557" s="0" t="str">
        <f aca="false">IF(F557&lt;&gt;0,L557&amp;":"&amp;M557,"")</f>
        <v/>
      </c>
    </row>
    <row r="558" customFormat="false" ht="15" hidden="false" customHeight="false" outlineLevel="0" collapsed="false">
      <c r="A558" s="5" t="n">
        <v>557</v>
      </c>
      <c r="B558" s="5" t="str">
        <f aca="false">IF(F558&lt;&gt;"",COUNTIF($J$2:J558,J558),"")</f>
        <v/>
      </c>
      <c r="C558" s="5" t="str">
        <f aca="false">IF(F558&lt;&gt;0,J558&amp;":"&amp;B558,"")</f>
        <v/>
      </c>
      <c r="D558" s="5" t="str">
        <f aca="false">IF(F558&lt;&gt;0,COUNTIF($K$2:K558,K558),"")</f>
        <v/>
      </c>
      <c r="E558" s="5" t="str">
        <f aca="false">IF(F558&lt;&gt;0,K558&amp;":"&amp;D558,"")</f>
        <v/>
      </c>
      <c r="G558" s="21"/>
      <c r="H558" s="0" t="str">
        <f aca="false">IFERROR(VLOOKUP(F558, Entries!$B$2:$F$601, 2, FALSE()),"")</f>
        <v/>
      </c>
      <c r="I558" s="0" t="str">
        <f aca="false">IFERROR(VLOOKUP(F558, Entries!$B$2:$F$601, 3, FALSE()),"")</f>
        <v/>
      </c>
      <c r="J558" s="0" t="str">
        <f aca="false">IFERROR(VLOOKUP(F558, Entries!$B$2:$F$601, 4, FALSE()),"")</f>
        <v/>
      </c>
      <c r="K558" s="0" t="str">
        <f aca="false">IFERROR(VLOOKUP(F558, Entries!$B$2:$F$601, 5, FALSE()),"")</f>
        <v/>
      </c>
      <c r="L558" s="0" t="str">
        <f aca="false">LEFT(Table22[[#This Row],[Category]],2)</f>
        <v/>
      </c>
      <c r="M558" s="0" t="str">
        <f aca="false">IF(F558&lt;&gt;0,COUNTIF($L$2:L558,L558),"")</f>
        <v/>
      </c>
      <c r="N558" s="0" t="str">
        <f aca="false">IF(F558&lt;&gt;0,L558&amp;":"&amp;M558,"")</f>
        <v/>
      </c>
    </row>
    <row r="559" customFormat="false" ht="15" hidden="false" customHeight="false" outlineLevel="0" collapsed="false">
      <c r="A559" s="5" t="n">
        <v>558</v>
      </c>
      <c r="B559" s="5" t="str">
        <f aca="false">IF(F559&lt;&gt;"",COUNTIF($J$2:J559,J559),"")</f>
        <v/>
      </c>
      <c r="C559" s="5" t="str">
        <f aca="false">IF(F559&lt;&gt;0,J559&amp;":"&amp;B559,"")</f>
        <v/>
      </c>
      <c r="D559" s="5" t="str">
        <f aca="false">IF(F559&lt;&gt;0,COUNTIF($K$2:K559,K559),"")</f>
        <v/>
      </c>
      <c r="E559" s="5" t="str">
        <f aca="false">IF(F559&lt;&gt;0,K559&amp;":"&amp;D559,"")</f>
        <v/>
      </c>
      <c r="G559" s="21"/>
      <c r="H559" s="0" t="str">
        <f aca="false">IFERROR(VLOOKUP(F559, Entries!$B$2:$F$601, 2, FALSE()),"")</f>
        <v/>
      </c>
      <c r="I559" s="0" t="str">
        <f aca="false">IFERROR(VLOOKUP(F559, Entries!$B$2:$F$601, 3, FALSE()),"")</f>
        <v/>
      </c>
      <c r="J559" s="0" t="str">
        <f aca="false">IFERROR(VLOOKUP(F559, Entries!$B$2:$F$601, 4, FALSE()),"")</f>
        <v/>
      </c>
      <c r="K559" s="0" t="str">
        <f aca="false">IFERROR(VLOOKUP(F559, Entries!$B$2:$F$601, 5, FALSE()),"")</f>
        <v/>
      </c>
      <c r="L559" s="0" t="str">
        <f aca="false">LEFT(Table22[[#This Row],[Category]],2)</f>
        <v/>
      </c>
      <c r="M559" s="0" t="str">
        <f aca="false">IF(F559&lt;&gt;0,COUNTIF($L$2:L559,L559),"")</f>
        <v/>
      </c>
      <c r="N559" s="0" t="str">
        <f aca="false">IF(F559&lt;&gt;0,L559&amp;":"&amp;M559,"")</f>
        <v/>
      </c>
    </row>
    <row r="560" customFormat="false" ht="15" hidden="false" customHeight="false" outlineLevel="0" collapsed="false">
      <c r="A560" s="5" t="n">
        <v>559</v>
      </c>
      <c r="B560" s="5" t="str">
        <f aca="false">IF(F560&lt;&gt;"",COUNTIF($J$2:J560,J560),"")</f>
        <v/>
      </c>
      <c r="C560" s="5" t="str">
        <f aca="false">IF(F560&lt;&gt;0,J560&amp;":"&amp;B560,"")</f>
        <v/>
      </c>
      <c r="D560" s="5" t="str">
        <f aca="false">IF(F560&lt;&gt;0,COUNTIF($K$2:K560,K560),"")</f>
        <v/>
      </c>
      <c r="E560" s="5" t="str">
        <f aca="false">IF(F560&lt;&gt;0,K560&amp;":"&amp;D560,"")</f>
        <v/>
      </c>
      <c r="G560" s="21"/>
      <c r="H560" s="0" t="str">
        <f aca="false">IFERROR(VLOOKUP(F560, Entries!$B$2:$F$601, 2, FALSE()),"")</f>
        <v/>
      </c>
      <c r="I560" s="0" t="str">
        <f aca="false">IFERROR(VLOOKUP(F560, Entries!$B$2:$F$601, 3, FALSE()),"")</f>
        <v/>
      </c>
      <c r="J560" s="0" t="str">
        <f aca="false">IFERROR(VLOOKUP(F560, Entries!$B$2:$F$601, 4, FALSE()),"")</f>
        <v/>
      </c>
      <c r="K560" s="0" t="str">
        <f aca="false">IFERROR(VLOOKUP(F560, Entries!$B$2:$F$601, 5, FALSE()),"")</f>
        <v/>
      </c>
      <c r="L560" s="0" t="str">
        <f aca="false">LEFT(Table22[[#This Row],[Category]],2)</f>
        <v/>
      </c>
      <c r="M560" s="0" t="str">
        <f aca="false">IF(F560&lt;&gt;0,COUNTIF($L$2:L560,L560),"")</f>
        <v/>
      </c>
      <c r="N560" s="0" t="str">
        <f aca="false">IF(F560&lt;&gt;0,L560&amp;":"&amp;M560,"")</f>
        <v/>
      </c>
    </row>
    <row r="561" customFormat="false" ht="15" hidden="false" customHeight="false" outlineLevel="0" collapsed="false">
      <c r="A561" s="5" t="n">
        <v>560</v>
      </c>
      <c r="B561" s="5" t="str">
        <f aca="false">IF(F561&lt;&gt;"",COUNTIF($J$2:J561,J561),"")</f>
        <v/>
      </c>
      <c r="C561" s="5" t="str">
        <f aca="false">IF(F561&lt;&gt;0,J561&amp;":"&amp;B561,"")</f>
        <v/>
      </c>
      <c r="D561" s="5" t="str">
        <f aca="false">IF(F561&lt;&gt;0,COUNTIF($K$2:K561,K561),"")</f>
        <v/>
      </c>
      <c r="E561" s="5" t="str">
        <f aca="false">IF(F561&lt;&gt;0,K561&amp;":"&amp;D561,"")</f>
        <v/>
      </c>
      <c r="G561" s="21"/>
      <c r="H561" s="0" t="str">
        <f aca="false">IFERROR(VLOOKUP(F561, Entries!$B$2:$F$601, 2, FALSE()),"")</f>
        <v/>
      </c>
      <c r="I561" s="0" t="str">
        <f aca="false">IFERROR(VLOOKUP(F561, Entries!$B$2:$F$601, 3, FALSE()),"")</f>
        <v/>
      </c>
      <c r="J561" s="0" t="str">
        <f aca="false">IFERROR(VLOOKUP(F561, Entries!$B$2:$F$601, 4, FALSE()),"")</f>
        <v/>
      </c>
      <c r="K561" s="0" t="str">
        <f aca="false">IFERROR(VLOOKUP(F561, Entries!$B$2:$F$601, 5, FALSE()),"")</f>
        <v/>
      </c>
      <c r="L561" s="0" t="str">
        <f aca="false">LEFT(Table22[[#This Row],[Category]],2)</f>
        <v/>
      </c>
      <c r="M561" s="0" t="str">
        <f aca="false">IF(F561&lt;&gt;0,COUNTIF($L$2:L561,L561),"")</f>
        <v/>
      </c>
      <c r="N561" s="0" t="str">
        <f aca="false">IF(F561&lt;&gt;0,L561&amp;":"&amp;M561,"")</f>
        <v/>
      </c>
    </row>
    <row r="562" customFormat="false" ht="15" hidden="false" customHeight="false" outlineLevel="0" collapsed="false">
      <c r="A562" s="5" t="n">
        <v>561</v>
      </c>
      <c r="B562" s="5" t="str">
        <f aca="false">IF(F562&lt;&gt;"",COUNTIF($J$2:J562,J562),"")</f>
        <v/>
      </c>
      <c r="C562" s="5" t="str">
        <f aca="false">IF(F562&lt;&gt;0,J562&amp;":"&amp;B562,"")</f>
        <v/>
      </c>
      <c r="D562" s="5" t="str">
        <f aca="false">IF(F562&lt;&gt;0,COUNTIF($K$2:K562,K562),"")</f>
        <v/>
      </c>
      <c r="E562" s="5" t="str">
        <f aca="false">IF(F562&lt;&gt;0,K562&amp;":"&amp;D562,"")</f>
        <v/>
      </c>
      <c r="G562" s="21"/>
      <c r="H562" s="0" t="str">
        <f aca="false">IFERROR(VLOOKUP(F562, Entries!$B$2:$F$601, 2, FALSE()),"")</f>
        <v/>
      </c>
      <c r="I562" s="0" t="str">
        <f aca="false">IFERROR(VLOOKUP(F562, Entries!$B$2:$F$601, 3, FALSE()),"")</f>
        <v/>
      </c>
      <c r="J562" s="0" t="str">
        <f aca="false">IFERROR(VLOOKUP(F562, Entries!$B$2:$F$601, 4, FALSE()),"")</f>
        <v/>
      </c>
      <c r="K562" s="0" t="str">
        <f aca="false">IFERROR(VLOOKUP(F562, Entries!$B$2:$F$601, 5, FALSE()),"")</f>
        <v/>
      </c>
      <c r="L562" s="0" t="str">
        <f aca="false">LEFT(Table22[[#This Row],[Category]],2)</f>
        <v/>
      </c>
      <c r="M562" s="0" t="str">
        <f aca="false">IF(F562&lt;&gt;0,COUNTIF($L$2:L562,L562),"")</f>
        <v/>
      </c>
      <c r="N562" s="0" t="str">
        <f aca="false">IF(F562&lt;&gt;0,L562&amp;":"&amp;M562,"")</f>
        <v/>
      </c>
    </row>
    <row r="563" customFormat="false" ht="15" hidden="false" customHeight="false" outlineLevel="0" collapsed="false">
      <c r="A563" s="5" t="n">
        <v>562</v>
      </c>
      <c r="B563" s="5" t="str">
        <f aca="false">IF(F563&lt;&gt;"",COUNTIF($J$2:J563,J563),"")</f>
        <v/>
      </c>
      <c r="C563" s="5" t="str">
        <f aca="false">IF(F563&lt;&gt;0,J563&amp;":"&amp;B563,"")</f>
        <v/>
      </c>
      <c r="D563" s="5" t="str">
        <f aca="false">IF(F563&lt;&gt;0,COUNTIF($K$2:K563,K563),"")</f>
        <v/>
      </c>
      <c r="E563" s="5" t="str">
        <f aca="false">IF(F563&lt;&gt;0,K563&amp;":"&amp;D563,"")</f>
        <v/>
      </c>
      <c r="G563" s="21"/>
      <c r="H563" s="0" t="str">
        <f aca="false">IFERROR(VLOOKUP(F563, Entries!$B$2:$F$601, 2, FALSE()),"")</f>
        <v/>
      </c>
      <c r="I563" s="0" t="str">
        <f aca="false">IFERROR(VLOOKUP(F563, Entries!$B$2:$F$601, 3, FALSE()),"")</f>
        <v/>
      </c>
      <c r="J563" s="0" t="str">
        <f aca="false">IFERROR(VLOOKUP(F563, Entries!$B$2:$F$601, 4, FALSE()),"")</f>
        <v/>
      </c>
      <c r="K563" s="0" t="str">
        <f aca="false">IFERROR(VLOOKUP(F563, Entries!$B$2:$F$601, 5, FALSE()),"")</f>
        <v/>
      </c>
      <c r="L563" s="0" t="str">
        <f aca="false">LEFT(Table22[[#This Row],[Category]],2)</f>
        <v/>
      </c>
      <c r="M563" s="0" t="str">
        <f aca="false">IF(F563&lt;&gt;0,COUNTIF($L$2:L563,L563),"")</f>
        <v/>
      </c>
      <c r="N563" s="0" t="str">
        <f aca="false">IF(F563&lt;&gt;0,L563&amp;":"&amp;M563,"")</f>
        <v/>
      </c>
    </row>
    <row r="564" customFormat="false" ht="15" hidden="false" customHeight="false" outlineLevel="0" collapsed="false">
      <c r="A564" s="5" t="n">
        <v>563</v>
      </c>
      <c r="B564" s="5" t="str">
        <f aca="false">IF(F564&lt;&gt;"",COUNTIF($J$2:J564,J564),"")</f>
        <v/>
      </c>
      <c r="C564" s="5" t="str">
        <f aca="false">IF(F564&lt;&gt;0,J564&amp;":"&amp;B564,"")</f>
        <v/>
      </c>
      <c r="D564" s="5" t="str">
        <f aca="false">IF(F564&lt;&gt;0,COUNTIF($K$2:K564,K564),"")</f>
        <v/>
      </c>
      <c r="E564" s="5" t="str">
        <f aca="false">IF(F564&lt;&gt;0,K564&amp;":"&amp;D564,"")</f>
        <v/>
      </c>
      <c r="G564" s="21"/>
      <c r="H564" s="0" t="str">
        <f aca="false">IFERROR(VLOOKUP(F564, Entries!$B$2:$F$601, 2, FALSE()),"")</f>
        <v/>
      </c>
      <c r="I564" s="0" t="str">
        <f aca="false">IFERROR(VLOOKUP(F564, Entries!$B$2:$F$601, 3, FALSE()),"")</f>
        <v/>
      </c>
      <c r="J564" s="0" t="str">
        <f aca="false">IFERROR(VLOOKUP(F564, Entries!$B$2:$F$601, 4, FALSE()),"")</f>
        <v/>
      </c>
      <c r="K564" s="0" t="str">
        <f aca="false">IFERROR(VLOOKUP(F564, Entries!$B$2:$F$601, 5, FALSE()),"")</f>
        <v/>
      </c>
      <c r="L564" s="0" t="str">
        <f aca="false">LEFT(Table22[[#This Row],[Category]],2)</f>
        <v/>
      </c>
      <c r="M564" s="0" t="str">
        <f aca="false">IF(F564&lt;&gt;0,COUNTIF($L$2:L564,L564),"")</f>
        <v/>
      </c>
      <c r="N564" s="0" t="str">
        <f aca="false">IF(F564&lt;&gt;0,L564&amp;":"&amp;M564,"")</f>
        <v/>
      </c>
    </row>
    <row r="565" customFormat="false" ht="15" hidden="false" customHeight="false" outlineLevel="0" collapsed="false">
      <c r="A565" s="5" t="n">
        <v>564</v>
      </c>
      <c r="B565" s="5" t="str">
        <f aca="false">IF(F565&lt;&gt;"",COUNTIF($J$2:J565,J565),"")</f>
        <v/>
      </c>
      <c r="C565" s="5" t="str">
        <f aca="false">IF(F565&lt;&gt;0,J565&amp;":"&amp;B565,"")</f>
        <v/>
      </c>
      <c r="D565" s="5" t="str">
        <f aca="false">IF(F565&lt;&gt;0,COUNTIF($K$2:K565,K565),"")</f>
        <v/>
      </c>
      <c r="E565" s="5" t="str">
        <f aca="false">IF(F565&lt;&gt;0,K565&amp;":"&amp;D565,"")</f>
        <v/>
      </c>
      <c r="G565" s="21"/>
      <c r="H565" s="0" t="str">
        <f aca="false">IFERROR(VLOOKUP(F565, Entries!$B$2:$F$601, 2, FALSE()),"")</f>
        <v/>
      </c>
      <c r="I565" s="0" t="str">
        <f aca="false">IFERROR(VLOOKUP(F565, Entries!$B$2:$F$601, 3, FALSE()),"")</f>
        <v/>
      </c>
      <c r="J565" s="0" t="str">
        <f aca="false">IFERROR(VLOOKUP(F565, Entries!$B$2:$F$601, 4, FALSE()),"")</f>
        <v/>
      </c>
      <c r="K565" s="0" t="str">
        <f aca="false">IFERROR(VLOOKUP(F565, Entries!$B$2:$F$601, 5, FALSE()),"")</f>
        <v/>
      </c>
      <c r="L565" s="0" t="str">
        <f aca="false">LEFT(Table22[[#This Row],[Category]],2)</f>
        <v/>
      </c>
      <c r="M565" s="0" t="str">
        <f aca="false">IF(F565&lt;&gt;0,COUNTIF($L$2:L565,L565),"")</f>
        <v/>
      </c>
      <c r="N565" s="0" t="str">
        <f aca="false">IF(F565&lt;&gt;0,L565&amp;":"&amp;M565,"")</f>
        <v/>
      </c>
    </row>
    <row r="566" customFormat="false" ht="15" hidden="false" customHeight="false" outlineLevel="0" collapsed="false">
      <c r="A566" s="5" t="n">
        <v>565</v>
      </c>
      <c r="B566" s="5" t="str">
        <f aca="false">IF(F566&lt;&gt;"",COUNTIF($J$2:J566,J566),"")</f>
        <v/>
      </c>
      <c r="C566" s="5" t="str">
        <f aca="false">IF(F566&lt;&gt;0,J566&amp;":"&amp;B566,"")</f>
        <v/>
      </c>
      <c r="D566" s="5" t="str">
        <f aca="false">IF(F566&lt;&gt;0,COUNTIF($K$2:K566,K566),"")</f>
        <v/>
      </c>
      <c r="E566" s="5" t="str">
        <f aca="false">IF(F566&lt;&gt;0,K566&amp;":"&amp;D566,"")</f>
        <v/>
      </c>
      <c r="G566" s="21"/>
      <c r="H566" s="0" t="str">
        <f aca="false">IFERROR(VLOOKUP(F566, Entries!$B$2:$F$601, 2, FALSE()),"")</f>
        <v/>
      </c>
      <c r="I566" s="0" t="str">
        <f aca="false">IFERROR(VLOOKUP(F566, Entries!$B$2:$F$601, 3, FALSE()),"")</f>
        <v/>
      </c>
      <c r="J566" s="0" t="str">
        <f aca="false">IFERROR(VLOOKUP(F566, Entries!$B$2:$F$601, 4, FALSE()),"")</f>
        <v/>
      </c>
      <c r="K566" s="0" t="str">
        <f aca="false">IFERROR(VLOOKUP(F566, Entries!$B$2:$F$601, 5, FALSE()),"")</f>
        <v/>
      </c>
      <c r="L566" s="0" t="str">
        <f aca="false">LEFT(Table22[[#This Row],[Category]],2)</f>
        <v/>
      </c>
      <c r="M566" s="0" t="str">
        <f aca="false">IF(F566&lt;&gt;0,COUNTIF($L$2:L566,L566),"")</f>
        <v/>
      </c>
      <c r="N566" s="0" t="str">
        <f aca="false">IF(F566&lt;&gt;0,L566&amp;":"&amp;M566,"")</f>
        <v/>
      </c>
    </row>
    <row r="567" customFormat="false" ht="15" hidden="false" customHeight="false" outlineLevel="0" collapsed="false">
      <c r="A567" s="5" t="n">
        <v>566</v>
      </c>
      <c r="B567" s="5" t="str">
        <f aca="false">IF(F567&lt;&gt;"",COUNTIF($J$2:J567,J567),"")</f>
        <v/>
      </c>
      <c r="C567" s="5" t="str">
        <f aca="false">IF(F567&lt;&gt;0,J567&amp;":"&amp;B567,"")</f>
        <v/>
      </c>
      <c r="D567" s="5" t="str">
        <f aca="false">IF(F567&lt;&gt;0,COUNTIF($K$2:K567,K567),"")</f>
        <v/>
      </c>
      <c r="E567" s="5" t="str">
        <f aca="false">IF(F567&lt;&gt;0,K567&amp;":"&amp;D567,"")</f>
        <v/>
      </c>
      <c r="G567" s="21"/>
      <c r="H567" s="0" t="str">
        <f aca="false">IFERROR(VLOOKUP(F567, Entries!$B$2:$F$601, 2, FALSE()),"")</f>
        <v/>
      </c>
      <c r="I567" s="0" t="str">
        <f aca="false">IFERROR(VLOOKUP(F567, Entries!$B$2:$F$601, 3, FALSE()),"")</f>
        <v/>
      </c>
      <c r="J567" s="0" t="str">
        <f aca="false">IFERROR(VLOOKUP(F567, Entries!$B$2:$F$601, 4, FALSE()),"")</f>
        <v/>
      </c>
      <c r="K567" s="0" t="str">
        <f aca="false">IFERROR(VLOOKUP(F567, Entries!$B$2:$F$601, 5, FALSE()),"")</f>
        <v/>
      </c>
      <c r="L567" s="0" t="str">
        <f aca="false">LEFT(Table22[[#This Row],[Category]],2)</f>
        <v/>
      </c>
      <c r="M567" s="0" t="str">
        <f aca="false">IF(F567&lt;&gt;0,COUNTIF($L$2:L567,L567),"")</f>
        <v/>
      </c>
      <c r="N567" s="0" t="str">
        <f aca="false">IF(F567&lt;&gt;0,L567&amp;":"&amp;M567,"")</f>
        <v/>
      </c>
    </row>
    <row r="568" customFormat="false" ht="15" hidden="false" customHeight="false" outlineLevel="0" collapsed="false">
      <c r="A568" s="5" t="n">
        <v>567</v>
      </c>
      <c r="B568" s="5" t="str">
        <f aca="false">IF(F568&lt;&gt;"",COUNTIF($J$2:J568,J568),"")</f>
        <v/>
      </c>
      <c r="C568" s="5" t="str">
        <f aca="false">IF(F568&lt;&gt;0,J568&amp;":"&amp;B568,"")</f>
        <v/>
      </c>
      <c r="D568" s="5" t="str">
        <f aca="false">IF(F568&lt;&gt;0,COUNTIF($K$2:K568,K568),"")</f>
        <v/>
      </c>
      <c r="E568" s="5" t="str">
        <f aca="false">IF(F568&lt;&gt;0,K568&amp;":"&amp;D568,"")</f>
        <v/>
      </c>
      <c r="G568" s="21"/>
      <c r="H568" s="0" t="str">
        <f aca="false">IFERROR(VLOOKUP(F568, Entries!$B$2:$F$601, 2, FALSE()),"")</f>
        <v/>
      </c>
      <c r="I568" s="0" t="str">
        <f aca="false">IFERROR(VLOOKUP(F568, Entries!$B$2:$F$601, 3, FALSE()),"")</f>
        <v/>
      </c>
      <c r="J568" s="0" t="str">
        <f aca="false">IFERROR(VLOOKUP(F568, Entries!$B$2:$F$601, 4, FALSE()),"")</f>
        <v/>
      </c>
      <c r="K568" s="0" t="str">
        <f aca="false">IFERROR(VLOOKUP(F568, Entries!$B$2:$F$601, 5, FALSE()),"")</f>
        <v/>
      </c>
      <c r="L568" s="0" t="str">
        <f aca="false">LEFT(Table22[[#This Row],[Category]],2)</f>
        <v/>
      </c>
      <c r="M568" s="0" t="str">
        <f aca="false">IF(F568&lt;&gt;0,COUNTIF($L$2:L568,L568),"")</f>
        <v/>
      </c>
      <c r="N568" s="0" t="str">
        <f aca="false">IF(F568&lt;&gt;0,L568&amp;":"&amp;M568,"")</f>
        <v/>
      </c>
    </row>
    <row r="569" customFormat="false" ht="15" hidden="false" customHeight="false" outlineLevel="0" collapsed="false">
      <c r="A569" s="5" t="n">
        <v>568</v>
      </c>
      <c r="B569" s="5" t="str">
        <f aca="false">IF(F569&lt;&gt;"",COUNTIF($J$2:J569,J569),"")</f>
        <v/>
      </c>
      <c r="C569" s="5" t="str">
        <f aca="false">IF(F569&lt;&gt;0,J569&amp;":"&amp;B569,"")</f>
        <v/>
      </c>
      <c r="D569" s="5" t="str">
        <f aca="false">IF(F569&lt;&gt;0,COUNTIF($K$2:K569,K569),"")</f>
        <v/>
      </c>
      <c r="E569" s="5" t="str">
        <f aca="false">IF(F569&lt;&gt;0,K569&amp;":"&amp;D569,"")</f>
        <v/>
      </c>
      <c r="G569" s="21"/>
      <c r="H569" s="0" t="str">
        <f aca="false">IFERROR(VLOOKUP(F569, Entries!$B$2:$F$601, 2, FALSE()),"")</f>
        <v/>
      </c>
      <c r="I569" s="0" t="str">
        <f aca="false">IFERROR(VLOOKUP(F569, Entries!$B$2:$F$601, 3, FALSE()),"")</f>
        <v/>
      </c>
      <c r="J569" s="0" t="str">
        <f aca="false">IFERROR(VLOOKUP(F569, Entries!$B$2:$F$601, 4, FALSE()),"")</f>
        <v/>
      </c>
      <c r="K569" s="0" t="str">
        <f aca="false">IFERROR(VLOOKUP(F569, Entries!$B$2:$F$601, 5, FALSE()),"")</f>
        <v/>
      </c>
      <c r="L569" s="0" t="str">
        <f aca="false">LEFT(Table22[[#This Row],[Category]],2)</f>
        <v/>
      </c>
      <c r="M569" s="0" t="str">
        <f aca="false">IF(F569&lt;&gt;0,COUNTIF($L$2:L569,L569),"")</f>
        <v/>
      </c>
      <c r="N569" s="0" t="str">
        <f aca="false">IF(F569&lt;&gt;0,L569&amp;":"&amp;M569,"")</f>
        <v/>
      </c>
    </row>
    <row r="570" customFormat="false" ht="15" hidden="false" customHeight="false" outlineLevel="0" collapsed="false">
      <c r="A570" s="5" t="n">
        <v>569</v>
      </c>
      <c r="B570" s="5" t="str">
        <f aca="false">IF(F570&lt;&gt;"",COUNTIF($J$2:J570,J570),"")</f>
        <v/>
      </c>
      <c r="C570" s="5" t="str">
        <f aca="false">IF(F570&lt;&gt;0,J570&amp;":"&amp;B570,"")</f>
        <v/>
      </c>
      <c r="D570" s="5" t="str">
        <f aca="false">IF(F570&lt;&gt;0,COUNTIF($K$2:K570,K570),"")</f>
        <v/>
      </c>
      <c r="E570" s="5" t="str">
        <f aca="false">IF(F570&lt;&gt;0,K570&amp;":"&amp;D570,"")</f>
        <v/>
      </c>
      <c r="G570" s="21"/>
      <c r="H570" s="0" t="str">
        <f aca="false">IFERROR(VLOOKUP(F570, Entries!$B$2:$F$601, 2, FALSE()),"")</f>
        <v/>
      </c>
      <c r="I570" s="0" t="str">
        <f aca="false">IFERROR(VLOOKUP(F570, Entries!$B$2:$F$601, 3, FALSE()),"")</f>
        <v/>
      </c>
      <c r="J570" s="0" t="str">
        <f aca="false">IFERROR(VLOOKUP(F570, Entries!$B$2:$F$601, 4, FALSE()),"")</f>
        <v/>
      </c>
      <c r="K570" s="0" t="str">
        <f aca="false">IFERROR(VLOOKUP(F570, Entries!$B$2:$F$601, 5, FALSE()),"")</f>
        <v/>
      </c>
      <c r="L570" s="0" t="str">
        <f aca="false">LEFT(Table22[[#This Row],[Category]],2)</f>
        <v/>
      </c>
      <c r="M570" s="0" t="str">
        <f aca="false">IF(F570&lt;&gt;0,COUNTIF($L$2:L570,L570),"")</f>
        <v/>
      </c>
      <c r="N570" s="0" t="str">
        <f aca="false">IF(F570&lt;&gt;0,L570&amp;":"&amp;M570,"")</f>
        <v/>
      </c>
    </row>
    <row r="571" customFormat="false" ht="15" hidden="false" customHeight="false" outlineLevel="0" collapsed="false">
      <c r="A571" s="5" t="n">
        <v>570</v>
      </c>
      <c r="B571" s="5" t="str">
        <f aca="false">IF(F571&lt;&gt;"",COUNTIF($J$2:J571,J571),"")</f>
        <v/>
      </c>
      <c r="C571" s="5" t="str">
        <f aca="false">IF(F571&lt;&gt;0,J571&amp;":"&amp;B571,"")</f>
        <v/>
      </c>
      <c r="D571" s="5" t="str">
        <f aca="false">IF(F571&lt;&gt;0,COUNTIF($K$2:K571,K571),"")</f>
        <v/>
      </c>
      <c r="E571" s="5" t="str">
        <f aca="false">IF(F571&lt;&gt;0,K571&amp;":"&amp;D571,"")</f>
        <v/>
      </c>
      <c r="G571" s="21"/>
      <c r="H571" s="0" t="str">
        <f aca="false">IFERROR(VLOOKUP(F571, Entries!$B$2:$F$601, 2, FALSE()),"")</f>
        <v/>
      </c>
      <c r="I571" s="0" t="str">
        <f aca="false">IFERROR(VLOOKUP(F571, Entries!$B$2:$F$601, 3, FALSE()),"")</f>
        <v/>
      </c>
      <c r="J571" s="0" t="str">
        <f aca="false">IFERROR(VLOOKUP(F571, Entries!$B$2:$F$601, 4, FALSE()),"")</f>
        <v/>
      </c>
      <c r="K571" s="0" t="str">
        <f aca="false">IFERROR(VLOOKUP(F571, Entries!$B$2:$F$601, 5, FALSE()),"")</f>
        <v/>
      </c>
      <c r="L571" s="0" t="str">
        <f aca="false">LEFT(Table22[[#This Row],[Category]],2)</f>
        <v/>
      </c>
      <c r="M571" s="0" t="str">
        <f aca="false">IF(F571&lt;&gt;0,COUNTIF($L$2:L571,L571),"")</f>
        <v/>
      </c>
      <c r="N571" s="0" t="str">
        <f aca="false">IF(F571&lt;&gt;0,L571&amp;":"&amp;M571,"")</f>
        <v/>
      </c>
    </row>
    <row r="572" customFormat="false" ht="15" hidden="false" customHeight="false" outlineLevel="0" collapsed="false">
      <c r="A572" s="5" t="n">
        <v>571</v>
      </c>
      <c r="B572" s="5" t="str">
        <f aca="false">IF(F572&lt;&gt;"",COUNTIF($J$2:J572,J572),"")</f>
        <v/>
      </c>
      <c r="C572" s="5" t="str">
        <f aca="false">IF(F572&lt;&gt;0,J572&amp;":"&amp;B572,"")</f>
        <v/>
      </c>
      <c r="D572" s="5" t="str">
        <f aca="false">IF(F572&lt;&gt;0,COUNTIF($K$2:K572,K572),"")</f>
        <v/>
      </c>
      <c r="E572" s="5" t="str">
        <f aca="false">IF(F572&lt;&gt;0,K572&amp;":"&amp;D572,"")</f>
        <v/>
      </c>
      <c r="G572" s="21"/>
      <c r="H572" s="0" t="str">
        <f aca="false">IFERROR(VLOOKUP(F572, Entries!$B$2:$F$601, 2, FALSE()),"")</f>
        <v/>
      </c>
      <c r="I572" s="0" t="str">
        <f aca="false">IFERROR(VLOOKUP(F572, Entries!$B$2:$F$601, 3, FALSE()),"")</f>
        <v/>
      </c>
      <c r="J572" s="0" t="str">
        <f aca="false">IFERROR(VLOOKUP(F572, Entries!$B$2:$F$601, 4, FALSE()),"")</f>
        <v/>
      </c>
      <c r="K572" s="0" t="str">
        <f aca="false">IFERROR(VLOOKUP(F572, Entries!$B$2:$F$601, 5, FALSE()),"")</f>
        <v/>
      </c>
      <c r="L572" s="0" t="str">
        <f aca="false">LEFT(Table22[[#This Row],[Category]],2)</f>
        <v/>
      </c>
      <c r="M572" s="0" t="str">
        <f aca="false">IF(F572&lt;&gt;0,COUNTIF($L$2:L572,L572),"")</f>
        <v/>
      </c>
      <c r="N572" s="0" t="str">
        <f aca="false">IF(F572&lt;&gt;0,L572&amp;":"&amp;M572,"")</f>
        <v/>
      </c>
    </row>
    <row r="573" customFormat="false" ht="15" hidden="false" customHeight="false" outlineLevel="0" collapsed="false">
      <c r="A573" s="5" t="n">
        <v>572</v>
      </c>
      <c r="B573" s="5" t="str">
        <f aca="false">IF(F573&lt;&gt;"",COUNTIF($J$2:J573,J573),"")</f>
        <v/>
      </c>
      <c r="C573" s="5" t="str">
        <f aca="false">IF(F573&lt;&gt;0,J573&amp;":"&amp;B573,"")</f>
        <v/>
      </c>
      <c r="D573" s="5" t="str">
        <f aca="false">IF(F573&lt;&gt;0,COUNTIF($K$2:K573,K573),"")</f>
        <v/>
      </c>
      <c r="E573" s="5" t="str">
        <f aca="false">IF(F573&lt;&gt;0,K573&amp;":"&amp;D573,"")</f>
        <v/>
      </c>
      <c r="G573" s="21"/>
      <c r="H573" s="0" t="str">
        <f aca="false">IFERROR(VLOOKUP(F573, Entries!$B$2:$F$601, 2, FALSE()),"")</f>
        <v/>
      </c>
      <c r="I573" s="0" t="str">
        <f aca="false">IFERROR(VLOOKUP(F573, Entries!$B$2:$F$601, 3, FALSE()),"")</f>
        <v/>
      </c>
      <c r="J573" s="0" t="str">
        <f aca="false">IFERROR(VLOOKUP(F573, Entries!$B$2:$F$601, 4, FALSE()),"")</f>
        <v/>
      </c>
      <c r="K573" s="0" t="str">
        <f aca="false">IFERROR(VLOOKUP(F573, Entries!$B$2:$F$601, 5, FALSE()),"")</f>
        <v/>
      </c>
      <c r="L573" s="0" t="str">
        <f aca="false">LEFT(Table22[[#This Row],[Category]],2)</f>
        <v/>
      </c>
      <c r="M573" s="0" t="str">
        <f aca="false">IF(F573&lt;&gt;0,COUNTIF($L$2:L573,L573),"")</f>
        <v/>
      </c>
      <c r="N573" s="0" t="str">
        <f aca="false">IF(F573&lt;&gt;0,L573&amp;":"&amp;M573,"")</f>
        <v/>
      </c>
    </row>
    <row r="574" customFormat="false" ht="15" hidden="false" customHeight="false" outlineLevel="0" collapsed="false">
      <c r="A574" s="5" t="n">
        <v>573</v>
      </c>
      <c r="B574" s="5" t="str">
        <f aca="false">IF(F574&lt;&gt;"",COUNTIF($J$2:J574,J574),"")</f>
        <v/>
      </c>
      <c r="C574" s="5" t="str">
        <f aca="false">IF(F574&lt;&gt;0,J574&amp;":"&amp;B574,"")</f>
        <v/>
      </c>
      <c r="D574" s="5" t="str">
        <f aca="false">IF(F574&lt;&gt;0,COUNTIF($K$2:K574,K574),"")</f>
        <v/>
      </c>
      <c r="E574" s="5" t="str">
        <f aca="false">IF(F574&lt;&gt;0,K574&amp;":"&amp;D574,"")</f>
        <v/>
      </c>
      <c r="G574" s="21"/>
      <c r="H574" s="0" t="str">
        <f aca="false">IFERROR(VLOOKUP(F574, Entries!$B$2:$F$601, 2, FALSE()),"")</f>
        <v/>
      </c>
      <c r="I574" s="0" t="str">
        <f aca="false">IFERROR(VLOOKUP(F574, Entries!$B$2:$F$601, 3, FALSE()),"")</f>
        <v/>
      </c>
      <c r="J574" s="0" t="str">
        <f aca="false">IFERROR(VLOOKUP(F574, Entries!$B$2:$F$601, 4, FALSE()),"")</f>
        <v/>
      </c>
      <c r="K574" s="0" t="str">
        <f aca="false">IFERROR(VLOOKUP(F574, Entries!$B$2:$F$601, 5, FALSE()),"")</f>
        <v/>
      </c>
      <c r="L574" s="0" t="str">
        <f aca="false">LEFT(Table22[[#This Row],[Category]],2)</f>
        <v/>
      </c>
      <c r="M574" s="0" t="str">
        <f aca="false">IF(F574&lt;&gt;0,COUNTIF($L$2:L574,L574),"")</f>
        <v/>
      </c>
      <c r="N574" s="0" t="str">
        <f aca="false">IF(F574&lt;&gt;0,L574&amp;":"&amp;M574,"")</f>
        <v/>
      </c>
    </row>
    <row r="575" customFormat="false" ht="15" hidden="false" customHeight="false" outlineLevel="0" collapsed="false">
      <c r="A575" s="5" t="n">
        <v>574</v>
      </c>
      <c r="B575" s="5" t="str">
        <f aca="false">IF(F575&lt;&gt;"",COUNTIF($J$2:J575,J575),"")</f>
        <v/>
      </c>
      <c r="C575" s="5" t="str">
        <f aca="false">IF(F575&lt;&gt;0,J575&amp;":"&amp;B575,"")</f>
        <v/>
      </c>
      <c r="D575" s="5" t="str">
        <f aca="false">IF(F575&lt;&gt;0,COUNTIF($K$2:K575,K575),"")</f>
        <v/>
      </c>
      <c r="E575" s="5" t="str">
        <f aca="false">IF(F575&lt;&gt;0,K575&amp;":"&amp;D575,"")</f>
        <v/>
      </c>
      <c r="G575" s="21"/>
      <c r="H575" s="0" t="str">
        <f aca="false">IFERROR(VLOOKUP(F575, Entries!$B$2:$F$601, 2, FALSE()),"")</f>
        <v/>
      </c>
      <c r="I575" s="0" t="str">
        <f aca="false">IFERROR(VLOOKUP(F575, Entries!$B$2:$F$601, 3, FALSE()),"")</f>
        <v/>
      </c>
      <c r="J575" s="0" t="str">
        <f aca="false">IFERROR(VLOOKUP(F575, Entries!$B$2:$F$601, 4, FALSE()),"")</f>
        <v/>
      </c>
      <c r="K575" s="0" t="str">
        <f aca="false">IFERROR(VLOOKUP(F575, Entries!$B$2:$F$601, 5, FALSE()),"")</f>
        <v/>
      </c>
      <c r="L575" s="0" t="str">
        <f aca="false">LEFT(Table22[[#This Row],[Category]],2)</f>
        <v/>
      </c>
      <c r="M575" s="0" t="str">
        <f aca="false">IF(F575&lt;&gt;0,COUNTIF($L$2:L575,L575),"")</f>
        <v/>
      </c>
      <c r="N575" s="0" t="str">
        <f aca="false">IF(F575&lt;&gt;0,L575&amp;":"&amp;M575,"")</f>
        <v/>
      </c>
    </row>
    <row r="576" customFormat="false" ht="15" hidden="false" customHeight="false" outlineLevel="0" collapsed="false">
      <c r="A576" s="5" t="n">
        <v>575</v>
      </c>
      <c r="B576" s="5" t="str">
        <f aca="false">IF(F576&lt;&gt;"",COUNTIF($J$2:J576,J576),"")</f>
        <v/>
      </c>
      <c r="C576" s="5" t="str">
        <f aca="false">IF(F576&lt;&gt;0,J576&amp;":"&amp;B576,"")</f>
        <v/>
      </c>
      <c r="D576" s="5" t="str">
        <f aca="false">IF(F576&lt;&gt;0,COUNTIF($K$2:K576,K576),"")</f>
        <v/>
      </c>
      <c r="E576" s="5" t="str">
        <f aca="false">IF(F576&lt;&gt;0,K576&amp;":"&amp;D576,"")</f>
        <v/>
      </c>
      <c r="G576" s="21"/>
      <c r="H576" s="0" t="str">
        <f aca="false">IFERROR(VLOOKUP(F576, Entries!$B$2:$F$601, 2, FALSE()),"")</f>
        <v/>
      </c>
      <c r="I576" s="0" t="str">
        <f aca="false">IFERROR(VLOOKUP(F576, Entries!$B$2:$F$601, 3, FALSE()),"")</f>
        <v/>
      </c>
      <c r="J576" s="0" t="str">
        <f aca="false">IFERROR(VLOOKUP(F576, Entries!$B$2:$F$601, 4, FALSE()),"")</f>
        <v/>
      </c>
      <c r="K576" s="0" t="str">
        <f aca="false">IFERROR(VLOOKUP(F576, Entries!$B$2:$F$601, 5, FALSE()),"")</f>
        <v/>
      </c>
      <c r="L576" s="0" t="str">
        <f aca="false">LEFT(Table22[[#This Row],[Category]],2)</f>
        <v/>
      </c>
      <c r="M576" s="0" t="str">
        <f aca="false">IF(F576&lt;&gt;0,COUNTIF($L$2:L576,L576),"")</f>
        <v/>
      </c>
      <c r="N576" s="0" t="str">
        <f aca="false">IF(F576&lt;&gt;0,L576&amp;":"&amp;M576,"")</f>
        <v/>
      </c>
    </row>
    <row r="577" customFormat="false" ht="15" hidden="false" customHeight="false" outlineLevel="0" collapsed="false">
      <c r="A577" s="5" t="n">
        <v>576</v>
      </c>
      <c r="B577" s="5" t="str">
        <f aca="false">IF(F577&lt;&gt;"",COUNTIF($J$2:J577,J577),"")</f>
        <v/>
      </c>
      <c r="C577" s="5" t="str">
        <f aca="false">IF(F577&lt;&gt;0,J577&amp;":"&amp;B577,"")</f>
        <v/>
      </c>
      <c r="D577" s="5" t="str">
        <f aca="false">IF(F577&lt;&gt;0,COUNTIF($K$2:K577,K577),"")</f>
        <v/>
      </c>
      <c r="E577" s="5" t="str">
        <f aca="false">IF(F577&lt;&gt;0,K577&amp;":"&amp;D577,"")</f>
        <v/>
      </c>
      <c r="G577" s="21"/>
      <c r="H577" s="0" t="str">
        <f aca="false">IFERROR(VLOOKUP(F577, Entries!$B$2:$F$601, 2, FALSE()),"")</f>
        <v/>
      </c>
      <c r="I577" s="0" t="str">
        <f aca="false">IFERROR(VLOOKUP(F577, Entries!$B$2:$F$601, 3, FALSE()),"")</f>
        <v/>
      </c>
      <c r="J577" s="0" t="str">
        <f aca="false">IFERROR(VLOOKUP(F577, Entries!$B$2:$F$601, 4, FALSE()),"")</f>
        <v/>
      </c>
      <c r="K577" s="0" t="str">
        <f aca="false">IFERROR(VLOOKUP(F577, Entries!$B$2:$F$601, 5, FALSE()),"")</f>
        <v/>
      </c>
      <c r="L577" s="0" t="str">
        <f aca="false">LEFT(Table22[[#This Row],[Category]],2)</f>
        <v/>
      </c>
      <c r="M577" s="0" t="str">
        <f aca="false">IF(F577&lt;&gt;0,COUNTIF($L$2:L577,L577),"")</f>
        <v/>
      </c>
      <c r="N577" s="0" t="str">
        <f aca="false">IF(F577&lt;&gt;0,L577&amp;":"&amp;M577,"")</f>
        <v/>
      </c>
    </row>
    <row r="578" customFormat="false" ht="15" hidden="false" customHeight="false" outlineLevel="0" collapsed="false">
      <c r="A578" s="5" t="n">
        <v>577</v>
      </c>
      <c r="B578" s="5" t="str">
        <f aca="false">IF(F578&lt;&gt;"",COUNTIF($J$2:J578,J578),"")</f>
        <v/>
      </c>
      <c r="C578" s="5" t="str">
        <f aca="false">IF(F578&lt;&gt;0,J578&amp;":"&amp;B578,"")</f>
        <v/>
      </c>
      <c r="D578" s="5" t="str">
        <f aca="false">IF(F578&lt;&gt;0,COUNTIF($K$2:K578,K578),"")</f>
        <v/>
      </c>
      <c r="E578" s="5" t="str">
        <f aca="false">IF(F578&lt;&gt;0,K578&amp;":"&amp;D578,"")</f>
        <v/>
      </c>
      <c r="G578" s="21"/>
      <c r="H578" s="0" t="str">
        <f aca="false">IFERROR(VLOOKUP(F578, Entries!$B$2:$F$601, 2, FALSE()),"")</f>
        <v/>
      </c>
      <c r="I578" s="0" t="str">
        <f aca="false">IFERROR(VLOOKUP(F578, Entries!$B$2:$F$601, 3, FALSE()),"")</f>
        <v/>
      </c>
      <c r="J578" s="0" t="str">
        <f aca="false">IFERROR(VLOOKUP(F578, Entries!$B$2:$F$601, 4, FALSE()),"")</f>
        <v/>
      </c>
      <c r="K578" s="0" t="str">
        <f aca="false">IFERROR(VLOOKUP(F578, Entries!$B$2:$F$601, 5, FALSE()),"")</f>
        <v/>
      </c>
      <c r="L578" s="0" t="str">
        <f aca="false">LEFT(Table22[[#This Row],[Category]],2)</f>
        <v/>
      </c>
      <c r="M578" s="0" t="str">
        <f aca="false">IF(F578&lt;&gt;0,COUNTIF($L$2:L578,L578),"")</f>
        <v/>
      </c>
      <c r="N578" s="0" t="str">
        <f aca="false">IF(F578&lt;&gt;0,L578&amp;":"&amp;M578,"")</f>
        <v/>
      </c>
    </row>
    <row r="579" customFormat="false" ht="15" hidden="false" customHeight="false" outlineLevel="0" collapsed="false">
      <c r="A579" s="5" t="n">
        <v>578</v>
      </c>
      <c r="B579" s="5" t="str">
        <f aca="false">IF(F579&lt;&gt;"",COUNTIF($J$2:J579,J579),"")</f>
        <v/>
      </c>
      <c r="C579" s="5" t="str">
        <f aca="false">IF(F579&lt;&gt;0,J579&amp;":"&amp;B579,"")</f>
        <v/>
      </c>
      <c r="D579" s="5" t="str">
        <f aca="false">IF(F579&lt;&gt;0,COUNTIF($K$2:K579,K579),"")</f>
        <v/>
      </c>
      <c r="E579" s="5" t="str">
        <f aca="false">IF(F579&lt;&gt;0,K579&amp;":"&amp;D579,"")</f>
        <v/>
      </c>
      <c r="G579" s="21"/>
      <c r="H579" s="0" t="str">
        <f aca="false">IFERROR(VLOOKUP(F579, Entries!$B$2:$F$601, 2, FALSE()),"")</f>
        <v/>
      </c>
      <c r="I579" s="0" t="str">
        <f aca="false">IFERROR(VLOOKUP(F579, Entries!$B$2:$F$601, 3, FALSE()),"")</f>
        <v/>
      </c>
      <c r="J579" s="0" t="str">
        <f aca="false">IFERROR(VLOOKUP(F579, Entries!$B$2:$F$601, 4, FALSE()),"")</f>
        <v/>
      </c>
      <c r="K579" s="0" t="str">
        <f aca="false">IFERROR(VLOOKUP(F579, Entries!$B$2:$F$601, 5, FALSE()),"")</f>
        <v/>
      </c>
      <c r="L579" s="0" t="str">
        <f aca="false">LEFT(Table22[[#This Row],[Category]],2)</f>
        <v/>
      </c>
      <c r="M579" s="0" t="str">
        <f aca="false">IF(F579&lt;&gt;0,COUNTIF($L$2:L579,L579),"")</f>
        <v/>
      </c>
      <c r="N579" s="0" t="str">
        <f aca="false">IF(F579&lt;&gt;0,L579&amp;":"&amp;M579,"")</f>
        <v/>
      </c>
    </row>
    <row r="580" customFormat="false" ht="15" hidden="false" customHeight="false" outlineLevel="0" collapsed="false">
      <c r="A580" s="5" t="n">
        <v>579</v>
      </c>
      <c r="B580" s="5" t="str">
        <f aca="false">IF(F580&lt;&gt;"",COUNTIF($J$2:J580,J580),"")</f>
        <v/>
      </c>
      <c r="C580" s="5" t="str">
        <f aca="false">IF(F580&lt;&gt;0,J580&amp;":"&amp;B580,"")</f>
        <v/>
      </c>
      <c r="D580" s="5" t="str">
        <f aca="false">IF(F580&lt;&gt;0,COUNTIF($K$2:K580,K580),"")</f>
        <v/>
      </c>
      <c r="E580" s="5" t="str">
        <f aca="false">IF(F580&lt;&gt;0,K580&amp;":"&amp;D580,"")</f>
        <v/>
      </c>
      <c r="G580" s="21"/>
      <c r="H580" s="0" t="str">
        <f aca="false">IFERROR(VLOOKUP(F580, Entries!$B$2:$F$601, 2, FALSE()),"")</f>
        <v/>
      </c>
      <c r="I580" s="0" t="str">
        <f aca="false">IFERROR(VLOOKUP(F580, Entries!$B$2:$F$601, 3, FALSE()),"")</f>
        <v/>
      </c>
      <c r="J580" s="0" t="str">
        <f aca="false">IFERROR(VLOOKUP(F580, Entries!$B$2:$F$601, 4, FALSE()),"")</f>
        <v/>
      </c>
      <c r="K580" s="0" t="str">
        <f aca="false">IFERROR(VLOOKUP(F580, Entries!$B$2:$F$601, 5, FALSE()),"")</f>
        <v/>
      </c>
      <c r="L580" s="0" t="str">
        <f aca="false">LEFT(Table22[[#This Row],[Category]],2)</f>
        <v/>
      </c>
      <c r="M580" s="0" t="str">
        <f aca="false">IF(F580&lt;&gt;0,COUNTIF($L$2:L580,L580),"")</f>
        <v/>
      </c>
      <c r="N580" s="0" t="str">
        <f aca="false">IF(F580&lt;&gt;0,L580&amp;":"&amp;M580,"")</f>
        <v/>
      </c>
    </row>
    <row r="581" customFormat="false" ht="15" hidden="false" customHeight="false" outlineLevel="0" collapsed="false">
      <c r="A581" s="5" t="n">
        <v>580</v>
      </c>
      <c r="B581" s="5" t="str">
        <f aca="false">IF(F581&lt;&gt;"",COUNTIF($J$2:J581,J581),"")</f>
        <v/>
      </c>
      <c r="C581" s="5" t="str">
        <f aca="false">IF(F581&lt;&gt;0,J581&amp;":"&amp;B581,"")</f>
        <v/>
      </c>
      <c r="D581" s="5" t="str">
        <f aca="false">IF(F581&lt;&gt;0,COUNTIF($K$2:K581,K581),"")</f>
        <v/>
      </c>
      <c r="E581" s="5" t="str">
        <f aca="false">IF(F581&lt;&gt;0,K581&amp;":"&amp;D581,"")</f>
        <v/>
      </c>
      <c r="G581" s="21"/>
      <c r="H581" s="0" t="str">
        <f aca="false">IFERROR(VLOOKUP(F581, Entries!$B$2:$F$601, 2, FALSE()),"")</f>
        <v/>
      </c>
      <c r="I581" s="0" t="str">
        <f aca="false">IFERROR(VLOOKUP(F581, Entries!$B$2:$F$601, 3, FALSE()),"")</f>
        <v/>
      </c>
      <c r="J581" s="0" t="str">
        <f aca="false">IFERROR(VLOOKUP(F581, Entries!$B$2:$F$601, 4, FALSE()),"")</f>
        <v/>
      </c>
      <c r="K581" s="0" t="str">
        <f aca="false">IFERROR(VLOOKUP(F581, Entries!$B$2:$F$601, 5, FALSE()),"")</f>
        <v/>
      </c>
      <c r="L581" s="0" t="str">
        <f aca="false">LEFT(Table22[[#This Row],[Category]],2)</f>
        <v/>
      </c>
      <c r="M581" s="0" t="str">
        <f aca="false">IF(F581&lt;&gt;0,COUNTIF($L$2:L581,L581),"")</f>
        <v/>
      </c>
      <c r="N581" s="0" t="str">
        <f aca="false">IF(F581&lt;&gt;0,L581&amp;":"&amp;M581,"")</f>
        <v/>
      </c>
    </row>
    <row r="582" customFormat="false" ht="15" hidden="false" customHeight="false" outlineLevel="0" collapsed="false">
      <c r="A582" s="5" t="n">
        <v>581</v>
      </c>
      <c r="B582" s="5" t="str">
        <f aca="false">IF(F582&lt;&gt;"",COUNTIF($J$2:J582,J582),"")</f>
        <v/>
      </c>
      <c r="C582" s="5" t="str">
        <f aca="false">IF(F582&lt;&gt;0,J582&amp;":"&amp;B582,"")</f>
        <v/>
      </c>
      <c r="D582" s="5" t="str">
        <f aca="false">IF(F582&lt;&gt;0,COUNTIF($K$2:K582,K582),"")</f>
        <v/>
      </c>
      <c r="E582" s="5" t="str">
        <f aca="false">IF(F582&lt;&gt;0,K582&amp;":"&amp;D582,"")</f>
        <v/>
      </c>
      <c r="G582" s="21"/>
      <c r="H582" s="0" t="str">
        <f aca="false">IFERROR(VLOOKUP(F582, Entries!$B$2:$F$601, 2, FALSE()),"")</f>
        <v/>
      </c>
      <c r="I582" s="0" t="str">
        <f aca="false">IFERROR(VLOOKUP(F582, Entries!$B$2:$F$601, 3, FALSE()),"")</f>
        <v/>
      </c>
      <c r="J582" s="0" t="str">
        <f aca="false">IFERROR(VLOOKUP(F582, Entries!$B$2:$F$601, 4, FALSE()),"")</f>
        <v/>
      </c>
      <c r="K582" s="0" t="str">
        <f aca="false">IFERROR(VLOOKUP(F582, Entries!$B$2:$F$601, 5, FALSE()),"")</f>
        <v/>
      </c>
      <c r="L582" s="0" t="str">
        <f aca="false">LEFT(Table22[[#This Row],[Category]],2)</f>
        <v/>
      </c>
      <c r="M582" s="0" t="str">
        <f aca="false">IF(F582&lt;&gt;0,COUNTIF($L$2:L582,L582),"")</f>
        <v/>
      </c>
      <c r="N582" s="0" t="str">
        <f aca="false">IF(F582&lt;&gt;0,L582&amp;":"&amp;M582,"")</f>
        <v/>
      </c>
    </row>
    <row r="583" customFormat="false" ht="15" hidden="false" customHeight="false" outlineLevel="0" collapsed="false">
      <c r="A583" s="5" t="n">
        <v>582</v>
      </c>
      <c r="B583" s="5" t="str">
        <f aca="false">IF(F583&lt;&gt;"",COUNTIF($J$2:J583,J583),"")</f>
        <v/>
      </c>
      <c r="C583" s="5" t="str">
        <f aca="false">IF(F583&lt;&gt;0,J583&amp;":"&amp;B583,"")</f>
        <v/>
      </c>
      <c r="D583" s="5" t="str">
        <f aca="false">IF(F583&lt;&gt;0,COUNTIF($K$2:K583,K583),"")</f>
        <v/>
      </c>
      <c r="E583" s="5" t="str">
        <f aca="false">IF(F583&lt;&gt;0,K583&amp;":"&amp;D583,"")</f>
        <v/>
      </c>
      <c r="G583" s="21"/>
      <c r="H583" s="0" t="str">
        <f aca="false">IFERROR(VLOOKUP(F583, Entries!$B$2:$F$601, 2, FALSE()),"")</f>
        <v/>
      </c>
      <c r="I583" s="0" t="str">
        <f aca="false">IFERROR(VLOOKUP(F583, Entries!$B$2:$F$601, 3, FALSE()),"")</f>
        <v/>
      </c>
      <c r="J583" s="0" t="str">
        <f aca="false">IFERROR(VLOOKUP(F583, Entries!$B$2:$F$601, 4, FALSE()),"")</f>
        <v/>
      </c>
      <c r="K583" s="0" t="str">
        <f aca="false">IFERROR(VLOOKUP(F583, Entries!$B$2:$F$601, 5, FALSE()),"")</f>
        <v/>
      </c>
      <c r="L583" s="0" t="str">
        <f aca="false">LEFT(Table22[[#This Row],[Category]],2)</f>
        <v/>
      </c>
      <c r="M583" s="0" t="str">
        <f aca="false">IF(F583&lt;&gt;0,COUNTIF($L$2:L583,L583),"")</f>
        <v/>
      </c>
      <c r="N583" s="0" t="str">
        <f aca="false">IF(F583&lt;&gt;0,L583&amp;":"&amp;M583,"")</f>
        <v/>
      </c>
    </row>
    <row r="584" customFormat="false" ht="15" hidden="false" customHeight="false" outlineLevel="0" collapsed="false">
      <c r="A584" s="5" t="n">
        <v>583</v>
      </c>
      <c r="B584" s="5" t="str">
        <f aca="false">IF(F584&lt;&gt;"",COUNTIF($J$2:J584,J584),"")</f>
        <v/>
      </c>
      <c r="C584" s="5" t="str">
        <f aca="false">IF(F584&lt;&gt;0,J584&amp;":"&amp;B584,"")</f>
        <v/>
      </c>
      <c r="D584" s="5" t="str">
        <f aca="false">IF(F584&lt;&gt;0,COUNTIF($K$2:K584,K584),"")</f>
        <v/>
      </c>
      <c r="E584" s="5" t="str">
        <f aca="false">IF(F584&lt;&gt;0,K584&amp;":"&amp;D584,"")</f>
        <v/>
      </c>
      <c r="G584" s="21"/>
      <c r="H584" s="0" t="str">
        <f aca="false">IFERROR(VLOOKUP(F584, Entries!$B$2:$F$601, 2, FALSE()),"")</f>
        <v/>
      </c>
      <c r="I584" s="0" t="str">
        <f aca="false">IFERROR(VLOOKUP(F584, Entries!$B$2:$F$601, 3, FALSE()),"")</f>
        <v/>
      </c>
      <c r="J584" s="0" t="str">
        <f aca="false">IFERROR(VLOOKUP(F584, Entries!$B$2:$F$601, 4, FALSE()),"")</f>
        <v/>
      </c>
      <c r="K584" s="0" t="str">
        <f aca="false">IFERROR(VLOOKUP(F584, Entries!$B$2:$F$601, 5, FALSE()),"")</f>
        <v/>
      </c>
      <c r="L584" s="0" t="str">
        <f aca="false">LEFT(Table22[[#This Row],[Category]],2)</f>
        <v/>
      </c>
      <c r="M584" s="0" t="str">
        <f aca="false">IF(F584&lt;&gt;0,COUNTIF($L$2:L584,L584),"")</f>
        <v/>
      </c>
      <c r="N584" s="0" t="str">
        <f aca="false">IF(F584&lt;&gt;0,L584&amp;":"&amp;M584,"")</f>
        <v/>
      </c>
    </row>
    <row r="585" customFormat="false" ht="15" hidden="false" customHeight="false" outlineLevel="0" collapsed="false">
      <c r="A585" s="5" t="n">
        <v>584</v>
      </c>
      <c r="B585" s="5" t="str">
        <f aca="false">IF(F585&lt;&gt;"",COUNTIF($J$2:J585,J585),"")</f>
        <v/>
      </c>
      <c r="C585" s="5" t="str">
        <f aca="false">IF(F585&lt;&gt;0,J585&amp;":"&amp;B585,"")</f>
        <v/>
      </c>
      <c r="D585" s="5" t="str">
        <f aca="false">IF(F585&lt;&gt;0,COUNTIF($K$2:K585,K585),"")</f>
        <v/>
      </c>
      <c r="E585" s="5" t="str">
        <f aca="false">IF(F585&lt;&gt;0,K585&amp;":"&amp;D585,"")</f>
        <v/>
      </c>
      <c r="G585" s="21"/>
      <c r="H585" s="0" t="str">
        <f aca="false">IFERROR(VLOOKUP(F585, Entries!$B$2:$F$601, 2, FALSE()),"")</f>
        <v/>
      </c>
      <c r="I585" s="0" t="str">
        <f aca="false">IFERROR(VLOOKUP(F585, Entries!$B$2:$F$601, 3, FALSE()),"")</f>
        <v/>
      </c>
      <c r="J585" s="0" t="str">
        <f aca="false">IFERROR(VLOOKUP(F585, Entries!$B$2:$F$601, 4, FALSE()),"")</f>
        <v/>
      </c>
      <c r="K585" s="0" t="str">
        <f aca="false">IFERROR(VLOOKUP(F585, Entries!$B$2:$F$601, 5, FALSE()),"")</f>
        <v/>
      </c>
      <c r="L585" s="0" t="str">
        <f aca="false">LEFT(Table22[[#This Row],[Category]],2)</f>
        <v/>
      </c>
      <c r="M585" s="0" t="str">
        <f aca="false">IF(F585&lt;&gt;0,COUNTIF($L$2:L585,L585),"")</f>
        <v/>
      </c>
      <c r="N585" s="0" t="str">
        <f aca="false">IF(F585&lt;&gt;0,L585&amp;":"&amp;M585,"")</f>
        <v/>
      </c>
    </row>
    <row r="586" customFormat="false" ht="15" hidden="false" customHeight="false" outlineLevel="0" collapsed="false">
      <c r="A586" s="5" t="n">
        <v>585</v>
      </c>
      <c r="B586" s="5" t="str">
        <f aca="false">IF(F586&lt;&gt;"",COUNTIF($J$2:J586,J586),"")</f>
        <v/>
      </c>
      <c r="C586" s="5" t="str">
        <f aca="false">IF(F586&lt;&gt;0,J586&amp;":"&amp;B586,"")</f>
        <v/>
      </c>
      <c r="D586" s="5" t="str">
        <f aca="false">IF(F586&lt;&gt;0,COUNTIF($K$2:K586,K586),"")</f>
        <v/>
      </c>
      <c r="E586" s="5" t="str">
        <f aca="false">IF(F586&lt;&gt;0,K586&amp;":"&amp;D586,"")</f>
        <v/>
      </c>
      <c r="G586" s="21"/>
      <c r="H586" s="0" t="str">
        <f aca="false">IFERROR(VLOOKUP(F586, Entries!$B$2:$F$601, 2, FALSE()),"")</f>
        <v/>
      </c>
      <c r="I586" s="0" t="str">
        <f aca="false">IFERROR(VLOOKUP(F586, Entries!$B$2:$F$601, 3, FALSE()),"")</f>
        <v/>
      </c>
      <c r="J586" s="0" t="str">
        <f aca="false">IFERROR(VLOOKUP(F586, Entries!$B$2:$F$601, 4, FALSE()),"")</f>
        <v/>
      </c>
      <c r="K586" s="0" t="str">
        <f aca="false">IFERROR(VLOOKUP(F586, Entries!$B$2:$F$601, 5, FALSE()),"")</f>
        <v/>
      </c>
      <c r="L586" s="0" t="str">
        <f aca="false">LEFT(Table22[[#This Row],[Category]],2)</f>
        <v/>
      </c>
      <c r="M586" s="0" t="str">
        <f aca="false">IF(F586&lt;&gt;0,COUNTIF($L$2:L586,L586),"")</f>
        <v/>
      </c>
      <c r="N586" s="0" t="str">
        <f aca="false">IF(F586&lt;&gt;0,L586&amp;":"&amp;M586,"")</f>
        <v/>
      </c>
    </row>
    <row r="587" customFormat="false" ht="15" hidden="false" customHeight="false" outlineLevel="0" collapsed="false">
      <c r="A587" s="5" t="n">
        <v>586</v>
      </c>
      <c r="B587" s="5" t="str">
        <f aca="false">IF(F587&lt;&gt;"",COUNTIF($J$2:J587,J587),"")</f>
        <v/>
      </c>
      <c r="C587" s="5" t="str">
        <f aca="false">IF(F587&lt;&gt;0,J587&amp;":"&amp;B587,"")</f>
        <v/>
      </c>
      <c r="D587" s="5" t="str">
        <f aca="false">IF(F587&lt;&gt;0,COUNTIF($K$2:K587,K587),"")</f>
        <v/>
      </c>
      <c r="E587" s="5" t="str">
        <f aca="false">IF(F587&lt;&gt;0,K587&amp;":"&amp;D587,"")</f>
        <v/>
      </c>
      <c r="G587" s="21"/>
      <c r="H587" s="0" t="str">
        <f aca="false">IFERROR(VLOOKUP(F587, Entries!$B$2:$F$601, 2, FALSE()),"")</f>
        <v/>
      </c>
      <c r="I587" s="0" t="str">
        <f aca="false">IFERROR(VLOOKUP(F587, Entries!$B$2:$F$601, 3, FALSE()),"")</f>
        <v/>
      </c>
      <c r="J587" s="0" t="str">
        <f aca="false">IFERROR(VLOOKUP(F587, Entries!$B$2:$F$601, 4, FALSE()),"")</f>
        <v/>
      </c>
      <c r="K587" s="0" t="str">
        <f aca="false">IFERROR(VLOOKUP(F587, Entries!$B$2:$F$601, 5, FALSE()),"")</f>
        <v/>
      </c>
      <c r="L587" s="0" t="str">
        <f aca="false">LEFT(Table22[[#This Row],[Category]],2)</f>
        <v/>
      </c>
      <c r="M587" s="0" t="str">
        <f aca="false">IF(F587&lt;&gt;0,COUNTIF($L$2:L587,L587),"")</f>
        <v/>
      </c>
      <c r="N587" s="0" t="str">
        <f aca="false">IF(F587&lt;&gt;0,L587&amp;":"&amp;M587,"")</f>
        <v/>
      </c>
    </row>
    <row r="588" customFormat="false" ht="15" hidden="false" customHeight="false" outlineLevel="0" collapsed="false">
      <c r="A588" s="5" t="n">
        <v>587</v>
      </c>
      <c r="B588" s="5" t="str">
        <f aca="false">IF(F588&lt;&gt;"",COUNTIF($J$2:J588,J588),"")</f>
        <v/>
      </c>
      <c r="C588" s="5" t="str">
        <f aca="false">IF(F588&lt;&gt;0,J588&amp;":"&amp;B588,"")</f>
        <v/>
      </c>
      <c r="D588" s="5" t="str">
        <f aca="false">IF(F588&lt;&gt;0,COUNTIF($K$2:K588,K588),"")</f>
        <v/>
      </c>
      <c r="E588" s="5" t="str">
        <f aca="false">IF(F588&lt;&gt;0,K588&amp;":"&amp;D588,"")</f>
        <v/>
      </c>
      <c r="G588" s="21"/>
      <c r="H588" s="0" t="str">
        <f aca="false">IFERROR(VLOOKUP(F588, Entries!$B$2:$F$601, 2, FALSE()),"")</f>
        <v/>
      </c>
      <c r="I588" s="0" t="str">
        <f aca="false">IFERROR(VLOOKUP(F588, Entries!$B$2:$F$601, 3, FALSE()),"")</f>
        <v/>
      </c>
      <c r="J588" s="0" t="str">
        <f aca="false">IFERROR(VLOOKUP(F588, Entries!$B$2:$F$601, 4, FALSE()),"")</f>
        <v/>
      </c>
      <c r="K588" s="0" t="str">
        <f aca="false">IFERROR(VLOOKUP(F588, Entries!$B$2:$F$601, 5, FALSE()),"")</f>
        <v/>
      </c>
      <c r="L588" s="0" t="str">
        <f aca="false">LEFT(Table22[[#This Row],[Category]],2)</f>
        <v/>
      </c>
      <c r="M588" s="0" t="str">
        <f aca="false">IF(F588&lt;&gt;0,COUNTIF($L$2:L588,L588),"")</f>
        <v/>
      </c>
      <c r="N588" s="0" t="str">
        <f aca="false">IF(F588&lt;&gt;0,L588&amp;":"&amp;M588,"")</f>
        <v/>
      </c>
    </row>
    <row r="589" customFormat="false" ht="15" hidden="false" customHeight="false" outlineLevel="0" collapsed="false">
      <c r="A589" s="5" t="n">
        <v>588</v>
      </c>
      <c r="B589" s="5" t="str">
        <f aca="false">IF(F589&lt;&gt;"",COUNTIF($J$2:J589,J589),"")</f>
        <v/>
      </c>
      <c r="C589" s="5" t="str">
        <f aca="false">IF(F589&lt;&gt;0,J589&amp;":"&amp;B589,"")</f>
        <v/>
      </c>
      <c r="D589" s="5" t="str">
        <f aca="false">IF(F589&lt;&gt;0,COUNTIF($K$2:K589,K589),"")</f>
        <v/>
      </c>
      <c r="E589" s="5" t="str">
        <f aca="false">IF(F589&lt;&gt;0,K589&amp;":"&amp;D589,"")</f>
        <v/>
      </c>
      <c r="G589" s="21"/>
      <c r="H589" s="0" t="str">
        <f aca="false">IFERROR(VLOOKUP(F589, Entries!$B$2:$F$601, 2, FALSE()),"")</f>
        <v/>
      </c>
      <c r="I589" s="0" t="str">
        <f aca="false">IFERROR(VLOOKUP(F589, Entries!$B$2:$F$601, 3, FALSE()),"")</f>
        <v/>
      </c>
      <c r="J589" s="0" t="str">
        <f aca="false">IFERROR(VLOOKUP(F589, Entries!$B$2:$F$601, 4, FALSE()),"")</f>
        <v/>
      </c>
      <c r="K589" s="0" t="str">
        <f aca="false">IFERROR(VLOOKUP(F589, Entries!$B$2:$F$601, 5, FALSE()),"")</f>
        <v/>
      </c>
      <c r="L589" s="0" t="str">
        <f aca="false">LEFT(Table22[[#This Row],[Category]],2)</f>
        <v/>
      </c>
      <c r="M589" s="0" t="str">
        <f aca="false">IF(F589&lt;&gt;0,COUNTIF($L$2:L589,L589),"")</f>
        <v/>
      </c>
      <c r="N589" s="0" t="str">
        <f aca="false">IF(F589&lt;&gt;0,L589&amp;":"&amp;M589,"")</f>
        <v/>
      </c>
    </row>
    <row r="590" customFormat="false" ht="15" hidden="false" customHeight="false" outlineLevel="0" collapsed="false">
      <c r="A590" s="5" t="n">
        <v>589</v>
      </c>
      <c r="B590" s="5" t="str">
        <f aca="false">IF(F590&lt;&gt;"",COUNTIF($J$2:J590,J590),"")</f>
        <v/>
      </c>
      <c r="C590" s="5" t="str">
        <f aca="false">IF(F590&lt;&gt;0,J590&amp;":"&amp;B590,"")</f>
        <v/>
      </c>
      <c r="D590" s="5" t="str">
        <f aca="false">IF(F590&lt;&gt;0,COUNTIF($K$2:K590,K590),"")</f>
        <v/>
      </c>
      <c r="E590" s="5" t="str">
        <f aca="false">IF(F590&lt;&gt;0,K590&amp;":"&amp;D590,"")</f>
        <v/>
      </c>
      <c r="G590" s="21"/>
      <c r="H590" s="0" t="str">
        <f aca="false">IFERROR(VLOOKUP(F590, Entries!$B$2:$F$601, 2, FALSE()),"")</f>
        <v/>
      </c>
      <c r="I590" s="0" t="str">
        <f aca="false">IFERROR(VLOOKUP(F590, Entries!$B$2:$F$601, 3, FALSE()),"")</f>
        <v/>
      </c>
      <c r="J590" s="0" t="str">
        <f aca="false">IFERROR(VLOOKUP(F590, Entries!$B$2:$F$601, 4, FALSE()),"")</f>
        <v/>
      </c>
      <c r="K590" s="0" t="str">
        <f aca="false">IFERROR(VLOOKUP(F590, Entries!$B$2:$F$601, 5, FALSE()),"")</f>
        <v/>
      </c>
      <c r="L590" s="0" t="str">
        <f aca="false">LEFT(Table22[[#This Row],[Category]],2)</f>
        <v/>
      </c>
      <c r="M590" s="0" t="str">
        <f aca="false">IF(F590&lt;&gt;0,COUNTIF($L$2:L590,L590),"")</f>
        <v/>
      </c>
      <c r="N590" s="0" t="str">
        <f aca="false">IF(F590&lt;&gt;0,L590&amp;":"&amp;M590,"")</f>
        <v/>
      </c>
    </row>
    <row r="591" customFormat="false" ht="15" hidden="false" customHeight="false" outlineLevel="0" collapsed="false">
      <c r="A591" s="5" t="n">
        <v>590</v>
      </c>
      <c r="B591" s="5" t="str">
        <f aca="false">IF(F591&lt;&gt;"",COUNTIF($J$2:J591,J591),"")</f>
        <v/>
      </c>
      <c r="C591" s="5" t="str">
        <f aca="false">IF(F591&lt;&gt;0,J591&amp;":"&amp;B591,"")</f>
        <v/>
      </c>
      <c r="D591" s="5" t="str">
        <f aca="false">IF(F591&lt;&gt;0,COUNTIF($K$2:K591,K591),"")</f>
        <v/>
      </c>
      <c r="E591" s="5" t="str">
        <f aca="false">IF(F591&lt;&gt;0,K591&amp;":"&amp;D591,"")</f>
        <v/>
      </c>
      <c r="G591" s="21"/>
      <c r="H591" s="0" t="str">
        <f aca="false">IFERROR(VLOOKUP(F591, Entries!$B$2:$F$601, 2, FALSE()),"")</f>
        <v/>
      </c>
      <c r="I591" s="0" t="str">
        <f aca="false">IFERROR(VLOOKUP(F591, Entries!$B$2:$F$601, 3, FALSE()),"")</f>
        <v/>
      </c>
      <c r="J591" s="0" t="str">
        <f aca="false">IFERROR(VLOOKUP(F591, Entries!$B$2:$F$601, 4, FALSE()),"")</f>
        <v/>
      </c>
      <c r="K591" s="0" t="str">
        <f aca="false">IFERROR(VLOOKUP(F591, Entries!$B$2:$F$601, 5, FALSE()),"")</f>
        <v/>
      </c>
      <c r="L591" s="0" t="str">
        <f aca="false">LEFT(Table22[[#This Row],[Category]],2)</f>
        <v/>
      </c>
      <c r="M591" s="0" t="str">
        <f aca="false">IF(F591&lt;&gt;0,COUNTIF($L$2:L591,L591),"")</f>
        <v/>
      </c>
      <c r="N591" s="0" t="str">
        <f aca="false">IF(F591&lt;&gt;0,L591&amp;":"&amp;M591,"")</f>
        <v/>
      </c>
    </row>
    <row r="592" customFormat="false" ht="15" hidden="false" customHeight="false" outlineLevel="0" collapsed="false">
      <c r="A592" s="5" t="n">
        <v>591</v>
      </c>
      <c r="B592" s="5" t="str">
        <f aca="false">IF(F592&lt;&gt;"",COUNTIF($J$2:J592,J592),"")</f>
        <v/>
      </c>
      <c r="C592" s="5" t="str">
        <f aca="false">IF(F592&lt;&gt;0,J592&amp;":"&amp;B592,"")</f>
        <v/>
      </c>
      <c r="D592" s="5" t="str">
        <f aca="false">IF(F592&lt;&gt;0,COUNTIF($K$2:K592,K592),"")</f>
        <v/>
      </c>
      <c r="E592" s="5" t="str">
        <f aca="false">IF(F592&lt;&gt;0,K592&amp;":"&amp;D592,"")</f>
        <v/>
      </c>
      <c r="G592" s="21"/>
      <c r="H592" s="0" t="str">
        <f aca="false">IFERROR(VLOOKUP(F592, Entries!$B$2:$F$601, 2, FALSE()),"")</f>
        <v/>
      </c>
      <c r="I592" s="0" t="str">
        <f aca="false">IFERROR(VLOOKUP(F592, Entries!$B$2:$F$601, 3, FALSE()),"")</f>
        <v/>
      </c>
      <c r="J592" s="0" t="str">
        <f aca="false">IFERROR(VLOOKUP(F592, Entries!$B$2:$F$601, 4, FALSE()),"")</f>
        <v/>
      </c>
      <c r="K592" s="0" t="str">
        <f aca="false">IFERROR(VLOOKUP(F592, Entries!$B$2:$F$601, 5, FALSE()),"")</f>
        <v/>
      </c>
      <c r="L592" s="0" t="str">
        <f aca="false">LEFT(Table22[[#This Row],[Category]],2)</f>
        <v/>
      </c>
      <c r="M592" s="0" t="str">
        <f aca="false">IF(F592&lt;&gt;0,COUNTIF($L$2:L592,L592),"")</f>
        <v/>
      </c>
      <c r="N592" s="0" t="str">
        <f aca="false">IF(F592&lt;&gt;0,L592&amp;":"&amp;M592,"")</f>
        <v/>
      </c>
    </row>
    <row r="593" customFormat="false" ht="15" hidden="false" customHeight="false" outlineLevel="0" collapsed="false">
      <c r="A593" s="5" t="n">
        <v>592</v>
      </c>
      <c r="B593" s="5" t="str">
        <f aca="false">IF(F593&lt;&gt;"",COUNTIF($J$2:J593,J593),"")</f>
        <v/>
      </c>
      <c r="C593" s="5" t="str">
        <f aca="false">IF(F593&lt;&gt;0,J593&amp;":"&amp;B593,"")</f>
        <v/>
      </c>
      <c r="D593" s="5" t="str">
        <f aca="false">IF(F593&lt;&gt;0,COUNTIF($K$2:K593,K593),"")</f>
        <v/>
      </c>
      <c r="E593" s="5" t="str">
        <f aca="false">IF(F593&lt;&gt;0,K593&amp;":"&amp;D593,"")</f>
        <v/>
      </c>
      <c r="G593" s="21"/>
      <c r="H593" s="0" t="str">
        <f aca="false">IFERROR(VLOOKUP(F593, Entries!$B$2:$F$601, 2, FALSE()),"")</f>
        <v/>
      </c>
      <c r="I593" s="0" t="str">
        <f aca="false">IFERROR(VLOOKUP(F593, Entries!$B$2:$F$601, 3, FALSE()),"")</f>
        <v/>
      </c>
      <c r="J593" s="0" t="str">
        <f aca="false">IFERROR(VLOOKUP(F593, Entries!$B$2:$F$601, 4, FALSE()),"")</f>
        <v/>
      </c>
      <c r="K593" s="0" t="str">
        <f aca="false">IFERROR(VLOOKUP(F593, Entries!$B$2:$F$601, 5, FALSE()),"")</f>
        <v/>
      </c>
      <c r="L593" s="0" t="str">
        <f aca="false">LEFT(Table22[[#This Row],[Category]],2)</f>
        <v/>
      </c>
      <c r="M593" s="0" t="str">
        <f aca="false">IF(F593&lt;&gt;0,COUNTIF($L$2:L593,L593),"")</f>
        <v/>
      </c>
      <c r="N593" s="0" t="str">
        <f aca="false">IF(F593&lt;&gt;0,L593&amp;":"&amp;M593,"")</f>
        <v/>
      </c>
    </row>
    <row r="594" customFormat="false" ht="15" hidden="false" customHeight="false" outlineLevel="0" collapsed="false">
      <c r="A594" s="5" t="n">
        <v>593</v>
      </c>
      <c r="B594" s="5" t="str">
        <f aca="false">IF(F594&lt;&gt;"",COUNTIF($J$2:J594,J594),"")</f>
        <v/>
      </c>
      <c r="C594" s="5" t="str">
        <f aca="false">IF(F594&lt;&gt;0,J594&amp;":"&amp;B594,"")</f>
        <v/>
      </c>
      <c r="D594" s="5" t="str">
        <f aca="false">IF(F594&lt;&gt;0,COUNTIF($K$2:K594,K594),"")</f>
        <v/>
      </c>
      <c r="E594" s="5" t="str">
        <f aca="false">IF(F594&lt;&gt;0,K594&amp;":"&amp;D594,"")</f>
        <v/>
      </c>
      <c r="G594" s="21"/>
      <c r="H594" s="0" t="str">
        <f aca="false">IFERROR(VLOOKUP(F594, Entries!$B$2:$F$601, 2, FALSE()),"")</f>
        <v/>
      </c>
      <c r="I594" s="0" t="str">
        <f aca="false">IFERROR(VLOOKUP(F594, Entries!$B$2:$F$601, 3, FALSE()),"")</f>
        <v/>
      </c>
      <c r="J594" s="0" t="str">
        <f aca="false">IFERROR(VLOOKUP(F594, Entries!$B$2:$F$601, 4, FALSE()),"")</f>
        <v/>
      </c>
      <c r="K594" s="0" t="str">
        <f aca="false">IFERROR(VLOOKUP(F594, Entries!$B$2:$F$601, 5, FALSE()),"")</f>
        <v/>
      </c>
      <c r="L594" s="0" t="str">
        <f aca="false">LEFT(Table22[[#This Row],[Category]],2)</f>
        <v/>
      </c>
      <c r="M594" s="0" t="str">
        <f aca="false">IF(F594&lt;&gt;0,COUNTIF($L$2:L594,L594),"")</f>
        <v/>
      </c>
      <c r="N594" s="0" t="str">
        <f aca="false">IF(F594&lt;&gt;0,L594&amp;":"&amp;M594,"")</f>
        <v/>
      </c>
    </row>
    <row r="595" customFormat="false" ht="15" hidden="false" customHeight="false" outlineLevel="0" collapsed="false">
      <c r="A595" s="5" t="n">
        <v>594</v>
      </c>
      <c r="B595" s="5" t="str">
        <f aca="false">IF(F595&lt;&gt;"",COUNTIF($J$2:J595,J595),"")</f>
        <v/>
      </c>
      <c r="C595" s="5" t="str">
        <f aca="false">IF(F595&lt;&gt;0,J595&amp;":"&amp;B595,"")</f>
        <v/>
      </c>
      <c r="D595" s="5" t="str">
        <f aca="false">IF(F595&lt;&gt;0,COUNTIF($K$2:K595,K595),"")</f>
        <v/>
      </c>
      <c r="E595" s="5" t="str">
        <f aca="false">IF(F595&lt;&gt;0,K595&amp;":"&amp;D595,"")</f>
        <v/>
      </c>
      <c r="G595" s="21"/>
      <c r="H595" s="0" t="str">
        <f aca="false">IFERROR(VLOOKUP(F595, Entries!$B$2:$F$601, 2, FALSE()),"")</f>
        <v/>
      </c>
      <c r="I595" s="0" t="str">
        <f aca="false">IFERROR(VLOOKUP(F595, Entries!$B$2:$F$601, 3, FALSE()),"")</f>
        <v/>
      </c>
      <c r="J595" s="0" t="str">
        <f aca="false">IFERROR(VLOOKUP(F595, Entries!$B$2:$F$601, 4, FALSE()),"")</f>
        <v/>
      </c>
      <c r="K595" s="0" t="str">
        <f aca="false">IFERROR(VLOOKUP(F595, Entries!$B$2:$F$601, 5, FALSE()),"")</f>
        <v/>
      </c>
      <c r="L595" s="0" t="str">
        <f aca="false">LEFT(Table22[[#This Row],[Category]],2)</f>
        <v/>
      </c>
      <c r="M595" s="0" t="str">
        <f aca="false">IF(F595&lt;&gt;0,COUNTIF($L$2:L595,L595),"")</f>
        <v/>
      </c>
      <c r="N595" s="0" t="str">
        <f aca="false">IF(F595&lt;&gt;0,L595&amp;":"&amp;M595,"")</f>
        <v/>
      </c>
    </row>
    <row r="596" customFormat="false" ht="15" hidden="false" customHeight="false" outlineLevel="0" collapsed="false">
      <c r="A596" s="5" t="n">
        <v>595</v>
      </c>
      <c r="B596" s="5" t="str">
        <f aca="false">IF(F596&lt;&gt;"",COUNTIF($J$2:J596,J596),"")</f>
        <v/>
      </c>
      <c r="C596" s="5" t="str">
        <f aca="false">IF(F596&lt;&gt;0,J596&amp;":"&amp;B596,"")</f>
        <v/>
      </c>
      <c r="D596" s="5" t="str">
        <f aca="false">IF(F596&lt;&gt;0,COUNTIF($K$2:K596,K596),"")</f>
        <v/>
      </c>
      <c r="E596" s="5" t="str">
        <f aca="false">IF(F596&lt;&gt;0,K596&amp;":"&amp;D596,"")</f>
        <v/>
      </c>
      <c r="G596" s="21"/>
      <c r="H596" s="0" t="str">
        <f aca="false">IFERROR(VLOOKUP(F596, Entries!$B$2:$F$601, 2, FALSE()),"")</f>
        <v/>
      </c>
      <c r="I596" s="0" t="str">
        <f aca="false">IFERROR(VLOOKUP(F596, Entries!$B$2:$F$601, 3, FALSE()),"")</f>
        <v/>
      </c>
      <c r="J596" s="0" t="str">
        <f aca="false">IFERROR(VLOOKUP(F596, Entries!$B$2:$F$601, 4, FALSE()),"")</f>
        <v/>
      </c>
      <c r="K596" s="0" t="str">
        <f aca="false">IFERROR(VLOOKUP(F596, Entries!$B$2:$F$601, 5, FALSE()),"")</f>
        <v/>
      </c>
      <c r="L596" s="0" t="str">
        <f aca="false">LEFT(Table22[[#This Row],[Category]],2)</f>
        <v/>
      </c>
      <c r="M596" s="0" t="str">
        <f aca="false">IF(F596&lt;&gt;0,COUNTIF($L$2:L596,L596),"")</f>
        <v/>
      </c>
      <c r="N596" s="0" t="str">
        <f aca="false">IF(F596&lt;&gt;0,L596&amp;":"&amp;M596,"")</f>
        <v/>
      </c>
    </row>
    <row r="597" customFormat="false" ht="15" hidden="false" customHeight="false" outlineLevel="0" collapsed="false">
      <c r="A597" s="5" t="n">
        <v>596</v>
      </c>
      <c r="B597" s="5" t="str">
        <f aca="false">IF(F597&lt;&gt;"",COUNTIF($J$2:J597,J597),"")</f>
        <v/>
      </c>
      <c r="C597" s="5" t="str">
        <f aca="false">IF(F597&lt;&gt;0,J597&amp;":"&amp;B597,"")</f>
        <v/>
      </c>
      <c r="D597" s="5" t="str">
        <f aca="false">IF(F597&lt;&gt;0,COUNTIF($K$2:K597,K597),"")</f>
        <v/>
      </c>
      <c r="E597" s="5" t="str">
        <f aca="false">IF(F597&lt;&gt;0,K597&amp;":"&amp;D597,"")</f>
        <v/>
      </c>
      <c r="G597" s="21"/>
      <c r="H597" s="0" t="str">
        <f aca="false">IFERROR(VLOOKUP(F597, Entries!$B$2:$F$601, 2, FALSE()),"")</f>
        <v/>
      </c>
      <c r="I597" s="0" t="str">
        <f aca="false">IFERROR(VLOOKUP(F597, Entries!$B$2:$F$601, 3, FALSE()),"")</f>
        <v/>
      </c>
      <c r="J597" s="0" t="str">
        <f aca="false">IFERROR(VLOOKUP(F597, Entries!$B$2:$F$601, 4, FALSE()),"")</f>
        <v/>
      </c>
      <c r="K597" s="0" t="str">
        <f aca="false">IFERROR(VLOOKUP(F597, Entries!$B$2:$F$601, 5, FALSE()),"")</f>
        <v/>
      </c>
      <c r="L597" s="0" t="str">
        <f aca="false">LEFT(Table22[[#This Row],[Category]],2)</f>
        <v/>
      </c>
      <c r="M597" s="0" t="str">
        <f aca="false">IF(F597&lt;&gt;0,COUNTIF($L$2:L597,L597),"")</f>
        <v/>
      </c>
      <c r="N597" s="0" t="str">
        <f aca="false">IF(F597&lt;&gt;0,L597&amp;":"&amp;M597,"")</f>
        <v/>
      </c>
    </row>
    <row r="598" customFormat="false" ht="15" hidden="false" customHeight="false" outlineLevel="0" collapsed="false">
      <c r="A598" s="5" t="n">
        <v>597</v>
      </c>
      <c r="B598" s="5" t="str">
        <f aca="false">IF(F598&lt;&gt;"",COUNTIF($J$2:J598,J598),"")</f>
        <v/>
      </c>
      <c r="C598" s="5" t="str">
        <f aca="false">IF(F598&lt;&gt;0,J598&amp;":"&amp;B598,"")</f>
        <v/>
      </c>
      <c r="D598" s="5" t="str">
        <f aca="false">IF(F598&lt;&gt;0,COUNTIF($K$2:K598,K598),"")</f>
        <v/>
      </c>
      <c r="E598" s="5" t="str">
        <f aca="false">IF(F598&lt;&gt;0,K598&amp;":"&amp;D598,"")</f>
        <v/>
      </c>
      <c r="G598" s="21"/>
      <c r="H598" s="0" t="str">
        <f aca="false">IFERROR(VLOOKUP(F598, Entries!$B$2:$F$601, 2, FALSE()),"")</f>
        <v/>
      </c>
      <c r="I598" s="0" t="str">
        <f aca="false">IFERROR(VLOOKUP(F598, Entries!$B$2:$F$601, 3, FALSE()),"")</f>
        <v/>
      </c>
      <c r="J598" s="0" t="str">
        <f aca="false">IFERROR(VLOOKUP(F598, Entries!$B$2:$F$601, 4, FALSE()),"")</f>
        <v/>
      </c>
      <c r="K598" s="0" t="str">
        <f aca="false">IFERROR(VLOOKUP(F598, Entries!$B$2:$F$601, 5, FALSE()),"")</f>
        <v/>
      </c>
      <c r="L598" s="0" t="str">
        <f aca="false">LEFT(Table22[[#This Row],[Category]],2)</f>
        <v/>
      </c>
      <c r="M598" s="0" t="str">
        <f aca="false">IF(F598&lt;&gt;0,COUNTIF($L$2:L598,L598),"")</f>
        <v/>
      </c>
      <c r="N598" s="0" t="str">
        <f aca="false">IF(F598&lt;&gt;0,L598&amp;":"&amp;M598,"")</f>
        <v/>
      </c>
    </row>
    <row r="599" customFormat="false" ht="15" hidden="false" customHeight="false" outlineLevel="0" collapsed="false">
      <c r="A599" s="5" t="n">
        <v>598</v>
      </c>
      <c r="B599" s="5" t="str">
        <f aca="false">IF(F599&lt;&gt;"",COUNTIF($J$2:J599,J599),"")</f>
        <v/>
      </c>
      <c r="C599" s="5" t="str">
        <f aca="false">IF(F599&lt;&gt;0,J599&amp;":"&amp;B599,"")</f>
        <v/>
      </c>
      <c r="D599" s="5" t="str">
        <f aca="false">IF(F599&lt;&gt;0,COUNTIF($K$2:K599,K599),"")</f>
        <v/>
      </c>
      <c r="E599" s="5" t="str">
        <f aca="false">IF(F599&lt;&gt;0,K599&amp;":"&amp;D599,"")</f>
        <v/>
      </c>
      <c r="G599" s="21"/>
      <c r="H599" s="0" t="str">
        <f aca="false">IFERROR(VLOOKUP(F599, Entries!$B$2:$F$601, 2, FALSE()),"")</f>
        <v/>
      </c>
      <c r="I599" s="0" t="str">
        <f aca="false">IFERROR(VLOOKUP(F599, Entries!$B$2:$F$601, 3, FALSE()),"")</f>
        <v/>
      </c>
      <c r="J599" s="0" t="str">
        <f aca="false">IFERROR(VLOOKUP(F599, Entries!$B$2:$F$601, 4, FALSE()),"")</f>
        <v/>
      </c>
      <c r="K599" s="0" t="str">
        <f aca="false">IFERROR(VLOOKUP(F599, Entries!$B$2:$F$601, 5, FALSE()),"")</f>
        <v/>
      </c>
      <c r="L599" s="0" t="str">
        <f aca="false">LEFT(Table22[[#This Row],[Category]],2)</f>
        <v/>
      </c>
      <c r="M599" s="0" t="str">
        <f aca="false">IF(F599&lt;&gt;0,COUNTIF($L$2:L599,L599),"")</f>
        <v/>
      </c>
      <c r="N599" s="0" t="str">
        <f aca="false">IF(F599&lt;&gt;0,L599&amp;":"&amp;M599,"")</f>
        <v/>
      </c>
    </row>
    <row r="600" customFormat="false" ht="15" hidden="false" customHeight="false" outlineLevel="0" collapsed="false">
      <c r="A600" s="5" t="n">
        <v>599</v>
      </c>
      <c r="B600" s="5" t="str">
        <f aca="false">IF(F600&lt;&gt;"",COUNTIF($J$2:J600,J600),"")</f>
        <v/>
      </c>
      <c r="C600" s="5" t="str">
        <f aca="false">IF(F600&lt;&gt;0,J600&amp;":"&amp;B600,"")</f>
        <v/>
      </c>
      <c r="D600" s="5" t="str">
        <f aca="false">IF(F600&lt;&gt;0,COUNTIF($K$2:K600,K600),"")</f>
        <v/>
      </c>
      <c r="E600" s="5" t="str">
        <f aca="false">IF(F600&lt;&gt;0,K600&amp;":"&amp;D600,"")</f>
        <v/>
      </c>
      <c r="G600" s="21"/>
      <c r="H600" s="0" t="str">
        <f aca="false">IFERROR(VLOOKUP(F600, Entries!$B$2:$F$601, 2, FALSE()),"")</f>
        <v/>
      </c>
      <c r="I600" s="0" t="str">
        <f aca="false">IFERROR(VLOOKUP(F600, Entries!$B$2:$F$601, 3, FALSE()),"")</f>
        <v/>
      </c>
      <c r="J600" s="0" t="str">
        <f aca="false">IFERROR(VLOOKUP(F600, Entries!$B$2:$F$601, 4, FALSE()),"")</f>
        <v/>
      </c>
      <c r="K600" s="0" t="str">
        <f aca="false">IFERROR(VLOOKUP(F600, Entries!$B$2:$F$601, 5, FALSE()),"")</f>
        <v/>
      </c>
      <c r="L600" s="0" t="str">
        <f aca="false">LEFT(Table22[[#This Row],[Category]],2)</f>
        <v/>
      </c>
      <c r="M600" s="0" t="str">
        <f aca="false">IF(F600&lt;&gt;0,COUNTIF($L$2:L600,L600),"")</f>
        <v/>
      </c>
      <c r="N600" s="0" t="str">
        <f aca="false">IF(F600&lt;&gt;0,L600&amp;":"&amp;M600,"")</f>
        <v/>
      </c>
    </row>
    <row r="601" customFormat="false" ht="15" hidden="false" customHeight="false" outlineLevel="0" collapsed="false">
      <c r="A601" s="5" t="n">
        <v>600</v>
      </c>
      <c r="B601" s="5" t="str">
        <f aca="false">IF(F601&lt;&gt;"",COUNTIF($J$2:J601,J601),"")</f>
        <v/>
      </c>
      <c r="C601" s="5" t="str">
        <f aca="false">IF(F601&lt;&gt;0,J601&amp;":"&amp;B601,"")</f>
        <v/>
      </c>
      <c r="D601" s="5" t="str">
        <f aca="false">IF(F601&lt;&gt;0,COUNTIF($K$2:K601,K601),"")</f>
        <v/>
      </c>
      <c r="E601" s="5" t="str">
        <f aca="false">IF(F601&lt;&gt;0,K601&amp;":"&amp;D601,"")</f>
        <v/>
      </c>
      <c r="G601" s="21"/>
      <c r="H601" s="0" t="str">
        <f aca="false">IFERROR(VLOOKUP(F601, Entries!$B$2:$F$601, 2, FALSE()),"")</f>
        <v/>
      </c>
      <c r="I601" s="0" t="str">
        <f aca="false">IFERROR(VLOOKUP(F601, Entries!$B$2:$F$601, 3, FALSE()),"")</f>
        <v/>
      </c>
      <c r="J601" s="0" t="str">
        <f aca="false">IFERROR(VLOOKUP(F601, Entries!$B$2:$F$601, 4, FALSE()),"")</f>
        <v/>
      </c>
      <c r="K601" s="0" t="str">
        <f aca="false">IFERROR(VLOOKUP(F601, Entries!$B$2:$F$601, 5, FALSE()),"")</f>
        <v/>
      </c>
      <c r="L601" s="0" t="str">
        <f aca="false">LEFT(Table22[[#This Row],[Category]],2)</f>
        <v/>
      </c>
      <c r="M601" s="0" t="str">
        <f aca="false">IF(F601&lt;&gt;0,COUNTIF($L$2:L601,L601),"")</f>
        <v/>
      </c>
      <c r="N601" s="0" t="str">
        <f aca="false">IF(F601&lt;&gt;0,L601&amp;":"&amp;M601,"")</f>
        <v/>
      </c>
    </row>
    <row r="602" customFormat="false" ht="15" hidden="false" customHeight="false" outlineLevel="0" collapsed="false">
      <c r="A602" s="5" t="n">
        <v>601</v>
      </c>
      <c r="B602" s="5" t="str">
        <f aca="false">IF(F602&lt;&gt;"",COUNTIF($J$2:J602,J602),"")</f>
        <v/>
      </c>
      <c r="C602" s="5" t="str">
        <f aca="false">IF(F602&lt;&gt;0,J602&amp;":"&amp;B602,"")</f>
        <v/>
      </c>
      <c r="D602" s="5" t="str">
        <f aca="false">IF(F602&lt;&gt;0,COUNTIF($K$2:K602,K602),"")</f>
        <v/>
      </c>
      <c r="E602" s="5" t="str">
        <f aca="false">IF(F602&lt;&gt;0,K602&amp;":"&amp;D602,"")</f>
        <v/>
      </c>
      <c r="G602" s="21"/>
      <c r="H602" s="0" t="str">
        <f aca="false">IFERROR(VLOOKUP(F602, Entries!$B$2:$F$601, 2, FALSE()),"")</f>
        <v/>
      </c>
      <c r="I602" s="0" t="str">
        <f aca="false">IFERROR(VLOOKUP(F602, Entries!$B$2:$F$601, 3, FALSE()),"")</f>
        <v/>
      </c>
      <c r="J602" s="0" t="str">
        <f aca="false">IFERROR(VLOOKUP(F602, Entries!$B$2:$F$601, 4, FALSE()),"")</f>
        <v/>
      </c>
      <c r="K602" s="0" t="str">
        <f aca="false">IFERROR(VLOOKUP(F602, Entries!$B$2:$F$601, 5, FALSE()),"")</f>
        <v/>
      </c>
      <c r="L602" s="0" t="str">
        <f aca="false">LEFT(Table22[[#This Row],[Category]],2)</f>
        <v/>
      </c>
      <c r="M602" s="0" t="str">
        <f aca="false">IF(F602&lt;&gt;0,COUNTIF($L$2:L602,L602),"")</f>
        <v/>
      </c>
      <c r="N602" s="0" t="str">
        <f aca="false">IF(F602&lt;&gt;0,L602&amp;":"&amp;M602,"")</f>
        <v/>
      </c>
    </row>
    <row r="603" customFormat="false" ht="15" hidden="false" customHeight="false" outlineLevel="0" collapsed="false">
      <c r="A603" s="5" t="n">
        <v>602</v>
      </c>
      <c r="B603" s="5" t="str">
        <f aca="false">IF(F603&lt;&gt;"",COUNTIF($J$2:J603,J603),"")</f>
        <v/>
      </c>
      <c r="C603" s="5" t="str">
        <f aca="false">IF(F603&lt;&gt;0,J603&amp;":"&amp;B603,"")</f>
        <v/>
      </c>
      <c r="D603" s="5" t="str">
        <f aca="false">IF(F603&lt;&gt;0,COUNTIF($K$2:K603,K603),"")</f>
        <v/>
      </c>
      <c r="E603" s="5" t="str">
        <f aca="false">IF(F603&lt;&gt;0,K603&amp;":"&amp;D603,"")</f>
        <v/>
      </c>
      <c r="G603" s="21"/>
      <c r="H603" s="0" t="str">
        <f aca="false">IFERROR(VLOOKUP(F603, Entries!$B$2:$F$601, 2, FALSE()),"")</f>
        <v/>
      </c>
      <c r="I603" s="0" t="str">
        <f aca="false">IFERROR(VLOOKUP(F603, Entries!$B$2:$F$601, 3, FALSE()),"")</f>
        <v/>
      </c>
      <c r="J603" s="0" t="str">
        <f aca="false">IFERROR(VLOOKUP(F603, Entries!$B$2:$F$601, 4, FALSE()),"")</f>
        <v/>
      </c>
      <c r="K603" s="0" t="str">
        <f aca="false">IFERROR(VLOOKUP(F603, Entries!$B$2:$F$601, 5, FALSE()),"")</f>
        <v/>
      </c>
      <c r="L603" s="0" t="str">
        <f aca="false">LEFT(Table22[[#This Row],[Category]],2)</f>
        <v/>
      </c>
      <c r="M603" s="0" t="str">
        <f aca="false">IF(F603&lt;&gt;0,COUNTIF($L$2:L603,L603),"")</f>
        <v/>
      </c>
      <c r="N603" s="0" t="str">
        <f aca="false">IF(F603&lt;&gt;0,L603&amp;":"&amp;M603,"")</f>
        <v/>
      </c>
    </row>
    <row r="604" customFormat="false" ht="15" hidden="false" customHeight="false" outlineLevel="0" collapsed="false">
      <c r="A604" s="5" t="n">
        <v>603</v>
      </c>
      <c r="B604" s="5" t="str">
        <f aca="false">IF(F604&lt;&gt;"",COUNTIF($J$2:J604,J604),"")</f>
        <v/>
      </c>
      <c r="C604" s="5" t="str">
        <f aca="false">IF(F604&lt;&gt;0,J604&amp;":"&amp;B604,"")</f>
        <v/>
      </c>
      <c r="D604" s="5" t="str">
        <f aca="false">IF(F604&lt;&gt;0,COUNTIF($K$2:K604,K604),"")</f>
        <v/>
      </c>
      <c r="E604" s="5" t="str">
        <f aca="false">IF(F604&lt;&gt;0,K604&amp;":"&amp;D604,"")</f>
        <v/>
      </c>
      <c r="G604" s="21"/>
      <c r="H604" s="0" t="str">
        <f aca="false">IFERROR(VLOOKUP(F604, Entries!$B$2:$F$601, 2, FALSE()),"")</f>
        <v/>
      </c>
      <c r="I604" s="0" t="str">
        <f aca="false">IFERROR(VLOOKUP(F604, Entries!$B$2:$F$601, 3, FALSE()),"")</f>
        <v/>
      </c>
      <c r="J604" s="0" t="str">
        <f aca="false">IFERROR(VLOOKUP(F604, Entries!$B$2:$F$601, 4, FALSE()),"")</f>
        <v/>
      </c>
      <c r="K604" s="0" t="str">
        <f aca="false">IFERROR(VLOOKUP(F604, Entries!$B$2:$F$601, 5, FALSE()),"")</f>
        <v/>
      </c>
      <c r="L604" s="0" t="str">
        <f aca="false">LEFT(Table22[[#This Row],[Category]],2)</f>
        <v/>
      </c>
      <c r="M604" s="0" t="str">
        <f aca="false">IF(F604&lt;&gt;0,COUNTIF($L$2:L604,L604),"")</f>
        <v/>
      </c>
      <c r="N604" s="0" t="str">
        <f aca="false">IF(F604&lt;&gt;0,L604&amp;":"&amp;M604,"")</f>
        <v/>
      </c>
    </row>
    <row r="605" customFormat="false" ht="15" hidden="false" customHeight="false" outlineLevel="0" collapsed="false">
      <c r="A605" s="5" t="n">
        <v>604</v>
      </c>
      <c r="B605" s="5" t="str">
        <f aca="false">IF(F605&lt;&gt;"",COUNTIF($J$2:J605,J605),"")</f>
        <v/>
      </c>
      <c r="C605" s="5" t="str">
        <f aca="false">IF(F605&lt;&gt;0,J605&amp;":"&amp;B605,"")</f>
        <v/>
      </c>
      <c r="D605" s="5" t="str">
        <f aca="false">IF(F605&lt;&gt;0,COUNTIF($K$2:K605,K605),"")</f>
        <v/>
      </c>
      <c r="E605" s="5" t="str">
        <f aca="false">IF(F605&lt;&gt;0,K605&amp;":"&amp;D605,"")</f>
        <v/>
      </c>
      <c r="G605" s="21"/>
      <c r="H605" s="0" t="str">
        <f aca="false">IFERROR(VLOOKUP(F605, Entries!$B$2:$F$601, 2, FALSE()),"")</f>
        <v/>
      </c>
      <c r="I605" s="0" t="str">
        <f aca="false">IFERROR(VLOOKUP(F605, Entries!$B$2:$F$601, 3, FALSE()),"")</f>
        <v/>
      </c>
      <c r="J605" s="0" t="str">
        <f aca="false">IFERROR(VLOOKUP(F605, Entries!$B$2:$F$601, 4, FALSE()),"")</f>
        <v/>
      </c>
      <c r="K605" s="0" t="str">
        <f aca="false">IFERROR(VLOOKUP(F605, Entries!$B$2:$F$601, 5, FALSE()),"")</f>
        <v/>
      </c>
      <c r="L605" s="0" t="str">
        <f aca="false">LEFT(Table22[[#This Row],[Category]],2)</f>
        <v/>
      </c>
      <c r="M605" s="0" t="str">
        <f aca="false">IF(F605&lt;&gt;0,COUNTIF($L$2:L605,L605),"")</f>
        <v/>
      </c>
      <c r="N605" s="0" t="str">
        <f aca="false">IF(F605&lt;&gt;0,L605&amp;":"&amp;M605,"")</f>
        <v/>
      </c>
    </row>
    <row r="606" customFormat="false" ht="15" hidden="false" customHeight="false" outlineLevel="0" collapsed="false">
      <c r="A606" s="5" t="n">
        <v>605</v>
      </c>
      <c r="B606" s="5" t="str">
        <f aca="false">IF(F606&lt;&gt;"",COUNTIF($J$2:J606,J606),"")</f>
        <v/>
      </c>
      <c r="C606" s="5" t="str">
        <f aca="false">IF(F606&lt;&gt;0,J606&amp;":"&amp;B606,"")</f>
        <v/>
      </c>
      <c r="D606" s="5" t="str">
        <f aca="false">IF(F606&lt;&gt;0,COUNTIF($K$2:K606,K606),"")</f>
        <v/>
      </c>
      <c r="E606" s="5" t="str">
        <f aca="false">IF(F606&lt;&gt;0,K606&amp;":"&amp;D606,"")</f>
        <v/>
      </c>
      <c r="G606" s="21"/>
      <c r="H606" s="0" t="str">
        <f aca="false">IFERROR(VLOOKUP(F606, Entries!$B$2:$F$601, 2, FALSE()),"")</f>
        <v/>
      </c>
      <c r="I606" s="0" t="str">
        <f aca="false">IFERROR(VLOOKUP(F606, Entries!$B$2:$F$601, 3, FALSE()),"")</f>
        <v/>
      </c>
      <c r="J606" s="0" t="str">
        <f aca="false">IFERROR(VLOOKUP(F606, Entries!$B$2:$F$601, 4, FALSE()),"")</f>
        <v/>
      </c>
      <c r="K606" s="0" t="str">
        <f aca="false">IFERROR(VLOOKUP(F606, Entries!$B$2:$F$601, 5, FALSE()),"")</f>
        <v/>
      </c>
      <c r="L606" s="0" t="str">
        <f aca="false">LEFT(Table22[[#This Row],[Category]],2)</f>
        <v/>
      </c>
      <c r="M606" s="0" t="str">
        <f aca="false">IF(F606&lt;&gt;0,COUNTIF($L$2:L606,L606),"")</f>
        <v/>
      </c>
      <c r="N606" s="0" t="str">
        <f aca="false">IF(F606&lt;&gt;0,L606&amp;":"&amp;M606,"")</f>
        <v/>
      </c>
    </row>
    <row r="607" customFormat="false" ht="15" hidden="false" customHeight="false" outlineLevel="0" collapsed="false">
      <c r="A607" s="5" t="n">
        <v>606</v>
      </c>
      <c r="B607" s="5" t="str">
        <f aca="false">IF(F607&lt;&gt;"",COUNTIF($J$2:J607,J607),"")</f>
        <v/>
      </c>
      <c r="C607" s="5" t="str">
        <f aca="false">IF(F607&lt;&gt;0,J607&amp;":"&amp;B607,"")</f>
        <v/>
      </c>
      <c r="D607" s="5" t="str">
        <f aca="false">IF(F607&lt;&gt;0,COUNTIF($K$2:K607,K607),"")</f>
        <v/>
      </c>
      <c r="E607" s="5" t="str">
        <f aca="false">IF(F607&lt;&gt;0,K607&amp;":"&amp;D607,"")</f>
        <v/>
      </c>
      <c r="G607" s="21"/>
      <c r="H607" s="0" t="str">
        <f aca="false">IFERROR(VLOOKUP(F607, Entries!$B$2:$F$601, 2, FALSE()),"")</f>
        <v/>
      </c>
      <c r="I607" s="0" t="str">
        <f aca="false">IFERROR(VLOOKUP(F607, Entries!$B$2:$F$601, 3, FALSE()),"")</f>
        <v/>
      </c>
      <c r="J607" s="0" t="str">
        <f aca="false">IFERROR(VLOOKUP(F607, Entries!$B$2:$F$601, 4, FALSE()),"")</f>
        <v/>
      </c>
      <c r="K607" s="0" t="str">
        <f aca="false">IFERROR(VLOOKUP(F607, Entries!$B$2:$F$601, 5, FALSE()),"")</f>
        <v/>
      </c>
      <c r="L607" s="0" t="str">
        <f aca="false">LEFT(Table22[[#This Row],[Category]],2)</f>
        <v/>
      </c>
      <c r="M607" s="0" t="str">
        <f aca="false">IF(F607&lt;&gt;0,COUNTIF($L$2:L607,L607),"")</f>
        <v/>
      </c>
      <c r="N607" s="0" t="str">
        <f aca="false">IF(F607&lt;&gt;0,L607&amp;":"&amp;M607,"")</f>
        <v/>
      </c>
    </row>
    <row r="608" customFormat="false" ht="15" hidden="false" customHeight="false" outlineLevel="0" collapsed="false">
      <c r="A608" s="5" t="n">
        <v>607</v>
      </c>
      <c r="B608" s="5" t="str">
        <f aca="false">IF(F608&lt;&gt;"",COUNTIF($J$2:J608,J608),"")</f>
        <v/>
      </c>
      <c r="C608" s="5" t="str">
        <f aca="false">IF(F608&lt;&gt;0,J608&amp;":"&amp;B608,"")</f>
        <v/>
      </c>
      <c r="D608" s="5" t="str">
        <f aca="false">IF(F608&lt;&gt;0,COUNTIF($K$2:K608,K608),"")</f>
        <v/>
      </c>
      <c r="E608" s="5" t="str">
        <f aca="false">IF(F608&lt;&gt;0,K608&amp;":"&amp;D608,"")</f>
        <v/>
      </c>
      <c r="G608" s="21"/>
      <c r="H608" s="0" t="str">
        <f aca="false">IFERROR(VLOOKUP(F608, Entries!$B$2:$F$601, 2, FALSE()),"")</f>
        <v/>
      </c>
      <c r="I608" s="0" t="str">
        <f aca="false">IFERROR(VLOOKUP(F608, Entries!$B$2:$F$601, 3, FALSE()),"")</f>
        <v/>
      </c>
      <c r="J608" s="0" t="str">
        <f aca="false">IFERROR(VLOOKUP(F608, Entries!$B$2:$F$601, 4, FALSE()),"")</f>
        <v/>
      </c>
      <c r="K608" s="0" t="str">
        <f aca="false">IFERROR(VLOOKUP(F608, Entries!$B$2:$F$601, 5, FALSE()),"")</f>
        <v/>
      </c>
      <c r="L608" s="0" t="str">
        <f aca="false">LEFT(Table22[[#This Row],[Category]],2)</f>
        <v/>
      </c>
      <c r="M608" s="0" t="str">
        <f aca="false">IF(F608&lt;&gt;0,COUNTIF($L$2:L608,L608),"")</f>
        <v/>
      </c>
      <c r="N608" s="0" t="str">
        <f aca="false">IF(F608&lt;&gt;0,L608&amp;":"&amp;M608,"")</f>
        <v/>
      </c>
    </row>
    <row r="609" customFormat="false" ht="15" hidden="false" customHeight="false" outlineLevel="0" collapsed="false">
      <c r="A609" s="5" t="n">
        <v>608</v>
      </c>
      <c r="B609" s="5" t="str">
        <f aca="false">IF(F609&lt;&gt;"",COUNTIF($J$2:J609,J609),"")</f>
        <v/>
      </c>
      <c r="C609" s="5" t="str">
        <f aca="false">IF(F609&lt;&gt;0,J609&amp;":"&amp;B609,"")</f>
        <v/>
      </c>
      <c r="D609" s="5" t="str">
        <f aca="false">IF(F609&lt;&gt;0,COUNTIF($K$2:K609,K609),"")</f>
        <v/>
      </c>
      <c r="E609" s="5" t="str">
        <f aca="false">IF(F609&lt;&gt;0,K609&amp;":"&amp;D609,"")</f>
        <v/>
      </c>
      <c r="G609" s="21"/>
      <c r="H609" s="0" t="str">
        <f aca="false">IFERROR(VLOOKUP(F609, Entries!$B$2:$F$601, 2, FALSE()),"")</f>
        <v/>
      </c>
      <c r="I609" s="0" t="str">
        <f aca="false">IFERROR(VLOOKUP(F609, Entries!$B$2:$F$601, 3, FALSE()),"")</f>
        <v/>
      </c>
      <c r="J609" s="0" t="str">
        <f aca="false">IFERROR(VLOOKUP(F609, Entries!$B$2:$F$601, 4, FALSE()),"")</f>
        <v/>
      </c>
      <c r="K609" s="0" t="str">
        <f aca="false">IFERROR(VLOOKUP(F609, Entries!$B$2:$F$601, 5, FALSE()),"")</f>
        <v/>
      </c>
      <c r="L609" s="0" t="str">
        <f aca="false">LEFT(Table22[[#This Row],[Category]],2)</f>
        <v/>
      </c>
      <c r="M609" s="0" t="str">
        <f aca="false">IF(F609&lt;&gt;0,COUNTIF($L$2:L609,L609),"")</f>
        <v/>
      </c>
      <c r="N609" s="0" t="str">
        <f aca="false">IF(F609&lt;&gt;0,L609&amp;":"&amp;M609,"")</f>
        <v/>
      </c>
    </row>
    <row r="610" customFormat="false" ht="15" hidden="false" customHeight="false" outlineLevel="0" collapsed="false">
      <c r="A610" s="5" t="n">
        <v>609</v>
      </c>
      <c r="B610" s="5" t="str">
        <f aca="false">IF(F610&lt;&gt;"",COUNTIF($J$2:J610,J610),"")</f>
        <v/>
      </c>
      <c r="C610" s="5" t="str">
        <f aca="false">IF(F610&lt;&gt;0,J610&amp;":"&amp;B610,"")</f>
        <v/>
      </c>
      <c r="D610" s="5" t="str">
        <f aca="false">IF(F610&lt;&gt;0,COUNTIF($K$2:K610,K610),"")</f>
        <v/>
      </c>
      <c r="E610" s="5" t="str">
        <f aca="false">IF(F610&lt;&gt;0,K610&amp;":"&amp;D610,"")</f>
        <v/>
      </c>
      <c r="G610" s="21"/>
      <c r="H610" s="0" t="str">
        <f aca="false">IFERROR(VLOOKUP(F610, Entries!$B$2:$F$601, 2, FALSE()),"")</f>
        <v/>
      </c>
      <c r="I610" s="0" t="str">
        <f aca="false">IFERROR(VLOOKUP(F610, Entries!$B$2:$F$601, 3, FALSE()),"")</f>
        <v/>
      </c>
      <c r="J610" s="0" t="str">
        <f aca="false">IFERROR(VLOOKUP(F610, Entries!$B$2:$F$601, 4, FALSE()),"")</f>
        <v/>
      </c>
      <c r="K610" s="0" t="str">
        <f aca="false">IFERROR(VLOOKUP(F610, Entries!$B$2:$F$601, 5, FALSE()),"")</f>
        <v/>
      </c>
      <c r="L610" s="0" t="str">
        <f aca="false">LEFT(Table22[[#This Row],[Category]],2)</f>
        <v/>
      </c>
      <c r="M610" s="0" t="str">
        <f aca="false">IF(F610&lt;&gt;0,COUNTIF($L$2:L610,L610),"")</f>
        <v/>
      </c>
      <c r="N610" s="0" t="str">
        <f aca="false">IF(F610&lt;&gt;0,L610&amp;":"&amp;M610,"")</f>
        <v/>
      </c>
    </row>
    <row r="611" customFormat="false" ht="15" hidden="false" customHeight="false" outlineLevel="0" collapsed="false">
      <c r="A611" s="5" t="n">
        <v>610</v>
      </c>
      <c r="B611" s="5" t="str">
        <f aca="false">IF(F611&lt;&gt;"",COUNTIF($J$2:J611,J611),"")</f>
        <v/>
      </c>
      <c r="C611" s="5" t="str">
        <f aca="false">IF(F611&lt;&gt;0,J611&amp;":"&amp;B611,"")</f>
        <v/>
      </c>
      <c r="D611" s="5" t="str">
        <f aca="false">IF(F611&lt;&gt;0,COUNTIF($K$2:K611,K611),"")</f>
        <v/>
      </c>
      <c r="E611" s="5" t="str">
        <f aca="false">IF(F611&lt;&gt;0,K611&amp;":"&amp;D611,"")</f>
        <v/>
      </c>
      <c r="G611" s="21"/>
      <c r="H611" s="0" t="str">
        <f aca="false">IFERROR(VLOOKUP(F611, Entries!$B$2:$F$601, 2, FALSE()),"")</f>
        <v/>
      </c>
      <c r="I611" s="0" t="str">
        <f aca="false">IFERROR(VLOOKUP(F611, Entries!$B$2:$F$601, 3, FALSE()),"")</f>
        <v/>
      </c>
      <c r="J611" s="0" t="str">
        <f aca="false">IFERROR(VLOOKUP(F611, Entries!$B$2:$F$601, 4, FALSE()),"")</f>
        <v/>
      </c>
      <c r="K611" s="0" t="str">
        <f aca="false">IFERROR(VLOOKUP(F611, Entries!$B$2:$F$601, 5, FALSE()),"")</f>
        <v/>
      </c>
      <c r="L611" s="0" t="str">
        <f aca="false">LEFT(Table22[[#This Row],[Category]],2)</f>
        <v/>
      </c>
      <c r="M611" s="0" t="str">
        <f aca="false">IF(F611&lt;&gt;0,COUNTIF($L$2:L611,L611),"")</f>
        <v/>
      </c>
      <c r="N611" s="0" t="str">
        <f aca="false">IF(F611&lt;&gt;0,L611&amp;":"&amp;M611,"")</f>
        <v/>
      </c>
    </row>
    <row r="612" customFormat="false" ht="15" hidden="false" customHeight="false" outlineLevel="0" collapsed="false">
      <c r="A612" s="5" t="n">
        <v>611</v>
      </c>
      <c r="B612" s="5" t="str">
        <f aca="false">IF(F612&lt;&gt;"",COUNTIF($J$2:J612,J612),"")</f>
        <v/>
      </c>
      <c r="C612" s="5" t="str">
        <f aca="false">IF(F612&lt;&gt;0,J612&amp;":"&amp;B612,"")</f>
        <v/>
      </c>
      <c r="D612" s="5" t="str">
        <f aca="false">IF(F612&lt;&gt;0,COUNTIF($K$2:K612,K612),"")</f>
        <v/>
      </c>
      <c r="E612" s="5" t="str">
        <f aca="false">IF(F612&lt;&gt;0,K612&amp;":"&amp;D612,"")</f>
        <v/>
      </c>
      <c r="G612" s="21"/>
      <c r="H612" s="0" t="str">
        <f aca="false">IFERROR(VLOOKUP(F612, Entries!$B$2:$F$601, 2, FALSE()),"")</f>
        <v/>
      </c>
      <c r="I612" s="0" t="str">
        <f aca="false">IFERROR(VLOOKUP(F612, Entries!$B$2:$F$601, 3, FALSE()),"")</f>
        <v/>
      </c>
      <c r="J612" s="0" t="str">
        <f aca="false">IFERROR(VLOOKUP(F612, Entries!$B$2:$F$601, 4, FALSE()),"")</f>
        <v/>
      </c>
      <c r="K612" s="0" t="str">
        <f aca="false">IFERROR(VLOOKUP(F612, Entries!$B$2:$F$601, 5, FALSE()),"")</f>
        <v/>
      </c>
      <c r="L612" s="0" t="str">
        <f aca="false">LEFT(Table22[[#This Row],[Category]],2)</f>
        <v/>
      </c>
      <c r="M612" s="0" t="str">
        <f aca="false">IF(F612&lt;&gt;0,COUNTIF($L$2:L612,L612),"")</f>
        <v/>
      </c>
      <c r="N612" s="0" t="str">
        <f aca="false">IF(F612&lt;&gt;0,L612&amp;":"&amp;M612,"")</f>
        <v/>
      </c>
    </row>
    <row r="613" customFormat="false" ht="15" hidden="false" customHeight="false" outlineLevel="0" collapsed="false">
      <c r="A613" s="5" t="n">
        <v>612</v>
      </c>
      <c r="B613" s="5" t="str">
        <f aca="false">IF(F613&lt;&gt;"",COUNTIF($J$2:J613,J613),"")</f>
        <v/>
      </c>
      <c r="C613" s="5" t="str">
        <f aca="false">IF(F613&lt;&gt;0,J613&amp;":"&amp;B613,"")</f>
        <v/>
      </c>
      <c r="D613" s="5" t="str">
        <f aca="false">IF(F613&lt;&gt;0,COUNTIF($K$2:K613,K613),"")</f>
        <v/>
      </c>
      <c r="E613" s="5" t="str">
        <f aca="false">IF(F613&lt;&gt;0,K613&amp;":"&amp;D613,"")</f>
        <v/>
      </c>
      <c r="G613" s="21"/>
      <c r="H613" s="0" t="str">
        <f aca="false">IFERROR(VLOOKUP(F613, Entries!$B$2:$F$601, 2, FALSE()),"")</f>
        <v/>
      </c>
      <c r="I613" s="0" t="str">
        <f aca="false">IFERROR(VLOOKUP(F613, Entries!$B$2:$F$601, 3, FALSE()),"")</f>
        <v/>
      </c>
      <c r="J613" s="0" t="str">
        <f aca="false">IFERROR(VLOOKUP(F613, Entries!$B$2:$F$601, 4, FALSE()),"")</f>
        <v/>
      </c>
      <c r="K613" s="0" t="str">
        <f aca="false">IFERROR(VLOOKUP(F613, Entries!$B$2:$F$601, 5, FALSE()),"")</f>
        <v/>
      </c>
      <c r="L613" s="0" t="str">
        <f aca="false">LEFT(Table22[[#This Row],[Category]],2)</f>
        <v/>
      </c>
      <c r="M613" s="0" t="str">
        <f aca="false">IF(F613&lt;&gt;0,COUNTIF($L$2:L613,L613),"")</f>
        <v/>
      </c>
      <c r="N613" s="0" t="str">
        <f aca="false">IF(F613&lt;&gt;0,L613&amp;":"&amp;M613,"")</f>
        <v/>
      </c>
    </row>
    <row r="614" customFormat="false" ht="15" hidden="false" customHeight="false" outlineLevel="0" collapsed="false">
      <c r="A614" s="5" t="n">
        <v>613</v>
      </c>
      <c r="B614" s="5" t="str">
        <f aca="false">IF(F614&lt;&gt;"",COUNTIF($J$2:J614,J614),"")</f>
        <v/>
      </c>
      <c r="C614" s="5" t="str">
        <f aca="false">IF(F614&lt;&gt;0,J614&amp;":"&amp;B614,"")</f>
        <v/>
      </c>
      <c r="D614" s="5" t="str">
        <f aca="false">IF(F614&lt;&gt;0,COUNTIF($K$2:K614,K614),"")</f>
        <v/>
      </c>
      <c r="E614" s="5" t="str">
        <f aca="false">IF(F614&lt;&gt;0,K614&amp;":"&amp;D614,"")</f>
        <v/>
      </c>
      <c r="G614" s="21"/>
      <c r="H614" s="0" t="str">
        <f aca="false">IFERROR(VLOOKUP(F614, Entries!$B$2:$F$601, 2, FALSE()),"")</f>
        <v/>
      </c>
      <c r="I614" s="0" t="str">
        <f aca="false">IFERROR(VLOOKUP(F614, Entries!$B$2:$F$601, 3, FALSE()),"")</f>
        <v/>
      </c>
      <c r="J614" s="0" t="str">
        <f aca="false">IFERROR(VLOOKUP(F614, Entries!$B$2:$F$601, 4, FALSE()),"")</f>
        <v/>
      </c>
      <c r="K614" s="0" t="str">
        <f aca="false">IFERROR(VLOOKUP(F614, Entries!$B$2:$F$601, 5, FALSE()),"")</f>
        <v/>
      </c>
      <c r="L614" s="0" t="str">
        <f aca="false">LEFT(Table22[[#This Row],[Category]],2)</f>
        <v/>
      </c>
      <c r="M614" s="0" t="str">
        <f aca="false">IF(F614&lt;&gt;0,COUNTIF($L$2:L614,L614),"")</f>
        <v/>
      </c>
      <c r="N614" s="0" t="str">
        <f aca="false">IF(F614&lt;&gt;0,L614&amp;":"&amp;M614,"")</f>
        <v/>
      </c>
    </row>
    <row r="615" customFormat="false" ht="15" hidden="false" customHeight="false" outlineLevel="0" collapsed="false">
      <c r="A615" s="5" t="n">
        <v>614</v>
      </c>
      <c r="B615" s="5" t="str">
        <f aca="false">IF(F615&lt;&gt;"",COUNTIF($J$2:J615,J615),"")</f>
        <v/>
      </c>
      <c r="C615" s="5" t="str">
        <f aca="false">IF(F615&lt;&gt;0,J615&amp;":"&amp;B615,"")</f>
        <v/>
      </c>
      <c r="D615" s="5" t="str">
        <f aca="false">IF(F615&lt;&gt;0,COUNTIF($K$2:K615,K615),"")</f>
        <v/>
      </c>
      <c r="E615" s="5" t="str">
        <f aca="false">IF(F615&lt;&gt;0,K615&amp;":"&amp;D615,"")</f>
        <v/>
      </c>
      <c r="G615" s="21"/>
      <c r="H615" s="0" t="str">
        <f aca="false">IFERROR(VLOOKUP(F615, Entries!$B$2:$F$601, 2, FALSE()),"")</f>
        <v/>
      </c>
      <c r="I615" s="0" t="str">
        <f aca="false">IFERROR(VLOOKUP(F615, Entries!$B$2:$F$601, 3, FALSE()),"")</f>
        <v/>
      </c>
      <c r="J615" s="0" t="str">
        <f aca="false">IFERROR(VLOOKUP(F615, Entries!$B$2:$F$601, 4, FALSE()),"")</f>
        <v/>
      </c>
      <c r="K615" s="0" t="str">
        <f aca="false">IFERROR(VLOOKUP(F615, Entries!$B$2:$F$601, 5, FALSE()),"")</f>
        <v/>
      </c>
      <c r="L615" s="0" t="str">
        <f aca="false">LEFT(Table22[[#This Row],[Category]],2)</f>
        <v/>
      </c>
      <c r="M615" s="0" t="str">
        <f aca="false">IF(F615&lt;&gt;0,COUNTIF($L$2:L615,L615),"")</f>
        <v/>
      </c>
      <c r="N615" s="0" t="str">
        <f aca="false">IF(F615&lt;&gt;0,L615&amp;":"&amp;M615,"")</f>
        <v/>
      </c>
    </row>
    <row r="616" customFormat="false" ht="15" hidden="false" customHeight="false" outlineLevel="0" collapsed="false">
      <c r="A616" s="5" t="n">
        <v>615</v>
      </c>
      <c r="B616" s="5" t="str">
        <f aca="false">IF(F616&lt;&gt;"",COUNTIF($J$2:J616,J616),"")</f>
        <v/>
      </c>
      <c r="C616" s="5" t="str">
        <f aca="false">IF(F616&lt;&gt;0,J616&amp;":"&amp;B616,"")</f>
        <v/>
      </c>
      <c r="D616" s="5" t="str">
        <f aca="false">IF(F616&lt;&gt;0,COUNTIF($K$2:K616,K616),"")</f>
        <v/>
      </c>
      <c r="E616" s="5" t="str">
        <f aca="false">IF(F616&lt;&gt;0,K616&amp;":"&amp;D616,"")</f>
        <v/>
      </c>
      <c r="G616" s="21"/>
      <c r="H616" s="0" t="str">
        <f aca="false">IFERROR(VLOOKUP(F616, Entries!$B$2:$F$601, 2, FALSE()),"")</f>
        <v/>
      </c>
      <c r="I616" s="0" t="str">
        <f aca="false">IFERROR(VLOOKUP(F616, Entries!$B$2:$F$601, 3, FALSE()),"")</f>
        <v/>
      </c>
      <c r="J616" s="0" t="str">
        <f aca="false">IFERROR(VLOOKUP(F616, Entries!$B$2:$F$601, 4, FALSE()),"")</f>
        <v/>
      </c>
      <c r="K616" s="0" t="str">
        <f aca="false">IFERROR(VLOOKUP(F616, Entries!$B$2:$F$601, 5, FALSE()),"")</f>
        <v/>
      </c>
      <c r="L616" s="0" t="str">
        <f aca="false">LEFT(Table22[[#This Row],[Category]],2)</f>
        <v/>
      </c>
      <c r="M616" s="0" t="str">
        <f aca="false">IF(F616&lt;&gt;0,COUNTIF($L$2:L616,L616),"")</f>
        <v/>
      </c>
      <c r="N616" s="0" t="str">
        <f aca="false">IF(F616&lt;&gt;0,L616&amp;":"&amp;M616,"")</f>
        <v/>
      </c>
    </row>
    <row r="617" customFormat="false" ht="15" hidden="false" customHeight="false" outlineLevel="0" collapsed="false">
      <c r="A617" s="5" t="n">
        <v>616</v>
      </c>
      <c r="B617" s="5" t="str">
        <f aca="false">IF(F617&lt;&gt;"",COUNTIF($J$2:J617,J617),"")</f>
        <v/>
      </c>
      <c r="C617" s="5" t="str">
        <f aca="false">IF(F617&lt;&gt;0,J617&amp;":"&amp;B617,"")</f>
        <v/>
      </c>
      <c r="D617" s="5" t="str">
        <f aca="false">IF(F617&lt;&gt;0,COUNTIF($K$2:K617,K617),"")</f>
        <v/>
      </c>
      <c r="E617" s="5" t="str">
        <f aca="false">IF(F617&lt;&gt;0,K617&amp;":"&amp;D617,"")</f>
        <v/>
      </c>
      <c r="G617" s="21"/>
      <c r="H617" s="0" t="str">
        <f aca="false">IFERROR(VLOOKUP(F617, Entries!$B$2:$F$601, 2, FALSE()),"")</f>
        <v/>
      </c>
      <c r="I617" s="0" t="str">
        <f aca="false">IFERROR(VLOOKUP(F617, Entries!$B$2:$F$601, 3, FALSE()),"")</f>
        <v/>
      </c>
      <c r="J617" s="0" t="str">
        <f aca="false">IFERROR(VLOOKUP(F617, Entries!$B$2:$F$601, 4, FALSE()),"")</f>
        <v/>
      </c>
      <c r="K617" s="0" t="str">
        <f aca="false">IFERROR(VLOOKUP(F617, Entries!$B$2:$F$601, 5, FALSE()),"")</f>
        <v/>
      </c>
      <c r="L617" s="0" t="str">
        <f aca="false">LEFT(Table22[[#This Row],[Category]],2)</f>
        <v/>
      </c>
      <c r="M617" s="0" t="str">
        <f aca="false">IF(F617&lt;&gt;0,COUNTIF($L$2:L617,L617),"")</f>
        <v/>
      </c>
      <c r="N617" s="0" t="str">
        <f aca="false">IF(F617&lt;&gt;0,L617&amp;":"&amp;M617,"")</f>
        <v/>
      </c>
    </row>
    <row r="618" customFormat="false" ht="15" hidden="false" customHeight="false" outlineLevel="0" collapsed="false">
      <c r="A618" s="5" t="n">
        <v>617</v>
      </c>
      <c r="B618" s="5" t="str">
        <f aca="false">IF(F618&lt;&gt;"",COUNTIF($J$2:J618,J618),"")</f>
        <v/>
      </c>
      <c r="C618" s="5" t="str">
        <f aca="false">IF(F618&lt;&gt;0,J618&amp;":"&amp;B618,"")</f>
        <v/>
      </c>
      <c r="D618" s="5" t="str">
        <f aca="false">IF(F618&lt;&gt;0,COUNTIF($K$2:K618,K618),"")</f>
        <v/>
      </c>
      <c r="E618" s="5" t="str">
        <f aca="false">IF(F618&lt;&gt;0,K618&amp;":"&amp;D618,"")</f>
        <v/>
      </c>
      <c r="G618" s="21"/>
      <c r="H618" s="0" t="str">
        <f aca="false">IFERROR(VLOOKUP(F618, Entries!$B$2:$F$601, 2, FALSE()),"")</f>
        <v/>
      </c>
      <c r="I618" s="0" t="str">
        <f aca="false">IFERROR(VLOOKUP(F618, Entries!$B$2:$F$601, 3, FALSE()),"")</f>
        <v/>
      </c>
      <c r="J618" s="0" t="str">
        <f aca="false">IFERROR(VLOOKUP(F618, Entries!$B$2:$F$601, 4, FALSE()),"")</f>
        <v/>
      </c>
      <c r="K618" s="0" t="str">
        <f aca="false">IFERROR(VLOOKUP(F618, Entries!$B$2:$F$601, 5, FALSE()),"")</f>
        <v/>
      </c>
      <c r="L618" s="0" t="str">
        <f aca="false">LEFT(Table22[[#This Row],[Category]],2)</f>
        <v/>
      </c>
      <c r="M618" s="0" t="str">
        <f aca="false">IF(F618&lt;&gt;0,COUNTIF($L$2:L618,L618),"")</f>
        <v/>
      </c>
      <c r="N618" s="0" t="str">
        <f aca="false">IF(F618&lt;&gt;0,L618&amp;":"&amp;M618,"")</f>
        <v/>
      </c>
    </row>
    <row r="619" customFormat="false" ht="15" hidden="false" customHeight="false" outlineLevel="0" collapsed="false">
      <c r="A619" s="5" t="n">
        <v>618</v>
      </c>
      <c r="B619" s="5" t="str">
        <f aca="false">IF(F619&lt;&gt;"",COUNTIF($J$2:J619,J619),"")</f>
        <v/>
      </c>
      <c r="C619" s="5" t="str">
        <f aca="false">IF(F619&lt;&gt;0,J619&amp;":"&amp;B619,"")</f>
        <v/>
      </c>
      <c r="D619" s="5" t="str">
        <f aca="false">IF(F619&lt;&gt;0,COUNTIF($K$2:K619,K619),"")</f>
        <v/>
      </c>
      <c r="E619" s="5" t="str">
        <f aca="false">IF(F619&lt;&gt;0,K619&amp;":"&amp;D619,"")</f>
        <v/>
      </c>
      <c r="G619" s="21"/>
      <c r="H619" s="0" t="str">
        <f aca="false">IFERROR(VLOOKUP(F619, Entries!$B$2:$F$601, 2, FALSE()),"")</f>
        <v/>
      </c>
      <c r="I619" s="0" t="str">
        <f aca="false">IFERROR(VLOOKUP(F619, Entries!$B$2:$F$601, 3, FALSE()),"")</f>
        <v/>
      </c>
      <c r="J619" s="0" t="str">
        <f aca="false">IFERROR(VLOOKUP(F619, Entries!$B$2:$F$601, 4, FALSE()),"")</f>
        <v/>
      </c>
      <c r="K619" s="0" t="str">
        <f aca="false">IFERROR(VLOOKUP(F619, Entries!$B$2:$F$601, 5, FALSE()),"")</f>
        <v/>
      </c>
      <c r="L619" s="0" t="str">
        <f aca="false">LEFT(Table22[[#This Row],[Category]],2)</f>
        <v/>
      </c>
      <c r="M619" s="0" t="str">
        <f aca="false">IF(F619&lt;&gt;0,COUNTIF($L$2:L619,L619),"")</f>
        <v/>
      </c>
      <c r="N619" s="0" t="str">
        <f aca="false">IF(F619&lt;&gt;0,L619&amp;":"&amp;M619,"")</f>
        <v/>
      </c>
    </row>
    <row r="620" customFormat="false" ht="15" hidden="false" customHeight="false" outlineLevel="0" collapsed="false">
      <c r="A620" s="5" t="n">
        <v>619</v>
      </c>
      <c r="B620" s="5" t="str">
        <f aca="false">IF(F620&lt;&gt;"",COUNTIF($J$2:J620,J620),"")</f>
        <v/>
      </c>
      <c r="C620" s="5" t="str">
        <f aca="false">IF(F620&lt;&gt;0,J620&amp;":"&amp;B620,"")</f>
        <v/>
      </c>
      <c r="D620" s="5" t="str">
        <f aca="false">IF(F620&lt;&gt;0,COUNTIF($K$2:K620,K620),"")</f>
        <v/>
      </c>
      <c r="E620" s="5" t="str">
        <f aca="false">IF(F620&lt;&gt;0,K620&amp;":"&amp;D620,"")</f>
        <v/>
      </c>
      <c r="G620" s="21"/>
      <c r="H620" s="0" t="str">
        <f aca="false">IFERROR(VLOOKUP(F620, Entries!$B$2:$F$601, 2, FALSE()),"")</f>
        <v/>
      </c>
      <c r="I620" s="0" t="str">
        <f aca="false">IFERROR(VLOOKUP(F620, Entries!$B$2:$F$601, 3, FALSE()),"")</f>
        <v/>
      </c>
      <c r="J620" s="0" t="str">
        <f aca="false">IFERROR(VLOOKUP(F620, Entries!$B$2:$F$601, 4, FALSE()),"")</f>
        <v/>
      </c>
      <c r="K620" s="0" t="str">
        <f aca="false">IFERROR(VLOOKUP(F620, Entries!$B$2:$F$601, 5, FALSE()),"")</f>
        <v/>
      </c>
      <c r="L620" s="0" t="str">
        <f aca="false">LEFT(Table22[[#This Row],[Category]],2)</f>
        <v/>
      </c>
      <c r="M620" s="0" t="str">
        <f aca="false">IF(F620&lt;&gt;0,COUNTIF($L$2:L620,L620),"")</f>
        <v/>
      </c>
      <c r="N620" s="0" t="str">
        <f aca="false">IF(F620&lt;&gt;0,L620&amp;":"&amp;M620,"")</f>
        <v/>
      </c>
    </row>
    <row r="621" customFormat="false" ht="15" hidden="false" customHeight="false" outlineLevel="0" collapsed="false">
      <c r="A621" s="5" t="n">
        <v>620</v>
      </c>
      <c r="B621" s="5" t="str">
        <f aca="false">IF(F621&lt;&gt;"",COUNTIF($J$2:J621,J621),"")</f>
        <v/>
      </c>
      <c r="C621" s="5" t="str">
        <f aca="false">IF(F621&lt;&gt;0,J621&amp;":"&amp;B621,"")</f>
        <v/>
      </c>
      <c r="D621" s="5" t="str">
        <f aca="false">IF(F621&lt;&gt;0,COUNTIF($K$2:K621,K621),"")</f>
        <v/>
      </c>
      <c r="E621" s="5" t="str">
        <f aca="false">IF(F621&lt;&gt;0,K621&amp;":"&amp;D621,"")</f>
        <v/>
      </c>
      <c r="G621" s="21"/>
      <c r="H621" s="0" t="str">
        <f aca="false">IFERROR(VLOOKUP(F621, Entries!$B$2:$F$601, 2, FALSE()),"")</f>
        <v/>
      </c>
      <c r="I621" s="0" t="str">
        <f aca="false">IFERROR(VLOOKUP(F621, Entries!$B$2:$F$601, 3, FALSE()),"")</f>
        <v/>
      </c>
      <c r="J621" s="0" t="str">
        <f aca="false">IFERROR(VLOOKUP(F621, Entries!$B$2:$F$601, 4, FALSE()),"")</f>
        <v/>
      </c>
      <c r="K621" s="0" t="str">
        <f aca="false">IFERROR(VLOOKUP(F621, Entries!$B$2:$F$601, 5, FALSE()),"")</f>
        <v/>
      </c>
      <c r="L621" s="0" t="str">
        <f aca="false">LEFT(Table22[[#This Row],[Category]],2)</f>
        <v/>
      </c>
      <c r="M621" s="0" t="str">
        <f aca="false">IF(F621&lt;&gt;0,COUNTIF($L$2:L621,L621),"")</f>
        <v/>
      </c>
      <c r="N621" s="0" t="str">
        <f aca="false">IF(F621&lt;&gt;0,L621&amp;":"&amp;M621,"")</f>
        <v/>
      </c>
    </row>
    <row r="622" customFormat="false" ht="15" hidden="false" customHeight="false" outlineLevel="0" collapsed="false">
      <c r="A622" s="5" t="n">
        <v>621</v>
      </c>
      <c r="B622" s="5" t="str">
        <f aca="false">IF(F622&lt;&gt;"",COUNTIF($J$2:J622,J622),"")</f>
        <v/>
      </c>
      <c r="C622" s="5" t="str">
        <f aca="false">IF(F622&lt;&gt;0,J622&amp;":"&amp;B622,"")</f>
        <v/>
      </c>
      <c r="D622" s="5" t="str">
        <f aca="false">IF(F622&lt;&gt;0,COUNTIF($K$2:K622,K622),"")</f>
        <v/>
      </c>
      <c r="E622" s="5" t="str">
        <f aca="false">IF(F622&lt;&gt;0,K622&amp;":"&amp;D622,"")</f>
        <v/>
      </c>
      <c r="G622" s="21"/>
      <c r="H622" s="0" t="str">
        <f aca="false">IFERROR(VLOOKUP(F622, Entries!$B$2:$F$601, 2, FALSE()),"")</f>
        <v/>
      </c>
      <c r="I622" s="0" t="str">
        <f aca="false">IFERROR(VLOOKUP(F622, Entries!$B$2:$F$601, 3, FALSE()),"")</f>
        <v/>
      </c>
      <c r="J622" s="0" t="str">
        <f aca="false">IFERROR(VLOOKUP(F622, Entries!$B$2:$F$601, 4, FALSE()),"")</f>
        <v/>
      </c>
      <c r="K622" s="0" t="str">
        <f aca="false">IFERROR(VLOOKUP(F622, Entries!$B$2:$F$601, 5, FALSE()),"")</f>
        <v/>
      </c>
      <c r="L622" s="0" t="str">
        <f aca="false">LEFT(Table22[[#This Row],[Category]],2)</f>
        <v/>
      </c>
      <c r="M622" s="0" t="str">
        <f aca="false">IF(F622&lt;&gt;0,COUNTIF($L$2:L622,L622),"")</f>
        <v/>
      </c>
      <c r="N622" s="0" t="str">
        <f aca="false">IF(F622&lt;&gt;0,L622&amp;":"&amp;M622,"")</f>
        <v/>
      </c>
    </row>
    <row r="623" customFormat="false" ht="15" hidden="false" customHeight="false" outlineLevel="0" collapsed="false">
      <c r="A623" s="5" t="n">
        <v>622</v>
      </c>
      <c r="B623" s="5" t="str">
        <f aca="false">IF(F623&lt;&gt;"",COUNTIF($J$2:J623,J623),"")</f>
        <v/>
      </c>
      <c r="C623" s="5" t="str">
        <f aca="false">IF(F623&lt;&gt;0,J623&amp;":"&amp;B623,"")</f>
        <v/>
      </c>
      <c r="D623" s="5" t="str">
        <f aca="false">IF(F623&lt;&gt;0,COUNTIF($K$2:K623,K623),"")</f>
        <v/>
      </c>
      <c r="E623" s="5" t="str">
        <f aca="false">IF(F623&lt;&gt;0,K623&amp;":"&amp;D623,"")</f>
        <v/>
      </c>
      <c r="G623" s="21"/>
      <c r="H623" s="0" t="str">
        <f aca="false">IFERROR(VLOOKUP(F623, Entries!$B$2:$F$601, 2, FALSE()),"")</f>
        <v/>
      </c>
      <c r="I623" s="0" t="str">
        <f aca="false">IFERROR(VLOOKUP(F623, Entries!$B$2:$F$601, 3, FALSE()),"")</f>
        <v/>
      </c>
      <c r="J623" s="0" t="str">
        <f aca="false">IFERROR(VLOOKUP(F623, Entries!$B$2:$F$601, 4, FALSE()),"")</f>
        <v/>
      </c>
      <c r="K623" s="0" t="str">
        <f aca="false">IFERROR(VLOOKUP(F623, Entries!$B$2:$F$601, 5, FALSE()),"")</f>
        <v/>
      </c>
      <c r="L623" s="0" t="str">
        <f aca="false">LEFT(Table22[[#This Row],[Category]],2)</f>
        <v/>
      </c>
      <c r="M623" s="0" t="str">
        <f aca="false">IF(F623&lt;&gt;0,COUNTIF($L$2:L623,L623),"")</f>
        <v/>
      </c>
      <c r="N623" s="0" t="str">
        <f aca="false">IF(F623&lt;&gt;0,L623&amp;":"&amp;M623,"")</f>
        <v/>
      </c>
    </row>
    <row r="624" customFormat="false" ht="15" hidden="false" customHeight="false" outlineLevel="0" collapsed="false">
      <c r="A624" s="5" t="n">
        <v>623</v>
      </c>
      <c r="B624" s="5" t="str">
        <f aca="false">IF(F624&lt;&gt;"",COUNTIF($J$2:J624,J624),"")</f>
        <v/>
      </c>
      <c r="C624" s="5" t="str">
        <f aca="false">IF(F624&lt;&gt;0,J624&amp;":"&amp;B624,"")</f>
        <v/>
      </c>
      <c r="D624" s="5" t="str">
        <f aca="false">IF(F624&lt;&gt;0,COUNTIF($K$2:K624,K624),"")</f>
        <v/>
      </c>
      <c r="E624" s="5" t="str">
        <f aca="false">IF(F624&lt;&gt;0,K624&amp;":"&amp;D624,"")</f>
        <v/>
      </c>
      <c r="G624" s="21"/>
      <c r="H624" s="0" t="str">
        <f aca="false">IFERROR(VLOOKUP(F624, Entries!$B$2:$F$601, 2, FALSE()),"")</f>
        <v/>
      </c>
      <c r="I624" s="0" t="str">
        <f aca="false">IFERROR(VLOOKUP(F624, Entries!$B$2:$F$601, 3, FALSE()),"")</f>
        <v/>
      </c>
      <c r="J624" s="0" t="str">
        <f aca="false">IFERROR(VLOOKUP(F624, Entries!$B$2:$F$601, 4, FALSE()),"")</f>
        <v/>
      </c>
      <c r="K624" s="0" t="str">
        <f aca="false">IFERROR(VLOOKUP(F624, Entries!$B$2:$F$601, 5, FALSE()),"")</f>
        <v/>
      </c>
      <c r="L624" s="0" t="str">
        <f aca="false">LEFT(Table22[[#This Row],[Category]],2)</f>
        <v/>
      </c>
      <c r="M624" s="0" t="str">
        <f aca="false">IF(F624&lt;&gt;0,COUNTIF($L$2:L624,L624),"")</f>
        <v/>
      </c>
      <c r="N624" s="0" t="str">
        <f aca="false">IF(F624&lt;&gt;0,L624&amp;":"&amp;M624,"")</f>
        <v/>
      </c>
    </row>
    <row r="625" customFormat="false" ht="15" hidden="false" customHeight="false" outlineLevel="0" collapsed="false">
      <c r="A625" s="5" t="n">
        <v>624</v>
      </c>
      <c r="B625" s="5" t="str">
        <f aca="false">IF(F625&lt;&gt;"",COUNTIF($J$2:J625,J625),"")</f>
        <v/>
      </c>
      <c r="C625" s="5" t="str">
        <f aca="false">IF(F625&lt;&gt;0,J625&amp;":"&amp;B625,"")</f>
        <v/>
      </c>
      <c r="D625" s="5" t="str">
        <f aca="false">IF(F625&lt;&gt;0,COUNTIF($K$2:K625,K625),"")</f>
        <v/>
      </c>
      <c r="E625" s="5" t="str">
        <f aca="false">IF(F625&lt;&gt;0,K625&amp;":"&amp;D625,"")</f>
        <v/>
      </c>
      <c r="G625" s="21"/>
      <c r="H625" s="0" t="str">
        <f aca="false">IFERROR(VLOOKUP(F625, Entries!$B$2:$F$601, 2, FALSE()),"")</f>
        <v/>
      </c>
      <c r="I625" s="0" t="str">
        <f aca="false">IFERROR(VLOOKUP(F625, Entries!$B$2:$F$601, 3, FALSE()),"")</f>
        <v/>
      </c>
      <c r="J625" s="0" t="str">
        <f aca="false">IFERROR(VLOOKUP(F625, Entries!$B$2:$F$601, 4, FALSE()),"")</f>
        <v/>
      </c>
      <c r="K625" s="0" t="str">
        <f aca="false">IFERROR(VLOOKUP(F625, Entries!$B$2:$F$601, 5, FALSE()),"")</f>
        <v/>
      </c>
      <c r="L625" s="0" t="str">
        <f aca="false">LEFT(Table22[[#This Row],[Category]],2)</f>
        <v/>
      </c>
      <c r="M625" s="0" t="str">
        <f aca="false">IF(F625&lt;&gt;0,COUNTIF($L$2:L625,L625),"")</f>
        <v/>
      </c>
      <c r="N625" s="0" t="str">
        <f aca="false">IF(F625&lt;&gt;0,L625&amp;":"&amp;M625,"")</f>
        <v/>
      </c>
    </row>
    <row r="626" customFormat="false" ht="15" hidden="false" customHeight="false" outlineLevel="0" collapsed="false">
      <c r="A626" s="5" t="n">
        <v>625</v>
      </c>
      <c r="B626" s="5" t="str">
        <f aca="false">IF(F626&lt;&gt;"",COUNTIF($J$2:J626,J626),"")</f>
        <v/>
      </c>
      <c r="C626" s="5" t="str">
        <f aca="false">IF(F626&lt;&gt;0,J626&amp;":"&amp;B626,"")</f>
        <v/>
      </c>
      <c r="D626" s="5" t="str">
        <f aca="false">IF(F626&lt;&gt;0,COUNTIF($K$2:K626,K626),"")</f>
        <v/>
      </c>
      <c r="E626" s="5" t="str">
        <f aca="false">IF(F626&lt;&gt;0,K626&amp;":"&amp;D626,"")</f>
        <v/>
      </c>
      <c r="G626" s="21"/>
      <c r="H626" s="0" t="str">
        <f aca="false">IFERROR(VLOOKUP(F626, Entries!$B$2:$F$601, 2, FALSE()),"")</f>
        <v/>
      </c>
      <c r="I626" s="0" t="str">
        <f aca="false">IFERROR(VLOOKUP(F626, Entries!$B$2:$F$601, 3, FALSE()),"")</f>
        <v/>
      </c>
      <c r="J626" s="0" t="str">
        <f aca="false">IFERROR(VLOOKUP(F626, Entries!$B$2:$F$601, 4, FALSE()),"")</f>
        <v/>
      </c>
      <c r="K626" s="0" t="str">
        <f aca="false">IFERROR(VLOOKUP(F626, Entries!$B$2:$F$601, 5, FALSE()),"")</f>
        <v/>
      </c>
      <c r="L626" s="0" t="str">
        <f aca="false">LEFT(Table22[[#This Row],[Category]],2)</f>
        <v/>
      </c>
      <c r="M626" s="0" t="str">
        <f aca="false">IF(F626&lt;&gt;0,COUNTIF($L$2:L626,L626),"")</f>
        <v/>
      </c>
      <c r="N626" s="0" t="str">
        <f aca="false">IF(F626&lt;&gt;0,L626&amp;":"&amp;M626,"")</f>
        <v/>
      </c>
    </row>
    <row r="627" customFormat="false" ht="15" hidden="false" customHeight="false" outlineLevel="0" collapsed="false">
      <c r="A627" s="5" t="n">
        <v>626</v>
      </c>
      <c r="B627" s="5" t="str">
        <f aca="false">IF(F627&lt;&gt;"",COUNTIF($J$2:J627,J627),"")</f>
        <v/>
      </c>
      <c r="C627" s="5" t="str">
        <f aca="false">IF(F627&lt;&gt;0,J627&amp;":"&amp;B627,"")</f>
        <v/>
      </c>
      <c r="D627" s="5" t="str">
        <f aca="false">IF(F627&lt;&gt;0,COUNTIF($K$2:K627,K627),"")</f>
        <v/>
      </c>
      <c r="E627" s="5" t="str">
        <f aca="false">IF(F627&lt;&gt;0,K627&amp;":"&amp;D627,"")</f>
        <v/>
      </c>
      <c r="G627" s="21"/>
      <c r="H627" s="0" t="str">
        <f aca="false">IFERROR(VLOOKUP(F627, Entries!$B$2:$F$601, 2, FALSE()),"")</f>
        <v/>
      </c>
      <c r="I627" s="0" t="str">
        <f aca="false">IFERROR(VLOOKUP(F627, Entries!$B$2:$F$601, 3, FALSE()),"")</f>
        <v/>
      </c>
      <c r="J627" s="0" t="str">
        <f aca="false">IFERROR(VLOOKUP(F627, Entries!$B$2:$F$601, 4, FALSE()),"")</f>
        <v/>
      </c>
      <c r="K627" s="0" t="str">
        <f aca="false">IFERROR(VLOOKUP(F627, Entries!$B$2:$F$601, 5, FALSE()),"")</f>
        <v/>
      </c>
      <c r="L627" s="0" t="str">
        <f aca="false">LEFT(Table22[[#This Row],[Category]],2)</f>
        <v/>
      </c>
      <c r="M627" s="0" t="str">
        <f aca="false">IF(F627&lt;&gt;0,COUNTIF($L$2:L627,L627),"")</f>
        <v/>
      </c>
      <c r="N627" s="0" t="str">
        <f aca="false">IF(F627&lt;&gt;0,L627&amp;":"&amp;M627,"")</f>
        <v/>
      </c>
    </row>
    <row r="628" customFormat="false" ht="15" hidden="false" customHeight="false" outlineLevel="0" collapsed="false">
      <c r="A628" s="5" t="n">
        <v>627</v>
      </c>
      <c r="B628" s="5" t="str">
        <f aca="false">IF(F628&lt;&gt;"",COUNTIF($J$2:J628,J628),"")</f>
        <v/>
      </c>
      <c r="C628" s="5" t="str">
        <f aca="false">IF(F628&lt;&gt;0,J628&amp;":"&amp;B628,"")</f>
        <v/>
      </c>
      <c r="D628" s="5" t="str">
        <f aca="false">IF(F628&lt;&gt;0,COUNTIF($K$2:K628,K628),"")</f>
        <v/>
      </c>
      <c r="E628" s="5" t="str">
        <f aca="false">IF(F628&lt;&gt;0,K628&amp;":"&amp;D628,"")</f>
        <v/>
      </c>
      <c r="G628" s="21"/>
      <c r="H628" s="0" t="str">
        <f aca="false">IFERROR(VLOOKUP(F628, Entries!$B$2:$F$601, 2, FALSE()),"")</f>
        <v/>
      </c>
      <c r="I628" s="0" t="str">
        <f aca="false">IFERROR(VLOOKUP(F628, Entries!$B$2:$F$601, 3, FALSE()),"")</f>
        <v/>
      </c>
      <c r="J628" s="0" t="str">
        <f aca="false">IFERROR(VLOOKUP(F628, Entries!$B$2:$F$601, 4, FALSE()),"")</f>
        <v/>
      </c>
      <c r="K628" s="0" t="str">
        <f aca="false">IFERROR(VLOOKUP(F628, Entries!$B$2:$F$601, 5, FALSE()),"")</f>
        <v/>
      </c>
      <c r="L628" s="0" t="str">
        <f aca="false">LEFT(Table22[[#This Row],[Category]],2)</f>
        <v/>
      </c>
      <c r="M628" s="0" t="str">
        <f aca="false">IF(F628&lt;&gt;0,COUNTIF($L$2:L628,L628),"")</f>
        <v/>
      </c>
      <c r="N628" s="0" t="str">
        <f aca="false">IF(F628&lt;&gt;0,L628&amp;":"&amp;M628,"")</f>
        <v/>
      </c>
    </row>
    <row r="629" customFormat="false" ht="15" hidden="false" customHeight="false" outlineLevel="0" collapsed="false">
      <c r="A629" s="5" t="n">
        <v>628</v>
      </c>
      <c r="B629" s="5" t="str">
        <f aca="false">IF(F629&lt;&gt;"",COUNTIF($J$2:J629,J629),"")</f>
        <v/>
      </c>
      <c r="C629" s="5" t="str">
        <f aca="false">IF(F629&lt;&gt;0,J629&amp;":"&amp;B629,"")</f>
        <v/>
      </c>
      <c r="D629" s="5" t="str">
        <f aca="false">IF(F629&lt;&gt;0,COUNTIF($K$2:K629,K629),"")</f>
        <v/>
      </c>
      <c r="E629" s="5" t="str">
        <f aca="false">IF(F629&lt;&gt;0,K629&amp;":"&amp;D629,"")</f>
        <v/>
      </c>
      <c r="G629" s="21"/>
      <c r="H629" s="0" t="str">
        <f aca="false">IFERROR(VLOOKUP(F629, Entries!$B$2:$F$601, 2, FALSE()),"")</f>
        <v/>
      </c>
      <c r="I629" s="0" t="str">
        <f aca="false">IFERROR(VLOOKUP(F629, Entries!$B$2:$F$601, 3, FALSE()),"")</f>
        <v/>
      </c>
      <c r="J629" s="0" t="str">
        <f aca="false">IFERROR(VLOOKUP(F629, Entries!$B$2:$F$601, 4, FALSE()),"")</f>
        <v/>
      </c>
      <c r="K629" s="0" t="str">
        <f aca="false">IFERROR(VLOOKUP(F629, Entries!$B$2:$F$601, 5, FALSE()),"")</f>
        <v/>
      </c>
      <c r="L629" s="0" t="str">
        <f aca="false">LEFT(Table22[[#This Row],[Category]],2)</f>
        <v/>
      </c>
      <c r="M629" s="0" t="str">
        <f aca="false">IF(F629&lt;&gt;0,COUNTIF($L$2:L629,L629),"")</f>
        <v/>
      </c>
      <c r="N629" s="0" t="str">
        <f aca="false">IF(F629&lt;&gt;0,L629&amp;":"&amp;M629,"")</f>
        <v/>
      </c>
    </row>
    <row r="630" customFormat="false" ht="15" hidden="false" customHeight="false" outlineLevel="0" collapsed="false">
      <c r="A630" s="5" t="n">
        <v>629</v>
      </c>
      <c r="B630" s="5" t="str">
        <f aca="false">IF(F630&lt;&gt;"",COUNTIF($J$2:J630,J630),"")</f>
        <v/>
      </c>
      <c r="C630" s="5" t="str">
        <f aca="false">IF(F630&lt;&gt;0,J630&amp;":"&amp;B630,"")</f>
        <v/>
      </c>
      <c r="D630" s="5" t="str">
        <f aca="false">IF(F630&lt;&gt;0,COUNTIF($K$2:K630,K630),"")</f>
        <v/>
      </c>
      <c r="E630" s="5" t="str">
        <f aca="false">IF(F630&lt;&gt;0,K630&amp;":"&amp;D630,"")</f>
        <v/>
      </c>
      <c r="G630" s="21"/>
      <c r="H630" s="0" t="str">
        <f aca="false">IFERROR(VLOOKUP(F630, Entries!$B$2:$F$601, 2, FALSE()),"")</f>
        <v/>
      </c>
      <c r="I630" s="0" t="str">
        <f aca="false">IFERROR(VLOOKUP(F630, Entries!$B$2:$F$601, 3, FALSE()),"")</f>
        <v/>
      </c>
      <c r="J630" s="0" t="str">
        <f aca="false">IFERROR(VLOOKUP(F630, Entries!$B$2:$F$601, 4, FALSE()),"")</f>
        <v/>
      </c>
      <c r="K630" s="0" t="str">
        <f aca="false">IFERROR(VLOOKUP(F630, Entries!$B$2:$F$601, 5, FALSE()),"")</f>
        <v/>
      </c>
      <c r="L630" s="0" t="str">
        <f aca="false">LEFT(Table22[[#This Row],[Category]],2)</f>
        <v/>
      </c>
      <c r="M630" s="0" t="str">
        <f aca="false">IF(F630&lt;&gt;0,COUNTIF($L$2:L630,L630),"")</f>
        <v/>
      </c>
      <c r="N630" s="0" t="str">
        <f aca="false">IF(F630&lt;&gt;0,L630&amp;":"&amp;M630,"")</f>
        <v/>
      </c>
    </row>
    <row r="631" customFormat="false" ht="15" hidden="false" customHeight="false" outlineLevel="0" collapsed="false">
      <c r="A631" s="5" t="n">
        <v>630</v>
      </c>
      <c r="B631" s="5" t="str">
        <f aca="false">IF(F631&lt;&gt;"",COUNTIF($J$2:J631,J631),"")</f>
        <v/>
      </c>
      <c r="C631" s="5" t="str">
        <f aca="false">IF(F631&lt;&gt;0,J631&amp;":"&amp;B631,"")</f>
        <v/>
      </c>
      <c r="D631" s="5" t="str">
        <f aca="false">IF(F631&lt;&gt;0,COUNTIF($K$2:K631,K631),"")</f>
        <v/>
      </c>
      <c r="E631" s="5" t="str">
        <f aca="false">IF(F631&lt;&gt;0,K631&amp;":"&amp;D631,"")</f>
        <v/>
      </c>
      <c r="G631" s="21"/>
      <c r="H631" s="0" t="str">
        <f aca="false">IFERROR(VLOOKUP(F631, Entries!$B$2:$F$601, 2, FALSE()),"")</f>
        <v/>
      </c>
      <c r="I631" s="0" t="str">
        <f aca="false">IFERROR(VLOOKUP(F631, Entries!$B$2:$F$601, 3, FALSE()),"")</f>
        <v/>
      </c>
      <c r="J631" s="0" t="str">
        <f aca="false">IFERROR(VLOOKUP(F631, Entries!$B$2:$F$601, 4, FALSE()),"")</f>
        <v/>
      </c>
      <c r="K631" s="0" t="str">
        <f aca="false">IFERROR(VLOOKUP(F631, Entries!$B$2:$F$601, 5, FALSE()),"")</f>
        <v/>
      </c>
      <c r="L631" s="0" t="str">
        <f aca="false">LEFT(Table22[[#This Row],[Category]],2)</f>
        <v/>
      </c>
      <c r="M631" s="0" t="str">
        <f aca="false">IF(F631&lt;&gt;0,COUNTIF($L$2:L631,L631),"")</f>
        <v/>
      </c>
      <c r="N631" s="0" t="str">
        <f aca="false">IF(F631&lt;&gt;0,L631&amp;":"&amp;M631,"")</f>
        <v/>
      </c>
    </row>
    <row r="632" customFormat="false" ht="15" hidden="false" customHeight="false" outlineLevel="0" collapsed="false">
      <c r="A632" s="5" t="n">
        <v>631</v>
      </c>
      <c r="B632" s="5" t="str">
        <f aca="false">IF(F632&lt;&gt;"",COUNTIF($J$2:J632,J632),"")</f>
        <v/>
      </c>
      <c r="C632" s="5" t="str">
        <f aca="false">IF(F632&lt;&gt;0,J632&amp;":"&amp;B632,"")</f>
        <v/>
      </c>
      <c r="D632" s="5" t="str">
        <f aca="false">IF(F632&lt;&gt;0,COUNTIF($K$2:K632,K632),"")</f>
        <v/>
      </c>
      <c r="E632" s="5" t="str">
        <f aca="false">IF(F632&lt;&gt;0,K632&amp;":"&amp;D632,"")</f>
        <v/>
      </c>
      <c r="G632" s="21"/>
      <c r="H632" s="0" t="str">
        <f aca="false">IFERROR(VLOOKUP(F632, Entries!$B$2:$F$601, 2, FALSE()),"")</f>
        <v/>
      </c>
      <c r="I632" s="0" t="str">
        <f aca="false">IFERROR(VLOOKUP(F632, Entries!$B$2:$F$601, 3, FALSE()),"")</f>
        <v/>
      </c>
      <c r="J632" s="0" t="str">
        <f aca="false">IFERROR(VLOOKUP(F632, Entries!$B$2:$F$601, 4, FALSE()),"")</f>
        <v/>
      </c>
      <c r="K632" s="0" t="str">
        <f aca="false">IFERROR(VLOOKUP(F632, Entries!$B$2:$F$601, 5, FALSE()),"")</f>
        <v/>
      </c>
      <c r="L632" s="0" t="str">
        <f aca="false">LEFT(Table22[[#This Row],[Category]],2)</f>
        <v/>
      </c>
      <c r="M632" s="0" t="str">
        <f aca="false">IF(F632&lt;&gt;0,COUNTIF($L$2:L632,L632),"")</f>
        <v/>
      </c>
      <c r="N632" s="0" t="str">
        <f aca="false">IF(F632&lt;&gt;0,L632&amp;":"&amp;M632,"")</f>
        <v/>
      </c>
    </row>
    <row r="633" customFormat="false" ht="15" hidden="false" customHeight="false" outlineLevel="0" collapsed="false">
      <c r="A633" s="5" t="n">
        <v>632</v>
      </c>
      <c r="B633" s="5" t="str">
        <f aca="false">IF(F633&lt;&gt;"",COUNTIF($J$2:J633,J633),"")</f>
        <v/>
      </c>
      <c r="C633" s="5" t="str">
        <f aca="false">IF(F633&lt;&gt;0,J633&amp;":"&amp;B633,"")</f>
        <v/>
      </c>
      <c r="D633" s="5" t="str">
        <f aca="false">IF(F633&lt;&gt;0,COUNTIF($K$2:K633,K633),"")</f>
        <v/>
      </c>
      <c r="E633" s="5" t="str">
        <f aca="false">IF(F633&lt;&gt;0,K633&amp;":"&amp;D633,"")</f>
        <v/>
      </c>
      <c r="G633" s="21"/>
      <c r="H633" s="0" t="str">
        <f aca="false">IFERROR(VLOOKUP(F633, Entries!$B$2:$F$601, 2, FALSE()),"")</f>
        <v/>
      </c>
      <c r="I633" s="0" t="str">
        <f aca="false">IFERROR(VLOOKUP(F633, Entries!$B$2:$F$601, 3, FALSE()),"")</f>
        <v/>
      </c>
      <c r="J633" s="0" t="str">
        <f aca="false">IFERROR(VLOOKUP(F633, Entries!$B$2:$F$601, 4, FALSE()),"")</f>
        <v/>
      </c>
      <c r="K633" s="0" t="str">
        <f aca="false">IFERROR(VLOOKUP(F633, Entries!$B$2:$F$601, 5, FALSE()),"")</f>
        <v/>
      </c>
      <c r="L633" s="0" t="str">
        <f aca="false">LEFT(Table22[[#This Row],[Category]],2)</f>
        <v/>
      </c>
      <c r="M633" s="0" t="str">
        <f aca="false">IF(F633&lt;&gt;0,COUNTIF($L$2:L633,L633),"")</f>
        <v/>
      </c>
      <c r="N633" s="0" t="str">
        <f aca="false">IF(F633&lt;&gt;0,L633&amp;":"&amp;M633,"")</f>
        <v/>
      </c>
    </row>
    <row r="634" customFormat="false" ht="15" hidden="false" customHeight="false" outlineLevel="0" collapsed="false">
      <c r="A634" s="5" t="n">
        <v>633</v>
      </c>
      <c r="B634" s="5" t="str">
        <f aca="false">IF(F634&lt;&gt;"",COUNTIF($J$2:J634,J634),"")</f>
        <v/>
      </c>
      <c r="C634" s="5" t="str">
        <f aca="false">IF(F634&lt;&gt;0,J634&amp;":"&amp;B634,"")</f>
        <v/>
      </c>
      <c r="D634" s="5" t="str">
        <f aca="false">IF(F634&lt;&gt;0,COUNTIF($K$2:K634,K634),"")</f>
        <v/>
      </c>
      <c r="E634" s="5" t="str">
        <f aca="false">IF(F634&lt;&gt;0,K634&amp;":"&amp;D634,"")</f>
        <v/>
      </c>
      <c r="G634" s="21"/>
      <c r="H634" s="0" t="str">
        <f aca="false">IFERROR(VLOOKUP(F634, Entries!$B$2:$F$601, 2, FALSE()),"")</f>
        <v/>
      </c>
      <c r="I634" s="0" t="str">
        <f aca="false">IFERROR(VLOOKUP(F634, Entries!$B$2:$F$601, 3, FALSE()),"")</f>
        <v/>
      </c>
      <c r="J634" s="0" t="str">
        <f aca="false">IFERROR(VLOOKUP(F634, Entries!$B$2:$F$601, 4, FALSE()),"")</f>
        <v/>
      </c>
      <c r="K634" s="0" t="str">
        <f aca="false">IFERROR(VLOOKUP(F634, Entries!$B$2:$F$601, 5, FALSE()),"")</f>
        <v/>
      </c>
      <c r="L634" s="0" t="str">
        <f aca="false">LEFT(Table22[[#This Row],[Category]],2)</f>
        <v/>
      </c>
      <c r="M634" s="0" t="str">
        <f aca="false">IF(F634&lt;&gt;0,COUNTIF($L$2:L634,L634),"")</f>
        <v/>
      </c>
      <c r="N634" s="0" t="str">
        <f aca="false">IF(F634&lt;&gt;0,L634&amp;":"&amp;M634,"")</f>
        <v/>
      </c>
    </row>
    <row r="635" customFormat="false" ht="15" hidden="false" customHeight="false" outlineLevel="0" collapsed="false">
      <c r="A635" s="5" t="n">
        <v>634</v>
      </c>
      <c r="B635" s="5" t="str">
        <f aca="false">IF(F635&lt;&gt;"",COUNTIF($J$2:J635,J635),"")</f>
        <v/>
      </c>
      <c r="C635" s="5" t="str">
        <f aca="false">IF(F635&lt;&gt;0,J635&amp;":"&amp;B635,"")</f>
        <v/>
      </c>
      <c r="D635" s="5" t="str">
        <f aca="false">IF(F635&lt;&gt;0,COUNTIF($K$2:K635,K635),"")</f>
        <v/>
      </c>
      <c r="E635" s="5" t="str">
        <f aca="false">IF(F635&lt;&gt;0,K635&amp;":"&amp;D635,"")</f>
        <v/>
      </c>
      <c r="G635" s="21"/>
      <c r="H635" s="0" t="str">
        <f aca="false">IFERROR(VLOOKUP(F635, Entries!$B$2:$F$601, 2, FALSE()),"")</f>
        <v/>
      </c>
      <c r="I635" s="0" t="str">
        <f aca="false">IFERROR(VLOOKUP(F635, Entries!$B$2:$F$601, 3, FALSE()),"")</f>
        <v/>
      </c>
      <c r="J635" s="0" t="str">
        <f aca="false">IFERROR(VLOOKUP(F635, Entries!$B$2:$F$601, 4, FALSE()),"")</f>
        <v/>
      </c>
      <c r="K635" s="0" t="str">
        <f aca="false">IFERROR(VLOOKUP(F635, Entries!$B$2:$F$601, 5, FALSE()),"")</f>
        <v/>
      </c>
      <c r="L635" s="0" t="str">
        <f aca="false">LEFT(Table22[[#This Row],[Category]],2)</f>
        <v/>
      </c>
      <c r="M635" s="0" t="str">
        <f aca="false">IF(F635&lt;&gt;0,COUNTIF($L$2:L635,L635),"")</f>
        <v/>
      </c>
      <c r="N635" s="0" t="str">
        <f aca="false">IF(F635&lt;&gt;0,L635&amp;":"&amp;M635,"")</f>
        <v/>
      </c>
    </row>
    <row r="636" customFormat="false" ht="15" hidden="false" customHeight="false" outlineLevel="0" collapsed="false">
      <c r="A636" s="5" t="n">
        <v>635</v>
      </c>
      <c r="B636" s="5" t="str">
        <f aca="false">IF(F636&lt;&gt;"",COUNTIF($J$2:J636,J636),"")</f>
        <v/>
      </c>
      <c r="C636" s="5" t="str">
        <f aca="false">IF(F636&lt;&gt;0,J636&amp;":"&amp;B636,"")</f>
        <v/>
      </c>
      <c r="D636" s="5" t="str">
        <f aca="false">IF(F636&lt;&gt;0,COUNTIF($K$2:K636,K636),"")</f>
        <v/>
      </c>
      <c r="E636" s="5" t="str">
        <f aca="false">IF(F636&lt;&gt;0,K636&amp;":"&amp;D636,"")</f>
        <v/>
      </c>
      <c r="G636" s="21"/>
      <c r="H636" s="0" t="str">
        <f aca="false">IFERROR(VLOOKUP(F636, Entries!$B$2:$F$601, 2, FALSE()),"")</f>
        <v/>
      </c>
      <c r="I636" s="0" t="str">
        <f aca="false">IFERROR(VLOOKUP(F636, Entries!$B$2:$F$601, 3, FALSE()),"")</f>
        <v/>
      </c>
      <c r="J636" s="0" t="str">
        <f aca="false">IFERROR(VLOOKUP(F636, Entries!$B$2:$F$601, 4, FALSE()),"")</f>
        <v/>
      </c>
      <c r="K636" s="0" t="str">
        <f aca="false">IFERROR(VLOOKUP(F636, Entries!$B$2:$F$601, 5, FALSE()),"")</f>
        <v/>
      </c>
      <c r="L636" s="0" t="str">
        <f aca="false">LEFT(Table22[[#This Row],[Category]],2)</f>
        <v/>
      </c>
      <c r="M636" s="0" t="str">
        <f aca="false">IF(F636&lt;&gt;0,COUNTIF($L$2:L636,L636),"")</f>
        <v/>
      </c>
      <c r="N636" s="0" t="str">
        <f aca="false">IF(F636&lt;&gt;0,L636&amp;":"&amp;M636,"")</f>
        <v/>
      </c>
    </row>
    <row r="637" customFormat="false" ht="15" hidden="false" customHeight="false" outlineLevel="0" collapsed="false">
      <c r="A637" s="5" t="n">
        <v>636</v>
      </c>
      <c r="B637" s="5" t="str">
        <f aca="false">IF(F637&lt;&gt;"",COUNTIF($J$2:J637,J637),"")</f>
        <v/>
      </c>
      <c r="C637" s="5" t="str">
        <f aca="false">IF(F637&lt;&gt;0,J637&amp;":"&amp;B637,"")</f>
        <v/>
      </c>
      <c r="D637" s="5" t="str">
        <f aca="false">IF(F637&lt;&gt;0,COUNTIF($K$2:K637,K637),"")</f>
        <v/>
      </c>
      <c r="E637" s="5" t="str">
        <f aca="false">IF(F637&lt;&gt;0,K637&amp;":"&amp;D637,"")</f>
        <v/>
      </c>
      <c r="G637" s="21"/>
      <c r="H637" s="0" t="str">
        <f aca="false">IFERROR(VLOOKUP(F637, Entries!$B$2:$F$601, 2, FALSE()),"")</f>
        <v/>
      </c>
      <c r="I637" s="0" t="str">
        <f aca="false">IFERROR(VLOOKUP(F637, Entries!$B$2:$F$601, 3, FALSE()),"")</f>
        <v/>
      </c>
      <c r="J637" s="0" t="str">
        <f aca="false">IFERROR(VLOOKUP(F637, Entries!$B$2:$F$601, 4, FALSE()),"")</f>
        <v/>
      </c>
      <c r="K637" s="0" t="str">
        <f aca="false">IFERROR(VLOOKUP(F637, Entries!$B$2:$F$601, 5, FALSE()),"")</f>
        <v/>
      </c>
      <c r="L637" s="0" t="str">
        <f aca="false">LEFT(Table22[[#This Row],[Category]],2)</f>
        <v/>
      </c>
      <c r="M637" s="0" t="str">
        <f aca="false">IF(F637&lt;&gt;0,COUNTIF($L$2:L637,L637),"")</f>
        <v/>
      </c>
      <c r="N637" s="0" t="str">
        <f aca="false">IF(F637&lt;&gt;0,L637&amp;":"&amp;M637,"")</f>
        <v/>
      </c>
    </row>
    <row r="638" customFormat="false" ht="15" hidden="false" customHeight="false" outlineLevel="0" collapsed="false">
      <c r="A638" s="5" t="n">
        <v>637</v>
      </c>
      <c r="B638" s="5" t="str">
        <f aca="false">IF(F638&lt;&gt;"",COUNTIF($J$2:J638,J638),"")</f>
        <v/>
      </c>
      <c r="C638" s="5" t="str">
        <f aca="false">IF(F638&lt;&gt;0,J638&amp;":"&amp;B638,"")</f>
        <v/>
      </c>
      <c r="D638" s="5" t="str">
        <f aca="false">IF(F638&lt;&gt;0,COUNTIF($K$2:K638,K638),"")</f>
        <v/>
      </c>
      <c r="E638" s="5" t="str">
        <f aca="false">IF(F638&lt;&gt;0,K638&amp;":"&amp;D638,"")</f>
        <v/>
      </c>
      <c r="G638" s="21"/>
      <c r="H638" s="0" t="str">
        <f aca="false">IFERROR(VLOOKUP(F638, Entries!$B$2:$F$601, 2, FALSE()),"")</f>
        <v/>
      </c>
      <c r="I638" s="0" t="str">
        <f aca="false">IFERROR(VLOOKUP(F638, Entries!$B$2:$F$601, 3, FALSE()),"")</f>
        <v/>
      </c>
      <c r="J638" s="0" t="str">
        <f aca="false">IFERROR(VLOOKUP(F638, Entries!$B$2:$F$601, 4, FALSE()),"")</f>
        <v/>
      </c>
      <c r="K638" s="0" t="str">
        <f aca="false">IFERROR(VLOOKUP(F638, Entries!$B$2:$F$601, 5, FALSE()),"")</f>
        <v/>
      </c>
      <c r="L638" s="0" t="str">
        <f aca="false">LEFT(Table22[[#This Row],[Category]],2)</f>
        <v/>
      </c>
      <c r="M638" s="0" t="str">
        <f aca="false">IF(F638&lt;&gt;0,COUNTIF($L$2:L638,L638),"")</f>
        <v/>
      </c>
      <c r="N638" s="0" t="str">
        <f aca="false">IF(F638&lt;&gt;0,L638&amp;":"&amp;M638,"")</f>
        <v/>
      </c>
    </row>
    <row r="639" customFormat="false" ht="15" hidden="false" customHeight="false" outlineLevel="0" collapsed="false">
      <c r="A639" s="5" t="n">
        <v>638</v>
      </c>
      <c r="B639" s="5" t="str">
        <f aca="false">IF(F639&lt;&gt;"",COUNTIF($J$2:J639,J639),"")</f>
        <v/>
      </c>
      <c r="C639" s="5" t="str">
        <f aca="false">IF(F639&lt;&gt;0,J639&amp;":"&amp;B639,"")</f>
        <v/>
      </c>
      <c r="D639" s="5" t="str">
        <f aca="false">IF(F639&lt;&gt;0,COUNTIF($K$2:K639,K639),"")</f>
        <v/>
      </c>
      <c r="E639" s="5" t="str">
        <f aca="false">IF(F639&lt;&gt;0,K639&amp;":"&amp;D639,"")</f>
        <v/>
      </c>
      <c r="G639" s="21"/>
      <c r="H639" s="0" t="str">
        <f aca="false">IFERROR(VLOOKUP(F639, Entries!$B$2:$F$601, 2, FALSE()),"")</f>
        <v/>
      </c>
      <c r="I639" s="0" t="str">
        <f aca="false">IFERROR(VLOOKUP(F639, Entries!$B$2:$F$601, 3, FALSE()),"")</f>
        <v/>
      </c>
      <c r="J639" s="0" t="str">
        <f aca="false">IFERROR(VLOOKUP(F639, Entries!$B$2:$F$601, 4, FALSE()),"")</f>
        <v/>
      </c>
      <c r="K639" s="0" t="str">
        <f aca="false">IFERROR(VLOOKUP(F639, Entries!$B$2:$F$601, 5, FALSE()),"")</f>
        <v/>
      </c>
      <c r="L639" s="0" t="str">
        <f aca="false">LEFT(Table22[[#This Row],[Category]],2)</f>
        <v/>
      </c>
      <c r="M639" s="0" t="str">
        <f aca="false">IF(F639&lt;&gt;0,COUNTIF($L$2:L639,L639),"")</f>
        <v/>
      </c>
      <c r="N639" s="0" t="str">
        <f aca="false">IF(F639&lt;&gt;0,L639&amp;":"&amp;M639,"")</f>
        <v/>
      </c>
    </row>
    <row r="640" customFormat="false" ht="15" hidden="false" customHeight="false" outlineLevel="0" collapsed="false">
      <c r="A640" s="5" t="n">
        <v>639</v>
      </c>
      <c r="B640" s="5" t="str">
        <f aca="false">IF(F640&lt;&gt;"",COUNTIF($J$2:J640,J640),"")</f>
        <v/>
      </c>
      <c r="C640" s="5" t="str">
        <f aca="false">IF(F640&lt;&gt;0,J640&amp;":"&amp;B640,"")</f>
        <v/>
      </c>
      <c r="D640" s="5" t="str">
        <f aca="false">IF(F640&lt;&gt;0,COUNTIF($K$2:K640,K640),"")</f>
        <v/>
      </c>
      <c r="E640" s="5" t="str">
        <f aca="false">IF(F640&lt;&gt;0,K640&amp;":"&amp;D640,"")</f>
        <v/>
      </c>
      <c r="G640" s="21"/>
      <c r="H640" s="0" t="str">
        <f aca="false">IFERROR(VLOOKUP(F640, Entries!$B$2:$F$601, 2, FALSE()),"")</f>
        <v/>
      </c>
      <c r="I640" s="0" t="str">
        <f aca="false">IFERROR(VLOOKUP(F640, Entries!$B$2:$F$601, 3, FALSE()),"")</f>
        <v/>
      </c>
      <c r="J640" s="0" t="str">
        <f aca="false">IFERROR(VLOOKUP(F640, Entries!$B$2:$F$601, 4, FALSE()),"")</f>
        <v/>
      </c>
      <c r="K640" s="0" t="str">
        <f aca="false">IFERROR(VLOOKUP(F640, Entries!$B$2:$F$601, 5, FALSE()),"")</f>
        <v/>
      </c>
      <c r="L640" s="0" t="str">
        <f aca="false">LEFT(Table22[[#This Row],[Category]],2)</f>
        <v/>
      </c>
      <c r="M640" s="0" t="str">
        <f aca="false">IF(F640&lt;&gt;0,COUNTIF($L$2:L640,L640),"")</f>
        <v/>
      </c>
      <c r="N640" s="0" t="str">
        <f aca="false">IF(F640&lt;&gt;0,L640&amp;":"&amp;M640,"")</f>
        <v/>
      </c>
    </row>
    <row r="641" customFormat="false" ht="15" hidden="false" customHeight="false" outlineLevel="0" collapsed="false">
      <c r="A641" s="5" t="n">
        <v>640</v>
      </c>
      <c r="B641" s="5" t="str">
        <f aca="false">IF(F641&lt;&gt;"",COUNTIF($J$2:J641,J641),"")</f>
        <v/>
      </c>
      <c r="C641" s="5" t="str">
        <f aca="false">IF(F641&lt;&gt;0,J641&amp;":"&amp;B641,"")</f>
        <v/>
      </c>
      <c r="D641" s="5" t="str">
        <f aca="false">IF(F641&lt;&gt;0,COUNTIF($K$2:K641,K641),"")</f>
        <v/>
      </c>
      <c r="E641" s="5" t="str">
        <f aca="false">IF(F641&lt;&gt;0,K641&amp;":"&amp;D641,"")</f>
        <v/>
      </c>
      <c r="G641" s="21"/>
      <c r="H641" s="0" t="str">
        <f aca="false">IFERROR(VLOOKUP(F641, Entries!$B$2:$F$601, 2, FALSE()),"")</f>
        <v/>
      </c>
      <c r="I641" s="0" t="str">
        <f aca="false">IFERROR(VLOOKUP(F641, Entries!$B$2:$F$601, 3, FALSE()),"")</f>
        <v/>
      </c>
      <c r="J641" s="0" t="str">
        <f aca="false">IFERROR(VLOOKUP(F641, Entries!$B$2:$F$601, 4, FALSE()),"")</f>
        <v/>
      </c>
      <c r="K641" s="0" t="str">
        <f aca="false">IFERROR(VLOOKUP(F641, Entries!$B$2:$F$601, 5, FALSE()),"")</f>
        <v/>
      </c>
      <c r="L641" s="0" t="str">
        <f aca="false">LEFT(Table22[[#This Row],[Category]],2)</f>
        <v/>
      </c>
      <c r="M641" s="0" t="str">
        <f aca="false">IF(F641&lt;&gt;0,COUNTIF($L$2:L641,L641),"")</f>
        <v/>
      </c>
      <c r="N641" s="0" t="str">
        <f aca="false">IF(F641&lt;&gt;0,L641&amp;":"&amp;M641,"")</f>
        <v/>
      </c>
    </row>
    <row r="642" customFormat="false" ht="15" hidden="false" customHeight="false" outlineLevel="0" collapsed="false">
      <c r="A642" s="5" t="n">
        <v>641</v>
      </c>
      <c r="B642" s="5" t="str">
        <f aca="false">IF(F642&lt;&gt;"",COUNTIF($J$2:J642,J642),"")</f>
        <v/>
      </c>
      <c r="C642" s="5" t="str">
        <f aca="false">IF(F642&lt;&gt;0,J642&amp;":"&amp;B642,"")</f>
        <v/>
      </c>
      <c r="D642" s="5" t="str">
        <f aca="false">IF(F642&lt;&gt;0,COUNTIF($K$2:K642,K642),"")</f>
        <v/>
      </c>
      <c r="E642" s="5" t="str">
        <f aca="false">IF(F642&lt;&gt;0,K642&amp;":"&amp;D642,"")</f>
        <v/>
      </c>
      <c r="G642" s="21"/>
      <c r="H642" s="0" t="str">
        <f aca="false">IFERROR(VLOOKUP(F642, Entries!$B$2:$F$601, 2, FALSE()),"")</f>
        <v/>
      </c>
      <c r="I642" s="0" t="str">
        <f aca="false">IFERROR(VLOOKUP(F642, Entries!$B$2:$F$601, 3, FALSE()),"")</f>
        <v/>
      </c>
      <c r="J642" s="0" t="str">
        <f aca="false">IFERROR(VLOOKUP(F642, Entries!$B$2:$F$601, 4, FALSE()),"")</f>
        <v/>
      </c>
      <c r="K642" s="0" t="str">
        <f aca="false">IFERROR(VLOOKUP(F642, Entries!$B$2:$F$601, 5, FALSE()),"")</f>
        <v/>
      </c>
      <c r="L642" s="0" t="str">
        <f aca="false">LEFT(Table22[[#This Row],[Category]],2)</f>
        <v/>
      </c>
      <c r="M642" s="0" t="str">
        <f aca="false">IF(F642&lt;&gt;0,COUNTIF($L$2:L642,L642),"")</f>
        <v/>
      </c>
      <c r="N642" s="0" t="str">
        <f aca="false">IF(F642&lt;&gt;0,L642&amp;":"&amp;M642,"")</f>
        <v/>
      </c>
    </row>
    <row r="643" customFormat="false" ht="15" hidden="false" customHeight="false" outlineLevel="0" collapsed="false">
      <c r="A643" s="5" t="n">
        <v>642</v>
      </c>
      <c r="B643" s="5" t="str">
        <f aca="false">IF(F643&lt;&gt;"",COUNTIF($J$2:J643,J643),"")</f>
        <v/>
      </c>
      <c r="C643" s="5" t="str">
        <f aca="false">IF(F643&lt;&gt;0,J643&amp;":"&amp;B643,"")</f>
        <v/>
      </c>
      <c r="D643" s="5" t="str">
        <f aca="false">IF(F643&lt;&gt;0,COUNTIF($K$2:K643,K643),"")</f>
        <v/>
      </c>
      <c r="E643" s="5" t="str">
        <f aca="false">IF(F643&lt;&gt;0,K643&amp;":"&amp;D643,"")</f>
        <v/>
      </c>
      <c r="G643" s="21"/>
      <c r="H643" s="0" t="str">
        <f aca="false">IFERROR(VLOOKUP(F643, Entries!$B$2:$F$601, 2, FALSE()),"")</f>
        <v/>
      </c>
      <c r="I643" s="0" t="str">
        <f aca="false">IFERROR(VLOOKUP(F643, Entries!$B$2:$F$601, 3, FALSE()),"")</f>
        <v/>
      </c>
      <c r="J643" s="0" t="str">
        <f aca="false">IFERROR(VLOOKUP(F643, Entries!$B$2:$F$601, 4, FALSE()),"")</f>
        <v/>
      </c>
      <c r="K643" s="0" t="str">
        <f aca="false">IFERROR(VLOOKUP(F643, Entries!$B$2:$F$601, 5, FALSE()),"")</f>
        <v/>
      </c>
      <c r="L643" s="0" t="str">
        <f aca="false">LEFT(Table22[[#This Row],[Category]],2)</f>
        <v/>
      </c>
      <c r="M643" s="0" t="str">
        <f aca="false">IF(F643&lt;&gt;0,COUNTIF($L$2:L643,L643),"")</f>
        <v/>
      </c>
      <c r="N643" s="0" t="str">
        <f aca="false">IF(F643&lt;&gt;0,L643&amp;":"&amp;M643,"")</f>
        <v/>
      </c>
    </row>
    <row r="644" customFormat="false" ht="15" hidden="false" customHeight="false" outlineLevel="0" collapsed="false">
      <c r="A644" s="5" t="n">
        <v>643</v>
      </c>
      <c r="B644" s="5" t="str">
        <f aca="false">IF(F644&lt;&gt;"",COUNTIF($J$2:J644,J644),"")</f>
        <v/>
      </c>
      <c r="C644" s="5" t="str">
        <f aca="false">IF(F644&lt;&gt;0,J644&amp;":"&amp;B644,"")</f>
        <v/>
      </c>
      <c r="D644" s="5" t="str">
        <f aca="false">IF(F644&lt;&gt;0,COUNTIF($K$2:K644,K644),"")</f>
        <v/>
      </c>
      <c r="E644" s="5" t="str">
        <f aca="false">IF(F644&lt;&gt;0,K644&amp;":"&amp;D644,"")</f>
        <v/>
      </c>
      <c r="G644" s="21"/>
      <c r="H644" s="0" t="str">
        <f aca="false">IFERROR(VLOOKUP(F644, Entries!$B$2:$F$601, 2, FALSE()),"")</f>
        <v/>
      </c>
      <c r="I644" s="0" t="str">
        <f aca="false">IFERROR(VLOOKUP(F644, Entries!$B$2:$F$601, 3, FALSE()),"")</f>
        <v/>
      </c>
      <c r="J644" s="0" t="str">
        <f aca="false">IFERROR(VLOOKUP(F644, Entries!$B$2:$F$601, 4, FALSE()),"")</f>
        <v/>
      </c>
      <c r="K644" s="0" t="str">
        <f aca="false">IFERROR(VLOOKUP(F644, Entries!$B$2:$F$601, 5, FALSE()),"")</f>
        <v/>
      </c>
      <c r="L644" s="0" t="str">
        <f aca="false">LEFT(Table22[[#This Row],[Category]],2)</f>
        <v/>
      </c>
      <c r="M644" s="0" t="str">
        <f aca="false">IF(F644&lt;&gt;0,COUNTIF($L$2:L644,L644),"")</f>
        <v/>
      </c>
      <c r="N644" s="0" t="str">
        <f aca="false">IF(F644&lt;&gt;0,L644&amp;":"&amp;M644,"")</f>
        <v/>
      </c>
    </row>
    <row r="645" customFormat="false" ht="15" hidden="false" customHeight="false" outlineLevel="0" collapsed="false">
      <c r="A645" s="5" t="n">
        <v>644</v>
      </c>
      <c r="B645" s="5" t="str">
        <f aca="false">IF(F645&lt;&gt;"",COUNTIF($J$2:J645,J645),"")</f>
        <v/>
      </c>
      <c r="C645" s="5" t="str">
        <f aca="false">IF(F645&lt;&gt;0,J645&amp;":"&amp;B645,"")</f>
        <v/>
      </c>
      <c r="D645" s="5" t="str">
        <f aca="false">IF(F645&lt;&gt;0,COUNTIF($K$2:K645,K645),"")</f>
        <v/>
      </c>
      <c r="E645" s="5" t="str">
        <f aca="false">IF(F645&lt;&gt;0,K645&amp;":"&amp;D645,"")</f>
        <v/>
      </c>
      <c r="G645" s="21"/>
      <c r="H645" s="0" t="str">
        <f aca="false">IFERROR(VLOOKUP(F645, Entries!$B$2:$F$601, 2, FALSE()),"")</f>
        <v/>
      </c>
      <c r="I645" s="0" t="str">
        <f aca="false">IFERROR(VLOOKUP(F645, Entries!$B$2:$F$601, 3, FALSE()),"")</f>
        <v/>
      </c>
      <c r="J645" s="0" t="str">
        <f aca="false">IFERROR(VLOOKUP(F645, Entries!$B$2:$F$601, 4, FALSE()),"")</f>
        <v/>
      </c>
      <c r="K645" s="0" t="str">
        <f aca="false">IFERROR(VLOOKUP(F645, Entries!$B$2:$F$601, 5, FALSE()),"")</f>
        <v/>
      </c>
      <c r="L645" s="0" t="str">
        <f aca="false">LEFT(Table22[[#This Row],[Category]],2)</f>
        <v/>
      </c>
      <c r="M645" s="0" t="str">
        <f aca="false">IF(F645&lt;&gt;0,COUNTIF($L$2:L645,L645),"")</f>
        <v/>
      </c>
      <c r="N645" s="0" t="str">
        <f aca="false">IF(F645&lt;&gt;0,L645&amp;":"&amp;M645,"")</f>
        <v/>
      </c>
    </row>
    <row r="646" customFormat="false" ht="15" hidden="false" customHeight="false" outlineLevel="0" collapsed="false">
      <c r="A646" s="5" t="n">
        <v>645</v>
      </c>
      <c r="B646" s="5" t="str">
        <f aca="false">IF(F646&lt;&gt;"",COUNTIF($J$2:J646,J646),"")</f>
        <v/>
      </c>
      <c r="C646" s="5" t="str">
        <f aca="false">IF(F646&lt;&gt;0,J646&amp;":"&amp;B646,"")</f>
        <v/>
      </c>
      <c r="D646" s="5" t="str">
        <f aca="false">IF(F646&lt;&gt;0,COUNTIF($K$2:K646,K646),"")</f>
        <v/>
      </c>
      <c r="E646" s="5" t="str">
        <f aca="false">IF(F646&lt;&gt;0,K646&amp;":"&amp;D646,"")</f>
        <v/>
      </c>
      <c r="G646" s="21"/>
      <c r="H646" s="0" t="str">
        <f aca="false">IFERROR(VLOOKUP(F646, Entries!$B$2:$F$601, 2, FALSE()),"")</f>
        <v/>
      </c>
      <c r="I646" s="0" t="str">
        <f aca="false">IFERROR(VLOOKUP(F646, Entries!$B$2:$F$601, 3, FALSE()),"")</f>
        <v/>
      </c>
      <c r="J646" s="0" t="str">
        <f aca="false">IFERROR(VLOOKUP(F646, Entries!$B$2:$F$601, 4, FALSE()),"")</f>
        <v/>
      </c>
      <c r="K646" s="0" t="str">
        <f aca="false">IFERROR(VLOOKUP(F646, Entries!$B$2:$F$601, 5, FALSE()),"")</f>
        <v/>
      </c>
      <c r="L646" s="0" t="str">
        <f aca="false">LEFT(Table22[[#This Row],[Category]],2)</f>
        <v/>
      </c>
      <c r="M646" s="0" t="str">
        <f aca="false">IF(F646&lt;&gt;0,COUNTIF($L$2:L646,L646),"")</f>
        <v/>
      </c>
      <c r="N646" s="0" t="str">
        <f aca="false">IF(F646&lt;&gt;0,L646&amp;":"&amp;M646,"")</f>
        <v/>
      </c>
    </row>
    <row r="647" customFormat="false" ht="15" hidden="false" customHeight="false" outlineLevel="0" collapsed="false">
      <c r="A647" s="5" t="n">
        <v>646</v>
      </c>
      <c r="B647" s="5" t="str">
        <f aca="false">IF(F647&lt;&gt;"",COUNTIF($J$2:J647,J647),"")</f>
        <v/>
      </c>
      <c r="C647" s="5" t="str">
        <f aca="false">IF(F647&lt;&gt;0,J647&amp;":"&amp;B647,"")</f>
        <v/>
      </c>
      <c r="D647" s="5" t="str">
        <f aca="false">IF(F647&lt;&gt;0,COUNTIF($K$2:K647,K647),"")</f>
        <v/>
      </c>
      <c r="E647" s="5" t="str">
        <f aca="false">IF(F647&lt;&gt;0,K647&amp;":"&amp;D647,"")</f>
        <v/>
      </c>
      <c r="G647" s="21"/>
      <c r="H647" s="0" t="str">
        <f aca="false">IFERROR(VLOOKUP(F647, Entries!$B$2:$F$601, 2, FALSE()),"")</f>
        <v/>
      </c>
      <c r="I647" s="0" t="str">
        <f aca="false">IFERROR(VLOOKUP(F647, Entries!$B$2:$F$601, 3, FALSE()),"")</f>
        <v/>
      </c>
      <c r="J647" s="0" t="str">
        <f aca="false">IFERROR(VLOOKUP(F647, Entries!$B$2:$F$601, 4, FALSE()),"")</f>
        <v/>
      </c>
      <c r="K647" s="0" t="str">
        <f aca="false">IFERROR(VLOOKUP(F647, Entries!$B$2:$F$601, 5, FALSE()),"")</f>
        <v/>
      </c>
      <c r="L647" s="0" t="str">
        <f aca="false">LEFT(Table22[[#This Row],[Category]],2)</f>
        <v/>
      </c>
      <c r="M647" s="0" t="str">
        <f aca="false">IF(F647&lt;&gt;0,COUNTIF($L$2:L647,L647),"")</f>
        <v/>
      </c>
      <c r="N647" s="0" t="str">
        <f aca="false">IF(F647&lt;&gt;0,L647&amp;":"&amp;M647,"")</f>
        <v/>
      </c>
    </row>
    <row r="648" customFormat="false" ht="15" hidden="false" customHeight="false" outlineLevel="0" collapsed="false">
      <c r="A648" s="5" t="n">
        <v>647</v>
      </c>
      <c r="B648" s="5" t="str">
        <f aca="false">IF(F648&lt;&gt;"",COUNTIF($J$2:J648,J648),"")</f>
        <v/>
      </c>
      <c r="C648" s="5" t="str">
        <f aca="false">IF(F648&lt;&gt;0,J648&amp;":"&amp;B648,"")</f>
        <v/>
      </c>
      <c r="D648" s="5" t="str">
        <f aca="false">IF(F648&lt;&gt;0,COUNTIF($K$2:K648,K648),"")</f>
        <v/>
      </c>
      <c r="E648" s="5" t="str">
        <f aca="false">IF(F648&lt;&gt;0,K648&amp;":"&amp;D648,"")</f>
        <v/>
      </c>
      <c r="G648" s="21"/>
      <c r="H648" s="0" t="str">
        <f aca="false">IFERROR(VLOOKUP(F648, Entries!$B$2:$F$601, 2, FALSE()),"")</f>
        <v/>
      </c>
      <c r="I648" s="0" t="str">
        <f aca="false">IFERROR(VLOOKUP(F648, Entries!$B$2:$F$601, 3, FALSE()),"")</f>
        <v/>
      </c>
      <c r="J648" s="0" t="str">
        <f aca="false">IFERROR(VLOOKUP(F648, Entries!$B$2:$F$601, 4, FALSE()),"")</f>
        <v/>
      </c>
      <c r="K648" s="0" t="str">
        <f aca="false">IFERROR(VLOOKUP(F648, Entries!$B$2:$F$601, 5, FALSE()),"")</f>
        <v/>
      </c>
      <c r="L648" s="0" t="str">
        <f aca="false">LEFT(Table22[[#This Row],[Category]],2)</f>
        <v/>
      </c>
      <c r="M648" s="0" t="str">
        <f aca="false">IF(F648&lt;&gt;0,COUNTIF($L$2:L648,L648),"")</f>
        <v/>
      </c>
      <c r="N648" s="0" t="str">
        <f aca="false">IF(F648&lt;&gt;0,L648&amp;":"&amp;M648,"")</f>
        <v/>
      </c>
    </row>
    <row r="649" customFormat="false" ht="15" hidden="false" customHeight="false" outlineLevel="0" collapsed="false">
      <c r="A649" s="5" t="n">
        <v>648</v>
      </c>
      <c r="B649" s="5" t="str">
        <f aca="false">IF(F649&lt;&gt;"",COUNTIF($J$2:J649,J649),"")</f>
        <v/>
      </c>
      <c r="C649" s="5" t="str">
        <f aca="false">IF(F649&lt;&gt;0,J649&amp;":"&amp;B649,"")</f>
        <v/>
      </c>
      <c r="D649" s="5" t="str">
        <f aca="false">IF(F649&lt;&gt;0,COUNTIF($K$2:K649,K649),"")</f>
        <v/>
      </c>
      <c r="E649" s="5" t="str">
        <f aca="false">IF(F649&lt;&gt;0,K649&amp;":"&amp;D649,"")</f>
        <v/>
      </c>
      <c r="G649" s="21"/>
      <c r="H649" s="0" t="str">
        <f aca="false">IFERROR(VLOOKUP(F649, Entries!$B$2:$F$601, 2, FALSE()),"")</f>
        <v/>
      </c>
      <c r="I649" s="0" t="str">
        <f aca="false">IFERROR(VLOOKUP(F649, Entries!$B$2:$F$601, 3, FALSE()),"")</f>
        <v/>
      </c>
      <c r="J649" s="0" t="str">
        <f aca="false">IFERROR(VLOOKUP(F649, Entries!$B$2:$F$601, 4, FALSE()),"")</f>
        <v/>
      </c>
      <c r="K649" s="0" t="str">
        <f aca="false">IFERROR(VLOOKUP(F649, Entries!$B$2:$F$601, 5, FALSE()),"")</f>
        <v/>
      </c>
      <c r="L649" s="0" t="str">
        <f aca="false">LEFT(Table22[[#This Row],[Category]],2)</f>
        <v/>
      </c>
      <c r="M649" s="0" t="str">
        <f aca="false">IF(F649&lt;&gt;0,COUNTIF($L$2:L649,L649),"")</f>
        <v/>
      </c>
      <c r="N649" s="0" t="str">
        <f aca="false">IF(F649&lt;&gt;0,L649&amp;":"&amp;M649,"")</f>
        <v/>
      </c>
    </row>
    <row r="650" customFormat="false" ht="15" hidden="false" customHeight="false" outlineLevel="0" collapsed="false">
      <c r="A650" s="5" t="n">
        <v>649</v>
      </c>
      <c r="B650" s="5" t="str">
        <f aca="false">IF(F650&lt;&gt;"",COUNTIF($J$2:J650,J650),"")</f>
        <v/>
      </c>
      <c r="C650" s="5" t="str">
        <f aca="false">IF(F650&lt;&gt;0,J650&amp;":"&amp;B650,"")</f>
        <v/>
      </c>
      <c r="D650" s="5" t="str">
        <f aca="false">IF(F650&lt;&gt;0,COUNTIF($K$2:K650,K650),"")</f>
        <v/>
      </c>
      <c r="E650" s="5" t="str">
        <f aca="false">IF(F650&lt;&gt;0,K650&amp;":"&amp;D650,"")</f>
        <v/>
      </c>
      <c r="G650" s="21"/>
      <c r="H650" s="0" t="str">
        <f aca="false">IFERROR(VLOOKUP(F650, Entries!$B$2:$F$601, 2, FALSE()),"")</f>
        <v/>
      </c>
      <c r="I650" s="0" t="str">
        <f aca="false">IFERROR(VLOOKUP(F650, Entries!$B$2:$F$601, 3, FALSE()),"")</f>
        <v/>
      </c>
      <c r="J650" s="0" t="str">
        <f aca="false">IFERROR(VLOOKUP(F650, Entries!$B$2:$F$601, 4, FALSE()),"")</f>
        <v/>
      </c>
      <c r="K650" s="0" t="str">
        <f aca="false">IFERROR(VLOOKUP(F650, Entries!$B$2:$F$601, 5, FALSE()),"")</f>
        <v/>
      </c>
      <c r="L650" s="0" t="str">
        <f aca="false">LEFT(Table22[[#This Row],[Category]],2)</f>
        <v/>
      </c>
      <c r="M650" s="0" t="str">
        <f aca="false">IF(F650&lt;&gt;0,COUNTIF($L$2:L650,L650),"")</f>
        <v/>
      </c>
      <c r="N650" s="0" t="str">
        <f aca="false">IF(F650&lt;&gt;0,L650&amp;":"&amp;M650,"")</f>
        <v/>
      </c>
    </row>
    <row r="651" customFormat="false" ht="15" hidden="false" customHeight="false" outlineLevel="0" collapsed="false">
      <c r="A651" s="5" t="n">
        <v>650</v>
      </c>
      <c r="B651" s="5" t="str">
        <f aca="false">IF(F651&lt;&gt;"",COUNTIF($J$2:J651,J651),"")</f>
        <v/>
      </c>
      <c r="C651" s="5" t="str">
        <f aca="false">IF(F651&lt;&gt;0,J651&amp;":"&amp;B651,"")</f>
        <v/>
      </c>
      <c r="D651" s="5" t="str">
        <f aca="false">IF(F651&lt;&gt;0,COUNTIF($K$2:K651,K651),"")</f>
        <v/>
      </c>
      <c r="E651" s="5" t="str">
        <f aca="false">IF(F651&lt;&gt;0,K651&amp;":"&amp;D651,"")</f>
        <v/>
      </c>
      <c r="G651" s="21"/>
      <c r="H651" s="0" t="str">
        <f aca="false">IFERROR(VLOOKUP(F651, Entries!$B$2:$F$601, 2, FALSE()),"")</f>
        <v/>
      </c>
      <c r="I651" s="0" t="str">
        <f aca="false">IFERROR(VLOOKUP(F651, Entries!$B$2:$F$601, 3, FALSE()),"")</f>
        <v/>
      </c>
      <c r="J651" s="0" t="str">
        <f aca="false">IFERROR(VLOOKUP(F651, Entries!$B$2:$F$601, 4, FALSE()),"")</f>
        <v/>
      </c>
      <c r="K651" s="0" t="str">
        <f aca="false">IFERROR(VLOOKUP(F651, Entries!$B$2:$F$601, 5, FALSE()),"")</f>
        <v/>
      </c>
      <c r="L651" s="0" t="str">
        <f aca="false">LEFT(Table22[[#This Row],[Category]],2)</f>
        <v/>
      </c>
      <c r="M651" s="0" t="str">
        <f aca="false">IF(F651&lt;&gt;0,COUNTIF($L$2:L651,L651),"")</f>
        <v/>
      </c>
      <c r="N651" s="0" t="str">
        <f aca="false">IF(F651&lt;&gt;0,L651&amp;":"&amp;M651,"")</f>
        <v/>
      </c>
    </row>
    <row r="652" customFormat="false" ht="15" hidden="false" customHeight="false" outlineLevel="0" collapsed="false">
      <c r="A652" s="5" t="n">
        <v>651</v>
      </c>
      <c r="B652" s="5" t="str">
        <f aca="false">IF(F652&lt;&gt;"",COUNTIF($J$2:J652,J652),"")</f>
        <v/>
      </c>
      <c r="C652" s="5" t="str">
        <f aca="false">IF(F652&lt;&gt;0,J652&amp;":"&amp;B652,"")</f>
        <v/>
      </c>
      <c r="D652" s="5" t="str">
        <f aca="false">IF(F652&lt;&gt;0,COUNTIF($K$2:K652,K652),"")</f>
        <v/>
      </c>
      <c r="E652" s="5" t="str">
        <f aca="false">IF(F652&lt;&gt;0,K652&amp;":"&amp;D652,"")</f>
        <v/>
      </c>
      <c r="G652" s="21"/>
      <c r="H652" s="0" t="str">
        <f aca="false">IFERROR(VLOOKUP(F652, Entries!$B$2:$F$601, 2, FALSE()),"")</f>
        <v/>
      </c>
      <c r="I652" s="0" t="str">
        <f aca="false">IFERROR(VLOOKUP(F652, Entries!$B$2:$F$601, 3, FALSE()),"")</f>
        <v/>
      </c>
      <c r="J652" s="0" t="str">
        <f aca="false">IFERROR(VLOOKUP(F652, Entries!$B$2:$F$601, 4, FALSE()),"")</f>
        <v/>
      </c>
      <c r="K652" s="0" t="str">
        <f aca="false">IFERROR(VLOOKUP(F652, Entries!$B$2:$F$601, 5, FALSE()),"")</f>
        <v/>
      </c>
      <c r="L652" s="0" t="str">
        <f aca="false">LEFT(Table22[[#This Row],[Category]],2)</f>
        <v/>
      </c>
      <c r="M652" s="0" t="str">
        <f aca="false">IF(F652&lt;&gt;0,COUNTIF($L$2:L652,L652),"")</f>
        <v/>
      </c>
      <c r="N652" s="0" t="str">
        <f aca="false">IF(F652&lt;&gt;0,L652&amp;":"&amp;M652,"")</f>
        <v/>
      </c>
    </row>
    <row r="653" customFormat="false" ht="15" hidden="false" customHeight="false" outlineLevel="0" collapsed="false">
      <c r="A653" s="5" t="n">
        <v>652</v>
      </c>
      <c r="B653" s="5" t="str">
        <f aca="false">IF(F653&lt;&gt;"",COUNTIF($J$2:J653,J653),"")</f>
        <v/>
      </c>
      <c r="C653" s="5" t="str">
        <f aca="false">IF(F653&lt;&gt;0,J653&amp;":"&amp;B653,"")</f>
        <v/>
      </c>
      <c r="D653" s="5" t="str">
        <f aca="false">IF(F653&lt;&gt;0,COUNTIF($K$2:K653,K653),"")</f>
        <v/>
      </c>
      <c r="E653" s="5" t="str">
        <f aca="false">IF(F653&lt;&gt;0,K653&amp;":"&amp;D653,"")</f>
        <v/>
      </c>
      <c r="G653" s="21"/>
      <c r="H653" s="0" t="str">
        <f aca="false">IFERROR(VLOOKUP(F653, Entries!$B$2:$F$601, 2, FALSE()),"")</f>
        <v/>
      </c>
      <c r="I653" s="0" t="str">
        <f aca="false">IFERROR(VLOOKUP(F653, Entries!$B$2:$F$601, 3, FALSE()),"")</f>
        <v/>
      </c>
      <c r="J653" s="0" t="str">
        <f aca="false">IFERROR(VLOOKUP(F653, Entries!$B$2:$F$601, 4, FALSE()),"")</f>
        <v/>
      </c>
      <c r="K653" s="0" t="str">
        <f aca="false">IFERROR(VLOOKUP(F653, Entries!$B$2:$F$601, 5, FALSE()),"")</f>
        <v/>
      </c>
      <c r="L653" s="0" t="str">
        <f aca="false">LEFT(Table22[[#This Row],[Category]],2)</f>
        <v/>
      </c>
      <c r="M653" s="0" t="str">
        <f aca="false">IF(F653&lt;&gt;0,COUNTIF($L$2:L653,L653),"")</f>
        <v/>
      </c>
      <c r="N653" s="0" t="str">
        <f aca="false">IF(F653&lt;&gt;0,L653&amp;":"&amp;M653,"")</f>
        <v/>
      </c>
    </row>
    <row r="654" customFormat="false" ht="15" hidden="false" customHeight="false" outlineLevel="0" collapsed="false">
      <c r="A654" s="5" t="n">
        <v>653</v>
      </c>
      <c r="B654" s="5" t="str">
        <f aca="false">IF(F654&lt;&gt;"",COUNTIF($J$2:J654,J654),"")</f>
        <v/>
      </c>
      <c r="C654" s="5" t="str">
        <f aca="false">IF(F654&lt;&gt;0,J654&amp;":"&amp;B654,"")</f>
        <v/>
      </c>
      <c r="D654" s="5" t="str">
        <f aca="false">IF(F654&lt;&gt;0,COUNTIF($K$2:K654,K654),"")</f>
        <v/>
      </c>
      <c r="E654" s="5" t="str">
        <f aca="false">IF(F654&lt;&gt;0,K654&amp;":"&amp;D654,"")</f>
        <v/>
      </c>
      <c r="G654" s="21"/>
      <c r="H654" s="0" t="str">
        <f aca="false">IFERROR(VLOOKUP(F654, Entries!$B:$F, 2, FALSE()),"")</f>
        <v/>
      </c>
      <c r="I654" s="0" t="str">
        <f aca="false">IFERROR(VLOOKUP(F654, Entries!$B:$F, 3, FALSE()),"")</f>
        <v/>
      </c>
      <c r="J654" s="0" t="str">
        <f aca="false">IFERROR(VLOOKUP(F654, Entries!$B:$F, 4, FALSE()),"")</f>
        <v/>
      </c>
      <c r="K654" s="0" t="str">
        <f aca="false">IFERROR(VLOOKUP(F654, Entries!$B:$F, 5, FALSE()),"")</f>
        <v/>
      </c>
      <c r="L654" s="0" t="str">
        <f aca="false">LEFT(Table22[[#This Row],[Category]],2)</f>
        <v/>
      </c>
      <c r="M654" s="0" t="str">
        <f aca="false">IF(F654&lt;&gt;0,COUNTIF($L$2:L654,L654),"")</f>
        <v/>
      </c>
      <c r="N654" s="0" t="str">
        <f aca="false">IF(F654&lt;&gt;0,L654&amp;":"&amp;M654,"")</f>
        <v/>
      </c>
    </row>
    <row r="655" customFormat="false" ht="15" hidden="false" customHeight="false" outlineLevel="0" collapsed="false">
      <c r="A655" s="5" t="n">
        <v>654</v>
      </c>
      <c r="B655" s="5" t="str">
        <f aca="false">IF(F655&lt;&gt;"",COUNTIF($J$2:J655,J655),"")</f>
        <v/>
      </c>
      <c r="C655" s="5" t="str">
        <f aca="false">IF(F655&lt;&gt;0,J655&amp;":"&amp;B655,"")</f>
        <v/>
      </c>
      <c r="D655" s="5" t="str">
        <f aca="false">IF(F655&lt;&gt;0,COUNTIF($K$2:K655,K655),"")</f>
        <v/>
      </c>
      <c r="E655" s="5" t="str">
        <f aca="false">IF(F655&lt;&gt;0,K655&amp;":"&amp;D655,"")</f>
        <v/>
      </c>
      <c r="G655" s="21"/>
      <c r="H655" s="0" t="str">
        <f aca="false">IFERROR(VLOOKUP(F655, Entries!$B:$F, 2, FALSE()),"")</f>
        <v/>
      </c>
      <c r="I655" s="0" t="str">
        <f aca="false">IFERROR(VLOOKUP(F655, Entries!$B:$F, 3, FALSE()),"")</f>
        <v/>
      </c>
      <c r="J655" s="0" t="str">
        <f aca="false">IFERROR(VLOOKUP(F655, Entries!$B:$F, 4, FALSE()),"")</f>
        <v/>
      </c>
      <c r="K655" s="0" t="str">
        <f aca="false">IFERROR(VLOOKUP(F655, Entries!$B:$F, 5, FALSE()),"")</f>
        <v/>
      </c>
      <c r="L655" s="0" t="str">
        <f aca="false">LEFT(Table22[[#This Row],[Category]],2)</f>
        <v/>
      </c>
      <c r="M655" s="0" t="str">
        <f aca="false">IF(F655&lt;&gt;0,COUNTIF($L$2:L655,L655),"")</f>
        <v/>
      </c>
      <c r="N655" s="0" t="str">
        <f aca="false">IF(F655&lt;&gt;0,L655&amp;":"&amp;M655,"")</f>
        <v/>
      </c>
    </row>
    <row r="656" customFormat="false" ht="15" hidden="false" customHeight="false" outlineLevel="0" collapsed="false">
      <c r="A656" s="5" t="n">
        <v>655</v>
      </c>
      <c r="B656" s="5" t="str">
        <f aca="false">IF(F656&lt;&gt;"",COUNTIF($J$2:J656,J656),"")</f>
        <v/>
      </c>
      <c r="C656" s="5" t="str">
        <f aca="false">IF(F656&lt;&gt;0,J656&amp;":"&amp;B656,"")</f>
        <v/>
      </c>
      <c r="D656" s="5" t="str">
        <f aca="false">IF(F656&lt;&gt;0,COUNTIF($K$2:K656,K656),"")</f>
        <v/>
      </c>
      <c r="E656" s="5" t="str">
        <f aca="false">IF(F656&lt;&gt;0,K656&amp;":"&amp;D656,"")</f>
        <v/>
      </c>
      <c r="G656" s="21"/>
      <c r="H656" s="0" t="str">
        <f aca="false">IFERROR(VLOOKUP(F656, Entries!$B:$F, 2, FALSE()),"")</f>
        <v/>
      </c>
      <c r="I656" s="0" t="str">
        <f aca="false">IFERROR(VLOOKUP(F656, Entries!$B:$F, 3, FALSE()),"")</f>
        <v/>
      </c>
      <c r="J656" s="0" t="str">
        <f aca="false">IFERROR(VLOOKUP(F656, Entries!$B:$F, 4, FALSE()),"")</f>
        <v/>
      </c>
      <c r="K656" s="0" t="str">
        <f aca="false">IFERROR(VLOOKUP(F656, Entries!$B:$F, 5, FALSE()),"")</f>
        <v/>
      </c>
      <c r="L656" s="0" t="str">
        <f aca="false">LEFT(Table22[[#This Row],[Category]],2)</f>
        <v/>
      </c>
      <c r="M656" s="0" t="str">
        <f aca="false">IF(F656&lt;&gt;0,COUNTIF($L$2:L656,L656),"")</f>
        <v/>
      </c>
      <c r="N656" s="0" t="str">
        <f aca="false">IF(F656&lt;&gt;0,L656&amp;":"&amp;M656,"")</f>
        <v/>
      </c>
    </row>
    <row r="657" customFormat="false" ht="15" hidden="false" customHeight="false" outlineLevel="0" collapsed="false">
      <c r="A657" s="5" t="n">
        <v>656</v>
      </c>
      <c r="B657" s="5" t="str">
        <f aca="false">IF(F657&lt;&gt;"",COUNTIF($J$2:J657,J657),"")</f>
        <v/>
      </c>
      <c r="C657" s="5" t="str">
        <f aca="false">IF(F657&lt;&gt;0,J657&amp;":"&amp;B657,"")</f>
        <v/>
      </c>
      <c r="D657" s="5" t="str">
        <f aca="false">IF(F657&lt;&gt;0,COUNTIF($K$2:K657,K657),"")</f>
        <v/>
      </c>
      <c r="E657" s="5" t="str">
        <f aca="false">IF(F657&lt;&gt;0,K657&amp;":"&amp;D657,"")</f>
        <v/>
      </c>
      <c r="G657" s="21"/>
      <c r="H657" s="0" t="str">
        <f aca="false">IFERROR(VLOOKUP(F657, Entries!$B:$F, 2, FALSE()),"")</f>
        <v/>
      </c>
      <c r="I657" s="0" t="str">
        <f aca="false">IFERROR(VLOOKUP(F657, Entries!$B:$F, 3, FALSE()),"")</f>
        <v/>
      </c>
      <c r="J657" s="0" t="str">
        <f aca="false">IFERROR(VLOOKUP(F657, Entries!$B:$F, 4, FALSE()),"")</f>
        <v/>
      </c>
      <c r="K657" s="0" t="str">
        <f aca="false">IFERROR(VLOOKUP(F657, Entries!$B:$F, 5, FALSE()),"")</f>
        <v/>
      </c>
      <c r="L657" s="0" t="str">
        <f aca="false">LEFT(Table22[[#This Row],[Category]],2)</f>
        <v/>
      </c>
      <c r="M657" s="0" t="str">
        <f aca="false">IF(F657&lt;&gt;0,COUNTIF($L$2:L657,L657),"")</f>
        <v/>
      </c>
      <c r="N657" s="0" t="str">
        <f aca="false">IF(F657&lt;&gt;0,L657&amp;":"&amp;M657,"")</f>
        <v/>
      </c>
    </row>
    <row r="658" customFormat="false" ht="15" hidden="false" customHeight="false" outlineLevel="0" collapsed="false">
      <c r="A658" s="5" t="n">
        <v>657</v>
      </c>
      <c r="B658" s="5" t="str">
        <f aca="false">IF(F658&lt;&gt;"",COUNTIF($J$2:J658,J658),"")</f>
        <v/>
      </c>
      <c r="C658" s="5" t="str">
        <f aca="false">IF(F658&lt;&gt;0,J658&amp;":"&amp;B658,"")</f>
        <v/>
      </c>
      <c r="D658" s="5" t="str">
        <f aca="false">IF(F658&lt;&gt;0,COUNTIF($K$2:K658,K658),"")</f>
        <v/>
      </c>
      <c r="E658" s="5" t="str">
        <f aca="false">IF(F658&lt;&gt;0,K658&amp;":"&amp;D658,"")</f>
        <v/>
      </c>
      <c r="G658" s="21"/>
      <c r="H658" s="0" t="str">
        <f aca="false">IFERROR(VLOOKUP(F658, Entries!$B:$F, 2, FALSE()),"")</f>
        <v/>
      </c>
      <c r="I658" s="0" t="str">
        <f aca="false">IFERROR(VLOOKUP(F658, Entries!$B:$F, 3, FALSE()),"")</f>
        <v/>
      </c>
      <c r="J658" s="0" t="str">
        <f aca="false">IFERROR(VLOOKUP(F658, Entries!$B:$F, 4, FALSE()),"")</f>
        <v/>
      </c>
      <c r="K658" s="0" t="str">
        <f aca="false">IFERROR(VLOOKUP(F658, Entries!$B:$F, 5, FALSE()),"")</f>
        <v/>
      </c>
      <c r="L658" s="0" t="str">
        <f aca="false">LEFT(Table22[[#This Row],[Category]],2)</f>
        <v/>
      </c>
      <c r="M658" s="0" t="str">
        <f aca="false">IF(F658&lt;&gt;0,COUNTIF($L$2:L658,L658),"")</f>
        <v/>
      </c>
      <c r="N658" s="0" t="str">
        <f aca="false">IF(F658&lt;&gt;0,L658&amp;":"&amp;M658,"")</f>
        <v/>
      </c>
    </row>
    <row r="659" customFormat="false" ht="15" hidden="false" customHeight="false" outlineLevel="0" collapsed="false">
      <c r="A659" s="5" t="n">
        <v>658</v>
      </c>
      <c r="B659" s="5" t="str">
        <f aca="false">IF(F659&lt;&gt;"",COUNTIF($J$2:J659,J659),"")</f>
        <v/>
      </c>
      <c r="C659" s="5" t="str">
        <f aca="false">IF(F659&lt;&gt;0,J659&amp;":"&amp;B659,"")</f>
        <v/>
      </c>
      <c r="D659" s="5" t="str">
        <f aca="false">IF(F659&lt;&gt;0,COUNTIF($K$2:K659,K659),"")</f>
        <v/>
      </c>
      <c r="E659" s="5" t="str">
        <f aca="false">IF(F659&lt;&gt;0,K659&amp;":"&amp;D659,"")</f>
        <v/>
      </c>
      <c r="G659" s="21"/>
      <c r="H659" s="0" t="str">
        <f aca="false">IFERROR(VLOOKUP(F659, Entries!$B:$F, 2, FALSE()),"")</f>
        <v/>
      </c>
      <c r="I659" s="0" t="str">
        <f aca="false">IFERROR(VLOOKUP(F659, Entries!$B:$F, 3, FALSE()),"")</f>
        <v/>
      </c>
      <c r="J659" s="0" t="str">
        <f aca="false">IFERROR(VLOOKUP(F659, Entries!$B:$F, 4, FALSE()),"")</f>
        <v/>
      </c>
      <c r="K659" s="0" t="str">
        <f aca="false">IFERROR(VLOOKUP(F659, Entries!$B:$F, 5, FALSE()),"")</f>
        <v/>
      </c>
      <c r="L659" s="0" t="str">
        <f aca="false">LEFT(Table22[[#This Row],[Category]],2)</f>
        <v/>
      </c>
      <c r="M659" s="0" t="str">
        <f aca="false">IF(F659&lt;&gt;0,COUNTIF($L$2:L659,L659),"")</f>
        <v/>
      </c>
      <c r="N659" s="0" t="str">
        <f aca="false">IF(F659&lt;&gt;0,L659&amp;":"&amp;M659,"")</f>
        <v/>
      </c>
    </row>
    <row r="660" customFormat="false" ht="15" hidden="false" customHeight="false" outlineLevel="0" collapsed="false">
      <c r="A660" s="5" t="n">
        <v>659</v>
      </c>
      <c r="B660" s="5" t="str">
        <f aca="false">IF(F660&lt;&gt;"",COUNTIF($J$2:J660,J660),"")</f>
        <v/>
      </c>
      <c r="C660" s="5" t="str">
        <f aca="false">IF(F660&lt;&gt;0,J660&amp;":"&amp;B660,"")</f>
        <v/>
      </c>
      <c r="D660" s="5" t="str">
        <f aca="false">IF(F660&lt;&gt;0,COUNTIF($K$2:K660,K660),"")</f>
        <v/>
      </c>
      <c r="E660" s="5" t="str">
        <f aca="false">IF(F660&lt;&gt;0,K660&amp;":"&amp;D660,"")</f>
        <v/>
      </c>
      <c r="G660" s="21"/>
      <c r="H660" s="0" t="str">
        <f aca="false">IFERROR(VLOOKUP(F660, Entries!$B:$F, 2, FALSE()),"")</f>
        <v/>
      </c>
      <c r="I660" s="0" t="str">
        <f aca="false">IFERROR(VLOOKUP(F660, Entries!$B:$F, 3, FALSE()),"")</f>
        <v/>
      </c>
      <c r="J660" s="0" t="str">
        <f aca="false">IFERROR(VLOOKUP(F660, Entries!$B:$F, 4, FALSE()),"")</f>
        <v/>
      </c>
      <c r="K660" s="0" t="str">
        <f aca="false">IFERROR(VLOOKUP(F660, Entries!$B:$F, 5, FALSE()),"")</f>
        <v/>
      </c>
      <c r="L660" s="0" t="str">
        <f aca="false">LEFT(Table22[[#This Row],[Category]],2)</f>
        <v/>
      </c>
      <c r="M660" s="0" t="str">
        <f aca="false">IF(F660&lt;&gt;0,COUNTIF($L$2:L660,L660),"")</f>
        <v/>
      </c>
      <c r="N660" s="0" t="str">
        <f aca="false">IF(F660&lt;&gt;0,L660&amp;":"&amp;M660,"")</f>
        <v/>
      </c>
    </row>
    <row r="661" customFormat="false" ht="15" hidden="false" customHeight="false" outlineLevel="0" collapsed="false">
      <c r="A661" s="5" t="n">
        <v>660</v>
      </c>
      <c r="B661" s="5" t="str">
        <f aca="false">IF(F661&lt;&gt;"",COUNTIF($J$2:J661,J661),"")</f>
        <v/>
      </c>
      <c r="C661" s="5" t="str">
        <f aca="false">IF(F661&lt;&gt;0,J661&amp;":"&amp;B661,"")</f>
        <v/>
      </c>
      <c r="D661" s="5" t="str">
        <f aca="false">IF(F661&lt;&gt;0,COUNTIF($K$2:K661,K661),"")</f>
        <v/>
      </c>
      <c r="E661" s="5" t="str">
        <f aca="false">IF(F661&lt;&gt;0,K661&amp;":"&amp;D661,"")</f>
        <v/>
      </c>
      <c r="G661" s="21"/>
      <c r="H661" s="0" t="str">
        <f aca="false">IFERROR(VLOOKUP(F661, Entries!$B:$F, 2, FALSE()),"")</f>
        <v/>
      </c>
      <c r="I661" s="0" t="str">
        <f aca="false">IFERROR(VLOOKUP(F661, Entries!$B:$F, 3, FALSE()),"")</f>
        <v/>
      </c>
      <c r="J661" s="0" t="str">
        <f aca="false">IFERROR(VLOOKUP(F661, Entries!$B:$F, 4, FALSE()),"")</f>
        <v/>
      </c>
      <c r="K661" s="0" t="str">
        <f aca="false">IFERROR(VLOOKUP(F661, Entries!$B:$F, 5, FALSE()),"")</f>
        <v/>
      </c>
      <c r="L661" s="0" t="str">
        <f aca="false">LEFT(Table22[[#This Row],[Category]],2)</f>
        <v/>
      </c>
      <c r="M661" s="0" t="str">
        <f aca="false">IF(F661&lt;&gt;0,COUNTIF($L$2:L661,L661),"")</f>
        <v/>
      </c>
      <c r="N661" s="0" t="str">
        <f aca="false">IF(F661&lt;&gt;0,L661&amp;":"&amp;M661,"")</f>
        <v/>
      </c>
    </row>
    <row r="662" customFormat="false" ht="15" hidden="false" customHeight="false" outlineLevel="0" collapsed="false">
      <c r="A662" s="5" t="n">
        <v>661</v>
      </c>
      <c r="B662" s="5" t="str">
        <f aca="false">IF(F662&lt;&gt;"",COUNTIF($J$2:J662,J662),"")</f>
        <v/>
      </c>
      <c r="C662" s="5" t="str">
        <f aca="false">IF(F662&lt;&gt;0,J662&amp;":"&amp;B662,"")</f>
        <v/>
      </c>
      <c r="D662" s="5" t="str">
        <f aca="false">IF(F662&lt;&gt;0,COUNTIF($K$2:K662,K662),"")</f>
        <v/>
      </c>
      <c r="E662" s="5" t="str">
        <f aca="false">IF(F662&lt;&gt;0,K662&amp;":"&amp;D662,"")</f>
        <v/>
      </c>
      <c r="G662" s="21"/>
      <c r="H662" s="0" t="str">
        <f aca="false">IFERROR(VLOOKUP(F662, Entries!$B:$F, 2, FALSE()),"")</f>
        <v/>
      </c>
      <c r="I662" s="0" t="str">
        <f aca="false">IFERROR(VLOOKUP(F662, Entries!$B:$F, 3, FALSE()),"")</f>
        <v/>
      </c>
      <c r="J662" s="0" t="str">
        <f aca="false">IFERROR(VLOOKUP(F662, Entries!$B:$F, 4, FALSE()),"")</f>
        <v/>
      </c>
      <c r="K662" s="0" t="str">
        <f aca="false">IFERROR(VLOOKUP(F662, Entries!$B:$F, 5, FALSE()),"")</f>
        <v/>
      </c>
      <c r="L662" s="0" t="str">
        <f aca="false">LEFT(Table22[[#This Row],[Category]],2)</f>
        <v/>
      </c>
      <c r="M662" s="0" t="str">
        <f aca="false">IF(F662&lt;&gt;0,COUNTIF($L$2:L662,L662),"")</f>
        <v/>
      </c>
      <c r="N662" s="0" t="str">
        <f aca="false">IF(F662&lt;&gt;0,L662&amp;":"&amp;M662,"")</f>
        <v/>
      </c>
    </row>
    <row r="663" customFormat="false" ht="15" hidden="false" customHeight="false" outlineLevel="0" collapsed="false">
      <c r="A663" s="5" t="n">
        <v>662</v>
      </c>
      <c r="B663" s="5" t="str">
        <f aca="false">IF(F663&lt;&gt;"",COUNTIF($J$2:J663,J663),"")</f>
        <v/>
      </c>
      <c r="C663" s="5" t="str">
        <f aca="false">IF(F663&lt;&gt;0,J663&amp;":"&amp;B663,"")</f>
        <v/>
      </c>
      <c r="D663" s="5" t="str">
        <f aca="false">IF(F663&lt;&gt;0,COUNTIF($K$2:K663,K663),"")</f>
        <v/>
      </c>
      <c r="E663" s="5" t="str">
        <f aca="false">IF(F663&lt;&gt;0,K663&amp;":"&amp;D663,"")</f>
        <v/>
      </c>
      <c r="G663" s="21"/>
      <c r="H663" s="0" t="str">
        <f aca="false">IFERROR(VLOOKUP(F663, Entries!$B:$F, 2, FALSE()),"")</f>
        <v/>
      </c>
      <c r="I663" s="0" t="str">
        <f aca="false">IFERROR(VLOOKUP(F663, Entries!$B:$F, 3, FALSE()),"")</f>
        <v/>
      </c>
      <c r="J663" s="0" t="str">
        <f aca="false">IFERROR(VLOOKUP(F663, Entries!$B:$F, 4, FALSE()),"")</f>
        <v/>
      </c>
      <c r="K663" s="0" t="str">
        <f aca="false">IFERROR(VLOOKUP(F663, Entries!$B:$F, 5, FALSE()),"")</f>
        <v/>
      </c>
      <c r="L663" s="0" t="str">
        <f aca="false">LEFT(Table22[[#This Row],[Category]],2)</f>
        <v/>
      </c>
      <c r="M663" s="0" t="str">
        <f aca="false">IF(F663&lt;&gt;0,COUNTIF($L$2:L663,L663),"")</f>
        <v/>
      </c>
      <c r="N663" s="0" t="str">
        <f aca="false">IF(F663&lt;&gt;0,L663&amp;":"&amp;M663,"")</f>
        <v/>
      </c>
    </row>
    <row r="664" customFormat="false" ht="15" hidden="false" customHeight="false" outlineLevel="0" collapsed="false">
      <c r="A664" s="5" t="n">
        <v>663</v>
      </c>
      <c r="B664" s="5" t="str">
        <f aca="false">IF(F664&lt;&gt;"",COUNTIF($J$2:J664,J664),"")</f>
        <v/>
      </c>
      <c r="C664" s="5" t="str">
        <f aca="false">IF(F664&lt;&gt;0,J664&amp;":"&amp;B664,"")</f>
        <v/>
      </c>
      <c r="D664" s="5" t="str">
        <f aca="false">IF(F664&lt;&gt;0,COUNTIF($K$2:K664,K664),"")</f>
        <v/>
      </c>
      <c r="E664" s="5" t="str">
        <f aca="false">IF(F664&lt;&gt;0,K664&amp;":"&amp;D664,"")</f>
        <v/>
      </c>
      <c r="G664" s="21"/>
      <c r="H664" s="0" t="str">
        <f aca="false">IFERROR(VLOOKUP(F664, Entries!$B:$F, 2, FALSE()),"")</f>
        <v/>
      </c>
      <c r="I664" s="0" t="str">
        <f aca="false">IFERROR(VLOOKUP(F664, Entries!$B:$F, 3, FALSE()),"")</f>
        <v/>
      </c>
      <c r="J664" s="0" t="str">
        <f aca="false">IFERROR(VLOOKUP(F664, Entries!$B:$F, 4, FALSE()),"")</f>
        <v/>
      </c>
      <c r="K664" s="0" t="str">
        <f aca="false">IFERROR(VLOOKUP(F664, Entries!$B:$F, 5, FALSE()),"")</f>
        <v/>
      </c>
      <c r="L664" s="0" t="str">
        <f aca="false">LEFT(Table22[[#This Row],[Category]],2)</f>
        <v/>
      </c>
      <c r="M664" s="0" t="str">
        <f aca="false">IF(F664&lt;&gt;0,COUNTIF($L$2:L664,L664),"")</f>
        <v/>
      </c>
      <c r="N664" s="0" t="str">
        <f aca="false">IF(F664&lt;&gt;0,L664&amp;":"&amp;M664,"")</f>
        <v/>
      </c>
    </row>
    <row r="665" customFormat="false" ht="15" hidden="false" customHeight="false" outlineLevel="0" collapsed="false">
      <c r="A665" s="5" t="n">
        <v>664</v>
      </c>
      <c r="B665" s="5" t="str">
        <f aca="false">IF(F665&lt;&gt;"",COUNTIF($J$2:J665,J665),"")</f>
        <v/>
      </c>
      <c r="C665" s="5" t="str">
        <f aca="false">IF(F665&lt;&gt;0,J665&amp;":"&amp;B665,"")</f>
        <v/>
      </c>
      <c r="D665" s="5" t="str">
        <f aca="false">IF(F665&lt;&gt;0,COUNTIF($K$2:K665,K665),"")</f>
        <v/>
      </c>
      <c r="E665" s="5" t="str">
        <f aca="false">IF(F665&lt;&gt;0,K665&amp;":"&amp;D665,"")</f>
        <v/>
      </c>
      <c r="G665" s="21"/>
      <c r="H665" s="0" t="str">
        <f aca="false">IFERROR(VLOOKUP(F665, Entries!$B:$F, 2, FALSE()),"")</f>
        <v/>
      </c>
      <c r="I665" s="0" t="str">
        <f aca="false">IFERROR(VLOOKUP(F665, Entries!$B:$F, 3, FALSE()),"")</f>
        <v/>
      </c>
      <c r="J665" s="0" t="str">
        <f aca="false">IFERROR(VLOOKUP(F665, Entries!$B:$F, 4, FALSE()),"")</f>
        <v/>
      </c>
      <c r="K665" s="0" t="str">
        <f aca="false">IFERROR(VLOOKUP(F665, Entries!$B:$F, 5, FALSE()),"")</f>
        <v/>
      </c>
      <c r="L665" s="0" t="str">
        <f aca="false">LEFT(Table22[[#This Row],[Category]],2)</f>
        <v/>
      </c>
      <c r="M665" s="0" t="str">
        <f aca="false">IF(F665&lt;&gt;0,COUNTIF($L$2:L665,L665),"")</f>
        <v/>
      </c>
      <c r="N665" s="0" t="str">
        <f aca="false">IF(F665&lt;&gt;0,L665&amp;":"&amp;M665,"")</f>
        <v/>
      </c>
    </row>
    <row r="666" customFormat="false" ht="15" hidden="false" customHeight="false" outlineLevel="0" collapsed="false">
      <c r="A666" s="5" t="n">
        <v>665</v>
      </c>
      <c r="B666" s="5" t="str">
        <f aca="false">IF(F666&lt;&gt;"",COUNTIF($J$2:J666,J666),"")</f>
        <v/>
      </c>
      <c r="C666" s="5" t="str">
        <f aca="false">IF(F666&lt;&gt;0,J666&amp;":"&amp;B666,"")</f>
        <v/>
      </c>
      <c r="D666" s="5" t="str">
        <f aca="false">IF(F666&lt;&gt;0,COUNTIF($K$2:K666,K666),"")</f>
        <v/>
      </c>
      <c r="E666" s="5" t="str">
        <f aca="false">IF(F666&lt;&gt;0,K666&amp;":"&amp;D666,"")</f>
        <v/>
      </c>
      <c r="G666" s="21"/>
      <c r="H666" s="0" t="str">
        <f aca="false">IFERROR(VLOOKUP(F666, Entries!$B:$F, 2, FALSE()),"")</f>
        <v/>
      </c>
      <c r="I666" s="0" t="str">
        <f aca="false">IFERROR(VLOOKUP(F666, Entries!$B:$F, 3, FALSE()),"")</f>
        <v/>
      </c>
      <c r="J666" s="0" t="str">
        <f aca="false">IFERROR(VLOOKUP(F666, Entries!$B:$F, 4, FALSE()),"")</f>
        <v/>
      </c>
      <c r="K666" s="0" t="str">
        <f aca="false">IFERROR(VLOOKUP(F666, Entries!$B:$F, 5, FALSE()),"")</f>
        <v/>
      </c>
      <c r="L666" s="0" t="str">
        <f aca="false">LEFT(Table22[[#This Row],[Category]],2)</f>
        <v/>
      </c>
      <c r="M666" s="0" t="str">
        <f aca="false">IF(F666&lt;&gt;0,COUNTIF($L$2:L666,L666),"")</f>
        <v/>
      </c>
      <c r="N666" s="0" t="str">
        <f aca="false">IF(F666&lt;&gt;0,L666&amp;":"&amp;M666,"")</f>
        <v/>
      </c>
    </row>
    <row r="667" customFormat="false" ht="15" hidden="false" customHeight="false" outlineLevel="0" collapsed="false">
      <c r="A667" s="5" t="n">
        <v>666</v>
      </c>
      <c r="B667" s="5" t="str">
        <f aca="false">IF(F667&lt;&gt;"",COUNTIF($J$2:J667,J667),"")</f>
        <v/>
      </c>
      <c r="C667" s="5" t="str">
        <f aca="false">IF(F667&lt;&gt;0,J667&amp;":"&amp;B667,"")</f>
        <v/>
      </c>
      <c r="D667" s="5" t="str">
        <f aca="false">IF(F667&lt;&gt;0,COUNTIF($K$2:K667,K667),"")</f>
        <v/>
      </c>
      <c r="E667" s="5" t="str">
        <f aca="false">IF(F667&lt;&gt;0,K667&amp;":"&amp;D667,"")</f>
        <v/>
      </c>
      <c r="G667" s="21"/>
      <c r="H667" s="0" t="str">
        <f aca="false">IFERROR(VLOOKUP(F667, Entries!$B:$F, 2, FALSE()),"")</f>
        <v/>
      </c>
      <c r="I667" s="0" t="str">
        <f aca="false">IFERROR(VLOOKUP(F667, Entries!$B:$F, 3, FALSE()),"")</f>
        <v/>
      </c>
      <c r="J667" s="0" t="str">
        <f aca="false">IFERROR(VLOOKUP(F667, Entries!$B:$F, 4, FALSE()),"")</f>
        <v/>
      </c>
      <c r="K667" s="0" t="str">
        <f aca="false">IFERROR(VLOOKUP(F667, Entries!$B:$F, 5, FALSE()),"")</f>
        <v/>
      </c>
      <c r="L667" s="0" t="str">
        <f aca="false">LEFT(Table22[[#This Row],[Category]],2)</f>
        <v/>
      </c>
      <c r="M667" s="0" t="str">
        <f aca="false">IF(F667&lt;&gt;0,COUNTIF($L$2:L667,L667),"")</f>
        <v/>
      </c>
      <c r="N667" s="0" t="str">
        <f aca="false">IF(F667&lt;&gt;0,L667&amp;":"&amp;M667,"")</f>
        <v/>
      </c>
    </row>
    <row r="668" customFormat="false" ht="15" hidden="false" customHeight="false" outlineLevel="0" collapsed="false">
      <c r="A668" s="5" t="n">
        <v>667</v>
      </c>
      <c r="B668" s="5" t="str">
        <f aca="false">IF(F668&lt;&gt;"",COUNTIF($J$2:J668,J668),"")</f>
        <v/>
      </c>
      <c r="C668" s="5" t="str">
        <f aca="false">IF(F668&lt;&gt;0,J668&amp;":"&amp;B668,"")</f>
        <v/>
      </c>
      <c r="D668" s="5" t="str">
        <f aca="false">IF(F668&lt;&gt;0,COUNTIF($K$2:K668,K668),"")</f>
        <v/>
      </c>
      <c r="E668" s="5" t="str">
        <f aca="false">IF(F668&lt;&gt;0,K668&amp;":"&amp;D668,"")</f>
        <v/>
      </c>
      <c r="G668" s="21"/>
      <c r="H668" s="0" t="str">
        <f aca="false">IFERROR(VLOOKUP(F668, Entries!$B:$F, 2, FALSE()),"")</f>
        <v/>
      </c>
      <c r="I668" s="0" t="str">
        <f aca="false">IFERROR(VLOOKUP(F668, Entries!$B:$F, 3, FALSE()),"")</f>
        <v/>
      </c>
      <c r="J668" s="0" t="str">
        <f aca="false">IFERROR(VLOOKUP(F668, Entries!$B:$F, 4, FALSE()),"")</f>
        <v/>
      </c>
      <c r="K668" s="0" t="str">
        <f aca="false">IFERROR(VLOOKUP(F668, Entries!$B:$F, 5, FALSE()),"")</f>
        <v/>
      </c>
      <c r="L668" s="0" t="str">
        <f aca="false">LEFT(Table22[[#This Row],[Category]],2)</f>
        <v/>
      </c>
      <c r="M668" s="0" t="str">
        <f aca="false">IF(F668&lt;&gt;0,COUNTIF($L$2:L668,L668),"")</f>
        <v/>
      </c>
      <c r="N668" s="0" t="str">
        <f aca="false">IF(F668&lt;&gt;0,L668&amp;":"&amp;M668,"")</f>
        <v/>
      </c>
    </row>
    <row r="669" customFormat="false" ht="15" hidden="false" customHeight="false" outlineLevel="0" collapsed="false">
      <c r="A669" s="5" t="n">
        <v>668</v>
      </c>
      <c r="B669" s="5" t="str">
        <f aca="false">IF(F669&lt;&gt;"",COUNTIF($J$2:J669,J669),"")</f>
        <v/>
      </c>
      <c r="C669" s="5" t="str">
        <f aca="false">IF(F669&lt;&gt;0,J669&amp;":"&amp;B669,"")</f>
        <v/>
      </c>
      <c r="D669" s="5" t="str">
        <f aca="false">IF(F669&lt;&gt;0,COUNTIF($K$2:K669,K669),"")</f>
        <v/>
      </c>
      <c r="E669" s="5" t="str">
        <f aca="false">IF(F669&lt;&gt;0,K669&amp;":"&amp;D669,"")</f>
        <v/>
      </c>
      <c r="G669" s="21"/>
      <c r="H669" s="0" t="str">
        <f aca="false">IFERROR(VLOOKUP(F669, Entries!$B:$F, 2, FALSE()),"")</f>
        <v/>
      </c>
      <c r="I669" s="0" t="str">
        <f aca="false">IFERROR(VLOOKUP(F669, Entries!$B:$F, 3, FALSE()),"")</f>
        <v/>
      </c>
      <c r="J669" s="0" t="str">
        <f aca="false">IFERROR(VLOOKUP(F669, Entries!$B:$F, 4, FALSE()),"")</f>
        <v/>
      </c>
      <c r="K669" s="0" t="str">
        <f aca="false">IFERROR(VLOOKUP(F669, Entries!$B:$F, 5, FALSE()),"")</f>
        <v/>
      </c>
      <c r="L669" s="0" t="str">
        <f aca="false">LEFT(Table22[[#This Row],[Category]],2)</f>
        <v/>
      </c>
      <c r="M669" s="0" t="str">
        <f aca="false">IF(F669&lt;&gt;0,COUNTIF($L$2:L669,L669),"")</f>
        <v/>
      </c>
      <c r="N669" s="0" t="str">
        <f aca="false">IF(F669&lt;&gt;0,L669&amp;":"&amp;M669,"")</f>
        <v/>
      </c>
    </row>
    <row r="670" customFormat="false" ht="15" hidden="false" customHeight="false" outlineLevel="0" collapsed="false">
      <c r="A670" s="5" t="n">
        <v>669</v>
      </c>
      <c r="B670" s="5" t="str">
        <f aca="false">IF(F670&lt;&gt;"",COUNTIF($J$2:J670,J670),"")</f>
        <v/>
      </c>
      <c r="C670" s="5" t="str">
        <f aca="false">IF(F670&lt;&gt;0,J670&amp;":"&amp;B670,"")</f>
        <v/>
      </c>
      <c r="D670" s="5" t="str">
        <f aca="false">IF(F670&lt;&gt;0,COUNTIF($K$2:K670,K670),"")</f>
        <v/>
      </c>
      <c r="E670" s="5" t="str">
        <f aca="false">IF(F670&lt;&gt;0,K670&amp;":"&amp;D670,"")</f>
        <v/>
      </c>
      <c r="G670" s="21"/>
      <c r="H670" s="0" t="str">
        <f aca="false">IFERROR(VLOOKUP(F670, Entries!$B:$F, 2, FALSE()),"")</f>
        <v/>
      </c>
      <c r="I670" s="0" t="str">
        <f aca="false">IFERROR(VLOOKUP(F670, Entries!$B:$F, 3, FALSE()),"")</f>
        <v/>
      </c>
      <c r="J670" s="0" t="str">
        <f aca="false">IFERROR(VLOOKUP(F670, Entries!$B:$F, 4, FALSE()),"")</f>
        <v/>
      </c>
      <c r="K670" s="0" t="str">
        <f aca="false">IFERROR(VLOOKUP(F670, Entries!$B:$F, 5, FALSE()),"")</f>
        <v/>
      </c>
      <c r="L670" s="0" t="str">
        <f aca="false">LEFT(Table22[[#This Row],[Category]],2)</f>
        <v/>
      </c>
      <c r="M670" s="0" t="str">
        <f aca="false">IF(F670&lt;&gt;0,COUNTIF($L$2:L670,L670),"")</f>
        <v/>
      </c>
      <c r="N670" s="0" t="str">
        <f aca="false">IF(F670&lt;&gt;0,L670&amp;":"&amp;M670,"")</f>
        <v/>
      </c>
    </row>
    <row r="671" customFormat="false" ht="15" hidden="false" customHeight="false" outlineLevel="0" collapsed="false">
      <c r="A671" s="5" t="n">
        <v>670</v>
      </c>
      <c r="B671" s="5" t="str">
        <f aca="false">IF(F671&lt;&gt;"",COUNTIF($J$2:J671,J671),"")</f>
        <v/>
      </c>
      <c r="C671" s="5" t="str">
        <f aca="false">IF(F671&lt;&gt;0,J671&amp;":"&amp;B671,"")</f>
        <v/>
      </c>
      <c r="D671" s="5" t="str">
        <f aca="false">IF(F671&lt;&gt;0,COUNTIF($K$2:K671,K671),"")</f>
        <v/>
      </c>
      <c r="E671" s="5" t="str">
        <f aca="false">IF(F671&lt;&gt;0,K671&amp;":"&amp;D671,"")</f>
        <v/>
      </c>
      <c r="G671" s="21"/>
      <c r="H671" s="0" t="str">
        <f aca="false">IFERROR(VLOOKUP(F671, Entries!$B:$F, 2, FALSE()),"")</f>
        <v/>
      </c>
      <c r="I671" s="0" t="str">
        <f aca="false">IFERROR(VLOOKUP(F671, Entries!$B:$F, 3, FALSE()),"")</f>
        <v/>
      </c>
      <c r="J671" s="0" t="str">
        <f aca="false">IFERROR(VLOOKUP(F671, Entries!$B:$F, 4, FALSE()),"")</f>
        <v/>
      </c>
      <c r="K671" s="0" t="str">
        <f aca="false">IFERROR(VLOOKUP(F671, Entries!$B:$F, 5, FALSE()),"")</f>
        <v/>
      </c>
      <c r="L671" s="0" t="str">
        <f aca="false">LEFT(Table22[[#This Row],[Category]],2)</f>
        <v/>
      </c>
      <c r="M671" s="0" t="str">
        <f aca="false">IF(F671&lt;&gt;0,COUNTIF($L$2:L671,L671),"")</f>
        <v/>
      </c>
      <c r="N671" s="0" t="str">
        <f aca="false">IF(F671&lt;&gt;0,L671&amp;":"&amp;M671,"")</f>
        <v/>
      </c>
    </row>
    <row r="672" customFormat="false" ht="15" hidden="false" customHeight="false" outlineLevel="0" collapsed="false">
      <c r="A672" s="5" t="n">
        <v>671</v>
      </c>
      <c r="B672" s="5" t="str">
        <f aca="false">IF(F672&lt;&gt;"",COUNTIF($J$2:J672,J672),"")</f>
        <v/>
      </c>
      <c r="C672" s="5" t="str">
        <f aca="false">IF(F672&lt;&gt;0,J672&amp;":"&amp;B672,"")</f>
        <v/>
      </c>
      <c r="D672" s="5" t="str">
        <f aca="false">IF(F672&lt;&gt;0,COUNTIF($K$2:K672,K672),"")</f>
        <v/>
      </c>
      <c r="E672" s="5" t="str">
        <f aca="false">IF(F672&lt;&gt;0,K672&amp;":"&amp;D672,"")</f>
        <v/>
      </c>
      <c r="G672" s="21"/>
      <c r="H672" s="0" t="str">
        <f aca="false">IFERROR(VLOOKUP(F672, Entries!$B:$F, 2, FALSE()),"")</f>
        <v/>
      </c>
      <c r="I672" s="0" t="str">
        <f aca="false">IFERROR(VLOOKUP(F672, Entries!$B:$F, 3, FALSE()),"")</f>
        <v/>
      </c>
      <c r="J672" s="0" t="str">
        <f aca="false">IFERROR(VLOOKUP(F672, Entries!$B:$F, 4, FALSE()),"")</f>
        <v/>
      </c>
      <c r="K672" s="0" t="str">
        <f aca="false">IFERROR(VLOOKUP(F672, Entries!$B:$F, 5, FALSE()),"")</f>
        <v/>
      </c>
      <c r="L672" s="0" t="str">
        <f aca="false">LEFT(Table22[[#This Row],[Category]],2)</f>
        <v/>
      </c>
      <c r="M672" s="0" t="str">
        <f aca="false">IF(F672&lt;&gt;0,COUNTIF($L$2:L672,L672),"")</f>
        <v/>
      </c>
      <c r="N672" s="0" t="str">
        <f aca="false">IF(F672&lt;&gt;0,L672&amp;":"&amp;M672,"")</f>
        <v/>
      </c>
    </row>
    <row r="673" customFormat="false" ht="15" hidden="false" customHeight="false" outlineLevel="0" collapsed="false">
      <c r="A673" s="5" t="n">
        <v>672</v>
      </c>
      <c r="B673" s="5" t="str">
        <f aca="false">IF(F673&lt;&gt;"",COUNTIF($J$2:J673,J673),"")</f>
        <v/>
      </c>
      <c r="C673" s="5" t="str">
        <f aca="false">IF(F673&lt;&gt;0,J673&amp;":"&amp;B673,"")</f>
        <v/>
      </c>
      <c r="D673" s="5" t="str">
        <f aca="false">IF(F673&lt;&gt;0,COUNTIF($K$2:K673,K673),"")</f>
        <v/>
      </c>
      <c r="E673" s="5" t="str">
        <f aca="false">IF(F673&lt;&gt;0,K673&amp;":"&amp;D673,"")</f>
        <v/>
      </c>
      <c r="G673" s="21"/>
      <c r="H673" s="0" t="str">
        <f aca="false">IFERROR(VLOOKUP(F673, Entries!$B:$F, 2, FALSE()),"")</f>
        <v/>
      </c>
      <c r="I673" s="0" t="str">
        <f aca="false">IFERROR(VLOOKUP(F673, Entries!$B:$F, 3, FALSE()),"")</f>
        <v/>
      </c>
      <c r="J673" s="0" t="str">
        <f aca="false">IFERROR(VLOOKUP(F673, Entries!$B:$F, 4, FALSE()),"")</f>
        <v/>
      </c>
      <c r="K673" s="0" t="str">
        <f aca="false">IFERROR(VLOOKUP(F673, Entries!$B:$F, 5, FALSE()),"")</f>
        <v/>
      </c>
      <c r="L673" s="0" t="str">
        <f aca="false">LEFT(Table22[[#This Row],[Category]],2)</f>
        <v/>
      </c>
      <c r="M673" s="0" t="str">
        <f aca="false">IF(F673&lt;&gt;0,COUNTIF($L$2:L673,L673),"")</f>
        <v/>
      </c>
      <c r="N673" s="0" t="str">
        <f aca="false">IF(F673&lt;&gt;0,L673&amp;":"&amp;M673,"")</f>
        <v/>
      </c>
    </row>
    <row r="674" customFormat="false" ht="15" hidden="false" customHeight="false" outlineLevel="0" collapsed="false">
      <c r="A674" s="5" t="n">
        <v>673</v>
      </c>
      <c r="B674" s="5" t="str">
        <f aca="false">IF(F674&lt;&gt;"",COUNTIF($J$2:J674,J674),"")</f>
        <v/>
      </c>
      <c r="C674" s="5" t="str">
        <f aca="false">IF(F674&lt;&gt;0,J674&amp;":"&amp;B674,"")</f>
        <v/>
      </c>
      <c r="D674" s="5" t="str">
        <f aca="false">IF(F674&lt;&gt;0,COUNTIF($K$2:K674,K674),"")</f>
        <v/>
      </c>
      <c r="E674" s="5" t="str">
        <f aca="false">IF(F674&lt;&gt;0,K674&amp;":"&amp;D674,"")</f>
        <v/>
      </c>
      <c r="G674" s="21"/>
      <c r="H674" s="0" t="str">
        <f aca="false">IFERROR(VLOOKUP(F674, Entries!$B:$F, 2, FALSE()),"")</f>
        <v/>
      </c>
      <c r="I674" s="0" t="str">
        <f aca="false">IFERROR(VLOOKUP(F674, Entries!$B:$F, 3, FALSE()),"")</f>
        <v/>
      </c>
      <c r="J674" s="0" t="str">
        <f aca="false">IFERROR(VLOOKUP(F674, Entries!$B:$F, 4, FALSE()),"")</f>
        <v/>
      </c>
      <c r="K674" s="0" t="str">
        <f aca="false">IFERROR(VLOOKUP(F674, Entries!$B:$F, 5, FALSE()),"")</f>
        <v/>
      </c>
      <c r="L674" s="0" t="str">
        <f aca="false">LEFT(Table22[[#This Row],[Category]],2)</f>
        <v/>
      </c>
      <c r="M674" s="0" t="str">
        <f aca="false">IF(F674&lt;&gt;0,COUNTIF($L$2:L674,L674),"")</f>
        <v/>
      </c>
      <c r="N674" s="0" t="str">
        <f aca="false">IF(F674&lt;&gt;0,L674&amp;":"&amp;M674,"")</f>
        <v/>
      </c>
    </row>
    <row r="675" customFormat="false" ht="15" hidden="false" customHeight="false" outlineLevel="0" collapsed="false">
      <c r="A675" s="5" t="n">
        <v>674</v>
      </c>
      <c r="B675" s="5" t="str">
        <f aca="false">IF(F675&lt;&gt;"",COUNTIF($J$2:J675,J675),"")</f>
        <v/>
      </c>
      <c r="C675" s="5" t="str">
        <f aca="false">IF(F675&lt;&gt;0,J675&amp;":"&amp;B675,"")</f>
        <v/>
      </c>
      <c r="D675" s="5" t="str">
        <f aca="false">IF(F675&lt;&gt;0,COUNTIF($K$2:K675,K675),"")</f>
        <v/>
      </c>
      <c r="E675" s="5" t="str">
        <f aca="false">IF(F675&lt;&gt;0,K675&amp;":"&amp;D675,"")</f>
        <v/>
      </c>
      <c r="G675" s="21"/>
      <c r="H675" s="0" t="str">
        <f aca="false">IFERROR(VLOOKUP(F675, Entries!$B:$F, 2, FALSE()),"")</f>
        <v/>
      </c>
      <c r="I675" s="0" t="str">
        <f aca="false">IFERROR(VLOOKUP(F675, Entries!$B:$F, 3, FALSE()),"")</f>
        <v/>
      </c>
      <c r="J675" s="0" t="str">
        <f aca="false">IFERROR(VLOOKUP(F675, Entries!$B:$F, 4, FALSE()),"")</f>
        <v/>
      </c>
      <c r="K675" s="0" t="str">
        <f aca="false">IFERROR(VLOOKUP(F675, Entries!$B:$F, 5, FALSE()),"")</f>
        <v/>
      </c>
      <c r="L675" s="0" t="str">
        <f aca="false">LEFT(Table22[[#This Row],[Category]],2)</f>
        <v/>
      </c>
      <c r="M675" s="0" t="str">
        <f aca="false">IF(F675&lt;&gt;0,COUNTIF($L$2:L675,L675),"")</f>
        <v/>
      </c>
      <c r="N675" s="0" t="str">
        <f aca="false">IF(F675&lt;&gt;0,L675&amp;":"&amp;M675,"")</f>
        <v/>
      </c>
    </row>
    <row r="676" customFormat="false" ht="15" hidden="false" customHeight="false" outlineLevel="0" collapsed="false">
      <c r="A676" s="5" t="n">
        <v>675</v>
      </c>
      <c r="B676" s="5" t="str">
        <f aca="false">IF(F676&lt;&gt;"",COUNTIF($J$2:J676,J676),"")</f>
        <v/>
      </c>
      <c r="C676" s="5" t="str">
        <f aca="false">IF(F676&lt;&gt;0,J676&amp;":"&amp;B676,"")</f>
        <v/>
      </c>
      <c r="D676" s="5" t="str">
        <f aca="false">IF(F676&lt;&gt;0,COUNTIF($K$2:K676,K676),"")</f>
        <v/>
      </c>
      <c r="E676" s="5" t="str">
        <f aca="false">IF(F676&lt;&gt;0,K676&amp;":"&amp;D676,"")</f>
        <v/>
      </c>
      <c r="G676" s="21"/>
      <c r="H676" s="0" t="str">
        <f aca="false">IFERROR(VLOOKUP(F676, Entries!$B:$F, 2, FALSE()),"")</f>
        <v/>
      </c>
      <c r="I676" s="0" t="str">
        <f aca="false">IFERROR(VLOOKUP(F676, Entries!$B:$F, 3, FALSE()),"")</f>
        <v/>
      </c>
      <c r="J676" s="0" t="str">
        <f aca="false">IFERROR(VLOOKUP(F676, Entries!$B:$F, 4, FALSE()),"")</f>
        <v/>
      </c>
      <c r="K676" s="0" t="str">
        <f aca="false">IFERROR(VLOOKUP(F676, Entries!$B:$F, 5, FALSE()),"")</f>
        <v/>
      </c>
      <c r="L676" s="0" t="str">
        <f aca="false">LEFT(Table22[[#This Row],[Category]],2)</f>
        <v/>
      </c>
      <c r="M676" s="0" t="str">
        <f aca="false">IF(F676&lt;&gt;0,COUNTIF($L$2:L676,L676),"")</f>
        <v/>
      </c>
      <c r="N676" s="0" t="str">
        <f aca="false">IF(F676&lt;&gt;0,L676&amp;":"&amp;M676,"")</f>
        <v/>
      </c>
    </row>
    <row r="677" customFormat="false" ht="15" hidden="false" customHeight="false" outlineLevel="0" collapsed="false">
      <c r="A677" s="5" t="n">
        <v>676</v>
      </c>
      <c r="B677" s="5" t="str">
        <f aca="false">IF(F677&lt;&gt;"",COUNTIF($J$2:J677,J677),"")</f>
        <v/>
      </c>
      <c r="C677" s="5" t="str">
        <f aca="false">IF(F677&lt;&gt;0,J677&amp;":"&amp;B677,"")</f>
        <v/>
      </c>
      <c r="D677" s="5" t="str">
        <f aca="false">IF(F677&lt;&gt;0,COUNTIF($K$2:K677,K677),"")</f>
        <v/>
      </c>
      <c r="E677" s="5" t="str">
        <f aca="false">IF(F677&lt;&gt;0,K677&amp;":"&amp;D677,"")</f>
        <v/>
      </c>
      <c r="G677" s="21"/>
      <c r="H677" s="0" t="str">
        <f aca="false">IFERROR(VLOOKUP(F677, Entries!$B:$F, 2, FALSE()),"")</f>
        <v/>
      </c>
      <c r="I677" s="0" t="str">
        <f aca="false">IFERROR(VLOOKUP(F677, Entries!$B:$F, 3, FALSE()),"")</f>
        <v/>
      </c>
      <c r="J677" s="0" t="str">
        <f aca="false">IFERROR(VLOOKUP(F677, Entries!$B:$F, 4, FALSE()),"")</f>
        <v/>
      </c>
      <c r="K677" s="0" t="str">
        <f aca="false">IFERROR(VLOOKUP(F677, Entries!$B:$F, 5, FALSE()),"")</f>
        <v/>
      </c>
      <c r="L677" s="0" t="str">
        <f aca="false">LEFT(Table22[[#This Row],[Category]],2)</f>
        <v/>
      </c>
      <c r="M677" s="0" t="str">
        <f aca="false">IF(F677&lt;&gt;0,COUNTIF($L$2:L677,L677),"")</f>
        <v/>
      </c>
      <c r="N677" s="0" t="str">
        <f aca="false">IF(F677&lt;&gt;0,L677&amp;":"&amp;M677,"")</f>
        <v/>
      </c>
    </row>
    <row r="678" customFormat="false" ht="15" hidden="false" customHeight="false" outlineLevel="0" collapsed="false">
      <c r="A678" s="5" t="n">
        <v>677</v>
      </c>
      <c r="B678" s="5" t="str">
        <f aca="false">IF(F678&lt;&gt;"",COUNTIF($J$2:J678,J678),"")</f>
        <v/>
      </c>
      <c r="C678" s="5" t="str">
        <f aca="false">IF(F678&lt;&gt;0,J678&amp;":"&amp;B678,"")</f>
        <v/>
      </c>
      <c r="D678" s="5" t="str">
        <f aca="false">IF(F678&lt;&gt;0,COUNTIF($K$2:K678,K678),"")</f>
        <v/>
      </c>
      <c r="E678" s="5" t="str">
        <f aca="false">IF(F678&lt;&gt;0,K678&amp;":"&amp;D678,"")</f>
        <v/>
      </c>
      <c r="G678" s="21"/>
      <c r="H678" s="0" t="str">
        <f aca="false">IFERROR(VLOOKUP(F678, Entries!$B:$F, 2, FALSE()),"")</f>
        <v/>
      </c>
      <c r="I678" s="0" t="str">
        <f aca="false">IFERROR(VLOOKUP(F678, Entries!$B:$F, 3, FALSE()),"")</f>
        <v/>
      </c>
      <c r="J678" s="0" t="str">
        <f aca="false">IFERROR(VLOOKUP(F678, Entries!$B:$F, 4, FALSE()),"")</f>
        <v/>
      </c>
      <c r="K678" s="0" t="str">
        <f aca="false">IFERROR(VLOOKUP(F678, Entries!$B:$F, 5, FALSE()),"")</f>
        <v/>
      </c>
      <c r="L678" s="0" t="str">
        <f aca="false">LEFT(Table22[[#This Row],[Category]],2)</f>
        <v/>
      </c>
      <c r="M678" s="0" t="str">
        <f aca="false">IF(F678&lt;&gt;0,COUNTIF($L$2:L678,L678),"")</f>
        <v/>
      </c>
      <c r="N678" s="0" t="str">
        <f aca="false">IF(F678&lt;&gt;0,L678&amp;":"&amp;M678,"")</f>
        <v/>
      </c>
    </row>
    <row r="679" customFormat="false" ht="15" hidden="false" customHeight="false" outlineLevel="0" collapsed="false">
      <c r="A679" s="5" t="n">
        <v>678</v>
      </c>
      <c r="B679" s="5" t="str">
        <f aca="false">IF(F679&lt;&gt;"",COUNTIF($J$2:J679,J679),"")</f>
        <v/>
      </c>
      <c r="C679" s="5" t="str">
        <f aca="false">IF(F679&lt;&gt;0,J679&amp;":"&amp;B679,"")</f>
        <v/>
      </c>
      <c r="D679" s="5" t="str">
        <f aca="false">IF(F679&lt;&gt;0,COUNTIF($K$2:K679,K679),"")</f>
        <v/>
      </c>
      <c r="E679" s="5" t="str">
        <f aca="false">IF(F679&lt;&gt;0,K679&amp;":"&amp;D679,"")</f>
        <v/>
      </c>
      <c r="G679" s="21"/>
      <c r="H679" s="0" t="str">
        <f aca="false">IFERROR(VLOOKUP(F679, Entries!$B:$F, 2, FALSE()),"")</f>
        <v/>
      </c>
      <c r="I679" s="0" t="str">
        <f aca="false">IFERROR(VLOOKUP(F679, Entries!$B:$F, 3, FALSE()),"")</f>
        <v/>
      </c>
      <c r="J679" s="0" t="str">
        <f aca="false">IFERROR(VLOOKUP(F679, Entries!$B:$F, 4, FALSE()),"")</f>
        <v/>
      </c>
      <c r="K679" s="0" t="str">
        <f aca="false">IFERROR(VLOOKUP(F679, Entries!$B:$F, 5, FALSE()),"")</f>
        <v/>
      </c>
      <c r="L679" s="0" t="str">
        <f aca="false">LEFT(Table22[[#This Row],[Category]],2)</f>
        <v/>
      </c>
      <c r="M679" s="0" t="str">
        <f aca="false">IF(F679&lt;&gt;0,COUNTIF($L$2:L679,L679),"")</f>
        <v/>
      </c>
      <c r="N679" s="0" t="str">
        <f aca="false">IF(F679&lt;&gt;0,L679&amp;":"&amp;M679,"")</f>
        <v/>
      </c>
    </row>
    <row r="680" customFormat="false" ht="15" hidden="false" customHeight="false" outlineLevel="0" collapsed="false">
      <c r="A680" s="5" t="n">
        <v>679</v>
      </c>
      <c r="B680" s="5" t="str">
        <f aca="false">IF(F680&lt;&gt;"",COUNTIF($J$2:J680,J680),"")</f>
        <v/>
      </c>
      <c r="C680" s="5" t="str">
        <f aca="false">IF(F680&lt;&gt;0,J680&amp;":"&amp;B680,"")</f>
        <v/>
      </c>
      <c r="D680" s="5" t="str">
        <f aca="false">IF(F680&lt;&gt;0,COUNTIF($K$2:K680,K680),"")</f>
        <v/>
      </c>
      <c r="E680" s="5" t="str">
        <f aca="false">IF(F680&lt;&gt;0,K680&amp;":"&amp;D680,"")</f>
        <v/>
      </c>
      <c r="G680" s="21"/>
      <c r="H680" s="0" t="str">
        <f aca="false">IFERROR(VLOOKUP(F680, Entries!$B:$F, 2, FALSE()),"")</f>
        <v/>
      </c>
      <c r="I680" s="0" t="str">
        <f aca="false">IFERROR(VLOOKUP(F680, Entries!$B:$F, 3, FALSE()),"")</f>
        <v/>
      </c>
      <c r="J680" s="0" t="str">
        <f aca="false">IFERROR(VLOOKUP(F680, Entries!$B:$F, 4, FALSE()),"")</f>
        <v/>
      </c>
      <c r="K680" s="0" t="str">
        <f aca="false">IFERROR(VLOOKUP(F680, Entries!$B:$F, 5, FALSE()),"")</f>
        <v/>
      </c>
      <c r="L680" s="0" t="str">
        <f aca="false">LEFT(Table22[[#This Row],[Category]],2)</f>
        <v/>
      </c>
      <c r="M680" s="0" t="str">
        <f aca="false">IF(F680&lt;&gt;0,COUNTIF($L$2:L680,L680),"")</f>
        <v/>
      </c>
      <c r="N680" s="0" t="str">
        <f aca="false">IF(F680&lt;&gt;0,L680&amp;":"&amp;M680,"")</f>
        <v/>
      </c>
    </row>
    <row r="681" customFormat="false" ht="15" hidden="false" customHeight="false" outlineLevel="0" collapsed="false">
      <c r="A681" s="5" t="n">
        <v>680</v>
      </c>
      <c r="B681" s="5" t="str">
        <f aca="false">IF(F681&lt;&gt;"",COUNTIF($J$2:J681,J681),"")</f>
        <v/>
      </c>
      <c r="C681" s="5" t="str">
        <f aca="false">IF(F681&lt;&gt;0,J681&amp;":"&amp;B681,"")</f>
        <v/>
      </c>
      <c r="D681" s="5" t="str">
        <f aca="false">IF(F681&lt;&gt;0,COUNTIF($K$2:K681,K681),"")</f>
        <v/>
      </c>
      <c r="E681" s="5" t="str">
        <f aca="false">IF(F681&lt;&gt;0,K681&amp;":"&amp;D681,"")</f>
        <v/>
      </c>
      <c r="G681" s="21"/>
      <c r="H681" s="0" t="str">
        <f aca="false">IFERROR(VLOOKUP(F681, Entries!$B:$F, 2, FALSE()),"")</f>
        <v/>
      </c>
      <c r="I681" s="0" t="str">
        <f aca="false">IFERROR(VLOOKUP(F681, Entries!$B:$F, 3, FALSE()),"")</f>
        <v/>
      </c>
      <c r="J681" s="0" t="str">
        <f aca="false">IFERROR(VLOOKUP(F681, Entries!$B:$F, 4, FALSE()),"")</f>
        <v/>
      </c>
      <c r="K681" s="0" t="str">
        <f aca="false">IFERROR(VLOOKUP(F681, Entries!$B:$F, 5, FALSE()),"")</f>
        <v/>
      </c>
      <c r="L681" s="0" t="str">
        <f aca="false">LEFT(Table22[[#This Row],[Category]],2)</f>
        <v/>
      </c>
      <c r="M681" s="0" t="str">
        <f aca="false">IF(F681&lt;&gt;0,COUNTIF($L$2:L681,L681),"")</f>
        <v/>
      </c>
      <c r="N681" s="0" t="str">
        <f aca="false">IF(F681&lt;&gt;0,L681&amp;":"&amp;M681,"")</f>
        <v/>
      </c>
    </row>
    <row r="682" customFormat="false" ht="15" hidden="false" customHeight="false" outlineLevel="0" collapsed="false">
      <c r="A682" s="5" t="n">
        <v>681</v>
      </c>
      <c r="B682" s="5" t="str">
        <f aca="false">IF(F682&lt;&gt;"",COUNTIF($J$2:J682,J682),"")</f>
        <v/>
      </c>
      <c r="C682" s="5" t="str">
        <f aca="false">IF(F682&lt;&gt;0,J682&amp;":"&amp;B682,"")</f>
        <v/>
      </c>
      <c r="D682" s="5" t="str">
        <f aca="false">IF(F682&lt;&gt;0,COUNTIF($K$2:K682,K682),"")</f>
        <v/>
      </c>
      <c r="E682" s="5" t="str">
        <f aca="false">IF(F682&lt;&gt;0,K682&amp;":"&amp;D682,"")</f>
        <v/>
      </c>
      <c r="G682" s="21"/>
      <c r="H682" s="0" t="str">
        <f aca="false">IFERROR(VLOOKUP(F682, Entries!$B:$F, 2, FALSE()),"")</f>
        <v/>
      </c>
      <c r="I682" s="0" t="str">
        <f aca="false">IFERROR(VLOOKUP(F682, Entries!$B:$F, 3, FALSE()),"")</f>
        <v/>
      </c>
      <c r="J682" s="0" t="str">
        <f aca="false">IFERROR(VLOOKUP(F682, Entries!$B:$F, 4, FALSE()),"")</f>
        <v/>
      </c>
      <c r="K682" s="0" t="str">
        <f aca="false">IFERROR(VLOOKUP(F682, Entries!$B:$F, 5, FALSE()),"")</f>
        <v/>
      </c>
      <c r="L682" s="0" t="str">
        <f aca="false">LEFT(Table22[[#This Row],[Category]],2)</f>
        <v/>
      </c>
      <c r="M682" s="0" t="str">
        <f aca="false">IF(F682&lt;&gt;0,COUNTIF($L$2:L682,L682),"")</f>
        <v/>
      </c>
      <c r="N682" s="0" t="str">
        <f aca="false">IF(F682&lt;&gt;0,L682&amp;":"&amp;M682,"")</f>
        <v/>
      </c>
    </row>
    <row r="683" customFormat="false" ht="15" hidden="false" customHeight="false" outlineLevel="0" collapsed="false">
      <c r="A683" s="5" t="n">
        <v>682</v>
      </c>
      <c r="B683" s="5" t="str">
        <f aca="false">IF(F683&lt;&gt;"",COUNTIF($J$2:J683,J683),"")</f>
        <v/>
      </c>
      <c r="C683" s="5" t="str">
        <f aca="false">IF(F683&lt;&gt;0,J683&amp;":"&amp;B683,"")</f>
        <v/>
      </c>
      <c r="D683" s="5" t="str">
        <f aca="false">IF(F683&lt;&gt;0,COUNTIF($K$2:K683,K683),"")</f>
        <v/>
      </c>
      <c r="E683" s="5" t="str">
        <f aca="false">IF(F683&lt;&gt;0,K683&amp;":"&amp;D683,"")</f>
        <v/>
      </c>
      <c r="G683" s="21"/>
      <c r="H683" s="0" t="str">
        <f aca="false">IFERROR(VLOOKUP(F683, Entries!$B:$F, 2, FALSE()),"")</f>
        <v/>
      </c>
      <c r="I683" s="0" t="str">
        <f aca="false">IFERROR(VLOOKUP(F683, Entries!$B:$F, 3, FALSE()),"")</f>
        <v/>
      </c>
      <c r="J683" s="0" t="str">
        <f aca="false">IFERROR(VLOOKUP(F683, Entries!$B:$F, 4, FALSE()),"")</f>
        <v/>
      </c>
      <c r="K683" s="0" t="str">
        <f aca="false">IFERROR(VLOOKUP(F683, Entries!$B:$F, 5, FALSE()),"")</f>
        <v/>
      </c>
      <c r="L683" s="0" t="str">
        <f aca="false">LEFT(Table22[[#This Row],[Category]],2)</f>
        <v/>
      </c>
      <c r="M683" s="0" t="str">
        <f aca="false">IF(F683&lt;&gt;0,COUNTIF($L$2:L683,L683),"")</f>
        <v/>
      </c>
      <c r="N683" s="0" t="str">
        <f aca="false">IF(F683&lt;&gt;0,L683&amp;":"&amp;M683,"")</f>
        <v/>
      </c>
    </row>
    <row r="684" customFormat="false" ht="15" hidden="false" customHeight="false" outlineLevel="0" collapsed="false">
      <c r="A684" s="5" t="n">
        <v>683</v>
      </c>
      <c r="B684" s="5" t="str">
        <f aca="false">IF(F684&lt;&gt;"",COUNTIF($J$2:J684,J684),"")</f>
        <v/>
      </c>
      <c r="C684" s="5" t="str">
        <f aca="false">IF(F684&lt;&gt;0,J684&amp;":"&amp;B684,"")</f>
        <v/>
      </c>
      <c r="D684" s="5" t="str">
        <f aca="false">IF(F684&lt;&gt;0,COUNTIF($K$2:K684,K684),"")</f>
        <v/>
      </c>
      <c r="E684" s="5" t="str">
        <f aca="false">IF(F684&lt;&gt;0,K684&amp;":"&amp;D684,"")</f>
        <v/>
      </c>
      <c r="G684" s="21"/>
      <c r="H684" s="0" t="str">
        <f aca="false">IFERROR(VLOOKUP(F684, Entries!$B:$F, 2, FALSE()),"")</f>
        <v/>
      </c>
      <c r="I684" s="0" t="str">
        <f aca="false">IFERROR(VLOOKUP(F684, Entries!$B:$F, 3, FALSE()),"")</f>
        <v/>
      </c>
      <c r="J684" s="0" t="str">
        <f aca="false">IFERROR(VLOOKUP(F684, Entries!$B:$F, 4, FALSE()),"")</f>
        <v/>
      </c>
      <c r="K684" s="0" t="str">
        <f aca="false">IFERROR(VLOOKUP(F684, Entries!$B:$F, 5, FALSE()),"")</f>
        <v/>
      </c>
      <c r="L684" s="0" t="str">
        <f aca="false">LEFT(Table22[[#This Row],[Category]],2)</f>
        <v/>
      </c>
      <c r="M684" s="0" t="str">
        <f aca="false">IF(F684&lt;&gt;0,COUNTIF($L$2:L684,L684),"")</f>
        <v/>
      </c>
      <c r="N684" s="0" t="str">
        <f aca="false">IF(F684&lt;&gt;0,L684&amp;":"&amp;M684,"")</f>
        <v/>
      </c>
    </row>
    <row r="685" customFormat="false" ht="15" hidden="false" customHeight="false" outlineLevel="0" collapsed="false">
      <c r="A685" s="5" t="n">
        <v>684</v>
      </c>
      <c r="B685" s="5" t="str">
        <f aca="false">IF(F685&lt;&gt;"",COUNTIF($J$2:J685,J685),"")</f>
        <v/>
      </c>
      <c r="C685" s="5" t="str">
        <f aca="false">IF(F685&lt;&gt;0,J685&amp;":"&amp;B685,"")</f>
        <v/>
      </c>
      <c r="D685" s="5" t="str">
        <f aca="false">IF(F685&lt;&gt;0,COUNTIF($K$2:K685,K685),"")</f>
        <v/>
      </c>
      <c r="E685" s="5" t="str">
        <f aca="false">IF(F685&lt;&gt;0,K685&amp;":"&amp;D685,"")</f>
        <v/>
      </c>
      <c r="G685" s="21"/>
      <c r="H685" s="0" t="str">
        <f aca="false">IFERROR(VLOOKUP(F685, Entries!$B:$F, 2, FALSE()),"")</f>
        <v/>
      </c>
      <c r="I685" s="0" t="str">
        <f aca="false">IFERROR(VLOOKUP(F685, Entries!$B:$F, 3, FALSE()),"")</f>
        <v/>
      </c>
      <c r="J685" s="0" t="str">
        <f aca="false">IFERROR(VLOOKUP(F685, Entries!$B:$F, 4, FALSE()),"")</f>
        <v/>
      </c>
      <c r="K685" s="0" t="str">
        <f aca="false">IFERROR(VLOOKUP(F685, Entries!$B:$F, 5, FALSE()),"")</f>
        <v/>
      </c>
      <c r="L685" s="0" t="str">
        <f aca="false">LEFT(Table22[[#This Row],[Category]],2)</f>
        <v/>
      </c>
      <c r="M685" s="0" t="str">
        <f aca="false">IF(F685&lt;&gt;0,COUNTIF($L$2:L685,L685),"")</f>
        <v/>
      </c>
      <c r="N685" s="0" t="str">
        <f aca="false">IF(F685&lt;&gt;0,L685&amp;":"&amp;M685,"")</f>
        <v/>
      </c>
    </row>
    <row r="686" customFormat="false" ht="15" hidden="false" customHeight="false" outlineLevel="0" collapsed="false">
      <c r="A686" s="5" t="n">
        <v>685</v>
      </c>
      <c r="B686" s="5" t="str">
        <f aca="false">IF(F686&lt;&gt;"",COUNTIF($J$2:J686,J686),"")</f>
        <v/>
      </c>
      <c r="C686" s="5" t="str">
        <f aca="false">IF(F686&lt;&gt;0,J686&amp;":"&amp;B686,"")</f>
        <v/>
      </c>
      <c r="D686" s="5" t="str">
        <f aca="false">IF(F686&lt;&gt;0,COUNTIF($K$2:K686,K686),"")</f>
        <v/>
      </c>
      <c r="E686" s="5" t="str">
        <f aca="false">IF(F686&lt;&gt;0,K686&amp;":"&amp;D686,"")</f>
        <v/>
      </c>
      <c r="G686" s="21"/>
      <c r="H686" s="0" t="str">
        <f aca="false">IFERROR(VLOOKUP(F686, Entries!$B:$F, 2, FALSE()),"")</f>
        <v/>
      </c>
      <c r="I686" s="0" t="str">
        <f aca="false">IFERROR(VLOOKUP(F686, Entries!$B:$F, 3, FALSE()),"")</f>
        <v/>
      </c>
      <c r="J686" s="0" t="str">
        <f aca="false">IFERROR(VLOOKUP(F686, Entries!$B:$F, 4, FALSE()),"")</f>
        <v/>
      </c>
      <c r="K686" s="0" t="str">
        <f aca="false">IFERROR(VLOOKUP(F686, Entries!$B:$F, 5, FALSE()),"")</f>
        <v/>
      </c>
      <c r="L686" s="0" t="str">
        <f aca="false">LEFT(Table22[[#This Row],[Category]],2)</f>
        <v/>
      </c>
      <c r="M686" s="0" t="str">
        <f aca="false">IF(F686&lt;&gt;0,COUNTIF($L$2:L686,L686),"")</f>
        <v/>
      </c>
      <c r="N686" s="0" t="str">
        <f aca="false">IF(F686&lt;&gt;0,L686&amp;":"&amp;M686,"")</f>
        <v/>
      </c>
    </row>
    <row r="687" customFormat="false" ht="15" hidden="false" customHeight="false" outlineLevel="0" collapsed="false">
      <c r="A687" s="5" t="n">
        <v>686</v>
      </c>
      <c r="B687" s="5" t="str">
        <f aca="false">IF(F687&lt;&gt;"",COUNTIF($J$2:J687,J687),"")</f>
        <v/>
      </c>
      <c r="C687" s="5" t="str">
        <f aca="false">IF(F687&lt;&gt;0,J687&amp;":"&amp;B687,"")</f>
        <v/>
      </c>
      <c r="D687" s="5" t="str">
        <f aca="false">IF(F687&lt;&gt;0,COUNTIF($K$2:K687,K687),"")</f>
        <v/>
      </c>
      <c r="E687" s="5" t="str">
        <f aca="false">IF(F687&lt;&gt;0,K687&amp;":"&amp;D687,"")</f>
        <v/>
      </c>
      <c r="G687" s="21"/>
      <c r="H687" s="0" t="str">
        <f aca="false">IFERROR(VLOOKUP(F687, Entries!$B:$F, 2, FALSE()),"")</f>
        <v/>
      </c>
      <c r="I687" s="0" t="str">
        <f aca="false">IFERROR(VLOOKUP(F687, Entries!$B:$F, 3, FALSE()),"")</f>
        <v/>
      </c>
      <c r="J687" s="0" t="str">
        <f aca="false">IFERROR(VLOOKUP(F687, Entries!$B:$F, 4, FALSE()),"")</f>
        <v/>
      </c>
      <c r="K687" s="0" t="str">
        <f aca="false">IFERROR(VLOOKUP(F687, Entries!$B:$F, 5, FALSE()),"")</f>
        <v/>
      </c>
      <c r="L687" s="0" t="str">
        <f aca="false">LEFT(Table22[[#This Row],[Category]],2)</f>
        <v/>
      </c>
      <c r="M687" s="0" t="str">
        <f aca="false">IF(F687&lt;&gt;0,COUNTIF($L$2:L687,L687),"")</f>
        <v/>
      </c>
      <c r="N687" s="0" t="str">
        <f aca="false">IF(F687&lt;&gt;0,L687&amp;":"&amp;M687,"")</f>
        <v/>
      </c>
    </row>
    <row r="688" customFormat="false" ht="15" hidden="false" customHeight="false" outlineLevel="0" collapsed="false">
      <c r="A688" s="5" t="n">
        <v>687</v>
      </c>
      <c r="B688" s="5" t="str">
        <f aca="false">IF(F688&lt;&gt;"",COUNTIF($J$2:J688,J688),"")</f>
        <v/>
      </c>
      <c r="C688" s="5" t="str">
        <f aca="false">IF(F688&lt;&gt;0,J688&amp;":"&amp;B688,"")</f>
        <v/>
      </c>
      <c r="D688" s="5" t="str">
        <f aca="false">IF(F688&lt;&gt;0,COUNTIF($K$2:K688,K688),"")</f>
        <v/>
      </c>
      <c r="E688" s="5" t="str">
        <f aca="false">IF(F688&lt;&gt;0,K688&amp;":"&amp;D688,"")</f>
        <v/>
      </c>
      <c r="G688" s="21"/>
      <c r="H688" s="0" t="str">
        <f aca="false">IFERROR(VLOOKUP(F688, Entries!$B:$F, 2, FALSE()),"")</f>
        <v/>
      </c>
      <c r="I688" s="0" t="str">
        <f aca="false">IFERROR(VLOOKUP(F688, Entries!$B:$F, 3, FALSE()),"")</f>
        <v/>
      </c>
      <c r="J688" s="0" t="str">
        <f aca="false">IFERROR(VLOOKUP(F688, Entries!$B:$F, 4, FALSE()),"")</f>
        <v/>
      </c>
      <c r="K688" s="0" t="str">
        <f aca="false">IFERROR(VLOOKUP(F688, Entries!$B:$F, 5, FALSE()),"")</f>
        <v/>
      </c>
      <c r="L688" s="0" t="str">
        <f aca="false">LEFT(Table22[[#This Row],[Category]],2)</f>
        <v/>
      </c>
      <c r="M688" s="0" t="str">
        <f aca="false">IF(F688&lt;&gt;0,COUNTIF($L$2:L688,L688),"")</f>
        <v/>
      </c>
      <c r="N688" s="0" t="str">
        <f aca="false">IF(F688&lt;&gt;0,L688&amp;":"&amp;M688,"")</f>
        <v/>
      </c>
    </row>
    <row r="689" customFormat="false" ht="15" hidden="false" customHeight="false" outlineLevel="0" collapsed="false">
      <c r="A689" s="5" t="n">
        <v>688</v>
      </c>
      <c r="B689" s="5" t="str">
        <f aca="false">IF(F689&lt;&gt;"",COUNTIF($J$2:J689,J689),"")</f>
        <v/>
      </c>
      <c r="C689" s="5" t="str">
        <f aca="false">IF(F689&lt;&gt;0,J689&amp;":"&amp;B689,"")</f>
        <v/>
      </c>
      <c r="D689" s="5" t="str">
        <f aca="false">IF(F689&lt;&gt;0,COUNTIF($K$2:K689,K689),"")</f>
        <v/>
      </c>
      <c r="E689" s="5" t="str">
        <f aca="false">IF(F689&lt;&gt;0,K689&amp;":"&amp;D689,"")</f>
        <v/>
      </c>
      <c r="G689" s="21"/>
      <c r="H689" s="0" t="str">
        <f aca="false">IFERROR(VLOOKUP(F689, Entries!$B:$F, 2, FALSE()),"")</f>
        <v/>
      </c>
      <c r="I689" s="0" t="str">
        <f aca="false">IFERROR(VLOOKUP(F689, Entries!$B:$F, 3, FALSE()),"")</f>
        <v/>
      </c>
      <c r="J689" s="0" t="str">
        <f aca="false">IFERROR(VLOOKUP(F689, Entries!$B:$F, 4, FALSE()),"")</f>
        <v/>
      </c>
      <c r="K689" s="0" t="str">
        <f aca="false">IFERROR(VLOOKUP(F689, Entries!$B:$F, 5, FALSE()),"")</f>
        <v/>
      </c>
      <c r="L689" s="0" t="str">
        <f aca="false">LEFT(Table22[[#This Row],[Category]],2)</f>
        <v/>
      </c>
      <c r="M689" s="0" t="str">
        <f aca="false">IF(F689&lt;&gt;0,COUNTIF($L$2:L689,L689),"")</f>
        <v/>
      </c>
      <c r="N689" s="0" t="str">
        <f aca="false">IF(F689&lt;&gt;0,L689&amp;":"&amp;M689,"")</f>
        <v/>
      </c>
    </row>
    <row r="690" customFormat="false" ht="15" hidden="false" customHeight="false" outlineLevel="0" collapsed="false">
      <c r="A690" s="5" t="n">
        <v>689</v>
      </c>
      <c r="B690" s="5" t="str">
        <f aca="false">IF(F690&lt;&gt;"",COUNTIF($J$2:J690,J690),"")</f>
        <v/>
      </c>
      <c r="C690" s="5" t="str">
        <f aca="false">IF(F690&lt;&gt;0,J690&amp;":"&amp;B690,"")</f>
        <v/>
      </c>
      <c r="D690" s="5" t="str">
        <f aca="false">IF(F690&lt;&gt;0,COUNTIF($K$2:K690,K690),"")</f>
        <v/>
      </c>
      <c r="E690" s="5" t="str">
        <f aca="false">IF(F690&lt;&gt;0,K690&amp;":"&amp;D690,"")</f>
        <v/>
      </c>
      <c r="G690" s="21"/>
      <c r="H690" s="0" t="str">
        <f aca="false">IFERROR(VLOOKUP(F690, Entries!$B:$F, 2, FALSE()),"")</f>
        <v/>
      </c>
      <c r="I690" s="0" t="str">
        <f aca="false">IFERROR(VLOOKUP(F690, Entries!$B:$F, 3, FALSE()),"")</f>
        <v/>
      </c>
      <c r="J690" s="0" t="str">
        <f aca="false">IFERROR(VLOOKUP(F690, Entries!$B:$F, 4, FALSE()),"")</f>
        <v/>
      </c>
      <c r="K690" s="0" t="str">
        <f aca="false">IFERROR(VLOOKUP(F690, Entries!$B:$F, 5, FALSE()),"")</f>
        <v/>
      </c>
      <c r="L690" s="0" t="str">
        <f aca="false">LEFT(Table22[[#This Row],[Category]],2)</f>
        <v/>
      </c>
      <c r="M690" s="0" t="str">
        <f aca="false">IF(F690&lt;&gt;0,COUNTIF($L$2:L690,L690),"")</f>
        <v/>
      </c>
      <c r="N690" s="0" t="str">
        <f aca="false">IF(F690&lt;&gt;0,L690&amp;":"&amp;M690,"")</f>
        <v/>
      </c>
    </row>
    <row r="691" customFormat="false" ht="15" hidden="false" customHeight="false" outlineLevel="0" collapsed="false">
      <c r="A691" s="5" t="n">
        <v>690</v>
      </c>
      <c r="B691" s="5" t="str">
        <f aca="false">IF(F691&lt;&gt;"",COUNTIF($J$2:J691,J691),"")</f>
        <v/>
      </c>
      <c r="C691" s="5" t="str">
        <f aca="false">IF(F691&lt;&gt;0,J691&amp;":"&amp;B691,"")</f>
        <v/>
      </c>
      <c r="D691" s="5" t="str">
        <f aca="false">IF(F691&lt;&gt;0,COUNTIF($K$2:K691,K691),"")</f>
        <v/>
      </c>
      <c r="E691" s="5" t="str">
        <f aca="false">IF(F691&lt;&gt;0,K691&amp;":"&amp;D691,"")</f>
        <v/>
      </c>
      <c r="G691" s="21"/>
      <c r="H691" s="0" t="str">
        <f aca="false">IFERROR(VLOOKUP(F691, Entries!$B:$F, 2, FALSE()),"")</f>
        <v/>
      </c>
      <c r="I691" s="0" t="str">
        <f aca="false">IFERROR(VLOOKUP(F691, Entries!$B:$F, 3, FALSE()),"")</f>
        <v/>
      </c>
      <c r="J691" s="0" t="str">
        <f aca="false">IFERROR(VLOOKUP(F691, Entries!$B:$F, 4, FALSE()),"")</f>
        <v/>
      </c>
      <c r="K691" s="0" t="str">
        <f aca="false">IFERROR(VLOOKUP(F691, Entries!$B:$F, 5, FALSE()),"")</f>
        <v/>
      </c>
      <c r="L691" s="0" t="str">
        <f aca="false">LEFT(Table22[[#This Row],[Category]],2)</f>
        <v/>
      </c>
      <c r="M691" s="0" t="str">
        <f aca="false">IF(F691&lt;&gt;0,COUNTIF($L$2:L691,L691),"")</f>
        <v/>
      </c>
      <c r="N691" s="0" t="str">
        <f aca="false">IF(F691&lt;&gt;0,L691&amp;":"&amp;M691,"")</f>
        <v/>
      </c>
    </row>
    <row r="692" customFormat="false" ht="15" hidden="false" customHeight="false" outlineLevel="0" collapsed="false">
      <c r="A692" s="5" t="n">
        <v>691</v>
      </c>
      <c r="B692" s="5" t="str">
        <f aca="false">IF(F692&lt;&gt;"",COUNTIF($J$2:J692,J692),"")</f>
        <v/>
      </c>
      <c r="C692" s="5" t="str">
        <f aca="false">IF(F692&lt;&gt;0,J692&amp;":"&amp;B692,"")</f>
        <v/>
      </c>
      <c r="D692" s="5" t="str">
        <f aca="false">IF(F692&lt;&gt;0,COUNTIF($K$2:K692,K692),"")</f>
        <v/>
      </c>
      <c r="E692" s="5" t="str">
        <f aca="false">IF(F692&lt;&gt;0,K692&amp;":"&amp;D692,"")</f>
        <v/>
      </c>
      <c r="G692" s="21"/>
      <c r="H692" s="0" t="str">
        <f aca="false">IFERROR(VLOOKUP(F692, Entries!$B:$F, 2, FALSE()),"")</f>
        <v/>
      </c>
      <c r="I692" s="0" t="str">
        <f aca="false">IFERROR(VLOOKUP(F692, Entries!$B:$F, 3, FALSE()),"")</f>
        <v/>
      </c>
      <c r="J692" s="0" t="str">
        <f aca="false">IFERROR(VLOOKUP(F692, Entries!$B:$F, 4, FALSE()),"")</f>
        <v/>
      </c>
      <c r="K692" s="0" t="str">
        <f aca="false">IFERROR(VLOOKUP(F692, Entries!$B:$F, 5, FALSE()),"")</f>
        <v/>
      </c>
      <c r="L692" s="0" t="str">
        <f aca="false">LEFT(Table22[[#This Row],[Category]],2)</f>
        <v/>
      </c>
      <c r="M692" s="0" t="str">
        <f aca="false">IF(F692&lt;&gt;0,COUNTIF($L$2:L692,L692),"")</f>
        <v/>
      </c>
      <c r="N692" s="0" t="str">
        <f aca="false">IF(F692&lt;&gt;0,L692&amp;":"&amp;M692,"")</f>
        <v/>
      </c>
    </row>
    <row r="693" customFormat="false" ht="15" hidden="false" customHeight="false" outlineLevel="0" collapsed="false">
      <c r="A693" s="5" t="n">
        <v>692</v>
      </c>
      <c r="B693" s="5" t="str">
        <f aca="false">IF(F693&lt;&gt;"",COUNTIF($J$2:J693,J693),"")</f>
        <v/>
      </c>
      <c r="C693" s="5" t="str">
        <f aca="false">IF(F693&lt;&gt;0,J693&amp;":"&amp;B693,"")</f>
        <v/>
      </c>
      <c r="D693" s="5" t="str">
        <f aca="false">IF(F693&lt;&gt;0,COUNTIF($K$2:K693,K693),"")</f>
        <v/>
      </c>
      <c r="E693" s="5" t="str">
        <f aca="false">IF(F693&lt;&gt;0,K693&amp;":"&amp;D693,"")</f>
        <v/>
      </c>
      <c r="G693" s="21"/>
      <c r="H693" s="0" t="str">
        <f aca="false">IFERROR(VLOOKUP(F693, Entries!$B:$F, 2, FALSE()),"")</f>
        <v/>
      </c>
      <c r="I693" s="0" t="str">
        <f aca="false">IFERROR(VLOOKUP(F693, Entries!$B:$F, 3, FALSE()),"")</f>
        <v/>
      </c>
      <c r="J693" s="0" t="str">
        <f aca="false">IFERROR(VLOOKUP(F693, Entries!$B:$F, 4, FALSE()),"")</f>
        <v/>
      </c>
      <c r="K693" s="0" t="str">
        <f aca="false">IFERROR(VLOOKUP(F693, Entries!$B:$F, 5, FALSE()),"")</f>
        <v/>
      </c>
      <c r="L693" s="0" t="str">
        <f aca="false">LEFT(Table22[[#This Row],[Category]],2)</f>
        <v/>
      </c>
      <c r="M693" s="0" t="str">
        <f aca="false">IF(F693&lt;&gt;0,COUNTIF($L$2:L693,L693),"")</f>
        <v/>
      </c>
      <c r="N693" s="0" t="str">
        <f aca="false">IF(F693&lt;&gt;0,L693&amp;":"&amp;M693,"")</f>
        <v/>
      </c>
    </row>
    <row r="694" customFormat="false" ht="15" hidden="false" customHeight="false" outlineLevel="0" collapsed="false">
      <c r="A694" s="5" t="n">
        <v>693</v>
      </c>
      <c r="B694" s="5" t="str">
        <f aca="false">IF(F694&lt;&gt;"",COUNTIF($J$2:J694,J694),"")</f>
        <v/>
      </c>
      <c r="C694" s="5" t="str">
        <f aca="false">IF(F694&lt;&gt;0,J694&amp;":"&amp;B694,"")</f>
        <v/>
      </c>
      <c r="D694" s="5" t="str">
        <f aca="false">IF(F694&lt;&gt;0,COUNTIF($K$2:K694,K694),"")</f>
        <v/>
      </c>
      <c r="E694" s="5" t="str">
        <f aca="false">IF(F694&lt;&gt;0,K694&amp;":"&amp;D694,"")</f>
        <v/>
      </c>
      <c r="G694" s="21"/>
      <c r="H694" s="0" t="str">
        <f aca="false">IFERROR(VLOOKUP(F694, Entries!$B:$F, 2, FALSE()),"")</f>
        <v/>
      </c>
      <c r="I694" s="0" t="str">
        <f aca="false">IFERROR(VLOOKUP(F694, Entries!$B:$F, 3, FALSE()),"")</f>
        <v/>
      </c>
      <c r="J694" s="0" t="str">
        <f aca="false">IFERROR(VLOOKUP(F694, Entries!$B:$F, 4, FALSE()),"")</f>
        <v/>
      </c>
      <c r="K694" s="0" t="str">
        <f aca="false">IFERROR(VLOOKUP(F694, Entries!$B:$F, 5, FALSE()),"")</f>
        <v/>
      </c>
      <c r="L694" s="0" t="str">
        <f aca="false">LEFT(Table22[[#This Row],[Category]],2)</f>
        <v/>
      </c>
      <c r="M694" s="0" t="str">
        <f aca="false">IF(F694&lt;&gt;0,COUNTIF($L$2:L694,L694),"")</f>
        <v/>
      </c>
      <c r="N694" s="0" t="str">
        <f aca="false">IF(F694&lt;&gt;0,L694&amp;":"&amp;M694,"")</f>
        <v/>
      </c>
    </row>
    <row r="695" customFormat="false" ht="15" hidden="false" customHeight="false" outlineLevel="0" collapsed="false">
      <c r="A695" s="5" t="n">
        <v>694</v>
      </c>
      <c r="B695" s="5" t="str">
        <f aca="false">IF(F695&lt;&gt;"",COUNTIF($J$2:J695,J695),"")</f>
        <v/>
      </c>
      <c r="C695" s="5" t="str">
        <f aca="false">IF(F695&lt;&gt;0,J695&amp;":"&amp;B695,"")</f>
        <v/>
      </c>
      <c r="D695" s="5" t="str">
        <f aca="false">IF(F695&lt;&gt;0,COUNTIF($K$2:K695,K695),"")</f>
        <v/>
      </c>
      <c r="E695" s="5" t="str">
        <f aca="false">IF(F695&lt;&gt;0,K695&amp;":"&amp;D695,"")</f>
        <v/>
      </c>
      <c r="G695" s="21"/>
      <c r="H695" s="0" t="str">
        <f aca="false">IFERROR(VLOOKUP(F695, Entries!$B:$F, 2, FALSE()),"")</f>
        <v/>
      </c>
      <c r="I695" s="0" t="str">
        <f aca="false">IFERROR(VLOOKUP(F695, Entries!$B:$F, 3, FALSE()),"")</f>
        <v/>
      </c>
      <c r="J695" s="0" t="str">
        <f aca="false">IFERROR(VLOOKUP(F695, Entries!$B:$F, 4, FALSE()),"")</f>
        <v/>
      </c>
      <c r="K695" s="0" t="str">
        <f aca="false">IFERROR(VLOOKUP(F695, Entries!$B:$F, 5, FALSE()),"")</f>
        <v/>
      </c>
      <c r="L695" s="0" t="str">
        <f aca="false">LEFT(Table22[[#This Row],[Category]],2)</f>
        <v/>
      </c>
      <c r="M695" s="0" t="str">
        <f aca="false">IF(F695&lt;&gt;0,COUNTIF($L$2:L695,L695),"")</f>
        <v/>
      </c>
      <c r="N695" s="0" t="str">
        <f aca="false">IF(F695&lt;&gt;0,L695&amp;":"&amp;M695,"")</f>
        <v/>
      </c>
    </row>
    <row r="696" customFormat="false" ht="15" hidden="false" customHeight="false" outlineLevel="0" collapsed="false">
      <c r="A696" s="5" t="n">
        <v>695</v>
      </c>
      <c r="B696" s="5" t="str">
        <f aca="false">IF(F696&lt;&gt;"",COUNTIF($J$2:J696,J696),"")</f>
        <v/>
      </c>
      <c r="C696" s="5" t="str">
        <f aca="false">IF(F696&lt;&gt;0,J696&amp;":"&amp;B696,"")</f>
        <v/>
      </c>
      <c r="D696" s="5" t="str">
        <f aca="false">IF(F696&lt;&gt;0,COUNTIF($K$2:K696,K696),"")</f>
        <v/>
      </c>
      <c r="E696" s="5" t="str">
        <f aca="false">IF(F696&lt;&gt;0,K696&amp;":"&amp;D696,"")</f>
        <v/>
      </c>
      <c r="G696" s="21"/>
      <c r="H696" s="0" t="str">
        <f aca="false">IFERROR(VLOOKUP(F696, Entries!$B:$F, 2, FALSE()),"")</f>
        <v/>
      </c>
      <c r="I696" s="0" t="str">
        <f aca="false">IFERROR(VLOOKUP(F696, Entries!$B:$F, 3, FALSE()),"")</f>
        <v/>
      </c>
      <c r="J696" s="0" t="str">
        <f aca="false">IFERROR(VLOOKUP(F696, Entries!$B:$F, 4, FALSE()),"")</f>
        <v/>
      </c>
      <c r="K696" s="0" t="str">
        <f aca="false">IFERROR(VLOOKUP(F696, Entries!$B:$F, 5, FALSE()),"")</f>
        <v/>
      </c>
      <c r="L696" s="0" t="str">
        <f aca="false">LEFT(Table22[[#This Row],[Category]],2)</f>
        <v/>
      </c>
      <c r="M696" s="0" t="str">
        <f aca="false">IF(F696&lt;&gt;0,COUNTIF($L$2:L696,L696),"")</f>
        <v/>
      </c>
      <c r="N696" s="0" t="str">
        <f aca="false">IF(F696&lt;&gt;0,L696&amp;":"&amp;M696,"")</f>
        <v/>
      </c>
    </row>
    <row r="697" customFormat="false" ht="15" hidden="false" customHeight="false" outlineLevel="0" collapsed="false">
      <c r="A697" s="5" t="n">
        <v>696</v>
      </c>
      <c r="B697" s="5" t="str">
        <f aca="false">IF(F697&lt;&gt;"",COUNTIF($J$2:J697,J697),"")</f>
        <v/>
      </c>
      <c r="C697" s="5" t="str">
        <f aca="false">IF(F697&lt;&gt;0,J697&amp;":"&amp;B697,"")</f>
        <v/>
      </c>
      <c r="D697" s="5" t="str">
        <f aca="false">IF(F697&lt;&gt;0,COUNTIF($K$2:K697,K697),"")</f>
        <v/>
      </c>
      <c r="E697" s="5" t="str">
        <f aca="false">IF(F697&lt;&gt;0,K697&amp;":"&amp;D697,"")</f>
        <v/>
      </c>
      <c r="G697" s="21"/>
      <c r="H697" s="0" t="str">
        <f aca="false">IFERROR(VLOOKUP(F697, Entries!$B:$F, 2, FALSE()),"")</f>
        <v/>
      </c>
      <c r="I697" s="0" t="str">
        <f aca="false">IFERROR(VLOOKUP(F697, Entries!$B:$F, 3, FALSE()),"")</f>
        <v/>
      </c>
      <c r="J697" s="0" t="str">
        <f aca="false">IFERROR(VLOOKUP(F697, Entries!$B:$F, 4, FALSE()),"")</f>
        <v/>
      </c>
      <c r="K697" s="0" t="str">
        <f aca="false">IFERROR(VLOOKUP(F697, Entries!$B:$F, 5, FALSE()),"")</f>
        <v/>
      </c>
      <c r="L697" s="0" t="str">
        <f aca="false">LEFT(Table22[[#This Row],[Category]],2)</f>
        <v/>
      </c>
      <c r="M697" s="0" t="str">
        <f aca="false">IF(F697&lt;&gt;0,COUNTIF($L$2:L697,L697),"")</f>
        <v/>
      </c>
      <c r="N697" s="0" t="str">
        <f aca="false">IF(F697&lt;&gt;0,L697&amp;":"&amp;M697,"")</f>
        <v/>
      </c>
    </row>
    <row r="698" customFormat="false" ht="15" hidden="false" customHeight="false" outlineLevel="0" collapsed="false">
      <c r="A698" s="5" t="n">
        <v>697</v>
      </c>
      <c r="B698" s="5" t="str">
        <f aca="false">IF(F698&lt;&gt;"",COUNTIF($J$2:J698,J698),"")</f>
        <v/>
      </c>
      <c r="C698" s="5" t="str">
        <f aca="false">IF(F698&lt;&gt;0,J698&amp;":"&amp;B698,"")</f>
        <v/>
      </c>
      <c r="D698" s="5" t="str">
        <f aca="false">IF(F698&lt;&gt;0,COUNTIF($K$2:K698,K698),"")</f>
        <v/>
      </c>
      <c r="E698" s="5" t="str">
        <f aca="false">IF(F698&lt;&gt;0,K698&amp;":"&amp;D698,"")</f>
        <v/>
      </c>
      <c r="G698" s="21"/>
      <c r="H698" s="0" t="str">
        <f aca="false">IFERROR(VLOOKUP(F698, Entries!$B:$F, 2, FALSE()),"")</f>
        <v/>
      </c>
      <c r="I698" s="0" t="str">
        <f aca="false">IFERROR(VLOOKUP(F698, Entries!$B:$F, 3, FALSE()),"")</f>
        <v/>
      </c>
      <c r="J698" s="0" t="str">
        <f aca="false">IFERROR(VLOOKUP(F698, Entries!$B:$F, 4, FALSE()),"")</f>
        <v/>
      </c>
      <c r="K698" s="0" t="str">
        <f aca="false">IFERROR(VLOOKUP(F698, Entries!$B:$F, 5, FALSE()),"")</f>
        <v/>
      </c>
      <c r="L698" s="0" t="str">
        <f aca="false">LEFT(Table22[[#This Row],[Category]],2)</f>
        <v/>
      </c>
      <c r="M698" s="0" t="str">
        <f aca="false">IF(F698&lt;&gt;0,COUNTIF($L$2:L698,L698),"")</f>
        <v/>
      </c>
      <c r="N698" s="0" t="str">
        <f aca="false">IF(F698&lt;&gt;0,L698&amp;":"&amp;M698,"")</f>
        <v/>
      </c>
    </row>
    <row r="699" customFormat="false" ht="15" hidden="false" customHeight="false" outlineLevel="0" collapsed="false">
      <c r="A699" s="5" t="n">
        <v>698</v>
      </c>
      <c r="B699" s="5" t="str">
        <f aca="false">IF(F699&lt;&gt;"",COUNTIF($J$2:J699,J699),"")</f>
        <v/>
      </c>
      <c r="C699" s="5" t="str">
        <f aca="false">IF(F699&lt;&gt;0,J699&amp;":"&amp;B699,"")</f>
        <v/>
      </c>
      <c r="D699" s="5" t="str">
        <f aca="false">IF(F699&lt;&gt;0,COUNTIF($K$2:K699,K699),"")</f>
        <v/>
      </c>
      <c r="E699" s="5" t="str">
        <f aca="false">IF(F699&lt;&gt;0,K699&amp;":"&amp;D699,"")</f>
        <v/>
      </c>
      <c r="G699" s="21"/>
      <c r="H699" s="0" t="str">
        <f aca="false">IFERROR(VLOOKUP(F699, Entries!$B:$F, 2, FALSE()),"")</f>
        <v/>
      </c>
      <c r="I699" s="0" t="str">
        <f aca="false">IFERROR(VLOOKUP(F699, Entries!$B:$F, 3, FALSE()),"")</f>
        <v/>
      </c>
      <c r="J699" s="0" t="str">
        <f aca="false">IFERROR(VLOOKUP(F699, Entries!$B:$F, 4, FALSE()),"")</f>
        <v/>
      </c>
      <c r="K699" s="0" t="str">
        <f aca="false">IFERROR(VLOOKUP(F699, Entries!$B:$F, 5, FALSE()),"")</f>
        <v/>
      </c>
      <c r="L699" s="0" t="str">
        <f aca="false">LEFT(Table22[[#This Row],[Category]],2)</f>
        <v/>
      </c>
      <c r="M699" s="0" t="str">
        <f aca="false">IF(F699&lt;&gt;0,COUNTIF($L$2:L699,L699),"")</f>
        <v/>
      </c>
      <c r="N699" s="0" t="str">
        <f aca="false">IF(F699&lt;&gt;0,L699&amp;":"&amp;M699,"")</f>
        <v/>
      </c>
    </row>
    <row r="700" customFormat="false" ht="15" hidden="false" customHeight="false" outlineLevel="0" collapsed="false">
      <c r="A700" s="5" t="n">
        <v>699</v>
      </c>
      <c r="B700" s="5" t="str">
        <f aca="false">IF(F700&lt;&gt;"",COUNTIF($J$2:J700,J700),"")</f>
        <v/>
      </c>
      <c r="C700" s="5" t="str">
        <f aca="false">IF(F700&lt;&gt;0,J700&amp;":"&amp;B700,"")</f>
        <v/>
      </c>
      <c r="D700" s="5" t="str">
        <f aca="false">IF(F700&lt;&gt;0,COUNTIF($K$2:K700,K700),"")</f>
        <v/>
      </c>
      <c r="E700" s="5" t="str">
        <f aca="false">IF(F700&lt;&gt;0,K700&amp;":"&amp;D700,"")</f>
        <v/>
      </c>
      <c r="G700" s="21"/>
      <c r="H700" s="0" t="str">
        <f aca="false">IFERROR(VLOOKUP(F700, Entries!$B:$F, 2, FALSE()),"")</f>
        <v/>
      </c>
      <c r="I700" s="0" t="str">
        <f aca="false">IFERROR(VLOOKUP(F700, Entries!$B:$F, 3, FALSE()),"")</f>
        <v/>
      </c>
      <c r="J700" s="0" t="str">
        <f aca="false">IFERROR(VLOOKUP(F700, Entries!$B:$F, 4, FALSE()),"")</f>
        <v/>
      </c>
      <c r="K700" s="0" t="str">
        <f aca="false">IFERROR(VLOOKUP(F700, Entries!$B:$F, 5, FALSE()),"")</f>
        <v/>
      </c>
      <c r="L700" s="0" t="str">
        <f aca="false">LEFT(Table22[[#This Row],[Category]],2)</f>
        <v/>
      </c>
      <c r="M700" s="0" t="str">
        <f aca="false">IF(F700&lt;&gt;0,COUNTIF($L$2:L700,L700),"")</f>
        <v/>
      </c>
      <c r="N700" s="0" t="str">
        <f aca="false">IF(F700&lt;&gt;0,L700&amp;":"&amp;M700,"")</f>
        <v/>
      </c>
    </row>
    <row r="701" customFormat="false" ht="15" hidden="false" customHeight="false" outlineLevel="0" collapsed="false">
      <c r="A701" s="5" t="n">
        <v>700</v>
      </c>
      <c r="B701" s="5" t="str">
        <f aca="false">IF(F701&lt;&gt;"",COUNTIF($J$2:J701,J701),"")</f>
        <v/>
      </c>
      <c r="C701" s="5" t="str">
        <f aca="false">IF(F701&lt;&gt;0,J701&amp;":"&amp;B701,"")</f>
        <v/>
      </c>
      <c r="D701" s="5" t="str">
        <f aca="false">IF(F701&lt;&gt;0,COUNTIF($K$2:K701,K701),"")</f>
        <v/>
      </c>
      <c r="E701" s="5" t="str">
        <f aca="false">IF(F701&lt;&gt;0,K701&amp;":"&amp;D701,"")</f>
        <v/>
      </c>
      <c r="G701" s="21"/>
      <c r="H701" s="0" t="str">
        <f aca="false">IFERROR(VLOOKUP(F701, Entries!$B:$F, 2, FALSE()),"")</f>
        <v/>
      </c>
      <c r="I701" s="0" t="str">
        <f aca="false">IFERROR(VLOOKUP(F701, Entries!$B:$F, 3, FALSE()),"")</f>
        <v/>
      </c>
      <c r="J701" s="0" t="str">
        <f aca="false">IFERROR(VLOOKUP(F701, Entries!$B:$F, 4, FALSE()),"")</f>
        <v/>
      </c>
      <c r="K701" s="0" t="str">
        <f aca="false">IFERROR(VLOOKUP(F701, Entries!$B:$F, 5, FALSE()),"")</f>
        <v/>
      </c>
      <c r="L701" s="0" t="str">
        <f aca="false">LEFT(Table22[[#This Row],[Category]],2)</f>
        <v/>
      </c>
      <c r="M701" s="0" t="str">
        <f aca="false">IF(F701&lt;&gt;0,COUNTIF($L$2:L701,L701),"")</f>
        <v/>
      </c>
      <c r="N701" s="0" t="str">
        <f aca="false">IF(F701&lt;&gt;0,L701&amp;":"&amp;M701,"")</f>
        <v/>
      </c>
    </row>
    <row r="702" customFormat="false" ht="15" hidden="false" customHeight="false" outlineLevel="0" collapsed="false">
      <c r="A702" s="5" t="n">
        <v>701</v>
      </c>
      <c r="B702" s="5" t="str">
        <f aca="false">IF(F702&lt;&gt;"",COUNTIF($J$2:J702,J702),"")</f>
        <v/>
      </c>
      <c r="C702" s="5" t="str">
        <f aca="false">IF(F702&lt;&gt;0,J702&amp;":"&amp;B702,"")</f>
        <v/>
      </c>
      <c r="D702" s="5" t="str">
        <f aca="false">IF(F702&lt;&gt;0,COUNTIF($K$2:K702,K702),"")</f>
        <v/>
      </c>
      <c r="E702" s="5" t="str">
        <f aca="false">IF(F702&lt;&gt;0,K702&amp;":"&amp;D702,"")</f>
        <v/>
      </c>
      <c r="G702" s="21"/>
      <c r="H702" s="0" t="str">
        <f aca="false">IFERROR(VLOOKUP(F702, Entries!$B:$F, 2, FALSE()),"")</f>
        <v/>
      </c>
      <c r="I702" s="0" t="str">
        <f aca="false">IFERROR(VLOOKUP(F702, Entries!$B:$F, 3, FALSE()),"")</f>
        <v/>
      </c>
      <c r="J702" s="0" t="str">
        <f aca="false">IFERROR(VLOOKUP(F702, Entries!$B:$F, 4, FALSE()),"")</f>
        <v/>
      </c>
      <c r="K702" s="0" t="str">
        <f aca="false">IFERROR(VLOOKUP(F702, Entries!$B:$F, 5, FALSE()),"")</f>
        <v/>
      </c>
      <c r="L702" s="0" t="str">
        <f aca="false">LEFT(Table22[[#This Row],[Category]],2)</f>
        <v/>
      </c>
      <c r="M702" s="0" t="str">
        <f aca="false">IF(F702&lt;&gt;0,COUNTIF($L$2:L702,L702),"")</f>
        <v/>
      </c>
      <c r="N702" s="0" t="str">
        <f aca="false">IF(F702&lt;&gt;0,L702&amp;":"&amp;M702,"")</f>
        <v/>
      </c>
    </row>
    <row r="703" customFormat="false" ht="15" hidden="false" customHeight="false" outlineLevel="0" collapsed="false">
      <c r="A703" s="5" t="n">
        <v>702</v>
      </c>
      <c r="B703" s="5" t="str">
        <f aca="false">IF(F703&lt;&gt;"",COUNTIF($J$2:J703,J703),"")</f>
        <v/>
      </c>
      <c r="C703" s="5" t="str">
        <f aca="false">IF(F703&lt;&gt;0,J703&amp;":"&amp;B703,"")</f>
        <v/>
      </c>
      <c r="D703" s="5" t="str">
        <f aca="false">IF(F703&lt;&gt;0,COUNTIF($K$2:K703,K703),"")</f>
        <v/>
      </c>
      <c r="E703" s="5" t="str">
        <f aca="false">IF(F703&lt;&gt;0,K703&amp;":"&amp;D703,"")</f>
        <v/>
      </c>
      <c r="G703" s="21"/>
      <c r="H703" s="0" t="str">
        <f aca="false">IFERROR(VLOOKUP(F703, Entries!$B:$F, 2, FALSE()),"")</f>
        <v/>
      </c>
      <c r="I703" s="0" t="str">
        <f aca="false">IFERROR(VLOOKUP(F703, Entries!$B:$F, 3, FALSE()),"")</f>
        <v/>
      </c>
      <c r="J703" s="0" t="str">
        <f aca="false">IFERROR(VLOOKUP(F703, Entries!$B:$F, 4, FALSE()),"")</f>
        <v/>
      </c>
      <c r="K703" s="0" t="str">
        <f aca="false">IFERROR(VLOOKUP(F703, Entries!$B:$F, 5, FALSE()),"")</f>
        <v/>
      </c>
      <c r="L703" s="0" t="str">
        <f aca="false">LEFT(Table22[[#This Row],[Category]],2)</f>
        <v/>
      </c>
      <c r="M703" s="0" t="str">
        <f aca="false">IF(F703&lt;&gt;0,COUNTIF($L$2:L703,L703),"")</f>
        <v/>
      </c>
      <c r="N703" s="0" t="str">
        <f aca="false">IF(F703&lt;&gt;0,L703&amp;":"&amp;M703,"")</f>
        <v/>
      </c>
    </row>
    <row r="704" customFormat="false" ht="15" hidden="false" customHeight="false" outlineLevel="0" collapsed="false">
      <c r="A704" s="5" t="n">
        <v>703</v>
      </c>
      <c r="B704" s="5" t="str">
        <f aca="false">IF(F704&lt;&gt;"",COUNTIF($J$2:J704,J704),"")</f>
        <v/>
      </c>
      <c r="C704" s="5" t="str">
        <f aca="false">IF(F704&lt;&gt;0,J704&amp;":"&amp;B704,"")</f>
        <v/>
      </c>
      <c r="D704" s="5" t="str">
        <f aca="false">IF(F704&lt;&gt;0,COUNTIF($K$2:K704,K704),"")</f>
        <v/>
      </c>
      <c r="E704" s="5" t="str">
        <f aca="false">IF(F704&lt;&gt;0,K704&amp;":"&amp;D704,"")</f>
        <v/>
      </c>
      <c r="G704" s="21"/>
      <c r="H704" s="0" t="str">
        <f aca="false">IFERROR(VLOOKUP(F704, Entries!$B:$F, 2, FALSE()),"")</f>
        <v/>
      </c>
      <c r="I704" s="0" t="str">
        <f aca="false">IFERROR(VLOOKUP(F704, Entries!$B:$F, 3, FALSE()),"")</f>
        <v/>
      </c>
      <c r="J704" s="0" t="str">
        <f aca="false">IFERROR(VLOOKUP(F704, Entries!$B:$F, 4, FALSE()),"")</f>
        <v/>
      </c>
      <c r="K704" s="0" t="str">
        <f aca="false">IFERROR(VLOOKUP(F704, Entries!$B:$F, 5, FALSE()),"")</f>
        <v/>
      </c>
      <c r="L704" s="0" t="str">
        <f aca="false">LEFT(Table22[[#This Row],[Category]],2)</f>
        <v/>
      </c>
      <c r="M704" s="0" t="str">
        <f aca="false">IF(F704&lt;&gt;0,COUNTIF($L$2:L704,L704),"")</f>
        <v/>
      </c>
      <c r="N704" s="0" t="str">
        <f aca="false">IF(F704&lt;&gt;0,L704&amp;":"&amp;M704,"")</f>
        <v/>
      </c>
    </row>
    <row r="705" customFormat="false" ht="15" hidden="false" customHeight="false" outlineLevel="0" collapsed="false">
      <c r="A705" s="5" t="n">
        <v>704</v>
      </c>
      <c r="B705" s="5" t="str">
        <f aca="false">IF(F705&lt;&gt;"",COUNTIF($J$2:J705,J705),"")</f>
        <v/>
      </c>
      <c r="C705" s="5" t="str">
        <f aca="false">IF(F705&lt;&gt;0,J705&amp;":"&amp;B705,"")</f>
        <v/>
      </c>
      <c r="D705" s="5" t="str">
        <f aca="false">IF(F705&lt;&gt;0,COUNTIF($K$2:K705,K705),"")</f>
        <v/>
      </c>
      <c r="E705" s="5" t="str">
        <f aca="false">IF(F705&lt;&gt;0,K705&amp;":"&amp;D705,"")</f>
        <v/>
      </c>
      <c r="G705" s="21"/>
      <c r="H705" s="0" t="str">
        <f aca="false">IFERROR(VLOOKUP(F705, Entries!$B:$F, 2, FALSE()),"")</f>
        <v/>
      </c>
      <c r="I705" s="0" t="str">
        <f aca="false">IFERROR(VLOOKUP(F705, Entries!$B:$F, 3, FALSE()),"")</f>
        <v/>
      </c>
      <c r="J705" s="0" t="str">
        <f aca="false">IFERROR(VLOOKUP(F705, Entries!$B:$F, 4, FALSE()),"")</f>
        <v/>
      </c>
      <c r="K705" s="0" t="str">
        <f aca="false">IFERROR(VLOOKUP(F705, Entries!$B:$F, 5, FALSE()),"")</f>
        <v/>
      </c>
      <c r="L705" s="0" t="str">
        <f aca="false">LEFT(Table22[[#This Row],[Category]],2)</f>
        <v/>
      </c>
      <c r="M705" s="0" t="str">
        <f aca="false">IF(F705&lt;&gt;0,COUNTIF($L$2:L705,L705),"")</f>
        <v/>
      </c>
      <c r="N705" s="0" t="str">
        <f aca="false">IF(F705&lt;&gt;0,L705&amp;":"&amp;M705,"")</f>
        <v/>
      </c>
    </row>
    <row r="706" customFormat="false" ht="15" hidden="false" customHeight="false" outlineLevel="0" collapsed="false">
      <c r="A706" s="5" t="n">
        <v>705</v>
      </c>
      <c r="B706" s="5" t="str">
        <f aca="false">IF(F706&lt;&gt;"",COUNTIF($J$2:J706,J706),"")</f>
        <v/>
      </c>
      <c r="C706" s="5" t="str">
        <f aca="false">IF(F706&lt;&gt;0,J706&amp;":"&amp;B706,"")</f>
        <v/>
      </c>
      <c r="D706" s="5" t="str">
        <f aca="false">IF(F706&lt;&gt;0,COUNTIF($K$2:K706,K706),"")</f>
        <v/>
      </c>
      <c r="E706" s="5" t="str">
        <f aca="false">IF(F706&lt;&gt;0,K706&amp;":"&amp;D706,"")</f>
        <v/>
      </c>
      <c r="G706" s="21"/>
      <c r="H706" s="0" t="str">
        <f aca="false">IFERROR(VLOOKUP(F706, Entries!$B:$F, 2, FALSE()),"")</f>
        <v/>
      </c>
      <c r="I706" s="0" t="str">
        <f aca="false">IFERROR(VLOOKUP(F706, Entries!$B:$F, 3, FALSE()),"")</f>
        <v/>
      </c>
      <c r="J706" s="0" t="str">
        <f aca="false">IFERROR(VLOOKUP(F706, Entries!$B:$F, 4, FALSE()),"")</f>
        <v/>
      </c>
      <c r="K706" s="0" t="str">
        <f aca="false">IFERROR(VLOOKUP(F706, Entries!$B:$F, 5, FALSE()),"")</f>
        <v/>
      </c>
      <c r="L706" s="0" t="str">
        <f aca="false">LEFT(Table22[[#This Row],[Category]],2)</f>
        <v/>
      </c>
      <c r="M706" s="0" t="str">
        <f aca="false">IF(F706&lt;&gt;0,COUNTIF($L$2:L706,L706),"")</f>
        <v/>
      </c>
      <c r="N706" s="0" t="str">
        <f aca="false">IF(F706&lt;&gt;0,L706&amp;":"&amp;M706,"")</f>
        <v/>
      </c>
    </row>
    <row r="707" customFormat="false" ht="15" hidden="false" customHeight="false" outlineLevel="0" collapsed="false">
      <c r="A707" s="5" t="n">
        <v>706</v>
      </c>
      <c r="B707" s="5" t="str">
        <f aca="false">IF(F707&lt;&gt;"",COUNTIF($J$2:J707,J707),"")</f>
        <v/>
      </c>
      <c r="C707" s="5" t="str">
        <f aca="false">IF(F707&lt;&gt;0,J707&amp;":"&amp;B707,"")</f>
        <v/>
      </c>
      <c r="D707" s="5" t="str">
        <f aca="false">IF(F707&lt;&gt;0,COUNTIF($K$2:K707,K707),"")</f>
        <v/>
      </c>
      <c r="E707" s="5" t="str">
        <f aca="false">IF(F707&lt;&gt;0,K707&amp;":"&amp;D707,"")</f>
        <v/>
      </c>
      <c r="G707" s="21"/>
      <c r="H707" s="0" t="str">
        <f aca="false">IFERROR(VLOOKUP(F707, Entries!$B:$F, 2, FALSE()),"")</f>
        <v/>
      </c>
      <c r="I707" s="0" t="str">
        <f aca="false">IFERROR(VLOOKUP(F707, Entries!$B:$F, 3, FALSE()),"")</f>
        <v/>
      </c>
      <c r="J707" s="0" t="str">
        <f aca="false">IFERROR(VLOOKUP(F707, Entries!$B:$F, 4, FALSE()),"")</f>
        <v/>
      </c>
      <c r="K707" s="0" t="str">
        <f aca="false">IFERROR(VLOOKUP(F707, Entries!$B:$F, 5, FALSE()),"")</f>
        <v/>
      </c>
      <c r="L707" s="0" t="str">
        <f aca="false">LEFT(Table22[[#This Row],[Category]],2)</f>
        <v/>
      </c>
      <c r="M707" s="0" t="str">
        <f aca="false">IF(F707&lt;&gt;0,COUNTIF($L$2:L707,L707),"")</f>
        <v/>
      </c>
      <c r="N707" s="0" t="str">
        <f aca="false">IF(F707&lt;&gt;0,L707&amp;":"&amp;M707,"")</f>
        <v/>
      </c>
    </row>
    <row r="708" customFormat="false" ht="15" hidden="false" customHeight="false" outlineLevel="0" collapsed="false">
      <c r="A708" s="5" t="n">
        <v>707</v>
      </c>
      <c r="B708" s="5" t="str">
        <f aca="false">IF(F708&lt;&gt;"",COUNTIF($J$2:J708,J708),"")</f>
        <v/>
      </c>
      <c r="C708" s="5" t="str">
        <f aca="false">IF(F708&lt;&gt;0,J708&amp;":"&amp;B708,"")</f>
        <v/>
      </c>
      <c r="D708" s="5" t="str">
        <f aca="false">IF(F708&lt;&gt;0,COUNTIF($K$2:K708,K708),"")</f>
        <v/>
      </c>
      <c r="E708" s="5" t="str">
        <f aca="false">IF(F708&lt;&gt;0,K708&amp;":"&amp;D708,"")</f>
        <v/>
      </c>
      <c r="G708" s="21"/>
      <c r="H708" s="0" t="str">
        <f aca="false">IFERROR(VLOOKUP(F708, Entries!$B:$F, 2, FALSE()),"")</f>
        <v/>
      </c>
      <c r="I708" s="0" t="str">
        <f aca="false">IFERROR(VLOOKUP(F708, Entries!$B:$F, 3, FALSE()),"")</f>
        <v/>
      </c>
      <c r="J708" s="0" t="str">
        <f aca="false">IFERROR(VLOOKUP(F708, Entries!$B:$F, 4, FALSE()),"")</f>
        <v/>
      </c>
      <c r="K708" s="0" t="str">
        <f aca="false">IFERROR(VLOOKUP(F708, Entries!$B:$F, 5, FALSE()),"")</f>
        <v/>
      </c>
      <c r="L708" s="0" t="str">
        <f aca="false">LEFT(Table22[[#This Row],[Category]],2)</f>
        <v/>
      </c>
      <c r="M708" s="0" t="str">
        <f aca="false">IF(F708&lt;&gt;0,COUNTIF($L$2:L708,L708),"")</f>
        <v/>
      </c>
      <c r="N708" s="0" t="str">
        <f aca="false">IF(F708&lt;&gt;0,L708&amp;":"&amp;M708,"")</f>
        <v/>
      </c>
    </row>
    <row r="709" customFormat="false" ht="15" hidden="false" customHeight="false" outlineLevel="0" collapsed="false">
      <c r="A709" s="5" t="n">
        <v>708</v>
      </c>
      <c r="B709" s="5" t="str">
        <f aca="false">IF(F709&lt;&gt;"",COUNTIF($J$2:J709,J709),"")</f>
        <v/>
      </c>
      <c r="C709" s="5" t="str">
        <f aca="false">IF(F709&lt;&gt;0,J709&amp;":"&amp;B709,"")</f>
        <v/>
      </c>
      <c r="D709" s="5" t="str">
        <f aca="false">IF(F709&lt;&gt;0,COUNTIF($K$2:K709,K709),"")</f>
        <v/>
      </c>
      <c r="E709" s="5" t="str">
        <f aca="false">IF(F709&lt;&gt;0,K709&amp;":"&amp;D709,"")</f>
        <v/>
      </c>
      <c r="G709" s="21"/>
      <c r="H709" s="0" t="str">
        <f aca="false">IFERROR(VLOOKUP(F709, Entries!$B:$F, 2, FALSE()),"")</f>
        <v/>
      </c>
      <c r="I709" s="0" t="str">
        <f aca="false">IFERROR(VLOOKUP(F709, Entries!$B:$F, 3, FALSE()),"")</f>
        <v/>
      </c>
      <c r="J709" s="0" t="str">
        <f aca="false">IFERROR(VLOOKUP(F709, Entries!$B:$F, 4, FALSE()),"")</f>
        <v/>
      </c>
      <c r="K709" s="0" t="str">
        <f aca="false">IFERROR(VLOOKUP(F709, Entries!$B:$F, 5, FALSE()),"")</f>
        <v/>
      </c>
      <c r="L709" s="0" t="str">
        <f aca="false">LEFT(Table22[[#This Row],[Category]],2)</f>
        <v/>
      </c>
      <c r="M709" s="0" t="str">
        <f aca="false">IF(F709&lt;&gt;0,COUNTIF($L$2:L709,L709),"")</f>
        <v/>
      </c>
      <c r="N709" s="0" t="str">
        <f aca="false">IF(F709&lt;&gt;0,L709&amp;":"&amp;M709,"")</f>
        <v/>
      </c>
    </row>
    <row r="710" customFormat="false" ht="15" hidden="false" customHeight="false" outlineLevel="0" collapsed="false">
      <c r="A710" s="5" t="n">
        <v>709</v>
      </c>
      <c r="B710" s="5" t="str">
        <f aca="false">IF(F710&lt;&gt;"",COUNTIF($J$2:J710,J710),"")</f>
        <v/>
      </c>
      <c r="C710" s="5" t="str">
        <f aca="false">IF(F710&lt;&gt;0,J710&amp;":"&amp;B710,"")</f>
        <v/>
      </c>
      <c r="D710" s="5" t="str">
        <f aca="false">IF(F710&lt;&gt;0,COUNTIF($K$2:K710,K710),"")</f>
        <v/>
      </c>
      <c r="E710" s="5" t="str">
        <f aca="false">IF(F710&lt;&gt;0,K710&amp;":"&amp;D710,"")</f>
        <v/>
      </c>
      <c r="G710" s="21"/>
      <c r="H710" s="0" t="str">
        <f aca="false">IFERROR(VLOOKUP(F710, Entries!$B:$F, 2, FALSE()),"")</f>
        <v/>
      </c>
      <c r="I710" s="0" t="str">
        <f aca="false">IFERROR(VLOOKUP(F710, Entries!$B:$F, 3, FALSE()),"")</f>
        <v/>
      </c>
      <c r="J710" s="0" t="str">
        <f aca="false">IFERROR(VLOOKUP(F710, Entries!$B:$F, 4, FALSE()),"")</f>
        <v/>
      </c>
      <c r="K710" s="0" t="str">
        <f aca="false">IFERROR(VLOOKUP(F710, Entries!$B:$F, 5, FALSE()),"")</f>
        <v/>
      </c>
      <c r="L710" s="0" t="str">
        <f aca="false">LEFT(Table22[[#This Row],[Category]],2)</f>
        <v/>
      </c>
      <c r="M710" s="0" t="str">
        <f aca="false">IF(F710&lt;&gt;0,COUNTIF($L$2:L710,L710),"")</f>
        <v/>
      </c>
      <c r="N710" s="0" t="str">
        <f aca="false">IF(F710&lt;&gt;0,L710&amp;":"&amp;M710,"")</f>
        <v/>
      </c>
    </row>
    <row r="711" customFormat="false" ht="15" hidden="false" customHeight="false" outlineLevel="0" collapsed="false">
      <c r="A711" s="5" t="n">
        <v>710</v>
      </c>
      <c r="B711" s="5" t="str">
        <f aca="false">IF(F711&lt;&gt;"",COUNTIF($J$2:J711,J711),"")</f>
        <v/>
      </c>
      <c r="C711" s="5" t="str">
        <f aca="false">IF(F711&lt;&gt;0,J711&amp;":"&amp;B711,"")</f>
        <v/>
      </c>
      <c r="D711" s="5" t="str">
        <f aca="false">IF(F711&lt;&gt;0,COUNTIF($K$2:K711,K711),"")</f>
        <v/>
      </c>
      <c r="E711" s="5" t="str">
        <f aca="false">IF(F711&lt;&gt;0,K711&amp;":"&amp;D711,"")</f>
        <v/>
      </c>
      <c r="G711" s="21"/>
      <c r="H711" s="0" t="str">
        <f aca="false">IFERROR(VLOOKUP(F711, Entries!$B:$F, 2, FALSE()),"")</f>
        <v/>
      </c>
      <c r="I711" s="0" t="str">
        <f aca="false">IFERROR(VLOOKUP(F711, Entries!$B:$F, 3, FALSE()),"")</f>
        <v/>
      </c>
      <c r="J711" s="0" t="str">
        <f aca="false">IFERROR(VLOOKUP(F711, Entries!$B:$F, 4, FALSE()),"")</f>
        <v/>
      </c>
      <c r="K711" s="0" t="str">
        <f aca="false">IFERROR(VLOOKUP(F711, Entries!$B:$F, 5, FALSE()),"")</f>
        <v/>
      </c>
      <c r="L711" s="0" t="str">
        <f aca="false">LEFT(Table22[[#This Row],[Category]],2)</f>
        <v/>
      </c>
      <c r="M711" s="0" t="str">
        <f aca="false">IF(F711&lt;&gt;0,COUNTIF($L$2:L711,L711),"")</f>
        <v/>
      </c>
      <c r="N711" s="0" t="str">
        <f aca="false">IF(F711&lt;&gt;0,L711&amp;":"&amp;M711,"")</f>
        <v/>
      </c>
    </row>
    <row r="712" customFormat="false" ht="15" hidden="false" customHeight="false" outlineLevel="0" collapsed="false">
      <c r="A712" s="5" t="n">
        <v>711</v>
      </c>
      <c r="B712" s="5" t="str">
        <f aca="false">IF(F712&lt;&gt;"",COUNTIF($J$2:J712,J712),"")</f>
        <v/>
      </c>
      <c r="C712" s="5" t="str">
        <f aca="false">IF(F712&lt;&gt;0,J712&amp;":"&amp;B712,"")</f>
        <v/>
      </c>
      <c r="D712" s="5" t="str">
        <f aca="false">IF(F712&lt;&gt;0,COUNTIF($K$2:K712,K712),"")</f>
        <v/>
      </c>
      <c r="E712" s="5" t="str">
        <f aca="false">IF(F712&lt;&gt;0,K712&amp;":"&amp;D712,"")</f>
        <v/>
      </c>
      <c r="G712" s="21"/>
      <c r="H712" s="0" t="str">
        <f aca="false">IFERROR(VLOOKUP(F712, Entries!$B:$F, 2, FALSE()),"")</f>
        <v/>
      </c>
      <c r="I712" s="0" t="str">
        <f aca="false">IFERROR(VLOOKUP(F712, Entries!$B:$F, 3, FALSE()),"")</f>
        <v/>
      </c>
      <c r="J712" s="0" t="str">
        <f aca="false">IFERROR(VLOOKUP(F712, Entries!$B:$F, 4, FALSE()),"")</f>
        <v/>
      </c>
      <c r="K712" s="0" t="str">
        <f aca="false">IFERROR(VLOOKUP(F712, Entries!$B:$F, 5, FALSE()),"")</f>
        <v/>
      </c>
      <c r="L712" s="0" t="str">
        <f aca="false">LEFT(Table22[[#This Row],[Category]],2)</f>
        <v/>
      </c>
      <c r="M712" s="0" t="str">
        <f aca="false">IF(F712&lt;&gt;0,COUNTIF($L$2:L712,L712),"")</f>
        <v/>
      </c>
      <c r="N712" s="0" t="str">
        <f aca="false">IF(F712&lt;&gt;0,L712&amp;":"&amp;M712,"")</f>
        <v/>
      </c>
    </row>
    <row r="713" customFormat="false" ht="15" hidden="false" customHeight="false" outlineLevel="0" collapsed="false">
      <c r="A713" s="5" t="n">
        <v>712</v>
      </c>
      <c r="B713" s="5" t="str">
        <f aca="false">IF(F713&lt;&gt;"",COUNTIF($J$2:J713,J713),"")</f>
        <v/>
      </c>
      <c r="C713" s="5" t="str">
        <f aca="false">IF(F713&lt;&gt;0,J713&amp;":"&amp;B713,"")</f>
        <v/>
      </c>
      <c r="D713" s="5" t="str">
        <f aca="false">IF(F713&lt;&gt;0,COUNTIF($K$2:K713,K713),"")</f>
        <v/>
      </c>
      <c r="E713" s="5" t="str">
        <f aca="false">IF(F713&lt;&gt;0,K713&amp;":"&amp;D713,"")</f>
        <v/>
      </c>
      <c r="G713" s="21"/>
      <c r="H713" s="0" t="str">
        <f aca="false">IFERROR(VLOOKUP(F713, Entries!$B:$F, 2, FALSE()),"")</f>
        <v/>
      </c>
      <c r="I713" s="0" t="str">
        <f aca="false">IFERROR(VLOOKUP(F713, Entries!$B:$F, 3, FALSE()),"")</f>
        <v/>
      </c>
      <c r="J713" s="0" t="str">
        <f aca="false">IFERROR(VLOOKUP(F713, Entries!$B:$F, 4, FALSE()),"")</f>
        <v/>
      </c>
      <c r="K713" s="0" t="str">
        <f aca="false">IFERROR(VLOOKUP(F713, Entries!$B:$F, 5, FALSE()),"")</f>
        <v/>
      </c>
      <c r="L713" s="0" t="str">
        <f aca="false">LEFT(Table22[[#This Row],[Category]],2)</f>
        <v/>
      </c>
      <c r="M713" s="0" t="str">
        <f aca="false">IF(F713&lt;&gt;0,COUNTIF($L$2:L713,L713),"")</f>
        <v/>
      </c>
      <c r="N713" s="0" t="str">
        <f aca="false">IF(F713&lt;&gt;0,L713&amp;":"&amp;M713,"")</f>
        <v/>
      </c>
    </row>
    <row r="714" customFormat="false" ht="15" hidden="false" customHeight="false" outlineLevel="0" collapsed="false">
      <c r="A714" s="5" t="n">
        <v>713</v>
      </c>
      <c r="B714" s="5" t="str">
        <f aca="false">IF(F714&lt;&gt;"",COUNTIF($J$2:J714,J714),"")</f>
        <v/>
      </c>
      <c r="C714" s="5" t="str">
        <f aca="false">IF(F714&lt;&gt;0,J714&amp;":"&amp;B714,"")</f>
        <v/>
      </c>
      <c r="D714" s="5" t="str">
        <f aca="false">IF(F714&lt;&gt;0,COUNTIF($K$2:K714,K714),"")</f>
        <v/>
      </c>
      <c r="E714" s="5" t="str">
        <f aca="false">IF(F714&lt;&gt;0,K714&amp;":"&amp;D714,"")</f>
        <v/>
      </c>
      <c r="G714" s="21"/>
      <c r="H714" s="0" t="str">
        <f aca="false">IFERROR(VLOOKUP(F714, Entries!$B:$F, 2, FALSE()),"")</f>
        <v/>
      </c>
      <c r="I714" s="0" t="str">
        <f aca="false">IFERROR(VLOOKUP(F714, Entries!$B:$F, 3, FALSE()),"")</f>
        <v/>
      </c>
      <c r="J714" s="0" t="str">
        <f aca="false">IFERROR(VLOOKUP(F714, Entries!$B:$F, 4, FALSE()),"")</f>
        <v/>
      </c>
      <c r="K714" s="0" t="str">
        <f aca="false">IFERROR(VLOOKUP(F714, Entries!$B:$F, 5, FALSE()),"")</f>
        <v/>
      </c>
      <c r="L714" s="0" t="str">
        <f aca="false">LEFT(Table22[[#This Row],[Category]],2)</f>
        <v/>
      </c>
      <c r="M714" s="0" t="str">
        <f aca="false">IF(F714&lt;&gt;0,COUNTIF($L$2:L714,L714),"")</f>
        <v/>
      </c>
      <c r="N714" s="0" t="str">
        <f aca="false">IF(F714&lt;&gt;0,L714&amp;":"&amp;M714,"")</f>
        <v/>
      </c>
    </row>
    <row r="715" customFormat="false" ht="15" hidden="false" customHeight="false" outlineLevel="0" collapsed="false">
      <c r="A715" s="5" t="n">
        <v>714</v>
      </c>
      <c r="B715" s="5" t="str">
        <f aca="false">IF(F715&lt;&gt;"",COUNTIF($J$2:J715,J715),"")</f>
        <v/>
      </c>
      <c r="C715" s="5" t="str">
        <f aca="false">IF(F715&lt;&gt;0,J715&amp;":"&amp;B715,"")</f>
        <v/>
      </c>
      <c r="D715" s="5" t="str">
        <f aca="false">IF(F715&lt;&gt;0,COUNTIF($K$2:K715,K715),"")</f>
        <v/>
      </c>
      <c r="E715" s="5" t="str">
        <f aca="false">IF(F715&lt;&gt;0,K715&amp;":"&amp;D715,"")</f>
        <v/>
      </c>
      <c r="G715" s="21"/>
      <c r="H715" s="0" t="str">
        <f aca="false">IFERROR(VLOOKUP(F715, Entries!$B:$F, 2, FALSE()),"")</f>
        <v/>
      </c>
      <c r="I715" s="0" t="str">
        <f aca="false">IFERROR(VLOOKUP(F715, Entries!$B:$F, 3, FALSE()),"")</f>
        <v/>
      </c>
      <c r="J715" s="0" t="str">
        <f aca="false">IFERROR(VLOOKUP(F715, Entries!$B:$F, 4, FALSE()),"")</f>
        <v/>
      </c>
      <c r="K715" s="0" t="str">
        <f aca="false">IFERROR(VLOOKUP(F715, Entries!$B:$F, 5, FALSE()),"")</f>
        <v/>
      </c>
      <c r="L715" s="0" t="str">
        <f aca="false">LEFT(Table22[[#This Row],[Category]],2)</f>
        <v/>
      </c>
      <c r="M715" s="0" t="str">
        <f aca="false">IF(F715&lt;&gt;0,COUNTIF($L$2:L715,L715),"")</f>
        <v/>
      </c>
      <c r="N715" s="0" t="str">
        <f aca="false">IF(F715&lt;&gt;0,L715&amp;":"&amp;M715,"")</f>
        <v/>
      </c>
    </row>
    <row r="716" customFormat="false" ht="15" hidden="false" customHeight="false" outlineLevel="0" collapsed="false">
      <c r="A716" s="5" t="n">
        <v>715</v>
      </c>
      <c r="B716" s="5" t="str">
        <f aca="false">IF(F716&lt;&gt;"",COUNTIF($J$2:J716,J716),"")</f>
        <v/>
      </c>
      <c r="C716" s="5" t="str">
        <f aca="false">IF(F716&lt;&gt;0,J716&amp;":"&amp;B716,"")</f>
        <v/>
      </c>
      <c r="D716" s="5" t="str">
        <f aca="false">IF(F716&lt;&gt;0,COUNTIF($K$2:K716,K716),"")</f>
        <v/>
      </c>
      <c r="E716" s="5" t="str">
        <f aca="false">IF(F716&lt;&gt;0,K716&amp;":"&amp;D716,"")</f>
        <v/>
      </c>
      <c r="G716" s="21"/>
      <c r="H716" s="0" t="str">
        <f aca="false">IFERROR(VLOOKUP(F716, Entries!$B:$F, 2, FALSE()),"")</f>
        <v/>
      </c>
      <c r="I716" s="0" t="str">
        <f aca="false">IFERROR(VLOOKUP(F716, Entries!$B:$F, 3, FALSE()),"")</f>
        <v/>
      </c>
      <c r="J716" s="0" t="str">
        <f aca="false">IFERROR(VLOOKUP(F716, Entries!$B:$F, 4, FALSE()),"")</f>
        <v/>
      </c>
      <c r="K716" s="0" t="str">
        <f aca="false">IFERROR(VLOOKUP(F716, Entries!$B:$F, 5, FALSE()),"")</f>
        <v/>
      </c>
      <c r="L716" s="0" t="str">
        <f aca="false">LEFT(Table22[[#This Row],[Category]],2)</f>
        <v/>
      </c>
      <c r="M716" s="0" t="str">
        <f aca="false">IF(F716&lt;&gt;0,COUNTIF($L$2:L716,L716),"")</f>
        <v/>
      </c>
      <c r="N716" s="0" t="str">
        <f aca="false">IF(F716&lt;&gt;0,L716&amp;":"&amp;M716,"")</f>
        <v/>
      </c>
    </row>
    <row r="717" customFormat="false" ht="15" hidden="false" customHeight="false" outlineLevel="0" collapsed="false">
      <c r="A717" s="5" t="n">
        <v>716</v>
      </c>
      <c r="B717" s="5" t="str">
        <f aca="false">IF(F717&lt;&gt;"",COUNTIF($J$2:J717,J717),"")</f>
        <v/>
      </c>
      <c r="C717" s="5" t="str">
        <f aca="false">IF(F717&lt;&gt;0,J717&amp;":"&amp;B717,"")</f>
        <v/>
      </c>
      <c r="D717" s="5" t="str">
        <f aca="false">IF(F717&lt;&gt;0,COUNTIF($K$2:K717,K717),"")</f>
        <v/>
      </c>
      <c r="E717" s="5" t="str">
        <f aca="false">IF(F717&lt;&gt;0,K717&amp;":"&amp;D717,"")</f>
        <v/>
      </c>
      <c r="G717" s="21"/>
      <c r="H717" s="0" t="str">
        <f aca="false">IFERROR(VLOOKUP(F717, Entries!$B:$F, 2, FALSE()),"")</f>
        <v/>
      </c>
      <c r="I717" s="0" t="str">
        <f aca="false">IFERROR(VLOOKUP(F717, Entries!$B:$F, 3, FALSE()),"")</f>
        <v/>
      </c>
      <c r="J717" s="0" t="str">
        <f aca="false">IFERROR(VLOOKUP(F717, Entries!$B:$F, 4, FALSE()),"")</f>
        <v/>
      </c>
      <c r="K717" s="0" t="str">
        <f aca="false">IFERROR(VLOOKUP(F717, Entries!$B:$F, 5, FALSE()),"")</f>
        <v/>
      </c>
      <c r="L717" s="0" t="str">
        <f aca="false">LEFT(Table22[[#This Row],[Category]],2)</f>
        <v/>
      </c>
      <c r="M717" s="0" t="str">
        <f aca="false">IF(F717&lt;&gt;0,COUNTIF($L$2:L717,L717),"")</f>
        <v/>
      </c>
      <c r="N717" s="0" t="str">
        <f aca="false">IF(F717&lt;&gt;0,L717&amp;":"&amp;M717,"")</f>
        <v/>
      </c>
    </row>
    <row r="718" customFormat="false" ht="15" hidden="false" customHeight="false" outlineLevel="0" collapsed="false">
      <c r="A718" s="5" t="n">
        <v>717</v>
      </c>
      <c r="B718" s="5" t="str">
        <f aca="false">IF(F718&lt;&gt;"",COUNTIF($J$2:J718,J718),"")</f>
        <v/>
      </c>
      <c r="C718" s="5" t="str">
        <f aca="false">IF(F718&lt;&gt;0,J718&amp;":"&amp;B718,"")</f>
        <v/>
      </c>
      <c r="D718" s="5" t="str">
        <f aca="false">IF(F718&lt;&gt;0,COUNTIF($K$2:K718,K718),"")</f>
        <v/>
      </c>
      <c r="E718" s="5" t="str">
        <f aca="false">IF(F718&lt;&gt;0,K718&amp;":"&amp;D718,"")</f>
        <v/>
      </c>
      <c r="G718" s="21"/>
      <c r="H718" s="0" t="str">
        <f aca="false">IFERROR(VLOOKUP(F718, Entries!$B:$F, 2, FALSE()),"")</f>
        <v/>
      </c>
      <c r="I718" s="0" t="str">
        <f aca="false">IFERROR(VLOOKUP(F718, Entries!$B:$F, 3, FALSE()),"")</f>
        <v/>
      </c>
      <c r="J718" s="0" t="str">
        <f aca="false">IFERROR(VLOOKUP(F718, Entries!$B:$F, 4, FALSE()),"")</f>
        <v/>
      </c>
      <c r="K718" s="0" t="str">
        <f aca="false">IFERROR(VLOOKUP(F718, Entries!$B:$F, 5, FALSE()),"")</f>
        <v/>
      </c>
      <c r="L718" s="0" t="str">
        <f aca="false">LEFT(Table22[[#This Row],[Category]],2)</f>
        <v/>
      </c>
      <c r="M718" s="0" t="str">
        <f aca="false">IF(F718&lt;&gt;0,COUNTIF($L$2:L718,L718),"")</f>
        <v/>
      </c>
      <c r="N718" s="0" t="str">
        <f aca="false">IF(F718&lt;&gt;0,L718&amp;":"&amp;M718,"")</f>
        <v/>
      </c>
    </row>
    <row r="719" customFormat="false" ht="15" hidden="false" customHeight="false" outlineLevel="0" collapsed="false">
      <c r="A719" s="5" t="n">
        <v>718</v>
      </c>
      <c r="B719" s="5" t="str">
        <f aca="false">IF(F719&lt;&gt;"",COUNTIF($J$2:J719,J719),"")</f>
        <v/>
      </c>
      <c r="C719" s="5" t="str">
        <f aca="false">IF(F719&lt;&gt;0,J719&amp;":"&amp;B719,"")</f>
        <v/>
      </c>
      <c r="D719" s="5" t="str">
        <f aca="false">IF(F719&lt;&gt;0,COUNTIF($K$2:K719,K719),"")</f>
        <v/>
      </c>
      <c r="E719" s="5" t="str">
        <f aca="false">IF(F719&lt;&gt;0,K719&amp;":"&amp;D719,"")</f>
        <v/>
      </c>
      <c r="G719" s="21"/>
      <c r="H719" s="0" t="str">
        <f aca="false">IFERROR(VLOOKUP(F719, Entries!$B:$F, 2, FALSE()),"")</f>
        <v/>
      </c>
      <c r="I719" s="0" t="str">
        <f aca="false">IFERROR(VLOOKUP(F719, Entries!$B:$F, 3, FALSE()),"")</f>
        <v/>
      </c>
      <c r="J719" s="0" t="str">
        <f aca="false">IFERROR(VLOOKUP(F719, Entries!$B:$F, 4, FALSE()),"")</f>
        <v/>
      </c>
      <c r="K719" s="0" t="str">
        <f aca="false">IFERROR(VLOOKUP(F719, Entries!$B:$F, 5, FALSE()),"")</f>
        <v/>
      </c>
      <c r="L719" s="0" t="str">
        <f aca="false">LEFT(Table22[[#This Row],[Category]],2)</f>
        <v/>
      </c>
      <c r="M719" s="0" t="str">
        <f aca="false">IF(F719&lt;&gt;0,COUNTIF($L$2:L719,L719),"")</f>
        <v/>
      </c>
      <c r="N719" s="0" t="str">
        <f aca="false">IF(F719&lt;&gt;0,L719&amp;":"&amp;M719,"")</f>
        <v/>
      </c>
    </row>
    <row r="720" customFormat="false" ht="15" hidden="false" customHeight="false" outlineLevel="0" collapsed="false">
      <c r="A720" s="5" t="n">
        <v>719</v>
      </c>
      <c r="B720" s="5" t="str">
        <f aca="false">IF(F720&lt;&gt;"",COUNTIF($J$2:J720,J720),"")</f>
        <v/>
      </c>
      <c r="C720" s="5" t="str">
        <f aca="false">IF(F720&lt;&gt;0,J720&amp;":"&amp;B720,"")</f>
        <v/>
      </c>
      <c r="D720" s="5" t="str">
        <f aca="false">IF(F720&lt;&gt;0,COUNTIF($K$2:K720,K720),"")</f>
        <v/>
      </c>
      <c r="E720" s="5" t="str">
        <f aca="false">IF(F720&lt;&gt;0,K720&amp;":"&amp;D720,"")</f>
        <v/>
      </c>
      <c r="G720" s="21"/>
      <c r="H720" s="0" t="str">
        <f aca="false">IFERROR(VLOOKUP(F720, Entries!$B:$F, 2, FALSE()),"")</f>
        <v/>
      </c>
      <c r="I720" s="0" t="str">
        <f aca="false">IFERROR(VLOOKUP(F720, Entries!$B:$F, 3, FALSE()),"")</f>
        <v/>
      </c>
      <c r="J720" s="0" t="str">
        <f aca="false">IFERROR(VLOOKUP(F720, Entries!$B:$F, 4, FALSE()),"")</f>
        <v/>
      </c>
      <c r="K720" s="0" t="str">
        <f aca="false">IFERROR(VLOOKUP(F720, Entries!$B:$F, 5, FALSE()),"")</f>
        <v/>
      </c>
      <c r="L720" s="0" t="str">
        <f aca="false">LEFT(Table22[[#This Row],[Category]],2)</f>
        <v/>
      </c>
      <c r="M720" s="0" t="str">
        <f aca="false">IF(F720&lt;&gt;0,COUNTIF($L$2:L720,L720),"")</f>
        <v/>
      </c>
      <c r="N720" s="0" t="str">
        <f aca="false">IF(F720&lt;&gt;0,L720&amp;":"&amp;M720,"")</f>
        <v/>
      </c>
    </row>
    <row r="721" customFormat="false" ht="15" hidden="false" customHeight="false" outlineLevel="0" collapsed="false">
      <c r="A721" s="5" t="n">
        <v>720</v>
      </c>
      <c r="B721" s="5" t="str">
        <f aca="false">IF(F721&lt;&gt;"",COUNTIF($J$2:J721,J721),"")</f>
        <v/>
      </c>
      <c r="C721" s="5" t="str">
        <f aca="false">IF(F721&lt;&gt;0,J721&amp;":"&amp;B721,"")</f>
        <v/>
      </c>
      <c r="D721" s="5" t="str">
        <f aca="false">IF(F721&lt;&gt;0,COUNTIF($K$2:K721,K721),"")</f>
        <v/>
      </c>
      <c r="E721" s="5" t="str">
        <f aca="false">IF(F721&lt;&gt;0,K721&amp;":"&amp;D721,"")</f>
        <v/>
      </c>
      <c r="G721" s="21"/>
      <c r="H721" s="0" t="str">
        <f aca="false">IFERROR(VLOOKUP(F721, Entries!$B:$F, 2, FALSE()),"")</f>
        <v/>
      </c>
      <c r="I721" s="0" t="str">
        <f aca="false">IFERROR(VLOOKUP(F721, Entries!$B:$F, 3, FALSE()),"")</f>
        <v/>
      </c>
      <c r="J721" s="0" t="str">
        <f aca="false">IFERROR(VLOOKUP(F721, Entries!$B:$F, 4, FALSE()),"")</f>
        <v/>
      </c>
      <c r="K721" s="0" t="str">
        <f aca="false">IFERROR(VLOOKUP(F721, Entries!$B:$F, 5, FALSE()),"")</f>
        <v/>
      </c>
      <c r="L721" s="0" t="str">
        <f aca="false">LEFT(Table22[[#This Row],[Category]],2)</f>
        <v/>
      </c>
      <c r="M721" s="0" t="str">
        <f aca="false">IF(F721&lt;&gt;0,COUNTIF($L$2:L721,L721),"")</f>
        <v/>
      </c>
      <c r="N721" s="0" t="str">
        <f aca="false">IF(F721&lt;&gt;0,L721&amp;":"&amp;M721,"")</f>
        <v/>
      </c>
    </row>
    <row r="722" customFormat="false" ht="15" hidden="false" customHeight="false" outlineLevel="0" collapsed="false">
      <c r="A722" s="5" t="n">
        <v>721</v>
      </c>
      <c r="B722" s="5" t="str">
        <f aca="false">IF(F722&lt;&gt;"",COUNTIF($J$2:J722,J722),"")</f>
        <v/>
      </c>
      <c r="C722" s="5" t="str">
        <f aca="false">IF(F722&lt;&gt;0,J722&amp;":"&amp;B722,"")</f>
        <v/>
      </c>
      <c r="D722" s="5" t="str">
        <f aca="false">IF(F722&lt;&gt;0,COUNTIF($K$2:K722,K722),"")</f>
        <v/>
      </c>
      <c r="E722" s="5" t="str">
        <f aca="false">IF(F722&lt;&gt;0,K722&amp;":"&amp;D722,"")</f>
        <v/>
      </c>
      <c r="G722" s="21"/>
      <c r="H722" s="0" t="str">
        <f aca="false">IFERROR(VLOOKUP(F722, Entries!$B:$F, 2, FALSE()),"")</f>
        <v/>
      </c>
      <c r="I722" s="0" t="str">
        <f aca="false">IFERROR(VLOOKUP(F722, Entries!$B:$F, 3, FALSE()),"")</f>
        <v/>
      </c>
      <c r="J722" s="0" t="str">
        <f aca="false">IFERROR(VLOOKUP(F722, Entries!$B:$F, 4, FALSE()),"")</f>
        <v/>
      </c>
      <c r="K722" s="0" t="str">
        <f aca="false">IFERROR(VLOOKUP(F722, Entries!$B:$F, 5, FALSE()),"")</f>
        <v/>
      </c>
      <c r="L722" s="0" t="str">
        <f aca="false">LEFT(Table22[[#This Row],[Category]],2)</f>
        <v/>
      </c>
      <c r="M722" s="0" t="str">
        <f aca="false">IF(F722&lt;&gt;0,COUNTIF($L$2:L722,L722),"")</f>
        <v/>
      </c>
      <c r="N722" s="0" t="str">
        <f aca="false">IF(F722&lt;&gt;0,L722&amp;":"&amp;M722,"")</f>
        <v/>
      </c>
    </row>
    <row r="723" customFormat="false" ht="15" hidden="false" customHeight="false" outlineLevel="0" collapsed="false">
      <c r="A723" s="5" t="n">
        <v>722</v>
      </c>
      <c r="B723" s="5" t="str">
        <f aca="false">IF(F723&lt;&gt;"",COUNTIF($J$2:J723,J723),"")</f>
        <v/>
      </c>
      <c r="C723" s="5" t="str">
        <f aca="false">IF(F723&lt;&gt;0,J723&amp;":"&amp;B723,"")</f>
        <v/>
      </c>
      <c r="D723" s="5" t="str">
        <f aca="false">IF(F723&lt;&gt;0,COUNTIF($K$2:K723,K723),"")</f>
        <v/>
      </c>
      <c r="E723" s="5" t="str">
        <f aca="false">IF(F723&lt;&gt;0,K723&amp;":"&amp;D723,"")</f>
        <v/>
      </c>
      <c r="G723" s="21"/>
      <c r="H723" s="0" t="str">
        <f aca="false">IFERROR(VLOOKUP(F723, Entries!$B:$F, 2, FALSE()),"")</f>
        <v/>
      </c>
      <c r="I723" s="0" t="str">
        <f aca="false">IFERROR(VLOOKUP(F723, Entries!$B:$F, 3, FALSE()),"")</f>
        <v/>
      </c>
      <c r="J723" s="0" t="str">
        <f aca="false">IFERROR(VLOOKUP(F723, Entries!$B:$F, 4, FALSE()),"")</f>
        <v/>
      </c>
      <c r="K723" s="0" t="str">
        <f aca="false">IFERROR(VLOOKUP(F723, Entries!$B:$F, 5, FALSE()),"")</f>
        <v/>
      </c>
      <c r="L723" s="0" t="str">
        <f aca="false">LEFT(Table22[[#This Row],[Category]],2)</f>
        <v/>
      </c>
      <c r="M723" s="0" t="str">
        <f aca="false">IF(F723&lt;&gt;0,COUNTIF($L$2:L723,L723),"")</f>
        <v/>
      </c>
      <c r="N723" s="0" t="str">
        <f aca="false">IF(F723&lt;&gt;0,L723&amp;":"&amp;M723,"")</f>
        <v/>
      </c>
    </row>
    <row r="724" customFormat="false" ht="15" hidden="false" customHeight="false" outlineLevel="0" collapsed="false">
      <c r="A724" s="5" t="n">
        <v>723</v>
      </c>
      <c r="B724" s="5" t="str">
        <f aca="false">IF(F724&lt;&gt;"",COUNTIF($J$2:J724,J724),"")</f>
        <v/>
      </c>
      <c r="C724" s="5" t="str">
        <f aca="false">IF(F724&lt;&gt;0,J724&amp;":"&amp;B724,"")</f>
        <v/>
      </c>
      <c r="D724" s="5" t="str">
        <f aca="false">IF(F724&lt;&gt;0,COUNTIF($K$2:K724,K724),"")</f>
        <v/>
      </c>
      <c r="E724" s="5" t="str">
        <f aca="false">IF(F724&lt;&gt;0,K724&amp;":"&amp;D724,"")</f>
        <v/>
      </c>
      <c r="G724" s="21"/>
      <c r="H724" s="0" t="str">
        <f aca="false">IFERROR(VLOOKUP(F724, Entries!$B:$F, 2, FALSE()),"")</f>
        <v/>
      </c>
      <c r="I724" s="0" t="str">
        <f aca="false">IFERROR(VLOOKUP(F724, Entries!$B:$F, 3, FALSE()),"")</f>
        <v/>
      </c>
      <c r="J724" s="0" t="str">
        <f aca="false">IFERROR(VLOOKUP(F724, Entries!$B:$F, 4, FALSE()),"")</f>
        <v/>
      </c>
      <c r="K724" s="0" t="str">
        <f aca="false">IFERROR(VLOOKUP(F724, Entries!$B:$F, 5, FALSE()),"")</f>
        <v/>
      </c>
      <c r="L724" s="0" t="str">
        <f aca="false">LEFT(Table22[[#This Row],[Category]],2)</f>
        <v/>
      </c>
      <c r="M724" s="0" t="str">
        <f aca="false">IF(F724&lt;&gt;0,COUNTIF($L$2:L724,L724),"")</f>
        <v/>
      </c>
      <c r="N724" s="0" t="str">
        <f aca="false">IF(F724&lt;&gt;0,L724&amp;":"&amp;M724,"")</f>
        <v/>
      </c>
    </row>
    <row r="725" customFormat="false" ht="15" hidden="false" customHeight="false" outlineLevel="0" collapsed="false">
      <c r="A725" s="5" t="n">
        <v>724</v>
      </c>
      <c r="B725" s="5" t="str">
        <f aca="false">IF(F725&lt;&gt;"",COUNTIF($J$2:J725,J725),"")</f>
        <v/>
      </c>
      <c r="C725" s="5" t="str">
        <f aca="false">IF(F725&lt;&gt;0,J725&amp;":"&amp;B725,"")</f>
        <v/>
      </c>
      <c r="D725" s="5" t="str">
        <f aca="false">IF(F725&lt;&gt;0,COUNTIF($K$2:K725,K725),"")</f>
        <v/>
      </c>
      <c r="E725" s="5" t="str">
        <f aca="false">IF(F725&lt;&gt;0,K725&amp;":"&amp;D725,"")</f>
        <v/>
      </c>
      <c r="G725" s="21"/>
      <c r="H725" s="0" t="str">
        <f aca="false">IFERROR(VLOOKUP(F725, Entries!$B:$F, 2, FALSE()),"")</f>
        <v/>
      </c>
      <c r="I725" s="0" t="str">
        <f aca="false">IFERROR(VLOOKUP(F725, Entries!$B:$F, 3, FALSE()),"")</f>
        <v/>
      </c>
      <c r="J725" s="0" t="str">
        <f aca="false">IFERROR(VLOOKUP(F725, Entries!$B:$F, 4, FALSE()),"")</f>
        <v/>
      </c>
      <c r="K725" s="0" t="str">
        <f aca="false">IFERROR(VLOOKUP(F725, Entries!$B:$F, 5, FALSE()),"")</f>
        <v/>
      </c>
      <c r="L725" s="0" t="str">
        <f aca="false">LEFT(Table22[[#This Row],[Category]],2)</f>
        <v/>
      </c>
      <c r="M725" s="0" t="str">
        <f aca="false">IF(F725&lt;&gt;0,COUNTIF($L$2:L725,L725),"")</f>
        <v/>
      </c>
      <c r="N725" s="0" t="str">
        <f aca="false">IF(F725&lt;&gt;0,L725&amp;":"&amp;M725,"")</f>
        <v/>
      </c>
    </row>
    <row r="726" customFormat="false" ht="15" hidden="false" customHeight="false" outlineLevel="0" collapsed="false">
      <c r="A726" s="5" t="n">
        <v>725</v>
      </c>
      <c r="B726" s="5" t="str">
        <f aca="false">IF(F726&lt;&gt;"",COUNTIF($J$2:J726,J726),"")</f>
        <v/>
      </c>
      <c r="C726" s="5" t="str">
        <f aca="false">IF(F726&lt;&gt;0,J726&amp;":"&amp;B726,"")</f>
        <v/>
      </c>
      <c r="D726" s="5" t="str">
        <f aca="false">IF(F726&lt;&gt;0,COUNTIF($K$2:K726,K726),"")</f>
        <v/>
      </c>
      <c r="E726" s="5" t="str">
        <f aca="false">IF(F726&lt;&gt;0,K726&amp;":"&amp;D726,"")</f>
        <v/>
      </c>
      <c r="G726" s="21"/>
      <c r="H726" s="0" t="str">
        <f aca="false">IFERROR(VLOOKUP(F726, Entries!$B:$F, 2, FALSE()),"")</f>
        <v/>
      </c>
      <c r="I726" s="0" t="str">
        <f aca="false">IFERROR(VLOOKUP(F726, Entries!$B:$F, 3, FALSE()),"")</f>
        <v/>
      </c>
      <c r="J726" s="0" t="str">
        <f aca="false">IFERROR(VLOOKUP(F726, Entries!$B:$F, 4, FALSE()),"")</f>
        <v/>
      </c>
      <c r="K726" s="0" t="str">
        <f aca="false">IFERROR(VLOOKUP(F726, Entries!$B:$F, 5, FALSE()),"")</f>
        <v/>
      </c>
      <c r="L726" s="0" t="str">
        <f aca="false">LEFT(Table22[[#This Row],[Category]],2)</f>
        <v/>
      </c>
      <c r="M726" s="0" t="str">
        <f aca="false">IF(F726&lt;&gt;0,COUNTIF($L$2:L726,L726),"")</f>
        <v/>
      </c>
      <c r="N726" s="0" t="str">
        <f aca="false">IF(F726&lt;&gt;0,L726&amp;":"&amp;M726,"")</f>
        <v/>
      </c>
    </row>
    <row r="727" customFormat="false" ht="15" hidden="false" customHeight="false" outlineLevel="0" collapsed="false">
      <c r="A727" s="5" t="n">
        <v>726</v>
      </c>
      <c r="B727" s="5" t="str">
        <f aca="false">IF(F727&lt;&gt;"",COUNTIF($J$2:J727,J727),"")</f>
        <v/>
      </c>
      <c r="C727" s="5" t="str">
        <f aca="false">IF(F727&lt;&gt;0,J727&amp;":"&amp;B727,"")</f>
        <v/>
      </c>
      <c r="D727" s="5" t="str">
        <f aca="false">IF(F727&lt;&gt;0,COUNTIF($K$2:K727,K727),"")</f>
        <v/>
      </c>
      <c r="E727" s="5" t="str">
        <f aca="false">IF(F727&lt;&gt;0,K727&amp;":"&amp;D727,"")</f>
        <v/>
      </c>
      <c r="G727" s="21"/>
      <c r="H727" s="0" t="str">
        <f aca="false">IFERROR(VLOOKUP(F727, Entries!$B:$F, 2, FALSE()),"")</f>
        <v/>
      </c>
      <c r="I727" s="0" t="str">
        <f aca="false">IFERROR(VLOOKUP(F727, Entries!$B:$F, 3, FALSE()),"")</f>
        <v/>
      </c>
      <c r="J727" s="0" t="str">
        <f aca="false">IFERROR(VLOOKUP(F727, Entries!$B:$F, 4, FALSE()),"")</f>
        <v/>
      </c>
      <c r="K727" s="0" t="str">
        <f aca="false">IFERROR(VLOOKUP(F727, Entries!$B:$F, 5, FALSE()),"")</f>
        <v/>
      </c>
      <c r="L727" s="0" t="str">
        <f aca="false">LEFT(Table22[[#This Row],[Category]],2)</f>
        <v/>
      </c>
      <c r="M727" s="0" t="str">
        <f aca="false">IF(F727&lt;&gt;0,COUNTIF($L$2:L727,L727),"")</f>
        <v/>
      </c>
      <c r="N727" s="0" t="str">
        <f aca="false">IF(F727&lt;&gt;0,L727&amp;":"&amp;M727,"")</f>
        <v/>
      </c>
    </row>
    <row r="728" customFormat="false" ht="15" hidden="false" customHeight="false" outlineLevel="0" collapsed="false">
      <c r="A728" s="5" t="n">
        <v>727</v>
      </c>
      <c r="B728" s="5" t="str">
        <f aca="false">IF(F728&lt;&gt;"",COUNTIF($J$2:J728,J728),"")</f>
        <v/>
      </c>
      <c r="C728" s="5" t="str">
        <f aca="false">IF(F728&lt;&gt;0,J728&amp;":"&amp;B728,"")</f>
        <v/>
      </c>
      <c r="D728" s="5" t="str">
        <f aca="false">IF(F728&lt;&gt;0,COUNTIF($K$2:K728,K728),"")</f>
        <v/>
      </c>
      <c r="E728" s="5" t="str">
        <f aca="false">IF(F728&lt;&gt;0,K728&amp;":"&amp;D728,"")</f>
        <v/>
      </c>
      <c r="G728" s="21"/>
      <c r="H728" s="0" t="str">
        <f aca="false">IFERROR(VLOOKUP(F728, Entries!$B:$F, 2, FALSE()),"")</f>
        <v/>
      </c>
      <c r="I728" s="0" t="str">
        <f aca="false">IFERROR(VLOOKUP(F728, Entries!$B:$F, 3, FALSE()),"")</f>
        <v/>
      </c>
      <c r="J728" s="0" t="str">
        <f aca="false">IFERROR(VLOOKUP(F728, Entries!$B:$F, 4, FALSE()),"")</f>
        <v/>
      </c>
      <c r="K728" s="0" t="str">
        <f aca="false">IFERROR(VLOOKUP(F728, Entries!$B:$F, 5, FALSE()),"")</f>
        <v/>
      </c>
      <c r="L728" s="0" t="str">
        <f aca="false">LEFT(Table22[[#This Row],[Category]],2)</f>
        <v/>
      </c>
      <c r="M728" s="0" t="str">
        <f aca="false">IF(F728&lt;&gt;0,COUNTIF($L$2:L728,L728),"")</f>
        <v/>
      </c>
      <c r="N728" s="0" t="str">
        <f aca="false">IF(F728&lt;&gt;0,L728&amp;":"&amp;M728,"")</f>
        <v/>
      </c>
    </row>
    <row r="729" customFormat="false" ht="15" hidden="false" customHeight="false" outlineLevel="0" collapsed="false">
      <c r="A729" s="5" t="n">
        <v>728</v>
      </c>
      <c r="B729" s="5" t="str">
        <f aca="false">IF(F729&lt;&gt;"",COUNTIF($J$2:J729,J729),"")</f>
        <v/>
      </c>
      <c r="C729" s="5" t="str">
        <f aca="false">IF(F729&lt;&gt;0,J729&amp;":"&amp;B729,"")</f>
        <v/>
      </c>
      <c r="D729" s="5" t="str">
        <f aca="false">IF(F729&lt;&gt;0,COUNTIF($K$2:K729,K729),"")</f>
        <v/>
      </c>
      <c r="E729" s="5" t="str">
        <f aca="false">IF(F729&lt;&gt;0,K729&amp;":"&amp;D729,"")</f>
        <v/>
      </c>
      <c r="G729" s="21"/>
      <c r="H729" s="0" t="str">
        <f aca="false">IFERROR(VLOOKUP(F729, Entries!$B:$F, 2, FALSE()),"")</f>
        <v/>
      </c>
      <c r="I729" s="0" t="str">
        <f aca="false">IFERROR(VLOOKUP(F729, Entries!$B:$F, 3, FALSE()),"")</f>
        <v/>
      </c>
      <c r="J729" s="0" t="str">
        <f aca="false">IFERROR(VLOOKUP(F729, Entries!$B:$F, 4, FALSE()),"")</f>
        <v/>
      </c>
      <c r="K729" s="0" t="str">
        <f aca="false">IFERROR(VLOOKUP(F729, Entries!$B:$F, 5, FALSE()),"")</f>
        <v/>
      </c>
      <c r="L729" s="0" t="str">
        <f aca="false">LEFT(Table22[[#This Row],[Category]],2)</f>
        <v/>
      </c>
      <c r="M729" s="0" t="str">
        <f aca="false">IF(F729&lt;&gt;0,COUNTIF($L$2:L729,L729),"")</f>
        <v/>
      </c>
      <c r="N729" s="0" t="str">
        <f aca="false">IF(F729&lt;&gt;0,L729&amp;":"&amp;M729,"")</f>
        <v/>
      </c>
    </row>
    <row r="730" customFormat="false" ht="15" hidden="false" customHeight="false" outlineLevel="0" collapsed="false">
      <c r="A730" s="5" t="n">
        <v>729</v>
      </c>
      <c r="B730" s="5" t="str">
        <f aca="false">IF(F730&lt;&gt;"",COUNTIF($J$2:J730,J730),"")</f>
        <v/>
      </c>
      <c r="C730" s="5" t="str">
        <f aca="false">IF(F730&lt;&gt;0,J730&amp;":"&amp;B730,"")</f>
        <v/>
      </c>
      <c r="D730" s="5" t="str">
        <f aca="false">IF(F730&lt;&gt;0,COUNTIF($K$2:K730,K730),"")</f>
        <v/>
      </c>
      <c r="E730" s="5" t="str">
        <f aca="false">IF(F730&lt;&gt;0,K730&amp;":"&amp;D730,"")</f>
        <v/>
      </c>
      <c r="G730" s="21"/>
      <c r="H730" s="0" t="str">
        <f aca="false">IFERROR(VLOOKUP(F730, Entries!$B:$F, 2, FALSE()),"")</f>
        <v/>
      </c>
      <c r="I730" s="0" t="str">
        <f aca="false">IFERROR(VLOOKUP(F730, Entries!$B:$F, 3, FALSE()),"")</f>
        <v/>
      </c>
      <c r="J730" s="0" t="str">
        <f aca="false">IFERROR(VLOOKUP(F730, Entries!$B:$F, 4, FALSE()),"")</f>
        <v/>
      </c>
      <c r="K730" s="0" t="str">
        <f aca="false">IFERROR(VLOOKUP(F730, Entries!$B:$F, 5, FALSE()),"")</f>
        <v/>
      </c>
      <c r="L730" s="0" t="str">
        <f aca="false">LEFT(Table22[[#This Row],[Category]],2)</f>
        <v/>
      </c>
      <c r="M730" s="0" t="str">
        <f aca="false">IF(F730&lt;&gt;0,COUNTIF($L$2:L730,L730),"")</f>
        <v/>
      </c>
      <c r="N730" s="0" t="str">
        <f aca="false">IF(F730&lt;&gt;0,L730&amp;":"&amp;M730,"")</f>
        <v/>
      </c>
    </row>
    <row r="731" customFormat="false" ht="15" hidden="false" customHeight="false" outlineLevel="0" collapsed="false">
      <c r="A731" s="5" t="n">
        <v>730</v>
      </c>
      <c r="B731" s="5" t="str">
        <f aca="false">IF(F731&lt;&gt;"",COUNTIF($J$2:J731,J731),"")</f>
        <v/>
      </c>
      <c r="C731" s="5" t="str">
        <f aca="false">IF(F731&lt;&gt;0,J731&amp;":"&amp;B731,"")</f>
        <v/>
      </c>
      <c r="D731" s="5" t="str">
        <f aca="false">IF(F731&lt;&gt;0,COUNTIF($K$2:K731,K731),"")</f>
        <v/>
      </c>
      <c r="E731" s="5" t="str">
        <f aca="false">IF(F731&lt;&gt;0,K731&amp;":"&amp;D731,"")</f>
        <v/>
      </c>
      <c r="G731" s="21"/>
      <c r="H731" s="0" t="str">
        <f aca="false">IFERROR(VLOOKUP(F731, Entries!$B:$F, 2, FALSE()),"")</f>
        <v/>
      </c>
      <c r="I731" s="0" t="str">
        <f aca="false">IFERROR(VLOOKUP(F731, Entries!$B:$F, 3, FALSE()),"")</f>
        <v/>
      </c>
      <c r="J731" s="0" t="str">
        <f aca="false">IFERROR(VLOOKUP(F731, Entries!$B:$F, 4, FALSE()),"")</f>
        <v/>
      </c>
      <c r="K731" s="0" t="str">
        <f aca="false">IFERROR(VLOOKUP(F731, Entries!$B:$F, 5, FALSE()),"")</f>
        <v/>
      </c>
      <c r="L731" s="0" t="str">
        <f aca="false">LEFT(Table22[[#This Row],[Category]],2)</f>
        <v/>
      </c>
      <c r="M731" s="0" t="str">
        <f aca="false">IF(F731&lt;&gt;0,COUNTIF($L$2:L731,L731),"")</f>
        <v/>
      </c>
      <c r="N731" s="0" t="str">
        <f aca="false">IF(F731&lt;&gt;0,L731&amp;":"&amp;M731,"")</f>
        <v/>
      </c>
    </row>
    <row r="732" customFormat="false" ht="15" hidden="false" customHeight="false" outlineLevel="0" collapsed="false">
      <c r="A732" s="5" t="n">
        <v>731</v>
      </c>
      <c r="B732" s="5" t="str">
        <f aca="false">IF(F732&lt;&gt;"",COUNTIF($J$2:J732,J732),"")</f>
        <v/>
      </c>
      <c r="C732" s="5" t="str">
        <f aca="false">IF(F732&lt;&gt;0,J732&amp;":"&amp;B732,"")</f>
        <v/>
      </c>
      <c r="D732" s="5" t="str">
        <f aca="false">IF(F732&lt;&gt;0,COUNTIF($K$2:K732,K732),"")</f>
        <v/>
      </c>
      <c r="E732" s="5" t="str">
        <f aca="false">IF(F732&lt;&gt;0,K732&amp;":"&amp;D732,"")</f>
        <v/>
      </c>
      <c r="G732" s="21"/>
      <c r="H732" s="0" t="str">
        <f aca="false">IFERROR(VLOOKUP(F732, Entries!$B:$F, 2, FALSE()),"")</f>
        <v/>
      </c>
      <c r="I732" s="0" t="str">
        <f aca="false">IFERROR(VLOOKUP(F732, Entries!$B:$F, 3, FALSE()),"")</f>
        <v/>
      </c>
      <c r="J732" s="0" t="str">
        <f aca="false">IFERROR(VLOOKUP(F732, Entries!$B:$F, 4, FALSE()),"")</f>
        <v/>
      </c>
      <c r="K732" s="0" t="str">
        <f aca="false">IFERROR(VLOOKUP(F732, Entries!$B:$F, 5, FALSE()),"")</f>
        <v/>
      </c>
      <c r="L732" s="0" t="str">
        <f aca="false">LEFT(Table22[[#This Row],[Category]],2)</f>
        <v/>
      </c>
      <c r="M732" s="0" t="str">
        <f aca="false">IF(F732&lt;&gt;0,COUNTIF($L$2:L732,L732),"")</f>
        <v/>
      </c>
      <c r="N732" s="0" t="str">
        <f aca="false">IF(F732&lt;&gt;0,L732&amp;":"&amp;M732,"")</f>
        <v/>
      </c>
    </row>
    <row r="733" customFormat="false" ht="15" hidden="false" customHeight="false" outlineLevel="0" collapsed="false">
      <c r="A733" s="5" t="n">
        <v>732</v>
      </c>
      <c r="B733" s="5" t="str">
        <f aca="false">IF(F733&lt;&gt;"",COUNTIF($J$2:J733,J733),"")</f>
        <v/>
      </c>
      <c r="C733" s="5" t="str">
        <f aca="false">IF(F733&lt;&gt;0,J733&amp;":"&amp;B733,"")</f>
        <v/>
      </c>
      <c r="D733" s="5" t="str">
        <f aca="false">IF(F733&lt;&gt;0,COUNTIF($K$2:K733,K733),"")</f>
        <v/>
      </c>
      <c r="E733" s="5" t="str">
        <f aca="false">IF(F733&lt;&gt;0,K733&amp;":"&amp;D733,"")</f>
        <v/>
      </c>
      <c r="G733" s="21"/>
      <c r="H733" s="0" t="str">
        <f aca="false">IFERROR(VLOOKUP(F733, Entries!$B:$F, 2, FALSE()),"")</f>
        <v/>
      </c>
      <c r="I733" s="0" t="str">
        <f aca="false">IFERROR(VLOOKUP(F733, Entries!$B:$F, 3, FALSE()),"")</f>
        <v/>
      </c>
      <c r="J733" s="0" t="str">
        <f aca="false">IFERROR(VLOOKUP(F733, Entries!$B:$F, 4, FALSE()),"")</f>
        <v/>
      </c>
      <c r="K733" s="0" t="str">
        <f aca="false">IFERROR(VLOOKUP(F733, Entries!$B:$F, 5, FALSE()),"")</f>
        <v/>
      </c>
      <c r="L733" s="0" t="str">
        <f aca="false">LEFT(Table22[[#This Row],[Category]],2)</f>
        <v/>
      </c>
      <c r="M733" s="0" t="str">
        <f aca="false">IF(F733&lt;&gt;0,COUNTIF($L$2:L733,L733),"")</f>
        <v/>
      </c>
      <c r="N733" s="0" t="str">
        <f aca="false">IF(F733&lt;&gt;0,L733&amp;":"&amp;M733,"")</f>
        <v/>
      </c>
    </row>
    <row r="734" customFormat="false" ht="15" hidden="false" customHeight="false" outlineLevel="0" collapsed="false">
      <c r="A734" s="5" t="n">
        <v>733</v>
      </c>
      <c r="B734" s="5" t="str">
        <f aca="false">IF(F734&lt;&gt;"",COUNTIF($J$2:J734,J734),"")</f>
        <v/>
      </c>
      <c r="C734" s="5" t="str">
        <f aca="false">IF(F734&lt;&gt;0,J734&amp;":"&amp;B734,"")</f>
        <v/>
      </c>
      <c r="D734" s="5" t="str">
        <f aca="false">IF(F734&lt;&gt;0,COUNTIF($K$2:K734,K734),"")</f>
        <v/>
      </c>
      <c r="E734" s="5" t="str">
        <f aca="false">IF(F734&lt;&gt;0,K734&amp;":"&amp;D734,"")</f>
        <v/>
      </c>
      <c r="G734" s="21"/>
      <c r="H734" s="0" t="str">
        <f aca="false">IFERROR(VLOOKUP(F734, Entries!$B:$F, 2, FALSE()),"")</f>
        <v/>
      </c>
      <c r="I734" s="0" t="str">
        <f aca="false">IFERROR(VLOOKUP(F734, Entries!$B:$F, 3, FALSE()),"")</f>
        <v/>
      </c>
      <c r="J734" s="0" t="str">
        <f aca="false">IFERROR(VLOOKUP(F734, Entries!$B:$F, 4, FALSE()),"")</f>
        <v/>
      </c>
      <c r="K734" s="0" t="str">
        <f aca="false">IFERROR(VLOOKUP(F734, Entries!$B:$F, 5, FALSE()),"")</f>
        <v/>
      </c>
      <c r="L734" s="0" t="str">
        <f aca="false">LEFT(Table22[[#This Row],[Category]],2)</f>
        <v/>
      </c>
      <c r="M734" s="0" t="str">
        <f aca="false">IF(F734&lt;&gt;0,COUNTIF($L$2:L734,L734),"")</f>
        <v/>
      </c>
      <c r="N734" s="0" t="str">
        <f aca="false">IF(F734&lt;&gt;0,L734&amp;":"&amp;M734,"")</f>
        <v/>
      </c>
    </row>
    <row r="735" customFormat="false" ht="15" hidden="false" customHeight="false" outlineLevel="0" collapsed="false">
      <c r="A735" s="5" t="n">
        <v>734</v>
      </c>
      <c r="B735" s="5" t="str">
        <f aca="false">IF(F735&lt;&gt;"",COUNTIF($J$2:J735,J735),"")</f>
        <v/>
      </c>
      <c r="C735" s="5" t="str">
        <f aca="false">IF(F735&lt;&gt;0,J735&amp;":"&amp;B735,"")</f>
        <v/>
      </c>
      <c r="D735" s="5" t="str">
        <f aca="false">IF(F735&lt;&gt;0,COUNTIF($K$2:K735,K735),"")</f>
        <v/>
      </c>
      <c r="E735" s="5" t="str">
        <f aca="false">IF(F735&lt;&gt;0,K735&amp;":"&amp;D735,"")</f>
        <v/>
      </c>
      <c r="G735" s="21"/>
      <c r="H735" s="0" t="str">
        <f aca="false">IFERROR(VLOOKUP(F735, Entries!$B:$F, 2, FALSE()),"")</f>
        <v/>
      </c>
      <c r="I735" s="0" t="str">
        <f aca="false">IFERROR(VLOOKUP(F735, Entries!$B:$F, 3, FALSE()),"")</f>
        <v/>
      </c>
      <c r="J735" s="0" t="str">
        <f aca="false">IFERROR(VLOOKUP(F735, Entries!$B:$F, 4, FALSE()),"")</f>
        <v/>
      </c>
      <c r="K735" s="0" t="str">
        <f aca="false">IFERROR(VLOOKUP(F735, Entries!$B:$F, 5, FALSE()),"")</f>
        <v/>
      </c>
      <c r="L735" s="0" t="str">
        <f aca="false">LEFT(Table22[[#This Row],[Category]],2)</f>
        <v/>
      </c>
      <c r="M735" s="0" t="str">
        <f aca="false">IF(F735&lt;&gt;0,COUNTIF($L$2:L735,L735),"")</f>
        <v/>
      </c>
      <c r="N735" s="0" t="str">
        <f aca="false">IF(F735&lt;&gt;0,L735&amp;":"&amp;M735,"")</f>
        <v/>
      </c>
    </row>
    <row r="736" customFormat="false" ht="15" hidden="false" customHeight="false" outlineLevel="0" collapsed="false">
      <c r="A736" s="5" t="n">
        <v>735</v>
      </c>
      <c r="B736" s="5" t="str">
        <f aca="false">IF(F736&lt;&gt;"",COUNTIF($J$2:J736,J736),"")</f>
        <v/>
      </c>
      <c r="C736" s="5" t="str">
        <f aca="false">IF(F736&lt;&gt;0,J736&amp;":"&amp;B736,"")</f>
        <v/>
      </c>
      <c r="D736" s="5" t="str">
        <f aca="false">IF(F736&lt;&gt;0,COUNTIF($K$2:K736,K736),"")</f>
        <v/>
      </c>
      <c r="E736" s="5" t="str">
        <f aca="false">IF(F736&lt;&gt;0,K736&amp;":"&amp;D736,"")</f>
        <v/>
      </c>
      <c r="G736" s="21"/>
      <c r="H736" s="0" t="str">
        <f aca="false">IFERROR(VLOOKUP(F736, Entries!$B:$F, 2, FALSE()),"")</f>
        <v/>
      </c>
      <c r="I736" s="0" t="str">
        <f aca="false">IFERROR(VLOOKUP(F736, Entries!$B:$F, 3, FALSE()),"")</f>
        <v/>
      </c>
      <c r="J736" s="0" t="str">
        <f aca="false">IFERROR(VLOOKUP(F736, Entries!$B:$F, 4, FALSE()),"")</f>
        <v/>
      </c>
      <c r="K736" s="0" t="str">
        <f aca="false">IFERROR(VLOOKUP(F736, Entries!$B:$F, 5, FALSE()),"")</f>
        <v/>
      </c>
      <c r="L736" s="0" t="str">
        <f aca="false">LEFT(Table22[[#This Row],[Category]],2)</f>
        <v/>
      </c>
      <c r="M736" s="0" t="str">
        <f aca="false">IF(F736&lt;&gt;0,COUNTIF($L$2:L736,L736),"")</f>
        <v/>
      </c>
      <c r="N736" s="0" t="str">
        <f aca="false">IF(F736&lt;&gt;0,L736&amp;":"&amp;M736,"")</f>
        <v/>
      </c>
    </row>
    <row r="737" customFormat="false" ht="15" hidden="false" customHeight="false" outlineLevel="0" collapsed="false">
      <c r="A737" s="5" t="n">
        <v>736</v>
      </c>
      <c r="B737" s="5" t="str">
        <f aca="false">IF(F737&lt;&gt;"",COUNTIF($J$2:J737,J737),"")</f>
        <v/>
      </c>
      <c r="C737" s="5" t="str">
        <f aca="false">IF(F737&lt;&gt;0,J737&amp;":"&amp;B737,"")</f>
        <v/>
      </c>
      <c r="D737" s="5" t="str">
        <f aca="false">IF(F737&lt;&gt;0,COUNTIF($K$2:K737,K737),"")</f>
        <v/>
      </c>
      <c r="E737" s="5" t="str">
        <f aca="false">IF(F737&lt;&gt;0,K737&amp;":"&amp;D737,"")</f>
        <v/>
      </c>
      <c r="G737" s="21"/>
      <c r="H737" s="0" t="str">
        <f aca="false">IFERROR(VLOOKUP(F737, Entries!$B:$F, 2, FALSE()),"")</f>
        <v/>
      </c>
      <c r="I737" s="0" t="str">
        <f aca="false">IFERROR(VLOOKUP(F737, Entries!$B:$F, 3, FALSE()),"")</f>
        <v/>
      </c>
      <c r="J737" s="0" t="str">
        <f aca="false">IFERROR(VLOOKUP(F737, Entries!$B:$F, 4, FALSE()),"")</f>
        <v/>
      </c>
      <c r="K737" s="0" t="str">
        <f aca="false">IFERROR(VLOOKUP(F737, Entries!$B:$F, 5, FALSE()),"")</f>
        <v/>
      </c>
      <c r="L737" s="0" t="str">
        <f aca="false">LEFT(Table22[[#This Row],[Category]],2)</f>
        <v/>
      </c>
      <c r="M737" s="0" t="str">
        <f aca="false">IF(F737&lt;&gt;0,COUNTIF($L$2:L737,L737),"")</f>
        <v/>
      </c>
      <c r="N737" s="0" t="str">
        <f aca="false">IF(F737&lt;&gt;0,L737&amp;":"&amp;M737,"")</f>
        <v/>
      </c>
    </row>
    <row r="738" customFormat="false" ht="15" hidden="false" customHeight="false" outlineLevel="0" collapsed="false">
      <c r="A738" s="5" t="n">
        <v>737</v>
      </c>
      <c r="B738" s="5" t="str">
        <f aca="false">IF(F738&lt;&gt;"",COUNTIF($J$2:J738,J738),"")</f>
        <v/>
      </c>
      <c r="C738" s="5" t="str">
        <f aca="false">IF(F738&lt;&gt;0,J738&amp;":"&amp;B738,"")</f>
        <v/>
      </c>
      <c r="D738" s="5" t="str">
        <f aca="false">IF(F738&lt;&gt;0,COUNTIF($K$2:K738,K738),"")</f>
        <v/>
      </c>
      <c r="E738" s="5" t="str">
        <f aca="false">IF(F738&lt;&gt;0,K738&amp;":"&amp;D738,"")</f>
        <v/>
      </c>
      <c r="G738" s="21"/>
      <c r="H738" s="0" t="str">
        <f aca="false">IFERROR(VLOOKUP(F738, Entries!$B:$F, 2, FALSE()),"")</f>
        <v/>
      </c>
      <c r="I738" s="0" t="str">
        <f aca="false">IFERROR(VLOOKUP(F738, Entries!$B:$F, 3, FALSE()),"")</f>
        <v/>
      </c>
      <c r="J738" s="0" t="str">
        <f aca="false">IFERROR(VLOOKUP(F738, Entries!$B:$F, 4, FALSE()),"")</f>
        <v/>
      </c>
      <c r="K738" s="0" t="str">
        <f aca="false">IFERROR(VLOOKUP(F738, Entries!$B:$F, 5, FALSE()),"")</f>
        <v/>
      </c>
      <c r="L738" s="0" t="str">
        <f aca="false">LEFT(Table22[[#This Row],[Category]],2)</f>
        <v/>
      </c>
      <c r="M738" s="0" t="str">
        <f aca="false">IF(F738&lt;&gt;0,COUNTIF($L$2:L738,L738),"")</f>
        <v/>
      </c>
      <c r="N738" s="0" t="str">
        <f aca="false">IF(F738&lt;&gt;0,L738&amp;":"&amp;M738,"")</f>
        <v/>
      </c>
    </row>
    <row r="739" customFormat="false" ht="15" hidden="false" customHeight="false" outlineLevel="0" collapsed="false">
      <c r="A739" s="5" t="n">
        <v>738</v>
      </c>
      <c r="B739" s="5" t="str">
        <f aca="false">IF(F739&lt;&gt;"",COUNTIF($J$2:J739,J739),"")</f>
        <v/>
      </c>
      <c r="C739" s="5" t="str">
        <f aca="false">IF(F739&lt;&gt;0,J739&amp;":"&amp;B739,"")</f>
        <v/>
      </c>
      <c r="D739" s="5" t="str">
        <f aca="false">IF(F739&lt;&gt;0,COUNTIF($K$2:K739,K739),"")</f>
        <v/>
      </c>
      <c r="E739" s="5" t="str">
        <f aca="false">IF(F739&lt;&gt;0,K739&amp;":"&amp;D739,"")</f>
        <v/>
      </c>
      <c r="G739" s="21"/>
      <c r="H739" s="0" t="str">
        <f aca="false">IFERROR(VLOOKUP(F739, Entries!$B:$F, 2, FALSE()),"")</f>
        <v/>
      </c>
      <c r="I739" s="0" t="str">
        <f aca="false">IFERROR(VLOOKUP(F739, Entries!$B:$F, 3, FALSE()),"")</f>
        <v/>
      </c>
      <c r="J739" s="0" t="str">
        <f aca="false">IFERROR(VLOOKUP(F739, Entries!$B:$F, 4, FALSE()),"")</f>
        <v/>
      </c>
      <c r="K739" s="0" t="str">
        <f aca="false">IFERROR(VLOOKUP(F739, Entries!$B:$F, 5, FALSE()),"")</f>
        <v/>
      </c>
      <c r="L739" s="0" t="str">
        <f aca="false">LEFT(Table22[[#This Row],[Category]],2)</f>
        <v/>
      </c>
      <c r="M739" s="0" t="str">
        <f aca="false">IF(F739&lt;&gt;0,COUNTIF($L$2:L739,L739),"")</f>
        <v/>
      </c>
      <c r="N739" s="0" t="str">
        <f aca="false">IF(F739&lt;&gt;0,L739&amp;":"&amp;M739,"")</f>
        <v/>
      </c>
    </row>
    <row r="740" customFormat="false" ht="15" hidden="false" customHeight="false" outlineLevel="0" collapsed="false">
      <c r="A740" s="5" t="n">
        <v>739</v>
      </c>
      <c r="B740" s="5" t="str">
        <f aca="false">IF(F740&lt;&gt;"",COUNTIF($J$2:J740,J740),"")</f>
        <v/>
      </c>
      <c r="C740" s="5" t="str">
        <f aca="false">IF(F740&lt;&gt;0,J740&amp;":"&amp;B740,"")</f>
        <v/>
      </c>
      <c r="D740" s="5" t="str">
        <f aca="false">IF(F740&lt;&gt;0,COUNTIF($K$2:K740,K740),"")</f>
        <v/>
      </c>
      <c r="E740" s="5" t="str">
        <f aca="false">IF(F740&lt;&gt;0,K740&amp;":"&amp;D740,"")</f>
        <v/>
      </c>
      <c r="G740" s="21"/>
      <c r="H740" s="0" t="str">
        <f aca="false">IFERROR(VLOOKUP(F740, Entries!$B:$F, 2, FALSE()),"")</f>
        <v/>
      </c>
      <c r="I740" s="0" t="str">
        <f aca="false">IFERROR(VLOOKUP(F740, Entries!$B:$F, 3, FALSE()),"")</f>
        <v/>
      </c>
      <c r="J740" s="0" t="str">
        <f aca="false">IFERROR(VLOOKUP(F740, Entries!$B:$F, 4, FALSE()),"")</f>
        <v/>
      </c>
      <c r="K740" s="0" t="str">
        <f aca="false">IFERROR(VLOOKUP(F740, Entries!$B:$F, 5, FALSE()),"")</f>
        <v/>
      </c>
      <c r="L740" s="0" t="str">
        <f aca="false">LEFT(Table22[[#This Row],[Category]],2)</f>
        <v/>
      </c>
      <c r="M740" s="0" t="str">
        <f aca="false">IF(F740&lt;&gt;0,COUNTIF($L$2:L740,L740),"")</f>
        <v/>
      </c>
      <c r="N740" s="0" t="str">
        <f aca="false">IF(F740&lt;&gt;0,L740&amp;":"&amp;M740,"")</f>
        <v/>
      </c>
    </row>
    <row r="741" customFormat="false" ht="15" hidden="false" customHeight="false" outlineLevel="0" collapsed="false">
      <c r="A741" s="5" t="n">
        <v>740</v>
      </c>
      <c r="B741" s="5" t="str">
        <f aca="false">IF(F741&lt;&gt;"",COUNTIF($J$2:J741,J741),"")</f>
        <v/>
      </c>
      <c r="C741" s="5" t="str">
        <f aca="false">IF(F741&lt;&gt;0,J741&amp;":"&amp;B741,"")</f>
        <v/>
      </c>
      <c r="D741" s="5" t="str">
        <f aca="false">IF(F741&lt;&gt;0,COUNTIF($K$2:K741,K741),"")</f>
        <v/>
      </c>
      <c r="E741" s="5" t="str">
        <f aca="false">IF(F741&lt;&gt;0,K741&amp;":"&amp;D741,"")</f>
        <v/>
      </c>
      <c r="G741" s="21"/>
      <c r="H741" s="0" t="str">
        <f aca="false">IFERROR(VLOOKUP(F741, Entries!$B:$F, 2, FALSE()),"")</f>
        <v/>
      </c>
      <c r="I741" s="0" t="str">
        <f aca="false">IFERROR(VLOOKUP(F741, Entries!$B:$F, 3, FALSE()),"")</f>
        <v/>
      </c>
      <c r="J741" s="0" t="str">
        <f aca="false">IFERROR(VLOOKUP(F741, Entries!$B:$F, 4, FALSE()),"")</f>
        <v/>
      </c>
      <c r="K741" s="0" t="str">
        <f aca="false">IFERROR(VLOOKUP(F741, Entries!$B:$F, 5, FALSE()),"")</f>
        <v/>
      </c>
      <c r="L741" s="0" t="str">
        <f aca="false">LEFT(Table22[[#This Row],[Category]],2)</f>
        <v/>
      </c>
      <c r="M741" s="0" t="str">
        <f aca="false">IF(F741&lt;&gt;0,COUNTIF($L$2:L741,L741),"")</f>
        <v/>
      </c>
      <c r="N741" s="0" t="str">
        <f aca="false">IF(F741&lt;&gt;0,L741&amp;":"&amp;M741,"")</f>
        <v/>
      </c>
    </row>
    <row r="742" customFormat="false" ht="15" hidden="false" customHeight="false" outlineLevel="0" collapsed="false">
      <c r="A742" s="5" t="n">
        <v>741</v>
      </c>
      <c r="B742" s="5" t="str">
        <f aca="false">IF(F742&lt;&gt;"",COUNTIF($J$2:J742,J742),"")</f>
        <v/>
      </c>
      <c r="C742" s="5" t="str">
        <f aca="false">IF(F742&lt;&gt;0,J742&amp;":"&amp;B742,"")</f>
        <v/>
      </c>
      <c r="D742" s="5" t="str">
        <f aca="false">IF(F742&lt;&gt;0,COUNTIF($K$2:K742,K742),"")</f>
        <v/>
      </c>
      <c r="E742" s="5" t="str">
        <f aca="false">IF(F742&lt;&gt;0,K742&amp;":"&amp;D742,"")</f>
        <v/>
      </c>
      <c r="G742" s="21"/>
      <c r="H742" s="0" t="str">
        <f aca="false">IFERROR(VLOOKUP(F742, Entries!$B:$F, 2, FALSE()),"")</f>
        <v/>
      </c>
      <c r="I742" s="0" t="str">
        <f aca="false">IFERROR(VLOOKUP(F742, Entries!$B:$F, 3, FALSE()),"")</f>
        <v/>
      </c>
      <c r="J742" s="0" t="str">
        <f aca="false">IFERROR(VLOOKUP(F742, Entries!$B:$F, 4, FALSE()),"")</f>
        <v/>
      </c>
      <c r="K742" s="0" t="str">
        <f aca="false">IFERROR(VLOOKUP(F742, Entries!$B:$F, 5, FALSE()),"")</f>
        <v/>
      </c>
      <c r="L742" s="0" t="str">
        <f aca="false">LEFT(Table22[[#This Row],[Category]],2)</f>
        <v/>
      </c>
      <c r="M742" s="0" t="str">
        <f aca="false">IF(F742&lt;&gt;0,COUNTIF($L$2:L742,L742),"")</f>
        <v/>
      </c>
      <c r="N742" s="0" t="str">
        <f aca="false">IF(F742&lt;&gt;0,L742&amp;":"&amp;M742,"")</f>
        <v/>
      </c>
    </row>
    <row r="743" customFormat="false" ht="15" hidden="false" customHeight="false" outlineLevel="0" collapsed="false">
      <c r="A743" s="5" t="n">
        <v>742</v>
      </c>
      <c r="B743" s="5" t="str">
        <f aca="false">IF(F743&lt;&gt;"",COUNTIF($J$2:J743,J743),"")</f>
        <v/>
      </c>
      <c r="C743" s="5" t="str">
        <f aca="false">IF(F743&lt;&gt;0,J743&amp;":"&amp;B743,"")</f>
        <v/>
      </c>
      <c r="D743" s="5" t="str">
        <f aca="false">IF(F743&lt;&gt;0,COUNTIF($K$2:K743,K743),"")</f>
        <v/>
      </c>
      <c r="E743" s="5" t="str">
        <f aca="false">IF(F743&lt;&gt;0,K743&amp;":"&amp;D743,"")</f>
        <v/>
      </c>
      <c r="G743" s="21"/>
      <c r="H743" s="0" t="str">
        <f aca="false">IFERROR(VLOOKUP(F743, Entries!$B:$F, 2, FALSE()),"")</f>
        <v/>
      </c>
      <c r="I743" s="0" t="str">
        <f aca="false">IFERROR(VLOOKUP(F743, Entries!$B:$F, 3, FALSE()),"")</f>
        <v/>
      </c>
      <c r="J743" s="0" t="str">
        <f aca="false">IFERROR(VLOOKUP(F743, Entries!$B:$F, 4, FALSE()),"")</f>
        <v/>
      </c>
      <c r="K743" s="0" t="str">
        <f aca="false">IFERROR(VLOOKUP(F743, Entries!$B:$F, 5, FALSE()),"")</f>
        <v/>
      </c>
      <c r="L743" s="0" t="str">
        <f aca="false">LEFT(Table22[[#This Row],[Category]],2)</f>
        <v/>
      </c>
      <c r="M743" s="0" t="str">
        <f aca="false">IF(F743&lt;&gt;0,COUNTIF($L$2:L743,L743),"")</f>
        <v/>
      </c>
      <c r="N743" s="0" t="str">
        <f aca="false">IF(F743&lt;&gt;0,L743&amp;":"&amp;M743,"")</f>
        <v/>
      </c>
    </row>
    <row r="744" customFormat="false" ht="15" hidden="false" customHeight="false" outlineLevel="0" collapsed="false">
      <c r="A744" s="5" t="n">
        <v>743</v>
      </c>
      <c r="B744" s="5" t="str">
        <f aca="false">IF(F744&lt;&gt;"",COUNTIF($J$2:J744,J744),"")</f>
        <v/>
      </c>
      <c r="C744" s="5" t="str">
        <f aca="false">IF(F744&lt;&gt;0,J744&amp;":"&amp;B744,"")</f>
        <v/>
      </c>
      <c r="D744" s="5" t="str">
        <f aca="false">IF(F744&lt;&gt;0,COUNTIF($K$2:K744,K744),"")</f>
        <v/>
      </c>
      <c r="E744" s="5" t="str">
        <f aca="false">IF(F744&lt;&gt;0,K744&amp;":"&amp;D744,"")</f>
        <v/>
      </c>
      <c r="G744" s="21"/>
      <c r="H744" s="0" t="str">
        <f aca="false">IFERROR(VLOOKUP(F744, Entries!$B:$F, 2, FALSE()),"")</f>
        <v/>
      </c>
      <c r="I744" s="0" t="str">
        <f aca="false">IFERROR(VLOOKUP(F744, Entries!$B:$F, 3, FALSE()),"")</f>
        <v/>
      </c>
      <c r="J744" s="0" t="str">
        <f aca="false">IFERROR(VLOOKUP(F744, Entries!$B:$F, 4, FALSE()),"")</f>
        <v/>
      </c>
      <c r="K744" s="0" t="str">
        <f aca="false">IFERROR(VLOOKUP(F744, Entries!$B:$F, 5, FALSE()),"")</f>
        <v/>
      </c>
      <c r="L744" s="0" t="str">
        <f aca="false">LEFT(Table22[[#This Row],[Category]],2)</f>
        <v/>
      </c>
      <c r="M744" s="0" t="str">
        <f aca="false">IF(F744&lt;&gt;0,COUNTIF($L$2:L744,L744),"")</f>
        <v/>
      </c>
      <c r="N744" s="0" t="str">
        <f aca="false">IF(F744&lt;&gt;0,L744&amp;":"&amp;M744,"")</f>
        <v/>
      </c>
    </row>
    <row r="745" customFormat="false" ht="15" hidden="false" customHeight="false" outlineLevel="0" collapsed="false">
      <c r="A745" s="5" t="n">
        <v>744</v>
      </c>
      <c r="B745" s="5" t="str">
        <f aca="false">IF(F745&lt;&gt;"",COUNTIF($J$2:J745,J745),"")</f>
        <v/>
      </c>
      <c r="C745" s="5" t="str">
        <f aca="false">IF(F745&lt;&gt;0,J745&amp;":"&amp;B745,"")</f>
        <v/>
      </c>
      <c r="D745" s="5" t="str">
        <f aca="false">IF(F745&lt;&gt;0,COUNTIF($K$2:K745,K745),"")</f>
        <v/>
      </c>
      <c r="E745" s="5" t="str">
        <f aca="false">IF(F745&lt;&gt;0,K745&amp;":"&amp;D745,"")</f>
        <v/>
      </c>
      <c r="G745" s="21"/>
      <c r="H745" s="0" t="str">
        <f aca="false">IFERROR(VLOOKUP(F745, Entries!$B:$F, 2, FALSE()),"")</f>
        <v/>
      </c>
      <c r="I745" s="0" t="str">
        <f aca="false">IFERROR(VLOOKUP(F745, Entries!$B:$F, 3, FALSE()),"")</f>
        <v/>
      </c>
      <c r="J745" s="0" t="str">
        <f aca="false">IFERROR(VLOOKUP(F745, Entries!$B:$F, 4, FALSE()),"")</f>
        <v/>
      </c>
      <c r="K745" s="0" t="str">
        <f aca="false">IFERROR(VLOOKUP(F745, Entries!$B:$F, 5, FALSE()),"")</f>
        <v/>
      </c>
      <c r="L745" s="0" t="str">
        <f aca="false">LEFT(Table22[[#This Row],[Category]],2)</f>
        <v/>
      </c>
      <c r="M745" s="0" t="str">
        <f aca="false">IF(F745&lt;&gt;0,COUNTIF($L$2:L745,L745),"")</f>
        <v/>
      </c>
      <c r="N745" s="0" t="str">
        <f aca="false">IF(F745&lt;&gt;0,L745&amp;":"&amp;M745,"")</f>
        <v/>
      </c>
    </row>
    <row r="746" customFormat="false" ht="15" hidden="false" customHeight="false" outlineLevel="0" collapsed="false">
      <c r="A746" s="5" t="n">
        <v>745</v>
      </c>
      <c r="B746" s="5" t="str">
        <f aca="false">IF(F746&lt;&gt;"",COUNTIF($J$2:J746,J746),"")</f>
        <v/>
      </c>
      <c r="C746" s="5" t="str">
        <f aca="false">IF(F746&lt;&gt;0,J746&amp;":"&amp;B746,"")</f>
        <v/>
      </c>
      <c r="D746" s="5" t="str">
        <f aca="false">IF(F746&lt;&gt;0,COUNTIF($K$2:K746,K746),"")</f>
        <v/>
      </c>
      <c r="E746" s="5" t="str">
        <f aca="false">IF(F746&lt;&gt;0,K746&amp;":"&amp;D746,"")</f>
        <v/>
      </c>
      <c r="G746" s="21"/>
      <c r="H746" s="0" t="str">
        <f aca="false">IFERROR(VLOOKUP(F746, Entries!$B:$F, 2, FALSE()),"")</f>
        <v/>
      </c>
      <c r="I746" s="0" t="str">
        <f aca="false">IFERROR(VLOOKUP(F746, Entries!$B:$F, 3, FALSE()),"")</f>
        <v/>
      </c>
      <c r="J746" s="0" t="str">
        <f aca="false">IFERROR(VLOOKUP(F746, Entries!$B:$F, 4, FALSE()),"")</f>
        <v/>
      </c>
      <c r="K746" s="0" t="str">
        <f aca="false">IFERROR(VLOOKUP(F746, Entries!$B:$F, 5, FALSE()),"")</f>
        <v/>
      </c>
      <c r="L746" s="0" t="str">
        <f aca="false">LEFT(Table22[[#This Row],[Category]],2)</f>
        <v/>
      </c>
      <c r="M746" s="0" t="str">
        <f aca="false">IF(F746&lt;&gt;0,COUNTIF($L$2:L746,L746),"")</f>
        <v/>
      </c>
      <c r="N746" s="0" t="str">
        <f aca="false">IF(F746&lt;&gt;0,L746&amp;":"&amp;M746,"")</f>
        <v/>
      </c>
    </row>
    <row r="747" customFormat="false" ht="15" hidden="false" customHeight="false" outlineLevel="0" collapsed="false">
      <c r="A747" s="5" t="n">
        <v>746</v>
      </c>
      <c r="B747" s="5" t="str">
        <f aca="false">IF(F747&lt;&gt;"",COUNTIF($J$2:J747,J747),"")</f>
        <v/>
      </c>
      <c r="C747" s="5" t="str">
        <f aca="false">IF(F747&lt;&gt;0,J747&amp;":"&amp;B747,"")</f>
        <v/>
      </c>
      <c r="D747" s="5" t="str">
        <f aca="false">IF(F747&lt;&gt;0,COUNTIF($K$2:K747,K747),"")</f>
        <v/>
      </c>
      <c r="E747" s="5" t="str">
        <f aca="false">IF(F747&lt;&gt;0,K747&amp;":"&amp;D747,"")</f>
        <v/>
      </c>
      <c r="G747" s="21"/>
      <c r="H747" s="0" t="str">
        <f aca="false">IFERROR(VLOOKUP(F747, Entries!$B:$F, 2, FALSE()),"")</f>
        <v/>
      </c>
      <c r="I747" s="0" t="str">
        <f aca="false">IFERROR(VLOOKUP(F747, Entries!$B:$F, 3, FALSE()),"")</f>
        <v/>
      </c>
      <c r="J747" s="0" t="str">
        <f aca="false">IFERROR(VLOOKUP(F747, Entries!$B:$F, 4, FALSE()),"")</f>
        <v/>
      </c>
      <c r="K747" s="0" t="str">
        <f aca="false">IFERROR(VLOOKUP(F747, Entries!$B:$F, 5, FALSE()),"")</f>
        <v/>
      </c>
      <c r="L747" s="0" t="str">
        <f aca="false">LEFT(Table22[[#This Row],[Category]],2)</f>
        <v/>
      </c>
      <c r="M747" s="0" t="str">
        <f aca="false">IF(F747&lt;&gt;0,COUNTIF($L$2:L747,L747),"")</f>
        <v/>
      </c>
      <c r="N747" s="0" t="str">
        <f aca="false">IF(F747&lt;&gt;0,L747&amp;":"&amp;M747,"")</f>
        <v/>
      </c>
    </row>
    <row r="748" customFormat="false" ht="15" hidden="false" customHeight="false" outlineLevel="0" collapsed="false">
      <c r="A748" s="5" t="n">
        <v>747</v>
      </c>
      <c r="B748" s="5" t="str">
        <f aca="false">IF(F748&lt;&gt;"",COUNTIF($J$2:J748,J748),"")</f>
        <v/>
      </c>
      <c r="C748" s="5" t="str">
        <f aca="false">IF(F748&lt;&gt;0,J748&amp;":"&amp;B748,"")</f>
        <v/>
      </c>
      <c r="D748" s="5" t="str">
        <f aca="false">IF(F748&lt;&gt;0,COUNTIF($K$2:K748,K748),"")</f>
        <v/>
      </c>
      <c r="E748" s="5" t="str">
        <f aca="false">IF(F748&lt;&gt;0,K748&amp;":"&amp;D748,"")</f>
        <v/>
      </c>
      <c r="G748" s="21"/>
      <c r="H748" s="0" t="str">
        <f aca="false">IFERROR(VLOOKUP(F748, Entries!$B:$F, 2, FALSE()),"")</f>
        <v/>
      </c>
      <c r="I748" s="0" t="str">
        <f aca="false">IFERROR(VLOOKUP(F748, Entries!$B:$F, 3, FALSE()),"")</f>
        <v/>
      </c>
      <c r="J748" s="0" t="str">
        <f aca="false">IFERROR(VLOOKUP(F748, Entries!$B:$F, 4, FALSE()),"")</f>
        <v/>
      </c>
      <c r="K748" s="0" t="str">
        <f aca="false">IFERROR(VLOOKUP(F748, Entries!$B:$F, 5, FALSE()),"")</f>
        <v/>
      </c>
      <c r="L748" s="0" t="str">
        <f aca="false">LEFT(Table22[[#This Row],[Category]],2)</f>
        <v/>
      </c>
      <c r="M748" s="0" t="str">
        <f aca="false">IF(F748&lt;&gt;0,COUNTIF($L$2:L748,L748),"")</f>
        <v/>
      </c>
      <c r="N748" s="0" t="str">
        <f aca="false">IF(F748&lt;&gt;0,L748&amp;":"&amp;M748,"")</f>
        <v/>
      </c>
    </row>
    <row r="749" customFormat="false" ht="15" hidden="false" customHeight="false" outlineLevel="0" collapsed="false">
      <c r="A749" s="5" t="n">
        <v>748</v>
      </c>
      <c r="B749" s="5" t="str">
        <f aca="false">IF(F749&lt;&gt;"",COUNTIF($J$2:J749,J749),"")</f>
        <v/>
      </c>
      <c r="C749" s="5" t="str">
        <f aca="false">IF(F749&lt;&gt;0,J749&amp;":"&amp;B749,"")</f>
        <v/>
      </c>
      <c r="D749" s="5" t="str">
        <f aca="false">IF(F749&lt;&gt;0,COUNTIF($K$2:K749,K749),"")</f>
        <v/>
      </c>
      <c r="E749" s="5" t="str">
        <f aca="false">IF(F749&lt;&gt;0,K749&amp;":"&amp;D749,"")</f>
        <v/>
      </c>
      <c r="G749" s="21"/>
      <c r="H749" s="0" t="str">
        <f aca="false">IFERROR(VLOOKUP(F749, Entries!$B:$F, 2, FALSE()),"")</f>
        <v/>
      </c>
      <c r="I749" s="0" t="str">
        <f aca="false">IFERROR(VLOOKUP(F749, Entries!$B:$F, 3, FALSE()),"")</f>
        <v/>
      </c>
      <c r="J749" s="0" t="str">
        <f aca="false">IFERROR(VLOOKUP(F749, Entries!$B:$F, 4, FALSE()),"")</f>
        <v/>
      </c>
      <c r="K749" s="0" t="str">
        <f aca="false">IFERROR(VLOOKUP(F749, Entries!$B:$F, 5, FALSE()),"")</f>
        <v/>
      </c>
      <c r="L749" s="0" t="str">
        <f aca="false">LEFT(Table22[[#This Row],[Category]],2)</f>
        <v/>
      </c>
      <c r="M749" s="0" t="str">
        <f aca="false">IF(F749&lt;&gt;0,COUNTIF($L$2:L749,L749),"")</f>
        <v/>
      </c>
      <c r="N749" s="0" t="str">
        <f aca="false">IF(F749&lt;&gt;0,L749&amp;":"&amp;M749,"")</f>
        <v/>
      </c>
    </row>
    <row r="750" customFormat="false" ht="15" hidden="false" customHeight="false" outlineLevel="0" collapsed="false">
      <c r="A750" s="5" t="n">
        <v>749</v>
      </c>
      <c r="B750" s="5" t="str">
        <f aca="false">IF(F750&lt;&gt;"",COUNTIF($J$2:J750,J750),"")</f>
        <v/>
      </c>
      <c r="C750" s="5" t="str">
        <f aca="false">IF(F750&lt;&gt;0,J750&amp;":"&amp;B750,"")</f>
        <v/>
      </c>
      <c r="D750" s="5" t="str">
        <f aca="false">IF(F750&lt;&gt;0,COUNTIF($K$2:K750,K750),"")</f>
        <v/>
      </c>
      <c r="E750" s="5" t="str">
        <f aca="false">IF(F750&lt;&gt;0,K750&amp;":"&amp;D750,"")</f>
        <v/>
      </c>
      <c r="G750" s="21"/>
      <c r="H750" s="0" t="str">
        <f aca="false">IFERROR(VLOOKUP(F750, Entries!$B:$F, 2, FALSE()),"")</f>
        <v/>
      </c>
      <c r="I750" s="0" t="str">
        <f aca="false">IFERROR(VLOOKUP(F750, Entries!$B:$F, 3, FALSE()),"")</f>
        <v/>
      </c>
      <c r="J750" s="0" t="str">
        <f aca="false">IFERROR(VLOOKUP(F750, Entries!$B:$F, 4, FALSE()),"")</f>
        <v/>
      </c>
      <c r="K750" s="0" t="str">
        <f aca="false">IFERROR(VLOOKUP(F750, Entries!$B:$F, 5, FALSE()),"")</f>
        <v/>
      </c>
      <c r="L750" s="0" t="str">
        <f aca="false">LEFT(Table22[[#This Row],[Category]],2)</f>
        <v/>
      </c>
      <c r="M750" s="0" t="str">
        <f aca="false">IF(F750&lt;&gt;0,COUNTIF($L$2:L750,L750),"")</f>
        <v/>
      </c>
      <c r="N750" s="0" t="str">
        <f aca="false">IF(F750&lt;&gt;0,L750&amp;":"&amp;M750,"")</f>
        <v/>
      </c>
    </row>
    <row r="751" customFormat="false" ht="15" hidden="false" customHeight="false" outlineLevel="0" collapsed="false">
      <c r="A751" s="5" t="n">
        <v>750</v>
      </c>
      <c r="B751" s="5" t="str">
        <f aca="false">IF(F751&lt;&gt;"",COUNTIF($J$2:J751,J751),"")</f>
        <v/>
      </c>
      <c r="C751" s="5" t="str">
        <f aca="false">IF(F751&lt;&gt;0,J751&amp;":"&amp;B751,"")</f>
        <v/>
      </c>
      <c r="D751" s="5" t="str">
        <f aca="false">IF(F751&lt;&gt;0,COUNTIF($K$2:K751,K751),"")</f>
        <v/>
      </c>
      <c r="E751" s="5" t="str">
        <f aca="false">IF(F751&lt;&gt;0,K751&amp;":"&amp;D751,"")</f>
        <v/>
      </c>
      <c r="G751" s="21"/>
      <c r="H751" s="0" t="str">
        <f aca="false">IFERROR(VLOOKUP(F751, Entries!$B:$F, 2, FALSE()),"")</f>
        <v/>
      </c>
      <c r="I751" s="0" t="str">
        <f aca="false">IFERROR(VLOOKUP(F751, Entries!$B:$F, 3, FALSE()),"")</f>
        <v/>
      </c>
      <c r="J751" s="0" t="str">
        <f aca="false">IFERROR(VLOOKUP(F751, Entries!$B:$F, 4, FALSE()),"")</f>
        <v/>
      </c>
      <c r="K751" s="0" t="str">
        <f aca="false">IFERROR(VLOOKUP(F751, Entries!$B:$F, 5, FALSE()),"")</f>
        <v/>
      </c>
      <c r="L751" s="0" t="str">
        <f aca="false">LEFT(Table22[[#This Row],[Category]],2)</f>
        <v/>
      </c>
      <c r="M751" s="0" t="str">
        <f aca="false">IF(F751&lt;&gt;0,COUNTIF($L$2:L751,L751),"")</f>
        <v/>
      </c>
      <c r="N751" s="0" t="str">
        <f aca="false">IF(F751&lt;&gt;0,L751&amp;":"&amp;M751,"")</f>
        <v/>
      </c>
    </row>
    <row r="752" customFormat="false" ht="15" hidden="false" customHeight="false" outlineLevel="0" collapsed="false">
      <c r="A752" s="5" t="n">
        <v>751</v>
      </c>
      <c r="B752" s="5" t="str">
        <f aca="false">IF(F752&lt;&gt;"",COUNTIF($J$2:J752,J752),"")</f>
        <v/>
      </c>
      <c r="C752" s="5" t="str">
        <f aca="false">IF(F752&lt;&gt;0,J752&amp;":"&amp;B752,"")</f>
        <v/>
      </c>
      <c r="D752" s="5" t="str">
        <f aca="false">IF(F752&lt;&gt;0,COUNTIF($K$2:K752,K752),"")</f>
        <v/>
      </c>
      <c r="E752" s="5" t="str">
        <f aca="false">IF(F752&lt;&gt;0,K752&amp;":"&amp;D752,"")</f>
        <v/>
      </c>
      <c r="G752" s="21"/>
      <c r="H752" s="0" t="str">
        <f aca="false">IFERROR(VLOOKUP(F752, Entries!$B:$F, 2, FALSE()),"")</f>
        <v/>
      </c>
      <c r="I752" s="0" t="str">
        <f aca="false">IFERROR(VLOOKUP(F752, Entries!$B:$F, 3, FALSE()),"")</f>
        <v/>
      </c>
      <c r="J752" s="0" t="str">
        <f aca="false">IFERROR(VLOOKUP(F752, Entries!$B:$F, 4, FALSE()),"")</f>
        <v/>
      </c>
      <c r="K752" s="0" t="str">
        <f aca="false">IFERROR(VLOOKUP(F752, Entries!$B:$F, 5, FALSE()),"")</f>
        <v/>
      </c>
      <c r="L752" s="0" t="str">
        <f aca="false">LEFT(Table22[[#This Row],[Category]],2)</f>
        <v/>
      </c>
      <c r="M752" s="0" t="str">
        <f aca="false">IF(F752&lt;&gt;0,COUNTIF($L$2:L752,L752),"")</f>
        <v/>
      </c>
      <c r="N752" s="0" t="str">
        <f aca="false">IF(F752&lt;&gt;0,L752&amp;":"&amp;M752,"")</f>
        <v/>
      </c>
    </row>
    <row r="753" customFormat="false" ht="15" hidden="false" customHeight="false" outlineLevel="0" collapsed="false">
      <c r="A753" s="5" t="n">
        <v>752</v>
      </c>
      <c r="B753" s="5" t="str">
        <f aca="false">IF(F753&lt;&gt;"",COUNTIF($J$2:J753,J753),"")</f>
        <v/>
      </c>
      <c r="C753" s="5" t="str">
        <f aca="false">IF(F753&lt;&gt;0,J753&amp;":"&amp;B753,"")</f>
        <v/>
      </c>
      <c r="D753" s="5" t="str">
        <f aca="false">IF(F753&lt;&gt;0,COUNTIF($K$2:K753,K753),"")</f>
        <v/>
      </c>
      <c r="E753" s="5" t="str">
        <f aca="false">IF(F753&lt;&gt;0,K753&amp;":"&amp;D753,"")</f>
        <v/>
      </c>
      <c r="G753" s="21"/>
      <c r="H753" s="0" t="str">
        <f aca="false">IFERROR(VLOOKUP(F753, Entries!$B:$F, 2, FALSE()),"")</f>
        <v/>
      </c>
      <c r="I753" s="0" t="str">
        <f aca="false">IFERROR(VLOOKUP(F753, Entries!$B:$F, 3, FALSE()),"")</f>
        <v/>
      </c>
      <c r="J753" s="0" t="str">
        <f aca="false">IFERROR(VLOOKUP(F753, Entries!$B:$F, 4, FALSE()),"")</f>
        <v/>
      </c>
      <c r="K753" s="0" t="str">
        <f aca="false">IFERROR(VLOOKUP(F753, Entries!$B:$F, 5, FALSE()),"")</f>
        <v/>
      </c>
      <c r="L753" s="0" t="str">
        <f aca="false">LEFT(Table22[[#This Row],[Category]],2)</f>
        <v/>
      </c>
      <c r="M753" s="0" t="str">
        <f aca="false">IF(F753&lt;&gt;0,COUNTIF($L$2:L753,L753),"")</f>
        <v/>
      </c>
      <c r="N753" s="0" t="str">
        <f aca="false">IF(F753&lt;&gt;0,L753&amp;":"&amp;M753,"")</f>
        <v/>
      </c>
    </row>
    <row r="754" customFormat="false" ht="15" hidden="false" customHeight="false" outlineLevel="0" collapsed="false">
      <c r="A754" s="5" t="n">
        <v>753</v>
      </c>
      <c r="B754" s="5" t="str">
        <f aca="false">IF(F754&lt;&gt;"",COUNTIF($J$2:J754,J754),"")</f>
        <v/>
      </c>
      <c r="C754" s="5" t="str">
        <f aca="false">IF(F754&lt;&gt;0,J754&amp;":"&amp;B754,"")</f>
        <v/>
      </c>
      <c r="D754" s="5" t="str">
        <f aca="false">IF(F754&lt;&gt;0,COUNTIF($K$2:K754,K754),"")</f>
        <v/>
      </c>
      <c r="E754" s="5" t="str">
        <f aca="false">IF(F754&lt;&gt;0,K754&amp;":"&amp;D754,"")</f>
        <v/>
      </c>
      <c r="G754" s="21"/>
      <c r="H754" s="0" t="str">
        <f aca="false">IFERROR(VLOOKUP(F754, Entries!$B:$F, 2, FALSE()),"")</f>
        <v/>
      </c>
      <c r="I754" s="0" t="str">
        <f aca="false">IFERROR(VLOOKUP(F754, Entries!$B:$F, 3, FALSE()),"")</f>
        <v/>
      </c>
      <c r="J754" s="0" t="str">
        <f aca="false">IFERROR(VLOOKUP(F754, Entries!$B:$F, 4, FALSE()),"")</f>
        <v/>
      </c>
      <c r="K754" s="0" t="str">
        <f aca="false">IFERROR(VLOOKUP(F754, Entries!$B:$F, 5, FALSE()),"")</f>
        <v/>
      </c>
      <c r="L754" s="0" t="str">
        <f aca="false">LEFT(Table22[[#This Row],[Category]],2)</f>
        <v/>
      </c>
      <c r="M754" s="0" t="str">
        <f aca="false">IF(F754&lt;&gt;0,COUNTIF($L$2:L754,L754),"")</f>
        <v/>
      </c>
      <c r="N754" s="0" t="str">
        <f aca="false">IF(F754&lt;&gt;0,L754&amp;":"&amp;M754,"")</f>
        <v/>
      </c>
    </row>
    <row r="755" customFormat="false" ht="15" hidden="false" customHeight="false" outlineLevel="0" collapsed="false">
      <c r="A755" s="5" t="n">
        <v>754</v>
      </c>
      <c r="B755" s="5" t="str">
        <f aca="false">IF(F755&lt;&gt;"",COUNTIF($J$2:J755,J755),"")</f>
        <v/>
      </c>
      <c r="C755" s="5" t="str">
        <f aca="false">IF(F755&lt;&gt;0,J755&amp;":"&amp;B755,"")</f>
        <v/>
      </c>
      <c r="D755" s="5" t="str">
        <f aca="false">IF(F755&lt;&gt;0,COUNTIF($K$2:K755,K755),"")</f>
        <v/>
      </c>
      <c r="E755" s="5" t="str">
        <f aca="false">IF(F755&lt;&gt;0,K755&amp;":"&amp;D755,"")</f>
        <v/>
      </c>
      <c r="G755" s="21"/>
      <c r="H755" s="0" t="str">
        <f aca="false">IFERROR(VLOOKUP(F755, Entries!$B:$F, 2, FALSE()),"")</f>
        <v/>
      </c>
      <c r="I755" s="0" t="str">
        <f aca="false">IFERROR(VLOOKUP(F755, Entries!$B:$F, 3, FALSE()),"")</f>
        <v/>
      </c>
      <c r="J755" s="0" t="str">
        <f aca="false">IFERROR(VLOOKUP(F755, Entries!$B:$F, 4, FALSE()),"")</f>
        <v/>
      </c>
      <c r="K755" s="0" t="str">
        <f aca="false">IFERROR(VLOOKUP(F755, Entries!$B:$F, 5, FALSE()),"")</f>
        <v/>
      </c>
      <c r="L755" s="0" t="str">
        <f aca="false">LEFT(Table22[[#This Row],[Category]],2)</f>
        <v/>
      </c>
      <c r="M755" s="0" t="str">
        <f aca="false">IF(F755&lt;&gt;0,COUNTIF($L$2:L755,L755),"")</f>
        <v/>
      </c>
      <c r="N755" s="0" t="str">
        <f aca="false">IF(F755&lt;&gt;0,L755&amp;":"&amp;M755,"")</f>
        <v/>
      </c>
    </row>
    <row r="756" customFormat="false" ht="15" hidden="false" customHeight="false" outlineLevel="0" collapsed="false">
      <c r="A756" s="5" t="n">
        <v>755</v>
      </c>
      <c r="B756" s="5" t="str">
        <f aca="false">IF(F756&lt;&gt;"",COUNTIF($J$2:J756,J756),"")</f>
        <v/>
      </c>
      <c r="C756" s="5" t="str">
        <f aca="false">IF(F756&lt;&gt;0,J756&amp;":"&amp;B756,"")</f>
        <v/>
      </c>
      <c r="D756" s="5" t="str">
        <f aca="false">IF(F756&lt;&gt;0,COUNTIF($K$2:K756,K756),"")</f>
        <v/>
      </c>
      <c r="E756" s="5" t="str">
        <f aca="false">IF(F756&lt;&gt;0,K756&amp;":"&amp;D756,"")</f>
        <v/>
      </c>
      <c r="G756" s="21"/>
      <c r="H756" s="0" t="str">
        <f aca="false">IFERROR(VLOOKUP(F756, Entries!$B:$F, 2, FALSE()),"")</f>
        <v/>
      </c>
      <c r="I756" s="0" t="str">
        <f aca="false">IFERROR(VLOOKUP(F756, Entries!$B:$F, 3, FALSE()),"")</f>
        <v/>
      </c>
      <c r="J756" s="0" t="str">
        <f aca="false">IFERROR(VLOOKUP(F756, Entries!$B:$F, 4, FALSE()),"")</f>
        <v/>
      </c>
      <c r="K756" s="0" t="str">
        <f aca="false">IFERROR(VLOOKUP(F756, Entries!$B:$F, 5, FALSE()),"")</f>
        <v/>
      </c>
      <c r="L756" s="0" t="str">
        <f aca="false">LEFT(Table22[[#This Row],[Category]],2)</f>
        <v/>
      </c>
      <c r="M756" s="0" t="str">
        <f aca="false">IF(F756&lt;&gt;0,COUNTIF($L$2:L756,L756),"")</f>
        <v/>
      </c>
      <c r="N756" s="0" t="str">
        <f aca="false">IF(F756&lt;&gt;0,L756&amp;":"&amp;M756,"")</f>
        <v/>
      </c>
    </row>
    <row r="757" customFormat="false" ht="15" hidden="false" customHeight="false" outlineLevel="0" collapsed="false">
      <c r="A757" s="5" t="n">
        <v>756</v>
      </c>
      <c r="B757" s="5" t="str">
        <f aca="false">IF(F757&lt;&gt;"",COUNTIF($J$2:J757,J757),"")</f>
        <v/>
      </c>
      <c r="C757" s="5" t="str">
        <f aca="false">IF(F757&lt;&gt;0,J757&amp;":"&amp;B757,"")</f>
        <v/>
      </c>
      <c r="D757" s="5" t="str">
        <f aca="false">IF(F757&lt;&gt;0,COUNTIF($K$2:K757,K757),"")</f>
        <v/>
      </c>
      <c r="E757" s="5" t="str">
        <f aca="false">IF(F757&lt;&gt;0,K757&amp;":"&amp;D757,"")</f>
        <v/>
      </c>
      <c r="G757" s="21"/>
      <c r="H757" s="0" t="str">
        <f aca="false">IFERROR(VLOOKUP(F757, Entries!$B:$F, 2, FALSE()),"")</f>
        <v/>
      </c>
      <c r="I757" s="0" t="str">
        <f aca="false">IFERROR(VLOOKUP(F757, Entries!$B:$F, 3, FALSE()),"")</f>
        <v/>
      </c>
      <c r="J757" s="0" t="str">
        <f aca="false">IFERROR(VLOOKUP(F757, Entries!$B:$F, 4, FALSE()),"")</f>
        <v/>
      </c>
      <c r="K757" s="0" t="str">
        <f aca="false">IFERROR(VLOOKUP(F757, Entries!$B:$F, 5, FALSE()),"")</f>
        <v/>
      </c>
      <c r="L757" s="0" t="str">
        <f aca="false">LEFT(Table22[[#This Row],[Category]],2)</f>
        <v/>
      </c>
      <c r="M757" s="0" t="str">
        <f aca="false">IF(F757&lt;&gt;0,COUNTIF($L$2:L757,L757),"")</f>
        <v/>
      </c>
      <c r="N757" s="0" t="str">
        <f aca="false">IF(F757&lt;&gt;0,L757&amp;":"&amp;M757,"")</f>
        <v/>
      </c>
    </row>
    <row r="758" customFormat="false" ht="15" hidden="false" customHeight="false" outlineLevel="0" collapsed="false">
      <c r="A758" s="5" t="n">
        <v>757</v>
      </c>
      <c r="B758" s="5" t="str">
        <f aca="false">IF(F758&lt;&gt;"",COUNTIF($J$2:J758,J758),"")</f>
        <v/>
      </c>
      <c r="C758" s="5" t="str">
        <f aca="false">IF(F758&lt;&gt;0,J758&amp;":"&amp;B758,"")</f>
        <v/>
      </c>
      <c r="D758" s="5" t="str">
        <f aca="false">IF(F758&lt;&gt;0,COUNTIF($K$2:K758,K758),"")</f>
        <v/>
      </c>
      <c r="E758" s="5" t="str">
        <f aca="false">IF(F758&lt;&gt;0,K758&amp;":"&amp;D758,"")</f>
        <v/>
      </c>
      <c r="G758" s="21"/>
      <c r="H758" s="0" t="str">
        <f aca="false">IFERROR(VLOOKUP(F758, Entries!$B:$F, 2, FALSE()),"")</f>
        <v/>
      </c>
      <c r="I758" s="0" t="str">
        <f aca="false">IFERROR(VLOOKUP(F758, Entries!$B:$F, 3, FALSE()),"")</f>
        <v/>
      </c>
      <c r="J758" s="0" t="str">
        <f aca="false">IFERROR(VLOOKUP(F758, Entries!$B:$F, 4, FALSE()),"")</f>
        <v/>
      </c>
      <c r="K758" s="0" t="str">
        <f aca="false">IFERROR(VLOOKUP(F758, Entries!$B:$F, 5, FALSE()),"")</f>
        <v/>
      </c>
      <c r="L758" s="0" t="str">
        <f aca="false">LEFT(Table22[[#This Row],[Category]],2)</f>
        <v/>
      </c>
      <c r="M758" s="0" t="str">
        <f aca="false">IF(F758&lt;&gt;0,COUNTIF($L$2:L758,L758),"")</f>
        <v/>
      </c>
      <c r="N758" s="0" t="str">
        <f aca="false">IF(F758&lt;&gt;0,L758&amp;":"&amp;M758,"")</f>
        <v/>
      </c>
    </row>
    <row r="759" customFormat="false" ht="15" hidden="false" customHeight="false" outlineLevel="0" collapsed="false">
      <c r="A759" s="5" t="n">
        <v>758</v>
      </c>
      <c r="B759" s="5" t="str">
        <f aca="false">IF(F759&lt;&gt;"",COUNTIF($J$2:J759,J759),"")</f>
        <v/>
      </c>
      <c r="C759" s="5" t="str">
        <f aca="false">IF(F759&lt;&gt;0,J759&amp;":"&amp;B759,"")</f>
        <v/>
      </c>
      <c r="D759" s="5" t="str">
        <f aca="false">IF(F759&lt;&gt;0,COUNTIF($K$2:K759,K759),"")</f>
        <v/>
      </c>
      <c r="E759" s="5" t="str">
        <f aca="false">IF(F759&lt;&gt;0,K759&amp;":"&amp;D759,"")</f>
        <v/>
      </c>
      <c r="G759" s="21"/>
      <c r="H759" s="0" t="str">
        <f aca="false">IFERROR(VLOOKUP(F759, Entries!$B:$F, 2, FALSE()),"")</f>
        <v/>
      </c>
      <c r="I759" s="0" t="str">
        <f aca="false">IFERROR(VLOOKUP(F759, Entries!$B:$F, 3, FALSE()),"")</f>
        <v/>
      </c>
      <c r="J759" s="0" t="str">
        <f aca="false">IFERROR(VLOOKUP(F759, Entries!$B:$F, 4, FALSE()),"")</f>
        <v/>
      </c>
      <c r="K759" s="0" t="str">
        <f aca="false">IFERROR(VLOOKUP(F759, Entries!$B:$F, 5, FALSE()),"")</f>
        <v/>
      </c>
      <c r="L759" s="0" t="str">
        <f aca="false">LEFT(Table22[[#This Row],[Category]],2)</f>
        <v/>
      </c>
      <c r="M759" s="0" t="str">
        <f aca="false">IF(F759&lt;&gt;0,COUNTIF($L$2:L759,L759),"")</f>
        <v/>
      </c>
      <c r="N759" s="0" t="str">
        <f aca="false">IF(F759&lt;&gt;0,L759&amp;":"&amp;M759,"")</f>
        <v/>
      </c>
    </row>
    <row r="760" customFormat="false" ht="15" hidden="false" customHeight="false" outlineLevel="0" collapsed="false">
      <c r="A760" s="5" t="n">
        <v>759</v>
      </c>
      <c r="B760" s="5" t="str">
        <f aca="false">IF(F760&lt;&gt;"",COUNTIF($J$2:J760,J760),"")</f>
        <v/>
      </c>
      <c r="C760" s="5" t="str">
        <f aca="false">IF(F760&lt;&gt;0,J760&amp;":"&amp;B760,"")</f>
        <v/>
      </c>
      <c r="D760" s="5" t="str">
        <f aca="false">IF(F760&lt;&gt;0,COUNTIF($K$2:K760,K760),"")</f>
        <v/>
      </c>
      <c r="E760" s="5" t="str">
        <f aca="false">IF(F760&lt;&gt;0,K760&amp;":"&amp;D760,"")</f>
        <v/>
      </c>
      <c r="G760" s="21"/>
      <c r="H760" s="0" t="str">
        <f aca="false">IFERROR(VLOOKUP(F760, Entries!$B:$F, 2, FALSE()),"")</f>
        <v/>
      </c>
      <c r="I760" s="0" t="str">
        <f aca="false">IFERROR(VLOOKUP(F760, Entries!$B:$F, 3, FALSE()),"")</f>
        <v/>
      </c>
      <c r="J760" s="0" t="str">
        <f aca="false">IFERROR(VLOOKUP(F760, Entries!$B:$F, 4, FALSE()),"")</f>
        <v/>
      </c>
      <c r="K760" s="0" t="str">
        <f aca="false">IFERROR(VLOOKUP(F760, Entries!$B:$F, 5, FALSE()),"")</f>
        <v/>
      </c>
      <c r="L760" s="0" t="str">
        <f aca="false">LEFT(Table22[[#This Row],[Category]],2)</f>
        <v/>
      </c>
      <c r="M760" s="0" t="str">
        <f aca="false">IF(F760&lt;&gt;0,COUNTIF($L$2:L760,L760),"")</f>
        <v/>
      </c>
      <c r="N760" s="0" t="str">
        <f aca="false">IF(F760&lt;&gt;0,L760&amp;":"&amp;M760,"")</f>
        <v/>
      </c>
    </row>
    <row r="761" customFormat="false" ht="15" hidden="false" customHeight="false" outlineLevel="0" collapsed="false">
      <c r="A761" s="5" t="n">
        <v>760</v>
      </c>
      <c r="B761" s="5" t="str">
        <f aca="false">IF(F761&lt;&gt;"",COUNTIF($J$2:J761,J761),"")</f>
        <v/>
      </c>
      <c r="C761" s="5" t="str">
        <f aca="false">IF(F761&lt;&gt;0,J761&amp;":"&amp;B761,"")</f>
        <v/>
      </c>
      <c r="D761" s="5" t="str">
        <f aca="false">IF(F761&lt;&gt;0,COUNTIF($K$2:K761,K761),"")</f>
        <v/>
      </c>
      <c r="E761" s="5" t="str">
        <f aca="false">IF(F761&lt;&gt;0,K761&amp;":"&amp;D761,"")</f>
        <v/>
      </c>
      <c r="G761" s="21"/>
      <c r="H761" s="0" t="str">
        <f aca="false">IFERROR(VLOOKUP(F761, Entries!$B:$F, 2, FALSE()),"")</f>
        <v/>
      </c>
      <c r="I761" s="0" t="str">
        <f aca="false">IFERROR(VLOOKUP(F761, Entries!$B:$F, 3, FALSE()),"")</f>
        <v/>
      </c>
      <c r="J761" s="0" t="str">
        <f aca="false">IFERROR(VLOOKUP(F761, Entries!$B:$F, 4, FALSE()),"")</f>
        <v/>
      </c>
      <c r="K761" s="0" t="str">
        <f aca="false">IFERROR(VLOOKUP(F761, Entries!$B:$F, 5, FALSE()),"")</f>
        <v/>
      </c>
      <c r="L761" s="0" t="str">
        <f aca="false">LEFT(Table22[[#This Row],[Category]],2)</f>
        <v/>
      </c>
      <c r="M761" s="0" t="str">
        <f aca="false">IF(F761&lt;&gt;0,COUNTIF($L$2:L761,L761),"")</f>
        <v/>
      </c>
      <c r="N761" s="0" t="str">
        <f aca="false">IF(F761&lt;&gt;0,L761&amp;":"&amp;M761,"")</f>
        <v/>
      </c>
    </row>
    <row r="762" customFormat="false" ht="15" hidden="false" customHeight="false" outlineLevel="0" collapsed="false">
      <c r="A762" s="5" t="n">
        <v>761</v>
      </c>
      <c r="B762" s="5" t="str">
        <f aca="false">IF(F762&lt;&gt;"",COUNTIF($J$2:J762,J762),"")</f>
        <v/>
      </c>
      <c r="C762" s="5" t="str">
        <f aca="false">IF(F762&lt;&gt;0,J762&amp;":"&amp;B762,"")</f>
        <v/>
      </c>
      <c r="D762" s="5" t="str">
        <f aca="false">IF(F762&lt;&gt;0,COUNTIF($K$2:K762,K762),"")</f>
        <v/>
      </c>
      <c r="E762" s="5" t="str">
        <f aca="false">IF(F762&lt;&gt;0,K762&amp;":"&amp;D762,"")</f>
        <v/>
      </c>
      <c r="G762" s="21"/>
      <c r="H762" s="0" t="str">
        <f aca="false">IFERROR(VLOOKUP(F762, Entries!$B:$F, 2, FALSE()),"")</f>
        <v/>
      </c>
      <c r="I762" s="0" t="str">
        <f aca="false">IFERROR(VLOOKUP(F762, Entries!$B:$F, 3, FALSE()),"")</f>
        <v/>
      </c>
      <c r="J762" s="0" t="str">
        <f aca="false">IFERROR(VLOOKUP(F762, Entries!$B:$F, 4, FALSE()),"")</f>
        <v/>
      </c>
      <c r="K762" s="0" t="str">
        <f aca="false">IFERROR(VLOOKUP(F762, Entries!$B:$F, 5, FALSE()),"")</f>
        <v/>
      </c>
      <c r="L762" s="0" t="str">
        <f aca="false">LEFT(Table22[[#This Row],[Category]],2)</f>
        <v/>
      </c>
      <c r="M762" s="0" t="str">
        <f aca="false">IF(F762&lt;&gt;0,COUNTIF($L$2:L762,L762),"")</f>
        <v/>
      </c>
      <c r="N762" s="0" t="str">
        <f aca="false">IF(F762&lt;&gt;0,L762&amp;":"&amp;M762,"")</f>
        <v/>
      </c>
    </row>
    <row r="763" customFormat="false" ht="15" hidden="false" customHeight="false" outlineLevel="0" collapsed="false">
      <c r="A763" s="5" t="n">
        <v>762</v>
      </c>
      <c r="B763" s="5" t="str">
        <f aca="false">IF(F763&lt;&gt;"",COUNTIF($J$2:J763,J763),"")</f>
        <v/>
      </c>
      <c r="C763" s="5" t="str">
        <f aca="false">IF(F763&lt;&gt;0,J763&amp;":"&amp;B763,"")</f>
        <v/>
      </c>
      <c r="D763" s="5" t="str">
        <f aca="false">IF(F763&lt;&gt;0,COUNTIF($K$2:K763,K763),"")</f>
        <v/>
      </c>
      <c r="E763" s="5" t="str">
        <f aca="false">IF(F763&lt;&gt;0,K763&amp;":"&amp;D763,"")</f>
        <v/>
      </c>
      <c r="G763" s="21"/>
      <c r="H763" s="0" t="str">
        <f aca="false">IFERROR(VLOOKUP(F763, Entries!$B:$F, 2, FALSE()),"")</f>
        <v/>
      </c>
      <c r="I763" s="0" t="str">
        <f aca="false">IFERROR(VLOOKUP(F763, Entries!$B:$F, 3, FALSE()),"")</f>
        <v/>
      </c>
      <c r="J763" s="0" t="str">
        <f aca="false">IFERROR(VLOOKUP(F763, Entries!$B:$F, 4, FALSE()),"")</f>
        <v/>
      </c>
      <c r="K763" s="0" t="str">
        <f aca="false">IFERROR(VLOOKUP(F763, Entries!$B:$F, 5, FALSE()),"")</f>
        <v/>
      </c>
      <c r="L763" s="0" t="str">
        <f aca="false">LEFT(Table22[[#This Row],[Category]],2)</f>
        <v/>
      </c>
      <c r="M763" s="0" t="str">
        <f aca="false">IF(F763&lt;&gt;0,COUNTIF($L$2:L763,L763),"")</f>
        <v/>
      </c>
      <c r="N763" s="0" t="str">
        <f aca="false">IF(F763&lt;&gt;0,L763&amp;":"&amp;M763,"")</f>
        <v/>
      </c>
    </row>
    <row r="764" customFormat="false" ht="15" hidden="false" customHeight="false" outlineLevel="0" collapsed="false">
      <c r="A764" s="5" t="n">
        <v>763</v>
      </c>
      <c r="B764" s="5" t="str">
        <f aca="false">IF(F764&lt;&gt;"",COUNTIF($J$2:J764,J764),"")</f>
        <v/>
      </c>
      <c r="C764" s="5" t="str">
        <f aca="false">IF(F764&lt;&gt;0,J764&amp;":"&amp;B764,"")</f>
        <v/>
      </c>
      <c r="D764" s="5" t="str">
        <f aca="false">IF(F764&lt;&gt;0,COUNTIF($K$2:K764,K764),"")</f>
        <v/>
      </c>
      <c r="E764" s="5" t="str">
        <f aca="false">IF(F764&lt;&gt;0,K764&amp;":"&amp;D764,"")</f>
        <v/>
      </c>
      <c r="G764" s="21"/>
      <c r="H764" s="0" t="str">
        <f aca="false">IFERROR(VLOOKUP(F764, Entries!$B:$F, 2, FALSE()),"")</f>
        <v/>
      </c>
      <c r="I764" s="0" t="str">
        <f aca="false">IFERROR(VLOOKUP(F764, Entries!$B:$F, 3, FALSE()),"")</f>
        <v/>
      </c>
      <c r="J764" s="0" t="str">
        <f aca="false">IFERROR(VLOOKUP(F764, Entries!$B:$F, 4, FALSE()),"")</f>
        <v/>
      </c>
      <c r="K764" s="0" t="str">
        <f aca="false">IFERROR(VLOOKUP(F764, Entries!$B:$F, 5, FALSE()),"")</f>
        <v/>
      </c>
      <c r="L764" s="0" t="str">
        <f aca="false">LEFT(Table22[[#This Row],[Category]],2)</f>
        <v/>
      </c>
      <c r="M764" s="0" t="str">
        <f aca="false">IF(F764&lt;&gt;0,COUNTIF($L$2:L764,L764),"")</f>
        <v/>
      </c>
      <c r="N764" s="0" t="str">
        <f aca="false">IF(F764&lt;&gt;0,L764&amp;":"&amp;M764,"")</f>
        <v/>
      </c>
    </row>
    <row r="765" customFormat="false" ht="15" hidden="false" customHeight="false" outlineLevel="0" collapsed="false">
      <c r="A765" s="5" t="n">
        <v>764</v>
      </c>
      <c r="B765" s="5" t="str">
        <f aca="false">IF(F765&lt;&gt;"",COUNTIF($J$2:J765,J765),"")</f>
        <v/>
      </c>
      <c r="C765" s="5" t="str">
        <f aca="false">IF(F765&lt;&gt;0,J765&amp;":"&amp;B765,"")</f>
        <v/>
      </c>
      <c r="D765" s="5" t="str">
        <f aca="false">IF(F765&lt;&gt;0,COUNTIF($K$2:K765,K765),"")</f>
        <v/>
      </c>
      <c r="E765" s="5" t="str">
        <f aca="false">IF(F765&lt;&gt;0,K765&amp;":"&amp;D765,"")</f>
        <v/>
      </c>
      <c r="G765" s="21"/>
      <c r="H765" s="0" t="str">
        <f aca="false">IFERROR(VLOOKUP(F765, Entries!$B:$F, 2, FALSE()),"")</f>
        <v/>
      </c>
      <c r="I765" s="0" t="str">
        <f aca="false">IFERROR(VLOOKUP(F765, Entries!$B:$F, 3, FALSE()),"")</f>
        <v/>
      </c>
      <c r="J765" s="0" t="str">
        <f aca="false">IFERROR(VLOOKUP(F765, Entries!$B:$F, 4, FALSE()),"")</f>
        <v/>
      </c>
      <c r="K765" s="0" t="str">
        <f aca="false">IFERROR(VLOOKUP(F765, Entries!$B:$F, 5, FALSE()),"")</f>
        <v/>
      </c>
      <c r="L765" s="0" t="str">
        <f aca="false">LEFT(Table22[[#This Row],[Category]],2)</f>
        <v/>
      </c>
      <c r="M765" s="0" t="str">
        <f aca="false">IF(F765&lt;&gt;0,COUNTIF($L$2:L765,L765),"")</f>
        <v/>
      </c>
      <c r="N765" s="0" t="str">
        <f aca="false">IF(F765&lt;&gt;0,L765&amp;":"&amp;M765,"")</f>
        <v/>
      </c>
    </row>
    <row r="766" customFormat="false" ht="15" hidden="false" customHeight="false" outlineLevel="0" collapsed="false">
      <c r="A766" s="5" t="n">
        <v>765</v>
      </c>
      <c r="B766" s="5" t="str">
        <f aca="false">IF(F766&lt;&gt;"",COUNTIF($J$2:J766,J766),"")</f>
        <v/>
      </c>
      <c r="C766" s="5" t="str">
        <f aca="false">IF(F766&lt;&gt;0,J766&amp;":"&amp;B766,"")</f>
        <v/>
      </c>
      <c r="D766" s="5" t="str">
        <f aca="false">IF(F766&lt;&gt;0,COUNTIF($K$2:K766,K766),"")</f>
        <v/>
      </c>
      <c r="E766" s="5" t="str">
        <f aca="false">IF(F766&lt;&gt;0,K766&amp;":"&amp;D766,"")</f>
        <v/>
      </c>
      <c r="G766" s="21"/>
      <c r="H766" s="0" t="str">
        <f aca="false">IFERROR(VLOOKUP(F766, Entries!$B:$F, 2, FALSE()),"")</f>
        <v/>
      </c>
      <c r="I766" s="0" t="str">
        <f aca="false">IFERROR(VLOOKUP(F766, Entries!$B:$F, 3, FALSE()),"")</f>
        <v/>
      </c>
      <c r="J766" s="0" t="str">
        <f aca="false">IFERROR(VLOOKUP(F766, Entries!$B:$F, 4, FALSE()),"")</f>
        <v/>
      </c>
      <c r="K766" s="0" t="str">
        <f aca="false">IFERROR(VLOOKUP(F766, Entries!$B:$F, 5, FALSE()),"")</f>
        <v/>
      </c>
      <c r="L766" s="0" t="str">
        <f aca="false">LEFT(Table22[[#This Row],[Category]],2)</f>
        <v/>
      </c>
      <c r="M766" s="0" t="str">
        <f aca="false">IF(F766&lt;&gt;0,COUNTIF($L$2:L766,L766),"")</f>
        <v/>
      </c>
      <c r="N766" s="0" t="str">
        <f aca="false">IF(F766&lt;&gt;0,L766&amp;":"&amp;M766,"")</f>
        <v/>
      </c>
    </row>
    <row r="767" customFormat="false" ht="15" hidden="false" customHeight="false" outlineLevel="0" collapsed="false">
      <c r="A767" s="5" t="n">
        <v>766</v>
      </c>
      <c r="B767" s="5" t="str">
        <f aca="false">IF(F767&lt;&gt;"",COUNTIF($J$2:J767,J767),"")</f>
        <v/>
      </c>
      <c r="C767" s="5" t="str">
        <f aca="false">IF(F767&lt;&gt;0,J767&amp;":"&amp;B767,"")</f>
        <v/>
      </c>
      <c r="D767" s="5" t="str">
        <f aca="false">IF(F767&lt;&gt;0,COUNTIF($K$2:K767,K767),"")</f>
        <v/>
      </c>
      <c r="E767" s="5" t="str">
        <f aca="false">IF(F767&lt;&gt;0,K767&amp;":"&amp;D767,"")</f>
        <v/>
      </c>
      <c r="G767" s="21"/>
      <c r="H767" s="0" t="str">
        <f aca="false">IFERROR(VLOOKUP(F767, Entries!$B:$F, 2, FALSE()),"")</f>
        <v/>
      </c>
      <c r="I767" s="0" t="str">
        <f aca="false">IFERROR(VLOOKUP(F767, Entries!$B:$F, 3, FALSE()),"")</f>
        <v/>
      </c>
      <c r="J767" s="0" t="str">
        <f aca="false">IFERROR(VLOOKUP(F767, Entries!$B:$F, 4, FALSE()),"")</f>
        <v/>
      </c>
      <c r="K767" s="0" t="str">
        <f aca="false">IFERROR(VLOOKUP(F767, Entries!$B:$F, 5, FALSE()),"")</f>
        <v/>
      </c>
      <c r="L767" s="0" t="str">
        <f aca="false">LEFT(Table22[[#This Row],[Category]],2)</f>
        <v/>
      </c>
      <c r="M767" s="0" t="str">
        <f aca="false">IF(F767&lt;&gt;0,COUNTIF($L$2:L767,L767),"")</f>
        <v/>
      </c>
      <c r="N767" s="0" t="str">
        <f aca="false">IF(F767&lt;&gt;0,L767&amp;":"&amp;M767,"")</f>
        <v/>
      </c>
    </row>
    <row r="768" customFormat="false" ht="15" hidden="false" customHeight="false" outlineLevel="0" collapsed="false">
      <c r="A768" s="5" t="n">
        <v>767</v>
      </c>
      <c r="B768" s="5" t="str">
        <f aca="false">IF(F768&lt;&gt;"",COUNTIF($J$2:J768,J768),"")</f>
        <v/>
      </c>
      <c r="C768" s="5" t="str">
        <f aca="false">IF(F768&lt;&gt;0,J768&amp;":"&amp;B768,"")</f>
        <v/>
      </c>
      <c r="D768" s="5" t="str">
        <f aca="false">IF(F768&lt;&gt;0,COUNTIF($K$2:K768,K768),"")</f>
        <v/>
      </c>
      <c r="E768" s="5" t="str">
        <f aca="false">IF(F768&lt;&gt;0,K768&amp;":"&amp;D768,"")</f>
        <v/>
      </c>
      <c r="G768" s="21"/>
      <c r="H768" s="0" t="str">
        <f aca="false">IFERROR(VLOOKUP(F768, Entries!$B:$F, 2, FALSE()),"")</f>
        <v/>
      </c>
      <c r="I768" s="0" t="str">
        <f aca="false">IFERROR(VLOOKUP(F768, Entries!$B:$F, 3, FALSE()),"")</f>
        <v/>
      </c>
      <c r="J768" s="0" t="str">
        <f aca="false">IFERROR(VLOOKUP(F768, Entries!$B:$F, 4, FALSE()),"")</f>
        <v/>
      </c>
      <c r="K768" s="0" t="str">
        <f aca="false">IFERROR(VLOOKUP(F768, Entries!$B:$F, 5, FALSE()),"")</f>
        <v/>
      </c>
      <c r="L768" s="0" t="str">
        <f aca="false">LEFT(Table22[[#This Row],[Category]],2)</f>
        <v/>
      </c>
      <c r="M768" s="0" t="str">
        <f aca="false">IF(F768&lt;&gt;0,COUNTIF($L$2:L768,L768),"")</f>
        <v/>
      </c>
      <c r="N768" s="0" t="str">
        <f aca="false">IF(F768&lt;&gt;0,L768&amp;":"&amp;M768,"")</f>
        <v/>
      </c>
    </row>
    <row r="769" customFormat="false" ht="15" hidden="false" customHeight="false" outlineLevel="0" collapsed="false">
      <c r="A769" s="5" t="n">
        <v>768</v>
      </c>
      <c r="B769" s="5" t="str">
        <f aca="false">IF(F769&lt;&gt;"",COUNTIF($J$2:J769,J769),"")</f>
        <v/>
      </c>
      <c r="C769" s="5" t="str">
        <f aca="false">IF(F769&lt;&gt;0,J769&amp;":"&amp;B769,"")</f>
        <v/>
      </c>
      <c r="D769" s="5" t="str">
        <f aca="false">IF(F769&lt;&gt;0,COUNTIF($K$2:K769,K769),"")</f>
        <v/>
      </c>
      <c r="E769" s="5" t="str">
        <f aca="false">IF(F769&lt;&gt;0,K769&amp;":"&amp;D769,"")</f>
        <v/>
      </c>
      <c r="G769" s="21"/>
      <c r="H769" s="0" t="str">
        <f aca="false">IFERROR(VLOOKUP(F769, Entries!$B:$F, 2, FALSE()),"")</f>
        <v/>
      </c>
      <c r="I769" s="0" t="str">
        <f aca="false">IFERROR(VLOOKUP(F769, Entries!$B:$F, 3, FALSE()),"")</f>
        <v/>
      </c>
      <c r="J769" s="0" t="str">
        <f aca="false">IFERROR(VLOOKUP(F769, Entries!$B:$F, 4, FALSE()),"")</f>
        <v/>
      </c>
      <c r="K769" s="0" t="str">
        <f aca="false">IFERROR(VLOOKUP(F769, Entries!$B:$F, 5, FALSE()),"")</f>
        <v/>
      </c>
      <c r="L769" s="0" t="str">
        <f aca="false">LEFT(Table22[[#This Row],[Category]],2)</f>
        <v/>
      </c>
      <c r="M769" s="0" t="str">
        <f aca="false">IF(F769&lt;&gt;0,COUNTIF($L$2:L769,L769),"")</f>
        <v/>
      </c>
      <c r="N769" s="0" t="str">
        <f aca="false">IF(F769&lt;&gt;0,L769&amp;":"&amp;M769,"")</f>
        <v/>
      </c>
    </row>
    <row r="770" customFormat="false" ht="15" hidden="false" customHeight="false" outlineLevel="0" collapsed="false">
      <c r="A770" s="5" t="n">
        <v>769</v>
      </c>
      <c r="B770" s="5" t="str">
        <f aca="false">IF(F770&lt;&gt;"",COUNTIF($J$2:J770,J770),"")</f>
        <v/>
      </c>
      <c r="C770" s="5" t="str">
        <f aca="false">IF(F770&lt;&gt;0,J770&amp;":"&amp;B770,"")</f>
        <v/>
      </c>
      <c r="D770" s="5" t="str">
        <f aca="false">IF(F770&lt;&gt;0,COUNTIF($K$2:K770,K770),"")</f>
        <v/>
      </c>
      <c r="E770" s="5" t="str">
        <f aca="false">IF(F770&lt;&gt;0,K770&amp;":"&amp;D770,"")</f>
        <v/>
      </c>
      <c r="G770" s="21"/>
      <c r="H770" s="0" t="str">
        <f aca="false">IFERROR(VLOOKUP(F770, Entries!$B:$F, 2, FALSE()),"")</f>
        <v/>
      </c>
      <c r="I770" s="0" t="str">
        <f aca="false">IFERROR(VLOOKUP(F770, Entries!$B:$F, 3, FALSE()),"")</f>
        <v/>
      </c>
      <c r="J770" s="0" t="str">
        <f aca="false">IFERROR(VLOOKUP(F770, Entries!$B:$F, 4, FALSE()),"")</f>
        <v/>
      </c>
      <c r="K770" s="0" t="str">
        <f aca="false">IFERROR(VLOOKUP(F770, Entries!$B:$F, 5, FALSE()),"")</f>
        <v/>
      </c>
      <c r="L770" s="0" t="str">
        <f aca="false">LEFT(Table22[[#This Row],[Category]],2)</f>
        <v/>
      </c>
      <c r="M770" s="0" t="str">
        <f aca="false">IF(F770&lt;&gt;0,COUNTIF($L$2:L770,L770),"")</f>
        <v/>
      </c>
      <c r="N770" s="0" t="str">
        <f aca="false">IF(F770&lt;&gt;0,L770&amp;":"&amp;M770,"")</f>
        <v/>
      </c>
    </row>
    <row r="771" customFormat="false" ht="15" hidden="false" customHeight="false" outlineLevel="0" collapsed="false">
      <c r="A771" s="5" t="n">
        <v>770</v>
      </c>
      <c r="B771" s="5" t="str">
        <f aca="false">IF(F771&lt;&gt;"",COUNTIF($J$2:J771,J771),"")</f>
        <v/>
      </c>
      <c r="C771" s="5" t="str">
        <f aca="false">IF(F771&lt;&gt;0,J771&amp;":"&amp;B771,"")</f>
        <v/>
      </c>
      <c r="D771" s="5" t="str">
        <f aca="false">IF(F771&lt;&gt;0,COUNTIF($K$2:K771,K771),"")</f>
        <v/>
      </c>
      <c r="E771" s="5" t="str">
        <f aca="false">IF(F771&lt;&gt;0,K771&amp;":"&amp;D771,"")</f>
        <v/>
      </c>
      <c r="G771" s="21"/>
      <c r="H771" s="0" t="str">
        <f aca="false">IFERROR(VLOOKUP(F771, Entries!$B:$F, 2, FALSE()),"")</f>
        <v/>
      </c>
      <c r="I771" s="0" t="str">
        <f aca="false">IFERROR(VLOOKUP(F771, Entries!$B:$F, 3, FALSE()),"")</f>
        <v/>
      </c>
      <c r="J771" s="0" t="str">
        <f aca="false">IFERROR(VLOOKUP(F771, Entries!$B:$F, 4, FALSE()),"")</f>
        <v/>
      </c>
      <c r="K771" s="0" t="str">
        <f aca="false">IFERROR(VLOOKUP(F771, Entries!$B:$F, 5, FALSE()),"")</f>
        <v/>
      </c>
      <c r="L771" s="0" t="str">
        <f aca="false">LEFT(Table22[[#This Row],[Category]],2)</f>
        <v/>
      </c>
      <c r="M771" s="0" t="str">
        <f aca="false">IF(F771&lt;&gt;0,COUNTIF($L$2:L771,L771),"")</f>
        <v/>
      </c>
      <c r="N771" s="0" t="str">
        <f aca="false">IF(F771&lt;&gt;0,L771&amp;":"&amp;M771,"")</f>
        <v/>
      </c>
    </row>
    <row r="772" customFormat="false" ht="15" hidden="false" customHeight="false" outlineLevel="0" collapsed="false">
      <c r="A772" s="5" t="n">
        <v>771</v>
      </c>
      <c r="B772" s="5" t="str">
        <f aca="false">IF(F772&lt;&gt;"",COUNTIF($J$2:J772,J772),"")</f>
        <v/>
      </c>
      <c r="C772" s="5" t="str">
        <f aca="false">IF(F772&lt;&gt;0,J772&amp;":"&amp;B772,"")</f>
        <v/>
      </c>
      <c r="D772" s="5" t="str">
        <f aca="false">IF(F772&lt;&gt;0,COUNTIF($K$2:K772,K772),"")</f>
        <v/>
      </c>
      <c r="E772" s="5" t="str">
        <f aca="false">IF(F772&lt;&gt;0,K772&amp;":"&amp;D772,"")</f>
        <v/>
      </c>
      <c r="G772" s="21"/>
      <c r="H772" s="0" t="str">
        <f aca="false">IFERROR(VLOOKUP(F772, Entries!$B:$F, 2, FALSE()),"")</f>
        <v/>
      </c>
      <c r="I772" s="0" t="str">
        <f aca="false">IFERROR(VLOOKUP(F772, Entries!$B:$F, 3, FALSE()),"")</f>
        <v/>
      </c>
      <c r="J772" s="0" t="str">
        <f aca="false">IFERROR(VLOOKUP(F772, Entries!$B:$F, 4, FALSE()),"")</f>
        <v/>
      </c>
      <c r="K772" s="0" t="str">
        <f aca="false">IFERROR(VLOOKUP(F772, Entries!$B:$F, 5, FALSE()),"")</f>
        <v/>
      </c>
      <c r="L772" s="0" t="str">
        <f aca="false">LEFT(Table22[[#This Row],[Category]],2)</f>
        <v/>
      </c>
      <c r="M772" s="0" t="str">
        <f aca="false">IF(F772&lt;&gt;0,COUNTIF($L$2:L772,L772),"")</f>
        <v/>
      </c>
      <c r="N772" s="0" t="str">
        <f aca="false">IF(F772&lt;&gt;0,L772&amp;":"&amp;M772,"")</f>
        <v/>
      </c>
    </row>
    <row r="773" customFormat="false" ht="15" hidden="false" customHeight="false" outlineLevel="0" collapsed="false">
      <c r="A773" s="5" t="n">
        <v>772</v>
      </c>
      <c r="B773" s="5" t="str">
        <f aca="false">IF(F773&lt;&gt;"",COUNTIF($J$2:J773,J773),"")</f>
        <v/>
      </c>
      <c r="C773" s="5" t="str">
        <f aca="false">IF(F773&lt;&gt;0,J773&amp;":"&amp;B773,"")</f>
        <v/>
      </c>
      <c r="D773" s="5" t="str">
        <f aca="false">IF(F773&lt;&gt;0,COUNTIF($K$2:K773,K773),"")</f>
        <v/>
      </c>
      <c r="E773" s="5" t="str">
        <f aca="false">IF(F773&lt;&gt;0,K773&amp;":"&amp;D773,"")</f>
        <v/>
      </c>
      <c r="G773" s="21"/>
      <c r="H773" s="0" t="str">
        <f aca="false">IFERROR(VLOOKUP(F773, Entries!$B:$F, 2, FALSE()),"")</f>
        <v/>
      </c>
      <c r="I773" s="0" t="str">
        <f aca="false">IFERROR(VLOOKUP(F773, Entries!$B:$F, 3, FALSE()),"")</f>
        <v/>
      </c>
      <c r="J773" s="0" t="str">
        <f aca="false">IFERROR(VLOOKUP(F773, Entries!$B:$F, 4, FALSE()),"")</f>
        <v/>
      </c>
      <c r="K773" s="0" t="str">
        <f aca="false">IFERROR(VLOOKUP(F773, Entries!$B:$F, 5, FALSE()),"")</f>
        <v/>
      </c>
      <c r="L773" s="0" t="str">
        <f aca="false">LEFT(Table22[[#This Row],[Category]],2)</f>
        <v/>
      </c>
      <c r="M773" s="0" t="str">
        <f aca="false">IF(F773&lt;&gt;0,COUNTIF($L$2:L773,L773),"")</f>
        <v/>
      </c>
      <c r="N773" s="0" t="str">
        <f aca="false">IF(F773&lt;&gt;0,L773&amp;":"&amp;M773,"")</f>
        <v/>
      </c>
    </row>
    <row r="774" customFormat="false" ht="15" hidden="false" customHeight="false" outlineLevel="0" collapsed="false">
      <c r="A774" s="5" t="n">
        <v>773</v>
      </c>
      <c r="B774" s="5" t="str">
        <f aca="false">IF(F774&lt;&gt;"",COUNTIF($J$2:J774,J774),"")</f>
        <v/>
      </c>
      <c r="C774" s="5" t="str">
        <f aca="false">IF(F774&lt;&gt;0,J774&amp;":"&amp;B774,"")</f>
        <v/>
      </c>
      <c r="D774" s="5" t="str">
        <f aca="false">IF(F774&lt;&gt;0,COUNTIF($K$2:K774,K774),"")</f>
        <v/>
      </c>
      <c r="E774" s="5" t="str">
        <f aca="false">IF(F774&lt;&gt;0,K774&amp;":"&amp;D774,"")</f>
        <v/>
      </c>
      <c r="G774" s="21"/>
      <c r="H774" s="0" t="str">
        <f aca="false">IFERROR(VLOOKUP(F774, Entries!$B:$F, 2, FALSE()),"")</f>
        <v/>
      </c>
      <c r="I774" s="0" t="str">
        <f aca="false">IFERROR(VLOOKUP(F774, Entries!$B:$F, 3, FALSE()),"")</f>
        <v/>
      </c>
      <c r="J774" s="0" t="str">
        <f aca="false">IFERROR(VLOOKUP(F774, Entries!$B:$F, 4, FALSE()),"")</f>
        <v/>
      </c>
      <c r="K774" s="0" t="str">
        <f aca="false">IFERROR(VLOOKUP(F774, Entries!$B:$F, 5, FALSE()),"")</f>
        <v/>
      </c>
      <c r="L774" s="0" t="str">
        <f aca="false">LEFT(Table22[[#This Row],[Category]],2)</f>
        <v/>
      </c>
      <c r="M774" s="0" t="str">
        <f aca="false">IF(F774&lt;&gt;0,COUNTIF($L$2:L774,L774),"")</f>
        <v/>
      </c>
      <c r="N774" s="0" t="str">
        <f aca="false">IF(F774&lt;&gt;0,L774&amp;":"&amp;M774,"")</f>
        <v/>
      </c>
    </row>
    <row r="775" customFormat="false" ht="15" hidden="false" customHeight="false" outlineLevel="0" collapsed="false">
      <c r="A775" s="5" t="n">
        <v>774</v>
      </c>
      <c r="B775" s="5" t="str">
        <f aca="false">IF(F775&lt;&gt;"",COUNTIF($J$2:J775,J775),"")</f>
        <v/>
      </c>
      <c r="C775" s="5" t="str">
        <f aca="false">IF(F775&lt;&gt;0,J775&amp;":"&amp;B775,"")</f>
        <v/>
      </c>
      <c r="D775" s="5" t="str">
        <f aca="false">IF(F775&lt;&gt;0,COUNTIF($K$2:K775,K775),"")</f>
        <v/>
      </c>
      <c r="E775" s="5" t="str">
        <f aca="false">IF(F775&lt;&gt;0,K775&amp;":"&amp;D775,"")</f>
        <v/>
      </c>
      <c r="G775" s="21"/>
      <c r="H775" s="0" t="str">
        <f aca="false">IFERROR(VLOOKUP(F775, Entries!$B:$F, 2, FALSE()),"")</f>
        <v/>
      </c>
      <c r="I775" s="0" t="str">
        <f aca="false">IFERROR(VLOOKUP(F775, Entries!$B:$F, 3, FALSE()),"")</f>
        <v/>
      </c>
      <c r="J775" s="0" t="str">
        <f aca="false">IFERROR(VLOOKUP(F775, Entries!$B:$F, 4, FALSE()),"")</f>
        <v/>
      </c>
      <c r="K775" s="0" t="str">
        <f aca="false">IFERROR(VLOOKUP(F775, Entries!$B:$F, 5, FALSE()),"")</f>
        <v/>
      </c>
      <c r="L775" s="0" t="str">
        <f aca="false">LEFT(Table22[[#This Row],[Category]],2)</f>
        <v/>
      </c>
      <c r="M775" s="0" t="str">
        <f aca="false">IF(F775&lt;&gt;0,COUNTIF($L$2:L775,L775),"")</f>
        <v/>
      </c>
      <c r="N775" s="0" t="str">
        <f aca="false">IF(F775&lt;&gt;0,L775&amp;":"&amp;M775,"")</f>
        <v/>
      </c>
    </row>
    <row r="776" customFormat="false" ht="15" hidden="false" customHeight="false" outlineLevel="0" collapsed="false">
      <c r="A776" s="5" t="n">
        <v>775</v>
      </c>
      <c r="B776" s="5" t="str">
        <f aca="false">IF(F776&lt;&gt;"",COUNTIF($J$2:J776,J776),"")</f>
        <v/>
      </c>
      <c r="C776" s="5" t="str">
        <f aca="false">IF(F776&lt;&gt;0,J776&amp;":"&amp;B776,"")</f>
        <v/>
      </c>
      <c r="D776" s="5" t="str">
        <f aca="false">IF(F776&lt;&gt;0,COUNTIF($K$2:K776,K776),"")</f>
        <v/>
      </c>
      <c r="E776" s="5" t="str">
        <f aca="false">IF(F776&lt;&gt;0,K776&amp;":"&amp;D776,"")</f>
        <v/>
      </c>
      <c r="G776" s="21"/>
      <c r="H776" s="0" t="str">
        <f aca="false">IFERROR(VLOOKUP(F776, Entries!$B:$F, 2, FALSE()),"")</f>
        <v/>
      </c>
      <c r="I776" s="0" t="str">
        <f aca="false">IFERROR(VLOOKUP(F776, Entries!$B:$F, 3, FALSE()),"")</f>
        <v/>
      </c>
      <c r="J776" s="0" t="str">
        <f aca="false">IFERROR(VLOOKUP(F776, Entries!$B:$F, 4, FALSE()),"")</f>
        <v/>
      </c>
      <c r="K776" s="0" t="str">
        <f aca="false">IFERROR(VLOOKUP(F776, Entries!$B:$F, 5, FALSE()),"")</f>
        <v/>
      </c>
      <c r="L776" s="0" t="str">
        <f aca="false">LEFT(Table22[[#This Row],[Category]],2)</f>
        <v/>
      </c>
      <c r="M776" s="0" t="str">
        <f aca="false">IF(F776&lt;&gt;0,COUNTIF($L$2:L776,L776),"")</f>
        <v/>
      </c>
      <c r="N776" s="0" t="str">
        <f aca="false">IF(F776&lt;&gt;0,L776&amp;":"&amp;M776,"")</f>
        <v/>
      </c>
    </row>
    <row r="777" customFormat="false" ht="15" hidden="false" customHeight="false" outlineLevel="0" collapsed="false">
      <c r="A777" s="5" t="n">
        <v>776</v>
      </c>
      <c r="B777" s="5" t="str">
        <f aca="false">IF(F777&lt;&gt;"",COUNTIF($J$2:J777,J777),"")</f>
        <v/>
      </c>
      <c r="C777" s="5" t="str">
        <f aca="false">IF(F777&lt;&gt;0,J777&amp;":"&amp;B777,"")</f>
        <v/>
      </c>
      <c r="D777" s="5" t="str">
        <f aca="false">IF(F777&lt;&gt;0,COUNTIF($K$2:K777,K777),"")</f>
        <v/>
      </c>
      <c r="E777" s="5" t="str">
        <f aca="false">IF(F777&lt;&gt;0,K777&amp;":"&amp;D777,"")</f>
        <v/>
      </c>
      <c r="G777" s="21"/>
      <c r="H777" s="0" t="str">
        <f aca="false">IFERROR(VLOOKUP(F777, Entries!$B:$F, 2, FALSE()),"")</f>
        <v/>
      </c>
      <c r="I777" s="0" t="str">
        <f aca="false">IFERROR(VLOOKUP(F777, Entries!$B:$F, 3, FALSE()),"")</f>
        <v/>
      </c>
      <c r="J777" s="0" t="str">
        <f aca="false">IFERROR(VLOOKUP(F777, Entries!$B:$F, 4, FALSE()),"")</f>
        <v/>
      </c>
      <c r="K777" s="0" t="str">
        <f aca="false">IFERROR(VLOOKUP(F777, Entries!$B:$F, 5, FALSE()),"")</f>
        <v/>
      </c>
      <c r="L777" s="0" t="str">
        <f aca="false">LEFT(Table22[[#This Row],[Category]],2)</f>
        <v/>
      </c>
      <c r="M777" s="0" t="str">
        <f aca="false">IF(F777&lt;&gt;0,COUNTIF($L$2:L777,L777),"")</f>
        <v/>
      </c>
      <c r="N777" s="0" t="str">
        <f aca="false">IF(F777&lt;&gt;0,L777&amp;":"&amp;M777,"")</f>
        <v/>
      </c>
    </row>
    <row r="778" customFormat="false" ht="15" hidden="false" customHeight="false" outlineLevel="0" collapsed="false">
      <c r="A778" s="5" t="n">
        <v>777</v>
      </c>
      <c r="B778" s="5" t="str">
        <f aca="false">IF(F778&lt;&gt;"",COUNTIF($J$2:J778,J778),"")</f>
        <v/>
      </c>
      <c r="C778" s="5" t="str">
        <f aca="false">IF(F778&lt;&gt;0,J778&amp;":"&amp;B778,"")</f>
        <v/>
      </c>
      <c r="D778" s="5" t="str">
        <f aca="false">IF(F778&lt;&gt;0,COUNTIF($K$2:K778,K778),"")</f>
        <v/>
      </c>
      <c r="E778" s="5" t="str">
        <f aca="false">IF(F778&lt;&gt;0,K778&amp;":"&amp;D778,"")</f>
        <v/>
      </c>
      <c r="G778" s="21"/>
      <c r="H778" s="0" t="str">
        <f aca="false">IFERROR(VLOOKUP(F778, Entries!$B:$F, 2, FALSE()),"")</f>
        <v/>
      </c>
      <c r="I778" s="0" t="str">
        <f aca="false">IFERROR(VLOOKUP(F778, Entries!$B:$F, 3, FALSE()),"")</f>
        <v/>
      </c>
      <c r="J778" s="0" t="str">
        <f aca="false">IFERROR(VLOOKUP(F778, Entries!$B:$F, 4, FALSE()),"")</f>
        <v/>
      </c>
      <c r="K778" s="0" t="str">
        <f aca="false">IFERROR(VLOOKUP(F778, Entries!$B:$F, 5, FALSE()),"")</f>
        <v/>
      </c>
      <c r="L778" s="0" t="str">
        <f aca="false">LEFT(Table22[[#This Row],[Category]],2)</f>
        <v/>
      </c>
      <c r="M778" s="0" t="str">
        <f aca="false">IF(F778&lt;&gt;0,COUNTIF($L$2:L778,L778),"")</f>
        <v/>
      </c>
      <c r="N778" s="0" t="str">
        <f aca="false">IF(F778&lt;&gt;0,L778&amp;":"&amp;M778,"")</f>
        <v/>
      </c>
    </row>
    <row r="779" customFormat="false" ht="15" hidden="false" customHeight="false" outlineLevel="0" collapsed="false">
      <c r="A779" s="5" t="n">
        <v>778</v>
      </c>
      <c r="B779" s="5" t="str">
        <f aca="false">IF(F779&lt;&gt;"",COUNTIF($J$2:J779,J779),"")</f>
        <v/>
      </c>
      <c r="C779" s="5" t="str">
        <f aca="false">IF(F779&lt;&gt;0,J779&amp;":"&amp;B779,"")</f>
        <v/>
      </c>
      <c r="D779" s="5" t="str">
        <f aca="false">IF(F779&lt;&gt;0,COUNTIF($K$2:K779,K779),"")</f>
        <v/>
      </c>
      <c r="E779" s="5" t="str">
        <f aca="false">IF(F779&lt;&gt;0,K779&amp;":"&amp;D779,"")</f>
        <v/>
      </c>
      <c r="G779" s="21"/>
      <c r="H779" s="0" t="str">
        <f aca="false">IFERROR(VLOOKUP(F779, Entries!$B:$F, 2, FALSE()),"")</f>
        <v/>
      </c>
      <c r="I779" s="0" t="str">
        <f aca="false">IFERROR(VLOOKUP(F779, Entries!$B:$F, 3, FALSE()),"")</f>
        <v/>
      </c>
      <c r="J779" s="0" t="str">
        <f aca="false">IFERROR(VLOOKUP(F779, Entries!$B:$F, 4, FALSE()),"")</f>
        <v/>
      </c>
      <c r="K779" s="0" t="str">
        <f aca="false">IFERROR(VLOOKUP(F779, Entries!$B:$F, 5, FALSE()),"")</f>
        <v/>
      </c>
      <c r="L779" s="0" t="str">
        <f aca="false">LEFT(Table22[[#This Row],[Category]],2)</f>
        <v/>
      </c>
      <c r="M779" s="0" t="str">
        <f aca="false">IF(F779&lt;&gt;0,COUNTIF($L$2:L779,L779),"")</f>
        <v/>
      </c>
      <c r="N779" s="0" t="str">
        <f aca="false">IF(F779&lt;&gt;0,L779&amp;":"&amp;M779,"")</f>
        <v/>
      </c>
    </row>
    <row r="780" customFormat="false" ht="15" hidden="false" customHeight="false" outlineLevel="0" collapsed="false">
      <c r="A780" s="5" t="n">
        <v>779</v>
      </c>
      <c r="B780" s="5" t="str">
        <f aca="false">IF(F780&lt;&gt;"",COUNTIF($J$2:J780,J780),"")</f>
        <v/>
      </c>
      <c r="C780" s="5" t="str">
        <f aca="false">IF(F780&lt;&gt;0,J780&amp;":"&amp;B780,"")</f>
        <v/>
      </c>
      <c r="D780" s="5" t="str">
        <f aca="false">IF(F780&lt;&gt;0,COUNTIF($K$2:K780,K780),"")</f>
        <v/>
      </c>
      <c r="E780" s="5" t="str">
        <f aca="false">IF(F780&lt;&gt;0,K780&amp;":"&amp;D780,"")</f>
        <v/>
      </c>
      <c r="G780" s="21"/>
      <c r="H780" s="0" t="str">
        <f aca="false">IFERROR(VLOOKUP(F780, Entries!$B:$F, 2, FALSE()),"")</f>
        <v/>
      </c>
      <c r="I780" s="0" t="str">
        <f aca="false">IFERROR(VLOOKUP(F780, Entries!$B:$F, 3, FALSE()),"")</f>
        <v/>
      </c>
      <c r="J780" s="0" t="str">
        <f aca="false">IFERROR(VLOOKUP(F780, Entries!$B:$F, 4, FALSE()),"")</f>
        <v/>
      </c>
      <c r="K780" s="0" t="str">
        <f aca="false">IFERROR(VLOOKUP(F780, Entries!$B:$F, 5, FALSE()),"")</f>
        <v/>
      </c>
      <c r="L780" s="0" t="str">
        <f aca="false">LEFT(Table22[[#This Row],[Category]],2)</f>
        <v/>
      </c>
      <c r="M780" s="0" t="str">
        <f aca="false">IF(F780&lt;&gt;0,COUNTIF($L$2:L780,L780),"")</f>
        <v/>
      </c>
      <c r="N780" s="0" t="str">
        <f aca="false">IF(F780&lt;&gt;0,L780&amp;":"&amp;M780,"")</f>
        <v/>
      </c>
    </row>
    <row r="781" customFormat="false" ht="15" hidden="false" customHeight="false" outlineLevel="0" collapsed="false">
      <c r="A781" s="5" t="n">
        <v>780</v>
      </c>
      <c r="B781" s="5" t="str">
        <f aca="false">IF(F781&lt;&gt;"",COUNTIF($J$2:J781,J781),"")</f>
        <v/>
      </c>
      <c r="C781" s="5" t="str">
        <f aca="false">IF(F781&lt;&gt;0,J781&amp;":"&amp;B781,"")</f>
        <v/>
      </c>
      <c r="D781" s="5" t="str">
        <f aca="false">IF(F781&lt;&gt;0,COUNTIF($K$2:K781,K781),"")</f>
        <v/>
      </c>
      <c r="E781" s="5" t="str">
        <f aca="false">IF(F781&lt;&gt;0,K781&amp;":"&amp;D781,"")</f>
        <v/>
      </c>
      <c r="G781" s="21"/>
      <c r="H781" s="0" t="str">
        <f aca="false">IFERROR(VLOOKUP(F781, Entries!$B:$F, 2, FALSE()),"")</f>
        <v/>
      </c>
      <c r="I781" s="0" t="str">
        <f aca="false">IFERROR(VLOOKUP(F781, Entries!$B:$F, 3, FALSE()),"")</f>
        <v/>
      </c>
      <c r="J781" s="0" t="str">
        <f aca="false">IFERROR(VLOOKUP(F781, Entries!$B:$F, 4, FALSE()),"")</f>
        <v/>
      </c>
      <c r="K781" s="0" t="str">
        <f aca="false">IFERROR(VLOOKUP(F781, Entries!$B:$F, 5, FALSE()),"")</f>
        <v/>
      </c>
      <c r="L781" s="0" t="str">
        <f aca="false">LEFT(Table22[[#This Row],[Category]],2)</f>
        <v/>
      </c>
      <c r="M781" s="0" t="str">
        <f aca="false">IF(F781&lt;&gt;0,COUNTIF($L$2:L781,L781),"")</f>
        <v/>
      </c>
      <c r="N781" s="0" t="str">
        <f aca="false">IF(F781&lt;&gt;0,L781&amp;":"&amp;M781,"")</f>
        <v/>
      </c>
    </row>
    <row r="782" customFormat="false" ht="15" hidden="false" customHeight="false" outlineLevel="0" collapsed="false">
      <c r="A782" s="5" t="n">
        <v>781</v>
      </c>
      <c r="B782" s="5" t="str">
        <f aca="false">IF(F782&lt;&gt;"",COUNTIF($J$2:J782,J782),"")</f>
        <v/>
      </c>
      <c r="C782" s="5" t="str">
        <f aca="false">IF(F782&lt;&gt;0,J782&amp;":"&amp;B782,"")</f>
        <v/>
      </c>
      <c r="D782" s="5" t="str">
        <f aca="false">IF(F782&lt;&gt;0,COUNTIF($K$2:K782,K782),"")</f>
        <v/>
      </c>
      <c r="E782" s="5" t="str">
        <f aca="false">IF(F782&lt;&gt;0,K782&amp;":"&amp;D782,"")</f>
        <v/>
      </c>
      <c r="G782" s="21"/>
      <c r="H782" s="0" t="str">
        <f aca="false">IFERROR(VLOOKUP(F782, Entries!$B:$F, 2, FALSE()),"")</f>
        <v/>
      </c>
      <c r="I782" s="0" t="str">
        <f aca="false">IFERROR(VLOOKUP(F782, Entries!$B:$F, 3, FALSE()),"")</f>
        <v/>
      </c>
      <c r="J782" s="0" t="str">
        <f aca="false">IFERROR(VLOOKUP(F782, Entries!$B:$F, 4, FALSE()),"")</f>
        <v/>
      </c>
      <c r="K782" s="0" t="str">
        <f aca="false">IFERROR(VLOOKUP(F782, Entries!$B:$F, 5, FALSE()),"")</f>
        <v/>
      </c>
      <c r="L782" s="0" t="str">
        <f aca="false">LEFT(Table22[[#This Row],[Category]],2)</f>
        <v/>
      </c>
      <c r="M782" s="0" t="str">
        <f aca="false">IF(F782&lt;&gt;0,COUNTIF($L$2:L782,L782),"")</f>
        <v/>
      </c>
      <c r="N782" s="0" t="str">
        <f aca="false">IF(F782&lt;&gt;0,L782&amp;":"&amp;M782,"")</f>
        <v/>
      </c>
    </row>
    <row r="783" customFormat="false" ht="15" hidden="false" customHeight="false" outlineLevel="0" collapsed="false">
      <c r="A783" s="5" t="n">
        <v>782</v>
      </c>
      <c r="B783" s="5" t="str">
        <f aca="false">IF(F783&lt;&gt;"",COUNTIF($J$2:J783,J783),"")</f>
        <v/>
      </c>
      <c r="C783" s="5" t="str">
        <f aca="false">IF(F783&lt;&gt;0,J783&amp;":"&amp;B783,"")</f>
        <v/>
      </c>
      <c r="D783" s="5" t="str">
        <f aca="false">IF(F783&lt;&gt;0,COUNTIF($K$2:K783,K783),"")</f>
        <v/>
      </c>
      <c r="E783" s="5" t="str">
        <f aca="false">IF(F783&lt;&gt;0,K783&amp;":"&amp;D783,"")</f>
        <v/>
      </c>
      <c r="G783" s="21"/>
      <c r="H783" s="0" t="str">
        <f aca="false">IFERROR(VLOOKUP(F783, Entries!$B:$F, 2, FALSE()),"")</f>
        <v/>
      </c>
      <c r="I783" s="0" t="str">
        <f aca="false">IFERROR(VLOOKUP(F783, Entries!$B:$F, 3, FALSE()),"")</f>
        <v/>
      </c>
      <c r="J783" s="0" t="str">
        <f aca="false">IFERROR(VLOOKUP(F783, Entries!$B:$F, 4, FALSE()),"")</f>
        <v/>
      </c>
      <c r="K783" s="0" t="str">
        <f aca="false">IFERROR(VLOOKUP(F783, Entries!$B:$F, 5, FALSE()),"")</f>
        <v/>
      </c>
      <c r="L783" s="0" t="str">
        <f aca="false">LEFT(Table22[[#This Row],[Category]],2)</f>
        <v/>
      </c>
      <c r="M783" s="0" t="str">
        <f aca="false">IF(F783&lt;&gt;0,COUNTIF($L$2:L783,L783),"")</f>
        <v/>
      </c>
      <c r="N783" s="0" t="str">
        <f aca="false">IF(F783&lt;&gt;0,L783&amp;":"&amp;M783,"")</f>
        <v/>
      </c>
    </row>
    <row r="784" customFormat="false" ht="15" hidden="false" customHeight="false" outlineLevel="0" collapsed="false">
      <c r="A784" s="5" t="n">
        <v>783</v>
      </c>
      <c r="B784" s="5" t="str">
        <f aca="false">IF(F784&lt;&gt;"",COUNTIF($J$2:J784,J784),"")</f>
        <v/>
      </c>
      <c r="C784" s="5" t="str">
        <f aca="false">IF(F784&lt;&gt;0,J784&amp;":"&amp;B784,"")</f>
        <v/>
      </c>
      <c r="D784" s="5" t="str">
        <f aca="false">IF(F784&lt;&gt;0,COUNTIF($K$2:K784,K784),"")</f>
        <v/>
      </c>
      <c r="E784" s="5" t="str">
        <f aca="false">IF(F784&lt;&gt;0,K784&amp;":"&amp;D784,"")</f>
        <v/>
      </c>
      <c r="G784" s="21"/>
      <c r="H784" s="0" t="str">
        <f aca="false">IFERROR(VLOOKUP(F784, Entries!$B:$F, 2, FALSE()),"")</f>
        <v/>
      </c>
      <c r="I784" s="0" t="str">
        <f aca="false">IFERROR(VLOOKUP(F784, Entries!$B:$F, 3, FALSE()),"")</f>
        <v/>
      </c>
      <c r="J784" s="0" t="str">
        <f aca="false">IFERROR(VLOOKUP(F784, Entries!$B:$F, 4, FALSE()),"")</f>
        <v/>
      </c>
      <c r="K784" s="0" t="str">
        <f aca="false">IFERROR(VLOOKUP(F784, Entries!$B:$F, 5, FALSE()),"")</f>
        <v/>
      </c>
      <c r="L784" s="0" t="str">
        <f aca="false">LEFT(Table22[[#This Row],[Category]],2)</f>
        <v/>
      </c>
      <c r="M784" s="0" t="str">
        <f aca="false">IF(F784&lt;&gt;0,COUNTIF($L$2:L784,L784),"")</f>
        <v/>
      </c>
      <c r="N784" s="0" t="str">
        <f aca="false">IF(F784&lt;&gt;0,L784&amp;":"&amp;M784,"")</f>
        <v/>
      </c>
    </row>
    <row r="785" customFormat="false" ht="15" hidden="false" customHeight="false" outlineLevel="0" collapsed="false">
      <c r="A785" s="5" t="n">
        <v>784</v>
      </c>
      <c r="B785" s="5" t="str">
        <f aca="false">IF(F785&lt;&gt;"",COUNTIF($J$2:J785,J785),"")</f>
        <v/>
      </c>
      <c r="C785" s="5" t="str">
        <f aca="false">IF(F785&lt;&gt;0,J785&amp;":"&amp;B785,"")</f>
        <v/>
      </c>
      <c r="D785" s="5" t="str">
        <f aca="false">IF(F785&lt;&gt;0,COUNTIF($K$2:K785,K785),"")</f>
        <v/>
      </c>
      <c r="E785" s="5" t="str">
        <f aca="false">IF(F785&lt;&gt;0,K785&amp;":"&amp;D785,"")</f>
        <v/>
      </c>
      <c r="G785" s="21"/>
      <c r="H785" s="0" t="str">
        <f aca="false">IFERROR(VLOOKUP(F785, Entries!$B:$F, 2, FALSE()),"")</f>
        <v/>
      </c>
      <c r="I785" s="0" t="str">
        <f aca="false">IFERROR(VLOOKUP(F785, Entries!$B:$F, 3, FALSE()),"")</f>
        <v/>
      </c>
      <c r="J785" s="0" t="str">
        <f aca="false">IFERROR(VLOOKUP(F785, Entries!$B:$F, 4, FALSE()),"")</f>
        <v/>
      </c>
      <c r="K785" s="0" t="str">
        <f aca="false">IFERROR(VLOOKUP(F785, Entries!$B:$F, 5, FALSE()),"")</f>
        <v/>
      </c>
      <c r="L785" s="0" t="str">
        <f aca="false">LEFT(Table22[[#This Row],[Category]],2)</f>
        <v/>
      </c>
      <c r="M785" s="0" t="str">
        <f aca="false">IF(F785&lt;&gt;0,COUNTIF($L$2:L785,L785),"")</f>
        <v/>
      </c>
      <c r="N785" s="0" t="str">
        <f aca="false">IF(F785&lt;&gt;0,L785&amp;":"&amp;M785,"")</f>
        <v/>
      </c>
    </row>
    <row r="786" customFormat="false" ht="15" hidden="false" customHeight="false" outlineLevel="0" collapsed="false">
      <c r="A786" s="5" t="n">
        <v>785</v>
      </c>
      <c r="B786" s="5" t="str">
        <f aca="false">IF(F786&lt;&gt;"",COUNTIF($J$2:J786,J786),"")</f>
        <v/>
      </c>
      <c r="C786" s="5" t="str">
        <f aca="false">IF(F786&lt;&gt;0,J786&amp;":"&amp;B786,"")</f>
        <v/>
      </c>
      <c r="D786" s="5" t="str">
        <f aca="false">IF(F786&lt;&gt;0,COUNTIF($K$2:K786,K786),"")</f>
        <v/>
      </c>
      <c r="E786" s="5" t="str">
        <f aca="false">IF(F786&lt;&gt;0,K786&amp;":"&amp;D786,"")</f>
        <v/>
      </c>
      <c r="G786" s="21"/>
      <c r="H786" s="0" t="str">
        <f aca="false">IFERROR(VLOOKUP(F786, Entries!$B:$F, 2, FALSE()),"")</f>
        <v/>
      </c>
      <c r="I786" s="0" t="str">
        <f aca="false">IFERROR(VLOOKUP(F786, Entries!$B:$F, 3, FALSE()),"")</f>
        <v/>
      </c>
      <c r="J786" s="0" t="str">
        <f aca="false">IFERROR(VLOOKUP(F786, Entries!$B:$F, 4, FALSE()),"")</f>
        <v/>
      </c>
      <c r="K786" s="0" t="str">
        <f aca="false">IFERROR(VLOOKUP(F786, Entries!$B:$F, 5, FALSE()),"")</f>
        <v/>
      </c>
      <c r="L786" s="0" t="str">
        <f aca="false">LEFT(Table22[[#This Row],[Category]],2)</f>
        <v/>
      </c>
      <c r="M786" s="0" t="str">
        <f aca="false">IF(F786&lt;&gt;0,COUNTIF($L$2:L786,L786),"")</f>
        <v/>
      </c>
      <c r="N786" s="0" t="str">
        <f aca="false">IF(F786&lt;&gt;0,L786&amp;":"&amp;M786,"")</f>
        <v/>
      </c>
    </row>
    <row r="787" customFormat="false" ht="15" hidden="false" customHeight="false" outlineLevel="0" collapsed="false">
      <c r="A787" s="5" t="n">
        <v>786</v>
      </c>
      <c r="B787" s="5" t="str">
        <f aca="false">IF(F787&lt;&gt;"",COUNTIF($J$2:J787,J787),"")</f>
        <v/>
      </c>
      <c r="C787" s="5" t="str">
        <f aca="false">IF(F787&lt;&gt;0,J787&amp;":"&amp;B787,"")</f>
        <v/>
      </c>
      <c r="D787" s="5" t="str">
        <f aca="false">IF(F787&lt;&gt;0,COUNTIF($K$2:K787,K787),"")</f>
        <v/>
      </c>
      <c r="E787" s="5" t="str">
        <f aca="false">IF(F787&lt;&gt;0,K787&amp;":"&amp;D787,"")</f>
        <v/>
      </c>
      <c r="G787" s="21"/>
      <c r="H787" s="0" t="str">
        <f aca="false">IFERROR(VLOOKUP(F787, Entries!$B:$F, 2, FALSE()),"")</f>
        <v/>
      </c>
      <c r="I787" s="0" t="str">
        <f aca="false">IFERROR(VLOOKUP(F787, Entries!$B:$F, 3, FALSE()),"")</f>
        <v/>
      </c>
      <c r="J787" s="0" t="str">
        <f aca="false">IFERROR(VLOOKUP(F787, Entries!$B:$F, 4, FALSE()),"")</f>
        <v/>
      </c>
      <c r="K787" s="0" t="str">
        <f aca="false">IFERROR(VLOOKUP(F787, Entries!$B:$F, 5, FALSE()),"")</f>
        <v/>
      </c>
      <c r="L787" s="0" t="str">
        <f aca="false">LEFT(Table22[[#This Row],[Category]],2)</f>
        <v/>
      </c>
      <c r="M787" s="0" t="str">
        <f aca="false">IF(F787&lt;&gt;0,COUNTIF($L$2:L787,L787),"")</f>
        <v/>
      </c>
      <c r="N787" s="0" t="str">
        <f aca="false">IF(F787&lt;&gt;0,L787&amp;":"&amp;M787,"")</f>
        <v/>
      </c>
    </row>
    <row r="788" customFormat="false" ht="15" hidden="false" customHeight="false" outlineLevel="0" collapsed="false">
      <c r="A788" s="5" t="n">
        <v>787</v>
      </c>
      <c r="B788" s="5" t="str">
        <f aca="false">IF(F788&lt;&gt;"",COUNTIF($J$2:J788,J788),"")</f>
        <v/>
      </c>
      <c r="C788" s="5" t="str">
        <f aca="false">IF(F788&lt;&gt;0,J788&amp;":"&amp;B788,"")</f>
        <v/>
      </c>
      <c r="D788" s="5" t="str">
        <f aca="false">IF(F788&lt;&gt;0,COUNTIF($K$2:K788,K788),"")</f>
        <v/>
      </c>
      <c r="E788" s="5" t="str">
        <f aca="false">IF(F788&lt;&gt;0,K788&amp;":"&amp;D788,"")</f>
        <v/>
      </c>
      <c r="G788" s="21"/>
      <c r="H788" s="0" t="str">
        <f aca="false">IFERROR(VLOOKUP(F788, Entries!$B:$F, 2, FALSE()),"")</f>
        <v/>
      </c>
      <c r="I788" s="0" t="str">
        <f aca="false">IFERROR(VLOOKUP(F788, Entries!$B:$F, 3, FALSE()),"")</f>
        <v/>
      </c>
      <c r="J788" s="0" t="str">
        <f aca="false">IFERROR(VLOOKUP(F788, Entries!$B:$F, 4, FALSE()),"")</f>
        <v/>
      </c>
      <c r="K788" s="0" t="str">
        <f aca="false">IFERROR(VLOOKUP(F788, Entries!$B:$F, 5, FALSE()),"")</f>
        <v/>
      </c>
      <c r="L788" s="0" t="str">
        <f aca="false">LEFT(Table22[[#This Row],[Category]],2)</f>
        <v/>
      </c>
      <c r="M788" s="0" t="str">
        <f aca="false">IF(F788&lt;&gt;0,COUNTIF($L$2:L788,L788),"")</f>
        <v/>
      </c>
      <c r="N788" s="0" t="str">
        <f aca="false">IF(F788&lt;&gt;0,L788&amp;":"&amp;M788,"")</f>
        <v/>
      </c>
    </row>
    <row r="789" customFormat="false" ht="15" hidden="false" customHeight="false" outlineLevel="0" collapsed="false">
      <c r="A789" s="5" t="n">
        <v>788</v>
      </c>
      <c r="B789" s="5" t="str">
        <f aca="false">IF(F789&lt;&gt;"",COUNTIF($J$2:J789,J789),"")</f>
        <v/>
      </c>
      <c r="C789" s="5" t="str">
        <f aca="false">IF(F789&lt;&gt;0,J789&amp;":"&amp;B789,"")</f>
        <v/>
      </c>
      <c r="D789" s="5" t="str">
        <f aca="false">IF(F789&lt;&gt;0,COUNTIF($K$2:K789,K789),"")</f>
        <v/>
      </c>
      <c r="E789" s="5" t="str">
        <f aca="false">IF(F789&lt;&gt;0,K789&amp;":"&amp;D789,"")</f>
        <v/>
      </c>
      <c r="G789" s="21"/>
      <c r="H789" s="0" t="str">
        <f aca="false">IFERROR(VLOOKUP(F789, Entries!$B:$F, 2, FALSE()),"")</f>
        <v/>
      </c>
      <c r="I789" s="0" t="str">
        <f aca="false">IFERROR(VLOOKUP(F789, Entries!$B:$F, 3, FALSE()),"")</f>
        <v/>
      </c>
      <c r="J789" s="0" t="str">
        <f aca="false">IFERROR(VLOOKUP(F789, Entries!$B:$F, 4, FALSE()),"")</f>
        <v/>
      </c>
      <c r="K789" s="0" t="str">
        <f aca="false">IFERROR(VLOOKUP(F789, Entries!$B:$F, 5, FALSE()),"")</f>
        <v/>
      </c>
      <c r="L789" s="0" t="str">
        <f aca="false">LEFT(Table22[[#This Row],[Category]],2)</f>
        <v/>
      </c>
      <c r="M789" s="0" t="str">
        <f aca="false">IF(F789&lt;&gt;0,COUNTIF($L$2:L789,L789),"")</f>
        <v/>
      </c>
      <c r="N789" s="0" t="str">
        <f aca="false">IF(F789&lt;&gt;0,L789&amp;":"&amp;M789,"")</f>
        <v/>
      </c>
    </row>
    <row r="790" customFormat="false" ht="15" hidden="false" customHeight="false" outlineLevel="0" collapsed="false">
      <c r="A790" s="5" t="n">
        <v>789</v>
      </c>
      <c r="B790" s="5" t="str">
        <f aca="false">IF(F790&lt;&gt;"",COUNTIF($J$2:J790,J790),"")</f>
        <v/>
      </c>
      <c r="C790" s="5" t="str">
        <f aca="false">IF(F790&lt;&gt;0,J790&amp;":"&amp;B790,"")</f>
        <v/>
      </c>
      <c r="D790" s="5" t="str">
        <f aca="false">IF(F790&lt;&gt;0,COUNTIF($K$2:K790,K790),"")</f>
        <v/>
      </c>
      <c r="E790" s="5" t="str">
        <f aca="false">IF(F790&lt;&gt;0,K790&amp;":"&amp;D790,"")</f>
        <v/>
      </c>
      <c r="G790" s="21"/>
      <c r="H790" s="0" t="str">
        <f aca="false">IFERROR(VLOOKUP(F790, Entries!$B:$F, 2, FALSE()),"")</f>
        <v/>
      </c>
      <c r="I790" s="0" t="str">
        <f aca="false">IFERROR(VLOOKUP(F790, Entries!$B:$F, 3, FALSE()),"")</f>
        <v/>
      </c>
      <c r="J790" s="0" t="str">
        <f aca="false">IFERROR(VLOOKUP(F790, Entries!$B:$F, 4, FALSE()),"")</f>
        <v/>
      </c>
      <c r="K790" s="0" t="str">
        <f aca="false">IFERROR(VLOOKUP(F790, Entries!$B:$F, 5, FALSE()),"")</f>
        <v/>
      </c>
      <c r="L790" s="0" t="str">
        <f aca="false">LEFT(Table22[[#This Row],[Category]],2)</f>
        <v/>
      </c>
      <c r="M790" s="0" t="str">
        <f aca="false">IF(F790&lt;&gt;0,COUNTIF($L$2:L790,L790),"")</f>
        <v/>
      </c>
      <c r="N790" s="0" t="str">
        <f aca="false">IF(F790&lt;&gt;0,L790&amp;":"&amp;M790,"")</f>
        <v/>
      </c>
    </row>
    <row r="791" customFormat="false" ht="15" hidden="false" customHeight="false" outlineLevel="0" collapsed="false">
      <c r="A791" s="5" t="n">
        <v>790</v>
      </c>
      <c r="B791" s="5" t="str">
        <f aca="false">IF(F791&lt;&gt;"",COUNTIF($J$2:J791,J791),"")</f>
        <v/>
      </c>
      <c r="C791" s="5" t="str">
        <f aca="false">IF(F791&lt;&gt;0,J791&amp;":"&amp;B791,"")</f>
        <v/>
      </c>
      <c r="D791" s="5" t="str">
        <f aca="false">IF(F791&lt;&gt;0,COUNTIF($K$2:K791,K791),"")</f>
        <v/>
      </c>
      <c r="E791" s="5" t="str">
        <f aca="false">IF(F791&lt;&gt;0,K791&amp;":"&amp;D791,"")</f>
        <v/>
      </c>
      <c r="G791" s="21"/>
      <c r="H791" s="0" t="str">
        <f aca="false">IFERROR(VLOOKUP(F791, Entries!$B:$F, 2, FALSE()),"")</f>
        <v/>
      </c>
      <c r="I791" s="0" t="str">
        <f aca="false">IFERROR(VLOOKUP(F791, Entries!$B:$F, 3, FALSE()),"")</f>
        <v/>
      </c>
      <c r="J791" s="0" t="str">
        <f aca="false">IFERROR(VLOOKUP(F791, Entries!$B:$F, 4, FALSE()),"")</f>
        <v/>
      </c>
      <c r="K791" s="0" t="str">
        <f aca="false">IFERROR(VLOOKUP(F791, Entries!$B:$F, 5, FALSE()),"")</f>
        <v/>
      </c>
      <c r="L791" s="0" t="str">
        <f aca="false">LEFT(Table22[[#This Row],[Category]],2)</f>
        <v/>
      </c>
      <c r="M791" s="0" t="str">
        <f aca="false">IF(F791&lt;&gt;0,COUNTIF($L$2:L791,L791),"")</f>
        <v/>
      </c>
      <c r="N791" s="0" t="str">
        <f aca="false">IF(F791&lt;&gt;0,L791&amp;":"&amp;M791,"")</f>
        <v/>
      </c>
    </row>
    <row r="792" customFormat="false" ht="15" hidden="false" customHeight="false" outlineLevel="0" collapsed="false">
      <c r="A792" s="5" t="n">
        <v>791</v>
      </c>
      <c r="B792" s="5" t="str">
        <f aca="false">IF(F792&lt;&gt;"",COUNTIF($J$2:J792,J792),"")</f>
        <v/>
      </c>
      <c r="C792" s="5" t="str">
        <f aca="false">IF(F792&lt;&gt;0,J792&amp;":"&amp;B792,"")</f>
        <v/>
      </c>
      <c r="D792" s="5" t="str">
        <f aca="false">IF(F792&lt;&gt;0,COUNTIF($K$2:K792,K792),"")</f>
        <v/>
      </c>
      <c r="E792" s="5" t="str">
        <f aca="false">IF(F792&lt;&gt;0,K792&amp;":"&amp;D792,"")</f>
        <v/>
      </c>
      <c r="G792" s="21"/>
      <c r="H792" s="0" t="str">
        <f aca="false">IFERROR(VLOOKUP(F792, Entries!$B:$F, 2, FALSE()),"")</f>
        <v/>
      </c>
      <c r="I792" s="0" t="str">
        <f aca="false">IFERROR(VLOOKUP(F792, Entries!$B:$F, 3, FALSE()),"")</f>
        <v/>
      </c>
      <c r="J792" s="0" t="str">
        <f aca="false">IFERROR(VLOOKUP(F792, Entries!$B:$F, 4, FALSE()),"")</f>
        <v/>
      </c>
      <c r="K792" s="0" t="str">
        <f aca="false">IFERROR(VLOOKUP(F792, Entries!$B:$F, 5, FALSE()),"")</f>
        <v/>
      </c>
      <c r="L792" s="0" t="str">
        <f aca="false">LEFT(Table22[[#This Row],[Category]],2)</f>
        <v/>
      </c>
      <c r="M792" s="0" t="str">
        <f aca="false">IF(F792&lt;&gt;0,COUNTIF($L$2:L792,L792),"")</f>
        <v/>
      </c>
      <c r="N792" s="0" t="str">
        <f aca="false">IF(F792&lt;&gt;0,L792&amp;":"&amp;M792,"")</f>
        <v/>
      </c>
    </row>
    <row r="793" customFormat="false" ht="15" hidden="false" customHeight="false" outlineLevel="0" collapsed="false">
      <c r="A793" s="5" t="n">
        <v>792</v>
      </c>
      <c r="B793" s="5" t="str">
        <f aca="false">IF(F793&lt;&gt;"",COUNTIF($J$2:J793,J793),"")</f>
        <v/>
      </c>
      <c r="C793" s="5" t="str">
        <f aca="false">IF(F793&lt;&gt;0,J793&amp;":"&amp;B793,"")</f>
        <v/>
      </c>
      <c r="D793" s="5" t="str">
        <f aca="false">IF(F793&lt;&gt;0,COUNTIF($K$2:K793,K793),"")</f>
        <v/>
      </c>
      <c r="E793" s="5" t="str">
        <f aca="false">IF(F793&lt;&gt;0,K793&amp;":"&amp;D793,"")</f>
        <v/>
      </c>
      <c r="G793" s="21"/>
      <c r="H793" s="0" t="str">
        <f aca="false">IFERROR(VLOOKUP(F793, Entries!$B:$F, 2, FALSE()),"")</f>
        <v/>
      </c>
      <c r="I793" s="0" t="str">
        <f aca="false">IFERROR(VLOOKUP(F793, Entries!$B:$F, 3, FALSE()),"")</f>
        <v/>
      </c>
      <c r="J793" s="0" t="str">
        <f aca="false">IFERROR(VLOOKUP(F793, Entries!$B:$F, 4, FALSE()),"")</f>
        <v/>
      </c>
      <c r="K793" s="0" t="str">
        <f aca="false">IFERROR(VLOOKUP(F793, Entries!$B:$F, 5, FALSE()),"")</f>
        <v/>
      </c>
      <c r="L793" s="0" t="str">
        <f aca="false">LEFT(Table22[[#This Row],[Category]],2)</f>
        <v/>
      </c>
      <c r="M793" s="0" t="str">
        <f aca="false">IF(F793&lt;&gt;0,COUNTIF($L$2:L793,L793),"")</f>
        <v/>
      </c>
      <c r="N793" s="0" t="str">
        <f aca="false">IF(F793&lt;&gt;0,L793&amp;":"&amp;M793,"")</f>
        <v/>
      </c>
    </row>
    <row r="794" customFormat="false" ht="15" hidden="false" customHeight="false" outlineLevel="0" collapsed="false">
      <c r="A794" s="5" t="n">
        <v>793</v>
      </c>
      <c r="B794" s="5" t="str">
        <f aca="false">IF(F794&lt;&gt;"",COUNTIF($J$2:J794,J794),"")</f>
        <v/>
      </c>
      <c r="C794" s="5" t="str">
        <f aca="false">IF(F794&lt;&gt;0,J794&amp;":"&amp;B794,"")</f>
        <v/>
      </c>
      <c r="D794" s="5" t="str">
        <f aca="false">IF(F794&lt;&gt;0,COUNTIF($K$2:K794,K794),"")</f>
        <v/>
      </c>
      <c r="E794" s="5" t="str">
        <f aca="false">IF(F794&lt;&gt;0,K794&amp;":"&amp;D794,"")</f>
        <v/>
      </c>
      <c r="G794" s="21"/>
      <c r="H794" s="0" t="str">
        <f aca="false">IFERROR(VLOOKUP(F794, Entries!$B:$F, 2, FALSE()),"")</f>
        <v/>
      </c>
      <c r="I794" s="0" t="str">
        <f aca="false">IFERROR(VLOOKUP(F794, Entries!$B:$F, 3, FALSE()),"")</f>
        <v/>
      </c>
      <c r="J794" s="0" t="str">
        <f aca="false">IFERROR(VLOOKUP(F794, Entries!$B:$F, 4, FALSE()),"")</f>
        <v/>
      </c>
      <c r="K794" s="0" t="str">
        <f aca="false">IFERROR(VLOOKUP(F794, Entries!$B:$F, 5, FALSE()),"")</f>
        <v/>
      </c>
      <c r="L794" s="0" t="str">
        <f aca="false">LEFT(Table22[[#This Row],[Category]],2)</f>
        <v/>
      </c>
      <c r="M794" s="0" t="str">
        <f aca="false">IF(F794&lt;&gt;0,COUNTIF($L$2:L794,L794),"")</f>
        <v/>
      </c>
      <c r="N794" s="0" t="str">
        <f aca="false">IF(F794&lt;&gt;0,L794&amp;":"&amp;M794,"")</f>
        <v/>
      </c>
    </row>
    <row r="795" customFormat="false" ht="15" hidden="false" customHeight="false" outlineLevel="0" collapsed="false">
      <c r="A795" s="5" t="n">
        <v>794</v>
      </c>
      <c r="B795" s="5" t="str">
        <f aca="false">IF(F795&lt;&gt;"",COUNTIF($J$2:J795,J795),"")</f>
        <v/>
      </c>
      <c r="C795" s="5" t="str">
        <f aca="false">IF(F795&lt;&gt;0,J795&amp;":"&amp;B795,"")</f>
        <v/>
      </c>
      <c r="D795" s="5" t="str">
        <f aca="false">IF(F795&lt;&gt;0,COUNTIF($K$2:K795,K795),"")</f>
        <v/>
      </c>
      <c r="E795" s="5" t="str">
        <f aca="false">IF(F795&lt;&gt;0,K795&amp;":"&amp;D795,"")</f>
        <v/>
      </c>
      <c r="G795" s="21"/>
      <c r="H795" s="0" t="str">
        <f aca="false">IFERROR(VLOOKUP(F795, Entries!$B:$F, 2, FALSE()),"")</f>
        <v/>
      </c>
      <c r="I795" s="0" t="str">
        <f aca="false">IFERROR(VLOOKUP(F795, Entries!$B:$F, 3, FALSE()),"")</f>
        <v/>
      </c>
      <c r="J795" s="0" t="str">
        <f aca="false">IFERROR(VLOOKUP(F795, Entries!$B:$F, 4, FALSE()),"")</f>
        <v/>
      </c>
      <c r="K795" s="0" t="str">
        <f aca="false">IFERROR(VLOOKUP(F795, Entries!$B:$F, 5, FALSE()),"")</f>
        <v/>
      </c>
      <c r="L795" s="0" t="str">
        <f aca="false">LEFT(Table22[[#This Row],[Category]],2)</f>
        <v/>
      </c>
      <c r="M795" s="0" t="str">
        <f aca="false">IF(F795&lt;&gt;0,COUNTIF($L$2:L795,L795),"")</f>
        <v/>
      </c>
      <c r="N795" s="0" t="str">
        <f aca="false">IF(F795&lt;&gt;0,L795&amp;":"&amp;M795,"")</f>
        <v/>
      </c>
    </row>
    <row r="796" customFormat="false" ht="15" hidden="false" customHeight="false" outlineLevel="0" collapsed="false">
      <c r="A796" s="5" t="n">
        <v>795</v>
      </c>
      <c r="B796" s="5" t="str">
        <f aca="false">IF(F796&lt;&gt;"",COUNTIF($J$2:J796,J796),"")</f>
        <v/>
      </c>
      <c r="C796" s="5" t="str">
        <f aca="false">IF(F796&lt;&gt;0,J796&amp;":"&amp;B796,"")</f>
        <v/>
      </c>
      <c r="D796" s="5" t="str">
        <f aca="false">IF(F796&lt;&gt;0,COUNTIF($K$2:K796,K796),"")</f>
        <v/>
      </c>
      <c r="E796" s="5" t="str">
        <f aca="false">IF(F796&lt;&gt;0,K796&amp;":"&amp;D796,"")</f>
        <v/>
      </c>
      <c r="G796" s="21"/>
      <c r="H796" s="0" t="str">
        <f aca="false">IFERROR(VLOOKUP(F796, Entries!$B:$F, 2, FALSE()),"")</f>
        <v/>
      </c>
      <c r="I796" s="0" t="str">
        <f aca="false">IFERROR(VLOOKUP(F796, Entries!$B:$F, 3, FALSE()),"")</f>
        <v/>
      </c>
      <c r="J796" s="0" t="str">
        <f aca="false">IFERROR(VLOOKUP(F796, Entries!$B:$F, 4, FALSE()),"")</f>
        <v/>
      </c>
      <c r="K796" s="0" t="str">
        <f aca="false">IFERROR(VLOOKUP(F796, Entries!$B:$F, 5, FALSE()),"")</f>
        <v/>
      </c>
      <c r="L796" s="0" t="str">
        <f aca="false">LEFT(Table22[[#This Row],[Category]],2)</f>
        <v/>
      </c>
      <c r="M796" s="0" t="str">
        <f aca="false">IF(F796&lt;&gt;0,COUNTIF($L$2:L796,L796),"")</f>
        <v/>
      </c>
      <c r="N796" s="0" t="str">
        <f aca="false">IF(F796&lt;&gt;0,L796&amp;":"&amp;M796,"")</f>
        <v/>
      </c>
    </row>
    <row r="797" customFormat="false" ht="15" hidden="false" customHeight="false" outlineLevel="0" collapsed="false">
      <c r="A797" s="5" t="n">
        <v>796</v>
      </c>
      <c r="B797" s="5" t="str">
        <f aca="false">IF(F797&lt;&gt;"",COUNTIF($J$2:J797,J797),"")</f>
        <v/>
      </c>
      <c r="C797" s="5" t="str">
        <f aca="false">IF(F797&lt;&gt;0,J797&amp;":"&amp;B797,"")</f>
        <v/>
      </c>
      <c r="D797" s="5" t="str">
        <f aca="false">IF(F797&lt;&gt;0,COUNTIF($K$2:K797,K797),"")</f>
        <v/>
      </c>
      <c r="E797" s="5" t="str">
        <f aca="false">IF(F797&lt;&gt;0,K797&amp;":"&amp;D797,"")</f>
        <v/>
      </c>
      <c r="G797" s="21"/>
      <c r="H797" s="0" t="str">
        <f aca="false">IFERROR(VLOOKUP(F797, Entries!$B:$F, 2, FALSE()),"")</f>
        <v/>
      </c>
      <c r="I797" s="0" t="str">
        <f aca="false">IFERROR(VLOOKUP(F797, Entries!$B:$F, 3, FALSE()),"")</f>
        <v/>
      </c>
      <c r="J797" s="0" t="str">
        <f aca="false">IFERROR(VLOOKUP(F797, Entries!$B:$F, 4, FALSE()),"")</f>
        <v/>
      </c>
      <c r="K797" s="0" t="str">
        <f aca="false">IFERROR(VLOOKUP(F797, Entries!$B:$F, 5, FALSE()),"")</f>
        <v/>
      </c>
      <c r="L797" s="0" t="str">
        <f aca="false">LEFT(Table22[[#This Row],[Category]],2)</f>
        <v/>
      </c>
      <c r="M797" s="0" t="str">
        <f aca="false">IF(F797&lt;&gt;0,COUNTIF($L$2:L797,L797),"")</f>
        <v/>
      </c>
      <c r="N797" s="0" t="str">
        <f aca="false">IF(F797&lt;&gt;0,L797&amp;":"&amp;M797,"")</f>
        <v/>
      </c>
    </row>
    <row r="798" customFormat="false" ht="15" hidden="false" customHeight="false" outlineLevel="0" collapsed="false">
      <c r="A798" s="5" t="n">
        <v>797</v>
      </c>
      <c r="B798" s="5" t="str">
        <f aca="false">IF(F798&lt;&gt;"",COUNTIF($J$2:J798,J798),"")</f>
        <v/>
      </c>
      <c r="C798" s="5" t="str">
        <f aca="false">IF(F798&lt;&gt;0,J798&amp;":"&amp;B798,"")</f>
        <v/>
      </c>
      <c r="D798" s="5" t="str">
        <f aca="false">IF(F798&lt;&gt;0,COUNTIF($K$2:K798,K798),"")</f>
        <v/>
      </c>
      <c r="E798" s="5" t="str">
        <f aca="false">IF(F798&lt;&gt;0,K798&amp;":"&amp;D798,"")</f>
        <v/>
      </c>
      <c r="G798" s="21"/>
      <c r="H798" s="0" t="str">
        <f aca="false">IFERROR(VLOOKUP(F798, Entries!$B:$F, 2, FALSE()),"")</f>
        <v/>
      </c>
      <c r="I798" s="0" t="str">
        <f aca="false">IFERROR(VLOOKUP(F798, Entries!$B:$F, 3, FALSE()),"")</f>
        <v/>
      </c>
      <c r="J798" s="0" t="str">
        <f aca="false">IFERROR(VLOOKUP(F798, Entries!$B:$F, 4, FALSE()),"")</f>
        <v/>
      </c>
      <c r="K798" s="0" t="str">
        <f aca="false">IFERROR(VLOOKUP(F798, Entries!$B:$F, 5, FALSE()),"")</f>
        <v/>
      </c>
      <c r="L798" s="0" t="str">
        <f aca="false">LEFT(Table22[[#This Row],[Category]],2)</f>
        <v/>
      </c>
      <c r="M798" s="0" t="str">
        <f aca="false">IF(F798&lt;&gt;0,COUNTIF($L$2:L798,L798),"")</f>
        <v/>
      </c>
      <c r="N798" s="0" t="str">
        <f aca="false">IF(F798&lt;&gt;0,L798&amp;":"&amp;M798,"")</f>
        <v/>
      </c>
    </row>
    <row r="799" customFormat="false" ht="15" hidden="false" customHeight="false" outlineLevel="0" collapsed="false">
      <c r="A799" s="5" t="n">
        <v>798</v>
      </c>
      <c r="B799" s="5" t="str">
        <f aca="false">IF(F799&lt;&gt;"",COUNTIF($J$2:J799,J799),"")</f>
        <v/>
      </c>
      <c r="C799" s="5" t="str">
        <f aca="false">IF(F799&lt;&gt;0,J799&amp;":"&amp;B799,"")</f>
        <v/>
      </c>
      <c r="D799" s="5" t="str">
        <f aca="false">IF(F799&lt;&gt;0,COUNTIF($K$2:K799,K799),"")</f>
        <v/>
      </c>
      <c r="E799" s="5" t="str">
        <f aca="false">IF(F799&lt;&gt;0,K799&amp;":"&amp;D799,"")</f>
        <v/>
      </c>
      <c r="G799" s="21"/>
      <c r="H799" s="0" t="str">
        <f aca="false">IFERROR(VLOOKUP(F799, Entries!$B:$F, 2, FALSE()),"")</f>
        <v/>
      </c>
      <c r="I799" s="0" t="str">
        <f aca="false">IFERROR(VLOOKUP(F799, Entries!$B:$F, 3, FALSE()),"")</f>
        <v/>
      </c>
      <c r="J799" s="0" t="str">
        <f aca="false">IFERROR(VLOOKUP(F799, Entries!$B:$F, 4, FALSE()),"")</f>
        <v/>
      </c>
      <c r="K799" s="0" t="str">
        <f aca="false">IFERROR(VLOOKUP(F799, Entries!$B:$F, 5, FALSE()),"")</f>
        <v/>
      </c>
      <c r="L799" s="0" t="str">
        <f aca="false">LEFT(Table22[[#This Row],[Category]],2)</f>
        <v/>
      </c>
      <c r="M799" s="0" t="str">
        <f aca="false">IF(F799&lt;&gt;0,COUNTIF($L$2:L799,L799),"")</f>
        <v/>
      </c>
      <c r="N799" s="0" t="str">
        <f aca="false">IF(F799&lt;&gt;0,L799&amp;":"&amp;M799,"")</f>
        <v/>
      </c>
    </row>
    <row r="800" customFormat="false" ht="15" hidden="false" customHeight="false" outlineLevel="0" collapsed="false">
      <c r="A800" s="5" t="n">
        <v>799</v>
      </c>
      <c r="B800" s="5" t="str">
        <f aca="false">IF(F800&lt;&gt;"",COUNTIF($J$2:J800,J800),"")</f>
        <v/>
      </c>
      <c r="C800" s="5" t="str">
        <f aca="false">IF(F800&lt;&gt;0,J800&amp;":"&amp;B800,"")</f>
        <v/>
      </c>
      <c r="D800" s="5" t="str">
        <f aca="false">IF(F800&lt;&gt;0,COUNTIF($K$2:K800,K800),"")</f>
        <v/>
      </c>
      <c r="E800" s="5" t="str">
        <f aca="false">IF(F800&lt;&gt;0,K800&amp;":"&amp;D800,"")</f>
        <v/>
      </c>
      <c r="G800" s="21"/>
      <c r="H800" s="0" t="str">
        <f aca="false">IFERROR(VLOOKUP(F800, Entries!$B:$F, 2, FALSE()),"")</f>
        <v/>
      </c>
      <c r="I800" s="0" t="str">
        <f aca="false">IFERROR(VLOOKUP(F800, Entries!$B:$F, 3, FALSE()),"")</f>
        <v/>
      </c>
      <c r="J800" s="0" t="str">
        <f aca="false">IFERROR(VLOOKUP(F800, Entries!$B:$F, 4, FALSE()),"")</f>
        <v/>
      </c>
      <c r="K800" s="0" t="str">
        <f aca="false">IFERROR(VLOOKUP(F800, Entries!$B:$F, 5, FALSE()),"")</f>
        <v/>
      </c>
      <c r="L800" s="0" t="str">
        <f aca="false">LEFT(Table22[[#This Row],[Category]],2)</f>
        <v/>
      </c>
      <c r="M800" s="0" t="str">
        <f aca="false">IF(F800&lt;&gt;0,COUNTIF($L$2:L800,L800),"")</f>
        <v/>
      </c>
      <c r="N800" s="0" t="str">
        <f aca="false">IF(F800&lt;&gt;0,L800&amp;":"&amp;M800,"")</f>
        <v/>
      </c>
    </row>
    <row r="801" customFormat="false" ht="15" hidden="false" customHeight="false" outlineLevel="0" collapsed="false">
      <c r="A801" s="5" t="n">
        <v>800</v>
      </c>
      <c r="B801" s="5" t="str">
        <f aca="false">IF(F801&lt;&gt;"",COUNTIF($J$2:J801,J801),"")</f>
        <v/>
      </c>
      <c r="C801" s="5" t="str">
        <f aca="false">IF(F801&lt;&gt;0,J801&amp;":"&amp;B801,"")</f>
        <v/>
      </c>
      <c r="D801" s="5" t="str">
        <f aca="false">IF(F801&lt;&gt;0,COUNTIF($K$2:K801,K801),"")</f>
        <v/>
      </c>
      <c r="E801" s="5" t="str">
        <f aca="false">IF(F801&lt;&gt;0,K801&amp;":"&amp;D801,"")</f>
        <v/>
      </c>
      <c r="G801" s="21"/>
      <c r="H801" s="0" t="str">
        <f aca="false">IFERROR(VLOOKUP(F801, Entries!$B:$F, 2, FALSE()),"")</f>
        <v/>
      </c>
      <c r="I801" s="0" t="str">
        <f aca="false">IFERROR(VLOOKUP(F801, Entries!$B:$F, 3, FALSE()),"")</f>
        <v/>
      </c>
      <c r="J801" s="0" t="str">
        <f aca="false">IFERROR(VLOOKUP(F801, Entries!$B:$F, 4, FALSE()),"")</f>
        <v/>
      </c>
      <c r="K801" s="0" t="str">
        <f aca="false">IFERROR(VLOOKUP(F801, Entries!$B:$F, 5, FALSE()),"")</f>
        <v/>
      </c>
      <c r="L801" s="0" t="str">
        <f aca="false">LEFT(Table22[[#This Row],[Category]],2)</f>
        <v/>
      </c>
      <c r="M801" s="0" t="str">
        <f aca="false">IF(F801&lt;&gt;0,COUNTIF($L$2:L801,L801),"")</f>
        <v/>
      </c>
      <c r="N801" s="0" t="str">
        <f aca="false">IF(F801&lt;&gt;0,L801&amp;":"&amp;M801,"")</f>
        <v/>
      </c>
    </row>
    <row r="802" customFormat="false" ht="15" hidden="false" customHeight="false" outlineLevel="0" collapsed="false">
      <c r="A802" s="5" t="n">
        <v>801</v>
      </c>
      <c r="B802" s="5" t="str">
        <f aca="false">IF(F802&lt;&gt;"",COUNTIF($J$2:J802,J802),"")</f>
        <v/>
      </c>
      <c r="C802" s="5" t="str">
        <f aca="false">IF(F802&lt;&gt;0,J802&amp;":"&amp;B802,"")</f>
        <v/>
      </c>
      <c r="D802" s="5" t="str">
        <f aca="false">IF(F802&lt;&gt;0,COUNTIF($K$2:K802,K802),"")</f>
        <v/>
      </c>
      <c r="E802" s="5" t="str">
        <f aca="false">IF(F802&lt;&gt;0,K802&amp;":"&amp;D802,"")</f>
        <v/>
      </c>
      <c r="G802" s="21"/>
      <c r="H802" s="0" t="str">
        <f aca="false">IFERROR(VLOOKUP(F802, Entries!$B:$F, 2, FALSE()),"")</f>
        <v/>
      </c>
      <c r="I802" s="0" t="str">
        <f aca="false">IFERROR(VLOOKUP(F802, Entries!$B:$F, 3, FALSE()),"")</f>
        <v/>
      </c>
      <c r="J802" s="0" t="str">
        <f aca="false">IFERROR(VLOOKUP(F802, Entries!$B:$F, 4, FALSE()),"")</f>
        <v/>
      </c>
      <c r="K802" s="0" t="str">
        <f aca="false">IFERROR(VLOOKUP(F802, Entries!$B:$F, 5, FALSE()),"")</f>
        <v/>
      </c>
      <c r="L802" s="0" t="str">
        <f aca="false">LEFT(Table22[[#This Row],[Category]],2)</f>
        <v/>
      </c>
      <c r="M802" s="0" t="str">
        <f aca="false">IF(F802&lt;&gt;0,COUNTIF($L$2:L802,L802),"")</f>
        <v/>
      </c>
      <c r="N802" s="0" t="str">
        <f aca="false">IF(F802&lt;&gt;0,L802&amp;":"&amp;M802,"")</f>
        <v/>
      </c>
    </row>
    <row r="803" customFormat="false" ht="15" hidden="false" customHeight="false" outlineLevel="0" collapsed="false">
      <c r="A803" s="5" t="n">
        <v>802</v>
      </c>
      <c r="B803" s="5" t="str">
        <f aca="false">IF(F803&lt;&gt;"",COUNTIF($J$2:J803,J803),"")</f>
        <v/>
      </c>
      <c r="C803" s="5" t="str">
        <f aca="false">IF(F803&lt;&gt;0,J803&amp;":"&amp;B803,"")</f>
        <v/>
      </c>
      <c r="D803" s="5" t="str">
        <f aca="false">IF(F803&lt;&gt;0,COUNTIF($K$2:K803,K803),"")</f>
        <v/>
      </c>
      <c r="E803" s="5" t="str">
        <f aca="false">IF(F803&lt;&gt;0,K803&amp;":"&amp;D803,"")</f>
        <v/>
      </c>
      <c r="G803" s="21"/>
      <c r="H803" s="0" t="str">
        <f aca="false">IFERROR(VLOOKUP(F803, Entries!$B:$F, 2, FALSE()),"")</f>
        <v/>
      </c>
      <c r="I803" s="0" t="str">
        <f aca="false">IFERROR(VLOOKUP(F803, Entries!$B:$F, 3, FALSE()),"")</f>
        <v/>
      </c>
      <c r="J803" s="0" t="str">
        <f aca="false">IFERROR(VLOOKUP(F803, Entries!$B:$F, 4, FALSE()),"")</f>
        <v/>
      </c>
      <c r="K803" s="0" t="str">
        <f aca="false">IFERROR(VLOOKUP(F803, Entries!$B:$F, 5, FALSE()),"")</f>
        <v/>
      </c>
      <c r="L803" s="0" t="str">
        <f aca="false">LEFT(Table22[[#This Row],[Category]],2)</f>
        <v/>
      </c>
      <c r="M803" s="0" t="str">
        <f aca="false">IF(F803&lt;&gt;0,COUNTIF($L$2:L803,L803),"")</f>
        <v/>
      </c>
      <c r="N803" s="0" t="str">
        <f aca="false">IF(F803&lt;&gt;0,L803&amp;":"&amp;M803,"")</f>
        <v/>
      </c>
    </row>
    <row r="804" customFormat="false" ht="15" hidden="false" customHeight="false" outlineLevel="0" collapsed="false">
      <c r="A804" s="5" t="n">
        <v>803</v>
      </c>
      <c r="B804" s="5" t="str">
        <f aca="false">IF(F804&lt;&gt;"",COUNTIF($J$2:J804,J804),"")</f>
        <v/>
      </c>
      <c r="C804" s="5" t="str">
        <f aca="false">IF(F804&lt;&gt;0,J804&amp;":"&amp;B804,"")</f>
        <v/>
      </c>
      <c r="D804" s="5" t="str">
        <f aca="false">IF(F804&lt;&gt;0,COUNTIF($K$2:K804,K804),"")</f>
        <v/>
      </c>
      <c r="E804" s="5" t="str">
        <f aca="false">IF(F804&lt;&gt;0,K804&amp;":"&amp;D804,"")</f>
        <v/>
      </c>
      <c r="G804" s="21"/>
      <c r="H804" s="0" t="str">
        <f aca="false">IFERROR(VLOOKUP(F804, Entries!$B:$F, 2, FALSE()),"")</f>
        <v/>
      </c>
      <c r="I804" s="0" t="str">
        <f aca="false">IFERROR(VLOOKUP(F804, Entries!$B:$F, 3, FALSE()),"")</f>
        <v/>
      </c>
      <c r="J804" s="0" t="str">
        <f aca="false">IFERROR(VLOOKUP(F804, Entries!$B:$F, 4, FALSE()),"")</f>
        <v/>
      </c>
      <c r="K804" s="0" t="str">
        <f aca="false">IFERROR(VLOOKUP(F804, Entries!$B:$F, 5, FALSE()),"")</f>
        <v/>
      </c>
      <c r="L804" s="0" t="str">
        <f aca="false">LEFT(Table22[[#This Row],[Category]],2)</f>
        <v/>
      </c>
      <c r="M804" s="0" t="str">
        <f aca="false">IF(F804&lt;&gt;0,COUNTIF($L$2:L804,L804),"")</f>
        <v/>
      </c>
      <c r="N804" s="0" t="str">
        <f aca="false">IF(F804&lt;&gt;0,L804&amp;":"&amp;M804,"")</f>
        <v/>
      </c>
    </row>
    <row r="805" customFormat="false" ht="15" hidden="false" customHeight="false" outlineLevel="0" collapsed="false">
      <c r="A805" s="5" t="n">
        <v>804</v>
      </c>
      <c r="B805" s="5" t="str">
        <f aca="false">IF(F805&lt;&gt;"",COUNTIF($J$2:J805,J805),"")</f>
        <v/>
      </c>
      <c r="C805" s="5" t="str">
        <f aca="false">IF(F805&lt;&gt;0,J805&amp;":"&amp;B805,"")</f>
        <v/>
      </c>
      <c r="D805" s="5" t="str">
        <f aca="false">IF(F805&lt;&gt;0,COUNTIF($K$2:K805,K805),"")</f>
        <v/>
      </c>
      <c r="E805" s="5" t="str">
        <f aca="false">IF(F805&lt;&gt;0,K805&amp;":"&amp;D805,"")</f>
        <v/>
      </c>
      <c r="G805" s="21"/>
      <c r="H805" s="0" t="str">
        <f aca="false">IFERROR(VLOOKUP(F805, Entries!$B:$F, 2, FALSE()),"")</f>
        <v/>
      </c>
      <c r="I805" s="0" t="str">
        <f aca="false">IFERROR(VLOOKUP(F805, Entries!$B:$F, 3, FALSE()),"")</f>
        <v/>
      </c>
      <c r="J805" s="0" t="str">
        <f aca="false">IFERROR(VLOOKUP(F805, Entries!$B:$F, 4, FALSE()),"")</f>
        <v/>
      </c>
      <c r="K805" s="0" t="str">
        <f aca="false">IFERROR(VLOOKUP(F805, Entries!$B:$F, 5, FALSE()),"")</f>
        <v/>
      </c>
      <c r="L805" s="0" t="str">
        <f aca="false">LEFT(Table22[[#This Row],[Category]],2)</f>
        <v/>
      </c>
      <c r="M805" s="0" t="str">
        <f aca="false">IF(F805&lt;&gt;0,COUNTIF($L$2:L805,L805),"")</f>
        <v/>
      </c>
      <c r="N805" s="0" t="str">
        <f aca="false">IF(F805&lt;&gt;0,L805&amp;":"&amp;M805,"")</f>
        <v/>
      </c>
    </row>
    <row r="806" customFormat="false" ht="15" hidden="false" customHeight="false" outlineLevel="0" collapsed="false">
      <c r="A806" s="5" t="n">
        <v>805</v>
      </c>
      <c r="B806" s="5" t="str">
        <f aca="false">IF(F806&lt;&gt;"",COUNTIF($J$2:J806,J806),"")</f>
        <v/>
      </c>
      <c r="C806" s="5" t="str">
        <f aca="false">IF(F806&lt;&gt;0,J806&amp;":"&amp;B806,"")</f>
        <v/>
      </c>
      <c r="D806" s="5" t="str">
        <f aca="false">IF(F806&lt;&gt;0,COUNTIF($K$2:K806,K806),"")</f>
        <v/>
      </c>
      <c r="E806" s="5" t="str">
        <f aca="false">IF(F806&lt;&gt;0,K806&amp;":"&amp;D806,"")</f>
        <v/>
      </c>
      <c r="G806" s="21"/>
      <c r="H806" s="0" t="str">
        <f aca="false">IFERROR(VLOOKUP(F806, Entries!$B:$F, 2, FALSE()),"")</f>
        <v/>
      </c>
      <c r="I806" s="0" t="str">
        <f aca="false">IFERROR(VLOOKUP(F806, Entries!$B:$F, 3, FALSE()),"")</f>
        <v/>
      </c>
      <c r="J806" s="0" t="str">
        <f aca="false">IFERROR(VLOOKUP(F806, Entries!$B:$F, 4, FALSE()),"")</f>
        <v/>
      </c>
      <c r="K806" s="0" t="str">
        <f aca="false">IFERROR(VLOOKUP(F806, Entries!$B:$F, 5, FALSE()),"")</f>
        <v/>
      </c>
      <c r="L806" s="0" t="str">
        <f aca="false">LEFT(Table22[[#This Row],[Category]],2)</f>
        <v/>
      </c>
      <c r="M806" s="0" t="str">
        <f aca="false">IF(F806&lt;&gt;0,COUNTIF($L$2:L806,L806),"")</f>
        <v/>
      </c>
      <c r="N806" s="0" t="str">
        <f aca="false">IF(F806&lt;&gt;0,L806&amp;":"&amp;M806,"")</f>
        <v/>
      </c>
    </row>
    <row r="807" customFormat="false" ht="15" hidden="false" customHeight="false" outlineLevel="0" collapsed="false">
      <c r="A807" s="5" t="n">
        <v>806</v>
      </c>
      <c r="B807" s="5" t="str">
        <f aca="false">IF(F807&lt;&gt;"",COUNTIF($J$2:J807,J807),"")</f>
        <v/>
      </c>
      <c r="C807" s="5" t="str">
        <f aca="false">IF(F807&lt;&gt;0,J807&amp;":"&amp;B807,"")</f>
        <v/>
      </c>
      <c r="D807" s="5" t="str">
        <f aca="false">IF(F807&lt;&gt;0,COUNTIF($K$2:K807,K807),"")</f>
        <v/>
      </c>
      <c r="E807" s="5" t="str">
        <f aca="false">IF(F807&lt;&gt;0,K807&amp;":"&amp;D807,"")</f>
        <v/>
      </c>
      <c r="G807" s="21"/>
      <c r="H807" s="0" t="str">
        <f aca="false">IFERROR(VLOOKUP(F807, Entries!$B:$F, 2, FALSE()),"")</f>
        <v/>
      </c>
      <c r="I807" s="0" t="str">
        <f aca="false">IFERROR(VLOOKUP(F807, Entries!$B:$F, 3, FALSE()),"")</f>
        <v/>
      </c>
      <c r="J807" s="0" t="str">
        <f aca="false">IFERROR(VLOOKUP(F807, Entries!$B:$F, 4, FALSE()),"")</f>
        <v/>
      </c>
      <c r="K807" s="0" t="str">
        <f aca="false">IFERROR(VLOOKUP(F807, Entries!$B:$F, 5, FALSE()),"")</f>
        <v/>
      </c>
      <c r="L807" s="0" t="str">
        <f aca="false">LEFT(Table22[[#This Row],[Category]],2)</f>
        <v/>
      </c>
      <c r="M807" s="0" t="str">
        <f aca="false">IF(F807&lt;&gt;0,COUNTIF($L$2:L807,L807),"")</f>
        <v/>
      </c>
      <c r="N807" s="0" t="str">
        <f aca="false">IF(F807&lt;&gt;0,L807&amp;":"&amp;M807,"")</f>
        <v/>
      </c>
    </row>
    <row r="808" customFormat="false" ht="15" hidden="false" customHeight="false" outlineLevel="0" collapsed="false">
      <c r="A808" s="5" t="n">
        <v>807</v>
      </c>
      <c r="B808" s="5" t="str">
        <f aca="false">IF(F808&lt;&gt;"",COUNTIF($J$2:J808,J808),"")</f>
        <v/>
      </c>
      <c r="C808" s="5" t="str">
        <f aca="false">IF(F808&lt;&gt;0,J808&amp;":"&amp;B808,"")</f>
        <v/>
      </c>
      <c r="D808" s="5" t="str">
        <f aca="false">IF(F808&lt;&gt;0,COUNTIF($K$2:K808,K808),"")</f>
        <v/>
      </c>
      <c r="E808" s="5" t="str">
        <f aca="false">IF(F808&lt;&gt;0,K808&amp;":"&amp;D808,"")</f>
        <v/>
      </c>
      <c r="G808" s="21"/>
      <c r="H808" s="0" t="str">
        <f aca="false">IFERROR(VLOOKUP(F808, Entries!$B:$F, 2, FALSE()),"")</f>
        <v/>
      </c>
      <c r="I808" s="0" t="str">
        <f aca="false">IFERROR(VLOOKUP(F808, Entries!$B:$F, 3, FALSE()),"")</f>
        <v/>
      </c>
      <c r="J808" s="0" t="str">
        <f aca="false">IFERROR(VLOOKUP(F808, Entries!$B:$F, 4, FALSE()),"")</f>
        <v/>
      </c>
      <c r="K808" s="0" t="str">
        <f aca="false">IFERROR(VLOOKUP(F808, Entries!$B:$F, 5, FALSE()),"")</f>
        <v/>
      </c>
      <c r="L808" s="0" t="str">
        <f aca="false">LEFT(Table22[[#This Row],[Category]],2)</f>
        <v/>
      </c>
      <c r="M808" s="0" t="str">
        <f aca="false">IF(F808&lt;&gt;0,COUNTIF($L$2:L808,L808),"")</f>
        <v/>
      </c>
      <c r="N808" s="0" t="str">
        <f aca="false">IF(F808&lt;&gt;0,L808&amp;":"&amp;M808,"")</f>
        <v/>
      </c>
    </row>
    <row r="809" customFormat="false" ht="15" hidden="false" customHeight="false" outlineLevel="0" collapsed="false">
      <c r="A809" s="5" t="n">
        <v>808</v>
      </c>
      <c r="B809" s="5" t="str">
        <f aca="false">IF(F809&lt;&gt;"",COUNTIF($J$2:J809,J809),"")</f>
        <v/>
      </c>
      <c r="C809" s="5" t="str">
        <f aca="false">IF(F809&lt;&gt;0,J809&amp;":"&amp;B809,"")</f>
        <v/>
      </c>
      <c r="D809" s="5" t="str">
        <f aca="false">IF(F809&lt;&gt;0,COUNTIF($K$2:K809,K809),"")</f>
        <v/>
      </c>
      <c r="E809" s="5" t="str">
        <f aca="false">IF(F809&lt;&gt;0,K809&amp;":"&amp;D809,"")</f>
        <v/>
      </c>
      <c r="G809" s="21"/>
      <c r="H809" s="0" t="str">
        <f aca="false">IFERROR(VLOOKUP(F809, Entries!$B:$F, 2, FALSE()),"")</f>
        <v/>
      </c>
      <c r="I809" s="0" t="str">
        <f aca="false">IFERROR(VLOOKUP(F809, Entries!$B:$F, 3, FALSE()),"")</f>
        <v/>
      </c>
      <c r="J809" s="0" t="str">
        <f aca="false">IFERROR(VLOOKUP(F809, Entries!$B:$F, 4, FALSE()),"")</f>
        <v/>
      </c>
      <c r="K809" s="0" t="str">
        <f aca="false">IFERROR(VLOOKUP(F809, Entries!$B:$F, 5, FALSE()),"")</f>
        <v/>
      </c>
      <c r="L809" s="0" t="str">
        <f aca="false">LEFT(Table22[[#This Row],[Category]],2)</f>
        <v/>
      </c>
      <c r="M809" s="0" t="str">
        <f aca="false">IF(F809&lt;&gt;0,COUNTIF($L$2:L809,L809),"")</f>
        <v/>
      </c>
      <c r="N809" s="0" t="str">
        <f aca="false">IF(F809&lt;&gt;0,L809&amp;":"&amp;M809,"")</f>
        <v/>
      </c>
    </row>
    <row r="810" customFormat="false" ht="15" hidden="false" customHeight="false" outlineLevel="0" collapsed="false">
      <c r="A810" s="5" t="n">
        <v>809</v>
      </c>
      <c r="B810" s="5" t="str">
        <f aca="false">IF(F810&lt;&gt;"",COUNTIF($J$2:J810,J810),"")</f>
        <v/>
      </c>
      <c r="C810" s="5" t="str">
        <f aca="false">IF(F810&lt;&gt;0,J810&amp;":"&amp;B810,"")</f>
        <v/>
      </c>
      <c r="D810" s="5" t="str">
        <f aca="false">IF(F810&lt;&gt;0,COUNTIF($K$2:K810,K810),"")</f>
        <v/>
      </c>
      <c r="E810" s="5" t="str">
        <f aca="false">IF(F810&lt;&gt;0,K810&amp;":"&amp;D810,"")</f>
        <v/>
      </c>
      <c r="G810" s="21"/>
      <c r="H810" s="0" t="str">
        <f aca="false">IFERROR(VLOOKUP(F810, Entries!$B:$F, 2, FALSE()),"")</f>
        <v/>
      </c>
      <c r="I810" s="0" t="str">
        <f aca="false">IFERROR(VLOOKUP(F810, Entries!$B:$F, 3, FALSE()),"")</f>
        <v/>
      </c>
      <c r="J810" s="0" t="str">
        <f aca="false">IFERROR(VLOOKUP(F810, Entries!$B:$F, 4, FALSE()),"")</f>
        <v/>
      </c>
      <c r="K810" s="0" t="str">
        <f aca="false">IFERROR(VLOOKUP(F810, Entries!$B:$F, 5, FALSE()),"")</f>
        <v/>
      </c>
      <c r="L810" s="0" t="str">
        <f aca="false">LEFT(Table22[[#This Row],[Category]],2)</f>
        <v/>
      </c>
      <c r="M810" s="0" t="str">
        <f aca="false">IF(F810&lt;&gt;0,COUNTIF($L$2:L810,L810),"")</f>
        <v/>
      </c>
      <c r="N810" s="0" t="str">
        <f aca="false">IF(F810&lt;&gt;0,L810&amp;":"&amp;M810,"")</f>
        <v/>
      </c>
    </row>
    <row r="811" customFormat="false" ht="15" hidden="false" customHeight="false" outlineLevel="0" collapsed="false">
      <c r="A811" s="5" t="n">
        <v>810</v>
      </c>
      <c r="B811" s="5" t="str">
        <f aca="false">IF(F811&lt;&gt;"",COUNTIF($J$2:J811,J811),"")</f>
        <v/>
      </c>
      <c r="C811" s="5" t="str">
        <f aca="false">IF(F811&lt;&gt;0,J811&amp;":"&amp;B811,"")</f>
        <v/>
      </c>
      <c r="D811" s="5" t="str">
        <f aca="false">IF(F811&lt;&gt;0,COUNTIF($K$2:K811,K811),"")</f>
        <v/>
      </c>
      <c r="E811" s="5" t="str">
        <f aca="false">IF(F811&lt;&gt;0,K811&amp;":"&amp;D811,"")</f>
        <v/>
      </c>
      <c r="G811" s="21"/>
      <c r="H811" s="0" t="str">
        <f aca="false">IFERROR(VLOOKUP(F811, Entries!$B:$F, 2, FALSE()),"")</f>
        <v/>
      </c>
      <c r="I811" s="0" t="str">
        <f aca="false">IFERROR(VLOOKUP(F811, Entries!$B:$F, 3, FALSE()),"")</f>
        <v/>
      </c>
      <c r="J811" s="0" t="str">
        <f aca="false">IFERROR(VLOOKUP(F811, Entries!$B:$F, 4, FALSE()),"")</f>
        <v/>
      </c>
      <c r="K811" s="0" t="str">
        <f aca="false">IFERROR(VLOOKUP(F811, Entries!$B:$F, 5, FALSE()),"")</f>
        <v/>
      </c>
      <c r="L811" s="0" t="str">
        <f aca="false">LEFT(Table22[[#This Row],[Category]],2)</f>
        <v/>
      </c>
      <c r="M811" s="0" t="str">
        <f aca="false">IF(F811&lt;&gt;0,COUNTIF($L$2:L811,L811),"")</f>
        <v/>
      </c>
      <c r="N811" s="0" t="str">
        <f aca="false">IF(F811&lt;&gt;0,L811&amp;":"&amp;M811,"")</f>
        <v/>
      </c>
    </row>
    <row r="812" customFormat="false" ht="15" hidden="false" customHeight="false" outlineLevel="0" collapsed="false">
      <c r="A812" s="5" t="n">
        <v>811</v>
      </c>
      <c r="B812" s="5" t="str">
        <f aca="false">IF(F812&lt;&gt;"",COUNTIF($J$2:J812,J812),"")</f>
        <v/>
      </c>
      <c r="C812" s="5" t="str">
        <f aca="false">IF(F812&lt;&gt;0,J812&amp;":"&amp;B812,"")</f>
        <v/>
      </c>
      <c r="D812" s="5" t="str">
        <f aca="false">IF(F812&lt;&gt;0,COUNTIF($K$2:K812,K812),"")</f>
        <v/>
      </c>
      <c r="E812" s="5" t="str">
        <f aca="false">IF(F812&lt;&gt;0,K812&amp;":"&amp;D812,"")</f>
        <v/>
      </c>
      <c r="G812" s="21"/>
      <c r="H812" s="0" t="str">
        <f aca="false">IFERROR(VLOOKUP(F812, Entries!$B:$F, 2, FALSE()),"")</f>
        <v/>
      </c>
      <c r="I812" s="0" t="str">
        <f aca="false">IFERROR(VLOOKUP(F812, Entries!$B:$F, 3, FALSE()),"")</f>
        <v/>
      </c>
      <c r="J812" s="0" t="str">
        <f aca="false">IFERROR(VLOOKUP(F812, Entries!$B:$F, 4, FALSE()),"")</f>
        <v/>
      </c>
      <c r="K812" s="0" t="str">
        <f aca="false">IFERROR(VLOOKUP(F812, Entries!$B:$F, 5, FALSE()),"")</f>
        <v/>
      </c>
      <c r="L812" s="0" t="str">
        <f aca="false">LEFT(Table22[[#This Row],[Category]],2)</f>
        <v/>
      </c>
      <c r="M812" s="0" t="str">
        <f aca="false">IF(F812&lt;&gt;0,COUNTIF($L$2:L812,L812),"")</f>
        <v/>
      </c>
      <c r="N812" s="0" t="str">
        <f aca="false">IF(F812&lt;&gt;0,L812&amp;":"&amp;M812,"")</f>
        <v/>
      </c>
    </row>
    <row r="813" customFormat="false" ht="15" hidden="false" customHeight="false" outlineLevel="0" collapsed="false">
      <c r="A813" s="5" t="n">
        <v>812</v>
      </c>
      <c r="B813" s="5" t="str">
        <f aca="false">IF(F813&lt;&gt;"",COUNTIF($J$2:J813,J813),"")</f>
        <v/>
      </c>
      <c r="C813" s="5" t="str">
        <f aca="false">IF(F813&lt;&gt;0,J813&amp;":"&amp;B813,"")</f>
        <v/>
      </c>
      <c r="D813" s="5" t="str">
        <f aca="false">IF(F813&lt;&gt;0,COUNTIF($K$2:K813,K813),"")</f>
        <v/>
      </c>
      <c r="E813" s="5" t="str">
        <f aca="false">IF(F813&lt;&gt;0,K813&amp;":"&amp;D813,"")</f>
        <v/>
      </c>
      <c r="G813" s="21"/>
      <c r="H813" s="0" t="str">
        <f aca="false">IFERROR(VLOOKUP(F813, Entries!$B:$F, 2, FALSE()),"")</f>
        <v/>
      </c>
      <c r="I813" s="0" t="str">
        <f aca="false">IFERROR(VLOOKUP(F813, Entries!$B:$F, 3, FALSE()),"")</f>
        <v/>
      </c>
      <c r="J813" s="0" t="str">
        <f aca="false">IFERROR(VLOOKUP(F813, Entries!$B:$F, 4, FALSE()),"")</f>
        <v/>
      </c>
      <c r="K813" s="0" t="str">
        <f aca="false">IFERROR(VLOOKUP(F813, Entries!$B:$F, 5, FALSE()),"")</f>
        <v/>
      </c>
      <c r="L813" s="0" t="str">
        <f aca="false">LEFT(Table22[[#This Row],[Category]],2)</f>
        <v/>
      </c>
      <c r="M813" s="0" t="str">
        <f aca="false">IF(F813&lt;&gt;0,COUNTIF($L$2:L813,L813),"")</f>
        <v/>
      </c>
      <c r="N813" s="0" t="str">
        <f aca="false">IF(F813&lt;&gt;0,L813&amp;":"&amp;M813,"")</f>
        <v/>
      </c>
    </row>
    <row r="814" customFormat="false" ht="15" hidden="false" customHeight="false" outlineLevel="0" collapsed="false">
      <c r="A814" s="5" t="n">
        <v>813</v>
      </c>
      <c r="B814" s="5" t="str">
        <f aca="false">IF(F814&lt;&gt;"",COUNTIF($J$2:J814,J814),"")</f>
        <v/>
      </c>
      <c r="C814" s="5" t="str">
        <f aca="false">IF(F814&lt;&gt;0,J814&amp;":"&amp;B814,"")</f>
        <v/>
      </c>
      <c r="D814" s="5" t="str">
        <f aca="false">IF(F814&lt;&gt;0,COUNTIF($K$2:K814,K814),"")</f>
        <v/>
      </c>
      <c r="E814" s="5" t="str">
        <f aca="false">IF(F814&lt;&gt;0,K814&amp;":"&amp;D814,"")</f>
        <v/>
      </c>
      <c r="G814" s="21"/>
      <c r="H814" s="0" t="str">
        <f aca="false">IFERROR(VLOOKUP(F814, Entries!$B:$F, 2, FALSE()),"")</f>
        <v/>
      </c>
      <c r="I814" s="0" t="str">
        <f aca="false">IFERROR(VLOOKUP(F814, Entries!$B:$F, 3, FALSE()),"")</f>
        <v/>
      </c>
      <c r="J814" s="0" t="str">
        <f aca="false">IFERROR(VLOOKUP(F814, Entries!$B:$F, 4, FALSE()),"")</f>
        <v/>
      </c>
      <c r="K814" s="0" t="str">
        <f aca="false">IFERROR(VLOOKUP(F814, Entries!$B:$F, 5, FALSE()),"")</f>
        <v/>
      </c>
      <c r="L814" s="0" t="str">
        <f aca="false">LEFT(Table22[[#This Row],[Category]],2)</f>
        <v/>
      </c>
      <c r="M814" s="0" t="str">
        <f aca="false">IF(F814&lt;&gt;0,COUNTIF($L$2:L814,L814),"")</f>
        <v/>
      </c>
      <c r="N814" s="0" t="str">
        <f aca="false">IF(F814&lt;&gt;0,L814&amp;":"&amp;M814,"")</f>
        <v/>
      </c>
    </row>
    <row r="815" customFormat="false" ht="15" hidden="false" customHeight="false" outlineLevel="0" collapsed="false">
      <c r="A815" s="5" t="n">
        <v>814</v>
      </c>
      <c r="B815" s="5" t="str">
        <f aca="false">IF(F815&lt;&gt;"",COUNTIF($J$2:J815,J815),"")</f>
        <v/>
      </c>
      <c r="C815" s="5" t="str">
        <f aca="false">IF(F815&lt;&gt;0,J815&amp;":"&amp;B815,"")</f>
        <v/>
      </c>
      <c r="D815" s="5" t="str">
        <f aca="false">IF(F815&lt;&gt;0,COUNTIF($K$2:K815,K815),"")</f>
        <v/>
      </c>
      <c r="E815" s="5" t="str">
        <f aca="false">IF(F815&lt;&gt;0,K815&amp;":"&amp;D815,"")</f>
        <v/>
      </c>
      <c r="G815" s="21"/>
      <c r="H815" s="0" t="str">
        <f aca="false">IFERROR(VLOOKUP(F815, Entries!$B:$F, 2, FALSE()),"")</f>
        <v/>
      </c>
      <c r="I815" s="0" t="str">
        <f aca="false">IFERROR(VLOOKUP(F815, Entries!$B:$F, 3, FALSE()),"")</f>
        <v/>
      </c>
      <c r="J815" s="0" t="str">
        <f aca="false">IFERROR(VLOOKUP(F815, Entries!$B:$F, 4, FALSE()),"")</f>
        <v/>
      </c>
      <c r="K815" s="0" t="str">
        <f aca="false">IFERROR(VLOOKUP(F815, Entries!$B:$F, 5, FALSE()),"")</f>
        <v/>
      </c>
      <c r="L815" s="0" t="str">
        <f aca="false">LEFT(Table22[[#This Row],[Category]],2)</f>
        <v/>
      </c>
      <c r="M815" s="0" t="str">
        <f aca="false">IF(F815&lt;&gt;0,COUNTIF($L$2:L815,L815),"")</f>
        <v/>
      </c>
      <c r="N815" s="0" t="str">
        <f aca="false">IF(F815&lt;&gt;0,L815&amp;":"&amp;M815,"")</f>
        <v/>
      </c>
    </row>
    <row r="816" customFormat="false" ht="15" hidden="false" customHeight="false" outlineLevel="0" collapsed="false">
      <c r="A816" s="5" t="n">
        <v>815</v>
      </c>
      <c r="B816" s="5" t="str">
        <f aca="false">IF(F816&lt;&gt;"",COUNTIF($J$2:J816,J816),"")</f>
        <v/>
      </c>
      <c r="C816" s="5" t="str">
        <f aca="false">IF(F816&lt;&gt;0,J816&amp;":"&amp;B816,"")</f>
        <v/>
      </c>
      <c r="D816" s="5" t="str">
        <f aca="false">IF(F816&lt;&gt;0,COUNTIF($K$2:K816,K816),"")</f>
        <v/>
      </c>
      <c r="E816" s="5" t="str">
        <f aca="false">IF(F816&lt;&gt;0,K816&amp;":"&amp;D816,"")</f>
        <v/>
      </c>
      <c r="G816" s="21"/>
      <c r="H816" s="0" t="str">
        <f aca="false">IFERROR(VLOOKUP(F816, Entries!$B:$F, 2, FALSE()),"")</f>
        <v/>
      </c>
      <c r="I816" s="0" t="str">
        <f aca="false">IFERROR(VLOOKUP(F816, Entries!$B:$F, 3, FALSE()),"")</f>
        <v/>
      </c>
      <c r="J816" s="0" t="str">
        <f aca="false">IFERROR(VLOOKUP(F816, Entries!$B:$F, 4, FALSE()),"")</f>
        <v/>
      </c>
      <c r="K816" s="0" t="str">
        <f aca="false">IFERROR(VLOOKUP(F816, Entries!$B:$F, 5, FALSE()),"")</f>
        <v/>
      </c>
      <c r="L816" s="0" t="str">
        <f aca="false">LEFT(Table22[[#This Row],[Category]],2)</f>
        <v/>
      </c>
      <c r="M816" s="0" t="str">
        <f aca="false">IF(F816&lt;&gt;0,COUNTIF($L$2:L816,L816),"")</f>
        <v/>
      </c>
      <c r="N816" s="0" t="str">
        <f aca="false">IF(F816&lt;&gt;0,L816&amp;":"&amp;M816,"")</f>
        <v/>
      </c>
    </row>
    <row r="817" customFormat="false" ht="15" hidden="false" customHeight="false" outlineLevel="0" collapsed="false">
      <c r="A817" s="5" t="n">
        <v>816</v>
      </c>
      <c r="B817" s="5" t="str">
        <f aca="false">IF(F817&lt;&gt;"",COUNTIF($J$2:J817,J817),"")</f>
        <v/>
      </c>
      <c r="C817" s="5" t="str">
        <f aca="false">IF(F817&lt;&gt;0,J817&amp;":"&amp;B817,"")</f>
        <v/>
      </c>
      <c r="D817" s="5" t="str">
        <f aca="false">IF(F817&lt;&gt;0,COUNTIF($K$2:K817,K817),"")</f>
        <v/>
      </c>
      <c r="E817" s="5" t="str">
        <f aca="false">IF(F817&lt;&gt;0,K817&amp;":"&amp;D817,"")</f>
        <v/>
      </c>
      <c r="G817" s="21"/>
      <c r="H817" s="0" t="str">
        <f aca="false">IFERROR(VLOOKUP(F817, Entries!$B:$F, 2, FALSE()),"")</f>
        <v/>
      </c>
      <c r="I817" s="0" t="str">
        <f aca="false">IFERROR(VLOOKUP(F817, Entries!$B:$F, 3, FALSE()),"")</f>
        <v/>
      </c>
      <c r="J817" s="0" t="str">
        <f aca="false">IFERROR(VLOOKUP(F817, Entries!$B:$F, 4, FALSE()),"")</f>
        <v/>
      </c>
      <c r="K817" s="0" t="str">
        <f aca="false">IFERROR(VLOOKUP(F817, Entries!$B:$F, 5, FALSE()),"")</f>
        <v/>
      </c>
      <c r="L817" s="0" t="str">
        <f aca="false">LEFT(Table22[[#This Row],[Category]],2)</f>
        <v/>
      </c>
      <c r="M817" s="0" t="str">
        <f aca="false">IF(F817&lt;&gt;0,COUNTIF($L$2:L817,L817),"")</f>
        <v/>
      </c>
      <c r="N817" s="0" t="str">
        <f aca="false">IF(F817&lt;&gt;0,L817&amp;":"&amp;M817,"")</f>
        <v/>
      </c>
    </row>
    <row r="818" customFormat="false" ht="15" hidden="false" customHeight="false" outlineLevel="0" collapsed="false">
      <c r="A818" s="5" t="n">
        <v>817</v>
      </c>
      <c r="B818" s="5" t="str">
        <f aca="false">IF(F818&lt;&gt;"",COUNTIF($J$2:J818,J818),"")</f>
        <v/>
      </c>
      <c r="C818" s="5" t="str">
        <f aca="false">IF(F818&lt;&gt;0,J818&amp;":"&amp;B818,"")</f>
        <v/>
      </c>
      <c r="D818" s="5" t="str">
        <f aca="false">IF(F818&lt;&gt;0,COUNTIF($K$2:K818,K818),"")</f>
        <v/>
      </c>
      <c r="E818" s="5" t="str">
        <f aca="false">IF(F818&lt;&gt;0,K818&amp;":"&amp;D818,"")</f>
        <v/>
      </c>
      <c r="G818" s="21"/>
      <c r="H818" s="0" t="str">
        <f aca="false">IFERROR(VLOOKUP(F818, Entries!$B:$F, 2, FALSE()),"")</f>
        <v/>
      </c>
      <c r="I818" s="0" t="str">
        <f aca="false">IFERROR(VLOOKUP(F818, Entries!$B:$F, 3, FALSE()),"")</f>
        <v/>
      </c>
      <c r="J818" s="0" t="str">
        <f aca="false">IFERROR(VLOOKUP(F818, Entries!$B:$F, 4, FALSE()),"")</f>
        <v/>
      </c>
      <c r="K818" s="0" t="str">
        <f aca="false">IFERROR(VLOOKUP(F818, Entries!$B:$F, 5, FALSE()),"")</f>
        <v/>
      </c>
      <c r="L818" s="0" t="str">
        <f aca="false">LEFT(Table22[[#This Row],[Category]],2)</f>
        <v/>
      </c>
      <c r="M818" s="0" t="str">
        <f aca="false">IF(F818&lt;&gt;0,COUNTIF($L$2:L818,L818),"")</f>
        <v/>
      </c>
      <c r="N818" s="0" t="str">
        <f aca="false">IF(F818&lt;&gt;0,L818&amp;":"&amp;M818,"")</f>
        <v/>
      </c>
    </row>
    <row r="819" customFormat="false" ht="15" hidden="false" customHeight="false" outlineLevel="0" collapsed="false">
      <c r="A819" s="5" t="n">
        <v>818</v>
      </c>
      <c r="B819" s="5" t="str">
        <f aca="false">IF(F819&lt;&gt;"",COUNTIF($J$2:J819,J819),"")</f>
        <v/>
      </c>
      <c r="C819" s="5" t="str">
        <f aca="false">IF(F819&lt;&gt;0,J819&amp;":"&amp;B819,"")</f>
        <v/>
      </c>
      <c r="D819" s="5" t="str">
        <f aca="false">IF(F819&lt;&gt;0,COUNTIF($K$2:K819,K819),"")</f>
        <v/>
      </c>
      <c r="E819" s="5" t="str">
        <f aca="false">IF(F819&lt;&gt;0,K819&amp;":"&amp;D819,"")</f>
        <v/>
      </c>
      <c r="G819" s="21"/>
      <c r="H819" s="0" t="str">
        <f aca="false">IFERROR(VLOOKUP(F819, Entries!$B:$F, 2, FALSE()),"")</f>
        <v/>
      </c>
      <c r="I819" s="0" t="str">
        <f aca="false">IFERROR(VLOOKUP(F819, Entries!$B:$F, 3, FALSE()),"")</f>
        <v/>
      </c>
      <c r="J819" s="0" t="str">
        <f aca="false">IFERROR(VLOOKUP(F819, Entries!$B:$F, 4, FALSE()),"")</f>
        <v/>
      </c>
      <c r="K819" s="0" t="str">
        <f aca="false">IFERROR(VLOOKUP(F819, Entries!$B:$F, 5, FALSE()),"")</f>
        <v/>
      </c>
      <c r="L819" s="0" t="str">
        <f aca="false">LEFT(Table22[[#This Row],[Category]],2)</f>
        <v/>
      </c>
      <c r="M819" s="0" t="str">
        <f aca="false">IF(F819&lt;&gt;0,COUNTIF($L$2:L819,L819),"")</f>
        <v/>
      </c>
      <c r="N819" s="0" t="str">
        <f aca="false">IF(F819&lt;&gt;0,L819&amp;":"&amp;M819,"")</f>
        <v/>
      </c>
    </row>
    <row r="820" customFormat="false" ht="15" hidden="false" customHeight="false" outlineLevel="0" collapsed="false">
      <c r="A820" s="5" t="n">
        <v>819</v>
      </c>
      <c r="B820" s="5" t="str">
        <f aca="false">IF(F820&lt;&gt;"",COUNTIF($J$2:J820,J820),"")</f>
        <v/>
      </c>
      <c r="C820" s="5" t="str">
        <f aca="false">IF(F820&lt;&gt;0,J820&amp;":"&amp;B820,"")</f>
        <v/>
      </c>
      <c r="D820" s="5" t="str">
        <f aca="false">IF(F820&lt;&gt;0,COUNTIF($K$2:K820,K820),"")</f>
        <v/>
      </c>
      <c r="E820" s="5" t="str">
        <f aca="false">IF(F820&lt;&gt;0,K820&amp;":"&amp;D820,"")</f>
        <v/>
      </c>
      <c r="G820" s="21"/>
      <c r="H820" s="0" t="str">
        <f aca="false">IFERROR(VLOOKUP(F820, Entries!$B:$F, 2, FALSE()),"")</f>
        <v/>
      </c>
      <c r="I820" s="0" t="str">
        <f aca="false">IFERROR(VLOOKUP(F820, Entries!$B:$F, 3, FALSE()),"")</f>
        <v/>
      </c>
      <c r="J820" s="0" t="str">
        <f aca="false">IFERROR(VLOOKUP(F820, Entries!$B:$F, 4, FALSE()),"")</f>
        <v/>
      </c>
      <c r="K820" s="0" t="str">
        <f aca="false">IFERROR(VLOOKUP(F820, Entries!$B:$F, 5, FALSE()),"")</f>
        <v/>
      </c>
      <c r="L820" s="0" t="str">
        <f aca="false">LEFT(Table22[[#This Row],[Category]],2)</f>
        <v/>
      </c>
      <c r="M820" s="0" t="str">
        <f aca="false">IF(F820&lt;&gt;0,COUNTIF($L$2:L820,L820),"")</f>
        <v/>
      </c>
      <c r="N820" s="0" t="str">
        <f aca="false">IF(F820&lt;&gt;0,L820&amp;":"&amp;M820,"")</f>
        <v/>
      </c>
    </row>
    <row r="821" customFormat="false" ht="15" hidden="false" customHeight="false" outlineLevel="0" collapsed="false">
      <c r="A821" s="5" t="n">
        <v>820</v>
      </c>
      <c r="B821" s="5" t="str">
        <f aca="false">IF(F821&lt;&gt;"",COUNTIF($J$2:J821,J821),"")</f>
        <v/>
      </c>
      <c r="C821" s="5" t="str">
        <f aca="false">IF(F821&lt;&gt;0,J821&amp;":"&amp;B821,"")</f>
        <v/>
      </c>
      <c r="D821" s="5" t="str">
        <f aca="false">IF(F821&lt;&gt;0,COUNTIF($K$2:K821,K821),"")</f>
        <v/>
      </c>
      <c r="E821" s="5" t="str">
        <f aca="false">IF(F821&lt;&gt;0,K821&amp;":"&amp;D821,"")</f>
        <v/>
      </c>
      <c r="G821" s="21"/>
      <c r="H821" s="0" t="str">
        <f aca="false">IFERROR(VLOOKUP(F821, Entries!$B:$F, 2, FALSE()),"")</f>
        <v/>
      </c>
      <c r="I821" s="0" t="str">
        <f aca="false">IFERROR(VLOOKUP(F821, Entries!$B:$F, 3, FALSE()),"")</f>
        <v/>
      </c>
      <c r="J821" s="0" t="str">
        <f aca="false">IFERROR(VLOOKUP(F821, Entries!$B:$F, 4, FALSE()),"")</f>
        <v/>
      </c>
      <c r="K821" s="0" t="str">
        <f aca="false">IFERROR(VLOOKUP(F821, Entries!$B:$F, 5, FALSE()),"")</f>
        <v/>
      </c>
      <c r="L821" s="0" t="str">
        <f aca="false">LEFT(Table22[[#This Row],[Category]],2)</f>
        <v/>
      </c>
      <c r="M821" s="0" t="str">
        <f aca="false">IF(F821&lt;&gt;0,COUNTIF($L$2:L821,L821),"")</f>
        <v/>
      </c>
      <c r="N821" s="0" t="str">
        <f aca="false">IF(F821&lt;&gt;0,L821&amp;":"&amp;M821,"")</f>
        <v/>
      </c>
    </row>
    <row r="822" customFormat="false" ht="15" hidden="false" customHeight="false" outlineLevel="0" collapsed="false">
      <c r="A822" s="5" t="n">
        <v>821</v>
      </c>
      <c r="B822" s="5" t="str">
        <f aca="false">IF(F822&lt;&gt;"",COUNTIF($J$2:J822,J822),"")</f>
        <v/>
      </c>
      <c r="C822" s="5" t="str">
        <f aca="false">IF(F822&lt;&gt;0,J822&amp;":"&amp;B822,"")</f>
        <v/>
      </c>
      <c r="D822" s="5" t="str">
        <f aca="false">IF(F822&lt;&gt;0,COUNTIF($K$2:K822,K822),"")</f>
        <v/>
      </c>
      <c r="E822" s="5" t="str">
        <f aca="false">IF(F822&lt;&gt;0,K822&amp;":"&amp;D822,"")</f>
        <v/>
      </c>
      <c r="G822" s="21"/>
      <c r="H822" s="0" t="str">
        <f aca="false">IFERROR(VLOOKUP(F822, Entries!$B:$F, 2, FALSE()),"")</f>
        <v/>
      </c>
      <c r="I822" s="0" t="str">
        <f aca="false">IFERROR(VLOOKUP(F822, Entries!$B:$F, 3, FALSE()),"")</f>
        <v/>
      </c>
      <c r="J822" s="0" t="str">
        <f aca="false">IFERROR(VLOOKUP(F822, Entries!$B:$F, 4, FALSE()),"")</f>
        <v/>
      </c>
      <c r="K822" s="0" t="str">
        <f aca="false">IFERROR(VLOOKUP(F822, Entries!$B:$F, 5, FALSE()),"")</f>
        <v/>
      </c>
      <c r="L822" s="0" t="str">
        <f aca="false">LEFT(Table22[[#This Row],[Category]],2)</f>
        <v/>
      </c>
      <c r="M822" s="0" t="str">
        <f aca="false">IF(F822&lt;&gt;0,COUNTIF($L$2:L822,L822),"")</f>
        <v/>
      </c>
      <c r="N822" s="0" t="str">
        <f aca="false">IF(F822&lt;&gt;0,L822&amp;":"&amp;M822,"")</f>
        <v/>
      </c>
    </row>
    <row r="823" customFormat="false" ht="15" hidden="false" customHeight="false" outlineLevel="0" collapsed="false">
      <c r="A823" s="5" t="n">
        <v>822</v>
      </c>
      <c r="B823" s="5" t="str">
        <f aca="false">IF(F823&lt;&gt;"",COUNTIF($J$2:J823,J823),"")</f>
        <v/>
      </c>
      <c r="C823" s="5" t="str">
        <f aca="false">IF(F823&lt;&gt;0,J823&amp;":"&amp;B823,"")</f>
        <v/>
      </c>
      <c r="D823" s="5" t="str">
        <f aca="false">IF(F823&lt;&gt;0,COUNTIF($K$2:K823,K823),"")</f>
        <v/>
      </c>
      <c r="E823" s="5" t="str">
        <f aca="false">IF(F823&lt;&gt;0,K823&amp;":"&amp;D823,"")</f>
        <v/>
      </c>
      <c r="G823" s="21"/>
      <c r="H823" s="0" t="str">
        <f aca="false">IFERROR(VLOOKUP(F823, Entries!$B:$F, 2, FALSE()),"")</f>
        <v/>
      </c>
      <c r="I823" s="0" t="str">
        <f aca="false">IFERROR(VLOOKUP(F823, Entries!$B:$F, 3, FALSE()),"")</f>
        <v/>
      </c>
      <c r="J823" s="0" t="str">
        <f aca="false">IFERROR(VLOOKUP(F823, Entries!$B:$F, 4, FALSE()),"")</f>
        <v/>
      </c>
      <c r="K823" s="0" t="str">
        <f aca="false">IFERROR(VLOOKUP(F823, Entries!$B:$F, 5, FALSE()),"")</f>
        <v/>
      </c>
      <c r="L823" s="0" t="str">
        <f aca="false">LEFT(Table22[[#This Row],[Category]],2)</f>
        <v/>
      </c>
      <c r="M823" s="0" t="str">
        <f aca="false">IF(F823&lt;&gt;0,COUNTIF($L$2:L823,L823),"")</f>
        <v/>
      </c>
      <c r="N823" s="0" t="str">
        <f aca="false">IF(F823&lt;&gt;0,L823&amp;":"&amp;M823,"")</f>
        <v/>
      </c>
    </row>
    <row r="824" customFormat="false" ht="15" hidden="false" customHeight="false" outlineLevel="0" collapsed="false">
      <c r="A824" s="5" t="n">
        <v>823</v>
      </c>
      <c r="B824" s="5" t="str">
        <f aca="false">IF(F824&lt;&gt;"",COUNTIF($J$2:J824,J824),"")</f>
        <v/>
      </c>
      <c r="C824" s="5" t="str">
        <f aca="false">IF(F824&lt;&gt;0,J824&amp;":"&amp;B824,"")</f>
        <v/>
      </c>
      <c r="D824" s="5" t="str">
        <f aca="false">IF(F824&lt;&gt;0,COUNTIF($K$2:K824,K824),"")</f>
        <v/>
      </c>
      <c r="E824" s="5" t="str">
        <f aca="false">IF(F824&lt;&gt;0,K824&amp;":"&amp;D824,"")</f>
        <v/>
      </c>
      <c r="G824" s="21"/>
      <c r="H824" s="0" t="str">
        <f aca="false">IFERROR(VLOOKUP(F824, Entries!$B:$F, 2, FALSE()),"")</f>
        <v/>
      </c>
      <c r="I824" s="0" t="str">
        <f aca="false">IFERROR(VLOOKUP(F824, Entries!$B:$F, 3, FALSE()),"")</f>
        <v/>
      </c>
      <c r="J824" s="0" t="str">
        <f aca="false">IFERROR(VLOOKUP(F824, Entries!$B:$F, 4, FALSE()),"")</f>
        <v/>
      </c>
      <c r="K824" s="0" t="str">
        <f aca="false">IFERROR(VLOOKUP(F824, Entries!$B:$F, 5, FALSE()),"")</f>
        <v/>
      </c>
      <c r="L824" s="0" t="str">
        <f aca="false">LEFT(Table22[[#This Row],[Category]],2)</f>
        <v/>
      </c>
      <c r="M824" s="0" t="str">
        <f aca="false">IF(F824&lt;&gt;0,COUNTIF($L$2:L824,L824),"")</f>
        <v/>
      </c>
      <c r="N824" s="0" t="str">
        <f aca="false">IF(F824&lt;&gt;0,L824&amp;":"&amp;M824,"")</f>
        <v/>
      </c>
    </row>
    <row r="825" customFormat="false" ht="15" hidden="false" customHeight="false" outlineLevel="0" collapsed="false">
      <c r="A825" s="5" t="n">
        <v>824</v>
      </c>
      <c r="B825" s="5" t="str">
        <f aca="false">IF(F825&lt;&gt;"",COUNTIF($J$2:J825,J825),"")</f>
        <v/>
      </c>
      <c r="C825" s="5" t="str">
        <f aca="false">IF(F825&lt;&gt;0,J825&amp;":"&amp;B825,"")</f>
        <v/>
      </c>
      <c r="D825" s="5" t="str">
        <f aca="false">IF(F825&lt;&gt;0,COUNTIF($K$2:K825,K825),"")</f>
        <v/>
      </c>
      <c r="E825" s="5" t="str">
        <f aca="false">IF(F825&lt;&gt;0,K825&amp;":"&amp;D825,"")</f>
        <v/>
      </c>
      <c r="G825" s="21"/>
      <c r="H825" s="0" t="str">
        <f aca="false">IFERROR(VLOOKUP(F825, Entries!$B:$F, 2, FALSE()),"")</f>
        <v/>
      </c>
      <c r="I825" s="0" t="str">
        <f aca="false">IFERROR(VLOOKUP(F825, Entries!$B:$F, 3, FALSE()),"")</f>
        <v/>
      </c>
      <c r="J825" s="0" t="str">
        <f aca="false">IFERROR(VLOOKUP(F825, Entries!$B:$F, 4, FALSE()),"")</f>
        <v/>
      </c>
      <c r="K825" s="0" t="str">
        <f aca="false">IFERROR(VLOOKUP(F825, Entries!$B:$F, 5, FALSE()),"")</f>
        <v/>
      </c>
      <c r="L825" s="0" t="str">
        <f aca="false">LEFT(Table22[[#This Row],[Category]],2)</f>
        <v/>
      </c>
      <c r="M825" s="0" t="str">
        <f aca="false">IF(F825&lt;&gt;0,COUNTIF($L$2:L825,L825),"")</f>
        <v/>
      </c>
      <c r="N825" s="0" t="str">
        <f aca="false">IF(F825&lt;&gt;0,L825&amp;":"&amp;M825,"")</f>
        <v/>
      </c>
    </row>
    <row r="826" customFormat="false" ht="15" hidden="false" customHeight="false" outlineLevel="0" collapsed="false">
      <c r="A826" s="5" t="n">
        <v>825</v>
      </c>
      <c r="B826" s="5" t="str">
        <f aca="false">IF(F826&lt;&gt;"",COUNTIF($J$2:J826,J826),"")</f>
        <v/>
      </c>
      <c r="C826" s="5" t="str">
        <f aca="false">IF(F826&lt;&gt;0,J826&amp;":"&amp;B826,"")</f>
        <v/>
      </c>
      <c r="D826" s="5" t="str">
        <f aca="false">IF(F826&lt;&gt;0,COUNTIF($K$2:K826,K826),"")</f>
        <v/>
      </c>
      <c r="E826" s="5" t="str">
        <f aca="false">IF(F826&lt;&gt;0,K826&amp;":"&amp;D826,"")</f>
        <v/>
      </c>
      <c r="G826" s="21"/>
      <c r="H826" s="0" t="str">
        <f aca="false">IFERROR(VLOOKUP(F826, Entries!$B:$F, 2, FALSE()),"")</f>
        <v/>
      </c>
      <c r="I826" s="0" t="str">
        <f aca="false">IFERROR(VLOOKUP(F826, Entries!$B:$F, 3, FALSE()),"")</f>
        <v/>
      </c>
      <c r="J826" s="0" t="str">
        <f aca="false">IFERROR(VLOOKUP(F826, Entries!$B:$F, 4, FALSE()),"")</f>
        <v/>
      </c>
      <c r="K826" s="0" t="str">
        <f aca="false">IFERROR(VLOOKUP(F826, Entries!$B:$F, 5, FALSE()),"")</f>
        <v/>
      </c>
      <c r="L826" s="0" t="str">
        <f aca="false">LEFT(Table22[[#This Row],[Category]],2)</f>
        <v/>
      </c>
      <c r="M826" s="0" t="str">
        <f aca="false">IF(F826&lt;&gt;0,COUNTIF($L$2:L826,L826),"")</f>
        <v/>
      </c>
      <c r="N826" s="0" t="str">
        <f aca="false">IF(F826&lt;&gt;0,L826&amp;":"&amp;M826,"")</f>
        <v/>
      </c>
    </row>
    <row r="827" customFormat="false" ht="15" hidden="false" customHeight="false" outlineLevel="0" collapsed="false">
      <c r="A827" s="5" t="n">
        <v>826</v>
      </c>
      <c r="B827" s="5" t="str">
        <f aca="false">IF(F827&lt;&gt;"",COUNTIF($J$2:J827,J827),"")</f>
        <v/>
      </c>
      <c r="C827" s="5" t="str">
        <f aca="false">IF(F827&lt;&gt;0,J827&amp;":"&amp;B827,"")</f>
        <v/>
      </c>
      <c r="D827" s="5" t="str">
        <f aca="false">IF(F827&lt;&gt;0,COUNTIF($K$2:K827,K827),"")</f>
        <v/>
      </c>
      <c r="E827" s="5" t="str">
        <f aca="false">IF(F827&lt;&gt;0,K827&amp;":"&amp;D827,"")</f>
        <v/>
      </c>
      <c r="G827" s="21"/>
      <c r="H827" s="0" t="str">
        <f aca="false">IFERROR(VLOOKUP(F827, Entries!$B:$F, 2, FALSE()),"")</f>
        <v/>
      </c>
      <c r="I827" s="0" t="str">
        <f aca="false">IFERROR(VLOOKUP(F827, Entries!$B:$F, 3, FALSE()),"")</f>
        <v/>
      </c>
      <c r="J827" s="0" t="str">
        <f aca="false">IFERROR(VLOOKUP(F827, Entries!$B:$F, 4, FALSE()),"")</f>
        <v/>
      </c>
      <c r="K827" s="0" t="str">
        <f aca="false">IFERROR(VLOOKUP(F827, Entries!$B:$F, 5, FALSE()),"")</f>
        <v/>
      </c>
      <c r="L827" s="0" t="str">
        <f aca="false">LEFT(Table22[[#This Row],[Category]],2)</f>
        <v/>
      </c>
      <c r="M827" s="0" t="str">
        <f aca="false">IF(F827&lt;&gt;0,COUNTIF($L$2:L827,L827),"")</f>
        <v/>
      </c>
      <c r="N827" s="0" t="str">
        <f aca="false">IF(F827&lt;&gt;0,L827&amp;":"&amp;M827,"")</f>
        <v/>
      </c>
    </row>
    <row r="828" customFormat="false" ht="15" hidden="false" customHeight="false" outlineLevel="0" collapsed="false">
      <c r="A828" s="5" t="n">
        <v>827</v>
      </c>
      <c r="B828" s="5" t="str">
        <f aca="false">IF(F828&lt;&gt;"",COUNTIF($J$2:J828,J828),"")</f>
        <v/>
      </c>
      <c r="C828" s="5" t="str">
        <f aca="false">IF(F828&lt;&gt;0,J828&amp;":"&amp;B828,"")</f>
        <v/>
      </c>
      <c r="D828" s="5" t="str">
        <f aca="false">IF(F828&lt;&gt;0,COUNTIF($K$2:K828,K828),"")</f>
        <v/>
      </c>
      <c r="E828" s="5" t="str">
        <f aca="false">IF(F828&lt;&gt;0,K828&amp;":"&amp;D828,"")</f>
        <v/>
      </c>
      <c r="G828" s="21"/>
      <c r="H828" s="0" t="str">
        <f aca="false">IFERROR(VLOOKUP(F828, Entries!$B:$F, 2, FALSE()),"")</f>
        <v/>
      </c>
      <c r="I828" s="0" t="str">
        <f aca="false">IFERROR(VLOOKUP(F828, Entries!$B:$F, 3, FALSE()),"")</f>
        <v/>
      </c>
      <c r="J828" s="0" t="str">
        <f aca="false">IFERROR(VLOOKUP(F828, Entries!$B:$F, 4, FALSE()),"")</f>
        <v/>
      </c>
      <c r="K828" s="0" t="str">
        <f aca="false">IFERROR(VLOOKUP(F828, Entries!$B:$F, 5, FALSE()),"")</f>
        <v/>
      </c>
      <c r="L828" s="0" t="str">
        <f aca="false">LEFT(Table22[[#This Row],[Category]],2)</f>
        <v/>
      </c>
      <c r="M828" s="0" t="str">
        <f aca="false">IF(F828&lt;&gt;0,COUNTIF($L$2:L828,L828),"")</f>
        <v/>
      </c>
      <c r="N828" s="0" t="str">
        <f aca="false">IF(F828&lt;&gt;0,L828&amp;":"&amp;M828,"")</f>
        <v/>
      </c>
    </row>
    <row r="829" customFormat="false" ht="15" hidden="false" customHeight="false" outlineLevel="0" collapsed="false">
      <c r="A829" s="5" t="n">
        <v>828</v>
      </c>
      <c r="B829" s="5" t="str">
        <f aca="false">IF(F829&lt;&gt;"",COUNTIF($J$2:J829,J829),"")</f>
        <v/>
      </c>
      <c r="C829" s="5" t="str">
        <f aca="false">IF(F829&lt;&gt;0,J829&amp;":"&amp;B829,"")</f>
        <v/>
      </c>
      <c r="D829" s="5" t="str">
        <f aca="false">IF(F829&lt;&gt;0,COUNTIF($K$2:K829,K829),"")</f>
        <v/>
      </c>
      <c r="E829" s="5" t="str">
        <f aca="false">IF(F829&lt;&gt;0,K829&amp;":"&amp;D829,"")</f>
        <v/>
      </c>
      <c r="G829" s="21"/>
      <c r="H829" s="0" t="str">
        <f aca="false">IFERROR(VLOOKUP(F829, Entries!$B:$F, 2, FALSE()),"")</f>
        <v/>
      </c>
      <c r="I829" s="0" t="str">
        <f aca="false">IFERROR(VLOOKUP(F829, Entries!$B:$F, 3, FALSE()),"")</f>
        <v/>
      </c>
      <c r="J829" s="0" t="str">
        <f aca="false">IFERROR(VLOOKUP(F829, Entries!$B:$F, 4, FALSE()),"")</f>
        <v/>
      </c>
      <c r="K829" s="0" t="str">
        <f aca="false">IFERROR(VLOOKUP(F829, Entries!$B:$F, 5, FALSE()),"")</f>
        <v/>
      </c>
      <c r="L829" s="0" t="str">
        <f aca="false">LEFT(Table22[[#This Row],[Category]],2)</f>
        <v/>
      </c>
      <c r="M829" s="0" t="str">
        <f aca="false">IF(F829&lt;&gt;0,COUNTIF($L$2:L829,L829),"")</f>
        <v/>
      </c>
      <c r="N829" s="0" t="str">
        <f aca="false">IF(F829&lt;&gt;0,L829&amp;":"&amp;M829,"")</f>
        <v/>
      </c>
    </row>
    <row r="830" customFormat="false" ht="15" hidden="false" customHeight="false" outlineLevel="0" collapsed="false">
      <c r="A830" s="5" t="n">
        <v>829</v>
      </c>
      <c r="B830" s="5" t="str">
        <f aca="false">IF(F830&lt;&gt;"",COUNTIF($J$2:J830,J830),"")</f>
        <v/>
      </c>
      <c r="C830" s="5" t="str">
        <f aca="false">IF(F830&lt;&gt;0,J830&amp;":"&amp;B830,"")</f>
        <v/>
      </c>
      <c r="D830" s="5" t="str">
        <f aca="false">IF(F830&lt;&gt;0,COUNTIF($K$2:K830,K830),"")</f>
        <v/>
      </c>
      <c r="E830" s="5" t="str">
        <f aca="false">IF(F830&lt;&gt;0,K830&amp;":"&amp;D830,"")</f>
        <v/>
      </c>
      <c r="G830" s="21"/>
      <c r="H830" s="0" t="str">
        <f aca="false">IFERROR(VLOOKUP(F830, Entries!$B:$F, 2, FALSE()),"")</f>
        <v/>
      </c>
      <c r="I830" s="0" t="str">
        <f aca="false">IFERROR(VLOOKUP(F830, Entries!$B:$F, 3, FALSE()),"")</f>
        <v/>
      </c>
      <c r="J830" s="0" t="str">
        <f aca="false">IFERROR(VLOOKUP(F830, Entries!$B:$F, 4, FALSE()),"")</f>
        <v/>
      </c>
      <c r="K830" s="0" t="str">
        <f aca="false">IFERROR(VLOOKUP(F830, Entries!$B:$F, 5, FALSE()),"")</f>
        <v/>
      </c>
      <c r="L830" s="0" t="str">
        <f aca="false">LEFT(Table22[[#This Row],[Category]],2)</f>
        <v/>
      </c>
      <c r="M830" s="0" t="str">
        <f aca="false">IF(F830&lt;&gt;0,COUNTIF($L$2:L830,L830),"")</f>
        <v/>
      </c>
      <c r="N830" s="0" t="str">
        <f aca="false">IF(F830&lt;&gt;0,L830&amp;":"&amp;M830,"")</f>
        <v/>
      </c>
    </row>
    <row r="831" customFormat="false" ht="15" hidden="false" customHeight="false" outlineLevel="0" collapsed="false">
      <c r="A831" s="5" t="n">
        <v>830</v>
      </c>
      <c r="B831" s="5" t="str">
        <f aca="false">IF(F831&lt;&gt;"",COUNTIF($J$2:J831,J831),"")</f>
        <v/>
      </c>
      <c r="C831" s="5" t="str">
        <f aca="false">IF(F831&lt;&gt;0,J831&amp;":"&amp;B831,"")</f>
        <v/>
      </c>
      <c r="D831" s="5" t="str">
        <f aca="false">IF(F831&lt;&gt;0,COUNTIF($K$2:K831,K831),"")</f>
        <v/>
      </c>
      <c r="E831" s="5" t="str">
        <f aca="false">IF(F831&lt;&gt;0,K831&amp;":"&amp;D831,"")</f>
        <v/>
      </c>
      <c r="G831" s="21"/>
      <c r="H831" s="0" t="str">
        <f aca="false">IFERROR(VLOOKUP(F831, Entries!$B:$F, 2, FALSE()),"")</f>
        <v/>
      </c>
      <c r="I831" s="0" t="str">
        <f aca="false">IFERROR(VLOOKUP(F831, Entries!$B:$F, 3, FALSE()),"")</f>
        <v/>
      </c>
      <c r="J831" s="0" t="str">
        <f aca="false">IFERROR(VLOOKUP(F831, Entries!$B:$F, 4, FALSE()),"")</f>
        <v/>
      </c>
      <c r="K831" s="0" t="str">
        <f aca="false">IFERROR(VLOOKUP(F831, Entries!$B:$F, 5, FALSE()),"")</f>
        <v/>
      </c>
      <c r="L831" s="0" t="str">
        <f aca="false">LEFT(Table22[[#This Row],[Category]],2)</f>
        <v/>
      </c>
      <c r="M831" s="0" t="str">
        <f aca="false">IF(F831&lt;&gt;0,COUNTIF($L$2:L831,L831),"")</f>
        <v/>
      </c>
      <c r="N831" s="0" t="str">
        <f aca="false">IF(F831&lt;&gt;0,L831&amp;":"&amp;M831,"")</f>
        <v/>
      </c>
    </row>
    <row r="832" customFormat="false" ht="15" hidden="false" customHeight="false" outlineLevel="0" collapsed="false">
      <c r="A832" s="5" t="n">
        <v>831</v>
      </c>
      <c r="B832" s="5" t="str">
        <f aca="false">IF(F832&lt;&gt;"",COUNTIF($J$2:J832,J832),"")</f>
        <v/>
      </c>
      <c r="C832" s="5" t="str">
        <f aca="false">IF(F832&lt;&gt;0,J832&amp;":"&amp;B832,"")</f>
        <v/>
      </c>
      <c r="D832" s="5" t="str">
        <f aca="false">IF(F832&lt;&gt;0,COUNTIF($K$2:K832,K832),"")</f>
        <v/>
      </c>
      <c r="E832" s="5" t="str">
        <f aca="false">IF(F832&lt;&gt;0,K832&amp;":"&amp;D832,"")</f>
        <v/>
      </c>
      <c r="G832" s="21"/>
      <c r="H832" s="0" t="str">
        <f aca="false">IFERROR(VLOOKUP(F832, Entries!$B:$F, 2, FALSE()),"")</f>
        <v/>
      </c>
      <c r="I832" s="0" t="str">
        <f aca="false">IFERROR(VLOOKUP(F832, Entries!$B:$F, 3, FALSE()),"")</f>
        <v/>
      </c>
      <c r="J832" s="0" t="str">
        <f aca="false">IFERROR(VLOOKUP(F832, Entries!$B:$F, 4, FALSE()),"")</f>
        <v/>
      </c>
      <c r="K832" s="0" t="str">
        <f aca="false">IFERROR(VLOOKUP(F832, Entries!$B:$F, 5, FALSE()),"")</f>
        <v/>
      </c>
      <c r="L832" s="0" t="str">
        <f aca="false">LEFT(Table22[[#This Row],[Category]],2)</f>
        <v/>
      </c>
      <c r="M832" s="0" t="str">
        <f aca="false">IF(F832&lt;&gt;0,COUNTIF($L$2:L832,L832),"")</f>
        <v/>
      </c>
      <c r="N832" s="0" t="str">
        <f aca="false">IF(F832&lt;&gt;0,L832&amp;":"&amp;M832,"")</f>
        <v/>
      </c>
    </row>
    <row r="833" customFormat="false" ht="15" hidden="false" customHeight="false" outlineLevel="0" collapsed="false">
      <c r="A833" s="5" t="n">
        <v>832</v>
      </c>
      <c r="B833" s="5" t="str">
        <f aca="false">IF(F833&lt;&gt;"",COUNTIF($J$2:J833,J833),"")</f>
        <v/>
      </c>
      <c r="C833" s="5" t="str">
        <f aca="false">IF(F833&lt;&gt;0,J833&amp;":"&amp;B833,"")</f>
        <v/>
      </c>
      <c r="D833" s="5" t="str">
        <f aca="false">IF(F833&lt;&gt;0,COUNTIF($K$2:K833,K833),"")</f>
        <v/>
      </c>
      <c r="E833" s="5" t="str">
        <f aca="false">IF(F833&lt;&gt;0,K833&amp;":"&amp;D833,"")</f>
        <v/>
      </c>
      <c r="G833" s="21"/>
      <c r="H833" s="0" t="str">
        <f aca="false">IFERROR(VLOOKUP(F833, Entries!$B:$F, 2, FALSE()),"")</f>
        <v/>
      </c>
      <c r="I833" s="0" t="str">
        <f aca="false">IFERROR(VLOOKUP(F833, Entries!$B:$F, 3, FALSE()),"")</f>
        <v/>
      </c>
      <c r="J833" s="0" t="str">
        <f aca="false">IFERROR(VLOOKUP(F833, Entries!$B:$F, 4, FALSE()),"")</f>
        <v/>
      </c>
      <c r="K833" s="0" t="str">
        <f aca="false">IFERROR(VLOOKUP(F833, Entries!$B:$F, 5, FALSE()),"")</f>
        <v/>
      </c>
      <c r="L833" s="0" t="str">
        <f aca="false">LEFT(Table22[[#This Row],[Category]],2)</f>
        <v/>
      </c>
      <c r="M833" s="0" t="str">
        <f aca="false">IF(F833&lt;&gt;0,COUNTIF($L$2:L833,L833),"")</f>
        <v/>
      </c>
      <c r="N833" s="0" t="str">
        <f aca="false">IF(F833&lt;&gt;0,L833&amp;":"&amp;M833,"")</f>
        <v/>
      </c>
    </row>
    <row r="834" customFormat="false" ht="15" hidden="false" customHeight="false" outlineLevel="0" collapsed="false">
      <c r="A834" s="5" t="n">
        <v>833</v>
      </c>
      <c r="B834" s="5" t="str">
        <f aca="false">IF(F834&lt;&gt;"",COUNTIF($J$2:J834,J834),"")</f>
        <v/>
      </c>
      <c r="C834" s="5" t="str">
        <f aca="false">IF(F834&lt;&gt;0,J834&amp;":"&amp;B834,"")</f>
        <v/>
      </c>
      <c r="D834" s="5" t="str">
        <f aca="false">IF(F834&lt;&gt;0,COUNTIF($K$2:K834,K834),"")</f>
        <v/>
      </c>
      <c r="E834" s="5" t="str">
        <f aca="false">IF(F834&lt;&gt;0,K834&amp;":"&amp;D834,"")</f>
        <v/>
      </c>
      <c r="G834" s="21"/>
      <c r="H834" s="0" t="str">
        <f aca="false">IFERROR(VLOOKUP(F834, Entries!$B:$F, 2, FALSE()),"")</f>
        <v/>
      </c>
      <c r="I834" s="0" t="str">
        <f aca="false">IFERROR(VLOOKUP(F834, Entries!$B:$F, 3, FALSE()),"")</f>
        <v/>
      </c>
      <c r="J834" s="0" t="str">
        <f aca="false">IFERROR(VLOOKUP(F834, Entries!$B:$F, 4, FALSE()),"")</f>
        <v/>
      </c>
      <c r="K834" s="0" t="str">
        <f aca="false">IFERROR(VLOOKUP(F834, Entries!$B:$F, 5, FALSE()),"")</f>
        <v/>
      </c>
      <c r="L834" s="0" t="str">
        <f aca="false">LEFT(Table22[[#This Row],[Category]],2)</f>
        <v/>
      </c>
      <c r="M834" s="0" t="str">
        <f aca="false">IF(F834&lt;&gt;0,COUNTIF($L$2:L834,L834),"")</f>
        <v/>
      </c>
      <c r="N834" s="0" t="str">
        <f aca="false">IF(F834&lt;&gt;0,L834&amp;":"&amp;M834,"")</f>
        <v/>
      </c>
    </row>
    <row r="835" customFormat="false" ht="15" hidden="false" customHeight="false" outlineLevel="0" collapsed="false">
      <c r="A835" s="5" t="n">
        <v>834</v>
      </c>
      <c r="B835" s="5" t="str">
        <f aca="false">IF(F835&lt;&gt;"",COUNTIF($J$2:J835,J835),"")</f>
        <v/>
      </c>
      <c r="C835" s="5" t="str">
        <f aca="false">IF(F835&lt;&gt;0,J835&amp;":"&amp;B835,"")</f>
        <v/>
      </c>
      <c r="D835" s="5" t="str">
        <f aca="false">IF(F835&lt;&gt;0,COUNTIF($K$2:K835,K835),"")</f>
        <v/>
      </c>
      <c r="E835" s="5" t="str">
        <f aca="false">IF(F835&lt;&gt;0,K835&amp;":"&amp;D835,"")</f>
        <v/>
      </c>
      <c r="G835" s="21"/>
      <c r="H835" s="0" t="str">
        <f aca="false">IFERROR(VLOOKUP(F835, Entries!$B:$F, 2, FALSE()),"")</f>
        <v/>
      </c>
      <c r="I835" s="0" t="str">
        <f aca="false">IFERROR(VLOOKUP(F835, Entries!$B:$F, 3, FALSE()),"")</f>
        <v/>
      </c>
      <c r="J835" s="0" t="str">
        <f aca="false">IFERROR(VLOOKUP(F835, Entries!$B:$F, 4, FALSE()),"")</f>
        <v/>
      </c>
      <c r="K835" s="0" t="str">
        <f aca="false">IFERROR(VLOOKUP(F835, Entries!$B:$F, 5, FALSE()),"")</f>
        <v/>
      </c>
      <c r="L835" s="0" t="str">
        <f aca="false">LEFT(Table22[[#This Row],[Category]],2)</f>
        <v/>
      </c>
      <c r="M835" s="0" t="str">
        <f aca="false">IF(F835&lt;&gt;0,COUNTIF($L$2:L835,L835),"")</f>
        <v/>
      </c>
      <c r="N835" s="0" t="str">
        <f aca="false">IF(F835&lt;&gt;0,L835&amp;":"&amp;M835,"")</f>
        <v/>
      </c>
    </row>
    <row r="836" customFormat="false" ht="15" hidden="false" customHeight="false" outlineLevel="0" collapsed="false">
      <c r="A836" s="5" t="n">
        <v>835</v>
      </c>
      <c r="B836" s="5" t="str">
        <f aca="false">IF(F836&lt;&gt;"",COUNTIF($J$2:J836,J836),"")</f>
        <v/>
      </c>
      <c r="C836" s="5" t="str">
        <f aca="false">IF(F836&lt;&gt;0,J836&amp;":"&amp;B836,"")</f>
        <v/>
      </c>
      <c r="D836" s="5" t="str">
        <f aca="false">IF(F836&lt;&gt;0,COUNTIF($K$2:K836,K836),"")</f>
        <v/>
      </c>
      <c r="E836" s="5" t="str">
        <f aca="false">IF(F836&lt;&gt;0,K836&amp;":"&amp;D836,"")</f>
        <v/>
      </c>
      <c r="G836" s="21"/>
      <c r="H836" s="0" t="str">
        <f aca="false">IFERROR(VLOOKUP(F836, Entries!$B:$F, 2, FALSE()),"")</f>
        <v/>
      </c>
      <c r="I836" s="0" t="str">
        <f aca="false">IFERROR(VLOOKUP(F836, Entries!$B:$F, 3, FALSE()),"")</f>
        <v/>
      </c>
      <c r="J836" s="0" t="str">
        <f aca="false">IFERROR(VLOOKUP(F836, Entries!$B:$F, 4, FALSE()),"")</f>
        <v/>
      </c>
      <c r="K836" s="0" t="str">
        <f aca="false">IFERROR(VLOOKUP(F836, Entries!$B:$F, 5, FALSE()),"")</f>
        <v/>
      </c>
      <c r="L836" s="0" t="str">
        <f aca="false">LEFT(Table22[[#This Row],[Category]],2)</f>
        <v/>
      </c>
      <c r="M836" s="0" t="str">
        <f aca="false">IF(F836&lt;&gt;0,COUNTIF($L$2:L836,L836),"")</f>
        <v/>
      </c>
      <c r="N836" s="0" t="str">
        <f aca="false">IF(F836&lt;&gt;0,L836&amp;":"&amp;M836,"")</f>
        <v/>
      </c>
    </row>
    <row r="837" customFormat="false" ht="15" hidden="false" customHeight="false" outlineLevel="0" collapsed="false">
      <c r="A837" s="5" t="n">
        <v>836</v>
      </c>
      <c r="B837" s="5" t="str">
        <f aca="false">IF(F837&lt;&gt;"",COUNTIF($J$2:J837,J837),"")</f>
        <v/>
      </c>
      <c r="C837" s="5" t="str">
        <f aca="false">IF(F837&lt;&gt;0,J837&amp;":"&amp;B837,"")</f>
        <v/>
      </c>
      <c r="D837" s="5" t="str">
        <f aca="false">IF(F837&lt;&gt;0,COUNTIF($K$2:K837,K837),"")</f>
        <v/>
      </c>
      <c r="E837" s="5" t="str">
        <f aca="false">IF(F837&lt;&gt;0,K837&amp;":"&amp;D837,"")</f>
        <v/>
      </c>
      <c r="G837" s="21"/>
      <c r="H837" s="0" t="str">
        <f aca="false">IFERROR(VLOOKUP(F837, Entries!$B:$F, 2, FALSE()),"")</f>
        <v/>
      </c>
      <c r="I837" s="0" t="str">
        <f aca="false">IFERROR(VLOOKUP(F837, Entries!$B:$F, 3, FALSE()),"")</f>
        <v/>
      </c>
      <c r="J837" s="0" t="str">
        <f aca="false">IFERROR(VLOOKUP(F837, Entries!$B:$F, 4, FALSE()),"")</f>
        <v/>
      </c>
      <c r="K837" s="0" t="str">
        <f aca="false">IFERROR(VLOOKUP(F837, Entries!$B:$F, 5, FALSE()),"")</f>
        <v/>
      </c>
      <c r="L837" s="0" t="str">
        <f aca="false">LEFT(Table22[[#This Row],[Category]],2)</f>
        <v/>
      </c>
      <c r="M837" s="0" t="str">
        <f aca="false">IF(F837&lt;&gt;0,COUNTIF($L$2:L837,L837),"")</f>
        <v/>
      </c>
      <c r="N837" s="0" t="str">
        <f aca="false">IF(F837&lt;&gt;0,L837&amp;":"&amp;M837,"")</f>
        <v/>
      </c>
    </row>
    <row r="838" customFormat="false" ht="15" hidden="false" customHeight="false" outlineLevel="0" collapsed="false">
      <c r="A838" s="5" t="n">
        <v>837</v>
      </c>
      <c r="B838" s="5" t="str">
        <f aca="false">IF(F838&lt;&gt;"",COUNTIF($J$2:J838,J838),"")</f>
        <v/>
      </c>
      <c r="C838" s="5" t="str">
        <f aca="false">IF(F838&lt;&gt;0,J838&amp;":"&amp;B838,"")</f>
        <v/>
      </c>
      <c r="D838" s="5" t="str">
        <f aca="false">IF(F838&lt;&gt;0,COUNTIF($K$2:K838,K838),"")</f>
        <v/>
      </c>
      <c r="E838" s="5" t="str">
        <f aca="false">IF(F838&lt;&gt;0,K838&amp;":"&amp;D838,"")</f>
        <v/>
      </c>
      <c r="G838" s="21"/>
      <c r="H838" s="0" t="str">
        <f aca="false">IFERROR(VLOOKUP(F838, Entries!$B:$F, 2, FALSE()),"")</f>
        <v/>
      </c>
      <c r="I838" s="0" t="str">
        <f aca="false">IFERROR(VLOOKUP(F838, Entries!$B:$F, 3, FALSE()),"")</f>
        <v/>
      </c>
      <c r="J838" s="0" t="str">
        <f aca="false">IFERROR(VLOOKUP(F838, Entries!$B:$F, 4, FALSE()),"")</f>
        <v/>
      </c>
      <c r="K838" s="0" t="str">
        <f aca="false">IFERROR(VLOOKUP(F838, Entries!$B:$F, 5, FALSE()),"")</f>
        <v/>
      </c>
      <c r="L838" s="0" t="str">
        <f aca="false">LEFT(Table22[[#This Row],[Category]],2)</f>
        <v/>
      </c>
      <c r="M838" s="0" t="str">
        <f aca="false">IF(F838&lt;&gt;0,COUNTIF($L$2:L838,L838),"")</f>
        <v/>
      </c>
      <c r="N838" s="0" t="str">
        <f aca="false">IF(F838&lt;&gt;0,L838&amp;":"&amp;M838,"")</f>
        <v/>
      </c>
    </row>
    <row r="839" customFormat="false" ht="15" hidden="false" customHeight="false" outlineLevel="0" collapsed="false">
      <c r="A839" s="5" t="n">
        <v>838</v>
      </c>
      <c r="B839" s="5" t="str">
        <f aca="false">IF(F839&lt;&gt;"",COUNTIF($J$2:J839,J839),"")</f>
        <v/>
      </c>
      <c r="C839" s="5" t="str">
        <f aca="false">IF(F839&lt;&gt;0,J839&amp;":"&amp;B839,"")</f>
        <v/>
      </c>
      <c r="D839" s="5" t="str">
        <f aca="false">IF(F839&lt;&gt;0,COUNTIF($K$2:K839,K839),"")</f>
        <v/>
      </c>
      <c r="E839" s="5" t="str">
        <f aca="false">IF(F839&lt;&gt;0,K839&amp;":"&amp;D839,"")</f>
        <v/>
      </c>
      <c r="G839" s="21"/>
      <c r="H839" s="0" t="str">
        <f aca="false">IFERROR(VLOOKUP(F839, Entries!$B:$F, 2, FALSE()),"")</f>
        <v/>
      </c>
      <c r="I839" s="0" t="str">
        <f aca="false">IFERROR(VLOOKUP(F839, Entries!$B:$F, 3, FALSE()),"")</f>
        <v/>
      </c>
      <c r="J839" s="0" t="str">
        <f aca="false">IFERROR(VLOOKUP(F839, Entries!$B:$F, 4, FALSE()),"")</f>
        <v/>
      </c>
      <c r="K839" s="0" t="str">
        <f aca="false">IFERROR(VLOOKUP(F839, Entries!$B:$F, 5, FALSE()),"")</f>
        <v/>
      </c>
      <c r="L839" s="0" t="str">
        <f aca="false">LEFT(Table22[[#This Row],[Category]],2)</f>
        <v/>
      </c>
      <c r="M839" s="0" t="str">
        <f aca="false">IF(F839&lt;&gt;0,COUNTIF($L$2:L839,L839),"")</f>
        <v/>
      </c>
      <c r="N839" s="0" t="str">
        <f aca="false">IF(F839&lt;&gt;0,L839&amp;":"&amp;M839,"")</f>
        <v/>
      </c>
    </row>
    <row r="840" customFormat="false" ht="15" hidden="false" customHeight="false" outlineLevel="0" collapsed="false">
      <c r="A840" s="5" t="n">
        <v>839</v>
      </c>
      <c r="B840" s="5" t="str">
        <f aca="false">IF(F840&lt;&gt;"",COUNTIF($J$2:J840,J840),"")</f>
        <v/>
      </c>
      <c r="C840" s="5" t="str">
        <f aca="false">IF(F840&lt;&gt;0,J840&amp;":"&amp;B840,"")</f>
        <v/>
      </c>
      <c r="D840" s="5" t="str">
        <f aca="false">IF(F840&lt;&gt;0,COUNTIF($K$2:K840,K840),"")</f>
        <v/>
      </c>
      <c r="E840" s="5" t="str">
        <f aca="false">IF(F840&lt;&gt;0,K840&amp;":"&amp;D840,"")</f>
        <v/>
      </c>
      <c r="G840" s="21"/>
      <c r="H840" s="0" t="str">
        <f aca="false">IFERROR(VLOOKUP(F840, Entries!$B:$F, 2, FALSE()),"")</f>
        <v/>
      </c>
      <c r="I840" s="0" t="str">
        <f aca="false">IFERROR(VLOOKUP(F840, Entries!$B:$F, 3, FALSE()),"")</f>
        <v/>
      </c>
      <c r="J840" s="0" t="str">
        <f aca="false">IFERROR(VLOOKUP(F840, Entries!$B:$F, 4, FALSE()),"")</f>
        <v/>
      </c>
      <c r="K840" s="0" t="str">
        <f aca="false">IFERROR(VLOOKUP(F840, Entries!$B:$F, 5, FALSE()),"")</f>
        <v/>
      </c>
      <c r="L840" s="0" t="str">
        <f aca="false">LEFT(Table22[[#This Row],[Category]],2)</f>
        <v/>
      </c>
      <c r="M840" s="0" t="str">
        <f aca="false">IF(F840&lt;&gt;0,COUNTIF($L$2:L840,L840),"")</f>
        <v/>
      </c>
      <c r="N840" s="0" t="str">
        <f aca="false">IF(F840&lt;&gt;0,L840&amp;":"&amp;M840,"")</f>
        <v/>
      </c>
    </row>
    <row r="841" customFormat="false" ht="15" hidden="false" customHeight="false" outlineLevel="0" collapsed="false">
      <c r="A841" s="5" t="n">
        <v>840</v>
      </c>
      <c r="B841" s="5" t="str">
        <f aca="false">IF(F841&lt;&gt;"",COUNTIF($J$2:J841,J841),"")</f>
        <v/>
      </c>
      <c r="C841" s="5" t="str">
        <f aca="false">IF(F841&lt;&gt;0,J841&amp;":"&amp;B841,"")</f>
        <v/>
      </c>
      <c r="D841" s="5" t="str">
        <f aca="false">IF(F841&lt;&gt;0,COUNTIF($K$2:K841,K841),"")</f>
        <v/>
      </c>
      <c r="E841" s="5" t="str">
        <f aca="false">IF(F841&lt;&gt;0,K841&amp;":"&amp;D841,"")</f>
        <v/>
      </c>
      <c r="G841" s="21"/>
      <c r="H841" s="0" t="str">
        <f aca="false">IFERROR(VLOOKUP(F841, Entries!$B:$F, 2, FALSE()),"")</f>
        <v/>
      </c>
      <c r="I841" s="0" t="str">
        <f aca="false">IFERROR(VLOOKUP(F841, Entries!$B:$F, 3, FALSE()),"")</f>
        <v/>
      </c>
      <c r="J841" s="0" t="str">
        <f aca="false">IFERROR(VLOOKUP(F841, Entries!$B:$F, 4, FALSE()),"")</f>
        <v/>
      </c>
      <c r="K841" s="0" t="str">
        <f aca="false">IFERROR(VLOOKUP(F841, Entries!$B:$F, 5, FALSE()),"")</f>
        <v/>
      </c>
      <c r="L841" s="0" t="str">
        <f aca="false">LEFT(Table22[[#This Row],[Category]],2)</f>
        <v/>
      </c>
      <c r="M841" s="0" t="str">
        <f aca="false">IF(F841&lt;&gt;0,COUNTIF($L$2:L841,L841),"")</f>
        <v/>
      </c>
      <c r="N841" s="0" t="str">
        <f aca="false">IF(F841&lt;&gt;0,L841&amp;":"&amp;M841,"")</f>
        <v/>
      </c>
    </row>
    <row r="842" customFormat="false" ht="15" hidden="false" customHeight="false" outlineLevel="0" collapsed="false">
      <c r="A842" s="5" t="n">
        <v>841</v>
      </c>
      <c r="B842" s="5" t="str">
        <f aca="false">IF(F842&lt;&gt;"",COUNTIF($J$2:J842,J842),"")</f>
        <v/>
      </c>
      <c r="C842" s="5" t="str">
        <f aca="false">IF(F842&lt;&gt;0,J842&amp;":"&amp;B842,"")</f>
        <v/>
      </c>
      <c r="D842" s="5" t="str">
        <f aca="false">IF(F842&lt;&gt;0,COUNTIF($K$2:K842,K842),"")</f>
        <v/>
      </c>
      <c r="E842" s="5" t="str">
        <f aca="false">IF(F842&lt;&gt;0,K842&amp;":"&amp;D842,"")</f>
        <v/>
      </c>
      <c r="G842" s="21"/>
      <c r="H842" s="0" t="str">
        <f aca="false">IFERROR(VLOOKUP(F842, Entries!$B:$F, 2, FALSE()),"")</f>
        <v/>
      </c>
      <c r="I842" s="0" t="str">
        <f aca="false">IFERROR(VLOOKUP(F842, Entries!$B:$F, 3, FALSE()),"")</f>
        <v/>
      </c>
      <c r="J842" s="0" t="str">
        <f aca="false">IFERROR(VLOOKUP(F842, Entries!$B:$F, 4, FALSE()),"")</f>
        <v/>
      </c>
      <c r="K842" s="0" t="str">
        <f aca="false">IFERROR(VLOOKUP(F842, Entries!$B:$F, 5, FALSE()),"")</f>
        <v/>
      </c>
      <c r="L842" s="0" t="str">
        <f aca="false">LEFT(Table22[[#This Row],[Category]],2)</f>
        <v/>
      </c>
      <c r="M842" s="0" t="str">
        <f aca="false">IF(F842&lt;&gt;0,COUNTIF($L$2:L842,L842),"")</f>
        <v/>
      </c>
      <c r="N842" s="0" t="str">
        <f aca="false">IF(F842&lt;&gt;0,L842&amp;":"&amp;M842,"")</f>
        <v/>
      </c>
    </row>
    <row r="843" customFormat="false" ht="15" hidden="false" customHeight="false" outlineLevel="0" collapsed="false">
      <c r="A843" s="5" t="n">
        <v>842</v>
      </c>
      <c r="B843" s="5" t="str">
        <f aca="false">IF(F843&lt;&gt;"",COUNTIF($J$2:J843,J843),"")</f>
        <v/>
      </c>
      <c r="C843" s="5" t="str">
        <f aca="false">IF(F843&lt;&gt;0,J843&amp;":"&amp;B843,"")</f>
        <v/>
      </c>
      <c r="D843" s="5" t="str">
        <f aca="false">IF(F843&lt;&gt;0,COUNTIF($K$2:K843,K843),"")</f>
        <v/>
      </c>
      <c r="E843" s="5" t="str">
        <f aca="false">IF(F843&lt;&gt;0,K843&amp;":"&amp;D843,"")</f>
        <v/>
      </c>
      <c r="G843" s="21"/>
      <c r="H843" s="0" t="str">
        <f aca="false">IFERROR(VLOOKUP(F843, Entries!$B:$F, 2, FALSE()),"")</f>
        <v/>
      </c>
      <c r="I843" s="0" t="str">
        <f aca="false">IFERROR(VLOOKUP(F843, Entries!$B:$F, 3, FALSE()),"")</f>
        <v/>
      </c>
      <c r="J843" s="0" t="str">
        <f aca="false">IFERROR(VLOOKUP(F843, Entries!$B:$F, 4, FALSE()),"")</f>
        <v/>
      </c>
      <c r="K843" s="0" t="str">
        <f aca="false">IFERROR(VLOOKUP(F843, Entries!$B:$F, 5, FALSE()),"")</f>
        <v/>
      </c>
      <c r="L843" s="0" t="str">
        <f aca="false">LEFT(Table22[[#This Row],[Category]],2)</f>
        <v/>
      </c>
      <c r="M843" s="0" t="str">
        <f aca="false">IF(F843&lt;&gt;0,COUNTIF($L$2:L843,L843),"")</f>
        <v/>
      </c>
      <c r="N843" s="0" t="str">
        <f aca="false">IF(F843&lt;&gt;0,L843&amp;":"&amp;M843,"")</f>
        <v/>
      </c>
    </row>
    <row r="844" customFormat="false" ht="15" hidden="false" customHeight="false" outlineLevel="0" collapsed="false">
      <c r="A844" s="5" t="n">
        <v>843</v>
      </c>
      <c r="B844" s="5" t="str">
        <f aca="false">IF(F844&lt;&gt;"",COUNTIF($J$2:J844,J844),"")</f>
        <v/>
      </c>
      <c r="C844" s="5" t="str">
        <f aca="false">IF(F844&lt;&gt;0,J844&amp;":"&amp;B844,"")</f>
        <v/>
      </c>
      <c r="D844" s="5" t="str">
        <f aca="false">IF(F844&lt;&gt;0,COUNTIF($K$2:K844,K844),"")</f>
        <v/>
      </c>
      <c r="E844" s="5" t="str">
        <f aca="false">IF(F844&lt;&gt;0,K844&amp;":"&amp;D844,"")</f>
        <v/>
      </c>
      <c r="G844" s="21"/>
      <c r="H844" s="0" t="str">
        <f aca="false">IFERROR(VLOOKUP(F844, Entries!$B:$F, 2, FALSE()),"")</f>
        <v/>
      </c>
      <c r="I844" s="0" t="str">
        <f aca="false">IFERROR(VLOOKUP(F844, Entries!$B:$F, 3, FALSE()),"")</f>
        <v/>
      </c>
      <c r="J844" s="0" t="str">
        <f aca="false">IFERROR(VLOOKUP(F844, Entries!$B:$F, 4, FALSE()),"")</f>
        <v/>
      </c>
      <c r="K844" s="0" t="str">
        <f aca="false">IFERROR(VLOOKUP(F844, Entries!$B:$F, 5, FALSE()),"")</f>
        <v/>
      </c>
      <c r="L844" s="0" t="str">
        <f aca="false">LEFT(Table22[[#This Row],[Category]],2)</f>
        <v/>
      </c>
      <c r="M844" s="0" t="str">
        <f aca="false">IF(F844&lt;&gt;0,COUNTIF($L$2:L844,L844),"")</f>
        <v/>
      </c>
      <c r="N844" s="0" t="str">
        <f aca="false">IF(F844&lt;&gt;0,L844&amp;":"&amp;M844,"")</f>
        <v/>
      </c>
    </row>
    <row r="845" customFormat="false" ht="15" hidden="false" customHeight="false" outlineLevel="0" collapsed="false">
      <c r="A845" s="5" t="n">
        <v>844</v>
      </c>
      <c r="B845" s="5" t="str">
        <f aca="false">IF(F845&lt;&gt;"",COUNTIF($J$2:J845,J845),"")</f>
        <v/>
      </c>
      <c r="C845" s="5" t="str">
        <f aca="false">IF(F845&lt;&gt;0,J845&amp;":"&amp;B845,"")</f>
        <v/>
      </c>
      <c r="D845" s="5" t="str">
        <f aca="false">IF(F845&lt;&gt;0,COUNTIF($K$2:K845,K845),"")</f>
        <v/>
      </c>
      <c r="E845" s="5" t="str">
        <f aca="false">IF(F845&lt;&gt;0,K845&amp;":"&amp;D845,"")</f>
        <v/>
      </c>
      <c r="G845" s="21"/>
      <c r="H845" s="0" t="str">
        <f aca="false">IFERROR(VLOOKUP(F845, Entries!$B:$F, 2, FALSE()),"")</f>
        <v/>
      </c>
      <c r="I845" s="0" t="str">
        <f aca="false">IFERROR(VLOOKUP(F845, Entries!$B:$F, 3, FALSE()),"")</f>
        <v/>
      </c>
      <c r="J845" s="0" t="str">
        <f aca="false">IFERROR(VLOOKUP(F845, Entries!$B:$F, 4, FALSE()),"")</f>
        <v/>
      </c>
      <c r="K845" s="0" t="str">
        <f aca="false">IFERROR(VLOOKUP(F845, Entries!$B:$F, 5, FALSE()),"")</f>
        <v/>
      </c>
      <c r="L845" s="0" t="str">
        <f aca="false">LEFT(Table22[[#This Row],[Category]],2)</f>
        <v/>
      </c>
      <c r="M845" s="0" t="str">
        <f aca="false">IF(F845&lt;&gt;0,COUNTIF($L$2:L845,L845),"")</f>
        <v/>
      </c>
      <c r="N845" s="0" t="str">
        <f aca="false">IF(F845&lt;&gt;0,L845&amp;":"&amp;M845,"")</f>
        <v/>
      </c>
    </row>
    <row r="846" customFormat="false" ht="15" hidden="false" customHeight="false" outlineLevel="0" collapsed="false">
      <c r="A846" s="5" t="n">
        <v>845</v>
      </c>
      <c r="B846" s="5" t="str">
        <f aca="false">IF(F846&lt;&gt;"",COUNTIF($J$2:J846,J846),"")</f>
        <v/>
      </c>
      <c r="C846" s="5" t="str">
        <f aca="false">IF(F846&lt;&gt;0,J846&amp;":"&amp;B846,"")</f>
        <v/>
      </c>
      <c r="D846" s="5" t="str">
        <f aca="false">IF(F846&lt;&gt;0,COUNTIF($K$2:K846,K846),"")</f>
        <v/>
      </c>
      <c r="E846" s="5" t="str">
        <f aca="false">IF(F846&lt;&gt;0,K846&amp;":"&amp;D846,"")</f>
        <v/>
      </c>
      <c r="G846" s="21"/>
      <c r="H846" s="0" t="str">
        <f aca="false">IFERROR(VLOOKUP(F846, Entries!$B:$F, 2, FALSE()),"")</f>
        <v/>
      </c>
      <c r="I846" s="0" t="str">
        <f aca="false">IFERROR(VLOOKUP(F846, Entries!$B:$F, 3, FALSE()),"")</f>
        <v/>
      </c>
      <c r="J846" s="0" t="str">
        <f aca="false">IFERROR(VLOOKUP(F846, Entries!$B:$F, 4, FALSE()),"")</f>
        <v/>
      </c>
      <c r="K846" s="0" t="str">
        <f aca="false">IFERROR(VLOOKUP(F846, Entries!$B:$F, 5, FALSE()),"")</f>
        <v/>
      </c>
      <c r="L846" s="0" t="str">
        <f aca="false">LEFT(Table22[[#This Row],[Category]],2)</f>
        <v/>
      </c>
      <c r="M846" s="0" t="str">
        <f aca="false">IF(F846&lt;&gt;0,COUNTIF($L$2:L846,L846),"")</f>
        <v/>
      </c>
      <c r="N846" s="0" t="str">
        <f aca="false">IF(F846&lt;&gt;0,L846&amp;":"&amp;M846,"")</f>
        <v/>
      </c>
    </row>
    <row r="847" customFormat="false" ht="15" hidden="false" customHeight="false" outlineLevel="0" collapsed="false">
      <c r="A847" s="5" t="n">
        <v>846</v>
      </c>
      <c r="B847" s="5" t="str">
        <f aca="false">IF(F847&lt;&gt;"",COUNTIF($J$2:J847,J847),"")</f>
        <v/>
      </c>
      <c r="C847" s="5" t="str">
        <f aca="false">IF(F847&lt;&gt;0,J847&amp;":"&amp;B847,"")</f>
        <v/>
      </c>
      <c r="D847" s="5" t="str">
        <f aca="false">IF(F847&lt;&gt;0,COUNTIF($K$2:K847,K847),"")</f>
        <v/>
      </c>
      <c r="E847" s="5" t="str">
        <f aca="false">IF(F847&lt;&gt;0,K847&amp;":"&amp;D847,"")</f>
        <v/>
      </c>
      <c r="G847" s="21"/>
      <c r="H847" s="0" t="str">
        <f aca="false">IFERROR(VLOOKUP(F847, Entries!$B:$F, 2, FALSE()),"")</f>
        <v/>
      </c>
      <c r="I847" s="0" t="str">
        <f aca="false">IFERROR(VLOOKUP(F847, Entries!$B:$F, 3, FALSE()),"")</f>
        <v/>
      </c>
      <c r="J847" s="0" t="str">
        <f aca="false">IFERROR(VLOOKUP(F847, Entries!$B:$F, 4, FALSE()),"")</f>
        <v/>
      </c>
      <c r="K847" s="0" t="str">
        <f aca="false">IFERROR(VLOOKUP(F847, Entries!$B:$F, 5, FALSE()),"")</f>
        <v/>
      </c>
      <c r="L847" s="0" t="str">
        <f aca="false">LEFT(Table22[[#This Row],[Category]],2)</f>
        <v/>
      </c>
      <c r="M847" s="0" t="str">
        <f aca="false">IF(F847&lt;&gt;0,COUNTIF($L$2:L847,L847),"")</f>
        <v/>
      </c>
      <c r="N847" s="0" t="str">
        <f aca="false">IF(F847&lt;&gt;0,L847&amp;":"&amp;M847,"")</f>
        <v/>
      </c>
    </row>
    <row r="848" customFormat="false" ht="15" hidden="false" customHeight="false" outlineLevel="0" collapsed="false">
      <c r="A848" s="5" t="n">
        <v>847</v>
      </c>
      <c r="B848" s="5" t="str">
        <f aca="false">IF(F848&lt;&gt;"",COUNTIF($J$2:J848,J848),"")</f>
        <v/>
      </c>
      <c r="C848" s="5" t="str">
        <f aca="false">IF(F848&lt;&gt;0,J848&amp;":"&amp;B848,"")</f>
        <v/>
      </c>
      <c r="D848" s="5" t="str">
        <f aca="false">IF(F848&lt;&gt;0,COUNTIF($K$2:K848,K848),"")</f>
        <v/>
      </c>
      <c r="E848" s="5" t="str">
        <f aca="false">IF(F848&lt;&gt;0,K848&amp;":"&amp;D848,"")</f>
        <v/>
      </c>
      <c r="G848" s="21"/>
      <c r="H848" s="0" t="str">
        <f aca="false">IFERROR(VLOOKUP(F848, Entries!$B:$F, 2, FALSE()),"")</f>
        <v/>
      </c>
      <c r="I848" s="0" t="str">
        <f aca="false">IFERROR(VLOOKUP(F848, Entries!$B:$F, 3, FALSE()),"")</f>
        <v/>
      </c>
      <c r="J848" s="0" t="str">
        <f aca="false">IFERROR(VLOOKUP(F848, Entries!$B:$F, 4, FALSE()),"")</f>
        <v/>
      </c>
      <c r="K848" s="0" t="str">
        <f aca="false">IFERROR(VLOOKUP(F848, Entries!$B:$F, 5, FALSE()),"")</f>
        <v/>
      </c>
      <c r="L848" s="0" t="str">
        <f aca="false">LEFT(Table22[[#This Row],[Category]],2)</f>
        <v/>
      </c>
      <c r="M848" s="0" t="str">
        <f aca="false">IF(F848&lt;&gt;0,COUNTIF($L$2:L848,L848),"")</f>
        <v/>
      </c>
      <c r="N848" s="0" t="str">
        <f aca="false">IF(F848&lt;&gt;0,L848&amp;":"&amp;M848,"")</f>
        <v/>
      </c>
    </row>
    <row r="849" customFormat="false" ht="15" hidden="false" customHeight="false" outlineLevel="0" collapsed="false">
      <c r="A849" s="5" t="n">
        <v>848</v>
      </c>
      <c r="B849" s="5" t="str">
        <f aca="false">IF(F849&lt;&gt;"",COUNTIF($J$2:J849,J849),"")</f>
        <v/>
      </c>
      <c r="C849" s="5" t="str">
        <f aca="false">IF(F849&lt;&gt;0,J849&amp;":"&amp;B849,"")</f>
        <v/>
      </c>
      <c r="D849" s="5" t="str">
        <f aca="false">IF(F849&lt;&gt;0,COUNTIF($K$2:K849,K849),"")</f>
        <v/>
      </c>
      <c r="E849" s="5" t="str">
        <f aca="false">IF(F849&lt;&gt;0,K849&amp;":"&amp;D849,"")</f>
        <v/>
      </c>
      <c r="G849" s="21"/>
      <c r="H849" s="0" t="str">
        <f aca="false">IFERROR(VLOOKUP(F849, Entries!$B:$F, 2, FALSE()),"")</f>
        <v/>
      </c>
      <c r="I849" s="0" t="str">
        <f aca="false">IFERROR(VLOOKUP(F849, Entries!$B:$F, 3, FALSE()),"")</f>
        <v/>
      </c>
      <c r="J849" s="0" t="str">
        <f aca="false">IFERROR(VLOOKUP(F849, Entries!$B:$F, 4, FALSE()),"")</f>
        <v/>
      </c>
      <c r="K849" s="0" t="str">
        <f aca="false">IFERROR(VLOOKUP(F849, Entries!$B:$F, 5, FALSE()),"")</f>
        <v/>
      </c>
      <c r="L849" s="0" t="str">
        <f aca="false">LEFT(Table22[[#This Row],[Category]],2)</f>
        <v/>
      </c>
      <c r="M849" s="0" t="str">
        <f aca="false">IF(F849&lt;&gt;0,COUNTIF($L$2:L849,L849),"")</f>
        <v/>
      </c>
      <c r="N849" s="0" t="str">
        <f aca="false">IF(F849&lt;&gt;0,L849&amp;":"&amp;M849,"")</f>
        <v/>
      </c>
    </row>
    <row r="850" customFormat="false" ht="15" hidden="false" customHeight="false" outlineLevel="0" collapsed="false">
      <c r="A850" s="5" t="n">
        <v>849</v>
      </c>
      <c r="B850" s="5" t="str">
        <f aca="false">IF(F850&lt;&gt;"",COUNTIF($J$2:J850,J850),"")</f>
        <v/>
      </c>
      <c r="C850" s="5" t="str">
        <f aca="false">IF(F850&lt;&gt;0,J850&amp;":"&amp;B850,"")</f>
        <v/>
      </c>
      <c r="D850" s="5" t="str">
        <f aca="false">IF(F850&lt;&gt;0,COUNTIF($K$2:K850,K850),"")</f>
        <v/>
      </c>
      <c r="E850" s="5" t="str">
        <f aca="false">IF(F850&lt;&gt;0,K850&amp;":"&amp;D850,"")</f>
        <v/>
      </c>
      <c r="G850" s="21"/>
      <c r="H850" s="0" t="str">
        <f aca="false">IFERROR(VLOOKUP(F850, Entries!$B:$F, 2, FALSE()),"")</f>
        <v/>
      </c>
      <c r="I850" s="0" t="str">
        <f aca="false">IFERROR(VLOOKUP(F850, Entries!$B:$F, 3, FALSE()),"")</f>
        <v/>
      </c>
      <c r="J850" s="0" t="str">
        <f aca="false">IFERROR(VLOOKUP(F850, Entries!$B:$F, 4, FALSE()),"")</f>
        <v/>
      </c>
      <c r="K850" s="0" t="str">
        <f aca="false">IFERROR(VLOOKUP(F850, Entries!$B:$F, 5, FALSE()),"")</f>
        <v/>
      </c>
      <c r="L850" s="0" t="str">
        <f aca="false">LEFT(Table22[[#This Row],[Category]],2)</f>
        <v/>
      </c>
      <c r="M850" s="0" t="str">
        <f aca="false">IF(F850&lt;&gt;0,COUNTIF($L$2:L850,L850),"")</f>
        <v/>
      </c>
      <c r="N850" s="0" t="str">
        <f aca="false">IF(F850&lt;&gt;0,L850&amp;":"&amp;M850,"")</f>
        <v/>
      </c>
    </row>
    <row r="851" customFormat="false" ht="15" hidden="false" customHeight="false" outlineLevel="0" collapsed="false">
      <c r="A851" s="5" t="n">
        <v>850</v>
      </c>
      <c r="B851" s="5" t="str">
        <f aca="false">IF(F851&lt;&gt;"",COUNTIF($J$2:J851,J851),"")</f>
        <v/>
      </c>
      <c r="C851" s="5" t="str">
        <f aca="false">IF(F851&lt;&gt;0,J851&amp;":"&amp;B851,"")</f>
        <v/>
      </c>
      <c r="D851" s="5" t="str">
        <f aca="false">IF(F851&lt;&gt;0,COUNTIF($K$2:K851,K851),"")</f>
        <v/>
      </c>
      <c r="E851" s="5" t="str">
        <f aca="false">IF(F851&lt;&gt;0,K851&amp;":"&amp;D851,"")</f>
        <v/>
      </c>
      <c r="G851" s="21"/>
      <c r="H851" s="0" t="str">
        <f aca="false">IFERROR(VLOOKUP(F851, Entries!$B:$F, 2, FALSE()),"")</f>
        <v/>
      </c>
      <c r="I851" s="0" t="str">
        <f aca="false">IFERROR(VLOOKUP(F851, Entries!$B:$F, 3, FALSE()),"")</f>
        <v/>
      </c>
      <c r="J851" s="0" t="str">
        <f aca="false">IFERROR(VLOOKUP(F851, Entries!$B:$F, 4, FALSE()),"")</f>
        <v/>
      </c>
      <c r="K851" s="0" t="str">
        <f aca="false">IFERROR(VLOOKUP(F851, Entries!$B:$F, 5, FALSE()),"")</f>
        <v/>
      </c>
      <c r="L851" s="0" t="str">
        <f aca="false">LEFT(Table22[[#This Row],[Category]],2)</f>
        <v/>
      </c>
      <c r="M851" s="0" t="str">
        <f aca="false">IF(F851&lt;&gt;0,COUNTIF($L$2:L851,L851),"")</f>
        <v/>
      </c>
      <c r="N851" s="0" t="str">
        <f aca="false">IF(F851&lt;&gt;0,L851&amp;":"&amp;M851,"")</f>
        <v/>
      </c>
    </row>
    <row r="852" customFormat="false" ht="15" hidden="false" customHeight="false" outlineLevel="0" collapsed="false">
      <c r="A852" s="5" t="n">
        <v>851</v>
      </c>
      <c r="B852" s="5" t="str">
        <f aca="false">IF(F852&lt;&gt;"",COUNTIF($J$2:J852,J852),"")</f>
        <v/>
      </c>
      <c r="C852" s="5" t="str">
        <f aca="false">IF(F852&lt;&gt;0,J852&amp;":"&amp;B852,"")</f>
        <v/>
      </c>
      <c r="D852" s="5" t="str">
        <f aca="false">IF(F852&lt;&gt;0,COUNTIF($K$2:K852,K852),"")</f>
        <v/>
      </c>
      <c r="E852" s="5" t="str">
        <f aca="false">IF(F852&lt;&gt;0,K852&amp;":"&amp;D852,"")</f>
        <v/>
      </c>
      <c r="G852" s="21"/>
      <c r="H852" s="0" t="str">
        <f aca="false">IFERROR(VLOOKUP(F852, Entries!$B:$F, 2, FALSE()),"")</f>
        <v/>
      </c>
      <c r="I852" s="0" t="str">
        <f aca="false">IFERROR(VLOOKUP(F852, Entries!$B:$F, 3, FALSE()),"")</f>
        <v/>
      </c>
      <c r="J852" s="0" t="str">
        <f aca="false">IFERROR(VLOOKUP(F852, Entries!$B:$F, 4, FALSE()),"")</f>
        <v/>
      </c>
      <c r="K852" s="0" t="str">
        <f aca="false">IFERROR(VLOOKUP(F852, Entries!$B:$F, 5, FALSE()),"")</f>
        <v/>
      </c>
      <c r="L852" s="0" t="str">
        <f aca="false">LEFT(Table22[[#This Row],[Category]],2)</f>
        <v/>
      </c>
      <c r="M852" s="0" t="str">
        <f aca="false">IF(F852&lt;&gt;0,COUNTIF($L$2:L852,L852),"")</f>
        <v/>
      </c>
      <c r="N852" s="0" t="str">
        <f aca="false">IF(F852&lt;&gt;0,L852&amp;":"&amp;M852,"")</f>
        <v/>
      </c>
    </row>
    <row r="853" customFormat="false" ht="15" hidden="false" customHeight="false" outlineLevel="0" collapsed="false">
      <c r="A853" s="5" t="n">
        <v>852</v>
      </c>
      <c r="B853" s="5" t="str">
        <f aca="false">IF(F853&lt;&gt;"",COUNTIF($J$2:J853,J853),"")</f>
        <v/>
      </c>
      <c r="C853" s="5" t="str">
        <f aca="false">IF(F853&lt;&gt;0,J853&amp;":"&amp;B853,"")</f>
        <v/>
      </c>
      <c r="D853" s="5" t="str">
        <f aca="false">IF(F853&lt;&gt;0,COUNTIF($K$2:K853,K853),"")</f>
        <v/>
      </c>
      <c r="E853" s="5" t="str">
        <f aca="false">IF(F853&lt;&gt;0,K853&amp;":"&amp;D853,"")</f>
        <v/>
      </c>
      <c r="G853" s="21"/>
      <c r="H853" s="0" t="str">
        <f aca="false">IFERROR(VLOOKUP(F853, Entries!$B:$F, 2, FALSE()),"")</f>
        <v/>
      </c>
      <c r="I853" s="0" t="str">
        <f aca="false">IFERROR(VLOOKUP(F853, Entries!$B:$F, 3, FALSE()),"")</f>
        <v/>
      </c>
      <c r="J853" s="0" t="str">
        <f aca="false">IFERROR(VLOOKUP(F853, Entries!$B:$F, 4, FALSE()),"")</f>
        <v/>
      </c>
      <c r="K853" s="0" t="str">
        <f aca="false">IFERROR(VLOOKUP(F853, Entries!$B:$F, 5, FALSE()),"")</f>
        <v/>
      </c>
      <c r="L853" s="0" t="str">
        <f aca="false">LEFT(Table22[[#This Row],[Category]],2)</f>
        <v/>
      </c>
      <c r="M853" s="0" t="str">
        <f aca="false">IF(F853&lt;&gt;0,COUNTIF($L$2:L853,L853),"")</f>
        <v/>
      </c>
      <c r="N853" s="0" t="str">
        <f aca="false">IF(F853&lt;&gt;0,L853&amp;":"&amp;M853,"")</f>
        <v/>
      </c>
    </row>
    <row r="854" customFormat="false" ht="15" hidden="false" customHeight="false" outlineLevel="0" collapsed="false">
      <c r="A854" s="5" t="n">
        <v>853</v>
      </c>
      <c r="B854" s="5" t="str">
        <f aca="false">IF(F854&lt;&gt;"",COUNTIF($J$2:J854,J854),"")</f>
        <v/>
      </c>
      <c r="C854" s="5" t="str">
        <f aca="false">IF(F854&lt;&gt;0,J854&amp;":"&amp;B854,"")</f>
        <v/>
      </c>
      <c r="D854" s="5" t="str">
        <f aca="false">IF(F854&lt;&gt;0,COUNTIF($K$2:K854,K854),"")</f>
        <v/>
      </c>
      <c r="E854" s="5" t="str">
        <f aca="false">IF(F854&lt;&gt;0,K854&amp;":"&amp;D854,"")</f>
        <v/>
      </c>
      <c r="G854" s="21"/>
      <c r="H854" s="0" t="str">
        <f aca="false">IFERROR(VLOOKUP(F854, Entries!$B:$F, 2, FALSE()),"")</f>
        <v/>
      </c>
      <c r="I854" s="0" t="str">
        <f aca="false">IFERROR(VLOOKUP(F854, Entries!$B:$F, 3, FALSE()),"")</f>
        <v/>
      </c>
      <c r="J854" s="0" t="str">
        <f aca="false">IFERROR(VLOOKUP(F854, Entries!$B:$F, 4, FALSE()),"")</f>
        <v/>
      </c>
      <c r="K854" s="0" t="str">
        <f aca="false">IFERROR(VLOOKUP(F854, Entries!$B:$F, 5, FALSE()),"")</f>
        <v/>
      </c>
      <c r="L854" s="0" t="str">
        <f aca="false">LEFT(Table22[[#This Row],[Category]],2)</f>
        <v/>
      </c>
      <c r="M854" s="0" t="str">
        <f aca="false">IF(F854&lt;&gt;0,COUNTIF($L$2:L854,L854),"")</f>
        <v/>
      </c>
      <c r="N854" s="0" t="str">
        <f aca="false">IF(F854&lt;&gt;0,L854&amp;":"&amp;M854,"")</f>
        <v/>
      </c>
    </row>
    <row r="855" customFormat="false" ht="15" hidden="false" customHeight="false" outlineLevel="0" collapsed="false">
      <c r="A855" s="5" t="n">
        <v>854</v>
      </c>
      <c r="B855" s="5" t="str">
        <f aca="false">IF(F855&lt;&gt;"",COUNTIF($J$2:J855,J855),"")</f>
        <v/>
      </c>
      <c r="C855" s="5" t="str">
        <f aca="false">IF(F855&lt;&gt;0,J855&amp;":"&amp;B855,"")</f>
        <v/>
      </c>
      <c r="D855" s="5" t="str">
        <f aca="false">IF(F855&lt;&gt;0,COUNTIF($K$2:K855,K855),"")</f>
        <v/>
      </c>
      <c r="E855" s="5" t="str">
        <f aca="false">IF(F855&lt;&gt;0,K855&amp;":"&amp;D855,"")</f>
        <v/>
      </c>
      <c r="G855" s="21"/>
      <c r="H855" s="0" t="str">
        <f aca="false">IFERROR(VLOOKUP(F855, Entries!$B:$F, 2, FALSE()),"")</f>
        <v/>
      </c>
      <c r="I855" s="0" t="str">
        <f aca="false">IFERROR(VLOOKUP(F855, Entries!$B:$F, 3, FALSE()),"")</f>
        <v/>
      </c>
      <c r="J855" s="0" t="str">
        <f aca="false">IFERROR(VLOOKUP(F855, Entries!$B:$F, 4, FALSE()),"")</f>
        <v/>
      </c>
      <c r="K855" s="0" t="str">
        <f aca="false">IFERROR(VLOOKUP(F855, Entries!$B:$F, 5, FALSE()),"")</f>
        <v/>
      </c>
      <c r="L855" s="0" t="str">
        <f aca="false">LEFT(Table22[[#This Row],[Category]],2)</f>
        <v/>
      </c>
      <c r="M855" s="0" t="str">
        <f aca="false">IF(F855&lt;&gt;0,COUNTIF($L$2:L855,L855),"")</f>
        <v/>
      </c>
      <c r="N855" s="0" t="str">
        <f aca="false">IF(F855&lt;&gt;0,L855&amp;":"&amp;M855,"")</f>
        <v/>
      </c>
    </row>
    <row r="856" customFormat="false" ht="15" hidden="false" customHeight="false" outlineLevel="0" collapsed="false">
      <c r="A856" s="5" t="n">
        <v>855</v>
      </c>
      <c r="B856" s="5" t="str">
        <f aca="false">IF(F856&lt;&gt;"",COUNTIF($J$2:J856,J856),"")</f>
        <v/>
      </c>
      <c r="C856" s="5" t="str">
        <f aca="false">IF(F856&lt;&gt;0,J856&amp;":"&amp;B856,"")</f>
        <v/>
      </c>
      <c r="D856" s="5" t="str">
        <f aca="false">IF(F856&lt;&gt;0,COUNTIF($K$2:K856,K856),"")</f>
        <v/>
      </c>
      <c r="E856" s="5" t="str">
        <f aca="false">IF(F856&lt;&gt;0,K856&amp;":"&amp;D856,"")</f>
        <v/>
      </c>
      <c r="G856" s="21"/>
      <c r="H856" s="0" t="str">
        <f aca="false">IFERROR(VLOOKUP(F856, Entries!$B:$F, 2, FALSE()),"")</f>
        <v/>
      </c>
      <c r="I856" s="0" t="str">
        <f aca="false">IFERROR(VLOOKUP(F856, Entries!$B:$F, 3, FALSE()),"")</f>
        <v/>
      </c>
      <c r="J856" s="0" t="str">
        <f aca="false">IFERROR(VLOOKUP(F856, Entries!$B:$F, 4, FALSE()),"")</f>
        <v/>
      </c>
      <c r="K856" s="0" t="str">
        <f aca="false">IFERROR(VLOOKUP(F856, Entries!$B:$F, 5, FALSE()),"")</f>
        <v/>
      </c>
      <c r="L856" s="0" t="str">
        <f aca="false">LEFT(Table22[[#This Row],[Category]],2)</f>
        <v/>
      </c>
      <c r="M856" s="0" t="str">
        <f aca="false">IF(F856&lt;&gt;0,COUNTIF($L$2:L856,L856),"")</f>
        <v/>
      </c>
      <c r="N856" s="0" t="str">
        <f aca="false">IF(F856&lt;&gt;0,L856&amp;":"&amp;M856,"")</f>
        <v/>
      </c>
    </row>
    <row r="857" customFormat="false" ht="15" hidden="false" customHeight="false" outlineLevel="0" collapsed="false">
      <c r="A857" s="5" t="n">
        <v>856</v>
      </c>
      <c r="B857" s="5" t="str">
        <f aca="false">IF(F857&lt;&gt;"",COUNTIF($J$2:J857,J857),"")</f>
        <v/>
      </c>
      <c r="C857" s="5" t="str">
        <f aca="false">IF(F857&lt;&gt;0,J857&amp;":"&amp;B857,"")</f>
        <v/>
      </c>
      <c r="D857" s="5" t="str">
        <f aca="false">IF(F857&lt;&gt;0,COUNTIF($K$2:K857,K857),"")</f>
        <v/>
      </c>
      <c r="E857" s="5" t="str">
        <f aca="false">IF(F857&lt;&gt;0,K857&amp;":"&amp;D857,"")</f>
        <v/>
      </c>
      <c r="G857" s="21"/>
      <c r="H857" s="0" t="str">
        <f aca="false">IFERROR(VLOOKUP(F857, Entries!$B:$F, 2, FALSE()),"")</f>
        <v/>
      </c>
      <c r="I857" s="0" t="str">
        <f aca="false">IFERROR(VLOOKUP(F857, Entries!$B:$F, 3, FALSE()),"")</f>
        <v/>
      </c>
      <c r="J857" s="0" t="str">
        <f aca="false">IFERROR(VLOOKUP(F857, Entries!$B:$F, 4, FALSE()),"")</f>
        <v/>
      </c>
      <c r="K857" s="0" t="str">
        <f aca="false">IFERROR(VLOOKUP(F857, Entries!$B:$F, 5, FALSE()),"")</f>
        <v/>
      </c>
      <c r="L857" s="0" t="str">
        <f aca="false">LEFT(Table22[[#This Row],[Category]],2)</f>
        <v/>
      </c>
      <c r="M857" s="0" t="str">
        <f aca="false">IF(F857&lt;&gt;0,COUNTIF($L$2:L857,L857),"")</f>
        <v/>
      </c>
      <c r="N857" s="0" t="str">
        <f aca="false">IF(F857&lt;&gt;0,L857&amp;":"&amp;M857,"")</f>
        <v/>
      </c>
    </row>
    <row r="858" customFormat="false" ht="15" hidden="false" customHeight="false" outlineLevel="0" collapsed="false">
      <c r="A858" s="5" t="n">
        <v>857</v>
      </c>
      <c r="B858" s="5" t="str">
        <f aca="false">IF(F858&lt;&gt;"",COUNTIF($J$2:J858,J858),"")</f>
        <v/>
      </c>
      <c r="C858" s="5" t="str">
        <f aca="false">IF(F858&lt;&gt;0,J858&amp;":"&amp;B858,"")</f>
        <v/>
      </c>
      <c r="D858" s="5" t="str">
        <f aca="false">IF(F858&lt;&gt;0,COUNTIF($K$2:K858,K858),"")</f>
        <v/>
      </c>
      <c r="E858" s="5" t="str">
        <f aca="false">IF(F858&lt;&gt;0,K858&amp;":"&amp;D858,"")</f>
        <v/>
      </c>
      <c r="G858" s="21"/>
      <c r="H858" s="0" t="str">
        <f aca="false">IFERROR(VLOOKUP(F858, Entries!$B:$F, 2, FALSE()),"")</f>
        <v/>
      </c>
      <c r="I858" s="0" t="str">
        <f aca="false">IFERROR(VLOOKUP(F858, Entries!$B:$F, 3, FALSE()),"")</f>
        <v/>
      </c>
      <c r="J858" s="0" t="str">
        <f aca="false">IFERROR(VLOOKUP(F858, Entries!$B:$F, 4, FALSE()),"")</f>
        <v/>
      </c>
      <c r="K858" s="0" t="str">
        <f aca="false">IFERROR(VLOOKUP(F858, Entries!$B:$F, 5, FALSE()),"")</f>
        <v/>
      </c>
      <c r="L858" s="0" t="str">
        <f aca="false">LEFT(Table22[[#This Row],[Category]],2)</f>
        <v/>
      </c>
      <c r="M858" s="0" t="str">
        <f aca="false">IF(F858&lt;&gt;0,COUNTIF($L$2:L858,L858),"")</f>
        <v/>
      </c>
      <c r="N858" s="0" t="str">
        <f aca="false">IF(F858&lt;&gt;0,L858&amp;":"&amp;M858,"")</f>
        <v/>
      </c>
    </row>
    <row r="859" customFormat="false" ht="15" hidden="false" customHeight="false" outlineLevel="0" collapsed="false">
      <c r="A859" s="5" t="n">
        <v>858</v>
      </c>
      <c r="B859" s="5" t="str">
        <f aca="false">IF(F859&lt;&gt;"",COUNTIF($J$2:J859,J859),"")</f>
        <v/>
      </c>
      <c r="C859" s="5" t="str">
        <f aca="false">IF(F859&lt;&gt;0,J859&amp;":"&amp;B859,"")</f>
        <v/>
      </c>
      <c r="D859" s="5" t="str">
        <f aca="false">IF(F859&lt;&gt;0,COUNTIF($K$2:K859,K859),"")</f>
        <v/>
      </c>
      <c r="E859" s="5" t="str">
        <f aca="false">IF(F859&lt;&gt;0,K859&amp;":"&amp;D859,"")</f>
        <v/>
      </c>
      <c r="G859" s="21"/>
      <c r="H859" s="0" t="str">
        <f aca="false">IFERROR(VLOOKUP(F859, Entries!$B:$F, 2, FALSE()),"")</f>
        <v/>
      </c>
      <c r="I859" s="0" t="str">
        <f aca="false">IFERROR(VLOOKUP(F859, Entries!$B:$F, 3, FALSE()),"")</f>
        <v/>
      </c>
      <c r="J859" s="0" t="str">
        <f aca="false">IFERROR(VLOOKUP(F859, Entries!$B:$F, 4, FALSE()),"")</f>
        <v/>
      </c>
      <c r="K859" s="0" t="str">
        <f aca="false">IFERROR(VLOOKUP(F859, Entries!$B:$F, 5, FALSE()),"")</f>
        <v/>
      </c>
      <c r="L859" s="0" t="str">
        <f aca="false">LEFT(Table22[[#This Row],[Category]],2)</f>
        <v/>
      </c>
      <c r="M859" s="0" t="str">
        <f aca="false">IF(F859&lt;&gt;0,COUNTIF($L$2:L859,L859),"")</f>
        <v/>
      </c>
      <c r="N859" s="0" t="str">
        <f aca="false">IF(F859&lt;&gt;0,L859&amp;":"&amp;M859,"")</f>
        <v/>
      </c>
    </row>
    <row r="860" customFormat="false" ht="15" hidden="false" customHeight="false" outlineLevel="0" collapsed="false">
      <c r="A860" s="5" t="n">
        <v>859</v>
      </c>
      <c r="B860" s="5" t="str">
        <f aca="false">IF(F860&lt;&gt;"",COUNTIF($J$2:J860,J860),"")</f>
        <v/>
      </c>
      <c r="C860" s="5" t="str">
        <f aca="false">IF(F860&lt;&gt;0,J860&amp;":"&amp;B860,"")</f>
        <v/>
      </c>
      <c r="D860" s="5" t="str">
        <f aca="false">IF(F860&lt;&gt;0,COUNTIF($K$2:K860,K860),"")</f>
        <v/>
      </c>
      <c r="E860" s="5" t="str">
        <f aca="false">IF(F860&lt;&gt;0,K860&amp;":"&amp;D860,"")</f>
        <v/>
      </c>
      <c r="G860" s="21"/>
      <c r="H860" s="0" t="str">
        <f aca="false">IFERROR(VLOOKUP(F860, Entries!$B:$F, 2, FALSE()),"")</f>
        <v/>
      </c>
      <c r="I860" s="0" t="str">
        <f aca="false">IFERROR(VLOOKUP(F860, Entries!$B:$F, 3, FALSE()),"")</f>
        <v/>
      </c>
      <c r="J860" s="0" t="str">
        <f aca="false">IFERROR(VLOOKUP(F860, Entries!$B:$F, 4, FALSE()),"")</f>
        <v/>
      </c>
      <c r="K860" s="0" t="str">
        <f aca="false">IFERROR(VLOOKUP(F860, Entries!$B:$F, 5, FALSE()),"")</f>
        <v/>
      </c>
      <c r="L860" s="0" t="str">
        <f aca="false">LEFT(Table22[[#This Row],[Category]],2)</f>
        <v/>
      </c>
      <c r="M860" s="0" t="str">
        <f aca="false">IF(F860&lt;&gt;0,COUNTIF($L$2:L860,L860),"")</f>
        <v/>
      </c>
      <c r="N860" s="0" t="str">
        <f aca="false">IF(F860&lt;&gt;0,L860&amp;":"&amp;M860,"")</f>
        <v/>
      </c>
    </row>
    <row r="861" customFormat="false" ht="15" hidden="false" customHeight="false" outlineLevel="0" collapsed="false">
      <c r="A861" s="5" t="n">
        <v>860</v>
      </c>
      <c r="B861" s="5" t="str">
        <f aca="false">IF(F861&lt;&gt;"",COUNTIF($J$2:J861,J861),"")</f>
        <v/>
      </c>
      <c r="C861" s="5" t="str">
        <f aca="false">IF(F861&lt;&gt;0,J861&amp;":"&amp;B861,"")</f>
        <v/>
      </c>
      <c r="D861" s="5" t="str">
        <f aca="false">IF(F861&lt;&gt;0,COUNTIF($K$2:K861,K861),"")</f>
        <v/>
      </c>
      <c r="E861" s="5" t="str">
        <f aca="false">IF(F861&lt;&gt;0,K861&amp;":"&amp;D861,"")</f>
        <v/>
      </c>
      <c r="G861" s="21"/>
      <c r="H861" s="0" t="str">
        <f aca="false">IFERROR(VLOOKUP(F861, Entries!$B:$F, 2, FALSE()),"")</f>
        <v/>
      </c>
      <c r="I861" s="0" t="str">
        <f aca="false">IFERROR(VLOOKUP(F861, Entries!$B:$F, 3, FALSE()),"")</f>
        <v/>
      </c>
      <c r="J861" s="0" t="str">
        <f aca="false">IFERROR(VLOOKUP(F861, Entries!$B:$F, 4, FALSE()),"")</f>
        <v/>
      </c>
      <c r="K861" s="0" t="str">
        <f aca="false">IFERROR(VLOOKUP(F861, Entries!$B:$F, 5, FALSE()),"")</f>
        <v/>
      </c>
      <c r="L861" s="0" t="str">
        <f aca="false">LEFT(Table22[[#This Row],[Category]],2)</f>
        <v/>
      </c>
      <c r="M861" s="0" t="str">
        <f aca="false">IF(F861&lt;&gt;0,COUNTIF($L$2:L861,L861),"")</f>
        <v/>
      </c>
      <c r="N861" s="0" t="str">
        <f aca="false">IF(F861&lt;&gt;0,L861&amp;":"&amp;M861,"")</f>
        <v/>
      </c>
    </row>
    <row r="862" customFormat="false" ht="15" hidden="false" customHeight="false" outlineLevel="0" collapsed="false">
      <c r="A862" s="5" t="n">
        <v>861</v>
      </c>
      <c r="B862" s="5" t="str">
        <f aca="false">IF(F862&lt;&gt;"",COUNTIF($J$2:J862,J862),"")</f>
        <v/>
      </c>
      <c r="C862" s="5" t="str">
        <f aca="false">IF(F862&lt;&gt;0,J862&amp;":"&amp;B862,"")</f>
        <v/>
      </c>
      <c r="D862" s="5" t="str">
        <f aca="false">IF(F862&lt;&gt;0,COUNTIF($K$2:K862,K862),"")</f>
        <v/>
      </c>
      <c r="E862" s="5" t="str">
        <f aca="false">IF(F862&lt;&gt;0,K862&amp;":"&amp;D862,"")</f>
        <v/>
      </c>
      <c r="G862" s="21"/>
      <c r="H862" s="0" t="str">
        <f aca="false">IFERROR(VLOOKUP(F862, Entries!$B:$F, 2, FALSE()),"")</f>
        <v/>
      </c>
      <c r="I862" s="0" t="str">
        <f aca="false">IFERROR(VLOOKUP(F862, Entries!$B:$F, 3, FALSE()),"")</f>
        <v/>
      </c>
      <c r="J862" s="0" t="str">
        <f aca="false">IFERROR(VLOOKUP(F862, Entries!$B:$F, 4, FALSE()),"")</f>
        <v/>
      </c>
      <c r="K862" s="0" t="str">
        <f aca="false">IFERROR(VLOOKUP(F862, Entries!$B:$F, 5, FALSE()),"")</f>
        <v/>
      </c>
      <c r="L862" s="0" t="str">
        <f aca="false">LEFT(Table22[[#This Row],[Category]],2)</f>
        <v/>
      </c>
      <c r="M862" s="0" t="str">
        <f aca="false">IF(F862&lt;&gt;0,COUNTIF($L$2:L862,L862),"")</f>
        <v/>
      </c>
      <c r="N862" s="0" t="str">
        <f aca="false">IF(F862&lt;&gt;0,L862&amp;":"&amp;M862,"")</f>
        <v/>
      </c>
    </row>
    <row r="863" customFormat="false" ht="15" hidden="false" customHeight="false" outlineLevel="0" collapsed="false">
      <c r="A863" s="5" t="n">
        <v>862</v>
      </c>
      <c r="B863" s="5" t="str">
        <f aca="false">IF(F863&lt;&gt;"",COUNTIF($J$2:J863,J863),"")</f>
        <v/>
      </c>
      <c r="C863" s="5" t="str">
        <f aca="false">IF(F863&lt;&gt;0,J863&amp;":"&amp;B863,"")</f>
        <v/>
      </c>
      <c r="D863" s="5" t="str">
        <f aca="false">IF(F863&lt;&gt;0,COUNTIF($K$2:K863,K863),"")</f>
        <v/>
      </c>
      <c r="E863" s="5" t="str">
        <f aca="false">IF(F863&lt;&gt;0,K863&amp;":"&amp;D863,"")</f>
        <v/>
      </c>
      <c r="G863" s="21"/>
      <c r="H863" s="0" t="str">
        <f aca="false">IFERROR(VLOOKUP(F863, Entries!$B:$F, 2, FALSE()),"")</f>
        <v/>
      </c>
      <c r="I863" s="0" t="str">
        <f aca="false">IFERROR(VLOOKUP(F863, Entries!$B:$F, 3, FALSE()),"")</f>
        <v/>
      </c>
      <c r="J863" s="0" t="str">
        <f aca="false">IFERROR(VLOOKUP(F863, Entries!$B:$F, 4, FALSE()),"")</f>
        <v/>
      </c>
      <c r="K863" s="0" t="str">
        <f aca="false">IFERROR(VLOOKUP(F863, Entries!$B:$F, 5, FALSE()),"")</f>
        <v/>
      </c>
      <c r="L863" s="0" t="str">
        <f aca="false">LEFT(Table22[[#This Row],[Category]],2)</f>
        <v/>
      </c>
      <c r="M863" s="0" t="str">
        <f aca="false">IF(F863&lt;&gt;0,COUNTIF($L$2:L863,L863),"")</f>
        <v/>
      </c>
      <c r="N863" s="0" t="str">
        <f aca="false">IF(F863&lt;&gt;0,L863&amp;":"&amp;M863,"")</f>
        <v/>
      </c>
    </row>
    <row r="864" customFormat="false" ht="15" hidden="false" customHeight="false" outlineLevel="0" collapsed="false">
      <c r="A864" s="5" t="n">
        <v>863</v>
      </c>
      <c r="B864" s="5" t="str">
        <f aca="false">IF(F864&lt;&gt;"",COUNTIF($J$2:J864,J864),"")</f>
        <v/>
      </c>
      <c r="C864" s="5" t="str">
        <f aca="false">IF(F864&lt;&gt;0,J864&amp;":"&amp;B864,"")</f>
        <v/>
      </c>
      <c r="D864" s="5" t="str">
        <f aca="false">IF(F864&lt;&gt;0,COUNTIF($K$2:K864,K864),"")</f>
        <v/>
      </c>
      <c r="E864" s="5" t="str">
        <f aca="false">IF(F864&lt;&gt;0,K864&amp;":"&amp;D864,"")</f>
        <v/>
      </c>
      <c r="G864" s="21"/>
      <c r="H864" s="0" t="str">
        <f aca="false">IFERROR(VLOOKUP(F864, Entries!$B:$F, 2, FALSE()),"")</f>
        <v/>
      </c>
      <c r="I864" s="0" t="str">
        <f aca="false">IFERROR(VLOOKUP(F864, Entries!$B:$F, 3, FALSE()),"")</f>
        <v/>
      </c>
      <c r="J864" s="0" t="str">
        <f aca="false">IFERROR(VLOOKUP(F864, Entries!$B:$F, 4, FALSE()),"")</f>
        <v/>
      </c>
      <c r="K864" s="0" t="str">
        <f aca="false">IFERROR(VLOOKUP(F864, Entries!$B:$F, 5, FALSE()),"")</f>
        <v/>
      </c>
      <c r="L864" s="0" t="str">
        <f aca="false">LEFT(Table22[[#This Row],[Category]],2)</f>
        <v/>
      </c>
      <c r="M864" s="0" t="str">
        <f aca="false">IF(F864&lt;&gt;0,COUNTIF($L$2:L864,L864),"")</f>
        <v/>
      </c>
      <c r="N864" s="0" t="str">
        <f aca="false">IF(F864&lt;&gt;0,L864&amp;":"&amp;M864,"")</f>
        <v/>
      </c>
    </row>
    <row r="865" customFormat="false" ht="15" hidden="false" customHeight="false" outlineLevel="0" collapsed="false">
      <c r="A865" s="5" t="n">
        <v>864</v>
      </c>
      <c r="B865" s="5" t="str">
        <f aca="false">IF(F865&lt;&gt;"",COUNTIF($J$2:J865,J865),"")</f>
        <v/>
      </c>
      <c r="C865" s="5" t="str">
        <f aca="false">IF(F865&lt;&gt;0,J865&amp;":"&amp;B865,"")</f>
        <v/>
      </c>
      <c r="D865" s="5" t="str">
        <f aca="false">IF(F865&lt;&gt;0,COUNTIF($K$2:K865,K865),"")</f>
        <v/>
      </c>
      <c r="E865" s="5" t="str">
        <f aca="false">IF(F865&lt;&gt;0,K865&amp;":"&amp;D865,"")</f>
        <v/>
      </c>
      <c r="G865" s="21"/>
      <c r="H865" s="0" t="str">
        <f aca="false">IFERROR(VLOOKUP(F865, Entries!$B:$F, 2, FALSE()),"")</f>
        <v/>
      </c>
      <c r="I865" s="0" t="str">
        <f aca="false">IFERROR(VLOOKUP(F865, Entries!$B:$F, 3, FALSE()),"")</f>
        <v/>
      </c>
      <c r="J865" s="0" t="str">
        <f aca="false">IFERROR(VLOOKUP(F865, Entries!$B:$F, 4, FALSE()),"")</f>
        <v/>
      </c>
      <c r="K865" s="0" t="str">
        <f aca="false">IFERROR(VLOOKUP(F865, Entries!$B:$F, 5, FALSE()),"")</f>
        <v/>
      </c>
      <c r="L865" s="0" t="str">
        <f aca="false">LEFT(Table22[[#This Row],[Category]],2)</f>
        <v/>
      </c>
      <c r="M865" s="0" t="str">
        <f aca="false">IF(F865&lt;&gt;0,COUNTIF($L$2:L865,L865),"")</f>
        <v/>
      </c>
      <c r="N865" s="0" t="str">
        <f aca="false">IF(F865&lt;&gt;0,L865&amp;":"&amp;M865,"")</f>
        <v/>
      </c>
    </row>
    <row r="866" customFormat="false" ht="15" hidden="false" customHeight="false" outlineLevel="0" collapsed="false">
      <c r="A866" s="5" t="n">
        <v>865</v>
      </c>
      <c r="B866" s="5" t="str">
        <f aca="false">IF(F866&lt;&gt;"",COUNTIF($J$2:J866,J866),"")</f>
        <v/>
      </c>
      <c r="C866" s="5" t="str">
        <f aca="false">IF(F866&lt;&gt;0,J866&amp;":"&amp;B866,"")</f>
        <v/>
      </c>
      <c r="D866" s="5" t="str">
        <f aca="false">IF(F866&lt;&gt;0,COUNTIF($K$2:K866,K866),"")</f>
        <v/>
      </c>
      <c r="E866" s="5" t="str">
        <f aca="false">IF(F866&lt;&gt;0,K866&amp;":"&amp;D866,"")</f>
        <v/>
      </c>
      <c r="G866" s="21"/>
      <c r="H866" s="0" t="str">
        <f aca="false">IFERROR(VLOOKUP(F866, Entries!$B:$F, 2, FALSE()),"")</f>
        <v/>
      </c>
      <c r="I866" s="0" t="str">
        <f aca="false">IFERROR(VLOOKUP(F866, Entries!$B:$F, 3, FALSE()),"")</f>
        <v/>
      </c>
      <c r="J866" s="0" t="str">
        <f aca="false">IFERROR(VLOOKUP(F866, Entries!$B:$F, 4, FALSE()),"")</f>
        <v/>
      </c>
      <c r="K866" s="0" t="str">
        <f aca="false">IFERROR(VLOOKUP(F866, Entries!$B:$F, 5, FALSE()),"")</f>
        <v/>
      </c>
      <c r="L866" s="0" t="str">
        <f aca="false">LEFT(Table22[[#This Row],[Category]],2)</f>
        <v/>
      </c>
      <c r="M866" s="0" t="str">
        <f aca="false">IF(F866&lt;&gt;0,COUNTIF($L$2:L866,L866),"")</f>
        <v/>
      </c>
      <c r="N866" s="0" t="str">
        <f aca="false">IF(F866&lt;&gt;0,L866&amp;":"&amp;M866,"")</f>
        <v/>
      </c>
    </row>
    <row r="867" customFormat="false" ht="15" hidden="false" customHeight="false" outlineLevel="0" collapsed="false">
      <c r="A867" s="5" t="n">
        <v>866</v>
      </c>
      <c r="B867" s="5" t="str">
        <f aca="false">IF(F867&lt;&gt;"",COUNTIF($J$2:J867,J867),"")</f>
        <v/>
      </c>
      <c r="C867" s="5" t="str">
        <f aca="false">IF(F867&lt;&gt;0,J867&amp;":"&amp;B867,"")</f>
        <v/>
      </c>
      <c r="D867" s="5" t="str">
        <f aca="false">IF(F867&lt;&gt;0,COUNTIF($K$2:K867,K867),"")</f>
        <v/>
      </c>
      <c r="E867" s="5" t="str">
        <f aca="false">IF(F867&lt;&gt;0,K867&amp;":"&amp;D867,"")</f>
        <v/>
      </c>
      <c r="G867" s="21"/>
      <c r="H867" s="0" t="str">
        <f aca="false">IFERROR(VLOOKUP(F867, Entries!$B:$F, 2, FALSE()),"")</f>
        <v/>
      </c>
      <c r="I867" s="0" t="str">
        <f aca="false">IFERROR(VLOOKUP(F867, Entries!$B:$F, 3, FALSE()),"")</f>
        <v/>
      </c>
      <c r="J867" s="0" t="str">
        <f aca="false">IFERROR(VLOOKUP(F867, Entries!$B:$F, 4, FALSE()),"")</f>
        <v/>
      </c>
      <c r="K867" s="0" t="str">
        <f aca="false">IFERROR(VLOOKUP(F867, Entries!$B:$F, 5, FALSE()),"")</f>
        <v/>
      </c>
      <c r="L867" s="0" t="str">
        <f aca="false">LEFT(Table22[[#This Row],[Category]],2)</f>
        <v/>
      </c>
      <c r="M867" s="0" t="str">
        <f aca="false">IF(F867&lt;&gt;0,COUNTIF($L$2:L867,L867),"")</f>
        <v/>
      </c>
      <c r="N867" s="0" t="str">
        <f aca="false">IF(F867&lt;&gt;0,L867&amp;":"&amp;M867,"")</f>
        <v/>
      </c>
    </row>
    <row r="868" customFormat="false" ht="15" hidden="false" customHeight="false" outlineLevel="0" collapsed="false">
      <c r="A868" s="5" t="n">
        <v>867</v>
      </c>
      <c r="B868" s="5" t="str">
        <f aca="false">IF(F868&lt;&gt;"",COUNTIF($J$2:J868,J868),"")</f>
        <v/>
      </c>
      <c r="C868" s="5" t="str">
        <f aca="false">IF(F868&lt;&gt;0,J868&amp;":"&amp;B868,"")</f>
        <v/>
      </c>
      <c r="D868" s="5" t="str">
        <f aca="false">IF(F868&lt;&gt;0,COUNTIF($K$2:K868,K868),"")</f>
        <v/>
      </c>
      <c r="E868" s="5" t="str">
        <f aca="false">IF(F868&lt;&gt;0,K868&amp;":"&amp;D868,"")</f>
        <v/>
      </c>
      <c r="G868" s="21"/>
      <c r="H868" s="0" t="str">
        <f aca="false">IFERROR(VLOOKUP(F868, Entries!$B:$F, 2, FALSE()),"")</f>
        <v/>
      </c>
      <c r="I868" s="0" t="str">
        <f aca="false">IFERROR(VLOOKUP(F868, Entries!$B:$F, 3, FALSE()),"")</f>
        <v/>
      </c>
      <c r="J868" s="0" t="str">
        <f aca="false">IFERROR(VLOOKUP(F868, Entries!$B:$F, 4, FALSE()),"")</f>
        <v/>
      </c>
      <c r="K868" s="0" t="str">
        <f aca="false">IFERROR(VLOOKUP(F868, Entries!$B:$F, 5, FALSE()),"")</f>
        <v/>
      </c>
      <c r="L868" s="0" t="str">
        <f aca="false">LEFT(Table22[[#This Row],[Category]],2)</f>
        <v/>
      </c>
      <c r="M868" s="0" t="str">
        <f aca="false">IF(F868&lt;&gt;0,COUNTIF($L$2:L868,L868),"")</f>
        <v/>
      </c>
      <c r="N868" s="0" t="str">
        <f aca="false">IF(F868&lt;&gt;0,L868&amp;":"&amp;M868,"")</f>
        <v/>
      </c>
    </row>
    <row r="869" customFormat="false" ht="15" hidden="false" customHeight="false" outlineLevel="0" collapsed="false">
      <c r="A869" s="5" t="n">
        <v>868</v>
      </c>
      <c r="B869" s="5" t="str">
        <f aca="false">IF(F869&lt;&gt;"",COUNTIF($J$2:J869,J869),"")</f>
        <v/>
      </c>
      <c r="C869" s="5" t="str">
        <f aca="false">IF(F869&lt;&gt;0,J869&amp;":"&amp;B869,"")</f>
        <v/>
      </c>
      <c r="D869" s="5" t="str">
        <f aca="false">IF(F869&lt;&gt;0,COUNTIF($K$2:K869,K869),"")</f>
        <v/>
      </c>
      <c r="E869" s="5" t="str">
        <f aca="false">IF(F869&lt;&gt;0,K869&amp;":"&amp;D869,"")</f>
        <v/>
      </c>
      <c r="G869" s="21"/>
      <c r="H869" s="0" t="str">
        <f aca="false">IFERROR(VLOOKUP(F869, Entries!$B:$F, 2, FALSE()),"")</f>
        <v/>
      </c>
      <c r="I869" s="0" t="str">
        <f aca="false">IFERROR(VLOOKUP(F869, Entries!$B:$F, 3, FALSE()),"")</f>
        <v/>
      </c>
      <c r="J869" s="0" t="str">
        <f aca="false">IFERROR(VLOOKUP(F869, Entries!$B:$F, 4, FALSE()),"")</f>
        <v/>
      </c>
      <c r="K869" s="0" t="str">
        <f aca="false">IFERROR(VLOOKUP(F869, Entries!$B:$F, 5, FALSE()),"")</f>
        <v/>
      </c>
      <c r="L869" s="0" t="str">
        <f aca="false">LEFT(Table22[[#This Row],[Category]],2)</f>
        <v/>
      </c>
      <c r="M869" s="0" t="str">
        <f aca="false">IF(F869&lt;&gt;0,COUNTIF($L$2:L869,L869),"")</f>
        <v/>
      </c>
      <c r="N869" s="0" t="str">
        <f aca="false">IF(F869&lt;&gt;0,L869&amp;":"&amp;M869,"")</f>
        <v/>
      </c>
    </row>
    <row r="870" customFormat="false" ht="15" hidden="false" customHeight="false" outlineLevel="0" collapsed="false">
      <c r="A870" s="5" t="n">
        <v>869</v>
      </c>
      <c r="B870" s="5" t="str">
        <f aca="false">IF(F870&lt;&gt;"",COUNTIF($J$2:J870,J870),"")</f>
        <v/>
      </c>
      <c r="C870" s="5" t="str">
        <f aca="false">IF(F870&lt;&gt;0,J870&amp;":"&amp;B870,"")</f>
        <v/>
      </c>
      <c r="D870" s="5" t="str">
        <f aca="false">IF(F870&lt;&gt;0,COUNTIF($K$2:K870,K870),"")</f>
        <v/>
      </c>
      <c r="E870" s="5" t="str">
        <f aca="false">IF(F870&lt;&gt;0,K870&amp;":"&amp;D870,"")</f>
        <v/>
      </c>
      <c r="G870" s="21"/>
      <c r="H870" s="0" t="str">
        <f aca="false">IFERROR(VLOOKUP(F870, Entries!$B:$F, 2, FALSE()),"")</f>
        <v/>
      </c>
      <c r="I870" s="0" t="str">
        <f aca="false">IFERROR(VLOOKUP(F870, Entries!$B:$F, 3, FALSE()),"")</f>
        <v/>
      </c>
      <c r="J870" s="0" t="str">
        <f aca="false">IFERROR(VLOOKUP(F870, Entries!$B:$F, 4, FALSE()),"")</f>
        <v/>
      </c>
      <c r="K870" s="0" t="str">
        <f aca="false">IFERROR(VLOOKUP(F870, Entries!$B:$F, 5, FALSE()),"")</f>
        <v/>
      </c>
      <c r="L870" s="0" t="str">
        <f aca="false">LEFT(Table22[[#This Row],[Category]],2)</f>
        <v/>
      </c>
      <c r="M870" s="0" t="str">
        <f aca="false">IF(F870&lt;&gt;0,COUNTIF($L$2:L870,L870),"")</f>
        <v/>
      </c>
      <c r="N870" s="0" t="str">
        <f aca="false">IF(F870&lt;&gt;0,L870&amp;":"&amp;M870,"")</f>
        <v/>
      </c>
    </row>
    <row r="871" customFormat="false" ht="15" hidden="false" customHeight="false" outlineLevel="0" collapsed="false">
      <c r="A871" s="5" t="n">
        <v>870</v>
      </c>
      <c r="B871" s="5" t="str">
        <f aca="false">IF(F871&lt;&gt;"",COUNTIF($J$2:J871,J871),"")</f>
        <v/>
      </c>
      <c r="C871" s="5" t="str">
        <f aca="false">IF(F871&lt;&gt;0,J871&amp;":"&amp;B871,"")</f>
        <v/>
      </c>
      <c r="D871" s="5" t="str">
        <f aca="false">IF(F871&lt;&gt;0,COUNTIF($K$2:K871,K871),"")</f>
        <v/>
      </c>
      <c r="E871" s="5" t="str">
        <f aca="false">IF(F871&lt;&gt;0,K871&amp;":"&amp;D871,"")</f>
        <v/>
      </c>
      <c r="G871" s="21"/>
      <c r="H871" s="0" t="str">
        <f aca="false">IFERROR(VLOOKUP(F871, Entries!$B:$F, 2, FALSE()),"")</f>
        <v/>
      </c>
      <c r="I871" s="0" t="str">
        <f aca="false">IFERROR(VLOOKUP(F871, Entries!$B:$F, 3, FALSE()),"")</f>
        <v/>
      </c>
      <c r="J871" s="0" t="str">
        <f aca="false">IFERROR(VLOOKUP(F871, Entries!$B:$F, 4, FALSE()),"")</f>
        <v/>
      </c>
      <c r="K871" s="0" t="str">
        <f aca="false">IFERROR(VLOOKUP(F871, Entries!$B:$F, 5, FALSE()),"")</f>
        <v/>
      </c>
      <c r="L871" s="0" t="str">
        <f aca="false">LEFT(Table22[[#This Row],[Category]],2)</f>
        <v/>
      </c>
      <c r="M871" s="0" t="str">
        <f aca="false">IF(F871&lt;&gt;0,COUNTIF($L$2:L871,L871),"")</f>
        <v/>
      </c>
      <c r="N871" s="0" t="str">
        <f aca="false">IF(F871&lt;&gt;0,L871&amp;":"&amp;M871,"")</f>
        <v/>
      </c>
    </row>
    <row r="872" customFormat="false" ht="15" hidden="false" customHeight="false" outlineLevel="0" collapsed="false">
      <c r="A872" s="5" t="n">
        <v>871</v>
      </c>
      <c r="B872" s="5" t="str">
        <f aca="false">IF(F872&lt;&gt;"",COUNTIF($J$2:J872,J872),"")</f>
        <v/>
      </c>
      <c r="C872" s="5" t="str">
        <f aca="false">IF(F872&lt;&gt;0,J872&amp;":"&amp;B872,"")</f>
        <v/>
      </c>
      <c r="D872" s="5" t="str">
        <f aca="false">IF(F872&lt;&gt;0,COUNTIF($K$2:K872,K872),"")</f>
        <v/>
      </c>
      <c r="E872" s="5" t="str">
        <f aca="false">IF(F872&lt;&gt;0,K872&amp;":"&amp;D872,"")</f>
        <v/>
      </c>
      <c r="G872" s="21"/>
      <c r="H872" s="0" t="str">
        <f aca="false">IFERROR(VLOOKUP(F872, Entries!$B:$F, 2, FALSE()),"")</f>
        <v/>
      </c>
      <c r="I872" s="0" t="str">
        <f aca="false">IFERROR(VLOOKUP(F872, Entries!$B:$F, 3, FALSE()),"")</f>
        <v/>
      </c>
      <c r="J872" s="0" t="str">
        <f aca="false">IFERROR(VLOOKUP(F872, Entries!$B:$F, 4, FALSE()),"")</f>
        <v/>
      </c>
      <c r="K872" s="0" t="str">
        <f aca="false">IFERROR(VLOOKUP(F872, Entries!$B:$F, 5, FALSE()),"")</f>
        <v/>
      </c>
      <c r="L872" s="0" t="str">
        <f aca="false">LEFT(Table22[[#This Row],[Category]],2)</f>
        <v/>
      </c>
      <c r="M872" s="0" t="str">
        <f aca="false">IF(F872&lt;&gt;0,COUNTIF($L$2:L872,L872),"")</f>
        <v/>
      </c>
      <c r="N872" s="0" t="str">
        <f aca="false">IF(F872&lt;&gt;0,L872&amp;":"&amp;M872,"")</f>
        <v/>
      </c>
    </row>
    <row r="873" customFormat="false" ht="15" hidden="false" customHeight="false" outlineLevel="0" collapsed="false">
      <c r="A873" s="5" t="n">
        <v>872</v>
      </c>
      <c r="B873" s="5" t="str">
        <f aca="false">IF(F873&lt;&gt;"",COUNTIF($J$2:J873,J873),"")</f>
        <v/>
      </c>
      <c r="C873" s="5" t="str">
        <f aca="false">IF(F873&lt;&gt;0,J873&amp;":"&amp;B873,"")</f>
        <v/>
      </c>
      <c r="D873" s="5" t="str">
        <f aca="false">IF(F873&lt;&gt;0,COUNTIF($K$2:K873,K873),"")</f>
        <v/>
      </c>
      <c r="E873" s="5" t="str">
        <f aca="false">IF(F873&lt;&gt;0,K873&amp;":"&amp;D873,"")</f>
        <v/>
      </c>
      <c r="G873" s="21"/>
      <c r="H873" s="0" t="str">
        <f aca="false">IFERROR(VLOOKUP(F873, Entries!$B:$F, 2, FALSE()),"")</f>
        <v/>
      </c>
      <c r="I873" s="0" t="str">
        <f aca="false">IFERROR(VLOOKUP(F873, Entries!$B:$F, 3, FALSE()),"")</f>
        <v/>
      </c>
      <c r="J873" s="0" t="str">
        <f aca="false">IFERROR(VLOOKUP(F873, Entries!$B:$F, 4, FALSE()),"")</f>
        <v/>
      </c>
      <c r="K873" s="0" t="str">
        <f aca="false">IFERROR(VLOOKUP(F873, Entries!$B:$F, 5, FALSE()),"")</f>
        <v/>
      </c>
      <c r="L873" s="0" t="str">
        <f aca="false">LEFT(Table22[[#This Row],[Category]],2)</f>
        <v/>
      </c>
      <c r="M873" s="0" t="str">
        <f aca="false">IF(F873&lt;&gt;0,COUNTIF($L$2:L873,L873),"")</f>
        <v/>
      </c>
      <c r="N873" s="0" t="str">
        <f aca="false">IF(F873&lt;&gt;0,L873&amp;":"&amp;M873,"")</f>
        <v/>
      </c>
    </row>
    <row r="874" customFormat="false" ht="15" hidden="false" customHeight="false" outlineLevel="0" collapsed="false">
      <c r="A874" s="5" t="n">
        <v>873</v>
      </c>
      <c r="B874" s="5" t="str">
        <f aca="false">IF(F874&lt;&gt;"",COUNTIF($J$2:J874,J874),"")</f>
        <v/>
      </c>
      <c r="C874" s="5" t="str">
        <f aca="false">IF(F874&lt;&gt;0,J874&amp;":"&amp;B874,"")</f>
        <v/>
      </c>
      <c r="D874" s="5" t="str">
        <f aca="false">IF(F874&lt;&gt;0,COUNTIF($K$2:K874,K874),"")</f>
        <v/>
      </c>
      <c r="E874" s="5" t="str">
        <f aca="false">IF(F874&lt;&gt;0,K874&amp;":"&amp;D874,"")</f>
        <v/>
      </c>
      <c r="G874" s="21"/>
      <c r="H874" s="0" t="str">
        <f aca="false">IFERROR(VLOOKUP(F874, Entries!$B:$F, 2, FALSE()),"")</f>
        <v/>
      </c>
      <c r="I874" s="0" t="str">
        <f aca="false">IFERROR(VLOOKUP(F874, Entries!$B:$F, 3, FALSE()),"")</f>
        <v/>
      </c>
      <c r="J874" s="0" t="str">
        <f aca="false">IFERROR(VLOOKUP(F874, Entries!$B:$F, 4, FALSE()),"")</f>
        <v/>
      </c>
      <c r="K874" s="0" t="str">
        <f aca="false">IFERROR(VLOOKUP(F874, Entries!$B:$F, 5, FALSE()),"")</f>
        <v/>
      </c>
      <c r="L874" s="0" t="str">
        <f aca="false">LEFT(Table22[[#This Row],[Category]],2)</f>
        <v/>
      </c>
      <c r="M874" s="0" t="str">
        <f aca="false">IF(F874&lt;&gt;0,COUNTIF($L$2:L874,L874),"")</f>
        <v/>
      </c>
      <c r="N874" s="0" t="str">
        <f aca="false">IF(F874&lt;&gt;0,L874&amp;":"&amp;M874,"")</f>
        <v/>
      </c>
    </row>
    <row r="875" customFormat="false" ht="15" hidden="false" customHeight="false" outlineLevel="0" collapsed="false">
      <c r="A875" s="5" t="n">
        <v>874</v>
      </c>
      <c r="B875" s="5" t="str">
        <f aca="false">IF(F875&lt;&gt;"",COUNTIF($J$2:J875,J875),"")</f>
        <v/>
      </c>
      <c r="C875" s="5" t="str">
        <f aca="false">IF(F875&lt;&gt;0,J875&amp;":"&amp;B875,"")</f>
        <v/>
      </c>
      <c r="D875" s="5" t="str">
        <f aca="false">IF(F875&lt;&gt;0,COUNTIF($K$2:K875,K875),"")</f>
        <v/>
      </c>
      <c r="E875" s="5" t="str">
        <f aca="false">IF(F875&lt;&gt;0,K875&amp;":"&amp;D875,"")</f>
        <v/>
      </c>
      <c r="G875" s="21"/>
      <c r="H875" s="0" t="str">
        <f aca="false">IFERROR(VLOOKUP(F875, Entries!$B:$F, 2, FALSE()),"")</f>
        <v/>
      </c>
      <c r="I875" s="0" t="str">
        <f aca="false">IFERROR(VLOOKUP(F875, Entries!$B:$F, 3, FALSE()),"")</f>
        <v/>
      </c>
      <c r="J875" s="0" t="str">
        <f aca="false">IFERROR(VLOOKUP(F875, Entries!$B:$F, 4, FALSE()),"")</f>
        <v/>
      </c>
      <c r="K875" s="0" t="str">
        <f aca="false">IFERROR(VLOOKUP(F875, Entries!$B:$F, 5, FALSE()),"")</f>
        <v/>
      </c>
      <c r="L875" s="0" t="str">
        <f aca="false">LEFT(Table22[[#This Row],[Category]],2)</f>
        <v/>
      </c>
      <c r="M875" s="0" t="str">
        <f aca="false">IF(F875&lt;&gt;0,COUNTIF($L$2:L875,L875),"")</f>
        <v/>
      </c>
      <c r="N875" s="0" t="str">
        <f aca="false">IF(F875&lt;&gt;0,L875&amp;":"&amp;M875,"")</f>
        <v/>
      </c>
    </row>
    <row r="876" customFormat="false" ht="15" hidden="false" customHeight="false" outlineLevel="0" collapsed="false">
      <c r="A876" s="5" t="n">
        <v>875</v>
      </c>
      <c r="B876" s="5" t="str">
        <f aca="false">IF(F876&lt;&gt;"",COUNTIF($J$2:J876,J876),"")</f>
        <v/>
      </c>
      <c r="C876" s="5" t="str">
        <f aca="false">IF(F876&lt;&gt;0,J876&amp;":"&amp;B876,"")</f>
        <v/>
      </c>
      <c r="D876" s="5" t="str">
        <f aca="false">IF(F876&lt;&gt;0,COUNTIF($K$2:K876,K876),"")</f>
        <v/>
      </c>
      <c r="E876" s="5" t="str">
        <f aca="false">IF(F876&lt;&gt;0,K876&amp;":"&amp;D876,"")</f>
        <v/>
      </c>
      <c r="G876" s="21"/>
      <c r="H876" s="0" t="str">
        <f aca="false">IFERROR(VLOOKUP(F876, Entries!$B:$F, 2, FALSE()),"")</f>
        <v/>
      </c>
      <c r="I876" s="0" t="str">
        <f aca="false">IFERROR(VLOOKUP(F876, Entries!$B:$F, 3, FALSE()),"")</f>
        <v/>
      </c>
      <c r="J876" s="0" t="str">
        <f aca="false">IFERROR(VLOOKUP(F876, Entries!$B:$F, 4, FALSE()),"")</f>
        <v/>
      </c>
      <c r="K876" s="0" t="str">
        <f aca="false">IFERROR(VLOOKUP(F876, Entries!$B:$F, 5, FALSE()),"")</f>
        <v/>
      </c>
      <c r="L876" s="0" t="str">
        <f aca="false">LEFT(Table22[[#This Row],[Category]],2)</f>
        <v/>
      </c>
      <c r="M876" s="0" t="str">
        <f aca="false">IF(F876&lt;&gt;0,COUNTIF($L$2:L876,L876),"")</f>
        <v/>
      </c>
      <c r="N876" s="0" t="str">
        <f aca="false">IF(F876&lt;&gt;0,L876&amp;":"&amp;M876,"")</f>
        <v/>
      </c>
    </row>
    <row r="877" customFormat="false" ht="15" hidden="false" customHeight="false" outlineLevel="0" collapsed="false">
      <c r="A877" s="5" t="n">
        <v>876</v>
      </c>
      <c r="B877" s="5" t="str">
        <f aca="false">IF(F877&lt;&gt;"",COUNTIF($J$2:J877,J877),"")</f>
        <v/>
      </c>
      <c r="C877" s="5" t="str">
        <f aca="false">IF(F877&lt;&gt;0,J877&amp;":"&amp;B877,"")</f>
        <v/>
      </c>
      <c r="D877" s="5" t="str">
        <f aca="false">IF(F877&lt;&gt;0,COUNTIF($K$2:K877,K877),"")</f>
        <v/>
      </c>
      <c r="E877" s="5" t="str">
        <f aca="false">IF(F877&lt;&gt;0,K877&amp;":"&amp;D877,"")</f>
        <v/>
      </c>
      <c r="G877" s="21"/>
      <c r="H877" s="0" t="str">
        <f aca="false">IFERROR(VLOOKUP(F877, Entries!$B:$F, 2, FALSE()),"")</f>
        <v/>
      </c>
      <c r="I877" s="0" t="str">
        <f aca="false">IFERROR(VLOOKUP(F877, Entries!$B:$F, 3, FALSE()),"")</f>
        <v/>
      </c>
      <c r="J877" s="0" t="str">
        <f aca="false">IFERROR(VLOOKUP(F877, Entries!$B:$F, 4, FALSE()),"")</f>
        <v/>
      </c>
      <c r="K877" s="0" t="str">
        <f aca="false">IFERROR(VLOOKUP(F877, Entries!$B:$F, 5, FALSE()),"")</f>
        <v/>
      </c>
      <c r="L877" s="0" t="str">
        <f aca="false">LEFT(Table22[[#This Row],[Category]],2)</f>
        <v/>
      </c>
      <c r="M877" s="0" t="str">
        <f aca="false">IF(F877&lt;&gt;0,COUNTIF($L$2:L877,L877),"")</f>
        <v/>
      </c>
      <c r="N877" s="0" t="str">
        <f aca="false">IF(F877&lt;&gt;0,L877&amp;":"&amp;M877,"")</f>
        <v/>
      </c>
    </row>
    <row r="878" customFormat="false" ht="15" hidden="false" customHeight="false" outlineLevel="0" collapsed="false">
      <c r="A878" s="5" t="n">
        <v>877</v>
      </c>
      <c r="B878" s="5" t="str">
        <f aca="false">IF(F878&lt;&gt;"",COUNTIF($J$2:J878,J878),"")</f>
        <v/>
      </c>
      <c r="C878" s="5" t="str">
        <f aca="false">IF(F878&lt;&gt;0,J878&amp;":"&amp;B878,"")</f>
        <v/>
      </c>
      <c r="D878" s="5" t="str">
        <f aca="false">IF(F878&lt;&gt;0,COUNTIF($K$2:K878,K878),"")</f>
        <v/>
      </c>
      <c r="E878" s="5" t="str">
        <f aca="false">IF(F878&lt;&gt;0,K878&amp;":"&amp;D878,"")</f>
        <v/>
      </c>
      <c r="G878" s="21"/>
      <c r="H878" s="0" t="str">
        <f aca="false">IFERROR(VLOOKUP(F878, Entries!$B:$F, 2, FALSE()),"")</f>
        <v/>
      </c>
      <c r="I878" s="0" t="str">
        <f aca="false">IFERROR(VLOOKUP(F878, Entries!$B:$F, 3, FALSE()),"")</f>
        <v/>
      </c>
      <c r="J878" s="0" t="str">
        <f aca="false">IFERROR(VLOOKUP(F878, Entries!$B:$F, 4, FALSE()),"")</f>
        <v/>
      </c>
      <c r="K878" s="0" t="str">
        <f aca="false">IFERROR(VLOOKUP(F878, Entries!$B:$F, 5, FALSE()),"")</f>
        <v/>
      </c>
      <c r="L878" s="0" t="str">
        <f aca="false">LEFT(Table22[[#This Row],[Category]],2)</f>
        <v/>
      </c>
      <c r="M878" s="0" t="str">
        <f aca="false">IF(F878&lt;&gt;0,COUNTIF($L$2:L878,L878),"")</f>
        <v/>
      </c>
      <c r="N878" s="0" t="str">
        <f aca="false">IF(F878&lt;&gt;0,L878&amp;":"&amp;M878,"")</f>
        <v/>
      </c>
    </row>
    <row r="879" customFormat="false" ht="15" hidden="false" customHeight="false" outlineLevel="0" collapsed="false">
      <c r="A879" s="5" t="n">
        <v>878</v>
      </c>
      <c r="B879" s="5" t="str">
        <f aca="false">IF(F879&lt;&gt;"",COUNTIF($J$2:J879,J879),"")</f>
        <v/>
      </c>
      <c r="C879" s="5" t="str">
        <f aca="false">IF(F879&lt;&gt;0,J879&amp;":"&amp;B879,"")</f>
        <v/>
      </c>
      <c r="D879" s="5" t="str">
        <f aca="false">IF(F879&lt;&gt;0,COUNTIF($K$2:K879,K879),"")</f>
        <v/>
      </c>
      <c r="E879" s="5" t="str">
        <f aca="false">IF(F879&lt;&gt;0,K879&amp;":"&amp;D879,"")</f>
        <v/>
      </c>
      <c r="G879" s="21"/>
      <c r="H879" s="0" t="str">
        <f aca="false">IFERROR(VLOOKUP(F879, Entries!$B:$F, 2, FALSE()),"")</f>
        <v/>
      </c>
      <c r="I879" s="0" t="str">
        <f aca="false">IFERROR(VLOOKUP(F879, Entries!$B:$F, 3, FALSE()),"")</f>
        <v/>
      </c>
      <c r="J879" s="0" t="str">
        <f aca="false">IFERROR(VLOOKUP(F879, Entries!$B:$F, 4, FALSE()),"")</f>
        <v/>
      </c>
      <c r="K879" s="0" t="str">
        <f aca="false">IFERROR(VLOOKUP(F879, Entries!$B:$F, 5, FALSE()),"")</f>
        <v/>
      </c>
      <c r="L879" s="0" t="str">
        <f aca="false">LEFT(Table22[[#This Row],[Category]],2)</f>
        <v/>
      </c>
      <c r="M879" s="0" t="str">
        <f aca="false">IF(F879&lt;&gt;0,COUNTIF($L$2:L879,L879),"")</f>
        <v/>
      </c>
      <c r="N879" s="0" t="str">
        <f aca="false">IF(F879&lt;&gt;0,L879&amp;":"&amp;M879,"")</f>
        <v/>
      </c>
    </row>
    <row r="880" customFormat="false" ht="15" hidden="false" customHeight="false" outlineLevel="0" collapsed="false">
      <c r="A880" s="5" t="n">
        <v>879</v>
      </c>
      <c r="B880" s="5" t="str">
        <f aca="false">IF(F880&lt;&gt;"",COUNTIF($J$2:J880,J880),"")</f>
        <v/>
      </c>
      <c r="C880" s="5" t="str">
        <f aca="false">IF(F880&lt;&gt;0,J880&amp;":"&amp;B880,"")</f>
        <v/>
      </c>
      <c r="D880" s="5" t="str">
        <f aca="false">IF(F880&lt;&gt;0,COUNTIF($K$2:K880,K880),"")</f>
        <v/>
      </c>
      <c r="E880" s="5" t="str">
        <f aca="false">IF(F880&lt;&gt;0,K880&amp;":"&amp;D880,"")</f>
        <v/>
      </c>
      <c r="G880" s="21"/>
      <c r="H880" s="0" t="str">
        <f aca="false">IFERROR(VLOOKUP(F880, Entries!$B:$F, 2, FALSE()),"")</f>
        <v/>
      </c>
      <c r="I880" s="0" t="str">
        <f aca="false">IFERROR(VLOOKUP(F880, Entries!$B:$F, 3, FALSE()),"")</f>
        <v/>
      </c>
      <c r="J880" s="0" t="str">
        <f aca="false">IFERROR(VLOOKUP(F880, Entries!$B:$F, 4, FALSE()),"")</f>
        <v/>
      </c>
      <c r="K880" s="0" t="str">
        <f aca="false">IFERROR(VLOOKUP(F880, Entries!$B:$F, 5, FALSE()),"")</f>
        <v/>
      </c>
      <c r="L880" s="0" t="str">
        <f aca="false">LEFT(Table22[[#This Row],[Category]],2)</f>
        <v/>
      </c>
      <c r="M880" s="0" t="str">
        <f aca="false">IF(F880&lt;&gt;0,COUNTIF($L$2:L880,L880),"")</f>
        <v/>
      </c>
      <c r="N880" s="0" t="str">
        <f aca="false">IF(F880&lt;&gt;0,L880&amp;":"&amp;M880,"")</f>
        <v/>
      </c>
    </row>
    <row r="881" customFormat="false" ht="15" hidden="false" customHeight="false" outlineLevel="0" collapsed="false">
      <c r="A881" s="5" t="n">
        <v>880</v>
      </c>
      <c r="B881" s="5" t="str">
        <f aca="false">IF(F881&lt;&gt;"",COUNTIF($J$2:J881,J881),"")</f>
        <v/>
      </c>
      <c r="C881" s="5" t="str">
        <f aca="false">IF(F881&lt;&gt;0,J881&amp;":"&amp;B881,"")</f>
        <v/>
      </c>
      <c r="D881" s="5" t="str">
        <f aca="false">IF(F881&lt;&gt;0,COUNTIF($K$2:K881,K881),"")</f>
        <v/>
      </c>
      <c r="E881" s="5" t="str">
        <f aca="false">IF(F881&lt;&gt;0,K881&amp;":"&amp;D881,"")</f>
        <v/>
      </c>
      <c r="G881" s="21"/>
      <c r="H881" s="0" t="str">
        <f aca="false">IFERROR(VLOOKUP(F881, Entries!$B:$F, 2, FALSE()),"")</f>
        <v/>
      </c>
      <c r="I881" s="0" t="str">
        <f aca="false">IFERROR(VLOOKUP(F881, Entries!$B:$F, 3, FALSE()),"")</f>
        <v/>
      </c>
      <c r="J881" s="0" t="str">
        <f aca="false">IFERROR(VLOOKUP(F881, Entries!$B:$F, 4, FALSE()),"")</f>
        <v/>
      </c>
      <c r="K881" s="0" t="str">
        <f aca="false">IFERROR(VLOOKUP(F881, Entries!$B:$F, 5, FALSE()),"")</f>
        <v/>
      </c>
      <c r="L881" s="0" t="str">
        <f aca="false">LEFT(Table22[[#This Row],[Category]],2)</f>
        <v/>
      </c>
      <c r="M881" s="0" t="str">
        <f aca="false">IF(F881&lt;&gt;0,COUNTIF($L$2:L881,L881),"")</f>
        <v/>
      </c>
      <c r="N881" s="0" t="str">
        <f aca="false">IF(F881&lt;&gt;0,L881&amp;":"&amp;M881,"")</f>
        <v/>
      </c>
    </row>
    <row r="882" customFormat="false" ht="15" hidden="false" customHeight="false" outlineLevel="0" collapsed="false">
      <c r="A882" s="5" t="n">
        <v>881</v>
      </c>
      <c r="B882" s="5" t="str">
        <f aca="false">IF(F882&lt;&gt;"",COUNTIF($J$2:J882,J882),"")</f>
        <v/>
      </c>
      <c r="C882" s="5" t="str">
        <f aca="false">IF(F882&lt;&gt;0,J882&amp;":"&amp;B882,"")</f>
        <v/>
      </c>
      <c r="D882" s="5" t="str">
        <f aca="false">IF(F882&lt;&gt;0,COUNTIF($K$2:K882,K882),"")</f>
        <v/>
      </c>
      <c r="E882" s="5" t="str">
        <f aca="false">IF(F882&lt;&gt;0,K882&amp;":"&amp;D882,"")</f>
        <v/>
      </c>
      <c r="G882" s="21"/>
      <c r="H882" s="0" t="str">
        <f aca="false">IFERROR(VLOOKUP(F882, Entries!$B:$F, 2, FALSE()),"")</f>
        <v/>
      </c>
      <c r="I882" s="0" t="str">
        <f aca="false">IFERROR(VLOOKUP(F882, Entries!$B:$F, 3, FALSE()),"")</f>
        <v/>
      </c>
      <c r="J882" s="0" t="str">
        <f aca="false">IFERROR(VLOOKUP(F882, Entries!$B:$F, 4, FALSE()),"")</f>
        <v/>
      </c>
      <c r="K882" s="0" t="str">
        <f aca="false">IFERROR(VLOOKUP(F882, Entries!$B:$F, 5, FALSE()),"")</f>
        <v/>
      </c>
      <c r="L882" s="0" t="str">
        <f aca="false">LEFT(Table22[[#This Row],[Category]],2)</f>
        <v/>
      </c>
      <c r="M882" s="0" t="str">
        <f aca="false">IF(F882&lt;&gt;0,COUNTIF($L$2:L882,L882),"")</f>
        <v/>
      </c>
      <c r="N882" s="0" t="str">
        <f aca="false">IF(F882&lt;&gt;0,L882&amp;":"&amp;M882,"")</f>
        <v/>
      </c>
    </row>
    <row r="883" customFormat="false" ht="15" hidden="false" customHeight="false" outlineLevel="0" collapsed="false">
      <c r="A883" s="5" t="n">
        <v>882</v>
      </c>
      <c r="B883" s="5" t="str">
        <f aca="false">IF(F883&lt;&gt;"",COUNTIF($J$2:J883,J883),"")</f>
        <v/>
      </c>
      <c r="C883" s="5" t="str">
        <f aca="false">IF(F883&lt;&gt;0,J883&amp;":"&amp;B883,"")</f>
        <v/>
      </c>
      <c r="D883" s="5" t="str">
        <f aca="false">IF(F883&lt;&gt;0,COUNTIF($K$2:K883,K883),"")</f>
        <v/>
      </c>
      <c r="E883" s="5" t="str">
        <f aca="false">IF(F883&lt;&gt;0,K883&amp;":"&amp;D883,"")</f>
        <v/>
      </c>
      <c r="G883" s="21"/>
      <c r="H883" s="0" t="str">
        <f aca="false">IFERROR(VLOOKUP(F883, Entries!$B:$F, 2, FALSE()),"")</f>
        <v/>
      </c>
      <c r="I883" s="0" t="str">
        <f aca="false">IFERROR(VLOOKUP(F883, Entries!$B:$F, 3, FALSE()),"")</f>
        <v/>
      </c>
      <c r="J883" s="0" t="str">
        <f aca="false">IFERROR(VLOOKUP(F883, Entries!$B:$F, 4, FALSE()),"")</f>
        <v/>
      </c>
      <c r="K883" s="0" t="str">
        <f aca="false">IFERROR(VLOOKUP(F883, Entries!$B:$F, 5, FALSE()),"")</f>
        <v/>
      </c>
      <c r="L883" s="0" t="str">
        <f aca="false">LEFT(Table22[[#This Row],[Category]],2)</f>
        <v/>
      </c>
      <c r="M883" s="0" t="str">
        <f aca="false">IF(F883&lt;&gt;0,COUNTIF($L$2:L883,L883),"")</f>
        <v/>
      </c>
      <c r="N883" s="0" t="str">
        <f aca="false">IF(F883&lt;&gt;0,L883&amp;":"&amp;M883,"")</f>
        <v/>
      </c>
    </row>
    <row r="884" customFormat="false" ht="15" hidden="false" customHeight="false" outlineLevel="0" collapsed="false">
      <c r="A884" s="5" t="n">
        <v>883</v>
      </c>
      <c r="B884" s="5" t="str">
        <f aca="false">IF(F884&lt;&gt;"",COUNTIF($J$2:J884,J884),"")</f>
        <v/>
      </c>
      <c r="C884" s="5" t="str">
        <f aca="false">IF(F884&lt;&gt;0,J884&amp;":"&amp;B884,"")</f>
        <v/>
      </c>
      <c r="D884" s="5" t="str">
        <f aca="false">IF(F884&lt;&gt;0,COUNTIF($K$2:K884,K884),"")</f>
        <v/>
      </c>
      <c r="E884" s="5" t="str">
        <f aca="false">IF(F884&lt;&gt;0,K884&amp;":"&amp;D884,"")</f>
        <v/>
      </c>
      <c r="G884" s="21"/>
      <c r="H884" s="0" t="str">
        <f aca="false">IFERROR(VLOOKUP(F884, Entries!$B:$F, 2, FALSE()),"")</f>
        <v/>
      </c>
      <c r="I884" s="0" t="str">
        <f aca="false">IFERROR(VLOOKUP(F884, Entries!$B:$F, 3, FALSE()),"")</f>
        <v/>
      </c>
      <c r="J884" s="0" t="str">
        <f aca="false">IFERROR(VLOOKUP(F884, Entries!$B:$F, 4, FALSE()),"")</f>
        <v/>
      </c>
      <c r="K884" s="0" t="str">
        <f aca="false">IFERROR(VLOOKUP(F884, Entries!$B:$F, 5, FALSE()),"")</f>
        <v/>
      </c>
      <c r="L884" s="0" t="str">
        <f aca="false">LEFT(Table22[[#This Row],[Category]],2)</f>
        <v/>
      </c>
      <c r="M884" s="0" t="str">
        <f aca="false">IF(F884&lt;&gt;0,COUNTIF($L$2:L884,L884),"")</f>
        <v/>
      </c>
      <c r="N884" s="0" t="str">
        <f aca="false">IF(F884&lt;&gt;0,L884&amp;":"&amp;M884,"")</f>
        <v/>
      </c>
    </row>
    <row r="885" customFormat="false" ht="15" hidden="false" customHeight="false" outlineLevel="0" collapsed="false">
      <c r="A885" s="5" t="n">
        <v>884</v>
      </c>
      <c r="B885" s="5" t="str">
        <f aca="false">IF(F885&lt;&gt;"",COUNTIF($J$2:J885,J885),"")</f>
        <v/>
      </c>
      <c r="C885" s="5" t="str">
        <f aca="false">IF(F885&lt;&gt;0,J885&amp;":"&amp;B885,"")</f>
        <v/>
      </c>
      <c r="D885" s="5" t="str">
        <f aca="false">IF(F885&lt;&gt;0,COUNTIF($K$2:K885,K885),"")</f>
        <v/>
      </c>
      <c r="E885" s="5" t="str">
        <f aca="false">IF(F885&lt;&gt;0,K885&amp;":"&amp;D885,"")</f>
        <v/>
      </c>
      <c r="G885" s="21"/>
      <c r="H885" s="0" t="str">
        <f aca="false">IFERROR(VLOOKUP(F885, Entries!$B:$F, 2, FALSE()),"")</f>
        <v/>
      </c>
      <c r="I885" s="0" t="str">
        <f aca="false">IFERROR(VLOOKUP(F885, Entries!$B:$F, 3, FALSE()),"")</f>
        <v/>
      </c>
      <c r="J885" s="0" t="str">
        <f aca="false">IFERROR(VLOOKUP(F885, Entries!$B:$F, 4, FALSE()),"")</f>
        <v/>
      </c>
      <c r="K885" s="0" t="str">
        <f aca="false">IFERROR(VLOOKUP(F885, Entries!$B:$F, 5, FALSE()),"")</f>
        <v/>
      </c>
      <c r="L885" s="0" t="str">
        <f aca="false">LEFT(Table22[[#This Row],[Category]],2)</f>
        <v/>
      </c>
      <c r="M885" s="0" t="str">
        <f aca="false">IF(F885&lt;&gt;0,COUNTIF($L$2:L885,L885),"")</f>
        <v/>
      </c>
      <c r="N885" s="0" t="str">
        <f aca="false">IF(F885&lt;&gt;0,L885&amp;":"&amp;M885,"")</f>
        <v/>
      </c>
    </row>
    <row r="886" customFormat="false" ht="15" hidden="false" customHeight="false" outlineLevel="0" collapsed="false">
      <c r="A886" s="5" t="n">
        <v>885</v>
      </c>
      <c r="B886" s="5" t="str">
        <f aca="false">IF(F886&lt;&gt;"",COUNTIF($J$2:J886,J886),"")</f>
        <v/>
      </c>
      <c r="C886" s="5" t="str">
        <f aca="false">IF(F886&lt;&gt;0,J886&amp;":"&amp;B886,"")</f>
        <v/>
      </c>
      <c r="D886" s="5" t="str">
        <f aca="false">IF(F886&lt;&gt;0,COUNTIF($K$2:K886,K886),"")</f>
        <v/>
      </c>
      <c r="E886" s="5" t="str">
        <f aca="false">IF(F886&lt;&gt;0,K886&amp;":"&amp;D886,"")</f>
        <v/>
      </c>
      <c r="G886" s="21"/>
      <c r="H886" s="0" t="str">
        <f aca="false">IFERROR(VLOOKUP(F886, Entries!$B:$F, 2, FALSE()),"")</f>
        <v/>
      </c>
      <c r="I886" s="0" t="str">
        <f aca="false">IFERROR(VLOOKUP(F886, Entries!$B:$F, 3, FALSE()),"")</f>
        <v/>
      </c>
      <c r="J886" s="0" t="str">
        <f aca="false">IFERROR(VLOOKUP(F886, Entries!$B:$F, 4, FALSE()),"")</f>
        <v/>
      </c>
      <c r="K886" s="0" t="str">
        <f aca="false">IFERROR(VLOOKUP(F886, Entries!$B:$F, 5, FALSE()),"")</f>
        <v/>
      </c>
      <c r="L886" s="0" t="str">
        <f aca="false">LEFT(Table22[[#This Row],[Category]],2)</f>
        <v/>
      </c>
      <c r="M886" s="0" t="str">
        <f aca="false">IF(F886&lt;&gt;0,COUNTIF($L$2:L886,L886),"")</f>
        <v/>
      </c>
      <c r="N886" s="0" t="str">
        <f aca="false">IF(F886&lt;&gt;0,L886&amp;":"&amp;M886,"")</f>
        <v/>
      </c>
    </row>
    <row r="887" customFormat="false" ht="15" hidden="false" customHeight="false" outlineLevel="0" collapsed="false">
      <c r="A887" s="5" t="n">
        <v>886</v>
      </c>
      <c r="B887" s="5" t="str">
        <f aca="false">IF(F887&lt;&gt;"",COUNTIF($J$2:J887,J887),"")</f>
        <v/>
      </c>
      <c r="C887" s="5" t="str">
        <f aca="false">IF(F887&lt;&gt;0,J887&amp;":"&amp;B887,"")</f>
        <v/>
      </c>
      <c r="D887" s="5" t="str">
        <f aca="false">IF(F887&lt;&gt;0,COUNTIF($K$2:K887,K887),"")</f>
        <v/>
      </c>
      <c r="E887" s="5" t="str">
        <f aca="false">IF(F887&lt;&gt;0,K887&amp;":"&amp;D887,"")</f>
        <v/>
      </c>
      <c r="G887" s="21"/>
      <c r="H887" s="0" t="str">
        <f aca="false">IFERROR(VLOOKUP(F887, Entries!$B:$F, 2, FALSE()),"")</f>
        <v/>
      </c>
      <c r="I887" s="0" t="str">
        <f aca="false">IFERROR(VLOOKUP(F887, Entries!$B:$F, 3, FALSE()),"")</f>
        <v/>
      </c>
      <c r="J887" s="0" t="str">
        <f aca="false">IFERROR(VLOOKUP(F887, Entries!$B:$F, 4, FALSE()),"")</f>
        <v/>
      </c>
      <c r="K887" s="0" t="str">
        <f aca="false">IFERROR(VLOOKUP(F887, Entries!$B:$F, 5, FALSE()),"")</f>
        <v/>
      </c>
      <c r="L887" s="0" t="str">
        <f aca="false">LEFT(Table22[[#This Row],[Category]],2)</f>
        <v/>
      </c>
      <c r="M887" s="0" t="str">
        <f aca="false">IF(F887&lt;&gt;0,COUNTIF($L$2:L887,L887),"")</f>
        <v/>
      </c>
      <c r="N887" s="0" t="str">
        <f aca="false">IF(F887&lt;&gt;0,L887&amp;":"&amp;M887,"")</f>
        <v/>
      </c>
    </row>
    <row r="888" customFormat="false" ht="15" hidden="false" customHeight="false" outlineLevel="0" collapsed="false">
      <c r="A888" s="5" t="n">
        <v>887</v>
      </c>
      <c r="B888" s="5" t="str">
        <f aca="false">IF(F888&lt;&gt;"",COUNTIF($J$2:J888,J888),"")</f>
        <v/>
      </c>
      <c r="C888" s="5" t="str">
        <f aca="false">IF(F888&lt;&gt;0,J888&amp;":"&amp;B888,"")</f>
        <v/>
      </c>
      <c r="D888" s="5" t="str">
        <f aca="false">IF(F888&lt;&gt;0,COUNTIF($K$2:K888,K888),"")</f>
        <v/>
      </c>
      <c r="E888" s="5" t="str">
        <f aca="false">IF(F888&lt;&gt;0,K888&amp;":"&amp;D888,"")</f>
        <v/>
      </c>
      <c r="G888" s="21"/>
      <c r="H888" s="0" t="str">
        <f aca="false">IFERROR(VLOOKUP(F888, Entries!$B:$F, 2, FALSE()),"")</f>
        <v/>
      </c>
      <c r="I888" s="0" t="str">
        <f aca="false">IFERROR(VLOOKUP(F888, Entries!$B:$F, 3, FALSE()),"")</f>
        <v/>
      </c>
      <c r="J888" s="0" t="str">
        <f aca="false">IFERROR(VLOOKUP(F888, Entries!$B:$F, 4, FALSE()),"")</f>
        <v/>
      </c>
      <c r="K888" s="0" t="str">
        <f aca="false">IFERROR(VLOOKUP(F888, Entries!$B:$F, 5, FALSE()),"")</f>
        <v/>
      </c>
      <c r="L888" s="0" t="str">
        <f aca="false">LEFT(Table22[[#This Row],[Category]],2)</f>
        <v/>
      </c>
      <c r="M888" s="0" t="str">
        <f aca="false">IF(F888&lt;&gt;0,COUNTIF($L$2:L888,L888),"")</f>
        <v/>
      </c>
      <c r="N888" s="0" t="str">
        <f aca="false">IF(F888&lt;&gt;0,L888&amp;":"&amp;M888,"")</f>
        <v/>
      </c>
    </row>
    <row r="889" customFormat="false" ht="15" hidden="false" customHeight="false" outlineLevel="0" collapsed="false">
      <c r="A889" s="5" t="n">
        <v>888</v>
      </c>
      <c r="B889" s="5" t="str">
        <f aca="false">IF(F889&lt;&gt;"",COUNTIF($J$2:J889,J889),"")</f>
        <v/>
      </c>
      <c r="C889" s="5" t="str">
        <f aca="false">IF(F889&lt;&gt;0,J889&amp;":"&amp;B889,"")</f>
        <v/>
      </c>
      <c r="D889" s="5" t="str">
        <f aca="false">IF(F889&lt;&gt;0,COUNTIF($K$2:K889,K889),"")</f>
        <v/>
      </c>
      <c r="E889" s="5" t="str">
        <f aca="false">IF(F889&lt;&gt;0,K889&amp;":"&amp;D889,"")</f>
        <v/>
      </c>
      <c r="G889" s="21"/>
      <c r="H889" s="0" t="str">
        <f aca="false">IFERROR(VLOOKUP(F889, Entries!$B:$F, 2, FALSE()),"")</f>
        <v/>
      </c>
      <c r="I889" s="0" t="str">
        <f aca="false">IFERROR(VLOOKUP(F889, Entries!$B:$F, 3, FALSE()),"")</f>
        <v/>
      </c>
      <c r="J889" s="0" t="str">
        <f aca="false">IFERROR(VLOOKUP(F889, Entries!$B:$F, 4, FALSE()),"")</f>
        <v/>
      </c>
      <c r="K889" s="0" t="str">
        <f aca="false">IFERROR(VLOOKUP(F889, Entries!$B:$F, 5, FALSE()),"")</f>
        <v/>
      </c>
      <c r="L889" s="0" t="str">
        <f aca="false">LEFT(Table22[[#This Row],[Category]],2)</f>
        <v/>
      </c>
      <c r="M889" s="0" t="str">
        <f aca="false">IF(F889&lt;&gt;0,COUNTIF($L$2:L889,L889),"")</f>
        <v/>
      </c>
      <c r="N889" s="0" t="str">
        <f aca="false">IF(F889&lt;&gt;0,L889&amp;":"&amp;M889,"")</f>
        <v/>
      </c>
    </row>
    <row r="890" customFormat="false" ht="15" hidden="false" customHeight="false" outlineLevel="0" collapsed="false">
      <c r="A890" s="5" t="n">
        <v>889</v>
      </c>
      <c r="B890" s="5" t="str">
        <f aca="false">IF(F890&lt;&gt;"",COUNTIF($J$2:J890,J890),"")</f>
        <v/>
      </c>
      <c r="C890" s="5" t="str">
        <f aca="false">IF(F890&lt;&gt;0,J890&amp;":"&amp;B890,"")</f>
        <v/>
      </c>
      <c r="D890" s="5" t="str">
        <f aca="false">IF(F890&lt;&gt;0,COUNTIF($K$2:K890,K890),"")</f>
        <v/>
      </c>
      <c r="E890" s="5" t="str">
        <f aca="false">IF(F890&lt;&gt;0,K890&amp;":"&amp;D890,"")</f>
        <v/>
      </c>
      <c r="G890" s="21"/>
      <c r="H890" s="0" t="str">
        <f aca="false">IFERROR(VLOOKUP(F890, Entries!$B:$F, 2, FALSE()),"")</f>
        <v/>
      </c>
      <c r="I890" s="0" t="str">
        <f aca="false">IFERROR(VLOOKUP(F890, Entries!$B:$F, 3, FALSE()),"")</f>
        <v/>
      </c>
      <c r="J890" s="0" t="str">
        <f aca="false">IFERROR(VLOOKUP(F890, Entries!$B:$F, 4, FALSE()),"")</f>
        <v/>
      </c>
      <c r="K890" s="0" t="str">
        <f aca="false">IFERROR(VLOOKUP(F890, Entries!$B:$F, 5, FALSE()),"")</f>
        <v/>
      </c>
      <c r="L890" s="0" t="str">
        <f aca="false">LEFT(Table22[[#This Row],[Category]],2)</f>
        <v/>
      </c>
      <c r="M890" s="0" t="str">
        <f aca="false">IF(F890&lt;&gt;0,COUNTIF($L$2:L890,L890),"")</f>
        <v/>
      </c>
      <c r="N890" s="0" t="str">
        <f aca="false">IF(F890&lt;&gt;0,L890&amp;":"&amp;M890,"")</f>
        <v/>
      </c>
    </row>
    <row r="891" customFormat="false" ht="15" hidden="false" customHeight="false" outlineLevel="0" collapsed="false">
      <c r="A891" s="5" t="n">
        <v>890</v>
      </c>
      <c r="B891" s="5" t="str">
        <f aca="false">IF(F891&lt;&gt;"",COUNTIF($J$2:J891,J891),"")</f>
        <v/>
      </c>
      <c r="C891" s="5" t="str">
        <f aca="false">IF(F891&lt;&gt;0,J891&amp;":"&amp;B891,"")</f>
        <v/>
      </c>
      <c r="D891" s="5" t="str">
        <f aca="false">IF(F891&lt;&gt;0,COUNTIF($K$2:K891,K891),"")</f>
        <v/>
      </c>
      <c r="E891" s="5" t="str">
        <f aca="false">IF(F891&lt;&gt;0,K891&amp;":"&amp;D891,"")</f>
        <v/>
      </c>
      <c r="G891" s="21"/>
      <c r="H891" s="0" t="str">
        <f aca="false">IFERROR(VLOOKUP(F891, Entries!$B:$F, 2, FALSE()),"")</f>
        <v/>
      </c>
      <c r="I891" s="0" t="str">
        <f aca="false">IFERROR(VLOOKUP(F891, Entries!$B:$F, 3, FALSE()),"")</f>
        <v/>
      </c>
      <c r="J891" s="0" t="str">
        <f aca="false">IFERROR(VLOOKUP(F891, Entries!$B:$F, 4, FALSE()),"")</f>
        <v/>
      </c>
      <c r="K891" s="0" t="str">
        <f aca="false">IFERROR(VLOOKUP(F891, Entries!$B:$F, 5, FALSE()),"")</f>
        <v/>
      </c>
      <c r="L891" s="0" t="str">
        <f aca="false">LEFT(Table22[[#This Row],[Category]],2)</f>
        <v/>
      </c>
      <c r="M891" s="0" t="str">
        <f aca="false">IF(F891&lt;&gt;0,COUNTIF($L$2:L891,L891),"")</f>
        <v/>
      </c>
      <c r="N891" s="0" t="str">
        <f aca="false">IF(F891&lt;&gt;0,L891&amp;":"&amp;M891,"")</f>
        <v/>
      </c>
    </row>
    <row r="892" customFormat="false" ht="15" hidden="false" customHeight="false" outlineLevel="0" collapsed="false">
      <c r="A892" s="5" t="n">
        <v>891</v>
      </c>
      <c r="B892" s="5" t="str">
        <f aca="false">IF(F892&lt;&gt;"",COUNTIF($J$2:J892,J892),"")</f>
        <v/>
      </c>
      <c r="C892" s="5" t="str">
        <f aca="false">IF(F892&lt;&gt;0,J892&amp;":"&amp;B892,"")</f>
        <v/>
      </c>
      <c r="D892" s="5" t="str">
        <f aca="false">IF(F892&lt;&gt;0,COUNTIF($K$2:K892,K892),"")</f>
        <v/>
      </c>
      <c r="E892" s="5" t="str">
        <f aca="false">IF(F892&lt;&gt;0,K892&amp;":"&amp;D892,"")</f>
        <v/>
      </c>
      <c r="G892" s="21"/>
      <c r="H892" s="0" t="str">
        <f aca="false">IFERROR(VLOOKUP(F892, Entries!$B:$F, 2, FALSE()),"")</f>
        <v/>
      </c>
      <c r="I892" s="0" t="str">
        <f aca="false">IFERROR(VLOOKUP(F892, Entries!$B:$F, 3, FALSE()),"")</f>
        <v/>
      </c>
      <c r="J892" s="0" t="str">
        <f aca="false">IFERROR(VLOOKUP(F892, Entries!$B:$F, 4, FALSE()),"")</f>
        <v/>
      </c>
      <c r="K892" s="0" t="str">
        <f aca="false">IFERROR(VLOOKUP(F892, Entries!$B:$F, 5, FALSE()),"")</f>
        <v/>
      </c>
      <c r="L892" s="0" t="str">
        <f aca="false">LEFT(Table22[[#This Row],[Category]],2)</f>
        <v/>
      </c>
      <c r="M892" s="0" t="str">
        <f aca="false">IF(F892&lt;&gt;0,COUNTIF($L$2:L892,L892),"")</f>
        <v/>
      </c>
      <c r="N892" s="0" t="str">
        <f aca="false">IF(F892&lt;&gt;0,L892&amp;":"&amp;M892,"")</f>
        <v/>
      </c>
    </row>
    <row r="893" customFormat="false" ht="15" hidden="false" customHeight="false" outlineLevel="0" collapsed="false">
      <c r="A893" s="5" t="n">
        <v>892</v>
      </c>
      <c r="B893" s="5" t="str">
        <f aca="false">IF(F893&lt;&gt;"",COUNTIF($J$2:J893,J893),"")</f>
        <v/>
      </c>
      <c r="C893" s="5" t="str">
        <f aca="false">IF(F893&lt;&gt;0,J893&amp;":"&amp;B893,"")</f>
        <v/>
      </c>
      <c r="D893" s="5" t="str">
        <f aca="false">IF(F893&lt;&gt;0,COUNTIF($K$2:K893,K893),"")</f>
        <v/>
      </c>
      <c r="E893" s="5" t="str">
        <f aca="false">IF(F893&lt;&gt;0,K893&amp;":"&amp;D893,"")</f>
        <v/>
      </c>
      <c r="G893" s="21"/>
      <c r="H893" s="0" t="str">
        <f aca="false">IFERROR(VLOOKUP(F893, Entries!$B:$F, 2, FALSE()),"")</f>
        <v/>
      </c>
      <c r="I893" s="0" t="str">
        <f aca="false">IFERROR(VLOOKUP(F893, Entries!$B:$F, 3, FALSE()),"")</f>
        <v/>
      </c>
      <c r="J893" s="0" t="str">
        <f aca="false">IFERROR(VLOOKUP(F893, Entries!$B:$F, 4, FALSE()),"")</f>
        <v/>
      </c>
      <c r="K893" s="0" t="str">
        <f aca="false">IFERROR(VLOOKUP(F893, Entries!$B:$F, 5, FALSE()),"")</f>
        <v/>
      </c>
      <c r="L893" s="0" t="str">
        <f aca="false">LEFT(Table22[[#This Row],[Category]],2)</f>
        <v/>
      </c>
      <c r="M893" s="0" t="str">
        <f aca="false">IF(F893&lt;&gt;0,COUNTIF($L$2:L893,L893),"")</f>
        <v/>
      </c>
      <c r="N893" s="0" t="str">
        <f aca="false">IF(F893&lt;&gt;0,L893&amp;":"&amp;M893,"")</f>
        <v/>
      </c>
    </row>
    <row r="894" customFormat="false" ht="15" hidden="false" customHeight="false" outlineLevel="0" collapsed="false">
      <c r="A894" s="5" t="n">
        <v>893</v>
      </c>
      <c r="B894" s="5" t="str">
        <f aca="false">IF(F894&lt;&gt;"",COUNTIF($J$2:J894,J894),"")</f>
        <v/>
      </c>
      <c r="C894" s="5" t="str">
        <f aca="false">IF(F894&lt;&gt;0,J894&amp;":"&amp;B894,"")</f>
        <v/>
      </c>
      <c r="D894" s="5" t="str">
        <f aca="false">IF(F894&lt;&gt;0,COUNTIF($K$2:K894,K894),"")</f>
        <v/>
      </c>
      <c r="E894" s="5" t="str">
        <f aca="false">IF(F894&lt;&gt;0,K894&amp;":"&amp;D894,"")</f>
        <v/>
      </c>
      <c r="G894" s="21"/>
      <c r="H894" s="0" t="str">
        <f aca="false">IFERROR(VLOOKUP(F894, Entries!$B:$F, 2, FALSE()),"")</f>
        <v/>
      </c>
      <c r="I894" s="0" t="str">
        <f aca="false">IFERROR(VLOOKUP(F894, Entries!$B:$F, 3, FALSE()),"")</f>
        <v/>
      </c>
      <c r="J894" s="0" t="str">
        <f aca="false">IFERROR(VLOOKUP(F894, Entries!$B:$F, 4, FALSE()),"")</f>
        <v/>
      </c>
      <c r="K894" s="0" t="str">
        <f aca="false">IFERROR(VLOOKUP(F894, Entries!$B:$F, 5, FALSE()),"")</f>
        <v/>
      </c>
      <c r="L894" s="0" t="str">
        <f aca="false">LEFT(Table22[[#This Row],[Category]],2)</f>
        <v/>
      </c>
      <c r="M894" s="0" t="str">
        <f aca="false">IF(F894&lt;&gt;0,COUNTIF($L$2:L894,L894),"")</f>
        <v/>
      </c>
      <c r="N894" s="0" t="str">
        <f aca="false">IF(F894&lt;&gt;0,L894&amp;":"&amp;M894,"")</f>
        <v/>
      </c>
    </row>
    <row r="895" customFormat="false" ht="15" hidden="false" customHeight="false" outlineLevel="0" collapsed="false">
      <c r="A895" s="5" t="n">
        <v>894</v>
      </c>
      <c r="B895" s="5" t="str">
        <f aca="false">IF(F895&lt;&gt;"",COUNTIF($J$2:J895,J895),"")</f>
        <v/>
      </c>
      <c r="C895" s="5" t="str">
        <f aca="false">IF(F895&lt;&gt;0,J895&amp;":"&amp;B895,"")</f>
        <v/>
      </c>
      <c r="D895" s="5" t="str">
        <f aca="false">IF(F895&lt;&gt;0,COUNTIF($K$2:K895,K895),"")</f>
        <v/>
      </c>
      <c r="E895" s="5" t="str">
        <f aca="false">IF(F895&lt;&gt;0,K895&amp;":"&amp;D895,"")</f>
        <v/>
      </c>
      <c r="G895" s="21"/>
      <c r="H895" s="0" t="str">
        <f aca="false">IFERROR(VLOOKUP(F895, Entries!$B:$F, 2, FALSE()),"")</f>
        <v/>
      </c>
      <c r="I895" s="0" t="str">
        <f aca="false">IFERROR(VLOOKUP(F895, Entries!$B:$F, 3, FALSE()),"")</f>
        <v/>
      </c>
      <c r="J895" s="0" t="str">
        <f aca="false">IFERROR(VLOOKUP(F895, Entries!$B:$F, 4, FALSE()),"")</f>
        <v/>
      </c>
      <c r="K895" s="0" t="str">
        <f aca="false">IFERROR(VLOOKUP(F895, Entries!$B:$F, 5, FALSE()),"")</f>
        <v/>
      </c>
      <c r="L895" s="0" t="str">
        <f aca="false">LEFT(Table22[[#This Row],[Category]],2)</f>
        <v/>
      </c>
      <c r="M895" s="0" t="str">
        <f aca="false">IF(F895&lt;&gt;0,COUNTIF($L$2:L895,L895),"")</f>
        <v/>
      </c>
      <c r="N895" s="0" t="str">
        <f aca="false">IF(F895&lt;&gt;0,L895&amp;":"&amp;M895,"")</f>
        <v/>
      </c>
    </row>
    <row r="896" customFormat="false" ht="15" hidden="false" customHeight="false" outlineLevel="0" collapsed="false">
      <c r="A896" s="5" t="n">
        <v>895</v>
      </c>
      <c r="B896" s="5" t="str">
        <f aca="false">IF(F896&lt;&gt;"",COUNTIF($J$2:J896,J896),"")</f>
        <v/>
      </c>
      <c r="C896" s="5" t="str">
        <f aca="false">IF(F896&lt;&gt;0,J896&amp;":"&amp;B896,"")</f>
        <v/>
      </c>
      <c r="D896" s="5" t="str">
        <f aca="false">IF(F896&lt;&gt;0,COUNTIF($K$2:K896,K896),"")</f>
        <v/>
      </c>
      <c r="E896" s="5" t="str">
        <f aca="false">IF(F896&lt;&gt;0,K896&amp;":"&amp;D896,"")</f>
        <v/>
      </c>
      <c r="G896" s="21"/>
      <c r="H896" s="0" t="str">
        <f aca="false">IFERROR(VLOOKUP(F896, Entries!$B:$F, 2, FALSE()),"")</f>
        <v/>
      </c>
      <c r="I896" s="0" t="str">
        <f aca="false">IFERROR(VLOOKUP(F896, Entries!$B:$F, 3, FALSE()),"")</f>
        <v/>
      </c>
      <c r="J896" s="0" t="str">
        <f aca="false">IFERROR(VLOOKUP(F896, Entries!$B:$F, 4, FALSE()),"")</f>
        <v/>
      </c>
      <c r="K896" s="0" t="str">
        <f aca="false">IFERROR(VLOOKUP(F896, Entries!$B:$F, 5, FALSE()),"")</f>
        <v/>
      </c>
      <c r="L896" s="0" t="str">
        <f aca="false">LEFT(Table22[[#This Row],[Category]],2)</f>
        <v/>
      </c>
      <c r="M896" s="0" t="str">
        <f aca="false">IF(F896&lt;&gt;0,COUNTIF($L$2:L896,L896),"")</f>
        <v/>
      </c>
      <c r="N896" s="0" t="str">
        <f aca="false">IF(F896&lt;&gt;0,L896&amp;":"&amp;M896,"")</f>
        <v/>
      </c>
    </row>
    <row r="897" customFormat="false" ht="15" hidden="false" customHeight="false" outlineLevel="0" collapsed="false">
      <c r="A897" s="5" t="n">
        <v>896</v>
      </c>
      <c r="B897" s="5" t="str">
        <f aca="false">IF(F897&lt;&gt;"",COUNTIF($J$2:J897,J897),"")</f>
        <v/>
      </c>
      <c r="C897" s="5" t="str">
        <f aca="false">IF(F897&lt;&gt;0,J897&amp;":"&amp;B897,"")</f>
        <v/>
      </c>
      <c r="D897" s="5" t="str">
        <f aca="false">IF(F897&lt;&gt;0,COUNTIF($K$2:K897,K897),"")</f>
        <v/>
      </c>
      <c r="E897" s="5" t="str">
        <f aca="false">IF(F897&lt;&gt;0,K897&amp;":"&amp;D897,"")</f>
        <v/>
      </c>
      <c r="G897" s="21"/>
      <c r="H897" s="0" t="str">
        <f aca="false">IFERROR(VLOOKUP(F897, Entries!$B:$F, 2, FALSE()),"")</f>
        <v/>
      </c>
      <c r="I897" s="0" t="str">
        <f aca="false">IFERROR(VLOOKUP(F897, Entries!$B:$F, 3, FALSE()),"")</f>
        <v/>
      </c>
      <c r="J897" s="0" t="str">
        <f aca="false">IFERROR(VLOOKUP(F897, Entries!$B:$F, 4, FALSE()),"")</f>
        <v/>
      </c>
      <c r="K897" s="0" t="str">
        <f aca="false">IFERROR(VLOOKUP(F897, Entries!$B:$F, 5, FALSE()),"")</f>
        <v/>
      </c>
      <c r="L897" s="0" t="str">
        <f aca="false">LEFT(Table22[[#This Row],[Category]],2)</f>
        <v/>
      </c>
      <c r="M897" s="0" t="str">
        <f aca="false">IF(F897&lt;&gt;0,COUNTIF($L$2:L897,L897),"")</f>
        <v/>
      </c>
      <c r="N897" s="0" t="str">
        <f aca="false">IF(F897&lt;&gt;0,L897&amp;":"&amp;M897,"")</f>
        <v/>
      </c>
    </row>
    <row r="898" customFormat="false" ht="15" hidden="false" customHeight="false" outlineLevel="0" collapsed="false">
      <c r="A898" s="5" t="n">
        <v>897</v>
      </c>
      <c r="B898" s="5" t="str">
        <f aca="false">IF(F898&lt;&gt;"",COUNTIF($J$2:J898,J898),"")</f>
        <v/>
      </c>
      <c r="C898" s="5" t="str">
        <f aca="false">IF(F898&lt;&gt;0,J898&amp;":"&amp;B898,"")</f>
        <v/>
      </c>
      <c r="D898" s="5" t="str">
        <f aca="false">IF(F898&lt;&gt;0,COUNTIF($K$2:K898,K898),"")</f>
        <v/>
      </c>
      <c r="E898" s="5" t="str">
        <f aca="false">IF(F898&lt;&gt;0,K898&amp;":"&amp;D898,"")</f>
        <v/>
      </c>
      <c r="G898" s="21"/>
      <c r="H898" s="0" t="str">
        <f aca="false">IFERROR(VLOOKUP(F898, Entries!$B:$F, 2, FALSE()),"")</f>
        <v/>
      </c>
      <c r="I898" s="0" t="str">
        <f aca="false">IFERROR(VLOOKUP(F898, Entries!$B:$F, 3, FALSE()),"")</f>
        <v/>
      </c>
      <c r="J898" s="0" t="str">
        <f aca="false">IFERROR(VLOOKUP(F898, Entries!$B:$F, 4, FALSE()),"")</f>
        <v/>
      </c>
      <c r="K898" s="0" t="str">
        <f aca="false">IFERROR(VLOOKUP(F898, Entries!$B:$F, 5, FALSE()),"")</f>
        <v/>
      </c>
      <c r="L898" s="0" t="str">
        <f aca="false">LEFT(Table22[[#This Row],[Category]],2)</f>
        <v/>
      </c>
      <c r="M898" s="0" t="str">
        <f aca="false">IF(F898&lt;&gt;0,COUNTIF($L$2:L898,L898),"")</f>
        <v/>
      </c>
      <c r="N898" s="0" t="str">
        <f aca="false">IF(F898&lt;&gt;0,L898&amp;":"&amp;M898,"")</f>
        <v/>
      </c>
    </row>
    <row r="899" customFormat="false" ht="15" hidden="false" customHeight="false" outlineLevel="0" collapsed="false">
      <c r="A899" s="5" t="n">
        <v>898</v>
      </c>
      <c r="B899" s="5" t="str">
        <f aca="false">IF(F899&lt;&gt;"",COUNTIF($J$2:J899,J899),"")</f>
        <v/>
      </c>
      <c r="C899" s="5" t="str">
        <f aca="false">IF(F899&lt;&gt;0,J899&amp;":"&amp;B899,"")</f>
        <v/>
      </c>
      <c r="D899" s="5" t="str">
        <f aca="false">IF(F899&lt;&gt;0,COUNTIF($K$2:K899,K899),"")</f>
        <v/>
      </c>
      <c r="E899" s="5" t="str">
        <f aca="false">IF(F899&lt;&gt;0,K899&amp;":"&amp;D899,"")</f>
        <v/>
      </c>
      <c r="G899" s="21"/>
      <c r="H899" s="0" t="str">
        <f aca="false">IFERROR(VLOOKUP(F899, Entries!$B:$F, 2, FALSE()),"")</f>
        <v/>
      </c>
      <c r="I899" s="0" t="str">
        <f aca="false">IFERROR(VLOOKUP(F899, Entries!$B:$F, 3, FALSE()),"")</f>
        <v/>
      </c>
      <c r="J899" s="0" t="str">
        <f aca="false">IFERROR(VLOOKUP(F899, Entries!$B:$F, 4, FALSE()),"")</f>
        <v/>
      </c>
      <c r="K899" s="0" t="str">
        <f aca="false">IFERROR(VLOOKUP(F899, Entries!$B:$F, 5, FALSE()),"")</f>
        <v/>
      </c>
      <c r="L899" s="0" t="str">
        <f aca="false">LEFT(Table22[[#This Row],[Category]],2)</f>
        <v/>
      </c>
      <c r="M899" s="0" t="str">
        <f aca="false">IF(F899&lt;&gt;0,COUNTIF($L$2:L899,L899),"")</f>
        <v/>
      </c>
      <c r="N899" s="0" t="str">
        <f aca="false">IF(F899&lt;&gt;0,L899&amp;":"&amp;M899,"")</f>
        <v/>
      </c>
    </row>
    <row r="900" customFormat="false" ht="15" hidden="false" customHeight="false" outlineLevel="0" collapsed="false">
      <c r="A900" s="5" t="n">
        <v>899</v>
      </c>
      <c r="B900" s="5" t="str">
        <f aca="false">IF(F900&lt;&gt;"",COUNTIF($J$2:J900,J900),"")</f>
        <v/>
      </c>
      <c r="C900" s="5" t="str">
        <f aca="false">IF(F900&lt;&gt;0,J900&amp;":"&amp;B900,"")</f>
        <v/>
      </c>
      <c r="D900" s="5" t="str">
        <f aca="false">IF(F900&lt;&gt;0,COUNTIF($K$2:K900,K900),"")</f>
        <v/>
      </c>
      <c r="E900" s="5" t="str">
        <f aca="false">IF(F900&lt;&gt;0,K900&amp;":"&amp;D900,"")</f>
        <v/>
      </c>
      <c r="G900" s="21"/>
      <c r="H900" s="0" t="str">
        <f aca="false">IFERROR(VLOOKUP(F900, Entries!$B:$F, 2, FALSE()),"")</f>
        <v/>
      </c>
      <c r="I900" s="0" t="str">
        <f aca="false">IFERROR(VLOOKUP(F900, Entries!$B:$F, 3, FALSE()),"")</f>
        <v/>
      </c>
      <c r="J900" s="0" t="str">
        <f aca="false">IFERROR(VLOOKUP(F900, Entries!$B:$F, 4, FALSE()),"")</f>
        <v/>
      </c>
      <c r="K900" s="0" t="str">
        <f aca="false">IFERROR(VLOOKUP(F900, Entries!$B:$F, 5, FALSE()),"")</f>
        <v/>
      </c>
      <c r="L900" s="0" t="str">
        <f aca="false">LEFT(Table22[[#This Row],[Category]],2)</f>
        <v/>
      </c>
      <c r="M900" s="0" t="str">
        <f aca="false">IF(F900&lt;&gt;0,COUNTIF($L$2:L900,L900),"")</f>
        <v/>
      </c>
      <c r="N900" s="0" t="str">
        <f aca="false">IF(F900&lt;&gt;0,L900&amp;":"&amp;M900,"")</f>
        <v/>
      </c>
    </row>
    <row r="901" customFormat="false" ht="15" hidden="false" customHeight="false" outlineLevel="0" collapsed="false">
      <c r="A901" s="5" t="n">
        <v>900</v>
      </c>
      <c r="B901" s="5" t="str">
        <f aca="false">IF(F901&lt;&gt;"",COUNTIF($J$2:J901,J901),"")</f>
        <v/>
      </c>
      <c r="C901" s="5" t="str">
        <f aca="false">IF(F901&lt;&gt;0,J901&amp;":"&amp;B901,"")</f>
        <v/>
      </c>
      <c r="D901" s="5" t="str">
        <f aca="false">IF(F901&lt;&gt;0,COUNTIF($K$2:K901,K901),"")</f>
        <v/>
      </c>
      <c r="E901" s="5" t="str">
        <f aca="false">IF(F901&lt;&gt;0,K901&amp;":"&amp;D901,"")</f>
        <v/>
      </c>
      <c r="G901" s="21"/>
      <c r="H901" s="0" t="str">
        <f aca="false">IFERROR(VLOOKUP(F901, Entries!$B:$F, 2, FALSE()),"")</f>
        <v/>
      </c>
      <c r="I901" s="0" t="str">
        <f aca="false">IFERROR(VLOOKUP(F901, Entries!$B:$F, 3, FALSE()),"")</f>
        <v/>
      </c>
      <c r="J901" s="0" t="str">
        <f aca="false">IFERROR(VLOOKUP(F901, Entries!$B:$F, 4, FALSE()),"")</f>
        <v/>
      </c>
      <c r="K901" s="0" t="str">
        <f aca="false">IFERROR(VLOOKUP(F901, Entries!$B:$F, 5, FALSE()),"")</f>
        <v/>
      </c>
      <c r="L901" s="0" t="str">
        <f aca="false">LEFT(Table22[[#This Row],[Category]],2)</f>
        <v/>
      </c>
      <c r="M901" s="0" t="str">
        <f aca="false">IF(F901&lt;&gt;0,COUNTIF($L$2:L901,L901),"")</f>
        <v/>
      </c>
      <c r="N901" s="0" t="str">
        <f aca="false">IF(F901&lt;&gt;0,L901&amp;":"&amp;M901,"")</f>
        <v/>
      </c>
    </row>
    <row r="902" customFormat="false" ht="15" hidden="false" customHeight="false" outlineLevel="0" collapsed="false">
      <c r="A902" s="5" t="n">
        <v>901</v>
      </c>
      <c r="B902" s="5" t="str">
        <f aca="false">IF(F902&lt;&gt;"",COUNTIF($J$2:J902,J902),"")</f>
        <v/>
      </c>
      <c r="C902" s="5" t="str">
        <f aca="false">IF(F902&lt;&gt;0,J902&amp;":"&amp;B902,"")</f>
        <v/>
      </c>
      <c r="D902" s="5" t="str">
        <f aca="false">IF(F902&lt;&gt;0,COUNTIF($K$2:K902,K902),"")</f>
        <v/>
      </c>
      <c r="E902" s="5" t="str">
        <f aca="false">IF(F902&lt;&gt;0,K902&amp;":"&amp;D902,"")</f>
        <v/>
      </c>
      <c r="G902" s="21"/>
      <c r="H902" s="0" t="str">
        <f aca="false">IFERROR(VLOOKUP(F902, Entries!$B:$F, 2, FALSE()),"")</f>
        <v/>
      </c>
      <c r="I902" s="0" t="str">
        <f aca="false">IFERROR(VLOOKUP(F902, Entries!$B:$F, 3, FALSE()),"")</f>
        <v/>
      </c>
      <c r="J902" s="0" t="str">
        <f aca="false">IFERROR(VLOOKUP(F902, Entries!$B:$F, 4, FALSE()),"")</f>
        <v/>
      </c>
      <c r="K902" s="0" t="str">
        <f aca="false">IFERROR(VLOOKUP(F902, Entries!$B:$F, 5, FALSE()),"")</f>
        <v/>
      </c>
      <c r="L902" s="0" t="str">
        <f aca="false">LEFT(Table22[[#This Row],[Category]],2)</f>
        <v/>
      </c>
      <c r="M902" s="0" t="str">
        <f aca="false">IF(F902&lt;&gt;0,COUNTIF($L$2:L902,L902),"")</f>
        <v/>
      </c>
      <c r="N902" s="0" t="str">
        <f aca="false">IF(F902&lt;&gt;0,L902&amp;":"&amp;M902,"")</f>
        <v/>
      </c>
    </row>
    <row r="903" customFormat="false" ht="15" hidden="false" customHeight="false" outlineLevel="0" collapsed="false">
      <c r="A903" s="5" t="n">
        <v>902</v>
      </c>
      <c r="B903" s="5" t="str">
        <f aca="false">IF(F903&lt;&gt;"",COUNTIF($J$2:J903,J903),"")</f>
        <v/>
      </c>
      <c r="C903" s="5" t="str">
        <f aca="false">IF(F903&lt;&gt;0,J903&amp;":"&amp;B903,"")</f>
        <v/>
      </c>
      <c r="D903" s="5" t="str">
        <f aca="false">IF(F903&lt;&gt;0,COUNTIF($K$2:K903,K903),"")</f>
        <v/>
      </c>
      <c r="E903" s="5" t="str">
        <f aca="false">IF(F903&lt;&gt;0,K903&amp;":"&amp;D903,"")</f>
        <v/>
      </c>
      <c r="G903" s="21"/>
      <c r="H903" s="0" t="str">
        <f aca="false">IFERROR(VLOOKUP(F903, Entries!$B:$F, 2, FALSE()),"")</f>
        <v/>
      </c>
      <c r="I903" s="0" t="str">
        <f aca="false">IFERROR(VLOOKUP(F903, Entries!$B:$F, 3, FALSE()),"")</f>
        <v/>
      </c>
      <c r="J903" s="0" t="str">
        <f aca="false">IFERROR(VLOOKUP(F903, Entries!$B:$F, 4, FALSE()),"")</f>
        <v/>
      </c>
      <c r="K903" s="0" t="str">
        <f aca="false">IFERROR(VLOOKUP(F903, Entries!$B:$F, 5, FALSE()),"")</f>
        <v/>
      </c>
      <c r="L903" s="0" t="str">
        <f aca="false">LEFT(Table22[[#This Row],[Category]],2)</f>
        <v/>
      </c>
      <c r="M903" s="0" t="str">
        <f aca="false">IF(F903&lt;&gt;0,COUNTIF($L$2:L903,L903),"")</f>
        <v/>
      </c>
      <c r="N903" s="0" t="str">
        <f aca="false">IF(F903&lt;&gt;0,L903&amp;":"&amp;M903,"")</f>
        <v/>
      </c>
    </row>
    <row r="904" customFormat="false" ht="15" hidden="false" customHeight="false" outlineLevel="0" collapsed="false">
      <c r="A904" s="5" t="n">
        <v>903</v>
      </c>
      <c r="B904" s="5" t="str">
        <f aca="false">IF(F904&lt;&gt;"",COUNTIF($J$2:J904,J904),"")</f>
        <v/>
      </c>
      <c r="C904" s="5" t="str">
        <f aca="false">IF(F904&lt;&gt;0,J904&amp;":"&amp;B904,"")</f>
        <v/>
      </c>
      <c r="D904" s="5" t="str">
        <f aca="false">IF(F904&lt;&gt;0,COUNTIF($K$2:K904,K904),"")</f>
        <v/>
      </c>
      <c r="E904" s="5" t="str">
        <f aca="false">IF(F904&lt;&gt;0,K904&amp;":"&amp;D904,"")</f>
        <v/>
      </c>
      <c r="G904" s="21"/>
      <c r="H904" s="0" t="str">
        <f aca="false">IFERROR(VLOOKUP(F904, Entries!$B:$F, 2, FALSE()),"")</f>
        <v/>
      </c>
      <c r="I904" s="0" t="str">
        <f aca="false">IFERROR(VLOOKUP(F904, Entries!$B:$F, 3, FALSE()),"")</f>
        <v/>
      </c>
      <c r="J904" s="0" t="str">
        <f aca="false">IFERROR(VLOOKUP(F904, Entries!$B:$F, 4, FALSE()),"")</f>
        <v/>
      </c>
      <c r="K904" s="0" t="str">
        <f aca="false">IFERROR(VLOOKUP(F904, Entries!$B:$F, 5, FALSE()),"")</f>
        <v/>
      </c>
      <c r="L904" s="0" t="str">
        <f aca="false">LEFT(Table22[[#This Row],[Category]],2)</f>
        <v/>
      </c>
      <c r="M904" s="0" t="str">
        <f aca="false">IF(F904&lt;&gt;0,COUNTIF($L$2:L904,L904),"")</f>
        <v/>
      </c>
      <c r="N904" s="0" t="str">
        <f aca="false">IF(F904&lt;&gt;0,L904&amp;":"&amp;M904,"")</f>
        <v/>
      </c>
    </row>
    <row r="905" customFormat="false" ht="15" hidden="false" customHeight="false" outlineLevel="0" collapsed="false">
      <c r="A905" s="5" t="n">
        <v>904</v>
      </c>
      <c r="B905" s="5" t="str">
        <f aca="false">IF(F905&lt;&gt;"",COUNTIF($J$2:J905,J905),"")</f>
        <v/>
      </c>
      <c r="C905" s="5" t="str">
        <f aca="false">IF(F905&lt;&gt;0,J905&amp;":"&amp;B905,"")</f>
        <v/>
      </c>
      <c r="D905" s="5" t="str">
        <f aca="false">IF(F905&lt;&gt;0,COUNTIF($K$2:K905,K905),"")</f>
        <v/>
      </c>
      <c r="E905" s="5" t="str">
        <f aca="false">IF(F905&lt;&gt;0,K905&amp;":"&amp;D905,"")</f>
        <v/>
      </c>
      <c r="G905" s="21"/>
      <c r="H905" s="0" t="str">
        <f aca="false">IFERROR(VLOOKUP(F905, Entries!$B:$F, 2, FALSE()),"")</f>
        <v/>
      </c>
      <c r="I905" s="0" t="str">
        <f aca="false">IFERROR(VLOOKUP(F905, Entries!$B:$F, 3, FALSE()),"")</f>
        <v/>
      </c>
      <c r="J905" s="0" t="str">
        <f aca="false">IFERROR(VLOOKUP(F905, Entries!$B:$F, 4, FALSE()),"")</f>
        <v/>
      </c>
      <c r="K905" s="0" t="str">
        <f aca="false">IFERROR(VLOOKUP(F905, Entries!$B:$F, 5, FALSE()),"")</f>
        <v/>
      </c>
      <c r="L905" s="0" t="str">
        <f aca="false">LEFT(Table22[[#This Row],[Category]],2)</f>
        <v/>
      </c>
      <c r="M905" s="0" t="str">
        <f aca="false">IF(F905&lt;&gt;0,COUNTIF($L$2:L905,L905),"")</f>
        <v/>
      </c>
      <c r="N905" s="0" t="str">
        <f aca="false">IF(F905&lt;&gt;0,L905&amp;":"&amp;M905,"")</f>
        <v/>
      </c>
    </row>
    <row r="906" customFormat="false" ht="15" hidden="false" customHeight="false" outlineLevel="0" collapsed="false">
      <c r="A906" s="5" t="n">
        <v>905</v>
      </c>
      <c r="B906" s="5" t="str">
        <f aca="false">IF(F906&lt;&gt;"",COUNTIF($J$2:J906,J906),"")</f>
        <v/>
      </c>
      <c r="C906" s="5" t="str">
        <f aca="false">IF(F906&lt;&gt;0,J906&amp;":"&amp;B906,"")</f>
        <v/>
      </c>
      <c r="D906" s="5" t="str">
        <f aca="false">IF(F906&lt;&gt;0,COUNTIF($K$2:K906,K906),"")</f>
        <v/>
      </c>
      <c r="E906" s="5" t="str">
        <f aca="false">IF(F906&lt;&gt;0,K906&amp;":"&amp;D906,"")</f>
        <v/>
      </c>
      <c r="G906" s="21"/>
      <c r="H906" s="0" t="str">
        <f aca="false">IFERROR(VLOOKUP(F906, Entries!$B:$F, 2, FALSE()),"")</f>
        <v/>
      </c>
      <c r="I906" s="0" t="str">
        <f aca="false">IFERROR(VLOOKUP(F906, Entries!$B:$F, 3, FALSE()),"")</f>
        <v/>
      </c>
      <c r="J906" s="0" t="str">
        <f aca="false">IFERROR(VLOOKUP(F906, Entries!$B:$F, 4, FALSE()),"")</f>
        <v/>
      </c>
      <c r="K906" s="0" t="str">
        <f aca="false">IFERROR(VLOOKUP(F906, Entries!$B:$F, 5, FALSE()),"")</f>
        <v/>
      </c>
      <c r="L906" s="0" t="str">
        <f aca="false">LEFT(Table22[[#This Row],[Category]],2)</f>
        <v/>
      </c>
      <c r="M906" s="0" t="str">
        <f aca="false">IF(F906&lt;&gt;0,COUNTIF($L$2:L906,L906),"")</f>
        <v/>
      </c>
      <c r="N906" s="0" t="str">
        <f aca="false">IF(F906&lt;&gt;0,L906&amp;":"&amp;M906,"")</f>
        <v/>
      </c>
    </row>
    <row r="907" customFormat="false" ht="15" hidden="false" customHeight="false" outlineLevel="0" collapsed="false">
      <c r="A907" s="5" t="n">
        <v>906</v>
      </c>
      <c r="B907" s="5" t="str">
        <f aca="false">IF(F907&lt;&gt;"",COUNTIF($J$2:J907,J907),"")</f>
        <v/>
      </c>
      <c r="C907" s="5" t="str">
        <f aca="false">IF(F907&lt;&gt;0,J907&amp;":"&amp;B907,"")</f>
        <v/>
      </c>
      <c r="D907" s="5" t="str">
        <f aca="false">IF(F907&lt;&gt;0,COUNTIF($K$2:K907,K907),"")</f>
        <v/>
      </c>
      <c r="E907" s="5" t="str">
        <f aca="false">IF(F907&lt;&gt;0,K907&amp;":"&amp;D907,"")</f>
        <v/>
      </c>
      <c r="G907" s="21"/>
      <c r="H907" s="0" t="str">
        <f aca="false">IFERROR(VLOOKUP(F907, Entries!$B:$F, 2, FALSE()),"")</f>
        <v/>
      </c>
      <c r="I907" s="0" t="str">
        <f aca="false">IFERROR(VLOOKUP(F907, Entries!$B:$F, 3, FALSE()),"")</f>
        <v/>
      </c>
      <c r="J907" s="0" t="str">
        <f aca="false">IFERROR(VLOOKUP(F907, Entries!$B:$F, 4, FALSE()),"")</f>
        <v/>
      </c>
      <c r="K907" s="0" t="str">
        <f aca="false">IFERROR(VLOOKUP(F907, Entries!$B:$F, 5, FALSE()),"")</f>
        <v/>
      </c>
      <c r="L907" s="0" t="str">
        <f aca="false">LEFT(Table22[[#This Row],[Category]],2)</f>
        <v/>
      </c>
      <c r="M907" s="0" t="str">
        <f aca="false">IF(F907&lt;&gt;0,COUNTIF($L$2:L907,L907),"")</f>
        <v/>
      </c>
      <c r="N907" s="0" t="str">
        <f aca="false">IF(F907&lt;&gt;0,L907&amp;":"&amp;M907,"")</f>
        <v/>
      </c>
    </row>
    <row r="908" customFormat="false" ht="15" hidden="false" customHeight="false" outlineLevel="0" collapsed="false">
      <c r="A908" s="5" t="n">
        <v>907</v>
      </c>
      <c r="B908" s="5" t="str">
        <f aca="false">IF(F908&lt;&gt;"",COUNTIF($J$2:J908,J908),"")</f>
        <v/>
      </c>
      <c r="C908" s="5" t="str">
        <f aca="false">IF(F908&lt;&gt;0,J908&amp;":"&amp;B908,"")</f>
        <v/>
      </c>
      <c r="D908" s="5" t="str">
        <f aca="false">IF(F908&lt;&gt;0,COUNTIF($K$2:K908,K908),"")</f>
        <v/>
      </c>
      <c r="E908" s="5" t="str">
        <f aca="false">IF(F908&lt;&gt;0,K908&amp;":"&amp;D908,"")</f>
        <v/>
      </c>
      <c r="G908" s="21"/>
      <c r="H908" s="0" t="str">
        <f aca="false">IFERROR(VLOOKUP(F908, Entries!$B:$F, 2, FALSE()),"")</f>
        <v/>
      </c>
      <c r="I908" s="0" t="str">
        <f aca="false">IFERROR(VLOOKUP(F908, Entries!$B:$F, 3, FALSE()),"")</f>
        <v/>
      </c>
      <c r="J908" s="0" t="str">
        <f aca="false">IFERROR(VLOOKUP(F908, Entries!$B:$F, 4, FALSE()),"")</f>
        <v/>
      </c>
      <c r="K908" s="0" t="str">
        <f aca="false">IFERROR(VLOOKUP(F908, Entries!$B:$F, 5, FALSE()),"")</f>
        <v/>
      </c>
      <c r="L908" s="0" t="str">
        <f aca="false">LEFT(Table22[[#This Row],[Category]],2)</f>
        <v/>
      </c>
      <c r="M908" s="0" t="str">
        <f aca="false">IF(F908&lt;&gt;0,COUNTIF($L$2:L908,L908),"")</f>
        <v/>
      </c>
      <c r="N908" s="0" t="str">
        <f aca="false">IF(F908&lt;&gt;0,L908&amp;":"&amp;M908,"")</f>
        <v/>
      </c>
    </row>
    <row r="909" customFormat="false" ht="15" hidden="false" customHeight="false" outlineLevel="0" collapsed="false">
      <c r="A909" s="5" t="n">
        <v>908</v>
      </c>
      <c r="B909" s="5" t="str">
        <f aca="false">IF(F909&lt;&gt;"",COUNTIF($J$2:J909,J909),"")</f>
        <v/>
      </c>
      <c r="C909" s="5" t="str">
        <f aca="false">IF(F909&lt;&gt;0,J909&amp;":"&amp;B909,"")</f>
        <v/>
      </c>
      <c r="D909" s="5" t="str">
        <f aca="false">IF(F909&lt;&gt;0,COUNTIF($K$2:K909,K909),"")</f>
        <v/>
      </c>
      <c r="E909" s="5" t="str">
        <f aca="false">IF(F909&lt;&gt;0,K909&amp;":"&amp;D909,"")</f>
        <v/>
      </c>
      <c r="G909" s="21"/>
      <c r="H909" s="0" t="str">
        <f aca="false">IFERROR(VLOOKUP(F909, Entries!$B:$F, 2, FALSE()),"")</f>
        <v/>
      </c>
      <c r="I909" s="0" t="str">
        <f aca="false">IFERROR(VLOOKUP(F909, Entries!$B:$F, 3, FALSE()),"")</f>
        <v/>
      </c>
      <c r="J909" s="0" t="str">
        <f aca="false">IFERROR(VLOOKUP(F909, Entries!$B:$F, 4, FALSE()),"")</f>
        <v/>
      </c>
      <c r="K909" s="0" t="str">
        <f aca="false">IFERROR(VLOOKUP(F909, Entries!$B:$F, 5, FALSE()),"")</f>
        <v/>
      </c>
      <c r="L909" s="0" t="str">
        <f aca="false">LEFT(Table22[[#This Row],[Category]],2)</f>
        <v/>
      </c>
      <c r="M909" s="0" t="str">
        <f aca="false">IF(F909&lt;&gt;0,COUNTIF($L$2:L909,L909),"")</f>
        <v/>
      </c>
      <c r="N909" s="0" t="str">
        <f aca="false">IF(F909&lt;&gt;0,L909&amp;":"&amp;M909,"")</f>
        <v/>
      </c>
    </row>
    <row r="910" customFormat="false" ht="15" hidden="false" customHeight="false" outlineLevel="0" collapsed="false">
      <c r="A910" s="5" t="n">
        <v>909</v>
      </c>
      <c r="B910" s="5" t="str">
        <f aca="false">IF(F910&lt;&gt;"",COUNTIF($J$2:J910,J910),"")</f>
        <v/>
      </c>
      <c r="C910" s="5" t="str">
        <f aca="false">IF(F910&lt;&gt;0,J910&amp;":"&amp;B910,"")</f>
        <v/>
      </c>
      <c r="D910" s="5" t="str">
        <f aca="false">IF(F910&lt;&gt;0,COUNTIF($K$2:K910,K910),"")</f>
        <v/>
      </c>
      <c r="E910" s="5" t="str">
        <f aca="false">IF(F910&lt;&gt;0,K910&amp;":"&amp;D910,"")</f>
        <v/>
      </c>
      <c r="G910" s="21"/>
      <c r="H910" s="0" t="str">
        <f aca="false">IFERROR(VLOOKUP(F910, Entries!$B:$F, 2, FALSE()),"")</f>
        <v/>
      </c>
      <c r="I910" s="0" t="str">
        <f aca="false">IFERROR(VLOOKUP(F910, Entries!$B:$F, 3, FALSE()),"")</f>
        <v/>
      </c>
      <c r="J910" s="0" t="str">
        <f aca="false">IFERROR(VLOOKUP(F910, Entries!$B:$F, 4, FALSE()),"")</f>
        <v/>
      </c>
      <c r="K910" s="0" t="str">
        <f aca="false">IFERROR(VLOOKUP(F910, Entries!$B:$F, 5, FALSE()),"")</f>
        <v/>
      </c>
      <c r="L910" s="0" t="str">
        <f aca="false">LEFT(Table22[[#This Row],[Category]],2)</f>
        <v/>
      </c>
      <c r="M910" s="0" t="str">
        <f aca="false">IF(F910&lt;&gt;0,COUNTIF($L$2:L910,L910),"")</f>
        <v/>
      </c>
      <c r="N910" s="0" t="str">
        <f aca="false">IF(F910&lt;&gt;0,L910&amp;":"&amp;M910,"")</f>
        <v/>
      </c>
    </row>
    <row r="911" customFormat="false" ht="15" hidden="false" customHeight="false" outlineLevel="0" collapsed="false">
      <c r="A911" s="5" t="n">
        <v>910</v>
      </c>
      <c r="B911" s="5" t="str">
        <f aca="false">IF(F911&lt;&gt;"",COUNTIF($J$2:J911,J911),"")</f>
        <v/>
      </c>
      <c r="C911" s="5" t="str">
        <f aca="false">IF(F911&lt;&gt;0,J911&amp;":"&amp;B911,"")</f>
        <v/>
      </c>
      <c r="D911" s="5" t="str">
        <f aca="false">IF(F911&lt;&gt;0,COUNTIF($K$2:K911,K911),"")</f>
        <v/>
      </c>
      <c r="E911" s="5" t="str">
        <f aca="false">IF(F911&lt;&gt;0,K911&amp;":"&amp;D911,"")</f>
        <v/>
      </c>
      <c r="G911" s="21"/>
      <c r="H911" s="0" t="str">
        <f aca="false">IFERROR(VLOOKUP(F911, Entries!$B:$F, 2, FALSE()),"")</f>
        <v/>
      </c>
      <c r="I911" s="0" t="str">
        <f aca="false">IFERROR(VLOOKUP(F911, Entries!$B:$F, 3, FALSE()),"")</f>
        <v/>
      </c>
      <c r="J911" s="0" t="str">
        <f aca="false">IFERROR(VLOOKUP(F911, Entries!$B:$F, 4, FALSE()),"")</f>
        <v/>
      </c>
      <c r="K911" s="0" t="str">
        <f aca="false">IFERROR(VLOOKUP(F911, Entries!$B:$F, 5, FALSE()),"")</f>
        <v/>
      </c>
      <c r="L911" s="0" t="str">
        <f aca="false">LEFT(Table22[[#This Row],[Category]],2)</f>
        <v/>
      </c>
      <c r="M911" s="0" t="str">
        <f aca="false">IF(F911&lt;&gt;0,COUNTIF($L$2:L911,L911),"")</f>
        <v/>
      </c>
      <c r="N911" s="0" t="str">
        <f aca="false">IF(F911&lt;&gt;0,L911&amp;":"&amp;M911,"")</f>
        <v/>
      </c>
    </row>
    <row r="912" customFormat="false" ht="15" hidden="false" customHeight="false" outlineLevel="0" collapsed="false">
      <c r="A912" s="5" t="n">
        <v>911</v>
      </c>
      <c r="B912" s="5" t="str">
        <f aca="false">IF(F912&lt;&gt;"",COUNTIF($J$2:J912,J912),"")</f>
        <v/>
      </c>
      <c r="C912" s="5" t="str">
        <f aca="false">IF(F912&lt;&gt;0,J912&amp;":"&amp;B912,"")</f>
        <v/>
      </c>
      <c r="D912" s="5" t="str">
        <f aca="false">IF(F912&lt;&gt;0,COUNTIF($K$2:K912,K912),"")</f>
        <v/>
      </c>
      <c r="E912" s="5" t="str">
        <f aca="false">IF(F912&lt;&gt;0,K912&amp;":"&amp;D912,"")</f>
        <v/>
      </c>
      <c r="G912" s="21"/>
      <c r="H912" s="0" t="str">
        <f aca="false">IFERROR(VLOOKUP(F912, Entries!$B:$F, 2, FALSE()),"")</f>
        <v/>
      </c>
      <c r="I912" s="0" t="str">
        <f aca="false">IFERROR(VLOOKUP(F912, Entries!$B:$F, 3, FALSE()),"")</f>
        <v/>
      </c>
      <c r="J912" s="0" t="str">
        <f aca="false">IFERROR(VLOOKUP(F912, Entries!$B:$F, 4, FALSE()),"")</f>
        <v/>
      </c>
      <c r="K912" s="0" t="str">
        <f aca="false">IFERROR(VLOOKUP(F912, Entries!$B:$F, 5, FALSE()),"")</f>
        <v/>
      </c>
      <c r="L912" s="0" t="str">
        <f aca="false">LEFT(Table22[[#This Row],[Category]],2)</f>
        <v/>
      </c>
      <c r="M912" s="0" t="str">
        <f aca="false">IF(F912&lt;&gt;0,COUNTIF($L$2:L912,L912),"")</f>
        <v/>
      </c>
      <c r="N912" s="0" t="str">
        <f aca="false">IF(F912&lt;&gt;0,L912&amp;":"&amp;M912,"")</f>
        <v/>
      </c>
    </row>
    <row r="913" customFormat="false" ht="15" hidden="false" customHeight="false" outlineLevel="0" collapsed="false">
      <c r="A913" s="5" t="n">
        <v>912</v>
      </c>
      <c r="B913" s="5" t="str">
        <f aca="false">IF(F913&lt;&gt;"",COUNTIF($J$2:J913,J913),"")</f>
        <v/>
      </c>
      <c r="C913" s="5" t="str">
        <f aca="false">IF(F913&lt;&gt;0,J913&amp;":"&amp;B913,"")</f>
        <v/>
      </c>
      <c r="D913" s="5" t="str">
        <f aca="false">IF(F913&lt;&gt;0,COUNTIF($K$2:K913,K913),"")</f>
        <v/>
      </c>
      <c r="E913" s="5" t="str">
        <f aca="false">IF(F913&lt;&gt;0,K913&amp;":"&amp;D913,"")</f>
        <v/>
      </c>
      <c r="G913" s="21"/>
      <c r="H913" s="0" t="str">
        <f aca="false">IFERROR(VLOOKUP(F913, Entries!$B:$F, 2, FALSE()),"")</f>
        <v/>
      </c>
      <c r="I913" s="0" t="str">
        <f aca="false">IFERROR(VLOOKUP(F913, Entries!$B:$F, 3, FALSE()),"")</f>
        <v/>
      </c>
      <c r="J913" s="0" t="str">
        <f aca="false">IFERROR(VLOOKUP(F913, Entries!$B:$F, 4, FALSE()),"")</f>
        <v/>
      </c>
      <c r="K913" s="0" t="str">
        <f aca="false">IFERROR(VLOOKUP(F913, Entries!$B:$F, 5, FALSE()),"")</f>
        <v/>
      </c>
      <c r="L913" s="0" t="str">
        <f aca="false">LEFT(Table22[[#This Row],[Category]],2)</f>
        <v/>
      </c>
      <c r="M913" s="0" t="str">
        <f aca="false">IF(F913&lt;&gt;0,COUNTIF($L$2:L913,L913),"")</f>
        <v/>
      </c>
      <c r="N913" s="0" t="str">
        <f aca="false">IF(F913&lt;&gt;0,L913&amp;":"&amp;M913,"")</f>
        <v/>
      </c>
    </row>
    <row r="914" customFormat="false" ht="15" hidden="false" customHeight="false" outlineLevel="0" collapsed="false">
      <c r="A914" s="5" t="n">
        <v>913</v>
      </c>
      <c r="B914" s="5" t="str">
        <f aca="false">IF(F914&lt;&gt;"",COUNTIF($J$2:J914,J914),"")</f>
        <v/>
      </c>
      <c r="C914" s="5" t="str">
        <f aca="false">IF(F914&lt;&gt;0,J914&amp;":"&amp;B914,"")</f>
        <v/>
      </c>
      <c r="D914" s="5" t="str">
        <f aca="false">IF(F914&lt;&gt;0,COUNTIF($K$2:K914,K914),"")</f>
        <v/>
      </c>
      <c r="E914" s="5" t="str">
        <f aca="false">IF(F914&lt;&gt;0,K914&amp;":"&amp;D914,"")</f>
        <v/>
      </c>
      <c r="G914" s="21"/>
      <c r="H914" s="0" t="str">
        <f aca="false">IFERROR(VLOOKUP(F914, Entries!$B:$F, 2, FALSE()),"")</f>
        <v/>
      </c>
      <c r="I914" s="0" t="str">
        <f aca="false">IFERROR(VLOOKUP(F914, Entries!$B:$F, 3, FALSE()),"")</f>
        <v/>
      </c>
      <c r="J914" s="0" t="str">
        <f aca="false">IFERROR(VLOOKUP(F914, Entries!$B:$F, 4, FALSE()),"")</f>
        <v/>
      </c>
      <c r="K914" s="0" t="str">
        <f aca="false">IFERROR(VLOOKUP(F914, Entries!$B:$F, 5, FALSE()),"")</f>
        <v/>
      </c>
      <c r="L914" s="0" t="str">
        <f aca="false">LEFT(Table22[[#This Row],[Category]],2)</f>
        <v/>
      </c>
      <c r="M914" s="0" t="str">
        <f aca="false">IF(F914&lt;&gt;0,COUNTIF($L$2:L914,L914),"")</f>
        <v/>
      </c>
      <c r="N914" s="0" t="str">
        <f aca="false">IF(F914&lt;&gt;0,L914&amp;":"&amp;M914,"")</f>
        <v/>
      </c>
    </row>
    <row r="915" customFormat="false" ht="15" hidden="false" customHeight="false" outlineLevel="0" collapsed="false">
      <c r="A915" s="5" t="n">
        <v>914</v>
      </c>
      <c r="B915" s="5" t="str">
        <f aca="false">IF(F915&lt;&gt;"",COUNTIF($J$2:J915,J915),"")</f>
        <v/>
      </c>
      <c r="C915" s="5" t="str">
        <f aca="false">IF(F915&lt;&gt;0,J915&amp;":"&amp;B915,"")</f>
        <v/>
      </c>
      <c r="D915" s="5" t="str">
        <f aca="false">IF(F915&lt;&gt;0,COUNTIF($K$2:K915,K915),"")</f>
        <v/>
      </c>
      <c r="E915" s="5" t="str">
        <f aca="false">IF(F915&lt;&gt;0,K915&amp;":"&amp;D915,"")</f>
        <v/>
      </c>
      <c r="G915" s="21"/>
      <c r="H915" s="0" t="str">
        <f aca="false">IFERROR(VLOOKUP(F915, Entries!$B:$F, 2, FALSE()),"")</f>
        <v/>
      </c>
      <c r="I915" s="0" t="str">
        <f aca="false">IFERROR(VLOOKUP(F915, Entries!$B:$F, 3, FALSE()),"")</f>
        <v/>
      </c>
      <c r="J915" s="0" t="str">
        <f aca="false">IFERROR(VLOOKUP(F915, Entries!$B:$F, 4, FALSE()),"")</f>
        <v/>
      </c>
      <c r="K915" s="0" t="str">
        <f aca="false">IFERROR(VLOOKUP(F915, Entries!$B:$F, 5, FALSE()),"")</f>
        <v/>
      </c>
      <c r="L915" s="0" t="str">
        <f aca="false">LEFT(Table22[[#This Row],[Category]],2)</f>
        <v/>
      </c>
      <c r="M915" s="0" t="str">
        <f aca="false">IF(F915&lt;&gt;0,COUNTIF($L$2:L915,L915),"")</f>
        <v/>
      </c>
      <c r="N915" s="0" t="str">
        <f aca="false">IF(F915&lt;&gt;0,L915&amp;":"&amp;M915,"")</f>
        <v/>
      </c>
    </row>
    <row r="916" customFormat="false" ht="15" hidden="false" customHeight="false" outlineLevel="0" collapsed="false">
      <c r="A916" s="5" t="n">
        <v>915</v>
      </c>
      <c r="B916" s="5" t="str">
        <f aca="false">IF(F916&lt;&gt;"",COUNTIF($J$2:J916,J916),"")</f>
        <v/>
      </c>
      <c r="C916" s="5" t="str">
        <f aca="false">IF(F916&lt;&gt;0,J916&amp;":"&amp;B916,"")</f>
        <v/>
      </c>
      <c r="D916" s="5" t="str">
        <f aca="false">IF(F916&lt;&gt;0,COUNTIF($K$2:K916,K916),"")</f>
        <v/>
      </c>
      <c r="E916" s="5" t="str">
        <f aca="false">IF(F916&lt;&gt;0,K916&amp;":"&amp;D916,"")</f>
        <v/>
      </c>
      <c r="G916" s="21"/>
      <c r="H916" s="0" t="str">
        <f aca="false">IFERROR(VLOOKUP(F916, Entries!$B:$F, 2, FALSE()),"")</f>
        <v/>
      </c>
      <c r="I916" s="0" t="str">
        <f aca="false">IFERROR(VLOOKUP(F916, Entries!$B:$F, 3, FALSE()),"")</f>
        <v/>
      </c>
      <c r="J916" s="0" t="str">
        <f aca="false">IFERROR(VLOOKUP(F916, Entries!$B:$F, 4, FALSE()),"")</f>
        <v/>
      </c>
      <c r="K916" s="0" t="str">
        <f aca="false">IFERROR(VLOOKUP(F916, Entries!$B:$F, 5, FALSE()),"")</f>
        <v/>
      </c>
      <c r="L916" s="0" t="str">
        <f aca="false">LEFT(Table22[[#This Row],[Category]],2)</f>
        <v/>
      </c>
      <c r="M916" s="0" t="str">
        <f aca="false">IF(F916&lt;&gt;0,COUNTIF($L$2:L916,L916),"")</f>
        <v/>
      </c>
      <c r="N916" s="0" t="str">
        <f aca="false">IF(F916&lt;&gt;0,L916&amp;":"&amp;M916,"")</f>
        <v/>
      </c>
    </row>
    <row r="917" customFormat="false" ht="15" hidden="false" customHeight="false" outlineLevel="0" collapsed="false">
      <c r="A917" s="5" t="n">
        <v>916</v>
      </c>
      <c r="B917" s="5" t="str">
        <f aca="false">IF(F917&lt;&gt;"",COUNTIF($J$2:J917,J917),"")</f>
        <v/>
      </c>
      <c r="C917" s="5" t="str">
        <f aca="false">IF(F917&lt;&gt;0,J917&amp;":"&amp;B917,"")</f>
        <v/>
      </c>
      <c r="D917" s="5" t="str">
        <f aca="false">IF(F917&lt;&gt;0,COUNTIF($K$2:K917,K917),"")</f>
        <v/>
      </c>
      <c r="E917" s="5" t="str">
        <f aca="false">IF(F917&lt;&gt;0,K917&amp;":"&amp;D917,"")</f>
        <v/>
      </c>
      <c r="G917" s="21"/>
      <c r="H917" s="0" t="str">
        <f aca="false">IFERROR(VLOOKUP(F917, Entries!$B:$F, 2, FALSE()),"")</f>
        <v/>
      </c>
      <c r="I917" s="0" t="str">
        <f aca="false">IFERROR(VLOOKUP(F917, Entries!$B:$F, 3, FALSE()),"")</f>
        <v/>
      </c>
      <c r="J917" s="0" t="str">
        <f aca="false">IFERROR(VLOOKUP(F917, Entries!$B:$F, 4, FALSE()),"")</f>
        <v/>
      </c>
      <c r="K917" s="0" t="str">
        <f aca="false">IFERROR(VLOOKUP(F917, Entries!$B:$F, 5, FALSE()),"")</f>
        <v/>
      </c>
      <c r="L917" s="0" t="str">
        <f aca="false">LEFT(Table22[[#This Row],[Category]],2)</f>
        <v/>
      </c>
      <c r="M917" s="0" t="str">
        <f aca="false">IF(F917&lt;&gt;0,COUNTIF($L$2:L917,L917),"")</f>
        <v/>
      </c>
      <c r="N917" s="0" t="str">
        <f aca="false">IF(F917&lt;&gt;0,L917&amp;":"&amp;M917,"")</f>
        <v/>
      </c>
    </row>
    <row r="918" customFormat="false" ht="15" hidden="false" customHeight="false" outlineLevel="0" collapsed="false">
      <c r="A918" s="5" t="n">
        <v>917</v>
      </c>
      <c r="B918" s="5" t="str">
        <f aca="false">IF(F918&lt;&gt;"",COUNTIF($J$2:J918,J918),"")</f>
        <v/>
      </c>
      <c r="C918" s="5" t="str">
        <f aca="false">IF(F918&lt;&gt;0,J918&amp;":"&amp;B918,"")</f>
        <v/>
      </c>
      <c r="D918" s="5" t="str">
        <f aca="false">IF(F918&lt;&gt;0,COUNTIF($K$2:K918,K918),"")</f>
        <v/>
      </c>
      <c r="E918" s="5" t="str">
        <f aca="false">IF(F918&lt;&gt;0,K918&amp;":"&amp;D918,"")</f>
        <v/>
      </c>
      <c r="G918" s="21"/>
      <c r="H918" s="0" t="str">
        <f aca="false">IFERROR(VLOOKUP(F918, Entries!$B:$F, 2, FALSE()),"")</f>
        <v/>
      </c>
      <c r="I918" s="0" t="str">
        <f aca="false">IFERROR(VLOOKUP(F918, Entries!$B:$F, 3, FALSE()),"")</f>
        <v/>
      </c>
      <c r="J918" s="0" t="str">
        <f aca="false">IFERROR(VLOOKUP(F918, Entries!$B:$F, 4, FALSE()),"")</f>
        <v/>
      </c>
      <c r="K918" s="0" t="str">
        <f aca="false">IFERROR(VLOOKUP(F918, Entries!$B:$F, 5, FALSE()),"")</f>
        <v/>
      </c>
      <c r="L918" s="0" t="str">
        <f aca="false">LEFT(Table22[[#This Row],[Category]],2)</f>
        <v/>
      </c>
      <c r="M918" s="0" t="str">
        <f aca="false">IF(F918&lt;&gt;0,COUNTIF($L$2:L918,L918),"")</f>
        <v/>
      </c>
      <c r="N918" s="0" t="str">
        <f aca="false">IF(F918&lt;&gt;0,L918&amp;":"&amp;M918,"")</f>
        <v/>
      </c>
    </row>
    <row r="919" customFormat="false" ht="15" hidden="false" customHeight="false" outlineLevel="0" collapsed="false">
      <c r="A919" s="5" t="n">
        <v>918</v>
      </c>
      <c r="B919" s="5" t="str">
        <f aca="false">IF(F919&lt;&gt;"",COUNTIF($J$2:J919,J919),"")</f>
        <v/>
      </c>
      <c r="C919" s="5" t="str">
        <f aca="false">IF(F919&lt;&gt;0,J919&amp;":"&amp;B919,"")</f>
        <v/>
      </c>
      <c r="D919" s="5" t="str">
        <f aca="false">IF(F919&lt;&gt;0,COUNTIF($K$2:K919,K919),"")</f>
        <v/>
      </c>
      <c r="E919" s="5" t="str">
        <f aca="false">IF(F919&lt;&gt;0,K919&amp;":"&amp;D919,"")</f>
        <v/>
      </c>
      <c r="G919" s="21"/>
      <c r="H919" s="0" t="str">
        <f aca="false">IFERROR(VLOOKUP(F919, Entries!$B:$F, 2, FALSE()),"")</f>
        <v/>
      </c>
      <c r="I919" s="0" t="str">
        <f aca="false">IFERROR(VLOOKUP(F919, Entries!$B:$F, 3, FALSE()),"")</f>
        <v/>
      </c>
      <c r="J919" s="0" t="str">
        <f aca="false">IFERROR(VLOOKUP(F919, Entries!$B:$F, 4, FALSE()),"")</f>
        <v/>
      </c>
      <c r="K919" s="0" t="str">
        <f aca="false">IFERROR(VLOOKUP(F919, Entries!$B:$F, 5, FALSE()),"")</f>
        <v/>
      </c>
      <c r="L919" s="0" t="str">
        <f aca="false">LEFT(Table22[[#This Row],[Category]],2)</f>
        <v/>
      </c>
      <c r="M919" s="0" t="str">
        <f aca="false">IF(F919&lt;&gt;0,COUNTIF($L$2:L919,L919),"")</f>
        <v/>
      </c>
      <c r="N919" s="0" t="str">
        <f aca="false">IF(F919&lt;&gt;0,L919&amp;":"&amp;M919,"")</f>
        <v/>
      </c>
    </row>
    <row r="920" customFormat="false" ht="15" hidden="false" customHeight="false" outlineLevel="0" collapsed="false">
      <c r="A920" s="5" t="n">
        <v>919</v>
      </c>
      <c r="B920" s="5" t="str">
        <f aca="false">IF(F920&lt;&gt;"",COUNTIF($J$2:J920,J920),"")</f>
        <v/>
      </c>
      <c r="C920" s="5" t="str">
        <f aca="false">IF(F920&lt;&gt;0,J920&amp;":"&amp;B920,"")</f>
        <v/>
      </c>
      <c r="D920" s="5" t="str">
        <f aca="false">IF(F920&lt;&gt;0,COUNTIF($K$2:K920,K920),"")</f>
        <v/>
      </c>
      <c r="E920" s="5" t="str">
        <f aca="false">IF(F920&lt;&gt;0,K920&amp;":"&amp;D920,"")</f>
        <v/>
      </c>
      <c r="G920" s="21"/>
      <c r="H920" s="0" t="str">
        <f aca="false">IFERROR(VLOOKUP(F920, Entries!$B:$F, 2, FALSE()),"")</f>
        <v/>
      </c>
      <c r="I920" s="0" t="str">
        <f aca="false">IFERROR(VLOOKUP(F920, Entries!$B:$F, 3, FALSE()),"")</f>
        <v/>
      </c>
      <c r="J920" s="0" t="str">
        <f aca="false">IFERROR(VLOOKUP(F920, Entries!$B:$F, 4, FALSE()),"")</f>
        <v/>
      </c>
      <c r="K920" s="0" t="str">
        <f aca="false">IFERROR(VLOOKUP(F920, Entries!$B:$F, 5, FALSE()),"")</f>
        <v/>
      </c>
      <c r="L920" s="0" t="str">
        <f aca="false">LEFT(Table22[[#This Row],[Category]],2)</f>
        <v/>
      </c>
      <c r="M920" s="0" t="str">
        <f aca="false">IF(F920&lt;&gt;0,COUNTIF($L$2:L920,L920),"")</f>
        <v/>
      </c>
      <c r="N920" s="0" t="str">
        <f aca="false">IF(F920&lt;&gt;0,L920&amp;":"&amp;M920,"")</f>
        <v/>
      </c>
    </row>
    <row r="921" customFormat="false" ht="15" hidden="false" customHeight="false" outlineLevel="0" collapsed="false">
      <c r="A921" s="5" t="n">
        <v>920</v>
      </c>
      <c r="B921" s="5" t="str">
        <f aca="false">IF(F921&lt;&gt;"",COUNTIF($J$2:J921,J921),"")</f>
        <v/>
      </c>
      <c r="C921" s="5" t="str">
        <f aca="false">IF(F921&lt;&gt;0,J921&amp;":"&amp;B921,"")</f>
        <v/>
      </c>
      <c r="D921" s="5" t="str">
        <f aca="false">IF(F921&lt;&gt;0,COUNTIF($K$2:K921,K921),"")</f>
        <v/>
      </c>
      <c r="E921" s="5" t="str">
        <f aca="false">IF(F921&lt;&gt;0,K921&amp;":"&amp;D921,"")</f>
        <v/>
      </c>
      <c r="G921" s="21"/>
      <c r="H921" s="0" t="str">
        <f aca="false">IFERROR(VLOOKUP(F921, Entries!$B:$F, 2, FALSE()),"")</f>
        <v/>
      </c>
      <c r="I921" s="0" t="str">
        <f aca="false">IFERROR(VLOOKUP(F921, Entries!$B:$F, 3, FALSE()),"")</f>
        <v/>
      </c>
      <c r="J921" s="0" t="str">
        <f aca="false">IFERROR(VLOOKUP(F921, Entries!$B:$F, 4, FALSE()),"")</f>
        <v/>
      </c>
      <c r="K921" s="0" t="str">
        <f aca="false">IFERROR(VLOOKUP(F921, Entries!$B:$F, 5, FALSE()),"")</f>
        <v/>
      </c>
      <c r="L921" s="0" t="str">
        <f aca="false">LEFT(Table22[[#This Row],[Category]],2)</f>
        <v/>
      </c>
      <c r="M921" s="0" t="str">
        <f aca="false">IF(F921&lt;&gt;0,COUNTIF($L$2:L921,L921),"")</f>
        <v/>
      </c>
      <c r="N921" s="0" t="str">
        <f aca="false">IF(F921&lt;&gt;0,L921&amp;":"&amp;M921,"")</f>
        <v/>
      </c>
    </row>
    <row r="922" customFormat="false" ht="15" hidden="false" customHeight="false" outlineLevel="0" collapsed="false">
      <c r="A922" s="5" t="n">
        <v>921</v>
      </c>
      <c r="B922" s="5" t="str">
        <f aca="false">IF(F922&lt;&gt;"",COUNTIF($J$2:J922,J922),"")</f>
        <v/>
      </c>
      <c r="C922" s="5" t="str">
        <f aca="false">IF(F922&lt;&gt;0,J922&amp;":"&amp;B922,"")</f>
        <v/>
      </c>
      <c r="D922" s="5" t="str">
        <f aca="false">IF(F922&lt;&gt;0,COUNTIF($K$2:K922,K922),"")</f>
        <v/>
      </c>
      <c r="E922" s="5" t="str">
        <f aca="false">IF(F922&lt;&gt;0,K922&amp;":"&amp;D922,"")</f>
        <v/>
      </c>
      <c r="G922" s="21"/>
      <c r="H922" s="0" t="str">
        <f aca="false">IFERROR(VLOOKUP(F922, Entries!$B:$F, 2, FALSE()),"")</f>
        <v/>
      </c>
      <c r="I922" s="0" t="str">
        <f aca="false">IFERROR(VLOOKUP(F922, Entries!$B:$F, 3, FALSE()),"")</f>
        <v/>
      </c>
      <c r="J922" s="0" t="str">
        <f aca="false">IFERROR(VLOOKUP(F922, Entries!$B:$F, 4, FALSE()),"")</f>
        <v/>
      </c>
      <c r="K922" s="0" t="str">
        <f aca="false">IFERROR(VLOOKUP(F922, Entries!$B:$F, 5, FALSE()),"")</f>
        <v/>
      </c>
      <c r="L922" s="0" t="str">
        <f aca="false">LEFT(Table22[[#This Row],[Category]],2)</f>
        <v/>
      </c>
      <c r="M922" s="0" t="str">
        <f aca="false">IF(F922&lt;&gt;0,COUNTIF($L$2:L922,L922),"")</f>
        <v/>
      </c>
      <c r="N922" s="0" t="str">
        <f aca="false">IF(F922&lt;&gt;0,L922&amp;":"&amp;M922,"")</f>
        <v/>
      </c>
    </row>
    <row r="923" customFormat="false" ht="15" hidden="false" customHeight="false" outlineLevel="0" collapsed="false">
      <c r="A923" s="5" t="n">
        <v>922</v>
      </c>
      <c r="B923" s="5" t="str">
        <f aca="false">IF(F923&lt;&gt;"",COUNTIF($J$2:J923,J923),"")</f>
        <v/>
      </c>
      <c r="C923" s="5" t="str">
        <f aca="false">IF(F923&lt;&gt;0,J923&amp;":"&amp;B923,"")</f>
        <v/>
      </c>
      <c r="D923" s="5" t="str">
        <f aca="false">IF(F923&lt;&gt;0,COUNTIF($K$2:K923,K923),"")</f>
        <v/>
      </c>
      <c r="E923" s="5" t="str">
        <f aca="false">IF(F923&lt;&gt;0,K923&amp;":"&amp;D923,"")</f>
        <v/>
      </c>
      <c r="G923" s="21"/>
      <c r="H923" s="0" t="str">
        <f aca="false">IFERROR(VLOOKUP(F923, Entries!$B:$F, 2, FALSE()),"")</f>
        <v/>
      </c>
      <c r="I923" s="0" t="str">
        <f aca="false">IFERROR(VLOOKUP(F923, Entries!$B:$F, 3, FALSE()),"")</f>
        <v/>
      </c>
      <c r="J923" s="0" t="str">
        <f aca="false">IFERROR(VLOOKUP(F923, Entries!$B:$F, 4, FALSE()),"")</f>
        <v/>
      </c>
      <c r="K923" s="0" t="str">
        <f aca="false">IFERROR(VLOOKUP(F923, Entries!$B:$F, 5, FALSE()),"")</f>
        <v/>
      </c>
      <c r="L923" s="0" t="str">
        <f aca="false">LEFT(Table22[[#This Row],[Category]],2)</f>
        <v/>
      </c>
      <c r="M923" s="0" t="str">
        <f aca="false">IF(F923&lt;&gt;0,COUNTIF($L$2:L923,L923),"")</f>
        <v/>
      </c>
      <c r="N923" s="0" t="str">
        <f aca="false">IF(F923&lt;&gt;0,L923&amp;":"&amp;M923,"")</f>
        <v/>
      </c>
    </row>
    <row r="924" customFormat="false" ht="15" hidden="false" customHeight="false" outlineLevel="0" collapsed="false">
      <c r="A924" s="5" t="n">
        <v>923</v>
      </c>
      <c r="B924" s="5" t="str">
        <f aca="false">IF(F924&lt;&gt;"",COUNTIF($J$2:J924,J924),"")</f>
        <v/>
      </c>
      <c r="C924" s="5" t="str">
        <f aca="false">IF(F924&lt;&gt;0,J924&amp;":"&amp;B924,"")</f>
        <v/>
      </c>
      <c r="D924" s="5" t="str">
        <f aca="false">IF(F924&lt;&gt;0,COUNTIF($K$2:K924,K924),"")</f>
        <v/>
      </c>
      <c r="E924" s="5" t="str">
        <f aca="false">IF(F924&lt;&gt;0,K924&amp;":"&amp;D924,"")</f>
        <v/>
      </c>
      <c r="G924" s="21"/>
      <c r="H924" s="0" t="str">
        <f aca="false">IFERROR(VLOOKUP(F924, Entries!$B:$F, 2, FALSE()),"")</f>
        <v/>
      </c>
      <c r="I924" s="0" t="str">
        <f aca="false">IFERROR(VLOOKUP(F924, Entries!$B:$F, 3, FALSE()),"")</f>
        <v/>
      </c>
      <c r="J924" s="0" t="str">
        <f aca="false">IFERROR(VLOOKUP(F924, Entries!$B:$F, 4, FALSE()),"")</f>
        <v/>
      </c>
      <c r="K924" s="0" t="str">
        <f aca="false">IFERROR(VLOOKUP(F924, Entries!$B:$F, 5, FALSE()),"")</f>
        <v/>
      </c>
      <c r="L924" s="0" t="str">
        <f aca="false">LEFT(Table22[[#This Row],[Category]],2)</f>
        <v/>
      </c>
      <c r="M924" s="0" t="str">
        <f aca="false">IF(F924&lt;&gt;0,COUNTIF($L$2:L924,L924),"")</f>
        <v/>
      </c>
      <c r="N924" s="0" t="str">
        <f aca="false">IF(F924&lt;&gt;0,L924&amp;":"&amp;M924,"")</f>
        <v/>
      </c>
    </row>
    <row r="925" customFormat="false" ht="15" hidden="false" customHeight="false" outlineLevel="0" collapsed="false">
      <c r="A925" s="5" t="n">
        <v>924</v>
      </c>
      <c r="B925" s="5" t="str">
        <f aca="false">IF(F925&lt;&gt;"",COUNTIF($J$2:J925,J925),"")</f>
        <v/>
      </c>
      <c r="C925" s="5" t="str">
        <f aca="false">IF(F925&lt;&gt;0,J925&amp;":"&amp;B925,"")</f>
        <v/>
      </c>
      <c r="D925" s="5" t="str">
        <f aca="false">IF(F925&lt;&gt;0,COUNTIF($K$2:K925,K925),"")</f>
        <v/>
      </c>
      <c r="E925" s="5" t="str">
        <f aca="false">IF(F925&lt;&gt;0,K925&amp;":"&amp;D925,"")</f>
        <v/>
      </c>
      <c r="G925" s="21"/>
      <c r="H925" s="0" t="str">
        <f aca="false">IFERROR(VLOOKUP(F925, Entries!$B:$F, 2, FALSE()),"")</f>
        <v/>
      </c>
      <c r="I925" s="0" t="str">
        <f aca="false">IFERROR(VLOOKUP(F925, Entries!$B:$F, 3, FALSE()),"")</f>
        <v/>
      </c>
      <c r="J925" s="0" t="str">
        <f aca="false">IFERROR(VLOOKUP(F925, Entries!$B:$F, 4, FALSE()),"")</f>
        <v/>
      </c>
      <c r="K925" s="0" t="str">
        <f aca="false">IFERROR(VLOOKUP(F925, Entries!$B:$F, 5, FALSE()),"")</f>
        <v/>
      </c>
      <c r="L925" s="0" t="str">
        <f aca="false">LEFT(Table22[[#This Row],[Category]],2)</f>
        <v/>
      </c>
      <c r="M925" s="0" t="str">
        <f aca="false">IF(F925&lt;&gt;0,COUNTIF($L$2:L925,L925),"")</f>
        <v/>
      </c>
      <c r="N925" s="0" t="str">
        <f aca="false">IF(F925&lt;&gt;0,L925&amp;":"&amp;M925,"")</f>
        <v/>
      </c>
    </row>
    <row r="926" customFormat="false" ht="15" hidden="false" customHeight="false" outlineLevel="0" collapsed="false">
      <c r="A926" s="5" t="n">
        <v>925</v>
      </c>
      <c r="B926" s="5" t="str">
        <f aca="false">IF(F926&lt;&gt;"",COUNTIF($J$2:J926,J926),"")</f>
        <v/>
      </c>
      <c r="C926" s="5" t="str">
        <f aca="false">IF(F926&lt;&gt;0,J926&amp;":"&amp;B926,"")</f>
        <v/>
      </c>
      <c r="D926" s="5" t="str">
        <f aca="false">IF(F926&lt;&gt;0,COUNTIF($K$2:K926,K926),"")</f>
        <v/>
      </c>
      <c r="E926" s="5" t="str">
        <f aca="false">IF(F926&lt;&gt;0,K926&amp;":"&amp;D926,"")</f>
        <v/>
      </c>
      <c r="G926" s="21"/>
      <c r="H926" s="0" t="str">
        <f aca="false">IFERROR(VLOOKUP(F926, Entries!$B:$F, 2, FALSE()),"")</f>
        <v/>
      </c>
      <c r="I926" s="0" t="str">
        <f aca="false">IFERROR(VLOOKUP(F926, Entries!$B:$F, 3, FALSE()),"")</f>
        <v/>
      </c>
      <c r="J926" s="0" t="str">
        <f aca="false">IFERROR(VLOOKUP(F926, Entries!$B:$F, 4, FALSE()),"")</f>
        <v/>
      </c>
      <c r="K926" s="0" t="str">
        <f aca="false">IFERROR(VLOOKUP(F926, Entries!$B:$F, 5, FALSE()),"")</f>
        <v/>
      </c>
      <c r="L926" s="0" t="str">
        <f aca="false">LEFT(Table22[[#This Row],[Category]],2)</f>
        <v/>
      </c>
      <c r="M926" s="0" t="str">
        <f aca="false">IF(F926&lt;&gt;0,COUNTIF($L$2:L926,L926),"")</f>
        <v/>
      </c>
      <c r="N926" s="0" t="str">
        <f aca="false">IF(F926&lt;&gt;0,L926&amp;":"&amp;M926,"")</f>
        <v/>
      </c>
    </row>
    <row r="927" customFormat="false" ht="15" hidden="false" customHeight="false" outlineLevel="0" collapsed="false">
      <c r="A927" s="5" t="n">
        <v>926</v>
      </c>
      <c r="B927" s="5" t="str">
        <f aca="false">IF(F927&lt;&gt;"",COUNTIF($J$2:J927,J927),"")</f>
        <v/>
      </c>
      <c r="C927" s="5" t="str">
        <f aca="false">IF(F927&lt;&gt;0,J927&amp;":"&amp;B927,"")</f>
        <v/>
      </c>
      <c r="D927" s="5" t="str">
        <f aca="false">IF(F927&lt;&gt;0,COUNTIF($K$2:K927,K927),"")</f>
        <v/>
      </c>
      <c r="E927" s="5" t="str">
        <f aca="false">IF(F927&lt;&gt;0,K927&amp;":"&amp;D927,"")</f>
        <v/>
      </c>
      <c r="G927" s="21"/>
      <c r="H927" s="0" t="str">
        <f aca="false">IFERROR(VLOOKUP(F927, Entries!$B:$F, 2, FALSE()),"")</f>
        <v/>
      </c>
      <c r="I927" s="0" t="str">
        <f aca="false">IFERROR(VLOOKUP(F927, Entries!$B:$F, 3, FALSE()),"")</f>
        <v/>
      </c>
      <c r="J927" s="0" t="str">
        <f aca="false">IFERROR(VLOOKUP(F927, Entries!$B:$F, 4, FALSE()),"")</f>
        <v/>
      </c>
      <c r="K927" s="0" t="str">
        <f aca="false">IFERROR(VLOOKUP(F927, Entries!$B:$F, 5, FALSE()),"")</f>
        <v/>
      </c>
      <c r="L927" s="0" t="str">
        <f aca="false">LEFT(Table22[[#This Row],[Category]],2)</f>
        <v/>
      </c>
      <c r="M927" s="0" t="str">
        <f aca="false">IF(F927&lt;&gt;0,COUNTIF($L$2:L927,L927),"")</f>
        <v/>
      </c>
      <c r="N927" s="0" t="str">
        <f aca="false">IF(F927&lt;&gt;0,L927&amp;":"&amp;M927,"")</f>
        <v/>
      </c>
    </row>
    <row r="928" customFormat="false" ht="15" hidden="false" customHeight="false" outlineLevel="0" collapsed="false">
      <c r="A928" s="5" t="n">
        <v>927</v>
      </c>
      <c r="B928" s="5" t="str">
        <f aca="false">IF(F928&lt;&gt;"",COUNTIF($J$2:J928,J928),"")</f>
        <v/>
      </c>
      <c r="C928" s="5" t="str">
        <f aca="false">IF(F928&lt;&gt;0,J928&amp;":"&amp;B928,"")</f>
        <v/>
      </c>
      <c r="D928" s="5" t="str">
        <f aca="false">IF(F928&lt;&gt;0,COUNTIF($K$2:K928,K928),"")</f>
        <v/>
      </c>
      <c r="E928" s="5" t="str">
        <f aca="false">IF(F928&lt;&gt;0,K928&amp;":"&amp;D928,"")</f>
        <v/>
      </c>
      <c r="G928" s="21"/>
      <c r="H928" s="0" t="str">
        <f aca="false">IFERROR(VLOOKUP(F928, Entries!$B:$F, 2, FALSE()),"")</f>
        <v/>
      </c>
      <c r="I928" s="0" t="str">
        <f aca="false">IFERROR(VLOOKUP(F928, Entries!$B:$F, 3, FALSE()),"")</f>
        <v/>
      </c>
      <c r="J928" s="0" t="str">
        <f aca="false">IFERROR(VLOOKUP(F928, Entries!$B:$F, 4, FALSE()),"")</f>
        <v/>
      </c>
      <c r="K928" s="0" t="str">
        <f aca="false">IFERROR(VLOOKUP(F928, Entries!$B:$F, 5, FALSE()),"")</f>
        <v/>
      </c>
      <c r="L928" s="0" t="str">
        <f aca="false">LEFT(Table22[[#This Row],[Category]],2)</f>
        <v/>
      </c>
      <c r="M928" s="0" t="str">
        <f aca="false">IF(F928&lt;&gt;0,COUNTIF($L$2:L928,L928),"")</f>
        <v/>
      </c>
      <c r="N928" s="0" t="str">
        <f aca="false">IF(F928&lt;&gt;0,L928&amp;":"&amp;M928,"")</f>
        <v/>
      </c>
    </row>
    <row r="929" customFormat="false" ht="15" hidden="false" customHeight="false" outlineLevel="0" collapsed="false">
      <c r="A929" s="5" t="n">
        <v>928</v>
      </c>
      <c r="B929" s="5" t="str">
        <f aca="false">IF(F929&lt;&gt;"",COUNTIF($J$2:J929,J929),"")</f>
        <v/>
      </c>
      <c r="C929" s="5" t="str">
        <f aca="false">IF(F929&lt;&gt;0,J929&amp;":"&amp;B929,"")</f>
        <v/>
      </c>
      <c r="D929" s="5" t="str">
        <f aca="false">IF(F929&lt;&gt;0,COUNTIF($K$2:K929,K929),"")</f>
        <v/>
      </c>
      <c r="E929" s="5" t="str">
        <f aca="false">IF(F929&lt;&gt;0,K929&amp;":"&amp;D929,"")</f>
        <v/>
      </c>
      <c r="G929" s="21"/>
      <c r="H929" s="0" t="str">
        <f aca="false">IFERROR(VLOOKUP(F929, Entries!$B:$F, 2, FALSE()),"")</f>
        <v/>
      </c>
      <c r="I929" s="0" t="str">
        <f aca="false">IFERROR(VLOOKUP(F929, Entries!$B:$F, 3, FALSE()),"")</f>
        <v/>
      </c>
      <c r="J929" s="0" t="str">
        <f aca="false">IFERROR(VLOOKUP(F929, Entries!$B:$F, 4, FALSE()),"")</f>
        <v/>
      </c>
      <c r="K929" s="0" t="str">
        <f aca="false">IFERROR(VLOOKUP(F929, Entries!$B:$F, 5, FALSE()),"")</f>
        <v/>
      </c>
      <c r="L929" s="0" t="str">
        <f aca="false">LEFT(Table22[[#This Row],[Category]],2)</f>
        <v/>
      </c>
      <c r="M929" s="0" t="str">
        <f aca="false">IF(F929&lt;&gt;0,COUNTIF($L$2:L929,L929),"")</f>
        <v/>
      </c>
      <c r="N929" s="0" t="str">
        <f aca="false">IF(F929&lt;&gt;0,L929&amp;":"&amp;M929,"")</f>
        <v/>
      </c>
    </row>
    <row r="930" customFormat="false" ht="15" hidden="false" customHeight="false" outlineLevel="0" collapsed="false">
      <c r="A930" s="5" t="n">
        <v>929</v>
      </c>
      <c r="B930" s="5" t="str">
        <f aca="false">IF(F930&lt;&gt;"",COUNTIF($J$2:J930,J930),"")</f>
        <v/>
      </c>
      <c r="C930" s="5" t="str">
        <f aca="false">IF(F930&lt;&gt;0,J930&amp;":"&amp;B930,"")</f>
        <v/>
      </c>
      <c r="D930" s="5" t="str">
        <f aca="false">IF(F930&lt;&gt;0,COUNTIF($K$2:K930,K930),"")</f>
        <v/>
      </c>
      <c r="E930" s="5" t="str">
        <f aca="false">IF(F930&lt;&gt;0,K930&amp;":"&amp;D930,"")</f>
        <v/>
      </c>
      <c r="G930" s="21"/>
      <c r="H930" s="0" t="str">
        <f aca="false">IFERROR(VLOOKUP(F930, Entries!$B:$F, 2, FALSE()),"")</f>
        <v/>
      </c>
      <c r="I930" s="0" t="str">
        <f aca="false">IFERROR(VLOOKUP(F930, Entries!$B:$F, 3, FALSE()),"")</f>
        <v/>
      </c>
      <c r="J930" s="0" t="str">
        <f aca="false">IFERROR(VLOOKUP(F930, Entries!$B:$F, 4, FALSE()),"")</f>
        <v/>
      </c>
      <c r="K930" s="0" t="str">
        <f aca="false">IFERROR(VLOOKUP(F930, Entries!$B:$F, 5, FALSE()),"")</f>
        <v/>
      </c>
      <c r="L930" s="0" t="str">
        <f aca="false">LEFT(Table22[[#This Row],[Category]],2)</f>
        <v/>
      </c>
      <c r="M930" s="0" t="str">
        <f aca="false">IF(F930&lt;&gt;0,COUNTIF($L$2:L930,L930),"")</f>
        <v/>
      </c>
      <c r="N930" s="0" t="str">
        <f aca="false">IF(F930&lt;&gt;0,L930&amp;":"&amp;M930,"")</f>
        <v/>
      </c>
    </row>
    <row r="931" customFormat="false" ht="15" hidden="false" customHeight="false" outlineLevel="0" collapsed="false">
      <c r="A931" s="5" t="n">
        <v>930</v>
      </c>
      <c r="B931" s="5" t="str">
        <f aca="false">IF(F931&lt;&gt;"",COUNTIF($J$2:J931,J931),"")</f>
        <v/>
      </c>
      <c r="C931" s="5" t="str">
        <f aca="false">IF(F931&lt;&gt;0,J931&amp;":"&amp;B931,"")</f>
        <v/>
      </c>
      <c r="D931" s="5" t="str">
        <f aca="false">IF(F931&lt;&gt;0,COUNTIF($K$2:K931,K931),"")</f>
        <v/>
      </c>
      <c r="E931" s="5" t="str">
        <f aca="false">IF(F931&lt;&gt;0,K931&amp;":"&amp;D931,"")</f>
        <v/>
      </c>
      <c r="G931" s="21"/>
      <c r="H931" s="0" t="str">
        <f aca="false">IFERROR(VLOOKUP(F931, Entries!$B:$F, 2, FALSE()),"")</f>
        <v/>
      </c>
      <c r="I931" s="0" t="str">
        <f aca="false">IFERROR(VLOOKUP(F931, Entries!$B:$F, 3, FALSE()),"")</f>
        <v/>
      </c>
      <c r="J931" s="0" t="str">
        <f aca="false">IFERROR(VLOOKUP(F931, Entries!$B:$F, 4, FALSE()),"")</f>
        <v/>
      </c>
      <c r="K931" s="0" t="str">
        <f aca="false">IFERROR(VLOOKUP(F931, Entries!$B:$F, 5, FALSE()),"")</f>
        <v/>
      </c>
      <c r="L931" s="0" t="str">
        <f aca="false">LEFT(Table22[[#This Row],[Category]],2)</f>
        <v/>
      </c>
      <c r="M931" s="0" t="str">
        <f aca="false">IF(F931&lt;&gt;0,COUNTIF($L$2:L931,L931),"")</f>
        <v/>
      </c>
      <c r="N931" s="0" t="str">
        <f aca="false">IF(F931&lt;&gt;0,L931&amp;":"&amp;M931,"")</f>
        <v/>
      </c>
    </row>
    <row r="932" customFormat="false" ht="15" hidden="false" customHeight="false" outlineLevel="0" collapsed="false">
      <c r="A932" s="5" t="n">
        <v>931</v>
      </c>
      <c r="B932" s="5" t="str">
        <f aca="false">IF(F932&lt;&gt;"",COUNTIF($J$2:J932,J932),"")</f>
        <v/>
      </c>
      <c r="C932" s="5" t="str">
        <f aca="false">IF(F932&lt;&gt;0,J932&amp;":"&amp;B932,"")</f>
        <v/>
      </c>
      <c r="D932" s="5" t="str">
        <f aca="false">IF(F932&lt;&gt;0,COUNTIF($K$2:K932,K932),"")</f>
        <v/>
      </c>
      <c r="E932" s="5" t="str">
        <f aca="false">IF(F932&lt;&gt;0,K932&amp;":"&amp;D932,"")</f>
        <v/>
      </c>
      <c r="G932" s="21"/>
      <c r="H932" s="0" t="str">
        <f aca="false">IFERROR(VLOOKUP(F932, Entries!$B:$F, 2, FALSE()),"")</f>
        <v/>
      </c>
      <c r="I932" s="0" t="str">
        <f aca="false">IFERROR(VLOOKUP(F932, Entries!$B:$F, 3, FALSE()),"")</f>
        <v/>
      </c>
      <c r="J932" s="0" t="str">
        <f aca="false">IFERROR(VLOOKUP(F932, Entries!$B:$F, 4, FALSE()),"")</f>
        <v/>
      </c>
      <c r="K932" s="0" t="str">
        <f aca="false">IFERROR(VLOOKUP(F932, Entries!$B:$F, 5, FALSE()),"")</f>
        <v/>
      </c>
      <c r="L932" s="0" t="str">
        <f aca="false">LEFT(Table22[[#This Row],[Category]],2)</f>
        <v/>
      </c>
      <c r="M932" s="0" t="str">
        <f aca="false">IF(F932&lt;&gt;0,COUNTIF($L$2:L932,L932),"")</f>
        <v/>
      </c>
      <c r="N932" s="0" t="str">
        <f aca="false">IF(F932&lt;&gt;0,L932&amp;":"&amp;M932,"")</f>
        <v/>
      </c>
    </row>
    <row r="933" customFormat="false" ht="15" hidden="false" customHeight="false" outlineLevel="0" collapsed="false">
      <c r="A933" s="5" t="n">
        <v>932</v>
      </c>
      <c r="B933" s="5" t="str">
        <f aca="false">IF(F933&lt;&gt;"",COUNTIF($J$2:J933,J933),"")</f>
        <v/>
      </c>
      <c r="C933" s="5" t="str">
        <f aca="false">IF(F933&lt;&gt;0,J933&amp;":"&amp;B933,"")</f>
        <v/>
      </c>
      <c r="D933" s="5" t="str">
        <f aca="false">IF(F933&lt;&gt;0,COUNTIF($K$2:K933,K933),"")</f>
        <v/>
      </c>
      <c r="E933" s="5" t="str">
        <f aca="false">IF(F933&lt;&gt;0,K933&amp;":"&amp;D933,"")</f>
        <v/>
      </c>
      <c r="G933" s="21"/>
      <c r="H933" s="0" t="str">
        <f aca="false">IFERROR(VLOOKUP(F933, Entries!$B:$F, 2, FALSE()),"")</f>
        <v/>
      </c>
      <c r="I933" s="0" t="str">
        <f aca="false">IFERROR(VLOOKUP(F933, Entries!$B:$F, 3, FALSE()),"")</f>
        <v/>
      </c>
      <c r="J933" s="0" t="str">
        <f aca="false">IFERROR(VLOOKUP(F933, Entries!$B:$F, 4, FALSE()),"")</f>
        <v/>
      </c>
      <c r="K933" s="0" t="str">
        <f aca="false">IFERROR(VLOOKUP(F933, Entries!$B:$F, 5, FALSE()),"")</f>
        <v/>
      </c>
      <c r="L933" s="0" t="str">
        <f aca="false">LEFT(Table22[[#This Row],[Category]],2)</f>
        <v/>
      </c>
      <c r="M933" s="0" t="str">
        <f aca="false">IF(F933&lt;&gt;0,COUNTIF($L$2:L933,L933),"")</f>
        <v/>
      </c>
      <c r="N933" s="0" t="str">
        <f aca="false">IF(F933&lt;&gt;0,L933&amp;":"&amp;M933,"")</f>
        <v/>
      </c>
    </row>
    <row r="934" customFormat="false" ht="15" hidden="false" customHeight="false" outlineLevel="0" collapsed="false">
      <c r="A934" s="5" t="n">
        <v>933</v>
      </c>
      <c r="B934" s="5" t="str">
        <f aca="false">IF(F934&lt;&gt;"",COUNTIF($J$2:J934,J934),"")</f>
        <v/>
      </c>
      <c r="C934" s="5" t="str">
        <f aca="false">IF(F934&lt;&gt;0,J934&amp;":"&amp;B934,"")</f>
        <v/>
      </c>
      <c r="D934" s="5" t="str">
        <f aca="false">IF(F934&lt;&gt;0,COUNTIF($K$2:K934,K934),"")</f>
        <v/>
      </c>
      <c r="E934" s="5" t="str">
        <f aca="false">IF(F934&lt;&gt;0,K934&amp;":"&amp;D934,"")</f>
        <v/>
      </c>
      <c r="G934" s="21"/>
      <c r="H934" s="0" t="str">
        <f aca="false">IFERROR(VLOOKUP(F934, Entries!$B:$F, 2, FALSE()),"")</f>
        <v/>
      </c>
      <c r="I934" s="0" t="str">
        <f aca="false">IFERROR(VLOOKUP(F934, Entries!$B:$F, 3, FALSE()),"")</f>
        <v/>
      </c>
      <c r="J934" s="0" t="str">
        <f aca="false">IFERROR(VLOOKUP(F934, Entries!$B:$F, 4, FALSE()),"")</f>
        <v/>
      </c>
      <c r="K934" s="0" t="str">
        <f aca="false">IFERROR(VLOOKUP(F934, Entries!$B:$F, 5, FALSE()),"")</f>
        <v/>
      </c>
      <c r="L934" s="0" t="str">
        <f aca="false">LEFT(Table22[[#This Row],[Category]],2)</f>
        <v/>
      </c>
      <c r="M934" s="0" t="str">
        <f aca="false">IF(F934&lt;&gt;0,COUNTIF($L$2:L934,L934),"")</f>
        <v/>
      </c>
      <c r="N934" s="0" t="str">
        <f aca="false">IF(F934&lt;&gt;0,L934&amp;":"&amp;M934,"")</f>
        <v/>
      </c>
    </row>
    <row r="935" customFormat="false" ht="15" hidden="false" customHeight="false" outlineLevel="0" collapsed="false">
      <c r="A935" s="5" t="n">
        <v>934</v>
      </c>
      <c r="B935" s="5" t="str">
        <f aca="false">IF(F935&lt;&gt;"",COUNTIF($J$2:J935,J935),"")</f>
        <v/>
      </c>
      <c r="C935" s="5" t="str">
        <f aca="false">IF(F935&lt;&gt;0,J935&amp;":"&amp;B935,"")</f>
        <v/>
      </c>
      <c r="D935" s="5" t="str">
        <f aca="false">IF(F935&lt;&gt;0,COUNTIF($K$2:K935,K935),"")</f>
        <v/>
      </c>
      <c r="E935" s="5" t="str">
        <f aca="false">IF(F935&lt;&gt;0,K935&amp;":"&amp;D935,"")</f>
        <v/>
      </c>
      <c r="G935" s="21"/>
      <c r="H935" s="0" t="str">
        <f aca="false">IFERROR(VLOOKUP(F935, Entries!$B:$F, 2, FALSE()),"")</f>
        <v/>
      </c>
      <c r="I935" s="0" t="str">
        <f aca="false">IFERROR(VLOOKUP(F935, Entries!$B:$F, 3, FALSE()),"")</f>
        <v/>
      </c>
      <c r="J935" s="0" t="str">
        <f aca="false">IFERROR(VLOOKUP(F935, Entries!$B:$F, 4, FALSE()),"")</f>
        <v/>
      </c>
      <c r="K935" s="0" t="str">
        <f aca="false">IFERROR(VLOOKUP(F935, Entries!$B:$F, 5, FALSE()),"")</f>
        <v/>
      </c>
      <c r="L935" s="0" t="str">
        <f aca="false">LEFT(Table22[[#This Row],[Category]],2)</f>
        <v/>
      </c>
      <c r="M935" s="0" t="str">
        <f aca="false">IF(F935&lt;&gt;0,COUNTIF($L$2:L935,L935),"")</f>
        <v/>
      </c>
      <c r="N935" s="0" t="str">
        <f aca="false">IF(F935&lt;&gt;0,L935&amp;":"&amp;M935,"")</f>
        <v/>
      </c>
    </row>
    <row r="936" customFormat="false" ht="15" hidden="false" customHeight="false" outlineLevel="0" collapsed="false">
      <c r="A936" s="5" t="n">
        <v>935</v>
      </c>
      <c r="B936" s="5" t="str">
        <f aca="false">IF(F936&lt;&gt;"",COUNTIF($J$2:J936,J936),"")</f>
        <v/>
      </c>
      <c r="C936" s="5" t="str">
        <f aca="false">IF(F936&lt;&gt;0,J936&amp;":"&amp;B936,"")</f>
        <v/>
      </c>
      <c r="D936" s="5" t="str">
        <f aca="false">IF(F936&lt;&gt;0,COUNTIF($K$2:K936,K936),"")</f>
        <v/>
      </c>
      <c r="E936" s="5" t="str">
        <f aca="false">IF(F936&lt;&gt;0,K936&amp;":"&amp;D936,"")</f>
        <v/>
      </c>
      <c r="G936" s="21"/>
      <c r="H936" s="0" t="str">
        <f aca="false">IFERROR(VLOOKUP(F936, Entries!$B:$F, 2, FALSE()),"")</f>
        <v/>
      </c>
      <c r="I936" s="0" t="str">
        <f aca="false">IFERROR(VLOOKUP(F936, Entries!$B:$F, 3, FALSE()),"")</f>
        <v/>
      </c>
      <c r="J936" s="0" t="str">
        <f aca="false">IFERROR(VLOOKUP(F936, Entries!$B:$F, 4, FALSE()),"")</f>
        <v/>
      </c>
      <c r="K936" s="0" t="str">
        <f aca="false">IFERROR(VLOOKUP(F936, Entries!$B:$F, 5, FALSE()),"")</f>
        <v/>
      </c>
      <c r="L936" s="0" t="str">
        <f aca="false">LEFT(Table22[[#This Row],[Category]],2)</f>
        <v/>
      </c>
      <c r="M936" s="0" t="str">
        <f aca="false">IF(F936&lt;&gt;0,COUNTIF($L$2:L936,L936),"")</f>
        <v/>
      </c>
      <c r="N936" s="0" t="str">
        <f aca="false">IF(F936&lt;&gt;0,L936&amp;":"&amp;M936,"")</f>
        <v/>
      </c>
    </row>
    <row r="937" customFormat="false" ht="15" hidden="false" customHeight="false" outlineLevel="0" collapsed="false">
      <c r="A937" s="5" t="n">
        <v>936</v>
      </c>
      <c r="B937" s="5" t="str">
        <f aca="false">IF(F937&lt;&gt;"",COUNTIF($J$2:J937,J937),"")</f>
        <v/>
      </c>
      <c r="C937" s="5" t="str">
        <f aca="false">IF(F937&lt;&gt;0,J937&amp;":"&amp;B937,"")</f>
        <v/>
      </c>
      <c r="D937" s="5" t="str">
        <f aca="false">IF(F937&lt;&gt;0,COUNTIF($K$2:K937,K937),"")</f>
        <v/>
      </c>
      <c r="E937" s="5" t="str">
        <f aca="false">IF(F937&lt;&gt;0,K937&amp;":"&amp;D937,"")</f>
        <v/>
      </c>
      <c r="G937" s="21"/>
      <c r="H937" s="0" t="str">
        <f aca="false">IFERROR(VLOOKUP(F937, Entries!$B:$F, 2, FALSE()),"")</f>
        <v/>
      </c>
      <c r="I937" s="0" t="str">
        <f aca="false">IFERROR(VLOOKUP(F937, Entries!$B:$F, 3, FALSE()),"")</f>
        <v/>
      </c>
      <c r="J937" s="0" t="str">
        <f aca="false">IFERROR(VLOOKUP(F937, Entries!$B:$F, 4, FALSE()),"")</f>
        <v/>
      </c>
      <c r="K937" s="0" t="str">
        <f aca="false">IFERROR(VLOOKUP(F937, Entries!$B:$F, 5, FALSE()),"")</f>
        <v/>
      </c>
      <c r="L937" s="0" t="str">
        <f aca="false">LEFT(Table22[[#This Row],[Category]],2)</f>
        <v/>
      </c>
      <c r="M937" s="0" t="str">
        <f aca="false">IF(F937&lt;&gt;0,COUNTIF($L$2:L937,L937),"")</f>
        <v/>
      </c>
      <c r="N937" s="0" t="str">
        <f aca="false">IF(F937&lt;&gt;0,L937&amp;":"&amp;M937,"")</f>
        <v/>
      </c>
    </row>
    <row r="938" customFormat="false" ht="15" hidden="false" customHeight="false" outlineLevel="0" collapsed="false">
      <c r="A938" s="5" t="n">
        <v>937</v>
      </c>
      <c r="B938" s="5" t="str">
        <f aca="false">IF(F938&lt;&gt;"",COUNTIF($J$2:J938,J938),"")</f>
        <v/>
      </c>
      <c r="C938" s="5" t="str">
        <f aca="false">IF(F938&lt;&gt;0,J938&amp;":"&amp;B938,"")</f>
        <v/>
      </c>
      <c r="D938" s="5" t="str">
        <f aca="false">IF(F938&lt;&gt;0,COUNTIF($K$2:K938,K938),"")</f>
        <v/>
      </c>
      <c r="E938" s="5" t="str">
        <f aca="false">IF(F938&lt;&gt;0,K938&amp;":"&amp;D938,"")</f>
        <v/>
      </c>
      <c r="G938" s="21"/>
      <c r="H938" s="0" t="str">
        <f aca="false">IFERROR(VLOOKUP(F938, Entries!$B:$F, 2, FALSE()),"")</f>
        <v/>
      </c>
      <c r="I938" s="0" t="str">
        <f aca="false">IFERROR(VLOOKUP(F938, Entries!$B:$F, 3, FALSE()),"")</f>
        <v/>
      </c>
      <c r="J938" s="0" t="str">
        <f aca="false">IFERROR(VLOOKUP(F938, Entries!$B:$F, 4, FALSE()),"")</f>
        <v/>
      </c>
      <c r="K938" s="0" t="str">
        <f aca="false">IFERROR(VLOOKUP(F938, Entries!$B:$F, 5, FALSE()),"")</f>
        <v/>
      </c>
      <c r="L938" s="0" t="str">
        <f aca="false">LEFT(Table22[[#This Row],[Category]],2)</f>
        <v/>
      </c>
      <c r="M938" s="0" t="str">
        <f aca="false">IF(F938&lt;&gt;0,COUNTIF($L$2:L938,L938),"")</f>
        <v/>
      </c>
      <c r="N938" s="0" t="str">
        <f aca="false">IF(F938&lt;&gt;0,L938&amp;":"&amp;M938,"")</f>
        <v/>
      </c>
    </row>
    <row r="939" customFormat="false" ht="15" hidden="false" customHeight="false" outlineLevel="0" collapsed="false">
      <c r="A939" s="5" t="n">
        <v>938</v>
      </c>
      <c r="B939" s="5" t="str">
        <f aca="false">IF(F939&lt;&gt;"",COUNTIF($J$2:J939,J939),"")</f>
        <v/>
      </c>
      <c r="C939" s="5" t="str">
        <f aca="false">IF(F939&lt;&gt;0,J939&amp;":"&amp;B939,"")</f>
        <v/>
      </c>
      <c r="D939" s="5" t="str">
        <f aca="false">IF(F939&lt;&gt;0,COUNTIF($K$2:K939,K939),"")</f>
        <v/>
      </c>
      <c r="E939" s="5" t="str">
        <f aca="false">IF(F939&lt;&gt;0,K939&amp;":"&amp;D939,"")</f>
        <v/>
      </c>
      <c r="G939" s="21"/>
      <c r="H939" s="0" t="str">
        <f aca="false">IFERROR(VLOOKUP(F939, Entries!$B:$F, 2, FALSE()),"")</f>
        <v/>
      </c>
      <c r="I939" s="0" t="str">
        <f aca="false">IFERROR(VLOOKUP(F939, Entries!$B:$F, 3, FALSE()),"")</f>
        <v/>
      </c>
      <c r="J939" s="0" t="str">
        <f aca="false">IFERROR(VLOOKUP(F939, Entries!$B:$F, 4, FALSE()),"")</f>
        <v/>
      </c>
      <c r="K939" s="0" t="str">
        <f aca="false">IFERROR(VLOOKUP(F939, Entries!$B:$F, 5, FALSE()),"")</f>
        <v/>
      </c>
      <c r="L939" s="0" t="str">
        <f aca="false">LEFT(Table22[[#This Row],[Category]],2)</f>
        <v/>
      </c>
      <c r="M939" s="0" t="str">
        <f aca="false">IF(F939&lt;&gt;0,COUNTIF($L$2:L939,L939),"")</f>
        <v/>
      </c>
      <c r="N939" s="0" t="str">
        <f aca="false">IF(F939&lt;&gt;0,L939&amp;":"&amp;M939,"")</f>
        <v/>
      </c>
    </row>
    <row r="940" customFormat="false" ht="15" hidden="false" customHeight="false" outlineLevel="0" collapsed="false">
      <c r="A940" s="5" t="n">
        <v>939</v>
      </c>
      <c r="B940" s="5" t="str">
        <f aca="false">IF(F940&lt;&gt;"",COUNTIF($J$2:J940,J940),"")</f>
        <v/>
      </c>
      <c r="C940" s="5" t="str">
        <f aca="false">IF(F940&lt;&gt;0,J940&amp;":"&amp;B940,"")</f>
        <v/>
      </c>
      <c r="D940" s="5" t="str">
        <f aca="false">IF(F940&lt;&gt;0,COUNTIF($K$2:K940,K940),"")</f>
        <v/>
      </c>
      <c r="E940" s="5" t="str">
        <f aca="false">IF(F940&lt;&gt;0,K940&amp;":"&amp;D940,"")</f>
        <v/>
      </c>
      <c r="G940" s="21"/>
      <c r="H940" s="0" t="str">
        <f aca="false">IFERROR(VLOOKUP(F940, Entries!$B:$F, 2, FALSE()),"")</f>
        <v/>
      </c>
      <c r="I940" s="0" t="str">
        <f aca="false">IFERROR(VLOOKUP(F940, Entries!$B:$F, 3, FALSE()),"")</f>
        <v/>
      </c>
      <c r="J940" s="0" t="str">
        <f aca="false">IFERROR(VLOOKUP(F940, Entries!$B:$F, 4, FALSE()),"")</f>
        <v/>
      </c>
      <c r="K940" s="0" t="str">
        <f aca="false">IFERROR(VLOOKUP(F940, Entries!$B:$F, 5, FALSE()),"")</f>
        <v/>
      </c>
      <c r="L940" s="0" t="str">
        <f aca="false">LEFT(Table22[[#This Row],[Category]],2)</f>
        <v/>
      </c>
      <c r="M940" s="0" t="str">
        <f aca="false">IF(F940&lt;&gt;0,COUNTIF($L$2:L940,L940),"")</f>
        <v/>
      </c>
      <c r="N940" s="0" t="str">
        <f aca="false">IF(F940&lt;&gt;0,L940&amp;":"&amp;M940,"")</f>
        <v/>
      </c>
    </row>
    <row r="941" customFormat="false" ht="15" hidden="false" customHeight="false" outlineLevel="0" collapsed="false">
      <c r="A941" s="5" t="n">
        <v>940</v>
      </c>
      <c r="B941" s="5" t="str">
        <f aca="false">IF(F941&lt;&gt;"",COUNTIF($J$2:J941,J941),"")</f>
        <v/>
      </c>
      <c r="C941" s="5" t="str">
        <f aca="false">IF(F941&lt;&gt;0,J941&amp;":"&amp;B941,"")</f>
        <v/>
      </c>
      <c r="D941" s="5" t="str">
        <f aca="false">IF(F941&lt;&gt;0,COUNTIF($K$2:K941,K941),"")</f>
        <v/>
      </c>
      <c r="E941" s="5" t="str">
        <f aca="false">IF(F941&lt;&gt;0,K941&amp;":"&amp;D941,"")</f>
        <v/>
      </c>
      <c r="G941" s="21"/>
      <c r="H941" s="0" t="str">
        <f aca="false">IFERROR(VLOOKUP(F941, Entries!$B:$F, 2, FALSE()),"")</f>
        <v/>
      </c>
      <c r="I941" s="0" t="str">
        <f aca="false">IFERROR(VLOOKUP(F941, Entries!$B:$F, 3, FALSE()),"")</f>
        <v/>
      </c>
      <c r="J941" s="0" t="str">
        <f aca="false">IFERROR(VLOOKUP(F941, Entries!$B:$F, 4, FALSE()),"")</f>
        <v/>
      </c>
      <c r="K941" s="0" t="str">
        <f aca="false">IFERROR(VLOOKUP(F941, Entries!$B:$F, 5, FALSE()),"")</f>
        <v/>
      </c>
      <c r="L941" s="0" t="str">
        <f aca="false">LEFT(Table22[[#This Row],[Category]],2)</f>
        <v/>
      </c>
      <c r="M941" s="0" t="str">
        <f aca="false">IF(F941&lt;&gt;0,COUNTIF($L$2:L941,L941),"")</f>
        <v/>
      </c>
      <c r="N941" s="0" t="str">
        <f aca="false">IF(F941&lt;&gt;0,L941&amp;":"&amp;M941,"")</f>
        <v/>
      </c>
    </row>
    <row r="942" customFormat="false" ht="15" hidden="false" customHeight="false" outlineLevel="0" collapsed="false">
      <c r="A942" s="5" t="n">
        <v>941</v>
      </c>
      <c r="B942" s="5" t="str">
        <f aca="false">IF(F942&lt;&gt;"",COUNTIF($J$2:J942,J942),"")</f>
        <v/>
      </c>
      <c r="C942" s="5" t="str">
        <f aca="false">IF(F942&lt;&gt;0,J942&amp;":"&amp;B942,"")</f>
        <v/>
      </c>
      <c r="D942" s="5" t="str">
        <f aca="false">IF(F942&lt;&gt;0,COUNTIF($K$2:K942,K942),"")</f>
        <v/>
      </c>
      <c r="E942" s="5" t="str">
        <f aca="false">IF(F942&lt;&gt;0,K942&amp;":"&amp;D942,"")</f>
        <v/>
      </c>
      <c r="G942" s="21"/>
      <c r="H942" s="0" t="str">
        <f aca="false">IFERROR(VLOOKUP(F942, Entries!$B:$F, 2, FALSE()),"")</f>
        <v/>
      </c>
      <c r="I942" s="0" t="str">
        <f aca="false">IFERROR(VLOOKUP(F942, Entries!$B:$F, 3, FALSE()),"")</f>
        <v/>
      </c>
      <c r="J942" s="0" t="str">
        <f aca="false">IFERROR(VLOOKUP(F942, Entries!$B:$F, 4, FALSE()),"")</f>
        <v/>
      </c>
      <c r="K942" s="0" t="str">
        <f aca="false">IFERROR(VLOOKUP(F942, Entries!$B:$F, 5, FALSE()),"")</f>
        <v/>
      </c>
      <c r="L942" s="0" t="str">
        <f aca="false">LEFT(Table22[[#This Row],[Category]],2)</f>
        <v/>
      </c>
      <c r="M942" s="0" t="str">
        <f aca="false">IF(F942&lt;&gt;0,COUNTIF($L$2:L942,L942),"")</f>
        <v/>
      </c>
      <c r="N942" s="0" t="str">
        <f aca="false">IF(F942&lt;&gt;0,L942&amp;":"&amp;M942,"")</f>
        <v/>
      </c>
    </row>
    <row r="943" customFormat="false" ht="15" hidden="false" customHeight="false" outlineLevel="0" collapsed="false">
      <c r="A943" s="5" t="n">
        <v>942</v>
      </c>
      <c r="B943" s="5" t="str">
        <f aca="false">IF(F943&lt;&gt;"",COUNTIF($J$2:J943,J943),"")</f>
        <v/>
      </c>
      <c r="C943" s="5" t="str">
        <f aca="false">IF(F943&lt;&gt;0,J943&amp;":"&amp;B943,"")</f>
        <v/>
      </c>
      <c r="D943" s="5" t="str">
        <f aca="false">IF(F943&lt;&gt;0,COUNTIF($K$2:K943,K943),"")</f>
        <v/>
      </c>
      <c r="E943" s="5" t="str">
        <f aca="false">IF(F943&lt;&gt;0,K943&amp;":"&amp;D943,"")</f>
        <v/>
      </c>
      <c r="G943" s="21"/>
      <c r="H943" s="0" t="str">
        <f aca="false">IFERROR(VLOOKUP(F943, Entries!$B:$F, 2, FALSE()),"")</f>
        <v/>
      </c>
      <c r="I943" s="0" t="str">
        <f aca="false">IFERROR(VLOOKUP(F943, Entries!$B:$F, 3, FALSE()),"")</f>
        <v/>
      </c>
      <c r="J943" s="0" t="str">
        <f aca="false">IFERROR(VLOOKUP(F943, Entries!$B:$F, 4, FALSE()),"")</f>
        <v/>
      </c>
      <c r="K943" s="0" t="str">
        <f aca="false">IFERROR(VLOOKUP(F943, Entries!$B:$F, 5, FALSE()),"")</f>
        <v/>
      </c>
      <c r="L943" s="0" t="str">
        <f aca="false">LEFT(Table22[[#This Row],[Category]],2)</f>
        <v/>
      </c>
      <c r="M943" s="0" t="str">
        <f aca="false">IF(F943&lt;&gt;0,COUNTIF($L$2:L943,L943),"")</f>
        <v/>
      </c>
      <c r="N943" s="0" t="str">
        <f aca="false">IF(F943&lt;&gt;0,L943&amp;":"&amp;M943,"")</f>
        <v/>
      </c>
    </row>
    <row r="944" customFormat="false" ht="15" hidden="false" customHeight="false" outlineLevel="0" collapsed="false">
      <c r="A944" s="5" t="n">
        <v>943</v>
      </c>
      <c r="B944" s="5" t="str">
        <f aca="false">IF(F944&lt;&gt;"",COUNTIF($J$2:J944,J944),"")</f>
        <v/>
      </c>
      <c r="C944" s="5" t="str">
        <f aca="false">IF(F944&lt;&gt;0,J944&amp;":"&amp;B944,"")</f>
        <v/>
      </c>
      <c r="D944" s="5" t="str">
        <f aca="false">IF(F944&lt;&gt;0,COUNTIF($K$2:K944,K944),"")</f>
        <v/>
      </c>
      <c r="E944" s="5" t="str">
        <f aca="false">IF(F944&lt;&gt;0,K944&amp;":"&amp;D944,"")</f>
        <v/>
      </c>
      <c r="G944" s="21"/>
      <c r="H944" s="0" t="str">
        <f aca="false">IFERROR(VLOOKUP(F944, Entries!$B:$F, 2, FALSE()),"")</f>
        <v/>
      </c>
      <c r="I944" s="0" t="str">
        <f aca="false">IFERROR(VLOOKUP(F944, Entries!$B:$F, 3, FALSE()),"")</f>
        <v/>
      </c>
      <c r="J944" s="0" t="str">
        <f aca="false">IFERROR(VLOOKUP(F944, Entries!$B:$F, 4, FALSE()),"")</f>
        <v/>
      </c>
      <c r="K944" s="0" t="str">
        <f aca="false">IFERROR(VLOOKUP(F944, Entries!$B:$F, 5, FALSE()),"")</f>
        <v/>
      </c>
      <c r="L944" s="0" t="str">
        <f aca="false">LEFT(Table22[[#This Row],[Category]],2)</f>
        <v/>
      </c>
      <c r="M944" s="0" t="str">
        <f aca="false">IF(F944&lt;&gt;0,COUNTIF($L$2:L944,L944),"")</f>
        <v/>
      </c>
      <c r="N944" s="0" t="str">
        <f aca="false">IF(F944&lt;&gt;0,L944&amp;":"&amp;M944,"")</f>
        <v/>
      </c>
    </row>
    <row r="945" customFormat="false" ht="15" hidden="false" customHeight="false" outlineLevel="0" collapsed="false">
      <c r="A945" s="5" t="n">
        <v>944</v>
      </c>
      <c r="B945" s="5" t="str">
        <f aca="false">IF(F945&lt;&gt;"",COUNTIF($J$2:J945,J945),"")</f>
        <v/>
      </c>
      <c r="C945" s="5" t="str">
        <f aca="false">IF(F945&lt;&gt;0,J945&amp;":"&amp;B945,"")</f>
        <v/>
      </c>
      <c r="D945" s="5" t="str">
        <f aca="false">IF(F945&lt;&gt;0,COUNTIF($K$2:K945,K945),"")</f>
        <v/>
      </c>
      <c r="E945" s="5" t="str">
        <f aca="false">IF(F945&lt;&gt;0,K945&amp;":"&amp;D945,"")</f>
        <v/>
      </c>
      <c r="G945" s="21"/>
      <c r="H945" s="0" t="str">
        <f aca="false">IFERROR(VLOOKUP(F945, Entries!$B:$F, 2, FALSE()),"")</f>
        <v/>
      </c>
      <c r="I945" s="0" t="str">
        <f aca="false">IFERROR(VLOOKUP(F945, Entries!$B:$F, 3, FALSE()),"")</f>
        <v/>
      </c>
      <c r="J945" s="0" t="str">
        <f aca="false">IFERROR(VLOOKUP(F945, Entries!$B:$F, 4, FALSE()),"")</f>
        <v/>
      </c>
      <c r="K945" s="0" t="str">
        <f aca="false">IFERROR(VLOOKUP(F945, Entries!$B:$F, 5, FALSE()),"")</f>
        <v/>
      </c>
      <c r="L945" s="0" t="str">
        <f aca="false">LEFT(Table22[[#This Row],[Category]],2)</f>
        <v/>
      </c>
      <c r="M945" s="0" t="str">
        <f aca="false">IF(F945&lt;&gt;0,COUNTIF($L$2:L945,L945),"")</f>
        <v/>
      </c>
      <c r="N945" s="0" t="str">
        <f aca="false">IF(F945&lt;&gt;0,L945&amp;":"&amp;M945,"")</f>
        <v/>
      </c>
    </row>
    <row r="946" customFormat="false" ht="15" hidden="false" customHeight="false" outlineLevel="0" collapsed="false">
      <c r="A946" s="5" t="n">
        <v>945</v>
      </c>
      <c r="B946" s="5" t="str">
        <f aca="false">IF(F946&lt;&gt;"",COUNTIF($J$2:J946,J946),"")</f>
        <v/>
      </c>
      <c r="C946" s="5" t="str">
        <f aca="false">IF(F946&lt;&gt;0,J946&amp;":"&amp;B946,"")</f>
        <v/>
      </c>
      <c r="D946" s="5" t="str">
        <f aca="false">IF(F946&lt;&gt;0,COUNTIF($K$2:K946,K946),"")</f>
        <v/>
      </c>
      <c r="E946" s="5" t="str">
        <f aca="false">IF(F946&lt;&gt;0,K946&amp;":"&amp;D946,"")</f>
        <v/>
      </c>
      <c r="G946" s="21"/>
      <c r="H946" s="0" t="str">
        <f aca="false">IFERROR(VLOOKUP(F946, Entries!$B:$F, 2, FALSE()),"")</f>
        <v/>
      </c>
      <c r="I946" s="0" t="str">
        <f aca="false">IFERROR(VLOOKUP(F946, Entries!$B:$F, 3, FALSE()),"")</f>
        <v/>
      </c>
      <c r="J946" s="0" t="str">
        <f aca="false">IFERROR(VLOOKUP(F946, Entries!$B:$F, 4, FALSE()),"")</f>
        <v/>
      </c>
      <c r="K946" s="0" t="str">
        <f aca="false">IFERROR(VLOOKUP(F946, Entries!$B:$F, 5, FALSE()),"")</f>
        <v/>
      </c>
      <c r="L946" s="0" t="str">
        <f aca="false">LEFT(Table22[[#This Row],[Category]],2)</f>
        <v/>
      </c>
      <c r="M946" s="0" t="str">
        <f aca="false">IF(F946&lt;&gt;0,COUNTIF($L$2:L946,L946),"")</f>
        <v/>
      </c>
      <c r="N946" s="0" t="str">
        <f aca="false">IF(F946&lt;&gt;0,L946&amp;":"&amp;M946,"")</f>
        <v/>
      </c>
    </row>
    <row r="947" customFormat="false" ht="15" hidden="false" customHeight="false" outlineLevel="0" collapsed="false">
      <c r="A947" s="5" t="n">
        <v>946</v>
      </c>
      <c r="B947" s="5" t="str">
        <f aca="false">IF(F947&lt;&gt;"",COUNTIF($J$2:J947,J947),"")</f>
        <v/>
      </c>
      <c r="C947" s="5" t="str">
        <f aca="false">IF(F947&lt;&gt;0,J947&amp;":"&amp;B947,"")</f>
        <v/>
      </c>
      <c r="D947" s="5" t="str">
        <f aca="false">IF(F947&lt;&gt;0,COUNTIF($K$2:K947,K947),"")</f>
        <v/>
      </c>
      <c r="E947" s="5" t="str">
        <f aca="false">IF(F947&lt;&gt;0,K947&amp;":"&amp;D947,"")</f>
        <v/>
      </c>
      <c r="G947" s="21"/>
      <c r="H947" s="0" t="str">
        <f aca="false">IFERROR(VLOOKUP(F947, Entries!$B:$F, 2, FALSE()),"")</f>
        <v/>
      </c>
      <c r="I947" s="0" t="str">
        <f aca="false">IFERROR(VLOOKUP(F947, Entries!$B:$F, 3, FALSE()),"")</f>
        <v/>
      </c>
      <c r="J947" s="0" t="str">
        <f aca="false">IFERROR(VLOOKUP(F947, Entries!$B:$F, 4, FALSE()),"")</f>
        <v/>
      </c>
      <c r="K947" s="0" t="str">
        <f aca="false">IFERROR(VLOOKUP(F947, Entries!$B:$F, 5, FALSE()),"")</f>
        <v/>
      </c>
      <c r="L947" s="0" t="str">
        <f aca="false">LEFT(Table22[[#This Row],[Category]],2)</f>
        <v/>
      </c>
      <c r="M947" s="0" t="str">
        <f aca="false">IF(F947&lt;&gt;0,COUNTIF($L$2:L947,L947),"")</f>
        <v/>
      </c>
      <c r="N947" s="0" t="str">
        <f aca="false">IF(F947&lt;&gt;0,L947&amp;":"&amp;M947,"")</f>
        <v/>
      </c>
    </row>
    <row r="948" customFormat="false" ht="15" hidden="false" customHeight="false" outlineLevel="0" collapsed="false">
      <c r="A948" s="5" t="n">
        <v>947</v>
      </c>
      <c r="B948" s="5" t="str">
        <f aca="false">IF(F948&lt;&gt;"",COUNTIF($J$2:J948,J948),"")</f>
        <v/>
      </c>
      <c r="C948" s="5" t="str">
        <f aca="false">IF(F948&lt;&gt;0,J948&amp;":"&amp;B948,"")</f>
        <v/>
      </c>
      <c r="D948" s="5" t="str">
        <f aca="false">IF(F948&lt;&gt;0,COUNTIF($K$2:K948,K948),"")</f>
        <v/>
      </c>
      <c r="E948" s="5" t="str">
        <f aca="false">IF(F948&lt;&gt;0,K948&amp;":"&amp;D948,"")</f>
        <v/>
      </c>
      <c r="G948" s="21"/>
      <c r="H948" s="0" t="str">
        <f aca="false">IFERROR(VLOOKUP(F948, Entries!$B:$F, 2, FALSE()),"")</f>
        <v/>
      </c>
      <c r="I948" s="0" t="str">
        <f aca="false">IFERROR(VLOOKUP(F948, Entries!$B:$F, 3, FALSE()),"")</f>
        <v/>
      </c>
      <c r="J948" s="0" t="str">
        <f aca="false">IFERROR(VLOOKUP(F948, Entries!$B:$F, 4, FALSE()),"")</f>
        <v/>
      </c>
      <c r="K948" s="0" t="str">
        <f aca="false">IFERROR(VLOOKUP(F948, Entries!$B:$F, 5, FALSE()),"")</f>
        <v/>
      </c>
      <c r="L948" s="0" t="str">
        <f aca="false">LEFT(Table22[[#This Row],[Category]],2)</f>
        <v/>
      </c>
      <c r="M948" s="0" t="str">
        <f aca="false">IF(F948&lt;&gt;0,COUNTIF($L$2:L948,L948),"")</f>
        <v/>
      </c>
      <c r="N948" s="0" t="str">
        <f aca="false">IF(F948&lt;&gt;0,L948&amp;":"&amp;M948,"")</f>
        <v/>
      </c>
    </row>
    <row r="949" customFormat="false" ht="15" hidden="false" customHeight="false" outlineLevel="0" collapsed="false">
      <c r="A949" s="5" t="n">
        <v>948</v>
      </c>
      <c r="B949" s="5" t="str">
        <f aca="false">IF(F949&lt;&gt;"",COUNTIF($J$2:J949,J949),"")</f>
        <v/>
      </c>
      <c r="C949" s="5" t="str">
        <f aca="false">IF(F949&lt;&gt;0,J949&amp;":"&amp;B949,"")</f>
        <v/>
      </c>
      <c r="D949" s="5" t="str">
        <f aca="false">IF(F949&lt;&gt;0,COUNTIF($K$2:K949,K949),"")</f>
        <v/>
      </c>
      <c r="E949" s="5" t="str">
        <f aca="false">IF(F949&lt;&gt;0,K949&amp;":"&amp;D949,"")</f>
        <v/>
      </c>
      <c r="G949" s="21"/>
      <c r="H949" s="0" t="str">
        <f aca="false">IFERROR(VLOOKUP(F949, Entries!$B:$F, 2, FALSE()),"")</f>
        <v/>
      </c>
      <c r="I949" s="0" t="str">
        <f aca="false">IFERROR(VLOOKUP(F949, Entries!$B:$F, 3, FALSE()),"")</f>
        <v/>
      </c>
      <c r="J949" s="0" t="str">
        <f aca="false">IFERROR(VLOOKUP(F949, Entries!$B:$F, 4, FALSE()),"")</f>
        <v/>
      </c>
      <c r="K949" s="0" t="str">
        <f aca="false">IFERROR(VLOOKUP(F949, Entries!$B:$F, 5, FALSE()),"")</f>
        <v/>
      </c>
      <c r="L949" s="0" t="str">
        <f aca="false">LEFT(Table22[[#This Row],[Category]],2)</f>
        <v/>
      </c>
      <c r="M949" s="0" t="str">
        <f aca="false">IF(F949&lt;&gt;0,COUNTIF($L$2:L949,L949),"")</f>
        <v/>
      </c>
      <c r="N949" s="0" t="str">
        <f aca="false">IF(F949&lt;&gt;0,L949&amp;":"&amp;M949,"")</f>
        <v/>
      </c>
    </row>
    <row r="950" customFormat="false" ht="15" hidden="false" customHeight="false" outlineLevel="0" collapsed="false">
      <c r="A950" s="5" t="n">
        <v>949</v>
      </c>
      <c r="B950" s="5" t="str">
        <f aca="false">IF(F950&lt;&gt;"",COUNTIF($J$2:J950,J950),"")</f>
        <v/>
      </c>
      <c r="C950" s="5" t="str">
        <f aca="false">IF(F950&lt;&gt;0,J950&amp;":"&amp;B950,"")</f>
        <v/>
      </c>
      <c r="D950" s="5" t="str">
        <f aca="false">IF(F950&lt;&gt;0,COUNTIF($K$2:K950,K950),"")</f>
        <v/>
      </c>
      <c r="E950" s="5" t="str">
        <f aca="false">IF(F950&lt;&gt;0,K950&amp;":"&amp;D950,"")</f>
        <v/>
      </c>
      <c r="G950" s="21"/>
      <c r="H950" s="0" t="str">
        <f aca="false">IFERROR(VLOOKUP(F950, Entries!$B:$F, 2, FALSE()),"")</f>
        <v/>
      </c>
      <c r="I950" s="0" t="str">
        <f aca="false">IFERROR(VLOOKUP(F950, Entries!$B:$F, 3, FALSE()),"")</f>
        <v/>
      </c>
      <c r="J950" s="0" t="str">
        <f aca="false">IFERROR(VLOOKUP(F950, Entries!$B:$F, 4, FALSE()),"")</f>
        <v/>
      </c>
      <c r="K950" s="0" t="str">
        <f aca="false">IFERROR(VLOOKUP(F950, Entries!$B:$F, 5, FALSE()),"")</f>
        <v/>
      </c>
      <c r="L950" s="0" t="str">
        <f aca="false">LEFT(Table22[[#This Row],[Category]],2)</f>
        <v/>
      </c>
      <c r="M950" s="0" t="str">
        <f aca="false">IF(F950&lt;&gt;0,COUNTIF($L$2:L950,L950),"")</f>
        <v/>
      </c>
      <c r="N950" s="0" t="str">
        <f aca="false">IF(F950&lt;&gt;0,L950&amp;":"&amp;M950,"")</f>
        <v/>
      </c>
    </row>
    <row r="951" customFormat="false" ht="15" hidden="false" customHeight="false" outlineLevel="0" collapsed="false">
      <c r="A951" s="5" t="n">
        <v>950</v>
      </c>
      <c r="B951" s="5" t="str">
        <f aca="false">IF(F951&lt;&gt;"",COUNTIF($J$2:J951,J951),"")</f>
        <v/>
      </c>
      <c r="C951" s="5" t="str">
        <f aca="false">IF(F951&lt;&gt;0,J951&amp;":"&amp;B951,"")</f>
        <v/>
      </c>
      <c r="D951" s="5" t="str">
        <f aca="false">IF(F951&lt;&gt;0,COUNTIF($K$2:K951,K951),"")</f>
        <v/>
      </c>
      <c r="E951" s="5" t="str">
        <f aca="false">IF(F951&lt;&gt;0,K951&amp;":"&amp;D951,"")</f>
        <v/>
      </c>
      <c r="G951" s="21"/>
      <c r="H951" s="0" t="str">
        <f aca="false">IFERROR(VLOOKUP(F951, Entries!$B:$F, 2, FALSE()),"")</f>
        <v/>
      </c>
      <c r="I951" s="0" t="str">
        <f aca="false">IFERROR(VLOOKUP(F951, Entries!$B:$F, 3, FALSE()),"")</f>
        <v/>
      </c>
      <c r="J951" s="0" t="str">
        <f aca="false">IFERROR(VLOOKUP(F951, Entries!$B:$F, 4, FALSE()),"")</f>
        <v/>
      </c>
      <c r="K951" s="0" t="str">
        <f aca="false">IFERROR(VLOOKUP(F951, Entries!$B:$F, 5, FALSE()),"")</f>
        <v/>
      </c>
      <c r="L951" s="0" t="str">
        <f aca="false">LEFT(Table22[[#This Row],[Category]],2)</f>
        <v/>
      </c>
      <c r="M951" s="0" t="str">
        <f aca="false">IF(F951&lt;&gt;0,COUNTIF($L$2:L951,L951),"")</f>
        <v/>
      </c>
      <c r="N951" s="0" t="str">
        <f aca="false">IF(F951&lt;&gt;0,L951&amp;":"&amp;M951,"")</f>
        <v/>
      </c>
    </row>
    <row r="952" customFormat="false" ht="15" hidden="false" customHeight="false" outlineLevel="0" collapsed="false">
      <c r="A952" s="5" t="n">
        <v>951</v>
      </c>
      <c r="B952" s="5" t="str">
        <f aca="false">IF(F952&lt;&gt;"",COUNTIF($J$2:J952,J952),"")</f>
        <v/>
      </c>
      <c r="C952" s="5" t="str">
        <f aca="false">IF(F952&lt;&gt;0,J952&amp;":"&amp;B952,"")</f>
        <v/>
      </c>
      <c r="D952" s="5" t="str">
        <f aca="false">IF(F952&lt;&gt;0,COUNTIF($K$2:K952,K952),"")</f>
        <v/>
      </c>
      <c r="E952" s="5" t="str">
        <f aca="false">IF(F952&lt;&gt;0,K952&amp;":"&amp;D952,"")</f>
        <v/>
      </c>
      <c r="G952" s="21"/>
      <c r="H952" s="0" t="str">
        <f aca="false">IFERROR(VLOOKUP(F952, Entries!$B:$F, 2, FALSE()),"")</f>
        <v/>
      </c>
      <c r="I952" s="0" t="str">
        <f aca="false">IFERROR(VLOOKUP(F952, Entries!$B:$F, 3, FALSE()),"")</f>
        <v/>
      </c>
      <c r="J952" s="0" t="str">
        <f aca="false">IFERROR(VLOOKUP(F952, Entries!$B:$F, 4, FALSE()),"")</f>
        <v/>
      </c>
      <c r="K952" s="0" t="str">
        <f aca="false">IFERROR(VLOOKUP(F952, Entries!$B:$F, 5, FALSE()),"")</f>
        <v/>
      </c>
      <c r="L952" s="0" t="str">
        <f aca="false">LEFT(Table22[[#This Row],[Category]],2)</f>
        <v/>
      </c>
      <c r="M952" s="0" t="str">
        <f aca="false">IF(F952&lt;&gt;0,COUNTIF($L$2:L952,L952),"")</f>
        <v/>
      </c>
      <c r="N952" s="0" t="str">
        <f aca="false">IF(F952&lt;&gt;0,L952&amp;":"&amp;M952,"")</f>
        <v/>
      </c>
    </row>
    <row r="953" customFormat="false" ht="15" hidden="false" customHeight="false" outlineLevel="0" collapsed="false">
      <c r="A953" s="5" t="n">
        <v>952</v>
      </c>
      <c r="B953" s="5" t="str">
        <f aca="false">IF(F953&lt;&gt;"",COUNTIF($J$2:J953,J953),"")</f>
        <v/>
      </c>
      <c r="C953" s="5" t="str">
        <f aca="false">IF(F953&lt;&gt;0,J953&amp;":"&amp;B953,"")</f>
        <v/>
      </c>
      <c r="D953" s="5" t="str">
        <f aca="false">IF(F953&lt;&gt;0,COUNTIF($K$2:K953,K953),"")</f>
        <v/>
      </c>
      <c r="E953" s="5" t="str">
        <f aca="false">IF(F953&lt;&gt;0,K953&amp;":"&amp;D953,"")</f>
        <v/>
      </c>
      <c r="G953" s="21"/>
      <c r="H953" s="0" t="str">
        <f aca="false">IFERROR(VLOOKUP(F953, Entries!$B:$F, 2, FALSE()),"")</f>
        <v/>
      </c>
      <c r="I953" s="0" t="str">
        <f aca="false">IFERROR(VLOOKUP(F953, Entries!$B:$F, 3, FALSE()),"")</f>
        <v/>
      </c>
      <c r="J953" s="0" t="str">
        <f aca="false">IFERROR(VLOOKUP(F953, Entries!$B:$F, 4, FALSE()),"")</f>
        <v/>
      </c>
      <c r="K953" s="0" t="str">
        <f aca="false">IFERROR(VLOOKUP(F953, Entries!$B:$F, 5, FALSE()),"")</f>
        <v/>
      </c>
      <c r="L953" s="0" t="str">
        <f aca="false">LEFT(Table22[[#This Row],[Category]],2)</f>
        <v/>
      </c>
      <c r="M953" s="0" t="str">
        <f aca="false">IF(F953&lt;&gt;0,COUNTIF($L$2:L953,L953),"")</f>
        <v/>
      </c>
      <c r="N953" s="0" t="str">
        <f aca="false">IF(F953&lt;&gt;0,L953&amp;":"&amp;M953,"")</f>
        <v/>
      </c>
    </row>
    <row r="954" customFormat="false" ht="15" hidden="false" customHeight="false" outlineLevel="0" collapsed="false">
      <c r="A954" s="5" t="n">
        <v>953</v>
      </c>
      <c r="B954" s="5" t="str">
        <f aca="false">IF(F954&lt;&gt;"",COUNTIF($J$2:J954,J954),"")</f>
        <v/>
      </c>
      <c r="C954" s="5" t="str">
        <f aca="false">IF(F954&lt;&gt;0,J954&amp;":"&amp;B954,"")</f>
        <v/>
      </c>
      <c r="D954" s="5" t="str">
        <f aca="false">IF(F954&lt;&gt;0,COUNTIF($K$2:K954,K954),"")</f>
        <v/>
      </c>
      <c r="E954" s="5" t="str">
        <f aca="false">IF(F954&lt;&gt;0,K954&amp;":"&amp;D954,"")</f>
        <v/>
      </c>
      <c r="G954" s="21"/>
      <c r="H954" s="0" t="str">
        <f aca="false">IFERROR(VLOOKUP(F954, Entries!$B:$F, 2, FALSE()),"")</f>
        <v/>
      </c>
      <c r="I954" s="0" t="str">
        <f aca="false">IFERROR(VLOOKUP(F954, Entries!$B:$F, 3, FALSE()),"")</f>
        <v/>
      </c>
      <c r="J954" s="0" t="str">
        <f aca="false">IFERROR(VLOOKUP(F954, Entries!$B:$F, 4, FALSE()),"")</f>
        <v/>
      </c>
      <c r="K954" s="0" t="str">
        <f aca="false">IFERROR(VLOOKUP(F954, Entries!$B:$F, 5, FALSE()),"")</f>
        <v/>
      </c>
      <c r="L954" s="0" t="str">
        <f aca="false">LEFT(Table22[[#This Row],[Category]],2)</f>
        <v/>
      </c>
      <c r="M954" s="0" t="str">
        <f aca="false">IF(F954&lt;&gt;0,COUNTIF($L$2:L954,L954),"")</f>
        <v/>
      </c>
      <c r="N954" s="0" t="str">
        <f aca="false">IF(F954&lt;&gt;0,L954&amp;":"&amp;M954,"")</f>
        <v/>
      </c>
    </row>
    <row r="955" customFormat="false" ht="15" hidden="false" customHeight="false" outlineLevel="0" collapsed="false">
      <c r="A955" s="5" t="n">
        <v>954</v>
      </c>
      <c r="B955" s="5" t="str">
        <f aca="false">IF(F955&lt;&gt;"",COUNTIF($J$2:J955,J955),"")</f>
        <v/>
      </c>
      <c r="C955" s="5" t="str">
        <f aca="false">IF(F955&lt;&gt;0,J955&amp;":"&amp;B955,"")</f>
        <v/>
      </c>
      <c r="D955" s="5" t="str">
        <f aca="false">IF(F955&lt;&gt;0,COUNTIF($K$2:K955,K955),"")</f>
        <v/>
      </c>
      <c r="E955" s="5" t="str">
        <f aca="false">IF(F955&lt;&gt;0,K955&amp;":"&amp;D955,"")</f>
        <v/>
      </c>
      <c r="G955" s="21"/>
      <c r="H955" s="0" t="str">
        <f aca="false">IFERROR(VLOOKUP(F955, Entries!$B:$F, 2, FALSE()),"")</f>
        <v/>
      </c>
      <c r="I955" s="0" t="str">
        <f aca="false">IFERROR(VLOOKUP(F955, Entries!$B:$F, 3, FALSE()),"")</f>
        <v/>
      </c>
      <c r="J955" s="0" t="str">
        <f aca="false">IFERROR(VLOOKUP(F955, Entries!$B:$F, 4, FALSE()),"")</f>
        <v/>
      </c>
      <c r="K955" s="0" t="str">
        <f aca="false">IFERROR(VLOOKUP(F955, Entries!$B:$F, 5, FALSE()),"")</f>
        <v/>
      </c>
      <c r="L955" s="0" t="str">
        <f aca="false">LEFT(Table22[[#This Row],[Category]],2)</f>
        <v/>
      </c>
      <c r="M955" s="0" t="str">
        <f aca="false">IF(F955&lt;&gt;0,COUNTIF($L$2:L955,L955),"")</f>
        <v/>
      </c>
      <c r="N955" s="0" t="str">
        <f aca="false">IF(F955&lt;&gt;0,L955&amp;":"&amp;M955,"")</f>
        <v/>
      </c>
    </row>
    <row r="956" customFormat="false" ht="15" hidden="false" customHeight="false" outlineLevel="0" collapsed="false">
      <c r="A956" s="5" t="n">
        <v>955</v>
      </c>
      <c r="B956" s="5" t="str">
        <f aca="false">IF(F956&lt;&gt;"",COUNTIF($J$2:J956,J956),"")</f>
        <v/>
      </c>
      <c r="C956" s="5" t="str">
        <f aca="false">IF(F956&lt;&gt;0,J956&amp;":"&amp;B956,"")</f>
        <v/>
      </c>
      <c r="D956" s="5" t="str">
        <f aca="false">IF(F956&lt;&gt;0,COUNTIF($K$2:K956,K956),"")</f>
        <v/>
      </c>
      <c r="E956" s="5" t="str">
        <f aca="false">IF(F956&lt;&gt;0,K956&amp;":"&amp;D956,"")</f>
        <v/>
      </c>
      <c r="G956" s="21"/>
      <c r="H956" s="0" t="str">
        <f aca="false">IFERROR(VLOOKUP(F956, Entries!$B:$F, 2, FALSE()),"")</f>
        <v/>
      </c>
      <c r="I956" s="0" t="str">
        <f aca="false">IFERROR(VLOOKUP(F956, Entries!$B:$F, 3, FALSE()),"")</f>
        <v/>
      </c>
      <c r="J956" s="0" t="str">
        <f aca="false">IFERROR(VLOOKUP(F956, Entries!$B:$F, 4, FALSE()),"")</f>
        <v/>
      </c>
      <c r="K956" s="0" t="str">
        <f aca="false">IFERROR(VLOOKUP(F956, Entries!$B:$F, 5, FALSE()),"")</f>
        <v/>
      </c>
      <c r="L956" s="0" t="str">
        <f aca="false">LEFT(Table22[[#This Row],[Category]],2)</f>
        <v/>
      </c>
      <c r="M956" s="0" t="str">
        <f aca="false">IF(F956&lt;&gt;0,COUNTIF($L$2:L956,L956),"")</f>
        <v/>
      </c>
      <c r="N956" s="0" t="str">
        <f aca="false">IF(F956&lt;&gt;0,L956&amp;":"&amp;M956,"")</f>
        <v/>
      </c>
    </row>
    <row r="957" customFormat="false" ht="15" hidden="false" customHeight="false" outlineLevel="0" collapsed="false">
      <c r="A957" s="5" t="n">
        <v>956</v>
      </c>
      <c r="B957" s="5" t="str">
        <f aca="false">IF(F957&lt;&gt;"",COUNTIF($J$2:J957,J957),"")</f>
        <v/>
      </c>
      <c r="C957" s="5" t="str">
        <f aca="false">IF(F957&lt;&gt;0,J957&amp;":"&amp;B957,"")</f>
        <v/>
      </c>
      <c r="D957" s="5" t="str">
        <f aca="false">IF(F957&lt;&gt;0,COUNTIF($K$2:K957,K957),"")</f>
        <v/>
      </c>
      <c r="E957" s="5" t="str">
        <f aca="false">IF(F957&lt;&gt;0,K957&amp;":"&amp;D957,"")</f>
        <v/>
      </c>
      <c r="G957" s="21"/>
      <c r="H957" s="0" t="str">
        <f aca="false">IFERROR(VLOOKUP(F957, Entries!$B:$F, 2, FALSE()),"")</f>
        <v/>
      </c>
      <c r="I957" s="0" t="str">
        <f aca="false">IFERROR(VLOOKUP(F957, Entries!$B:$F, 3, FALSE()),"")</f>
        <v/>
      </c>
      <c r="J957" s="0" t="str">
        <f aca="false">IFERROR(VLOOKUP(F957, Entries!$B:$F, 4, FALSE()),"")</f>
        <v/>
      </c>
      <c r="K957" s="0" t="str">
        <f aca="false">IFERROR(VLOOKUP(F957, Entries!$B:$F, 5, FALSE()),"")</f>
        <v/>
      </c>
      <c r="L957" s="0" t="str">
        <f aca="false">LEFT(Table22[[#This Row],[Category]],2)</f>
        <v/>
      </c>
      <c r="M957" s="0" t="str">
        <f aca="false">IF(F957&lt;&gt;0,COUNTIF($L$2:L957,L957),"")</f>
        <v/>
      </c>
      <c r="N957" s="0" t="str">
        <f aca="false">IF(F957&lt;&gt;0,L957&amp;":"&amp;M957,"")</f>
        <v/>
      </c>
    </row>
    <row r="958" customFormat="false" ht="15" hidden="false" customHeight="false" outlineLevel="0" collapsed="false">
      <c r="A958" s="5" t="n">
        <v>957</v>
      </c>
      <c r="B958" s="5" t="str">
        <f aca="false">IF(F958&lt;&gt;"",COUNTIF($J$2:J958,J958),"")</f>
        <v/>
      </c>
      <c r="C958" s="5" t="str">
        <f aca="false">IF(F958&lt;&gt;0,J958&amp;":"&amp;B958,"")</f>
        <v/>
      </c>
      <c r="D958" s="5" t="str">
        <f aca="false">IF(F958&lt;&gt;0,COUNTIF($K$2:K958,K958),"")</f>
        <v/>
      </c>
      <c r="E958" s="5" t="str">
        <f aca="false">IF(F958&lt;&gt;0,K958&amp;":"&amp;D958,"")</f>
        <v/>
      </c>
      <c r="G958" s="21"/>
      <c r="H958" s="0" t="str">
        <f aca="false">IFERROR(VLOOKUP(F958, Entries!$B:$F, 2, FALSE()),"")</f>
        <v/>
      </c>
      <c r="I958" s="0" t="str">
        <f aca="false">IFERROR(VLOOKUP(F958, Entries!$B:$F, 3, FALSE()),"")</f>
        <v/>
      </c>
      <c r="J958" s="0" t="str">
        <f aca="false">IFERROR(VLOOKUP(F958, Entries!$B:$F, 4, FALSE()),"")</f>
        <v/>
      </c>
      <c r="K958" s="0" t="str">
        <f aca="false">IFERROR(VLOOKUP(F958, Entries!$B:$F, 5, FALSE()),"")</f>
        <v/>
      </c>
      <c r="L958" s="0" t="str">
        <f aca="false">LEFT(Table22[[#This Row],[Category]],2)</f>
        <v/>
      </c>
      <c r="M958" s="0" t="str">
        <f aca="false">IF(F958&lt;&gt;0,COUNTIF($L$2:L958,L958),"")</f>
        <v/>
      </c>
      <c r="N958" s="0" t="str">
        <f aca="false">IF(F958&lt;&gt;0,L958&amp;":"&amp;M958,"")</f>
        <v/>
      </c>
    </row>
    <row r="959" customFormat="false" ht="15" hidden="false" customHeight="false" outlineLevel="0" collapsed="false">
      <c r="A959" s="5" t="n">
        <v>958</v>
      </c>
      <c r="B959" s="5" t="str">
        <f aca="false">IF(F959&lt;&gt;"",COUNTIF($J$2:J959,J959),"")</f>
        <v/>
      </c>
      <c r="C959" s="5" t="str">
        <f aca="false">IF(F959&lt;&gt;0,J959&amp;":"&amp;B959,"")</f>
        <v/>
      </c>
      <c r="D959" s="5" t="str">
        <f aca="false">IF(F959&lt;&gt;0,COUNTIF($K$2:K959,K959),"")</f>
        <v/>
      </c>
      <c r="E959" s="5" t="str">
        <f aca="false">IF(F959&lt;&gt;0,K959&amp;":"&amp;D959,"")</f>
        <v/>
      </c>
      <c r="G959" s="21"/>
      <c r="H959" s="0" t="str">
        <f aca="false">IFERROR(VLOOKUP(F959, Entries!$B:$F, 2, FALSE()),"")</f>
        <v/>
      </c>
      <c r="I959" s="0" t="str">
        <f aca="false">IFERROR(VLOOKUP(F959, Entries!$B:$F, 3, FALSE()),"")</f>
        <v/>
      </c>
      <c r="J959" s="0" t="str">
        <f aca="false">IFERROR(VLOOKUP(F959, Entries!$B:$F, 4, FALSE()),"")</f>
        <v/>
      </c>
      <c r="K959" s="0" t="str">
        <f aca="false">IFERROR(VLOOKUP(F959, Entries!$B:$F, 5, FALSE()),"")</f>
        <v/>
      </c>
      <c r="L959" s="0" t="str">
        <f aca="false">LEFT(Table22[[#This Row],[Category]],2)</f>
        <v/>
      </c>
      <c r="M959" s="0" t="str">
        <f aca="false">IF(F959&lt;&gt;0,COUNTIF($L$2:L959,L959),"")</f>
        <v/>
      </c>
      <c r="N959" s="0" t="str">
        <f aca="false">IF(F959&lt;&gt;0,L959&amp;":"&amp;M959,"")</f>
        <v/>
      </c>
    </row>
    <row r="960" customFormat="false" ht="15" hidden="false" customHeight="false" outlineLevel="0" collapsed="false">
      <c r="A960" s="5" t="n">
        <v>959</v>
      </c>
      <c r="B960" s="5" t="str">
        <f aca="false">IF(F960&lt;&gt;"",COUNTIF($J$2:J960,J960),"")</f>
        <v/>
      </c>
      <c r="C960" s="5" t="str">
        <f aca="false">IF(F960&lt;&gt;0,J960&amp;":"&amp;B960,"")</f>
        <v/>
      </c>
      <c r="D960" s="5" t="str">
        <f aca="false">IF(F960&lt;&gt;0,COUNTIF($K$2:K960,K960),"")</f>
        <v/>
      </c>
      <c r="E960" s="5" t="str">
        <f aca="false">IF(F960&lt;&gt;0,K960&amp;":"&amp;D960,"")</f>
        <v/>
      </c>
      <c r="G960" s="21"/>
      <c r="H960" s="0" t="str">
        <f aca="false">IFERROR(VLOOKUP(F960, Entries!$B:$F, 2, FALSE()),"")</f>
        <v/>
      </c>
      <c r="I960" s="0" t="str">
        <f aca="false">IFERROR(VLOOKUP(F960, Entries!$B:$F, 3, FALSE()),"")</f>
        <v/>
      </c>
      <c r="J960" s="0" t="str">
        <f aca="false">IFERROR(VLOOKUP(F960, Entries!$B:$F, 4, FALSE()),"")</f>
        <v/>
      </c>
      <c r="K960" s="0" t="str">
        <f aca="false">IFERROR(VLOOKUP(F960, Entries!$B:$F, 5, FALSE()),"")</f>
        <v/>
      </c>
      <c r="L960" s="0" t="str">
        <f aca="false">LEFT(Table22[[#This Row],[Category]],2)</f>
        <v/>
      </c>
      <c r="M960" s="0" t="str">
        <f aca="false">IF(F960&lt;&gt;0,COUNTIF($L$2:L960,L960),"")</f>
        <v/>
      </c>
      <c r="N960" s="0" t="str">
        <f aca="false">IF(F960&lt;&gt;0,L960&amp;":"&amp;M960,"")</f>
        <v/>
      </c>
    </row>
    <row r="961" customFormat="false" ht="15" hidden="false" customHeight="false" outlineLevel="0" collapsed="false">
      <c r="A961" s="5" t="n">
        <v>960</v>
      </c>
      <c r="B961" s="5" t="str">
        <f aca="false">IF(F961&lt;&gt;"",COUNTIF($J$2:J961,J961),"")</f>
        <v/>
      </c>
      <c r="C961" s="5" t="str">
        <f aca="false">IF(F961&lt;&gt;0,J961&amp;":"&amp;B961,"")</f>
        <v/>
      </c>
      <c r="D961" s="5" t="str">
        <f aca="false">IF(F961&lt;&gt;0,COUNTIF($K$2:K961,K961),"")</f>
        <v/>
      </c>
      <c r="E961" s="5" t="str">
        <f aca="false">IF(F961&lt;&gt;0,K961&amp;":"&amp;D961,"")</f>
        <v/>
      </c>
      <c r="G961" s="21"/>
      <c r="H961" s="0" t="str">
        <f aca="false">IFERROR(VLOOKUP(F961, Entries!$B:$F, 2, FALSE()),"")</f>
        <v/>
      </c>
      <c r="I961" s="0" t="str">
        <f aca="false">IFERROR(VLOOKUP(F961, Entries!$B:$F, 3, FALSE()),"")</f>
        <v/>
      </c>
      <c r="J961" s="0" t="str">
        <f aca="false">IFERROR(VLOOKUP(F961, Entries!$B:$F, 4, FALSE()),"")</f>
        <v/>
      </c>
      <c r="K961" s="0" t="str">
        <f aca="false">IFERROR(VLOOKUP(F961, Entries!$B:$F, 5, FALSE()),"")</f>
        <v/>
      </c>
      <c r="L961" s="0" t="str">
        <f aca="false">LEFT(Table22[[#This Row],[Category]],2)</f>
        <v/>
      </c>
      <c r="M961" s="0" t="str">
        <f aca="false">IF(F961&lt;&gt;0,COUNTIF($L$2:L961,L961),"")</f>
        <v/>
      </c>
      <c r="N961" s="0" t="str">
        <f aca="false">IF(F961&lt;&gt;0,L961&amp;":"&amp;M961,"")</f>
        <v/>
      </c>
    </row>
    <row r="962" customFormat="false" ht="15" hidden="false" customHeight="false" outlineLevel="0" collapsed="false">
      <c r="A962" s="5" t="n">
        <v>961</v>
      </c>
      <c r="B962" s="5" t="str">
        <f aca="false">IF(F962&lt;&gt;"",COUNTIF($J$2:J962,J962),"")</f>
        <v/>
      </c>
      <c r="C962" s="5" t="str">
        <f aca="false">IF(F962&lt;&gt;0,J962&amp;":"&amp;B962,"")</f>
        <v/>
      </c>
      <c r="D962" s="5" t="str">
        <f aca="false">IF(F962&lt;&gt;0,COUNTIF($K$2:K962,K962),"")</f>
        <v/>
      </c>
      <c r="E962" s="5" t="str">
        <f aca="false">IF(F962&lt;&gt;0,K962&amp;":"&amp;D962,"")</f>
        <v/>
      </c>
      <c r="G962" s="21"/>
      <c r="H962" s="0" t="str">
        <f aca="false">IFERROR(VLOOKUP(F962, Entries!$B:$F, 2, FALSE()),"")</f>
        <v/>
      </c>
      <c r="I962" s="0" t="str">
        <f aca="false">IFERROR(VLOOKUP(F962, Entries!$B:$F, 3, FALSE()),"")</f>
        <v/>
      </c>
      <c r="J962" s="0" t="str">
        <f aca="false">IFERROR(VLOOKUP(F962, Entries!$B:$F, 4, FALSE()),"")</f>
        <v/>
      </c>
      <c r="K962" s="0" t="str">
        <f aca="false">IFERROR(VLOOKUP(F962, Entries!$B:$F, 5, FALSE()),"")</f>
        <v/>
      </c>
      <c r="L962" s="0" t="str">
        <f aca="false">LEFT(Table22[[#This Row],[Category]],2)</f>
        <v/>
      </c>
      <c r="M962" s="0" t="str">
        <f aca="false">IF(F962&lt;&gt;0,COUNTIF($L$2:L962,L962),"")</f>
        <v/>
      </c>
      <c r="N962" s="0" t="str">
        <f aca="false">IF(F962&lt;&gt;0,L962&amp;":"&amp;M962,"")</f>
        <v/>
      </c>
    </row>
    <row r="963" customFormat="false" ht="15" hidden="false" customHeight="false" outlineLevel="0" collapsed="false">
      <c r="A963" s="5" t="n">
        <v>962</v>
      </c>
      <c r="B963" s="5" t="str">
        <f aca="false">IF(F963&lt;&gt;"",COUNTIF($J$2:J963,J963),"")</f>
        <v/>
      </c>
      <c r="C963" s="5" t="str">
        <f aca="false">IF(F963&lt;&gt;0,J963&amp;":"&amp;B963,"")</f>
        <v/>
      </c>
      <c r="D963" s="5" t="str">
        <f aca="false">IF(F963&lt;&gt;0,COUNTIF($K$2:K963,K963),"")</f>
        <v/>
      </c>
      <c r="E963" s="5" t="str">
        <f aca="false">IF(F963&lt;&gt;0,K963&amp;":"&amp;D963,"")</f>
        <v/>
      </c>
      <c r="G963" s="21"/>
      <c r="H963" s="0" t="str">
        <f aca="false">IFERROR(VLOOKUP(F963, Entries!$B:$F, 2, FALSE()),"")</f>
        <v/>
      </c>
      <c r="I963" s="0" t="str">
        <f aca="false">IFERROR(VLOOKUP(F963, Entries!$B:$F, 3, FALSE()),"")</f>
        <v/>
      </c>
      <c r="J963" s="0" t="str">
        <f aca="false">IFERROR(VLOOKUP(F963, Entries!$B:$F, 4, FALSE()),"")</f>
        <v/>
      </c>
      <c r="K963" s="0" t="str">
        <f aca="false">IFERROR(VLOOKUP(F963, Entries!$B:$F, 5, FALSE()),"")</f>
        <v/>
      </c>
      <c r="L963" s="0" t="str">
        <f aca="false">LEFT(Table22[[#This Row],[Category]],2)</f>
        <v/>
      </c>
      <c r="M963" s="0" t="str">
        <f aca="false">IF(F963&lt;&gt;0,COUNTIF($L$2:L963,L963),"")</f>
        <v/>
      </c>
      <c r="N963" s="0" t="str">
        <f aca="false">IF(F963&lt;&gt;0,L963&amp;":"&amp;M963,"")</f>
        <v/>
      </c>
    </row>
    <row r="964" customFormat="false" ht="15" hidden="false" customHeight="false" outlineLevel="0" collapsed="false">
      <c r="A964" s="5" t="n">
        <v>963</v>
      </c>
      <c r="B964" s="5" t="str">
        <f aca="false">IF(F964&lt;&gt;"",COUNTIF($J$2:J964,J964),"")</f>
        <v/>
      </c>
      <c r="C964" s="5" t="str">
        <f aca="false">IF(F964&lt;&gt;0,J964&amp;":"&amp;B964,"")</f>
        <v/>
      </c>
      <c r="D964" s="5" t="str">
        <f aca="false">IF(F964&lt;&gt;0,COUNTIF($K$2:K964,K964),"")</f>
        <v/>
      </c>
      <c r="E964" s="5" t="str">
        <f aca="false">IF(F964&lt;&gt;0,K964&amp;":"&amp;D964,"")</f>
        <v/>
      </c>
      <c r="G964" s="21"/>
      <c r="H964" s="0" t="str">
        <f aca="false">IFERROR(VLOOKUP(F964, Entries!$B:$F, 2, FALSE()),"")</f>
        <v/>
      </c>
      <c r="I964" s="0" t="str">
        <f aca="false">IFERROR(VLOOKUP(F964, Entries!$B:$F, 3, FALSE()),"")</f>
        <v/>
      </c>
      <c r="J964" s="0" t="str">
        <f aca="false">IFERROR(VLOOKUP(F964, Entries!$B:$F, 4, FALSE()),"")</f>
        <v/>
      </c>
      <c r="K964" s="0" t="str">
        <f aca="false">IFERROR(VLOOKUP(F964, Entries!$B:$F, 5, FALSE()),"")</f>
        <v/>
      </c>
      <c r="L964" s="0" t="str">
        <f aca="false">LEFT(Table22[[#This Row],[Category]],2)</f>
        <v/>
      </c>
      <c r="M964" s="0" t="str">
        <f aca="false">IF(F964&lt;&gt;0,COUNTIF($L$2:L964,L964),"")</f>
        <v/>
      </c>
      <c r="N964" s="0" t="str">
        <f aca="false">IF(F964&lt;&gt;0,L964&amp;":"&amp;M964,"")</f>
        <v/>
      </c>
    </row>
    <row r="965" customFormat="false" ht="15" hidden="false" customHeight="false" outlineLevel="0" collapsed="false">
      <c r="A965" s="5" t="n">
        <v>964</v>
      </c>
      <c r="B965" s="5" t="str">
        <f aca="false">IF(F965&lt;&gt;"",COUNTIF($J$2:J965,J965),"")</f>
        <v/>
      </c>
      <c r="C965" s="5" t="str">
        <f aca="false">IF(F965&lt;&gt;0,J965&amp;":"&amp;B965,"")</f>
        <v/>
      </c>
      <c r="D965" s="5" t="str">
        <f aca="false">IF(F965&lt;&gt;0,COUNTIF($K$2:K965,K965),"")</f>
        <v/>
      </c>
      <c r="E965" s="5" t="str">
        <f aca="false">IF(F965&lt;&gt;0,K965&amp;":"&amp;D965,"")</f>
        <v/>
      </c>
      <c r="G965" s="21"/>
      <c r="H965" s="0" t="str">
        <f aca="false">IFERROR(VLOOKUP(F965, Entries!$B:$F, 2, FALSE()),"")</f>
        <v/>
      </c>
      <c r="I965" s="0" t="str">
        <f aca="false">IFERROR(VLOOKUP(F965, Entries!$B:$F, 3, FALSE()),"")</f>
        <v/>
      </c>
      <c r="J965" s="0" t="str">
        <f aca="false">IFERROR(VLOOKUP(F965, Entries!$B:$F, 4, FALSE()),"")</f>
        <v/>
      </c>
      <c r="K965" s="0" t="str">
        <f aca="false">IFERROR(VLOOKUP(F965, Entries!$B:$F, 5, FALSE()),"")</f>
        <v/>
      </c>
      <c r="L965" s="0" t="str">
        <f aca="false">LEFT(Table22[[#This Row],[Category]],2)</f>
        <v/>
      </c>
      <c r="M965" s="0" t="str">
        <f aca="false">IF(F965&lt;&gt;0,COUNTIF($L$2:L965,L965),"")</f>
        <v/>
      </c>
      <c r="N965" s="0" t="str">
        <f aca="false">IF(F965&lt;&gt;0,L965&amp;":"&amp;M965,"")</f>
        <v/>
      </c>
    </row>
    <row r="966" customFormat="false" ht="15" hidden="false" customHeight="false" outlineLevel="0" collapsed="false">
      <c r="A966" s="5" t="n">
        <v>965</v>
      </c>
      <c r="B966" s="5" t="str">
        <f aca="false">IF(F966&lt;&gt;"",COUNTIF($J$2:J966,J966),"")</f>
        <v/>
      </c>
      <c r="C966" s="5" t="str">
        <f aca="false">IF(F966&lt;&gt;0,J966&amp;":"&amp;B966,"")</f>
        <v/>
      </c>
      <c r="D966" s="5" t="str">
        <f aca="false">IF(F966&lt;&gt;0,COUNTIF($K$2:K966,K966),"")</f>
        <v/>
      </c>
      <c r="E966" s="5" t="str">
        <f aca="false">IF(F966&lt;&gt;0,K966&amp;":"&amp;D966,"")</f>
        <v/>
      </c>
      <c r="G966" s="21"/>
      <c r="H966" s="0" t="str">
        <f aca="false">IFERROR(VLOOKUP(F966, Entries!$B:$F, 2, FALSE()),"")</f>
        <v/>
      </c>
      <c r="I966" s="0" t="str">
        <f aca="false">IFERROR(VLOOKUP(F966, Entries!$B:$F, 3, FALSE()),"")</f>
        <v/>
      </c>
      <c r="J966" s="0" t="str">
        <f aca="false">IFERROR(VLOOKUP(F966, Entries!$B:$F, 4, FALSE()),"")</f>
        <v/>
      </c>
      <c r="K966" s="0" t="str">
        <f aca="false">IFERROR(VLOOKUP(F966, Entries!$B:$F, 5, FALSE()),"")</f>
        <v/>
      </c>
      <c r="L966" s="0" t="str">
        <f aca="false">LEFT(Table22[[#This Row],[Category]],2)</f>
        <v/>
      </c>
      <c r="M966" s="0" t="str">
        <f aca="false">IF(F966&lt;&gt;0,COUNTIF($L$2:L966,L966),"")</f>
        <v/>
      </c>
      <c r="N966" s="0" t="str">
        <f aca="false">IF(F966&lt;&gt;0,L966&amp;":"&amp;M966,"")</f>
        <v/>
      </c>
    </row>
    <row r="967" customFormat="false" ht="15" hidden="false" customHeight="false" outlineLevel="0" collapsed="false">
      <c r="A967" s="5" t="n">
        <v>966</v>
      </c>
      <c r="B967" s="5" t="str">
        <f aca="false">IF(F967&lt;&gt;"",COUNTIF($J$2:J967,J967),"")</f>
        <v/>
      </c>
      <c r="C967" s="5" t="str">
        <f aca="false">IF(F967&lt;&gt;0,J967&amp;":"&amp;B967,"")</f>
        <v/>
      </c>
      <c r="D967" s="5" t="str">
        <f aca="false">IF(F967&lt;&gt;0,COUNTIF($K$2:K967,K967),"")</f>
        <v/>
      </c>
      <c r="E967" s="5" t="str">
        <f aca="false">IF(F967&lt;&gt;0,K967&amp;":"&amp;D967,"")</f>
        <v/>
      </c>
      <c r="G967" s="21"/>
      <c r="H967" s="0" t="str">
        <f aca="false">IFERROR(VLOOKUP(F967, Entries!$B:$F, 2, FALSE()),"")</f>
        <v/>
      </c>
      <c r="I967" s="0" t="str">
        <f aca="false">IFERROR(VLOOKUP(F967, Entries!$B:$F, 3, FALSE()),"")</f>
        <v/>
      </c>
      <c r="J967" s="0" t="str">
        <f aca="false">IFERROR(VLOOKUP(F967, Entries!$B:$F, 4, FALSE()),"")</f>
        <v/>
      </c>
      <c r="K967" s="0" t="str">
        <f aca="false">IFERROR(VLOOKUP(F967, Entries!$B:$F, 5, FALSE()),"")</f>
        <v/>
      </c>
      <c r="L967" s="0" t="str">
        <f aca="false">LEFT(Table22[[#This Row],[Category]],2)</f>
        <v/>
      </c>
      <c r="M967" s="0" t="str">
        <f aca="false">IF(F967&lt;&gt;0,COUNTIF($L$2:L967,L967),"")</f>
        <v/>
      </c>
      <c r="N967" s="0" t="str">
        <f aca="false">IF(F967&lt;&gt;0,L967&amp;":"&amp;M967,"")</f>
        <v/>
      </c>
    </row>
    <row r="968" customFormat="false" ht="15" hidden="false" customHeight="false" outlineLevel="0" collapsed="false">
      <c r="A968" s="5" t="n">
        <v>967</v>
      </c>
      <c r="B968" s="5" t="str">
        <f aca="false">IF(F968&lt;&gt;"",COUNTIF($J$2:J968,J968),"")</f>
        <v/>
      </c>
      <c r="C968" s="5" t="str">
        <f aca="false">IF(F968&lt;&gt;0,J968&amp;":"&amp;B968,"")</f>
        <v/>
      </c>
      <c r="D968" s="5" t="str">
        <f aca="false">IF(F968&lt;&gt;0,COUNTIF($K$2:K968,K968),"")</f>
        <v/>
      </c>
      <c r="E968" s="5" t="str">
        <f aca="false">IF(F968&lt;&gt;0,K968&amp;":"&amp;D968,"")</f>
        <v/>
      </c>
      <c r="G968" s="21"/>
      <c r="H968" s="0" t="str">
        <f aca="false">IFERROR(VLOOKUP(F968, Entries!$B:$F, 2, FALSE()),"")</f>
        <v/>
      </c>
      <c r="I968" s="0" t="str">
        <f aca="false">IFERROR(VLOOKUP(F968, Entries!$B:$F, 3, FALSE()),"")</f>
        <v/>
      </c>
      <c r="J968" s="0" t="str">
        <f aca="false">IFERROR(VLOOKUP(F968, Entries!$B:$F, 4, FALSE()),"")</f>
        <v/>
      </c>
      <c r="K968" s="0" t="str">
        <f aca="false">IFERROR(VLOOKUP(F968, Entries!$B:$F, 5, FALSE()),"")</f>
        <v/>
      </c>
      <c r="L968" s="0" t="str">
        <f aca="false">LEFT(Table22[[#This Row],[Category]],2)</f>
        <v/>
      </c>
      <c r="M968" s="0" t="str">
        <f aca="false">IF(F968&lt;&gt;0,COUNTIF($L$2:L968,L968),"")</f>
        <v/>
      </c>
      <c r="N968" s="0" t="str">
        <f aca="false">IF(F968&lt;&gt;0,L968&amp;":"&amp;M968,"")</f>
        <v/>
      </c>
    </row>
    <row r="969" customFormat="false" ht="15" hidden="false" customHeight="false" outlineLevel="0" collapsed="false">
      <c r="A969" s="5" t="n">
        <v>968</v>
      </c>
      <c r="B969" s="5" t="str">
        <f aca="false">IF(F969&lt;&gt;"",COUNTIF($J$2:J969,J969),"")</f>
        <v/>
      </c>
      <c r="C969" s="5" t="str">
        <f aca="false">IF(F969&lt;&gt;0,J969&amp;":"&amp;B969,"")</f>
        <v/>
      </c>
      <c r="D969" s="5" t="str">
        <f aca="false">IF(F969&lt;&gt;0,COUNTIF($K$2:K969,K969),"")</f>
        <v/>
      </c>
      <c r="E969" s="5" t="str">
        <f aca="false">IF(F969&lt;&gt;0,K969&amp;":"&amp;D969,"")</f>
        <v/>
      </c>
      <c r="G969" s="21"/>
      <c r="H969" s="0" t="str">
        <f aca="false">IFERROR(VLOOKUP(F969, Entries!$B:$F, 2, FALSE()),"")</f>
        <v/>
      </c>
      <c r="I969" s="0" t="str">
        <f aca="false">IFERROR(VLOOKUP(F969, Entries!$B:$F, 3, FALSE()),"")</f>
        <v/>
      </c>
      <c r="J969" s="0" t="str">
        <f aca="false">IFERROR(VLOOKUP(F969, Entries!$B:$F, 4, FALSE()),"")</f>
        <v/>
      </c>
      <c r="K969" s="0" t="str">
        <f aca="false">IFERROR(VLOOKUP(F969, Entries!$B:$F, 5, FALSE()),"")</f>
        <v/>
      </c>
      <c r="L969" s="0" t="str">
        <f aca="false">LEFT(Table22[[#This Row],[Category]],2)</f>
        <v/>
      </c>
      <c r="M969" s="0" t="str">
        <f aca="false">IF(F969&lt;&gt;0,COUNTIF($L$2:L969,L969),"")</f>
        <v/>
      </c>
      <c r="N969" s="0" t="str">
        <f aca="false">IF(F969&lt;&gt;0,L969&amp;":"&amp;M969,"")</f>
        <v/>
      </c>
    </row>
    <row r="970" customFormat="false" ht="15" hidden="false" customHeight="false" outlineLevel="0" collapsed="false">
      <c r="A970" s="5" t="n">
        <v>969</v>
      </c>
      <c r="B970" s="5" t="str">
        <f aca="false">IF(F970&lt;&gt;"",COUNTIF($J$2:J970,J970),"")</f>
        <v/>
      </c>
      <c r="C970" s="5" t="str">
        <f aca="false">IF(F970&lt;&gt;0,J970&amp;":"&amp;B970,"")</f>
        <v/>
      </c>
      <c r="D970" s="5" t="str">
        <f aca="false">IF(F970&lt;&gt;0,COUNTIF($K$2:K970,K970),"")</f>
        <v/>
      </c>
      <c r="E970" s="5" t="str">
        <f aca="false">IF(F970&lt;&gt;0,K970&amp;":"&amp;D970,"")</f>
        <v/>
      </c>
      <c r="G970" s="21"/>
      <c r="H970" s="0" t="str">
        <f aca="false">IFERROR(VLOOKUP(F970, Entries!$B:$F, 2, FALSE()),"")</f>
        <v/>
      </c>
      <c r="I970" s="0" t="str">
        <f aca="false">IFERROR(VLOOKUP(F970, Entries!$B:$F, 3, FALSE()),"")</f>
        <v/>
      </c>
      <c r="J970" s="0" t="str">
        <f aca="false">IFERROR(VLOOKUP(F970, Entries!$B:$F, 4, FALSE()),"")</f>
        <v/>
      </c>
      <c r="K970" s="0" t="str">
        <f aca="false">IFERROR(VLOOKUP(F970, Entries!$B:$F, 5, FALSE()),"")</f>
        <v/>
      </c>
      <c r="L970" s="0" t="str">
        <f aca="false">LEFT(Table22[[#This Row],[Category]],2)</f>
        <v/>
      </c>
      <c r="M970" s="0" t="str">
        <f aca="false">IF(F970&lt;&gt;0,COUNTIF($L$2:L970,L970),"")</f>
        <v/>
      </c>
      <c r="N970" s="0" t="str">
        <f aca="false">IF(F970&lt;&gt;0,L970&amp;":"&amp;M970,"")</f>
        <v/>
      </c>
    </row>
    <row r="971" customFormat="false" ht="15" hidden="false" customHeight="false" outlineLevel="0" collapsed="false">
      <c r="A971" s="5" t="n">
        <v>970</v>
      </c>
      <c r="B971" s="5" t="str">
        <f aca="false">IF(F971&lt;&gt;"",COUNTIF($J$2:J971,J971),"")</f>
        <v/>
      </c>
      <c r="C971" s="5" t="str">
        <f aca="false">IF(F971&lt;&gt;0,J971&amp;":"&amp;B971,"")</f>
        <v/>
      </c>
      <c r="D971" s="5" t="str">
        <f aca="false">IF(F971&lt;&gt;0,COUNTIF($K$2:K971,K971),"")</f>
        <v/>
      </c>
      <c r="E971" s="5" t="str">
        <f aca="false">IF(F971&lt;&gt;0,K971&amp;":"&amp;D971,"")</f>
        <v/>
      </c>
      <c r="G971" s="21"/>
      <c r="H971" s="0" t="str">
        <f aca="false">IFERROR(VLOOKUP(F971, Entries!$B:$F, 2, FALSE()),"")</f>
        <v/>
      </c>
      <c r="I971" s="0" t="str">
        <f aca="false">IFERROR(VLOOKUP(F971, Entries!$B:$F, 3, FALSE()),"")</f>
        <v/>
      </c>
      <c r="J971" s="0" t="str">
        <f aca="false">IFERROR(VLOOKUP(F971, Entries!$B:$F, 4, FALSE()),"")</f>
        <v/>
      </c>
      <c r="K971" s="0" t="str">
        <f aca="false">IFERROR(VLOOKUP(F971, Entries!$B:$F, 5, FALSE()),"")</f>
        <v/>
      </c>
      <c r="L971" s="0" t="str">
        <f aca="false">LEFT(Table22[[#This Row],[Category]],2)</f>
        <v/>
      </c>
      <c r="M971" s="0" t="str">
        <f aca="false">IF(F971&lt;&gt;0,COUNTIF($L$2:L971,L971),"")</f>
        <v/>
      </c>
      <c r="N971" s="0" t="str">
        <f aca="false">IF(F971&lt;&gt;0,L971&amp;":"&amp;M971,"")</f>
        <v/>
      </c>
    </row>
    <row r="972" customFormat="false" ht="15" hidden="false" customHeight="false" outlineLevel="0" collapsed="false">
      <c r="A972" s="5" t="n">
        <v>971</v>
      </c>
      <c r="B972" s="5" t="str">
        <f aca="false">IF(F972&lt;&gt;"",COUNTIF($J$2:J972,J972),"")</f>
        <v/>
      </c>
      <c r="C972" s="5" t="str">
        <f aca="false">IF(F972&lt;&gt;0,J972&amp;":"&amp;B972,"")</f>
        <v/>
      </c>
      <c r="D972" s="5" t="str">
        <f aca="false">IF(F972&lt;&gt;0,COUNTIF($K$2:K972,K972),"")</f>
        <v/>
      </c>
      <c r="E972" s="5" t="str">
        <f aca="false">IF(F972&lt;&gt;0,K972&amp;":"&amp;D972,"")</f>
        <v/>
      </c>
      <c r="G972" s="21"/>
      <c r="H972" s="0" t="str">
        <f aca="false">IFERROR(VLOOKUP(F972, Entries!$B:$F, 2, FALSE()),"")</f>
        <v/>
      </c>
      <c r="I972" s="0" t="str">
        <f aca="false">IFERROR(VLOOKUP(F972, Entries!$B:$F, 3, FALSE()),"")</f>
        <v/>
      </c>
      <c r="J972" s="0" t="str">
        <f aca="false">IFERROR(VLOOKUP(F972, Entries!$B:$F, 4, FALSE()),"")</f>
        <v/>
      </c>
      <c r="K972" s="0" t="str">
        <f aca="false">IFERROR(VLOOKUP(F972, Entries!$B:$F, 5, FALSE()),"")</f>
        <v/>
      </c>
      <c r="L972" s="0" t="str">
        <f aca="false">LEFT(Table22[[#This Row],[Category]],2)</f>
        <v/>
      </c>
      <c r="M972" s="0" t="str">
        <f aca="false">IF(F972&lt;&gt;0,COUNTIF($L$2:L972,L972),"")</f>
        <v/>
      </c>
      <c r="N972" s="0" t="str">
        <f aca="false">IF(F972&lt;&gt;0,L972&amp;":"&amp;M972,"")</f>
        <v/>
      </c>
    </row>
    <row r="973" customFormat="false" ht="15" hidden="false" customHeight="false" outlineLevel="0" collapsed="false">
      <c r="A973" s="5" t="n">
        <v>972</v>
      </c>
      <c r="B973" s="5" t="str">
        <f aca="false">IF(F973&lt;&gt;"",COUNTIF($J$2:J973,J973),"")</f>
        <v/>
      </c>
      <c r="C973" s="5" t="str">
        <f aca="false">IF(F973&lt;&gt;0,J973&amp;":"&amp;B973,"")</f>
        <v/>
      </c>
      <c r="D973" s="5" t="str">
        <f aca="false">IF(F973&lt;&gt;0,COUNTIF($K$2:K973,K973),"")</f>
        <v/>
      </c>
      <c r="E973" s="5" t="str">
        <f aca="false">IF(F973&lt;&gt;0,K973&amp;":"&amp;D973,"")</f>
        <v/>
      </c>
      <c r="G973" s="21"/>
      <c r="H973" s="0" t="str">
        <f aca="false">IFERROR(VLOOKUP(F973, Entries!$B:$F, 2, FALSE()),"")</f>
        <v/>
      </c>
      <c r="I973" s="0" t="str">
        <f aca="false">IFERROR(VLOOKUP(F973, Entries!$B:$F, 3, FALSE()),"")</f>
        <v/>
      </c>
      <c r="J973" s="0" t="str">
        <f aca="false">IFERROR(VLOOKUP(F973, Entries!$B:$F, 4, FALSE()),"")</f>
        <v/>
      </c>
      <c r="K973" s="0" t="str">
        <f aca="false">IFERROR(VLOOKUP(F973, Entries!$B:$F, 5, FALSE()),"")</f>
        <v/>
      </c>
      <c r="L973" s="0" t="str">
        <f aca="false">LEFT(Table22[[#This Row],[Category]],2)</f>
        <v/>
      </c>
      <c r="M973" s="0" t="str">
        <f aca="false">IF(F973&lt;&gt;0,COUNTIF($L$2:L973,L973),"")</f>
        <v/>
      </c>
      <c r="N973" s="0" t="str">
        <f aca="false">IF(F973&lt;&gt;0,L973&amp;":"&amp;M973,"")</f>
        <v/>
      </c>
    </row>
    <row r="974" customFormat="false" ht="15" hidden="false" customHeight="false" outlineLevel="0" collapsed="false">
      <c r="A974" s="5" t="n">
        <v>973</v>
      </c>
      <c r="B974" s="5" t="str">
        <f aca="false">IF(F974&lt;&gt;"",COUNTIF($J$2:J974,J974),"")</f>
        <v/>
      </c>
      <c r="C974" s="5" t="str">
        <f aca="false">IF(F974&lt;&gt;0,J974&amp;":"&amp;B974,"")</f>
        <v/>
      </c>
      <c r="D974" s="5" t="str">
        <f aca="false">IF(F974&lt;&gt;0,COUNTIF($K$2:K974,K974),"")</f>
        <v/>
      </c>
      <c r="E974" s="5" t="str">
        <f aca="false">IF(F974&lt;&gt;0,K974&amp;":"&amp;D974,"")</f>
        <v/>
      </c>
      <c r="G974" s="21"/>
      <c r="H974" s="0" t="str">
        <f aca="false">IFERROR(VLOOKUP(F974, Entries!$B:$F, 2, FALSE()),"")</f>
        <v/>
      </c>
      <c r="I974" s="0" t="str">
        <f aca="false">IFERROR(VLOOKUP(F974, Entries!$B:$F, 3, FALSE()),"")</f>
        <v/>
      </c>
      <c r="J974" s="0" t="str">
        <f aca="false">IFERROR(VLOOKUP(F974, Entries!$B:$F, 4, FALSE()),"")</f>
        <v/>
      </c>
      <c r="K974" s="0" t="str">
        <f aca="false">IFERROR(VLOOKUP(F974, Entries!$B:$F, 5, FALSE()),"")</f>
        <v/>
      </c>
      <c r="L974" s="0" t="str">
        <f aca="false">LEFT(Table22[[#This Row],[Category]],2)</f>
        <v/>
      </c>
      <c r="M974" s="0" t="str">
        <f aca="false">IF(F974&lt;&gt;0,COUNTIF($L$2:L974,L974),"")</f>
        <v/>
      </c>
      <c r="N974" s="0" t="str">
        <f aca="false">IF(F974&lt;&gt;0,L974&amp;":"&amp;M974,"")</f>
        <v/>
      </c>
    </row>
    <row r="975" customFormat="false" ht="15" hidden="false" customHeight="false" outlineLevel="0" collapsed="false">
      <c r="A975" s="5" t="n">
        <v>974</v>
      </c>
      <c r="B975" s="5" t="str">
        <f aca="false">IF(F975&lt;&gt;"",COUNTIF($J$2:J975,J975),"")</f>
        <v/>
      </c>
      <c r="C975" s="5" t="str">
        <f aca="false">IF(F975&lt;&gt;0,J975&amp;":"&amp;B975,"")</f>
        <v/>
      </c>
      <c r="D975" s="5" t="str">
        <f aca="false">IF(F975&lt;&gt;0,COUNTIF($K$2:K975,K975),"")</f>
        <v/>
      </c>
      <c r="E975" s="5" t="str">
        <f aca="false">IF(F975&lt;&gt;0,K975&amp;":"&amp;D975,"")</f>
        <v/>
      </c>
      <c r="G975" s="21"/>
      <c r="H975" s="0" t="str">
        <f aca="false">IFERROR(VLOOKUP(F975, Entries!$B:$F, 2, FALSE()),"")</f>
        <v/>
      </c>
      <c r="I975" s="0" t="str">
        <f aca="false">IFERROR(VLOOKUP(F975, Entries!$B:$F, 3, FALSE()),"")</f>
        <v/>
      </c>
      <c r="J975" s="0" t="str">
        <f aca="false">IFERROR(VLOOKUP(F975, Entries!$B:$F, 4, FALSE()),"")</f>
        <v/>
      </c>
      <c r="K975" s="0" t="str">
        <f aca="false">IFERROR(VLOOKUP(F975, Entries!$B:$F, 5, FALSE()),"")</f>
        <v/>
      </c>
      <c r="L975" s="0" t="str">
        <f aca="false">LEFT(Table22[[#This Row],[Category]],2)</f>
        <v/>
      </c>
      <c r="M975" s="0" t="str">
        <f aca="false">IF(F975&lt;&gt;0,COUNTIF($L$2:L975,L975),"")</f>
        <v/>
      </c>
      <c r="N975" s="0" t="str">
        <f aca="false">IF(F975&lt;&gt;0,L975&amp;":"&amp;M975,"")</f>
        <v/>
      </c>
    </row>
    <row r="976" customFormat="false" ht="15" hidden="false" customHeight="false" outlineLevel="0" collapsed="false">
      <c r="A976" s="5" t="n">
        <v>975</v>
      </c>
      <c r="B976" s="5" t="str">
        <f aca="false">IF(F976&lt;&gt;"",COUNTIF($J$2:J976,J976),"")</f>
        <v/>
      </c>
      <c r="C976" s="5" t="str">
        <f aca="false">IF(F976&lt;&gt;0,J976&amp;":"&amp;B976,"")</f>
        <v/>
      </c>
      <c r="D976" s="5" t="str">
        <f aca="false">IF(F976&lt;&gt;0,COUNTIF($K$2:K976,K976),"")</f>
        <v/>
      </c>
      <c r="E976" s="5" t="str">
        <f aca="false">IF(F976&lt;&gt;0,K976&amp;":"&amp;D976,"")</f>
        <v/>
      </c>
      <c r="G976" s="21"/>
      <c r="H976" s="0" t="str">
        <f aca="false">IFERROR(VLOOKUP(F976, Entries!$B:$F, 2, FALSE()),"")</f>
        <v/>
      </c>
      <c r="I976" s="0" t="str">
        <f aca="false">IFERROR(VLOOKUP(F976, Entries!$B:$F, 3, FALSE()),"")</f>
        <v/>
      </c>
      <c r="J976" s="0" t="str">
        <f aca="false">IFERROR(VLOOKUP(F976, Entries!$B:$F, 4, FALSE()),"")</f>
        <v/>
      </c>
      <c r="K976" s="0" t="str">
        <f aca="false">IFERROR(VLOOKUP(F976, Entries!$B:$F, 5, FALSE()),"")</f>
        <v/>
      </c>
      <c r="L976" s="0" t="str">
        <f aca="false">LEFT(Table22[[#This Row],[Category]],2)</f>
        <v/>
      </c>
      <c r="M976" s="0" t="str">
        <f aca="false">IF(F976&lt;&gt;0,COUNTIF($L$2:L976,L976),"")</f>
        <v/>
      </c>
      <c r="N976" s="0" t="str">
        <f aca="false">IF(F976&lt;&gt;0,L976&amp;":"&amp;M976,"")</f>
        <v/>
      </c>
    </row>
    <row r="977" customFormat="false" ht="15" hidden="false" customHeight="false" outlineLevel="0" collapsed="false">
      <c r="A977" s="5" t="n">
        <v>976</v>
      </c>
      <c r="B977" s="5" t="str">
        <f aca="false">IF(F977&lt;&gt;"",COUNTIF($J$2:J977,J977),"")</f>
        <v/>
      </c>
      <c r="C977" s="5" t="str">
        <f aca="false">IF(F977&lt;&gt;0,J977&amp;":"&amp;B977,"")</f>
        <v/>
      </c>
      <c r="D977" s="5" t="str">
        <f aca="false">IF(F977&lt;&gt;0,COUNTIF($K$2:K977,K977),"")</f>
        <v/>
      </c>
      <c r="E977" s="5" t="str">
        <f aca="false">IF(F977&lt;&gt;0,K977&amp;":"&amp;D977,"")</f>
        <v/>
      </c>
      <c r="G977" s="21"/>
      <c r="H977" s="0" t="str">
        <f aca="false">IFERROR(VLOOKUP(F977, Entries!$B:$F, 2, FALSE()),"")</f>
        <v/>
      </c>
      <c r="I977" s="0" t="str">
        <f aca="false">IFERROR(VLOOKUP(F977, Entries!$B:$F, 3, FALSE()),"")</f>
        <v/>
      </c>
      <c r="J977" s="0" t="str">
        <f aca="false">IFERROR(VLOOKUP(F977, Entries!$B:$F, 4, FALSE()),"")</f>
        <v/>
      </c>
      <c r="K977" s="0" t="str">
        <f aca="false">IFERROR(VLOOKUP(F977, Entries!$B:$F, 5, FALSE()),"")</f>
        <v/>
      </c>
      <c r="L977" s="0" t="str">
        <f aca="false">LEFT(Table22[[#This Row],[Category]],2)</f>
        <v/>
      </c>
      <c r="M977" s="0" t="str">
        <f aca="false">IF(F977&lt;&gt;0,COUNTIF($L$2:L977,L977),"")</f>
        <v/>
      </c>
      <c r="N977" s="0" t="str">
        <f aca="false">IF(F977&lt;&gt;0,L977&amp;":"&amp;M977,"")</f>
        <v/>
      </c>
    </row>
    <row r="978" customFormat="false" ht="15" hidden="false" customHeight="false" outlineLevel="0" collapsed="false">
      <c r="A978" s="5" t="n">
        <v>977</v>
      </c>
      <c r="B978" s="5" t="str">
        <f aca="false">IF(F978&lt;&gt;"",COUNTIF($J$2:J978,J978),"")</f>
        <v/>
      </c>
      <c r="C978" s="5" t="str">
        <f aca="false">IF(F978&lt;&gt;0,J978&amp;":"&amp;B978,"")</f>
        <v/>
      </c>
      <c r="D978" s="5" t="str">
        <f aca="false">IF(F978&lt;&gt;0,COUNTIF($K$2:K978,K978),"")</f>
        <v/>
      </c>
      <c r="E978" s="5" t="str">
        <f aca="false">IF(F978&lt;&gt;0,K978&amp;":"&amp;D978,"")</f>
        <v/>
      </c>
      <c r="G978" s="21"/>
      <c r="H978" s="0" t="str">
        <f aca="false">IFERROR(VLOOKUP(F978, Entries!$B:$F, 2, FALSE()),"")</f>
        <v/>
      </c>
      <c r="I978" s="0" t="str">
        <f aca="false">IFERROR(VLOOKUP(F978, Entries!$B:$F, 3, FALSE()),"")</f>
        <v/>
      </c>
      <c r="J978" s="0" t="str">
        <f aca="false">IFERROR(VLOOKUP(F978, Entries!$B:$F, 4, FALSE()),"")</f>
        <v/>
      </c>
      <c r="K978" s="0" t="str">
        <f aca="false">IFERROR(VLOOKUP(F978, Entries!$B:$F, 5, FALSE()),"")</f>
        <v/>
      </c>
      <c r="L978" s="0" t="str">
        <f aca="false">LEFT(Table22[[#This Row],[Category]],2)</f>
        <v/>
      </c>
      <c r="M978" s="0" t="str">
        <f aca="false">IF(F978&lt;&gt;0,COUNTIF($L$2:L978,L978),"")</f>
        <v/>
      </c>
      <c r="N978" s="0" t="str">
        <f aca="false">IF(F978&lt;&gt;0,L978&amp;":"&amp;M978,"")</f>
        <v/>
      </c>
    </row>
    <row r="979" customFormat="false" ht="15" hidden="false" customHeight="false" outlineLevel="0" collapsed="false">
      <c r="A979" s="5" t="n">
        <v>978</v>
      </c>
      <c r="B979" s="5" t="str">
        <f aca="false">IF(F979&lt;&gt;"",COUNTIF($J$2:J979,J979),"")</f>
        <v/>
      </c>
      <c r="C979" s="5" t="str">
        <f aca="false">IF(F979&lt;&gt;0,J979&amp;":"&amp;B979,"")</f>
        <v/>
      </c>
      <c r="D979" s="5" t="str">
        <f aca="false">IF(F979&lt;&gt;0,COUNTIF($K$2:K979,K979),"")</f>
        <v/>
      </c>
      <c r="E979" s="5" t="str">
        <f aca="false">IF(F979&lt;&gt;0,K979&amp;":"&amp;D979,"")</f>
        <v/>
      </c>
      <c r="G979" s="21"/>
      <c r="H979" s="0" t="str">
        <f aca="false">IFERROR(VLOOKUP(F979, Entries!$B:$F, 2, FALSE()),"")</f>
        <v/>
      </c>
      <c r="I979" s="0" t="str">
        <f aca="false">IFERROR(VLOOKUP(F979, Entries!$B:$F, 3, FALSE()),"")</f>
        <v/>
      </c>
      <c r="J979" s="0" t="str">
        <f aca="false">IFERROR(VLOOKUP(F979, Entries!$B:$F, 4, FALSE()),"")</f>
        <v/>
      </c>
      <c r="K979" s="0" t="str">
        <f aca="false">IFERROR(VLOOKUP(F979, Entries!$B:$F, 5, FALSE()),"")</f>
        <v/>
      </c>
      <c r="L979" s="0" t="str">
        <f aca="false">LEFT(Table22[[#This Row],[Category]],2)</f>
        <v/>
      </c>
      <c r="M979" s="0" t="str">
        <f aca="false">IF(F979&lt;&gt;0,COUNTIF($L$2:L979,L979),"")</f>
        <v/>
      </c>
      <c r="N979" s="0" t="str">
        <f aca="false">IF(F979&lt;&gt;0,L979&amp;":"&amp;M979,"")</f>
        <v/>
      </c>
    </row>
    <row r="980" customFormat="false" ht="15" hidden="false" customHeight="false" outlineLevel="0" collapsed="false">
      <c r="A980" s="5" t="n">
        <v>979</v>
      </c>
      <c r="B980" s="5" t="str">
        <f aca="false">IF(F980&lt;&gt;"",COUNTIF($J$2:J980,J980),"")</f>
        <v/>
      </c>
      <c r="C980" s="5" t="str">
        <f aca="false">IF(F980&lt;&gt;0,J980&amp;":"&amp;B980,"")</f>
        <v/>
      </c>
      <c r="D980" s="5" t="str">
        <f aca="false">IF(F980&lt;&gt;0,COUNTIF($K$2:K980,K980),"")</f>
        <v/>
      </c>
      <c r="E980" s="5" t="str">
        <f aca="false">IF(F980&lt;&gt;0,K980&amp;":"&amp;D980,"")</f>
        <v/>
      </c>
      <c r="G980" s="21"/>
      <c r="H980" s="0" t="str">
        <f aca="false">IFERROR(VLOOKUP(F980, Entries!$B:$F, 2, FALSE()),"")</f>
        <v/>
      </c>
      <c r="I980" s="0" t="str">
        <f aca="false">IFERROR(VLOOKUP(F980, Entries!$B:$F, 3, FALSE()),"")</f>
        <v/>
      </c>
      <c r="J980" s="0" t="str">
        <f aca="false">IFERROR(VLOOKUP(F980, Entries!$B:$F, 4, FALSE()),"")</f>
        <v/>
      </c>
      <c r="K980" s="0" t="str">
        <f aca="false">IFERROR(VLOOKUP(F980, Entries!$B:$F, 5, FALSE()),"")</f>
        <v/>
      </c>
      <c r="L980" s="0" t="str">
        <f aca="false">LEFT(Table22[[#This Row],[Category]],2)</f>
        <v/>
      </c>
      <c r="M980" s="0" t="str">
        <f aca="false">IF(F980&lt;&gt;0,COUNTIF($L$2:L980,L980),"")</f>
        <v/>
      </c>
      <c r="N980" s="0" t="str">
        <f aca="false">IF(F980&lt;&gt;0,L980&amp;":"&amp;M980,"")</f>
        <v/>
      </c>
    </row>
    <row r="981" customFormat="false" ht="15" hidden="false" customHeight="false" outlineLevel="0" collapsed="false">
      <c r="A981" s="5" t="n">
        <v>980</v>
      </c>
      <c r="B981" s="5" t="str">
        <f aca="false">IF(F981&lt;&gt;"",COUNTIF($J$2:J981,J981),"")</f>
        <v/>
      </c>
      <c r="C981" s="5" t="str">
        <f aca="false">IF(F981&lt;&gt;0,J981&amp;":"&amp;B981,"")</f>
        <v/>
      </c>
      <c r="D981" s="5" t="str">
        <f aca="false">IF(F981&lt;&gt;0,COUNTIF($K$2:K981,K981),"")</f>
        <v/>
      </c>
      <c r="E981" s="5" t="str">
        <f aca="false">IF(F981&lt;&gt;0,K981&amp;":"&amp;D981,"")</f>
        <v/>
      </c>
      <c r="G981" s="21"/>
      <c r="H981" s="0" t="str">
        <f aca="false">IFERROR(VLOOKUP(F981, Entries!$B:$F, 2, FALSE()),"")</f>
        <v/>
      </c>
      <c r="I981" s="0" t="str">
        <f aca="false">IFERROR(VLOOKUP(F981, Entries!$B:$F, 3, FALSE()),"")</f>
        <v/>
      </c>
      <c r="J981" s="0" t="str">
        <f aca="false">IFERROR(VLOOKUP(F981, Entries!$B:$F, 4, FALSE()),"")</f>
        <v/>
      </c>
      <c r="K981" s="0" t="str">
        <f aca="false">IFERROR(VLOOKUP(F981, Entries!$B:$F, 5, FALSE()),"")</f>
        <v/>
      </c>
      <c r="L981" s="0" t="str">
        <f aca="false">LEFT(Table22[[#This Row],[Category]],2)</f>
        <v/>
      </c>
      <c r="M981" s="0" t="str">
        <f aca="false">IF(F981&lt;&gt;0,COUNTIF($L$2:L981,L981),"")</f>
        <v/>
      </c>
      <c r="N981" s="0" t="str">
        <f aca="false">IF(F981&lt;&gt;0,L981&amp;":"&amp;M981,"")</f>
        <v/>
      </c>
    </row>
    <row r="982" customFormat="false" ht="15" hidden="false" customHeight="false" outlineLevel="0" collapsed="false">
      <c r="A982" s="5" t="n">
        <v>981</v>
      </c>
      <c r="B982" s="5" t="str">
        <f aca="false">IF(F982&lt;&gt;"",COUNTIF($J$2:J982,J982),"")</f>
        <v/>
      </c>
      <c r="C982" s="5" t="str">
        <f aca="false">IF(F982&lt;&gt;0,J982&amp;":"&amp;B982,"")</f>
        <v/>
      </c>
      <c r="D982" s="5" t="str">
        <f aca="false">IF(F982&lt;&gt;0,COUNTIF($K$2:K982,K982),"")</f>
        <v/>
      </c>
      <c r="E982" s="5" t="str">
        <f aca="false">IF(F982&lt;&gt;0,K982&amp;":"&amp;D982,"")</f>
        <v/>
      </c>
      <c r="G982" s="21"/>
      <c r="H982" s="0" t="str">
        <f aca="false">IFERROR(VLOOKUP(F982, Entries!$B:$F, 2, FALSE()),"")</f>
        <v/>
      </c>
      <c r="I982" s="0" t="str">
        <f aca="false">IFERROR(VLOOKUP(F982, Entries!$B:$F, 3, FALSE()),"")</f>
        <v/>
      </c>
      <c r="J982" s="0" t="str">
        <f aca="false">IFERROR(VLOOKUP(F982, Entries!$B:$F, 4, FALSE()),"")</f>
        <v/>
      </c>
      <c r="K982" s="0" t="str">
        <f aca="false">IFERROR(VLOOKUP(F982, Entries!$B:$F, 5, FALSE()),"")</f>
        <v/>
      </c>
      <c r="L982" s="0" t="str">
        <f aca="false">LEFT(Table22[[#This Row],[Category]],2)</f>
        <v/>
      </c>
      <c r="M982" s="0" t="str">
        <f aca="false">IF(F982&lt;&gt;0,COUNTIF($L$2:L982,L982),"")</f>
        <v/>
      </c>
      <c r="N982" s="0" t="str">
        <f aca="false">IF(F982&lt;&gt;0,L982&amp;":"&amp;M982,"")</f>
        <v/>
      </c>
    </row>
    <row r="983" customFormat="false" ht="15" hidden="false" customHeight="false" outlineLevel="0" collapsed="false">
      <c r="A983" s="5" t="n">
        <v>982</v>
      </c>
      <c r="B983" s="5" t="str">
        <f aca="false">IF(F983&lt;&gt;"",COUNTIF($J$2:J983,J983),"")</f>
        <v/>
      </c>
      <c r="C983" s="5" t="str">
        <f aca="false">IF(F983&lt;&gt;0,J983&amp;":"&amp;B983,"")</f>
        <v/>
      </c>
      <c r="D983" s="5" t="str">
        <f aca="false">IF(F983&lt;&gt;0,COUNTIF($K$2:K983,K983),"")</f>
        <v/>
      </c>
      <c r="E983" s="5" t="str">
        <f aca="false">IF(F983&lt;&gt;0,K983&amp;":"&amp;D983,"")</f>
        <v/>
      </c>
      <c r="G983" s="21"/>
      <c r="H983" s="0" t="str">
        <f aca="false">IFERROR(VLOOKUP(F983, Entries!$B:$F, 2, FALSE()),"")</f>
        <v/>
      </c>
      <c r="I983" s="0" t="str">
        <f aca="false">IFERROR(VLOOKUP(F983, Entries!$B:$F, 3, FALSE()),"")</f>
        <v/>
      </c>
      <c r="J983" s="0" t="str">
        <f aca="false">IFERROR(VLOOKUP(F983, Entries!$B:$F, 4, FALSE()),"")</f>
        <v/>
      </c>
      <c r="K983" s="0" t="str">
        <f aca="false">IFERROR(VLOOKUP(F983, Entries!$B:$F, 5, FALSE()),"")</f>
        <v/>
      </c>
      <c r="L983" s="0" t="str">
        <f aca="false">LEFT(Table22[[#This Row],[Category]],2)</f>
        <v/>
      </c>
      <c r="M983" s="0" t="str">
        <f aca="false">IF(F983&lt;&gt;0,COUNTIF($L$2:L983,L983),"")</f>
        <v/>
      </c>
      <c r="N983" s="0" t="str">
        <f aca="false">IF(F983&lt;&gt;0,L983&amp;":"&amp;M983,"")</f>
        <v/>
      </c>
    </row>
    <row r="984" customFormat="false" ht="15" hidden="false" customHeight="false" outlineLevel="0" collapsed="false">
      <c r="A984" s="5" t="n">
        <v>983</v>
      </c>
      <c r="B984" s="5" t="str">
        <f aca="false">IF(F984&lt;&gt;"",COUNTIF($J$2:J984,J984),"")</f>
        <v/>
      </c>
      <c r="C984" s="5" t="str">
        <f aca="false">IF(F984&lt;&gt;0,J984&amp;":"&amp;B984,"")</f>
        <v/>
      </c>
      <c r="D984" s="5" t="str">
        <f aca="false">IF(F984&lt;&gt;0,COUNTIF($K$2:K984,K984),"")</f>
        <v/>
      </c>
      <c r="E984" s="5" t="str">
        <f aca="false">IF(F984&lt;&gt;0,K984&amp;":"&amp;D984,"")</f>
        <v/>
      </c>
      <c r="G984" s="21"/>
      <c r="H984" s="0" t="str">
        <f aca="false">IFERROR(VLOOKUP(F984, Entries!$B:$F, 2, FALSE()),"")</f>
        <v/>
      </c>
      <c r="I984" s="0" t="str">
        <f aca="false">IFERROR(VLOOKUP(F984, Entries!$B:$F, 3, FALSE()),"")</f>
        <v/>
      </c>
      <c r="J984" s="0" t="str">
        <f aca="false">IFERROR(VLOOKUP(F984, Entries!$B:$F, 4, FALSE()),"")</f>
        <v/>
      </c>
      <c r="K984" s="0" t="str">
        <f aca="false">IFERROR(VLOOKUP(F984, Entries!$B:$F, 5, FALSE()),"")</f>
        <v/>
      </c>
      <c r="L984" s="0" t="str">
        <f aca="false">LEFT(Table22[[#This Row],[Category]],2)</f>
        <v/>
      </c>
      <c r="M984" s="0" t="str">
        <f aca="false">IF(F984&lt;&gt;0,COUNTIF($L$2:L984,L984),"")</f>
        <v/>
      </c>
      <c r="N984" s="0" t="str">
        <f aca="false">IF(F984&lt;&gt;0,L984&amp;":"&amp;M984,"")</f>
        <v/>
      </c>
    </row>
    <row r="985" customFormat="false" ht="15" hidden="false" customHeight="false" outlineLevel="0" collapsed="false">
      <c r="A985" s="5" t="n">
        <v>984</v>
      </c>
      <c r="B985" s="5" t="str">
        <f aca="false">IF(F985&lt;&gt;"",COUNTIF($J$2:J985,J985),"")</f>
        <v/>
      </c>
      <c r="C985" s="5" t="str">
        <f aca="false">IF(F985&lt;&gt;0,J985&amp;":"&amp;B985,"")</f>
        <v/>
      </c>
      <c r="D985" s="5" t="str">
        <f aca="false">IF(F985&lt;&gt;0,COUNTIF($K$2:K985,K985),"")</f>
        <v/>
      </c>
      <c r="E985" s="5" t="str">
        <f aca="false">IF(F985&lt;&gt;0,K985&amp;":"&amp;D985,"")</f>
        <v/>
      </c>
      <c r="G985" s="21"/>
      <c r="H985" s="0" t="str">
        <f aca="false">IFERROR(VLOOKUP(F985, Entries!$B:$F, 2, FALSE()),"")</f>
        <v/>
      </c>
      <c r="I985" s="0" t="str">
        <f aca="false">IFERROR(VLOOKUP(F985, Entries!$B:$F, 3, FALSE()),"")</f>
        <v/>
      </c>
      <c r="J985" s="0" t="str">
        <f aca="false">IFERROR(VLOOKUP(F985, Entries!$B:$F, 4, FALSE()),"")</f>
        <v/>
      </c>
      <c r="K985" s="0" t="str">
        <f aca="false">IFERROR(VLOOKUP(F985, Entries!$B:$F, 5, FALSE()),"")</f>
        <v/>
      </c>
      <c r="L985" s="0" t="str">
        <f aca="false">LEFT(Table22[[#This Row],[Category]],2)</f>
        <v/>
      </c>
      <c r="M985" s="0" t="str">
        <f aca="false">IF(F985&lt;&gt;0,COUNTIF($L$2:L985,L985),"")</f>
        <v/>
      </c>
      <c r="N985" s="0" t="str">
        <f aca="false">IF(F985&lt;&gt;0,L985&amp;":"&amp;M985,"")</f>
        <v/>
      </c>
    </row>
    <row r="986" customFormat="false" ht="15" hidden="false" customHeight="false" outlineLevel="0" collapsed="false">
      <c r="A986" s="5" t="n">
        <v>985</v>
      </c>
      <c r="B986" s="5" t="str">
        <f aca="false">IF(F986&lt;&gt;"",COUNTIF($J$2:J986,J986),"")</f>
        <v/>
      </c>
      <c r="C986" s="5" t="str">
        <f aca="false">IF(F986&lt;&gt;0,J986&amp;":"&amp;B986,"")</f>
        <v/>
      </c>
      <c r="D986" s="5" t="str">
        <f aca="false">IF(F986&lt;&gt;0,COUNTIF($K$2:K986,K986),"")</f>
        <v/>
      </c>
      <c r="E986" s="5" t="str">
        <f aca="false">IF(F986&lt;&gt;0,K986&amp;":"&amp;D986,"")</f>
        <v/>
      </c>
      <c r="G986" s="21"/>
      <c r="H986" s="0" t="str">
        <f aca="false">IFERROR(VLOOKUP(F986, Entries!$B:$F, 2, FALSE()),"")</f>
        <v/>
      </c>
      <c r="I986" s="0" t="str">
        <f aca="false">IFERROR(VLOOKUP(F986, Entries!$B:$F, 3, FALSE()),"")</f>
        <v/>
      </c>
      <c r="J986" s="0" t="str">
        <f aca="false">IFERROR(VLOOKUP(F986, Entries!$B:$F, 4, FALSE()),"")</f>
        <v/>
      </c>
      <c r="K986" s="0" t="str">
        <f aca="false">IFERROR(VLOOKUP(F986, Entries!$B:$F, 5, FALSE()),"")</f>
        <v/>
      </c>
      <c r="L986" s="0" t="str">
        <f aca="false">LEFT(Table22[[#This Row],[Category]],2)</f>
        <v/>
      </c>
      <c r="M986" s="0" t="str">
        <f aca="false">IF(F986&lt;&gt;0,COUNTIF($L$2:L986,L986),"")</f>
        <v/>
      </c>
      <c r="N986" s="0" t="str">
        <f aca="false">IF(F986&lt;&gt;0,L986&amp;":"&amp;M986,"")</f>
        <v/>
      </c>
    </row>
    <row r="987" customFormat="false" ht="15" hidden="false" customHeight="false" outlineLevel="0" collapsed="false">
      <c r="A987" s="5" t="n">
        <v>986</v>
      </c>
      <c r="B987" s="5" t="str">
        <f aca="false">IF(F987&lt;&gt;"",COUNTIF($J$2:J987,J987),"")</f>
        <v/>
      </c>
      <c r="C987" s="5" t="str">
        <f aca="false">IF(F987&lt;&gt;0,J987&amp;":"&amp;B987,"")</f>
        <v/>
      </c>
      <c r="D987" s="5" t="str">
        <f aca="false">IF(F987&lt;&gt;0,COUNTIF($K$2:K987,K987),"")</f>
        <v/>
      </c>
      <c r="E987" s="5" t="str">
        <f aca="false">IF(F987&lt;&gt;0,K987&amp;":"&amp;D987,"")</f>
        <v/>
      </c>
      <c r="G987" s="21"/>
      <c r="H987" s="0" t="str">
        <f aca="false">IFERROR(VLOOKUP(F987, Entries!$B:$F, 2, FALSE()),"")</f>
        <v/>
      </c>
      <c r="I987" s="0" t="str">
        <f aca="false">IFERROR(VLOOKUP(F987, Entries!$B:$F, 3, FALSE()),"")</f>
        <v/>
      </c>
      <c r="J987" s="0" t="str">
        <f aca="false">IFERROR(VLOOKUP(F987, Entries!$B:$F, 4, FALSE()),"")</f>
        <v/>
      </c>
      <c r="K987" s="0" t="str">
        <f aca="false">IFERROR(VLOOKUP(F987, Entries!$B:$F, 5, FALSE()),"")</f>
        <v/>
      </c>
      <c r="L987" s="0" t="str">
        <f aca="false">LEFT(Table22[[#This Row],[Category]],2)</f>
        <v/>
      </c>
      <c r="M987" s="0" t="str">
        <f aca="false">IF(F987&lt;&gt;0,COUNTIF($L$2:L987,L987),"")</f>
        <v/>
      </c>
      <c r="N987" s="0" t="str">
        <f aca="false">IF(F987&lt;&gt;0,L987&amp;":"&amp;M987,"")</f>
        <v/>
      </c>
    </row>
    <row r="988" customFormat="false" ht="15" hidden="false" customHeight="false" outlineLevel="0" collapsed="false">
      <c r="A988" s="5" t="n">
        <v>987</v>
      </c>
      <c r="B988" s="5" t="str">
        <f aca="false">IF(F988&lt;&gt;"",COUNTIF($J$2:J988,J988),"")</f>
        <v/>
      </c>
      <c r="C988" s="5" t="str">
        <f aca="false">IF(F988&lt;&gt;0,J988&amp;":"&amp;B988,"")</f>
        <v/>
      </c>
      <c r="D988" s="5" t="str">
        <f aca="false">IF(F988&lt;&gt;0,COUNTIF($K$2:K988,K988),"")</f>
        <v/>
      </c>
      <c r="E988" s="5" t="str">
        <f aca="false">IF(F988&lt;&gt;0,K988&amp;":"&amp;D988,"")</f>
        <v/>
      </c>
      <c r="G988" s="21"/>
      <c r="H988" s="0" t="str">
        <f aca="false">IFERROR(VLOOKUP(F988, Entries!$B:$F, 2, FALSE()),"")</f>
        <v/>
      </c>
      <c r="I988" s="0" t="str">
        <f aca="false">IFERROR(VLOOKUP(F988, Entries!$B:$F, 3, FALSE()),"")</f>
        <v/>
      </c>
      <c r="J988" s="0" t="str">
        <f aca="false">IFERROR(VLOOKUP(F988, Entries!$B:$F, 4, FALSE()),"")</f>
        <v/>
      </c>
      <c r="K988" s="0" t="str">
        <f aca="false">IFERROR(VLOOKUP(F988, Entries!$B:$F, 5, FALSE()),"")</f>
        <v/>
      </c>
      <c r="L988" s="0" t="str">
        <f aca="false">LEFT(Table22[[#This Row],[Category]],2)</f>
        <v/>
      </c>
      <c r="M988" s="0" t="str">
        <f aca="false">IF(F988&lt;&gt;0,COUNTIF($L$2:L988,L988),"")</f>
        <v/>
      </c>
      <c r="N988" s="0" t="str">
        <f aca="false">IF(F988&lt;&gt;0,L988&amp;":"&amp;M988,"")</f>
        <v/>
      </c>
    </row>
    <row r="989" customFormat="false" ht="15" hidden="false" customHeight="false" outlineLevel="0" collapsed="false">
      <c r="A989" s="5" t="n">
        <v>988</v>
      </c>
      <c r="B989" s="5" t="str">
        <f aca="false">IF(F989&lt;&gt;"",COUNTIF($J$2:J989,J989),"")</f>
        <v/>
      </c>
      <c r="C989" s="5" t="str">
        <f aca="false">IF(F989&lt;&gt;0,J989&amp;":"&amp;B989,"")</f>
        <v/>
      </c>
      <c r="D989" s="5" t="str">
        <f aca="false">IF(F989&lt;&gt;0,COUNTIF($K$2:K989,K989),"")</f>
        <v/>
      </c>
      <c r="E989" s="5" t="str">
        <f aca="false">IF(F989&lt;&gt;0,K989&amp;":"&amp;D989,"")</f>
        <v/>
      </c>
      <c r="G989" s="21"/>
      <c r="H989" s="0" t="str">
        <f aca="false">IFERROR(VLOOKUP(F989, Entries!$B:$F, 2, FALSE()),"")</f>
        <v/>
      </c>
      <c r="I989" s="0" t="str">
        <f aca="false">IFERROR(VLOOKUP(F989, Entries!$B:$F, 3, FALSE()),"")</f>
        <v/>
      </c>
      <c r="J989" s="0" t="str">
        <f aca="false">IFERROR(VLOOKUP(F989, Entries!$B:$F, 4, FALSE()),"")</f>
        <v/>
      </c>
      <c r="K989" s="0" t="str">
        <f aca="false">IFERROR(VLOOKUP(F989, Entries!$B:$F, 5, FALSE()),"")</f>
        <v/>
      </c>
      <c r="L989" s="0" t="str">
        <f aca="false">LEFT(Table22[[#This Row],[Category]],2)</f>
        <v/>
      </c>
      <c r="M989" s="0" t="str">
        <f aca="false">IF(F989&lt;&gt;0,COUNTIF($L$2:L989,L989),"")</f>
        <v/>
      </c>
      <c r="N989" s="0" t="str">
        <f aca="false">IF(F989&lt;&gt;0,L989&amp;":"&amp;M989,"")</f>
        <v/>
      </c>
    </row>
    <row r="990" customFormat="false" ht="15" hidden="false" customHeight="false" outlineLevel="0" collapsed="false">
      <c r="A990" s="5" t="n">
        <v>989</v>
      </c>
      <c r="B990" s="5" t="str">
        <f aca="false">IF(F990&lt;&gt;"",COUNTIF($J$2:J990,J990),"")</f>
        <v/>
      </c>
      <c r="C990" s="5" t="str">
        <f aca="false">IF(F990&lt;&gt;0,J990&amp;":"&amp;B990,"")</f>
        <v/>
      </c>
      <c r="D990" s="5" t="str">
        <f aca="false">IF(F990&lt;&gt;0,COUNTIF($K$2:K990,K990),"")</f>
        <v/>
      </c>
      <c r="E990" s="5" t="str">
        <f aca="false">IF(F990&lt;&gt;0,K990&amp;":"&amp;D990,"")</f>
        <v/>
      </c>
      <c r="G990" s="21"/>
      <c r="H990" s="0" t="str">
        <f aca="false">IFERROR(VLOOKUP(F990, Entries!$B:$F, 2, FALSE()),"")</f>
        <v/>
      </c>
      <c r="I990" s="0" t="str">
        <f aca="false">IFERROR(VLOOKUP(F990, Entries!$B:$F, 3, FALSE()),"")</f>
        <v/>
      </c>
      <c r="J990" s="0" t="str">
        <f aca="false">IFERROR(VLOOKUP(F990, Entries!$B:$F, 4, FALSE()),"")</f>
        <v/>
      </c>
      <c r="K990" s="0" t="str">
        <f aca="false">IFERROR(VLOOKUP(F990, Entries!$B:$F, 5, FALSE()),"")</f>
        <v/>
      </c>
      <c r="L990" s="0" t="str">
        <f aca="false">LEFT(Table22[[#This Row],[Category]],2)</f>
        <v/>
      </c>
      <c r="M990" s="0" t="str">
        <f aca="false">IF(F990&lt;&gt;0,COUNTIF($L$2:L990,L990),"")</f>
        <v/>
      </c>
      <c r="N990" s="0" t="str">
        <f aca="false">IF(F990&lt;&gt;0,L990&amp;":"&amp;M990,"")</f>
        <v/>
      </c>
    </row>
    <row r="991" customFormat="false" ht="15" hidden="false" customHeight="false" outlineLevel="0" collapsed="false">
      <c r="A991" s="5" t="n">
        <v>990</v>
      </c>
      <c r="B991" s="5" t="str">
        <f aca="false">IF(F991&lt;&gt;"",COUNTIF($J$2:J991,J991),"")</f>
        <v/>
      </c>
      <c r="C991" s="5" t="str">
        <f aca="false">IF(F991&lt;&gt;0,J991&amp;":"&amp;B991,"")</f>
        <v/>
      </c>
      <c r="D991" s="5" t="str">
        <f aca="false">IF(F991&lt;&gt;0,COUNTIF($K$2:K991,K991),"")</f>
        <v/>
      </c>
      <c r="E991" s="5" t="str">
        <f aca="false">IF(F991&lt;&gt;0,K991&amp;":"&amp;D991,"")</f>
        <v/>
      </c>
      <c r="G991" s="21"/>
      <c r="H991" s="0" t="str">
        <f aca="false">IFERROR(VLOOKUP(F991, Entries!$B:$F, 2, FALSE()),"")</f>
        <v/>
      </c>
      <c r="I991" s="0" t="str">
        <f aca="false">IFERROR(VLOOKUP(F991, Entries!$B:$F, 3, FALSE()),"")</f>
        <v/>
      </c>
      <c r="J991" s="0" t="str">
        <f aca="false">IFERROR(VLOOKUP(F991, Entries!$B:$F, 4, FALSE()),"")</f>
        <v/>
      </c>
      <c r="K991" s="0" t="str">
        <f aca="false">IFERROR(VLOOKUP(F991, Entries!$B:$F, 5, FALSE()),"")</f>
        <v/>
      </c>
      <c r="L991" s="0" t="str">
        <f aca="false">LEFT(Table22[[#This Row],[Category]],2)</f>
        <v/>
      </c>
      <c r="M991" s="0" t="str">
        <f aca="false">IF(F991&lt;&gt;0,COUNTIF($L$2:L991,L991),"")</f>
        <v/>
      </c>
      <c r="N991" s="0" t="str">
        <f aca="false">IF(F991&lt;&gt;0,L991&amp;":"&amp;M991,"")</f>
        <v/>
      </c>
    </row>
    <row r="992" customFormat="false" ht="15" hidden="false" customHeight="false" outlineLevel="0" collapsed="false">
      <c r="A992" s="5" t="n">
        <v>991</v>
      </c>
      <c r="B992" s="5" t="str">
        <f aca="false">IF(F992&lt;&gt;"",COUNTIF($J$2:J992,J992),"")</f>
        <v/>
      </c>
      <c r="C992" s="5" t="str">
        <f aca="false">IF(F992&lt;&gt;0,J992&amp;":"&amp;B992,"")</f>
        <v/>
      </c>
      <c r="D992" s="5" t="str">
        <f aca="false">IF(F992&lt;&gt;0,COUNTIF($K$2:K992,K992),"")</f>
        <v/>
      </c>
      <c r="E992" s="5" t="str">
        <f aca="false">IF(F992&lt;&gt;0,K992&amp;":"&amp;D992,"")</f>
        <v/>
      </c>
      <c r="G992" s="21"/>
      <c r="H992" s="0" t="str">
        <f aca="false">IFERROR(VLOOKUP(F992, Entries!$B:$F, 2, FALSE()),"")</f>
        <v/>
      </c>
      <c r="I992" s="0" t="str">
        <f aca="false">IFERROR(VLOOKUP(F992, Entries!$B:$F, 3, FALSE()),"")</f>
        <v/>
      </c>
      <c r="J992" s="0" t="str">
        <f aca="false">IFERROR(VLOOKUP(F992, Entries!$B:$F, 4, FALSE()),"")</f>
        <v/>
      </c>
      <c r="K992" s="0" t="str">
        <f aca="false">IFERROR(VLOOKUP(F992, Entries!$B:$F, 5, FALSE()),"")</f>
        <v/>
      </c>
      <c r="L992" s="0" t="str">
        <f aca="false">LEFT(Table22[[#This Row],[Category]],2)</f>
        <v/>
      </c>
      <c r="M992" s="0" t="str">
        <f aca="false">IF(F992&lt;&gt;0,COUNTIF($L$2:L992,L992),"")</f>
        <v/>
      </c>
      <c r="N992" s="0" t="str">
        <f aca="false">IF(F992&lt;&gt;0,L992&amp;":"&amp;M992,"")</f>
        <v/>
      </c>
    </row>
    <row r="993" customFormat="false" ht="15" hidden="false" customHeight="false" outlineLevel="0" collapsed="false">
      <c r="A993" s="5" t="n">
        <v>992</v>
      </c>
      <c r="B993" s="5" t="str">
        <f aca="false">IF(F993&lt;&gt;"",COUNTIF($J$2:J993,J993),"")</f>
        <v/>
      </c>
      <c r="C993" s="5" t="str">
        <f aca="false">IF(F993&lt;&gt;0,J993&amp;":"&amp;B993,"")</f>
        <v/>
      </c>
      <c r="D993" s="5" t="str">
        <f aca="false">IF(F993&lt;&gt;0,COUNTIF($K$2:K993,K993),"")</f>
        <v/>
      </c>
      <c r="E993" s="5" t="str">
        <f aca="false">IF(F993&lt;&gt;0,K993&amp;":"&amp;D993,"")</f>
        <v/>
      </c>
      <c r="G993" s="21"/>
      <c r="H993" s="0" t="str">
        <f aca="false">IFERROR(VLOOKUP(F993, Entries!$B:$F, 2, FALSE()),"")</f>
        <v/>
      </c>
      <c r="I993" s="0" t="str">
        <f aca="false">IFERROR(VLOOKUP(F993, Entries!$B:$F, 3, FALSE()),"")</f>
        <v/>
      </c>
      <c r="J993" s="0" t="str">
        <f aca="false">IFERROR(VLOOKUP(F993, Entries!$B:$F, 4, FALSE()),"")</f>
        <v/>
      </c>
      <c r="K993" s="0" t="str">
        <f aca="false">IFERROR(VLOOKUP(F993, Entries!$B:$F, 5, FALSE()),"")</f>
        <v/>
      </c>
      <c r="L993" s="0" t="str">
        <f aca="false">LEFT(Table22[[#This Row],[Category]],2)</f>
        <v/>
      </c>
      <c r="M993" s="0" t="str">
        <f aca="false">IF(F993&lt;&gt;0,COUNTIF($L$2:L993,L993),"")</f>
        <v/>
      </c>
      <c r="N993" s="0" t="str">
        <f aca="false">IF(F993&lt;&gt;0,L993&amp;":"&amp;M993,"")</f>
        <v/>
      </c>
    </row>
    <row r="994" customFormat="false" ht="15" hidden="false" customHeight="false" outlineLevel="0" collapsed="false">
      <c r="A994" s="5" t="n">
        <v>993</v>
      </c>
      <c r="B994" s="5" t="str">
        <f aca="false">IF(F994&lt;&gt;"",COUNTIF($J$2:J994,J994),"")</f>
        <v/>
      </c>
      <c r="C994" s="5" t="str">
        <f aca="false">IF(F994&lt;&gt;0,J994&amp;":"&amp;B994,"")</f>
        <v/>
      </c>
      <c r="D994" s="5" t="str">
        <f aca="false">IF(F994&lt;&gt;0,COUNTIF($K$2:K994,K994),"")</f>
        <v/>
      </c>
      <c r="E994" s="5" t="str">
        <f aca="false">IF(F994&lt;&gt;0,K994&amp;":"&amp;D994,"")</f>
        <v/>
      </c>
      <c r="G994" s="21"/>
      <c r="H994" s="0" t="str">
        <f aca="false">IFERROR(VLOOKUP(F994, Entries!$B:$F, 2, FALSE()),"")</f>
        <v/>
      </c>
      <c r="I994" s="0" t="str">
        <f aca="false">IFERROR(VLOOKUP(F994, Entries!$B:$F, 3, FALSE()),"")</f>
        <v/>
      </c>
      <c r="J994" s="0" t="str">
        <f aca="false">IFERROR(VLOOKUP(F994, Entries!$B:$F, 4, FALSE()),"")</f>
        <v/>
      </c>
      <c r="K994" s="0" t="str">
        <f aca="false">IFERROR(VLOOKUP(F994, Entries!$B:$F, 5, FALSE()),"")</f>
        <v/>
      </c>
      <c r="L994" s="0" t="str">
        <f aca="false">LEFT(Table22[[#This Row],[Category]],2)</f>
        <v/>
      </c>
      <c r="M994" s="0" t="str">
        <f aca="false">IF(F994&lt;&gt;0,COUNTIF($L$2:L994,L994),"")</f>
        <v/>
      </c>
      <c r="N994" s="0" t="str">
        <f aca="false">IF(F994&lt;&gt;0,L994&amp;":"&amp;M994,"")</f>
        <v/>
      </c>
    </row>
    <row r="995" customFormat="false" ht="15" hidden="false" customHeight="false" outlineLevel="0" collapsed="false">
      <c r="A995" s="5" t="n">
        <v>994</v>
      </c>
      <c r="B995" s="5" t="str">
        <f aca="false">IF(F995&lt;&gt;"",COUNTIF($J$2:J995,J995),"")</f>
        <v/>
      </c>
      <c r="C995" s="5" t="str">
        <f aca="false">IF(F995&lt;&gt;0,J995&amp;":"&amp;B995,"")</f>
        <v/>
      </c>
      <c r="D995" s="5" t="str">
        <f aca="false">IF(F995&lt;&gt;0,COUNTIF($K$2:K995,K995),"")</f>
        <v/>
      </c>
      <c r="E995" s="5" t="str">
        <f aca="false">IF(F995&lt;&gt;0,K995&amp;":"&amp;D995,"")</f>
        <v/>
      </c>
      <c r="G995" s="21"/>
      <c r="H995" s="0" t="str">
        <f aca="false">IFERROR(VLOOKUP(F995, Entries!$B:$F, 2, FALSE()),"")</f>
        <v/>
      </c>
      <c r="I995" s="0" t="str">
        <f aca="false">IFERROR(VLOOKUP(F995, Entries!$B:$F, 3, FALSE()),"")</f>
        <v/>
      </c>
      <c r="J995" s="0" t="str">
        <f aca="false">IFERROR(VLOOKUP(F995, Entries!$B:$F, 4, FALSE()),"")</f>
        <v/>
      </c>
      <c r="K995" s="0" t="str">
        <f aca="false">IFERROR(VLOOKUP(F995, Entries!$B:$F, 5, FALSE()),"")</f>
        <v/>
      </c>
      <c r="L995" s="0" t="str">
        <f aca="false">LEFT(Table22[[#This Row],[Category]],2)</f>
        <v/>
      </c>
      <c r="M995" s="0" t="str">
        <f aca="false">IF(F995&lt;&gt;0,COUNTIF($L$2:L995,L995),"")</f>
        <v/>
      </c>
      <c r="N995" s="0" t="str">
        <f aca="false">IF(F995&lt;&gt;0,L995&amp;":"&amp;M995,"")</f>
        <v/>
      </c>
    </row>
    <row r="996" customFormat="false" ht="15" hidden="false" customHeight="false" outlineLevel="0" collapsed="false">
      <c r="A996" s="5" t="n">
        <v>995</v>
      </c>
      <c r="B996" s="5" t="str">
        <f aca="false">IF(F996&lt;&gt;"",COUNTIF($J$2:J996,J996),"")</f>
        <v/>
      </c>
      <c r="C996" s="5" t="str">
        <f aca="false">IF(F996&lt;&gt;0,J996&amp;":"&amp;B996,"")</f>
        <v/>
      </c>
      <c r="D996" s="5" t="str">
        <f aca="false">IF(F996&lt;&gt;0,COUNTIF($K$2:K996,K996),"")</f>
        <v/>
      </c>
      <c r="E996" s="5" t="str">
        <f aca="false">IF(F996&lt;&gt;0,K996&amp;":"&amp;D996,"")</f>
        <v/>
      </c>
      <c r="G996" s="21"/>
      <c r="H996" s="0" t="str">
        <f aca="false">IFERROR(VLOOKUP(F996, Entries!$B:$F, 2, FALSE()),"")</f>
        <v/>
      </c>
      <c r="I996" s="0" t="str">
        <f aca="false">IFERROR(VLOOKUP(F996, Entries!$B:$F, 3, FALSE()),"")</f>
        <v/>
      </c>
      <c r="J996" s="0" t="str">
        <f aca="false">IFERROR(VLOOKUP(F996, Entries!$B:$F, 4, FALSE()),"")</f>
        <v/>
      </c>
      <c r="K996" s="0" t="str">
        <f aca="false">IFERROR(VLOOKUP(F996, Entries!$B:$F, 5, FALSE()),"")</f>
        <v/>
      </c>
      <c r="L996" s="0" t="str">
        <f aca="false">LEFT(Table22[[#This Row],[Category]],2)</f>
        <v/>
      </c>
      <c r="M996" s="0" t="str">
        <f aca="false">IF(F996&lt;&gt;0,COUNTIF($L$2:L996,L996),"")</f>
        <v/>
      </c>
      <c r="N996" s="0" t="str">
        <f aca="false">IF(F996&lt;&gt;0,L996&amp;":"&amp;M996,"")</f>
        <v/>
      </c>
    </row>
    <row r="997" customFormat="false" ht="15" hidden="false" customHeight="false" outlineLevel="0" collapsed="false">
      <c r="A997" s="5" t="n">
        <v>996</v>
      </c>
      <c r="B997" s="5" t="str">
        <f aca="false">IF(F997&lt;&gt;"",COUNTIF($J$2:J997,J997),"")</f>
        <v/>
      </c>
      <c r="C997" s="5" t="str">
        <f aca="false">IF(F997&lt;&gt;0,J997&amp;":"&amp;B997,"")</f>
        <v/>
      </c>
      <c r="D997" s="5" t="str">
        <f aca="false">IF(F997&lt;&gt;0,COUNTIF($K$2:K997,K997),"")</f>
        <v/>
      </c>
      <c r="E997" s="5" t="str">
        <f aca="false">IF(F997&lt;&gt;0,K997&amp;":"&amp;D997,"")</f>
        <v/>
      </c>
      <c r="G997" s="21"/>
      <c r="H997" s="0" t="str">
        <f aca="false">IFERROR(VLOOKUP(F997, Entries!$B:$F, 2, FALSE()),"")</f>
        <v/>
      </c>
      <c r="I997" s="0" t="str">
        <f aca="false">IFERROR(VLOOKUP(F997, Entries!$B:$F, 3, FALSE()),"")</f>
        <v/>
      </c>
      <c r="J997" s="0" t="str">
        <f aca="false">IFERROR(VLOOKUP(F997, Entries!$B:$F, 4, FALSE()),"")</f>
        <v/>
      </c>
      <c r="K997" s="0" t="str">
        <f aca="false">IFERROR(VLOOKUP(F997, Entries!$B:$F, 5, FALSE()),"")</f>
        <v/>
      </c>
      <c r="L997" s="0" t="str">
        <f aca="false">LEFT(Table22[[#This Row],[Category]],2)</f>
        <v/>
      </c>
      <c r="M997" s="0" t="str">
        <f aca="false">IF(F997&lt;&gt;0,COUNTIF($L$2:L997,L997),"")</f>
        <v/>
      </c>
      <c r="N997" s="0" t="str">
        <f aca="false">IF(F997&lt;&gt;0,L997&amp;":"&amp;M997,"")</f>
        <v/>
      </c>
    </row>
    <row r="998" customFormat="false" ht="15" hidden="false" customHeight="false" outlineLevel="0" collapsed="false">
      <c r="A998" s="5" t="n">
        <v>997</v>
      </c>
      <c r="B998" s="5" t="str">
        <f aca="false">IF(F998&lt;&gt;"",COUNTIF($J$2:J998,J998),"")</f>
        <v/>
      </c>
      <c r="C998" s="5" t="str">
        <f aca="false">IF(F998&lt;&gt;0,J998&amp;":"&amp;B998,"")</f>
        <v/>
      </c>
      <c r="D998" s="5" t="str">
        <f aca="false">IF(F998&lt;&gt;0,COUNTIF($K$2:K998,K998),"")</f>
        <v/>
      </c>
      <c r="E998" s="5" t="str">
        <f aca="false">IF(F998&lt;&gt;0,K998&amp;":"&amp;D998,"")</f>
        <v/>
      </c>
      <c r="G998" s="21"/>
      <c r="H998" s="0" t="str">
        <f aca="false">IFERROR(VLOOKUP(F998, Entries!$B:$F, 2, FALSE()),"")</f>
        <v/>
      </c>
      <c r="I998" s="0" t="str">
        <f aca="false">IFERROR(VLOOKUP(F998, Entries!$B:$F, 3, FALSE()),"")</f>
        <v/>
      </c>
      <c r="J998" s="0" t="str">
        <f aca="false">IFERROR(VLOOKUP(F998, Entries!$B:$F, 4, FALSE()),"")</f>
        <v/>
      </c>
      <c r="K998" s="0" t="str">
        <f aca="false">IFERROR(VLOOKUP(F998, Entries!$B:$F, 5, FALSE()),"")</f>
        <v/>
      </c>
      <c r="L998" s="0" t="str">
        <f aca="false">LEFT(Table22[[#This Row],[Category]],2)</f>
        <v/>
      </c>
      <c r="M998" s="0" t="str">
        <f aca="false">IF(F998&lt;&gt;0,COUNTIF($L$2:L998,L998),"")</f>
        <v/>
      </c>
      <c r="N998" s="0" t="str">
        <f aca="false">IF(F998&lt;&gt;0,L998&amp;":"&amp;M998,"")</f>
        <v/>
      </c>
    </row>
    <row r="999" customFormat="false" ht="15" hidden="false" customHeight="false" outlineLevel="0" collapsed="false">
      <c r="A999" s="5" t="n">
        <v>998</v>
      </c>
      <c r="B999" s="5" t="str">
        <f aca="false">IF(F999&lt;&gt;"",COUNTIF($J$2:J999,J999),"")</f>
        <v/>
      </c>
      <c r="C999" s="5" t="str">
        <f aca="false">IF(F999&lt;&gt;0,J999&amp;":"&amp;B999,"")</f>
        <v/>
      </c>
      <c r="D999" s="5" t="str">
        <f aca="false">IF(F999&lt;&gt;0,COUNTIF($K$2:K999,K999),"")</f>
        <v/>
      </c>
      <c r="E999" s="5" t="str">
        <f aca="false">IF(F999&lt;&gt;0,K999&amp;":"&amp;D999,"")</f>
        <v/>
      </c>
      <c r="G999" s="21"/>
      <c r="H999" s="0" t="str">
        <f aca="false">IFERROR(VLOOKUP(F999, Entries!$B:$F, 2, FALSE()),"")</f>
        <v/>
      </c>
      <c r="I999" s="0" t="str">
        <f aca="false">IFERROR(VLOOKUP(F999, Entries!$B:$F, 3, FALSE()),"")</f>
        <v/>
      </c>
      <c r="J999" s="0" t="str">
        <f aca="false">IFERROR(VLOOKUP(F999, Entries!$B:$F, 4, FALSE()),"")</f>
        <v/>
      </c>
      <c r="K999" s="0" t="str">
        <f aca="false">IFERROR(VLOOKUP(F999, Entries!$B:$F, 5, FALSE()),"")</f>
        <v/>
      </c>
      <c r="L999" s="0" t="str">
        <f aca="false">LEFT(Table22[[#This Row],[Category]],2)</f>
        <v/>
      </c>
      <c r="M999" s="0" t="str">
        <f aca="false">IF(F999&lt;&gt;0,COUNTIF($L$2:L999,L999),"")</f>
        <v/>
      </c>
      <c r="N999" s="0" t="str">
        <f aca="false">IF(F999&lt;&gt;0,L999&amp;":"&amp;M999,"")</f>
        <v/>
      </c>
    </row>
    <row r="1000" customFormat="false" ht="15" hidden="false" customHeight="false" outlineLevel="0" collapsed="false">
      <c r="A1000" s="5" t="n">
        <v>999</v>
      </c>
      <c r="B1000" s="5" t="str">
        <f aca="false">IF(F1000&lt;&gt;"",COUNTIF($J$2:J1000,J1000),"")</f>
        <v/>
      </c>
      <c r="C1000" s="5" t="str">
        <f aca="false">IF(F1000&lt;&gt;0,J1000&amp;":"&amp;B1000,"")</f>
        <v/>
      </c>
      <c r="D1000" s="5" t="str">
        <f aca="false">IF(F1000&lt;&gt;0,COUNTIF($K$2:K1000,K1000),"")</f>
        <v/>
      </c>
      <c r="E1000" s="5" t="str">
        <f aca="false">IF(F1000&lt;&gt;0,K1000&amp;":"&amp;D1000,"")</f>
        <v/>
      </c>
      <c r="G1000" s="21"/>
      <c r="H1000" s="0" t="str">
        <f aca="false">IFERROR(VLOOKUP(F1000, Entries!$B:$F, 2, FALSE()),"")</f>
        <v/>
      </c>
      <c r="I1000" s="0" t="str">
        <f aca="false">IFERROR(VLOOKUP(F1000, Entries!$B:$F, 3, FALSE()),"")</f>
        <v/>
      </c>
      <c r="J1000" s="0" t="str">
        <f aca="false">IFERROR(VLOOKUP(F1000, Entries!$B:$F, 4, FALSE()),"")</f>
        <v/>
      </c>
      <c r="K1000" s="0" t="str">
        <f aca="false">IFERROR(VLOOKUP(F1000, Entries!$B:$F, 5, FALSE()),"")</f>
        <v/>
      </c>
      <c r="L1000" s="0" t="str">
        <f aca="false">LEFT(Table22[[#This Row],[Category]],2)</f>
        <v/>
      </c>
      <c r="M1000" s="0" t="str">
        <f aca="false">IF(F1000&lt;&gt;0,COUNTIF($L$2:L1000,L1000),"")</f>
        <v/>
      </c>
      <c r="N1000" s="0" t="str">
        <f aca="false">IF(F1000&lt;&gt;0,L1000&amp;":"&amp;M1000,"")</f>
        <v/>
      </c>
    </row>
    <row r="1001" customFormat="false" ht="15" hidden="false" customHeight="false" outlineLevel="0" collapsed="false">
      <c r="A1001" s="5" t="n">
        <v>1000</v>
      </c>
      <c r="B1001" s="5" t="str">
        <f aca="false">IF(F1001&lt;&gt;"",COUNTIF($J$2:J1001,J1001),"")</f>
        <v/>
      </c>
      <c r="C1001" s="5" t="str">
        <f aca="false">IF(F1001&lt;&gt;0,J1001&amp;":"&amp;B1001,"")</f>
        <v/>
      </c>
      <c r="D1001" s="5" t="str">
        <f aca="false">IF(F1001&lt;&gt;0,COUNTIF($K$2:K1001,K1001),"")</f>
        <v/>
      </c>
      <c r="E1001" s="5" t="str">
        <f aca="false">IF(F1001&lt;&gt;0,K1001&amp;":"&amp;D1001,"")</f>
        <v/>
      </c>
      <c r="G1001" s="21"/>
      <c r="H1001" s="0" t="str">
        <f aca="false">IFERROR(VLOOKUP(F1001, Entries!$B:$F, 2, FALSE()),"")</f>
        <v/>
      </c>
      <c r="I1001" s="0" t="str">
        <f aca="false">IFERROR(VLOOKUP(F1001, Entries!$B:$F, 3, FALSE()),"")</f>
        <v/>
      </c>
      <c r="J1001" s="0" t="str">
        <f aca="false">IFERROR(VLOOKUP(F1001, Entries!$B:$F, 4, FALSE()),"")</f>
        <v/>
      </c>
      <c r="K1001" s="0" t="str">
        <f aca="false">IFERROR(VLOOKUP(F1001, Entries!$B:$F, 5, FALSE()),"")</f>
        <v/>
      </c>
      <c r="L1001" s="0" t="str">
        <f aca="false">LEFT(Table22[[#This Row],[Category]],2)</f>
        <v/>
      </c>
      <c r="M1001" s="0" t="str">
        <f aca="false">IF(F1001&lt;&gt;0,COUNTIF($L$2:L1001,L1001),"")</f>
        <v/>
      </c>
      <c r="N1001" s="0" t="str">
        <f aca="false">IF(F1001&lt;&gt;0,L1001&amp;":"&amp;M1001,"")</f>
        <v/>
      </c>
    </row>
    <row r="1002" customFormat="false" ht="15" hidden="false" customHeight="false" outlineLevel="0" collapsed="false">
      <c r="A1002" s="5" t="n">
        <v>1001</v>
      </c>
      <c r="B1002" s="5" t="str">
        <f aca="false">IF(F1002&lt;&gt;"",COUNTIF($J$2:J1002,J1002),"")</f>
        <v/>
      </c>
      <c r="C1002" s="5" t="str">
        <f aca="false">IF(F1002&lt;&gt;0,J1002&amp;":"&amp;B1002,"")</f>
        <v/>
      </c>
      <c r="D1002" s="5" t="str">
        <f aca="false">IF(F1002&lt;&gt;0,COUNTIF($K$2:K1002,K1002),"")</f>
        <v/>
      </c>
      <c r="E1002" s="5" t="str">
        <f aca="false">IF(F1002&lt;&gt;0,K1002&amp;":"&amp;D1002,"")</f>
        <v/>
      </c>
      <c r="G1002" s="21"/>
      <c r="H1002" s="0" t="str">
        <f aca="false">IFERROR(VLOOKUP(F1002, Entries!$B:$F, 2, FALSE()),"")</f>
        <v/>
      </c>
      <c r="I1002" s="0" t="str">
        <f aca="false">IFERROR(VLOOKUP(F1002, Entries!$B:$F, 3, FALSE()),"")</f>
        <v/>
      </c>
      <c r="J1002" s="0" t="str">
        <f aca="false">IFERROR(VLOOKUP(F1002, Entries!$B:$F, 4, FALSE()),"")</f>
        <v/>
      </c>
      <c r="K1002" s="0" t="str">
        <f aca="false">IFERROR(VLOOKUP(F1002, Entries!$B:$F, 5, FALSE()),"")</f>
        <v/>
      </c>
      <c r="L1002" s="0" t="str">
        <f aca="false">LEFT(Table22[[#This Row],[Category]],2)</f>
        <v/>
      </c>
      <c r="M1002" s="0" t="str">
        <f aca="false">IF(F1002&lt;&gt;0,COUNTIF($L$2:L1002,L1002),"")</f>
        <v/>
      </c>
      <c r="N1002" s="0" t="str">
        <f aca="false">IF(F1002&lt;&gt;0,L1002&amp;":"&amp;M1002,"")</f>
        <v/>
      </c>
    </row>
    <row r="1003" customFormat="false" ht="15" hidden="false" customHeight="false" outlineLevel="0" collapsed="false">
      <c r="A1003" s="5" t="n">
        <v>1002</v>
      </c>
      <c r="B1003" s="5" t="str">
        <f aca="false">IF(F1003&lt;&gt;"",COUNTIF($J$2:J1003,J1003),"")</f>
        <v/>
      </c>
      <c r="C1003" s="5" t="str">
        <f aca="false">IF(F1003&lt;&gt;0,J1003&amp;":"&amp;B1003,"")</f>
        <v/>
      </c>
      <c r="D1003" s="5" t="str">
        <f aca="false">IF(F1003&lt;&gt;0,COUNTIF($K$2:K1003,K1003),"")</f>
        <v/>
      </c>
      <c r="E1003" s="5" t="str">
        <f aca="false">IF(F1003&lt;&gt;0,K1003&amp;":"&amp;D1003,"")</f>
        <v/>
      </c>
      <c r="G1003" s="21"/>
      <c r="H1003" s="0" t="str">
        <f aca="false">IFERROR(VLOOKUP(F1003, Entries!$B:$F, 2, FALSE()),"")</f>
        <v/>
      </c>
      <c r="I1003" s="0" t="str">
        <f aca="false">IFERROR(VLOOKUP(F1003, Entries!$B:$F, 3, FALSE()),"")</f>
        <v/>
      </c>
      <c r="J1003" s="0" t="str">
        <f aca="false">IFERROR(VLOOKUP(F1003, Entries!$B:$F, 4, FALSE()),"")</f>
        <v/>
      </c>
      <c r="K1003" s="0" t="str">
        <f aca="false">IFERROR(VLOOKUP(F1003, Entries!$B:$F, 5, FALSE()),"")</f>
        <v/>
      </c>
      <c r="L1003" s="0" t="str">
        <f aca="false">LEFT(Table22[[#This Row],[Category]],2)</f>
        <v/>
      </c>
      <c r="M1003" s="0" t="str">
        <f aca="false">IF(F1003&lt;&gt;0,COUNTIF($L$2:L1003,L1003),"")</f>
        <v/>
      </c>
      <c r="N1003" s="0" t="str">
        <f aca="false">IF(F1003&lt;&gt;0,L1003&amp;":"&amp;M1003,"")</f>
        <v/>
      </c>
    </row>
    <row r="1004" customFormat="false" ht="15" hidden="false" customHeight="false" outlineLevel="0" collapsed="false">
      <c r="A1004" s="5" t="n">
        <v>1003</v>
      </c>
      <c r="B1004" s="5" t="str">
        <f aca="false">IF(F1004&lt;&gt;"",COUNTIF($J$2:J1004,J1004),"")</f>
        <v/>
      </c>
      <c r="C1004" s="5" t="str">
        <f aca="false">IF(F1004&lt;&gt;0,J1004&amp;":"&amp;B1004,"")</f>
        <v/>
      </c>
      <c r="D1004" s="5" t="str">
        <f aca="false">IF(F1004&lt;&gt;0,COUNTIF($K$2:K1004,K1004),"")</f>
        <v/>
      </c>
      <c r="E1004" s="5" t="str">
        <f aca="false">IF(F1004&lt;&gt;0,K1004&amp;":"&amp;D1004,"")</f>
        <v/>
      </c>
      <c r="G1004" s="21"/>
      <c r="H1004" s="0" t="str">
        <f aca="false">IFERROR(VLOOKUP(F1004, Entries!$B:$F, 2, FALSE()),"")</f>
        <v/>
      </c>
      <c r="I1004" s="0" t="str">
        <f aca="false">IFERROR(VLOOKUP(F1004, Entries!$B:$F, 3, FALSE()),"")</f>
        <v/>
      </c>
      <c r="J1004" s="0" t="str">
        <f aca="false">IFERROR(VLOOKUP(F1004, Entries!$B:$F, 4, FALSE()),"")</f>
        <v/>
      </c>
      <c r="K1004" s="0" t="str">
        <f aca="false">IFERROR(VLOOKUP(F1004, Entries!$B:$F, 5, FALSE()),"")</f>
        <v/>
      </c>
      <c r="L1004" s="0" t="str">
        <f aca="false">LEFT(Table22[[#This Row],[Category]],2)</f>
        <v/>
      </c>
      <c r="M1004" s="0" t="str">
        <f aca="false">IF(F1004&lt;&gt;0,COUNTIF($L$2:L1004,L1004),"")</f>
        <v/>
      </c>
      <c r="N1004" s="0" t="str">
        <f aca="false">IF(F1004&lt;&gt;0,L1004&amp;":"&amp;M1004,"")</f>
        <v/>
      </c>
    </row>
    <row r="1005" customFormat="false" ht="15" hidden="false" customHeight="false" outlineLevel="0" collapsed="false">
      <c r="A1005" s="5" t="n">
        <v>1004</v>
      </c>
      <c r="B1005" s="5" t="str">
        <f aca="false">IF(F1005&lt;&gt;"",COUNTIF($J$2:J1005,J1005),"")</f>
        <v/>
      </c>
      <c r="C1005" s="5" t="str">
        <f aca="false">IF(F1005&lt;&gt;0,J1005&amp;":"&amp;B1005,"")</f>
        <v/>
      </c>
      <c r="D1005" s="5" t="str">
        <f aca="false">IF(F1005&lt;&gt;0,COUNTIF($K$2:K1005,K1005),"")</f>
        <v/>
      </c>
      <c r="E1005" s="5" t="str">
        <f aca="false">IF(F1005&lt;&gt;0,K1005&amp;":"&amp;D1005,"")</f>
        <v/>
      </c>
      <c r="G1005" s="21"/>
      <c r="H1005" s="0" t="str">
        <f aca="false">IFERROR(VLOOKUP(F1005, Entries!$B:$F, 2, FALSE()),"")</f>
        <v/>
      </c>
      <c r="I1005" s="0" t="str">
        <f aca="false">IFERROR(VLOOKUP(F1005, Entries!$B:$F, 3, FALSE()),"")</f>
        <v/>
      </c>
      <c r="J1005" s="0" t="str">
        <f aca="false">IFERROR(VLOOKUP(F1005, Entries!$B:$F, 4, FALSE()),"")</f>
        <v/>
      </c>
      <c r="K1005" s="0" t="str">
        <f aca="false">IFERROR(VLOOKUP(F1005, Entries!$B:$F, 5, FALSE()),"")</f>
        <v/>
      </c>
      <c r="L1005" s="0" t="str">
        <f aca="false">LEFT(Table22[[#This Row],[Category]],2)</f>
        <v/>
      </c>
      <c r="M1005" s="0" t="str">
        <f aca="false">IF(F1005&lt;&gt;0,COUNTIF($L$2:L1005,L1005),"")</f>
        <v/>
      </c>
      <c r="N1005" s="0" t="str">
        <f aca="false">IF(F1005&lt;&gt;0,L1005&amp;":"&amp;M1005,"")</f>
        <v/>
      </c>
    </row>
    <row r="1006" customFormat="false" ht="15" hidden="false" customHeight="false" outlineLevel="0" collapsed="false">
      <c r="A1006" s="5" t="n">
        <v>1005</v>
      </c>
      <c r="B1006" s="5" t="str">
        <f aca="false">IF(F1006&lt;&gt;"",COUNTIF($J$2:J1006,J1006),"")</f>
        <v/>
      </c>
      <c r="C1006" s="5" t="str">
        <f aca="false">IF(F1006&lt;&gt;0,J1006&amp;":"&amp;B1006,"")</f>
        <v/>
      </c>
      <c r="D1006" s="5" t="str">
        <f aca="false">IF(F1006&lt;&gt;0,COUNTIF($K$2:K1006,K1006),"")</f>
        <v/>
      </c>
      <c r="E1006" s="5" t="str">
        <f aca="false">IF(F1006&lt;&gt;0,K1006&amp;":"&amp;D1006,"")</f>
        <v/>
      </c>
      <c r="G1006" s="21"/>
      <c r="H1006" s="0" t="str">
        <f aca="false">IFERROR(VLOOKUP(F1006, Entries!$B:$F, 2, FALSE()),"")</f>
        <v/>
      </c>
      <c r="I1006" s="0" t="str">
        <f aca="false">IFERROR(VLOOKUP(F1006, Entries!$B:$F, 3, FALSE()),"")</f>
        <v/>
      </c>
      <c r="J1006" s="0" t="str">
        <f aca="false">IFERROR(VLOOKUP(F1006, Entries!$B:$F, 4, FALSE()),"")</f>
        <v/>
      </c>
      <c r="K1006" s="0" t="str">
        <f aca="false">IFERROR(VLOOKUP(F1006, Entries!$B:$F, 5, FALSE()),"")</f>
        <v/>
      </c>
      <c r="L1006" s="0" t="str">
        <f aca="false">LEFT(Table22[[#This Row],[Category]],2)</f>
        <v/>
      </c>
      <c r="M1006" s="0" t="str">
        <f aca="false">IF(F1006&lt;&gt;0,COUNTIF($L$2:L1006,L1006),"")</f>
        <v/>
      </c>
      <c r="N1006" s="0" t="str">
        <f aca="false">IF(F1006&lt;&gt;0,L1006&amp;":"&amp;M1006,"")</f>
        <v/>
      </c>
    </row>
    <row r="1007" customFormat="false" ht="15" hidden="false" customHeight="false" outlineLevel="0" collapsed="false">
      <c r="A1007" s="5" t="n">
        <v>1006</v>
      </c>
      <c r="B1007" s="5" t="str">
        <f aca="false">IF(F1007&lt;&gt;"",COUNTIF($J$2:J1007,J1007),"")</f>
        <v/>
      </c>
      <c r="C1007" s="5" t="str">
        <f aca="false">IF(F1007&lt;&gt;0,J1007&amp;":"&amp;B1007,"")</f>
        <v/>
      </c>
      <c r="D1007" s="5" t="str">
        <f aca="false">IF(F1007&lt;&gt;0,COUNTIF($K$2:K1007,K1007),"")</f>
        <v/>
      </c>
      <c r="E1007" s="5" t="str">
        <f aca="false">IF(F1007&lt;&gt;0,K1007&amp;":"&amp;D1007,"")</f>
        <v/>
      </c>
      <c r="G1007" s="21"/>
      <c r="H1007" s="0" t="str">
        <f aca="false">IFERROR(VLOOKUP(F1007, Entries!$B:$F, 2, FALSE()),"")</f>
        <v/>
      </c>
      <c r="I1007" s="0" t="str">
        <f aca="false">IFERROR(VLOOKUP(F1007, Entries!$B:$F, 3, FALSE()),"")</f>
        <v/>
      </c>
      <c r="J1007" s="0" t="str">
        <f aca="false">IFERROR(VLOOKUP(F1007, Entries!$B:$F, 4, FALSE()),"")</f>
        <v/>
      </c>
      <c r="K1007" s="0" t="str">
        <f aca="false">IFERROR(VLOOKUP(F1007, Entries!$B:$F, 5, FALSE()),"")</f>
        <v/>
      </c>
      <c r="L1007" s="0" t="str">
        <f aca="false">LEFT(Table22[[#This Row],[Category]],2)</f>
        <v/>
      </c>
      <c r="M1007" s="0" t="str">
        <f aca="false">IF(F1007&lt;&gt;0,COUNTIF($L$2:L1007,L1007),"")</f>
        <v/>
      </c>
      <c r="N1007" s="0" t="str">
        <f aca="false">IF(F1007&lt;&gt;0,L1007&amp;":"&amp;M1007,"")</f>
        <v/>
      </c>
    </row>
    <row r="1008" customFormat="false" ht="15" hidden="false" customHeight="false" outlineLevel="0" collapsed="false">
      <c r="A1008" s="5" t="n">
        <v>1007</v>
      </c>
      <c r="B1008" s="5" t="str">
        <f aca="false">IF(F1008&lt;&gt;"",COUNTIF($J$2:J1008,J1008),"")</f>
        <v/>
      </c>
      <c r="C1008" s="5" t="str">
        <f aca="false">IF(F1008&lt;&gt;0,J1008&amp;":"&amp;B1008,"")</f>
        <v/>
      </c>
      <c r="D1008" s="5" t="str">
        <f aca="false">IF(F1008&lt;&gt;0,COUNTIF($K$2:K1008,K1008),"")</f>
        <v/>
      </c>
      <c r="E1008" s="5" t="str">
        <f aca="false">IF(F1008&lt;&gt;0,K1008&amp;":"&amp;D1008,"")</f>
        <v/>
      </c>
      <c r="G1008" s="21"/>
      <c r="H1008" s="0" t="str">
        <f aca="false">IFERROR(VLOOKUP(F1008, Entries!$B:$F, 2, FALSE()),"")</f>
        <v/>
      </c>
      <c r="I1008" s="0" t="str">
        <f aca="false">IFERROR(VLOOKUP(F1008, Entries!$B:$F, 3, FALSE()),"")</f>
        <v/>
      </c>
      <c r="J1008" s="0" t="str">
        <f aca="false">IFERROR(VLOOKUP(F1008, Entries!$B:$F, 4, FALSE()),"")</f>
        <v/>
      </c>
      <c r="K1008" s="0" t="str">
        <f aca="false">IFERROR(VLOOKUP(F1008, Entries!$B:$F, 5, FALSE()),"")</f>
        <v/>
      </c>
      <c r="L1008" s="0" t="str">
        <f aca="false">LEFT(Table22[[#This Row],[Category]],2)</f>
        <v/>
      </c>
      <c r="M1008" s="0" t="str">
        <f aca="false">IF(F1008&lt;&gt;0,COUNTIF($L$2:L1008,L1008),"")</f>
        <v/>
      </c>
      <c r="N1008" s="0" t="str">
        <f aca="false">IF(F1008&lt;&gt;0,L1008&amp;":"&amp;M1008,"")</f>
        <v/>
      </c>
    </row>
    <row r="1009" customFormat="false" ht="15" hidden="false" customHeight="false" outlineLevel="0" collapsed="false">
      <c r="A1009" s="5" t="n">
        <v>1008</v>
      </c>
      <c r="B1009" s="5" t="str">
        <f aca="false">IF(F1009&lt;&gt;"",COUNTIF($J$2:J1009,J1009),"")</f>
        <v/>
      </c>
      <c r="C1009" s="5" t="str">
        <f aca="false">IF(F1009&lt;&gt;0,J1009&amp;":"&amp;B1009,"")</f>
        <v/>
      </c>
      <c r="D1009" s="5" t="str">
        <f aca="false">IF(F1009&lt;&gt;0,COUNTIF($K$2:K1009,K1009),"")</f>
        <v/>
      </c>
      <c r="E1009" s="5" t="str">
        <f aca="false">IF(F1009&lt;&gt;0,K1009&amp;":"&amp;D1009,"")</f>
        <v/>
      </c>
      <c r="G1009" s="21"/>
      <c r="H1009" s="0" t="str">
        <f aca="false">IFERROR(VLOOKUP(F1009, Entries!$B:$F, 2, FALSE()),"")</f>
        <v/>
      </c>
      <c r="I1009" s="0" t="str">
        <f aca="false">IFERROR(VLOOKUP(F1009, Entries!$B:$F, 3, FALSE()),"")</f>
        <v/>
      </c>
      <c r="J1009" s="0" t="str">
        <f aca="false">IFERROR(VLOOKUP(F1009, Entries!$B:$F, 4, FALSE()),"")</f>
        <v/>
      </c>
      <c r="K1009" s="0" t="str">
        <f aca="false">IFERROR(VLOOKUP(F1009, Entries!$B:$F, 5, FALSE()),"")</f>
        <v/>
      </c>
      <c r="L1009" s="0" t="str">
        <f aca="false">LEFT(Table22[[#This Row],[Category]],2)</f>
        <v/>
      </c>
      <c r="M1009" s="0" t="str">
        <f aca="false">IF(F1009&lt;&gt;0,COUNTIF($L$2:L1009,L1009),"")</f>
        <v/>
      </c>
      <c r="N1009" s="0" t="str">
        <f aca="false">IF(F1009&lt;&gt;0,L1009&amp;":"&amp;M1009,"")</f>
        <v/>
      </c>
    </row>
    <row r="1010" customFormat="false" ht="15" hidden="false" customHeight="false" outlineLevel="0" collapsed="false">
      <c r="A1010" s="5" t="n">
        <v>1009</v>
      </c>
      <c r="B1010" s="5" t="str">
        <f aca="false">IF(F1010&lt;&gt;"",COUNTIF($J$2:J1010,J1010),"")</f>
        <v/>
      </c>
      <c r="C1010" s="5" t="str">
        <f aca="false">IF(F1010&lt;&gt;0,J1010&amp;":"&amp;B1010,"")</f>
        <v/>
      </c>
      <c r="D1010" s="5" t="str">
        <f aca="false">IF(F1010&lt;&gt;0,COUNTIF($K$2:K1010,K1010),"")</f>
        <v/>
      </c>
      <c r="E1010" s="5" t="str">
        <f aca="false">IF(F1010&lt;&gt;0,K1010&amp;":"&amp;D1010,"")</f>
        <v/>
      </c>
      <c r="G1010" s="21"/>
      <c r="H1010" s="0" t="str">
        <f aca="false">IFERROR(VLOOKUP(F1010, Entries!$B:$F, 2, FALSE()),"")</f>
        <v/>
      </c>
      <c r="I1010" s="0" t="str">
        <f aca="false">IFERROR(VLOOKUP(F1010, Entries!$B:$F, 3, FALSE()),"")</f>
        <v/>
      </c>
      <c r="J1010" s="0" t="str">
        <f aca="false">IFERROR(VLOOKUP(F1010, Entries!$B:$F, 4, FALSE()),"")</f>
        <v/>
      </c>
      <c r="K1010" s="0" t="str">
        <f aca="false">IFERROR(VLOOKUP(F1010, Entries!$B:$F, 5, FALSE()),"")</f>
        <v/>
      </c>
      <c r="L1010" s="0" t="str">
        <f aca="false">LEFT(Table22[[#This Row],[Category]],2)</f>
        <v/>
      </c>
      <c r="M1010" s="0" t="str">
        <f aca="false">IF(F1010&lt;&gt;0,COUNTIF($L$2:L1010,L1010),"")</f>
        <v/>
      </c>
      <c r="N1010" s="0" t="str">
        <f aca="false">IF(F1010&lt;&gt;0,L1010&amp;":"&amp;M1010,"")</f>
        <v/>
      </c>
    </row>
    <row r="1011" customFormat="false" ht="15" hidden="false" customHeight="false" outlineLevel="0" collapsed="false">
      <c r="A1011" s="5" t="n">
        <v>1010</v>
      </c>
      <c r="B1011" s="5" t="str">
        <f aca="false">IF(F1011&lt;&gt;"",COUNTIF($J$2:J1011,J1011),"")</f>
        <v/>
      </c>
      <c r="C1011" s="5" t="str">
        <f aca="false">IF(F1011&lt;&gt;0,J1011&amp;":"&amp;B1011,"")</f>
        <v/>
      </c>
      <c r="D1011" s="5" t="str">
        <f aca="false">IF(F1011&lt;&gt;0,COUNTIF($K$2:K1011,K1011),"")</f>
        <v/>
      </c>
      <c r="E1011" s="5" t="str">
        <f aca="false">IF(F1011&lt;&gt;0,K1011&amp;":"&amp;D1011,"")</f>
        <v/>
      </c>
      <c r="G1011" s="21"/>
      <c r="H1011" s="0" t="str">
        <f aca="false">IFERROR(VLOOKUP(F1011, Entries!$B:$F, 2, FALSE()),"")</f>
        <v/>
      </c>
      <c r="I1011" s="0" t="str">
        <f aca="false">IFERROR(VLOOKUP(F1011, Entries!$B:$F, 3, FALSE()),"")</f>
        <v/>
      </c>
      <c r="J1011" s="0" t="str">
        <f aca="false">IFERROR(VLOOKUP(F1011, Entries!$B:$F, 4, FALSE()),"")</f>
        <v/>
      </c>
      <c r="K1011" s="0" t="str">
        <f aca="false">IFERROR(VLOOKUP(F1011, Entries!$B:$F, 5, FALSE()),"")</f>
        <v/>
      </c>
      <c r="L1011" s="0" t="str">
        <f aca="false">LEFT(Table22[[#This Row],[Category]],2)</f>
        <v/>
      </c>
      <c r="M1011" s="0" t="str">
        <f aca="false">IF(F1011&lt;&gt;0,COUNTIF($L$2:L1011,L1011),"")</f>
        <v/>
      </c>
      <c r="N1011" s="0" t="str">
        <f aca="false">IF(F1011&lt;&gt;0,L1011&amp;":"&amp;M1011,"")</f>
        <v/>
      </c>
    </row>
    <row r="1012" customFormat="false" ht="15" hidden="false" customHeight="false" outlineLevel="0" collapsed="false">
      <c r="A1012" s="5" t="n">
        <v>1011</v>
      </c>
      <c r="B1012" s="5" t="str">
        <f aca="false">IF(F1012&lt;&gt;"",COUNTIF($J$2:J1012,J1012),"")</f>
        <v/>
      </c>
      <c r="C1012" s="5" t="str">
        <f aca="false">IF(F1012&lt;&gt;0,J1012&amp;":"&amp;B1012,"")</f>
        <v/>
      </c>
      <c r="D1012" s="5" t="str">
        <f aca="false">IF(F1012&lt;&gt;0,COUNTIF($K$2:K1012,K1012),"")</f>
        <v/>
      </c>
      <c r="E1012" s="5" t="str">
        <f aca="false">IF(F1012&lt;&gt;0,K1012&amp;":"&amp;D1012,"")</f>
        <v/>
      </c>
      <c r="G1012" s="21"/>
      <c r="H1012" s="0" t="str">
        <f aca="false">IFERROR(VLOOKUP(F1012, Entries!$B:$F, 2, FALSE()),"")</f>
        <v/>
      </c>
      <c r="I1012" s="0" t="str">
        <f aca="false">IFERROR(VLOOKUP(F1012, Entries!$B:$F, 3, FALSE()),"")</f>
        <v/>
      </c>
      <c r="J1012" s="0" t="str">
        <f aca="false">IFERROR(VLOOKUP(F1012, Entries!$B:$F, 4, FALSE()),"")</f>
        <v/>
      </c>
      <c r="K1012" s="0" t="str">
        <f aca="false">IFERROR(VLOOKUP(F1012, Entries!$B:$F, 5, FALSE()),"")</f>
        <v/>
      </c>
      <c r="L1012" s="0" t="str">
        <f aca="false">LEFT(Table22[[#This Row],[Category]],2)</f>
        <v/>
      </c>
      <c r="M1012" s="0" t="str">
        <f aca="false">IF(F1012&lt;&gt;0,COUNTIF($L$2:L1012,L1012),"")</f>
        <v/>
      </c>
      <c r="N1012" s="0" t="str">
        <f aca="false">IF(F1012&lt;&gt;0,L1012&amp;":"&amp;M1012,"")</f>
        <v/>
      </c>
    </row>
    <row r="1013" customFormat="false" ht="15" hidden="false" customHeight="false" outlineLevel="0" collapsed="false">
      <c r="A1013" s="5" t="n">
        <v>1012</v>
      </c>
      <c r="B1013" s="5" t="str">
        <f aca="false">IF(F1013&lt;&gt;"",COUNTIF($J$2:J1013,J1013),"")</f>
        <v/>
      </c>
      <c r="C1013" s="5" t="str">
        <f aca="false">IF(F1013&lt;&gt;0,J1013&amp;":"&amp;B1013,"")</f>
        <v/>
      </c>
      <c r="D1013" s="5" t="str">
        <f aca="false">IF(F1013&lt;&gt;0,COUNTIF($K$2:K1013,K1013),"")</f>
        <v/>
      </c>
      <c r="E1013" s="5" t="str">
        <f aca="false">IF(F1013&lt;&gt;0,K1013&amp;":"&amp;D1013,"")</f>
        <v/>
      </c>
      <c r="G1013" s="21"/>
      <c r="H1013" s="0" t="str">
        <f aca="false">IFERROR(VLOOKUP(F1013, Entries!$B:$F, 2, FALSE()),"")</f>
        <v/>
      </c>
      <c r="I1013" s="0" t="str">
        <f aca="false">IFERROR(VLOOKUP(F1013, Entries!$B:$F, 3, FALSE()),"")</f>
        <v/>
      </c>
      <c r="J1013" s="0" t="str">
        <f aca="false">IFERROR(VLOOKUP(F1013, Entries!$B:$F, 4, FALSE()),"")</f>
        <v/>
      </c>
      <c r="K1013" s="0" t="str">
        <f aca="false">IFERROR(VLOOKUP(F1013, Entries!$B:$F, 5, FALSE()),"")</f>
        <v/>
      </c>
      <c r="L1013" s="0" t="str">
        <f aca="false">LEFT(Table22[[#This Row],[Category]],2)</f>
        <v/>
      </c>
      <c r="M1013" s="0" t="str">
        <f aca="false">IF(F1013&lt;&gt;0,COUNTIF($L$2:L1013,L1013),"")</f>
        <v/>
      </c>
      <c r="N1013" s="0" t="str">
        <f aca="false">IF(F1013&lt;&gt;0,L1013&amp;":"&amp;M1013,"")</f>
        <v/>
      </c>
    </row>
    <row r="1014" customFormat="false" ht="15" hidden="false" customHeight="false" outlineLevel="0" collapsed="false">
      <c r="A1014" s="5" t="n">
        <v>1013</v>
      </c>
      <c r="B1014" s="5" t="str">
        <f aca="false">IF(F1014&lt;&gt;"",COUNTIF($J$2:J1014,J1014),"")</f>
        <v/>
      </c>
      <c r="C1014" s="5" t="str">
        <f aca="false">IF(F1014&lt;&gt;0,J1014&amp;":"&amp;B1014,"")</f>
        <v/>
      </c>
      <c r="D1014" s="5" t="str">
        <f aca="false">IF(F1014&lt;&gt;0,COUNTIF($K$2:K1014,K1014),"")</f>
        <v/>
      </c>
      <c r="E1014" s="5" t="str">
        <f aca="false">IF(F1014&lt;&gt;0,K1014&amp;":"&amp;D1014,"")</f>
        <v/>
      </c>
      <c r="G1014" s="21"/>
      <c r="H1014" s="0" t="str">
        <f aca="false">IFERROR(VLOOKUP(F1014, Entries!$B:$F, 2, FALSE()),"")</f>
        <v/>
      </c>
      <c r="I1014" s="0" t="str">
        <f aca="false">IFERROR(VLOOKUP(F1014, Entries!$B:$F, 3, FALSE()),"")</f>
        <v/>
      </c>
      <c r="J1014" s="0" t="str">
        <f aca="false">IFERROR(VLOOKUP(F1014, Entries!$B:$F, 4, FALSE()),"")</f>
        <v/>
      </c>
      <c r="K1014" s="0" t="str">
        <f aca="false">IFERROR(VLOOKUP(F1014, Entries!$B:$F, 5, FALSE()),"")</f>
        <v/>
      </c>
      <c r="L1014" s="0" t="str">
        <f aca="false">LEFT(Table22[[#This Row],[Category]],2)</f>
        <v/>
      </c>
      <c r="M1014" s="0" t="str">
        <f aca="false">IF(F1014&lt;&gt;0,COUNTIF($L$2:L1014,L1014),"")</f>
        <v/>
      </c>
      <c r="N1014" s="0" t="str">
        <f aca="false">IF(F1014&lt;&gt;0,L1014&amp;":"&amp;M1014,"")</f>
        <v/>
      </c>
    </row>
    <row r="1015" customFormat="false" ht="15" hidden="false" customHeight="false" outlineLevel="0" collapsed="false">
      <c r="A1015" s="5" t="n">
        <v>1014</v>
      </c>
      <c r="B1015" s="5" t="str">
        <f aca="false">IF(F1015&lt;&gt;"",COUNTIF($J$2:J1015,J1015),"")</f>
        <v/>
      </c>
      <c r="C1015" s="5" t="str">
        <f aca="false">IF(F1015&lt;&gt;0,J1015&amp;":"&amp;B1015,"")</f>
        <v/>
      </c>
      <c r="D1015" s="5" t="str">
        <f aca="false">IF(F1015&lt;&gt;0,COUNTIF($K$2:K1015,K1015),"")</f>
        <v/>
      </c>
      <c r="E1015" s="5" t="str">
        <f aca="false">IF(F1015&lt;&gt;0,K1015&amp;":"&amp;D1015,"")</f>
        <v/>
      </c>
      <c r="G1015" s="21"/>
      <c r="H1015" s="0" t="str">
        <f aca="false">IFERROR(VLOOKUP(F1015, Entries!$B:$F, 2, FALSE()),"")</f>
        <v/>
      </c>
      <c r="I1015" s="0" t="str">
        <f aca="false">IFERROR(VLOOKUP(F1015, Entries!$B:$F, 3, FALSE()),"")</f>
        <v/>
      </c>
      <c r="J1015" s="0" t="str">
        <f aca="false">IFERROR(VLOOKUP(F1015, Entries!$B:$F, 4, FALSE()),"")</f>
        <v/>
      </c>
      <c r="K1015" s="0" t="str">
        <f aca="false">IFERROR(VLOOKUP(F1015, Entries!$B:$F, 5, FALSE()),"")</f>
        <v/>
      </c>
      <c r="L1015" s="0" t="str">
        <f aca="false">LEFT(Table22[[#This Row],[Category]],2)</f>
        <v/>
      </c>
      <c r="M1015" s="0" t="str">
        <f aca="false">IF(F1015&lt;&gt;0,COUNTIF($L$2:L1015,L1015),"")</f>
        <v/>
      </c>
      <c r="N1015" s="0" t="str">
        <f aca="false">IF(F1015&lt;&gt;0,L1015&amp;":"&amp;M1015,"")</f>
        <v/>
      </c>
    </row>
    <row r="1016" customFormat="false" ht="15" hidden="false" customHeight="false" outlineLevel="0" collapsed="false">
      <c r="A1016" s="5" t="n">
        <v>1015</v>
      </c>
      <c r="B1016" s="5" t="str">
        <f aca="false">IF(F1016&lt;&gt;"",COUNTIF($J$2:J1016,J1016),"")</f>
        <v/>
      </c>
      <c r="C1016" s="5" t="str">
        <f aca="false">IF(F1016&lt;&gt;0,J1016&amp;":"&amp;B1016,"")</f>
        <v/>
      </c>
      <c r="D1016" s="5" t="str">
        <f aca="false">IF(F1016&lt;&gt;0,COUNTIF($K$2:K1016,K1016),"")</f>
        <v/>
      </c>
      <c r="E1016" s="5" t="str">
        <f aca="false">IF(F1016&lt;&gt;0,K1016&amp;":"&amp;D1016,"")</f>
        <v/>
      </c>
      <c r="G1016" s="21"/>
      <c r="H1016" s="0" t="str">
        <f aca="false">IFERROR(VLOOKUP(F1016, Entries!$B:$F, 2, FALSE()),"")</f>
        <v/>
      </c>
      <c r="I1016" s="0" t="str">
        <f aca="false">IFERROR(VLOOKUP(F1016, Entries!$B:$F, 3, FALSE()),"")</f>
        <v/>
      </c>
      <c r="J1016" s="0" t="str">
        <f aca="false">IFERROR(VLOOKUP(F1016, Entries!$B:$F, 4, FALSE()),"")</f>
        <v/>
      </c>
      <c r="K1016" s="0" t="str">
        <f aca="false">IFERROR(VLOOKUP(F1016, Entries!$B:$F, 5, FALSE()),"")</f>
        <v/>
      </c>
      <c r="L1016" s="0" t="str">
        <f aca="false">LEFT(Table22[[#This Row],[Category]],2)</f>
        <v/>
      </c>
      <c r="M1016" s="0" t="str">
        <f aca="false">IF(F1016&lt;&gt;0,COUNTIF($L$2:L1016,L1016),"")</f>
        <v/>
      </c>
      <c r="N1016" s="0" t="str">
        <f aca="false">IF(F1016&lt;&gt;0,L1016&amp;":"&amp;M1016,"")</f>
        <v/>
      </c>
    </row>
    <row r="1017" customFormat="false" ht="15" hidden="false" customHeight="false" outlineLevel="0" collapsed="false">
      <c r="A1017" s="5" t="n">
        <v>1016</v>
      </c>
      <c r="B1017" s="5" t="str">
        <f aca="false">IF(F1017&lt;&gt;"",COUNTIF($J$2:J1017,J1017),"")</f>
        <v/>
      </c>
      <c r="C1017" s="5" t="str">
        <f aca="false">IF(F1017&lt;&gt;0,J1017&amp;":"&amp;B1017,"")</f>
        <v/>
      </c>
      <c r="D1017" s="5" t="str">
        <f aca="false">IF(F1017&lt;&gt;0,COUNTIF($K$2:K1017,K1017),"")</f>
        <v/>
      </c>
      <c r="E1017" s="5" t="str">
        <f aca="false">IF(F1017&lt;&gt;0,K1017&amp;":"&amp;D1017,"")</f>
        <v/>
      </c>
      <c r="G1017" s="21"/>
      <c r="H1017" s="0" t="str">
        <f aca="false">IFERROR(VLOOKUP(F1017, Entries!$B:$F, 2, FALSE()),"")</f>
        <v/>
      </c>
      <c r="I1017" s="0" t="str">
        <f aca="false">IFERROR(VLOOKUP(F1017, Entries!$B:$F, 3, FALSE()),"")</f>
        <v/>
      </c>
      <c r="J1017" s="0" t="str">
        <f aca="false">IFERROR(VLOOKUP(F1017, Entries!$B:$F, 4, FALSE()),"")</f>
        <v/>
      </c>
      <c r="K1017" s="0" t="str">
        <f aca="false">IFERROR(VLOOKUP(F1017, Entries!$B:$F, 5, FALSE()),"")</f>
        <v/>
      </c>
      <c r="L1017" s="0" t="str">
        <f aca="false">LEFT(Table22[[#This Row],[Category]],2)</f>
        <v/>
      </c>
      <c r="M1017" s="0" t="str">
        <f aca="false">IF(F1017&lt;&gt;0,COUNTIF($L$2:L1017,L1017),"")</f>
        <v/>
      </c>
      <c r="N1017" s="0" t="str">
        <f aca="false">IF(F1017&lt;&gt;0,L1017&amp;":"&amp;M1017,"")</f>
        <v/>
      </c>
    </row>
    <row r="1018" customFormat="false" ht="15" hidden="false" customHeight="false" outlineLevel="0" collapsed="false">
      <c r="A1018" s="5" t="n">
        <v>1017</v>
      </c>
      <c r="B1018" s="5" t="str">
        <f aca="false">IF(F1018&lt;&gt;"",COUNTIF($J$2:J1018,J1018),"")</f>
        <v/>
      </c>
      <c r="C1018" s="5" t="str">
        <f aca="false">IF(F1018&lt;&gt;0,J1018&amp;":"&amp;B1018,"")</f>
        <v/>
      </c>
      <c r="D1018" s="5" t="str">
        <f aca="false">IF(F1018&lt;&gt;0,COUNTIF($K$2:K1018,K1018),"")</f>
        <v/>
      </c>
      <c r="E1018" s="5" t="str">
        <f aca="false">IF(F1018&lt;&gt;0,K1018&amp;":"&amp;D1018,"")</f>
        <v/>
      </c>
      <c r="G1018" s="21"/>
      <c r="H1018" s="0" t="str">
        <f aca="false">IFERROR(VLOOKUP(F1018, Entries!$B:$F, 2, FALSE()),"")</f>
        <v/>
      </c>
      <c r="I1018" s="0" t="str">
        <f aca="false">IFERROR(VLOOKUP(F1018, Entries!$B:$F, 3, FALSE()),"")</f>
        <v/>
      </c>
      <c r="J1018" s="0" t="str">
        <f aca="false">IFERROR(VLOOKUP(F1018, Entries!$B:$F, 4, FALSE()),"")</f>
        <v/>
      </c>
      <c r="K1018" s="0" t="str">
        <f aca="false">IFERROR(VLOOKUP(F1018, Entries!$B:$F, 5, FALSE()),"")</f>
        <v/>
      </c>
      <c r="L1018" s="0" t="str">
        <f aca="false">LEFT(Table22[[#This Row],[Category]],2)</f>
        <v/>
      </c>
      <c r="M1018" s="0" t="str">
        <f aca="false">IF(F1018&lt;&gt;0,COUNTIF($L$2:L1018,L1018),"")</f>
        <v/>
      </c>
      <c r="N1018" s="0" t="str">
        <f aca="false">IF(F1018&lt;&gt;0,L1018&amp;":"&amp;M1018,"")</f>
        <v/>
      </c>
    </row>
    <row r="1019" customFormat="false" ht="15" hidden="false" customHeight="false" outlineLevel="0" collapsed="false">
      <c r="A1019" s="5" t="n">
        <v>1018</v>
      </c>
      <c r="B1019" s="5" t="str">
        <f aca="false">IF(F1019&lt;&gt;"",COUNTIF($J$2:J1019,J1019),"")</f>
        <v/>
      </c>
      <c r="C1019" s="5" t="str">
        <f aca="false">IF(F1019&lt;&gt;0,J1019&amp;":"&amp;B1019,"")</f>
        <v/>
      </c>
      <c r="D1019" s="5" t="str">
        <f aca="false">IF(F1019&lt;&gt;0,COUNTIF($K$2:K1019,K1019),"")</f>
        <v/>
      </c>
      <c r="E1019" s="5" t="str">
        <f aca="false">IF(F1019&lt;&gt;0,K1019&amp;":"&amp;D1019,"")</f>
        <v/>
      </c>
      <c r="G1019" s="21"/>
      <c r="H1019" s="0" t="str">
        <f aca="false">IFERROR(VLOOKUP(F1019, Entries!$B:$F, 2, FALSE()),"")</f>
        <v/>
      </c>
      <c r="I1019" s="0" t="str">
        <f aca="false">IFERROR(VLOOKUP(F1019, Entries!$B:$F, 3, FALSE()),"")</f>
        <v/>
      </c>
      <c r="J1019" s="0" t="str">
        <f aca="false">IFERROR(VLOOKUP(F1019, Entries!$B:$F, 4, FALSE()),"")</f>
        <v/>
      </c>
      <c r="K1019" s="0" t="str">
        <f aca="false">IFERROR(VLOOKUP(F1019, Entries!$B:$F, 5, FALSE()),"")</f>
        <v/>
      </c>
      <c r="L1019" s="0" t="str">
        <f aca="false">LEFT(Table22[[#This Row],[Category]],2)</f>
        <v/>
      </c>
      <c r="M1019" s="0" t="str">
        <f aca="false">IF(F1019&lt;&gt;0,COUNTIF($L$2:L1019,L1019),"")</f>
        <v/>
      </c>
      <c r="N1019" s="0" t="str">
        <f aca="false">IF(F1019&lt;&gt;0,L1019&amp;":"&amp;M1019,"")</f>
        <v/>
      </c>
    </row>
    <row r="1020" customFormat="false" ht="15" hidden="false" customHeight="false" outlineLevel="0" collapsed="false">
      <c r="A1020" s="5" t="n">
        <v>1019</v>
      </c>
      <c r="B1020" s="5" t="str">
        <f aca="false">IF(F1020&lt;&gt;"",COUNTIF($J$2:J1020,J1020),"")</f>
        <v/>
      </c>
      <c r="C1020" s="5" t="str">
        <f aca="false">IF(F1020&lt;&gt;0,J1020&amp;":"&amp;B1020,"")</f>
        <v/>
      </c>
      <c r="D1020" s="5" t="str">
        <f aca="false">IF(F1020&lt;&gt;0,COUNTIF($K$2:K1020,K1020),"")</f>
        <v/>
      </c>
      <c r="E1020" s="5" t="str">
        <f aca="false">IF(F1020&lt;&gt;0,K1020&amp;":"&amp;D1020,"")</f>
        <v/>
      </c>
      <c r="G1020" s="21"/>
      <c r="H1020" s="0" t="str">
        <f aca="false">IFERROR(VLOOKUP(F1020, Entries!$B:$F, 2, FALSE()),"")</f>
        <v/>
      </c>
      <c r="I1020" s="0" t="str">
        <f aca="false">IFERROR(VLOOKUP(F1020, Entries!$B:$F, 3, FALSE()),"")</f>
        <v/>
      </c>
      <c r="J1020" s="0" t="str">
        <f aca="false">IFERROR(VLOOKUP(F1020, Entries!$B:$F, 4, FALSE()),"")</f>
        <v/>
      </c>
      <c r="K1020" s="0" t="str">
        <f aca="false">IFERROR(VLOOKUP(F1020, Entries!$B:$F, 5, FALSE()),"")</f>
        <v/>
      </c>
      <c r="L1020" s="0" t="str">
        <f aca="false">LEFT(Table22[[#This Row],[Category]],2)</f>
        <v/>
      </c>
      <c r="M1020" s="0" t="str">
        <f aca="false">IF(F1020&lt;&gt;0,COUNTIF($L$2:L1020,L1020),"")</f>
        <v/>
      </c>
      <c r="N1020" s="0" t="str">
        <f aca="false">IF(F1020&lt;&gt;0,L1020&amp;":"&amp;M1020,"")</f>
        <v/>
      </c>
    </row>
    <row r="1021" customFormat="false" ht="15" hidden="false" customHeight="false" outlineLevel="0" collapsed="false">
      <c r="A1021" s="5" t="n">
        <v>1020</v>
      </c>
      <c r="B1021" s="5" t="str">
        <f aca="false">IF(F1021&lt;&gt;"",COUNTIF($J$2:J1021,J1021),"")</f>
        <v/>
      </c>
      <c r="C1021" s="5" t="str">
        <f aca="false">IF(F1021&lt;&gt;0,J1021&amp;":"&amp;B1021,"")</f>
        <v/>
      </c>
      <c r="D1021" s="5" t="str">
        <f aca="false">IF(F1021&lt;&gt;0,COUNTIF($K$2:K1021,K1021),"")</f>
        <v/>
      </c>
      <c r="E1021" s="5" t="str">
        <f aca="false">IF(F1021&lt;&gt;0,K1021&amp;":"&amp;D1021,"")</f>
        <v/>
      </c>
      <c r="G1021" s="21"/>
      <c r="H1021" s="0" t="str">
        <f aca="false">IFERROR(VLOOKUP(F1021, Entries!$B:$F, 2, FALSE()),"")</f>
        <v/>
      </c>
      <c r="I1021" s="0" t="str">
        <f aca="false">IFERROR(VLOOKUP(F1021, Entries!$B:$F, 3, FALSE()),"")</f>
        <v/>
      </c>
      <c r="J1021" s="0" t="str">
        <f aca="false">IFERROR(VLOOKUP(F1021, Entries!$B:$F, 4, FALSE()),"")</f>
        <v/>
      </c>
      <c r="K1021" s="0" t="str">
        <f aca="false">IFERROR(VLOOKUP(F1021, Entries!$B:$F, 5, FALSE()),"")</f>
        <v/>
      </c>
      <c r="L1021" s="0" t="str">
        <f aca="false">LEFT(Table22[[#This Row],[Category]],2)</f>
        <v/>
      </c>
      <c r="M1021" s="0" t="str">
        <f aca="false">IF(F1021&lt;&gt;0,COUNTIF($L$2:L1021,L1021),"")</f>
        <v/>
      </c>
      <c r="N1021" s="0" t="str">
        <f aca="false">IF(F1021&lt;&gt;0,L1021&amp;":"&amp;M1021,"")</f>
        <v/>
      </c>
    </row>
    <row r="1022" customFormat="false" ht="15" hidden="false" customHeight="false" outlineLevel="0" collapsed="false">
      <c r="A1022" s="5" t="n">
        <v>1021</v>
      </c>
      <c r="B1022" s="5" t="str">
        <f aca="false">IF(F1022&lt;&gt;"",COUNTIF($J$2:J1022,J1022),"")</f>
        <v/>
      </c>
      <c r="C1022" s="5" t="str">
        <f aca="false">IF(F1022&lt;&gt;0,J1022&amp;":"&amp;B1022,"")</f>
        <v/>
      </c>
      <c r="D1022" s="5" t="str">
        <f aca="false">IF(F1022&lt;&gt;0,COUNTIF($K$2:K1022,K1022),"")</f>
        <v/>
      </c>
      <c r="E1022" s="5" t="str">
        <f aca="false">IF(F1022&lt;&gt;0,K1022&amp;":"&amp;D1022,"")</f>
        <v/>
      </c>
      <c r="G1022" s="21"/>
      <c r="H1022" s="0" t="str">
        <f aca="false">IFERROR(VLOOKUP(F1022, Entries!$B:$F, 2, FALSE()),"")</f>
        <v/>
      </c>
      <c r="I1022" s="0" t="str">
        <f aca="false">IFERROR(VLOOKUP(F1022, Entries!$B:$F, 3, FALSE()),"")</f>
        <v/>
      </c>
      <c r="J1022" s="0" t="str">
        <f aca="false">IFERROR(VLOOKUP(F1022, Entries!$B:$F, 4, FALSE()),"")</f>
        <v/>
      </c>
      <c r="K1022" s="0" t="str">
        <f aca="false">IFERROR(VLOOKUP(F1022, Entries!$B:$F, 5, FALSE()),"")</f>
        <v/>
      </c>
      <c r="L1022" s="0" t="str">
        <f aca="false">LEFT(Table22[[#This Row],[Category]],2)</f>
        <v/>
      </c>
      <c r="M1022" s="0" t="str">
        <f aca="false">IF(F1022&lt;&gt;0,COUNTIF($L$2:L1022,L1022),"")</f>
        <v/>
      </c>
      <c r="N1022" s="0" t="str">
        <f aca="false">IF(F1022&lt;&gt;0,L1022&amp;":"&amp;M1022,"")</f>
        <v/>
      </c>
    </row>
    <row r="1023" customFormat="false" ht="15" hidden="false" customHeight="false" outlineLevel="0" collapsed="false">
      <c r="A1023" s="5" t="n">
        <v>1022</v>
      </c>
      <c r="B1023" s="5" t="str">
        <f aca="false">IF(F1023&lt;&gt;"",COUNTIF($J$2:J1023,J1023),"")</f>
        <v/>
      </c>
      <c r="C1023" s="5" t="str">
        <f aca="false">IF(F1023&lt;&gt;0,J1023&amp;":"&amp;B1023,"")</f>
        <v/>
      </c>
      <c r="D1023" s="5" t="str">
        <f aca="false">IF(F1023&lt;&gt;0,COUNTIF($K$2:K1023,K1023),"")</f>
        <v/>
      </c>
      <c r="E1023" s="5" t="str">
        <f aca="false">IF(F1023&lt;&gt;0,K1023&amp;":"&amp;D1023,"")</f>
        <v/>
      </c>
      <c r="G1023" s="21"/>
      <c r="H1023" s="0" t="str">
        <f aca="false">IFERROR(VLOOKUP(F1023, Entries!$B:$F, 2, FALSE()),"")</f>
        <v/>
      </c>
      <c r="I1023" s="0" t="str">
        <f aca="false">IFERROR(VLOOKUP(F1023, Entries!$B:$F, 3, FALSE()),"")</f>
        <v/>
      </c>
      <c r="J1023" s="0" t="str">
        <f aca="false">IFERROR(VLOOKUP(F1023, Entries!$B:$F, 4, FALSE()),"")</f>
        <v/>
      </c>
      <c r="K1023" s="0" t="str">
        <f aca="false">IFERROR(VLOOKUP(F1023, Entries!$B:$F, 5, FALSE()),"")</f>
        <v/>
      </c>
      <c r="L1023" s="0" t="str">
        <f aca="false">LEFT(Table22[[#This Row],[Category]],2)</f>
        <v/>
      </c>
      <c r="M1023" s="0" t="str">
        <f aca="false">IF(F1023&lt;&gt;0,COUNTIF($L$2:L1023,L1023),"")</f>
        <v/>
      </c>
      <c r="N1023" s="0" t="str">
        <f aca="false">IF(F1023&lt;&gt;0,L1023&amp;":"&amp;M1023,"")</f>
        <v/>
      </c>
    </row>
    <row r="1024" customFormat="false" ht="15" hidden="false" customHeight="false" outlineLevel="0" collapsed="false">
      <c r="A1024" s="5" t="n">
        <v>1023</v>
      </c>
      <c r="B1024" s="5" t="str">
        <f aca="false">IF(F1024&lt;&gt;"",COUNTIF($J$2:J1024,J1024),"")</f>
        <v/>
      </c>
      <c r="C1024" s="5" t="str">
        <f aca="false">IF(F1024&lt;&gt;0,J1024&amp;":"&amp;B1024,"")</f>
        <v/>
      </c>
      <c r="D1024" s="5" t="str">
        <f aca="false">IF(F1024&lt;&gt;0,COUNTIF($K$2:K1024,K1024),"")</f>
        <v/>
      </c>
      <c r="E1024" s="5" t="str">
        <f aca="false">IF(F1024&lt;&gt;0,K1024&amp;":"&amp;D1024,"")</f>
        <v/>
      </c>
      <c r="G1024" s="21"/>
      <c r="H1024" s="0" t="str">
        <f aca="false">IFERROR(VLOOKUP(F1024, Entries!$B:$F, 2, FALSE()),"")</f>
        <v/>
      </c>
      <c r="I1024" s="0" t="str">
        <f aca="false">IFERROR(VLOOKUP(F1024, Entries!$B:$F, 3, FALSE()),"")</f>
        <v/>
      </c>
      <c r="J1024" s="0" t="str">
        <f aca="false">IFERROR(VLOOKUP(F1024, Entries!$B:$F, 4, FALSE()),"")</f>
        <v/>
      </c>
      <c r="K1024" s="0" t="str">
        <f aca="false">IFERROR(VLOOKUP(F1024, Entries!$B:$F, 5, FALSE()),"")</f>
        <v/>
      </c>
      <c r="L1024" s="0" t="str">
        <f aca="false">LEFT(Table22[[#This Row],[Category]],2)</f>
        <v/>
      </c>
      <c r="M1024" s="0" t="str">
        <f aca="false">IF(F1024&lt;&gt;0,COUNTIF($L$2:L1024,L1024),"")</f>
        <v/>
      </c>
      <c r="N1024" s="0" t="str">
        <f aca="false">IF(F1024&lt;&gt;0,L1024&amp;":"&amp;M1024,"")</f>
        <v/>
      </c>
    </row>
    <row r="1025" customFormat="false" ht="15" hidden="false" customHeight="false" outlineLevel="0" collapsed="false">
      <c r="A1025" s="5" t="n">
        <v>1024</v>
      </c>
      <c r="B1025" s="5" t="str">
        <f aca="false">IF(F1025&lt;&gt;"",COUNTIF($J$2:J1025,J1025),"")</f>
        <v/>
      </c>
      <c r="C1025" s="5" t="str">
        <f aca="false">IF(F1025&lt;&gt;0,J1025&amp;":"&amp;B1025,"")</f>
        <v/>
      </c>
      <c r="D1025" s="5" t="str">
        <f aca="false">IF(F1025&lt;&gt;0,COUNTIF($K$2:K1025,K1025),"")</f>
        <v/>
      </c>
      <c r="E1025" s="5" t="str">
        <f aca="false">IF(F1025&lt;&gt;0,K1025&amp;":"&amp;D1025,"")</f>
        <v/>
      </c>
      <c r="G1025" s="21"/>
      <c r="H1025" s="0" t="str">
        <f aca="false">IFERROR(VLOOKUP(F1025, Entries!$B:$F, 2, FALSE()),"")</f>
        <v/>
      </c>
      <c r="I1025" s="0" t="str">
        <f aca="false">IFERROR(VLOOKUP(F1025, Entries!$B:$F, 3, FALSE()),"")</f>
        <v/>
      </c>
      <c r="J1025" s="0" t="str">
        <f aca="false">IFERROR(VLOOKUP(F1025, Entries!$B:$F, 4, FALSE()),"")</f>
        <v/>
      </c>
      <c r="K1025" s="0" t="str">
        <f aca="false">IFERROR(VLOOKUP(F1025, Entries!$B:$F, 5, FALSE()),"")</f>
        <v/>
      </c>
      <c r="L1025" s="0" t="str">
        <f aca="false">LEFT(Table22[[#This Row],[Category]],2)</f>
        <v/>
      </c>
      <c r="M1025" s="0" t="str">
        <f aca="false">IF(F1025&lt;&gt;0,COUNTIF($L$2:L1025,L1025),"")</f>
        <v/>
      </c>
      <c r="N1025" s="0" t="str">
        <f aca="false">IF(F1025&lt;&gt;0,L1025&amp;":"&amp;M1025,"")</f>
        <v/>
      </c>
    </row>
    <row r="1026" customFormat="false" ht="15" hidden="false" customHeight="false" outlineLevel="0" collapsed="false">
      <c r="A1026" s="5" t="n">
        <v>1025</v>
      </c>
      <c r="B1026" s="5" t="str">
        <f aca="false">IF(F1026&lt;&gt;"",COUNTIF($J$2:J1026,J1026),"")</f>
        <v/>
      </c>
      <c r="C1026" s="5" t="str">
        <f aca="false">IF(F1026&lt;&gt;0,J1026&amp;":"&amp;B1026,"")</f>
        <v/>
      </c>
      <c r="D1026" s="5" t="str">
        <f aca="false">IF(F1026&lt;&gt;0,COUNTIF($K$2:K1026,K1026),"")</f>
        <v/>
      </c>
      <c r="E1026" s="5" t="str">
        <f aca="false">IF(F1026&lt;&gt;0,K1026&amp;":"&amp;D1026,"")</f>
        <v/>
      </c>
      <c r="G1026" s="21"/>
      <c r="H1026" s="0" t="str">
        <f aca="false">IFERROR(VLOOKUP(F1026, Entries!$B:$F, 2, FALSE()),"")</f>
        <v/>
      </c>
      <c r="I1026" s="0" t="str">
        <f aca="false">IFERROR(VLOOKUP(F1026, Entries!$B:$F, 3, FALSE()),"")</f>
        <v/>
      </c>
      <c r="J1026" s="0" t="str">
        <f aca="false">IFERROR(VLOOKUP(F1026, Entries!$B:$F, 4, FALSE()),"")</f>
        <v/>
      </c>
      <c r="K1026" s="0" t="str">
        <f aca="false">IFERROR(VLOOKUP(F1026, Entries!$B:$F, 5, FALSE()),"")</f>
        <v/>
      </c>
      <c r="L1026" s="0" t="str">
        <f aca="false">LEFT(Table22[[#This Row],[Category]],2)</f>
        <v/>
      </c>
      <c r="M1026" s="0" t="str">
        <f aca="false">IF(F1026&lt;&gt;0,COUNTIF($L$2:L1026,L1026),"")</f>
        <v/>
      </c>
      <c r="N1026" s="0" t="str">
        <f aca="false">IF(F1026&lt;&gt;0,L1026&amp;":"&amp;M1026,"")</f>
        <v/>
      </c>
    </row>
    <row r="1027" customFormat="false" ht="15" hidden="false" customHeight="false" outlineLevel="0" collapsed="false">
      <c r="A1027" s="5" t="n">
        <v>1026</v>
      </c>
      <c r="B1027" s="5" t="str">
        <f aca="false">IF(F1027&lt;&gt;"",COUNTIF($J$2:J1027,J1027),"")</f>
        <v/>
      </c>
      <c r="C1027" s="5" t="str">
        <f aca="false">IF(F1027&lt;&gt;0,J1027&amp;":"&amp;B1027,"")</f>
        <v/>
      </c>
      <c r="D1027" s="5" t="str">
        <f aca="false">IF(F1027&lt;&gt;0,COUNTIF($K$2:K1027,K1027),"")</f>
        <v/>
      </c>
      <c r="E1027" s="5" t="str">
        <f aca="false">IF(F1027&lt;&gt;0,K1027&amp;":"&amp;D1027,"")</f>
        <v/>
      </c>
      <c r="G1027" s="21"/>
      <c r="H1027" s="0" t="str">
        <f aca="false">IFERROR(VLOOKUP(F1027, Entries!$B:$F, 2, FALSE()),"")</f>
        <v/>
      </c>
      <c r="I1027" s="0" t="str">
        <f aca="false">IFERROR(VLOOKUP(F1027, Entries!$B:$F, 3, FALSE()),"")</f>
        <v/>
      </c>
      <c r="J1027" s="0" t="str">
        <f aca="false">IFERROR(VLOOKUP(F1027, Entries!$B:$F, 4, FALSE()),"")</f>
        <v/>
      </c>
      <c r="K1027" s="0" t="str">
        <f aca="false">IFERROR(VLOOKUP(F1027, Entries!$B:$F, 5, FALSE()),"")</f>
        <v/>
      </c>
      <c r="L1027" s="0" t="str">
        <f aca="false">LEFT(Table22[[#This Row],[Category]],2)</f>
        <v/>
      </c>
      <c r="M1027" s="0" t="str">
        <f aca="false">IF(F1027&lt;&gt;0,COUNTIF($L$2:L1027,L1027),"")</f>
        <v/>
      </c>
      <c r="N1027" s="0" t="str">
        <f aca="false">IF(F1027&lt;&gt;0,L1027&amp;":"&amp;M1027,"")</f>
        <v/>
      </c>
    </row>
    <row r="1028" customFormat="false" ht="15" hidden="false" customHeight="false" outlineLevel="0" collapsed="false">
      <c r="A1028" s="5" t="n">
        <v>1027</v>
      </c>
      <c r="B1028" s="5" t="str">
        <f aca="false">IF(F1028&lt;&gt;"",COUNTIF($J$2:J1028,J1028),"")</f>
        <v/>
      </c>
      <c r="C1028" s="5" t="str">
        <f aca="false">IF(F1028&lt;&gt;0,J1028&amp;":"&amp;B1028,"")</f>
        <v/>
      </c>
      <c r="D1028" s="5" t="str">
        <f aca="false">IF(F1028&lt;&gt;0,COUNTIF($K$2:K1028,K1028),"")</f>
        <v/>
      </c>
      <c r="E1028" s="5" t="str">
        <f aca="false">IF(F1028&lt;&gt;0,K1028&amp;":"&amp;D1028,"")</f>
        <v/>
      </c>
      <c r="G1028" s="21"/>
      <c r="H1028" s="0" t="str">
        <f aca="false">IFERROR(VLOOKUP(F1028, Entries!$B:$F, 2, FALSE()),"")</f>
        <v/>
      </c>
      <c r="I1028" s="0" t="str">
        <f aca="false">IFERROR(VLOOKUP(F1028, Entries!$B:$F, 3, FALSE()),"")</f>
        <v/>
      </c>
      <c r="J1028" s="0" t="str">
        <f aca="false">IFERROR(VLOOKUP(F1028, Entries!$B:$F, 4, FALSE()),"")</f>
        <v/>
      </c>
      <c r="K1028" s="0" t="str">
        <f aca="false">IFERROR(VLOOKUP(F1028, Entries!$B:$F, 5, FALSE()),"")</f>
        <v/>
      </c>
      <c r="L1028" s="0" t="str">
        <f aca="false">LEFT(Table22[[#This Row],[Category]],2)</f>
        <v/>
      </c>
      <c r="M1028" s="0" t="str">
        <f aca="false">IF(F1028&lt;&gt;0,COUNTIF($L$2:L1028,L1028),"")</f>
        <v/>
      </c>
      <c r="N1028" s="0" t="str">
        <f aca="false">IF(F1028&lt;&gt;0,L1028&amp;":"&amp;M1028,"")</f>
        <v/>
      </c>
    </row>
    <row r="1029" customFormat="false" ht="15" hidden="false" customHeight="false" outlineLevel="0" collapsed="false">
      <c r="A1029" s="5" t="n">
        <v>1028</v>
      </c>
      <c r="B1029" s="5" t="str">
        <f aca="false">IF(F1029&lt;&gt;"",COUNTIF($J$2:J1029,J1029),"")</f>
        <v/>
      </c>
      <c r="C1029" s="5" t="str">
        <f aca="false">IF(F1029&lt;&gt;0,J1029&amp;":"&amp;B1029,"")</f>
        <v/>
      </c>
      <c r="D1029" s="5" t="str">
        <f aca="false">IF(F1029&lt;&gt;0,COUNTIF($K$2:K1029,K1029),"")</f>
        <v/>
      </c>
      <c r="E1029" s="5" t="str">
        <f aca="false">IF(F1029&lt;&gt;0,K1029&amp;":"&amp;D1029,"")</f>
        <v/>
      </c>
      <c r="G1029" s="21"/>
      <c r="H1029" s="0" t="str">
        <f aca="false">IFERROR(VLOOKUP(F1029, Entries!$B:$F, 2, FALSE()),"")</f>
        <v/>
      </c>
      <c r="I1029" s="0" t="str">
        <f aca="false">IFERROR(VLOOKUP(F1029, Entries!$B:$F, 3, FALSE()),"")</f>
        <v/>
      </c>
      <c r="J1029" s="0" t="str">
        <f aca="false">IFERROR(VLOOKUP(F1029, Entries!$B:$F, 4, FALSE()),"")</f>
        <v/>
      </c>
      <c r="K1029" s="0" t="str">
        <f aca="false">IFERROR(VLOOKUP(F1029, Entries!$B:$F, 5, FALSE()),"")</f>
        <v/>
      </c>
      <c r="L1029" s="0" t="str">
        <f aca="false">LEFT(Table22[[#This Row],[Category]],2)</f>
        <v/>
      </c>
      <c r="M1029" s="0" t="str">
        <f aca="false">IF(F1029&lt;&gt;0,COUNTIF($L$2:L1029,L1029),"")</f>
        <v/>
      </c>
      <c r="N1029" s="0" t="str">
        <f aca="false">IF(F1029&lt;&gt;0,L1029&amp;":"&amp;M1029,"")</f>
        <v/>
      </c>
    </row>
    <row r="1030" customFormat="false" ht="15" hidden="false" customHeight="false" outlineLevel="0" collapsed="false">
      <c r="A1030" s="5" t="n">
        <v>1029</v>
      </c>
      <c r="B1030" s="5" t="str">
        <f aca="false">IF(F1030&lt;&gt;"",COUNTIF($J$2:J1030,J1030),"")</f>
        <v/>
      </c>
      <c r="C1030" s="5" t="str">
        <f aca="false">IF(F1030&lt;&gt;0,J1030&amp;":"&amp;B1030,"")</f>
        <v/>
      </c>
      <c r="D1030" s="5" t="str">
        <f aca="false">IF(F1030&lt;&gt;0,COUNTIF($K$2:K1030,K1030),"")</f>
        <v/>
      </c>
      <c r="E1030" s="5" t="str">
        <f aca="false">IF(F1030&lt;&gt;0,K1030&amp;":"&amp;D1030,"")</f>
        <v/>
      </c>
      <c r="G1030" s="21"/>
      <c r="H1030" s="0" t="str">
        <f aca="false">IFERROR(VLOOKUP(F1030, Entries!$B:$F, 2, FALSE()),"")</f>
        <v/>
      </c>
      <c r="I1030" s="0" t="str">
        <f aca="false">IFERROR(VLOOKUP(F1030, Entries!$B:$F, 3, FALSE()),"")</f>
        <v/>
      </c>
      <c r="J1030" s="0" t="str">
        <f aca="false">IFERROR(VLOOKUP(F1030, Entries!$B:$F, 4, FALSE()),"")</f>
        <v/>
      </c>
      <c r="K1030" s="0" t="str">
        <f aca="false">IFERROR(VLOOKUP(F1030, Entries!$B:$F, 5, FALSE()),"")</f>
        <v/>
      </c>
      <c r="L1030" s="0" t="str">
        <f aca="false">LEFT(Table22[[#This Row],[Category]],2)</f>
        <v/>
      </c>
      <c r="M1030" s="0" t="str">
        <f aca="false">IF(F1030&lt;&gt;0,COUNTIF($L$2:L1030,L1030),"")</f>
        <v/>
      </c>
      <c r="N1030" s="0" t="str">
        <f aca="false">IF(F1030&lt;&gt;0,L1030&amp;":"&amp;M1030,"")</f>
        <v/>
      </c>
    </row>
    <row r="1031" customFormat="false" ht="15" hidden="false" customHeight="false" outlineLevel="0" collapsed="false">
      <c r="A1031" s="5" t="n">
        <v>1030</v>
      </c>
      <c r="B1031" s="5" t="str">
        <f aca="false">IF(F1031&lt;&gt;"",COUNTIF($J$2:J1031,J1031),"")</f>
        <v/>
      </c>
      <c r="C1031" s="5" t="str">
        <f aca="false">IF(F1031&lt;&gt;0,J1031&amp;":"&amp;B1031,"")</f>
        <v/>
      </c>
      <c r="D1031" s="5" t="str">
        <f aca="false">IF(F1031&lt;&gt;0,COUNTIF($K$2:K1031,K1031),"")</f>
        <v/>
      </c>
      <c r="E1031" s="5" t="str">
        <f aca="false">IF(F1031&lt;&gt;0,K1031&amp;":"&amp;D1031,"")</f>
        <v/>
      </c>
      <c r="G1031" s="21"/>
      <c r="H1031" s="0" t="str">
        <f aca="false">IFERROR(VLOOKUP(F1031, Entries!$B:$F, 2, FALSE()),"")</f>
        <v/>
      </c>
      <c r="I1031" s="0" t="str">
        <f aca="false">IFERROR(VLOOKUP(F1031, Entries!$B:$F, 3, FALSE()),"")</f>
        <v/>
      </c>
      <c r="J1031" s="0" t="str">
        <f aca="false">IFERROR(VLOOKUP(F1031, Entries!$B:$F, 4, FALSE()),"")</f>
        <v/>
      </c>
      <c r="K1031" s="0" t="str">
        <f aca="false">IFERROR(VLOOKUP(F1031, Entries!$B:$F, 5, FALSE()),"")</f>
        <v/>
      </c>
      <c r="L1031" s="0" t="str">
        <f aca="false">LEFT(Table22[[#This Row],[Category]],2)</f>
        <v/>
      </c>
      <c r="M1031" s="0" t="str">
        <f aca="false">IF(F1031&lt;&gt;0,COUNTIF($L$2:L1031,L1031),"")</f>
        <v/>
      </c>
      <c r="N1031" s="0" t="str">
        <f aca="false">IF(F1031&lt;&gt;0,L1031&amp;":"&amp;M1031,"")</f>
        <v/>
      </c>
    </row>
    <row r="1032" customFormat="false" ht="15" hidden="false" customHeight="false" outlineLevel="0" collapsed="false">
      <c r="A1032" s="5" t="n">
        <v>1031</v>
      </c>
      <c r="B1032" s="5" t="str">
        <f aca="false">IF(F1032&lt;&gt;"",COUNTIF($J$2:J1032,J1032),"")</f>
        <v/>
      </c>
      <c r="C1032" s="5" t="str">
        <f aca="false">IF(F1032&lt;&gt;0,J1032&amp;":"&amp;B1032,"")</f>
        <v/>
      </c>
      <c r="D1032" s="5" t="str">
        <f aca="false">IF(F1032&lt;&gt;0,COUNTIF($K$2:K1032,K1032),"")</f>
        <v/>
      </c>
      <c r="E1032" s="5" t="str">
        <f aca="false">IF(F1032&lt;&gt;0,K1032&amp;":"&amp;D1032,"")</f>
        <v/>
      </c>
      <c r="G1032" s="21"/>
      <c r="H1032" s="0" t="str">
        <f aca="false">IFERROR(VLOOKUP(F1032, Entries!$B:$F, 2, FALSE()),"")</f>
        <v/>
      </c>
      <c r="I1032" s="0" t="str">
        <f aca="false">IFERROR(VLOOKUP(F1032, Entries!$B:$F, 3, FALSE()),"")</f>
        <v/>
      </c>
      <c r="J1032" s="0" t="str">
        <f aca="false">IFERROR(VLOOKUP(F1032, Entries!$B:$F, 4, FALSE()),"")</f>
        <v/>
      </c>
      <c r="K1032" s="0" t="str">
        <f aca="false">IFERROR(VLOOKUP(F1032, Entries!$B:$F, 5, FALSE()),"")</f>
        <v/>
      </c>
      <c r="L1032" s="0" t="str">
        <f aca="false">LEFT(Table22[[#This Row],[Category]],2)</f>
        <v/>
      </c>
      <c r="M1032" s="0" t="str">
        <f aca="false">IF(F1032&lt;&gt;0,COUNTIF($L$2:L1032,L1032),"")</f>
        <v/>
      </c>
      <c r="N1032" s="0" t="str">
        <f aca="false">IF(F1032&lt;&gt;0,L1032&amp;":"&amp;M1032,"")</f>
        <v/>
      </c>
    </row>
    <row r="1033" customFormat="false" ht="15" hidden="false" customHeight="false" outlineLevel="0" collapsed="false">
      <c r="A1033" s="5" t="n">
        <v>1032</v>
      </c>
      <c r="B1033" s="5" t="str">
        <f aca="false">IF(F1033&lt;&gt;"",COUNTIF($J$2:J1033,J1033),"")</f>
        <v/>
      </c>
      <c r="C1033" s="5" t="str">
        <f aca="false">IF(F1033&lt;&gt;0,J1033&amp;":"&amp;B1033,"")</f>
        <v/>
      </c>
      <c r="D1033" s="5" t="str">
        <f aca="false">IF(F1033&lt;&gt;0,COUNTIF($K$2:K1033,K1033),"")</f>
        <v/>
      </c>
      <c r="E1033" s="5" t="str">
        <f aca="false">IF(F1033&lt;&gt;0,K1033&amp;":"&amp;D1033,"")</f>
        <v/>
      </c>
      <c r="G1033" s="21"/>
      <c r="H1033" s="0" t="str">
        <f aca="false">IFERROR(VLOOKUP(F1033, Entries!$B:$F, 2, FALSE()),"")</f>
        <v/>
      </c>
      <c r="I1033" s="0" t="str">
        <f aca="false">IFERROR(VLOOKUP(F1033, Entries!$B:$F, 3, FALSE()),"")</f>
        <v/>
      </c>
      <c r="J1033" s="0" t="str">
        <f aca="false">IFERROR(VLOOKUP(F1033, Entries!$B:$F, 4, FALSE()),"")</f>
        <v/>
      </c>
      <c r="K1033" s="0" t="str">
        <f aca="false">IFERROR(VLOOKUP(F1033, Entries!$B:$F, 5, FALSE()),"")</f>
        <v/>
      </c>
      <c r="L1033" s="0" t="str">
        <f aca="false">LEFT(Table22[[#This Row],[Category]],2)</f>
        <v/>
      </c>
      <c r="M1033" s="0" t="str">
        <f aca="false">IF(F1033&lt;&gt;0,COUNTIF($L$2:L1033,L1033),"")</f>
        <v/>
      </c>
      <c r="N1033" s="0" t="str">
        <f aca="false">IF(F1033&lt;&gt;0,L1033&amp;":"&amp;M1033,"")</f>
        <v/>
      </c>
    </row>
    <row r="1034" customFormat="false" ht="15" hidden="false" customHeight="false" outlineLevel="0" collapsed="false">
      <c r="A1034" s="5" t="n">
        <v>1033</v>
      </c>
      <c r="B1034" s="5" t="str">
        <f aca="false">IF(F1034&lt;&gt;"",COUNTIF($J$2:J1034,J1034),"")</f>
        <v/>
      </c>
      <c r="C1034" s="5" t="str">
        <f aca="false">IF(F1034&lt;&gt;0,J1034&amp;":"&amp;B1034,"")</f>
        <v/>
      </c>
      <c r="D1034" s="5" t="str">
        <f aca="false">IF(F1034&lt;&gt;0,COUNTIF($K$2:K1034,K1034),"")</f>
        <v/>
      </c>
      <c r="E1034" s="5" t="str">
        <f aca="false">IF(F1034&lt;&gt;0,K1034&amp;":"&amp;D1034,"")</f>
        <v/>
      </c>
      <c r="G1034" s="21"/>
      <c r="H1034" s="0" t="str">
        <f aca="false">IFERROR(VLOOKUP(F1034, Entries!$B:$F, 2, FALSE()),"")</f>
        <v/>
      </c>
      <c r="I1034" s="0" t="str">
        <f aca="false">IFERROR(VLOOKUP(F1034, Entries!$B:$F, 3, FALSE()),"")</f>
        <v/>
      </c>
      <c r="J1034" s="0" t="str">
        <f aca="false">IFERROR(VLOOKUP(F1034, Entries!$B:$F, 4, FALSE()),"")</f>
        <v/>
      </c>
      <c r="K1034" s="0" t="str">
        <f aca="false">IFERROR(VLOOKUP(F1034, Entries!$B:$F, 5, FALSE()),"")</f>
        <v/>
      </c>
      <c r="L1034" s="0" t="str">
        <f aca="false">LEFT(Table22[[#This Row],[Category]],2)</f>
        <v/>
      </c>
      <c r="M1034" s="0" t="str">
        <f aca="false">IF(F1034&lt;&gt;0,COUNTIF($L$2:L1034,L1034),"")</f>
        <v/>
      </c>
      <c r="N1034" s="0" t="str">
        <f aca="false">IF(F1034&lt;&gt;0,L1034&amp;":"&amp;M1034,"")</f>
        <v/>
      </c>
    </row>
    <row r="1035" customFormat="false" ht="15" hidden="false" customHeight="false" outlineLevel="0" collapsed="false">
      <c r="A1035" s="5" t="n">
        <v>1034</v>
      </c>
      <c r="B1035" s="5" t="str">
        <f aca="false">IF(F1035&lt;&gt;"",COUNTIF($J$2:J1035,J1035),"")</f>
        <v/>
      </c>
      <c r="C1035" s="5" t="str">
        <f aca="false">IF(F1035&lt;&gt;0,J1035&amp;":"&amp;B1035,"")</f>
        <v/>
      </c>
      <c r="D1035" s="5" t="str">
        <f aca="false">IF(F1035&lt;&gt;0,COUNTIF($K$2:K1035,K1035),"")</f>
        <v/>
      </c>
      <c r="E1035" s="5" t="str">
        <f aca="false">IF(F1035&lt;&gt;0,K1035&amp;":"&amp;D1035,"")</f>
        <v/>
      </c>
      <c r="G1035" s="21"/>
      <c r="H1035" s="0" t="str">
        <f aca="false">IFERROR(VLOOKUP(F1035, Entries!$B:$F, 2, FALSE()),"")</f>
        <v/>
      </c>
      <c r="I1035" s="0" t="str">
        <f aca="false">IFERROR(VLOOKUP(F1035, Entries!$B:$F, 3, FALSE()),"")</f>
        <v/>
      </c>
      <c r="J1035" s="0" t="str">
        <f aca="false">IFERROR(VLOOKUP(F1035, Entries!$B:$F, 4, FALSE()),"")</f>
        <v/>
      </c>
      <c r="K1035" s="0" t="str">
        <f aca="false">IFERROR(VLOOKUP(F1035, Entries!$B:$F, 5, FALSE()),"")</f>
        <v/>
      </c>
      <c r="L1035" s="0" t="str">
        <f aca="false">LEFT(Table22[[#This Row],[Category]],2)</f>
        <v/>
      </c>
      <c r="M1035" s="0" t="str">
        <f aca="false">IF(F1035&lt;&gt;0,COUNTIF($L$2:L1035,L1035),"")</f>
        <v/>
      </c>
      <c r="N1035" s="0" t="str">
        <f aca="false">IF(F1035&lt;&gt;0,L1035&amp;":"&amp;M1035,"")</f>
        <v/>
      </c>
    </row>
    <row r="1036" customFormat="false" ht="15" hidden="false" customHeight="false" outlineLevel="0" collapsed="false">
      <c r="A1036" s="5" t="n">
        <v>1035</v>
      </c>
      <c r="B1036" s="5" t="str">
        <f aca="false">IF(F1036&lt;&gt;"",COUNTIF($J$2:J1036,J1036),"")</f>
        <v/>
      </c>
      <c r="C1036" s="5" t="str">
        <f aca="false">IF(F1036&lt;&gt;0,J1036&amp;":"&amp;B1036,"")</f>
        <v/>
      </c>
      <c r="D1036" s="5" t="str">
        <f aca="false">IF(F1036&lt;&gt;0,COUNTIF($K$2:K1036,K1036),"")</f>
        <v/>
      </c>
      <c r="E1036" s="5" t="str">
        <f aca="false">IF(F1036&lt;&gt;0,K1036&amp;":"&amp;D1036,"")</f>
        <v/>
      </c>
      <c r="G1036" s="21"/>
      <c r="H1036" s="0" t="str">
        <f aca="false">IFERROR(VLOOKUP(F1036, Entries!$B:$F, 2, FALSE()),"")</f>
        <v/>
      </c>
      <c r="I1036" s="0" t="str">
        <f aca="false">IFERROR(VLOOKUP(F1036, Entries!$B:$F, 3, FALSE()),"")</f>
        <v/>
      </c>
      <c r="J1036" s="0" t="str">
        <f aca="false">IFERROR(VLOOKUP(F1036, Entries!$B:$F, 4, FALSE()),"")</f>
        <v/>
      </c>
      <c r="K1036" s="0" t="str">
        <f aca="false">IFERROR(VLOOKUP(F1036, Entries!$B:$F, 5, FALSE()),"")</f>
        <v/>
      </c>
      <c r="L1036" s="0" t="str">
        <f aca="false">LEFT(Table22[[#This Row],[Category]],2)</f>
        <v/>
      </c>
      <c r="M1036" s="0" t="str">
        <f aca="false">IF(F1036&lt;&gt;0,COUNTIF($L$2:L1036,L1036),"")</f>
        <v/>
      </c>
      <c r="N1036" s="0" t="str">
        <f aca="false">IF(F1036&lt;&gt;0,L1036&amp;":"&amp;M1036,"")</f>
        <v/>
      </c>
    </row>
    <row r="1037" customFormat="false" ht="15" hidden="false" customHeight="false" outlineLevel="0" collapsed="false">
      <c r="A1037" s="5" t="n">
        <v>1036</v>
      </c>
      <c r="B1037" s="5" t="str">
        <f aca="false">IF(F1037&lt;&gt;"",COUNTIF($J$2:J1037,J1037),"")</f>
        <v/>
      </c>
      <c r="C1037" s="5" t="str">
        <f aca="false">IF(F1037&lt;&gt;0,J1037&amp;":"&amp;B1037,"")</f>
        <v/>
      </c>
      <c r="D1037" s="5" t="str">
        <f aca="false">IF(F1037&lt;&gt;0,COUNTIF($K$2:K1037,K1037),"")</f>
        <v/>
      </c>
      <c r="E1037" s="5" t="str">
        <f aca="false">IF(F1037&lt;&gt;0,K1037&amp;":"&amp;D1037,"")</f>
        <v/>
      </c>
      <c r="G1037" s="21"/>
      <c r="H1037" s="0" t="str">
        <f aca="false">IFERROR(VLOOKUP(F1037, Entries!$B:$F, 2, FALSE()),"")</f>
        <v/>
      </c>
      <c r="I1037" s="0" t="str">
        <f aca="false">IFERROR(VLOOKUP(F1037, Entries!$B:$F, 3, FALSE()),"")</f>
        <v/>
      </c>
      <c r="J1037" s="0" t="str">
        <f aca="false">IFERROR(VLOOKUP(F1037, Entries!$B:$F, 4, FALSE()),"")</f>
        <v/>
      </c>
      <c r="K1037" s="0" t="str">
        <f aca="false">IFERROR(VLOOKUP(F1037, Entries!$B:$F, 5, FALSE()),"")</f>
        <v/>
      </c>
      <c r="L1037" s="0" t="str">
        <f aca="false">LEFT(Table22[[#This Row],[Category]],2)</f>
        <v/>
      </c>
      <c r="M1037" s="0" t="str">
        <f aca="false">IF(F1037&lt;&gt;0,COUNTIF($L$2:L1037,L1037),"")</f>
        <v/>
      </c>
      <c r="N1037" s="0" t="str">
        <f aca="false">IF(F1037&lt;&gt;0,L1037&amp;":"&amp;M1037,"")</f>
        <v/>
      </c>
    </row>
    <row r="1038" customFormat="false" ht="15" hidden="false" customHeight="false" outlineLevel="0" collapsed="false">
      <c r="A1038" s="5" t="n">
        <v>1037</v>
      </c>
      <c r="B1038" s="5" t="str">
        <f aca="false">IF(F1038&lt;&gt;"",COUNTIF($J$2:J1038,J1038),"")</f>
        <v/>
      </c>
      <c r="C1038" s="5" t="str">
        <f aca="false">IF(F1038&lt;&gt;0,J1038&amp;":"&amp;B1038,"")</f>
        <v/>
      </c>
      <c r="D1038" s="5" t="str">
        <f aca="false">IF(F1038&lt;&gt;0,COUNTIF($K$2:K1038,K1038),"")</f>
        <v/>
      </c>
      <c r="E1038" s="5" t="str">
        <f aca="false">IF(F1038&lt;&gt;0,K1038&amp;":"&amp;D1038,"")</f>
        <v/>
      </c>
      <c r="G1038" s="21"/>
      <c r="H1038" s="0" t="str">
        <f aca="false">IFERROR(VLOOKUP(F1038, Entries!$B:$F, 2, FALSE()),"")</f>
        <v/>
      </c>
      <c r="I1038" s="0" t="str">
        <f aca="false">IFERROR(VLOOKUP(F1038, Entries!$B:$F, 3, FALSE()),"")</f>
        <v/>
      </c>
      <c r="J1038" s="0" t="str">
        <f aca="false">IFERROR(VLOOKUP(F1038, Entries!$B:$F, 4, FALSE()),"")</f>
        <v/>
      </c>
      <c r="K1038" s="0" t="str">
        <f aca="false">IFERROR(VLOOKUP(F1038, Entries!$B:$F, 5, FALSE()),"")</f>
        <v/>
      </c>
      <c r="L1038" s="0" t="str">
        <f aca="false">LEFT(Table22[[#This Row],[Category]],2)</f>
        <v/>
      </c>
      <c r="M1038" s="0" t="str">
        <f aca="false">IF(F1038&lt;&gt;0,COUNTIF($L$2:L1038,L1038),"")</f>
        <v/>
      </c>
      <c r="N1038" s="0" t="str">
        <f aca="false">IF(F1038&lt;&gt;0,L1038&amp;":"&amp;M1038,"")</f>
        <v/>
      </c>
    </row>
    <row r="1039" customFormat="false" ht="15" hidden="false" customHeight="false" outlineLevel="0" collapsed="false">
      <c r="A1039" s="5" t="n">
        <v>1038</v>
      </c>
      <c r="B1039" s="5" t="str">
        <f aca="false">IF(F1039&lt;&gt;"",COUNTIF($J$2:J1039,J1039),"")</f>
        <v/>
      </c>
      <c r="C1039" s="5" t="str">
        <f aca="false">IF(F1039&lt;&gt;0,J1039&amp;":"&amp;B1039,"")</f>
        <v/>
      </c>
      <c r="D1039" s="5" t="str">
        <f aca="false">IF(F1039&lt;&gt;0,COUNTIF($K$2:K1039,K1039),"")</f>
        <v/>
      </c>
      <c r="E1039" s="5" t="str">
        <f aca="false">IF(F1039&lt;&gt;0,K1039&amp;":"&amp;D1039,"")</f>
        <v/>
      </c>
      <c r="G1039" s="21"/>
      <c r="H1039" s="0" t="str">
        <f aca="false">IFERROR(VLOOKUP(F1039, Entries!$B:$F, 2, FALSE()),"")</f>
        <v/>
      </c>
      <c r="I1039" s="0" t="str">
        <f aca="false">IFERROR(VLOOKUP(F1039, Entries!$B:$F, 3, FALSE()),"")</f>
        <v/>
      </c>
      <c r="J1039" s="0" t="str">
        <f aca="false">IFERROR(VLOOKUP(F1039, Entries!$B:$F, 4, FALSE()),"")</f>
        <v/>
      </c>
      <c r="K1039" s="0" t="str">
        <f aca="false">IFERROR(VLOOKUP(F1039, Entries!$B:$F, 5, FALSE()),"")</f>
        <v/>
      </c>
      <c r="L1039" s="0" t="str">
        <f aca="false">LEFT(Table22[[#This Row],[Category]],2)</f>
        <v/>
      </c>
      <c r="M1039" s="0" t="str">
        <f aca="false">IF(F1039&lt;&gt;0,COUNTIF($L$2:L1039,L1039),"")</f>
        <v/>
      </c>
      <c r="N1039" s="0" t="str">
        <f aca="false">IF(F1039&lt;&gt;0,L1039&amp;":"&amp;M1039,"")</f>
        <v/>
      </c>
    </row>
    <row r="1040" customFormat="false" ht="15" hidden="false" customHeight="false" outlineLevel="0" collapsed="false">
      <c r="A1040" s="5" t="n">
        <v>1039</v>
      </c>
      <c r="B1040" s="5" t="str">
        <f aca="false">IF(F1040&lt;&gt;"",COUNTIF($J$2:J1040,J1040),"")</f>
        <v/>
      </c>
      <c r="C1040" s="5" t="str">
        <f aca="false">IF(F1040&lt;&gt;0,J1040&amp;":"&amp;B1040,"")</f>
        <v/>
      </c>
      <c r="D1040" s="5" t="str">
        <f aca="false">IF(F1040&lt;&gt;0,COUNTIF($K$2:K1040,K1040),"")</f>
        <v/>
      </c>
      <c r="E1040" s="5" t="str">
        <f aca="false">IF(F1040&lt;&gt;0,K1040&amp;":"&amp;D1040,"")</f>
        <v/>
      </c>
      <c r="G1040" s="21"/>
      <c r="H1040" s="0" t="str">
        <f aca="false">IFERROR(VLOOKUP(F1040, Entries!$B:$F, 2, FALSE()),"")</f>
        <v/>
      </c>
      <c r="I1040" s="0" t="str">
        <f aca="false">IFERROR(VLOOKUP(F1040, Entries!$B:$F, 3, FALSE()),"")</f>
        <v/>
      </c>
      <c r="J1040" s="0" t="str">
        <f aca="false">IFERROR(VLOOKUP(F1040, Entries!$B:$F, 4, FALSE()),"")</f>
        <v/>
      </c>
      <c r="K1040" s="0" t="str">
        <f aca="false">IFERROR(VLOOKUP(F1040, Entries!$B:$F, 5, FALSE()),"")</f>
        <v/>
      </c>
      <c r="L1040" s="0" t="str">
        <f aca="false">LEFT(Table22[[#This Row],[Category]],2)</f>
        <v/>
      </c>
      <c r="M1040" s="0" t="str">
        <f aca="false">IF(F1040&lt;&gt;0,COUNTIF($L$2:L1040,L1040),"")</f>
        <v/>
      </c>
      <c r="N1040" s="0" t="str">
        <f aca="false">IF(F1040&lt;&gt;0,L1040&amp;":"&amp;M1040,"")</f>
        <v/>
      </c>
    </row>
    <row r="1041" customFormat="false" ht="15" hidden="false" customHeight="false" outlineLevel="0" collapsed="false">
      <c r="A1041" s="5" t="n">
        <v>1040</v>
      </c>
      <c r="B1041" s="5" t="str">
        <f aca="false">IF(F1041&lt;&gt;"",COUNTIF($J$2:J1041,J1041),"")</f>
        <v/>
      </c>
      <c r="C1041" s="5" t="str">
        <f aca="false">IF(F1041&lt;&gt;0,J1041&amp;":"&amp;B1041,"")</f>
        <v/>
      </c>
      <c r="D1041" s="5" t="str">
        <f aca="false">IF(F1041&lt;&gt;0,COUNTIF($K$2:K1041,K1041),"")</f>
        <v/>
      </c>
      <c r="E1041" s="5" t="str">
        <f aca="false">IF(F1041&lt;&gt;0,K1041&amp;":"&amp;D1041,"")</f>
        <v/>
      </c>
      <c r="G1041" s="21"/>
      <c r="H1041" s="0" t="str">
        <f aca="false">IFERROR(VLOOKUP(F1041, Entries!$B:$F, 2, FALSE()),"")</f>
        <v/>
      </c>
      <c r="I1041" s="0" t="str">
        <f aca="false">IFERROR(VLOOKUP(F1041, Entries!$B:$F, 3, FALSE()),"")</f>
        <v/>
      </c>
      <c r="J1041" s="0" t="str">
        <f aca="false">IFERROR(VLOOKUP(F1041, Entries!$B:$F, 4, FALSE()),"")</f>
        <v/>
      </c>
      <c r="K1041" s="0" t="str">
        <f aca="false">IFERROR(VLOOKUP(F1041, Entries!$B:$F, 5, FALSE()),"")</f>
        <v/>
      </c>
      <c r="L1041" s="0" t="str">
        <f aca="false">LEFT(Table22[[#This Row],[Category]],2)</f>
        <v/>
      </c>
      <c r="M1041" s="0" t="str">
        <f aca="false">IF(F1041&lt;&gt;0,COUNTIF($L$2:L1041,L1041),"")</f>
        <v/>
      </c>
      <c r="N1041" s="0" t="str">
        <f aca="false">IF(F1041&lt;&gt;0,L1041&amp;":"&amp;M1041,"")</f>
        <v/>
      </c>
    </row>
    <row r="1042" customFormat="false" ht="15" hidden="false" customHeight="false" outlineLevel="0" collapsed="false">
      <c r="A1042" s="5" t="n">
        <v>1041</v>
      </c>
      <c r="B1042" s="5" t="str">
        <f aca="false">IF(F1042&lt;&gt;"",COUNTIF($J$2:J1042,J1042),"")</f>
        <v/>
      </c>
      <c r="C1042" s="5" t="str">
        <f aca="false">IF(F1042&lt;&gt;0,J1042&amp;":"&amp;B1042,"")</f>
        <v/>
      </c>
      <c r="D1042" s="5" t="str">
        <f aca="false">IF(F1042&lt;&gt;0,COUNTIF($K$2:K1042,K1042),"")</f>
        <v/>
      </c>
      <c r="E1042" s="5" t="str">
        <f aca="false">IF(F1042&lt;&gt;0,K1042&amp;":"&amp;D1042,"")</f>
        <v/>
      </c>
      <c r="G1042" s="21"/>
      <c r="H1042" s="0" t="str">
        <f aca="false">IFERROR(VLOOKUP(F1042, Entries!$B:$F, 2, FALSE()),"")</f>
        <v/>
      </c>
      <c r="I1042" s="0" t="str">
        <f aca="false">IFERROR(VLOOKUP(F1042, Entries!$B:$F, 3, FALSE()),"")</f>
        <v/>
      </c>
      <c r="J1042" s="0" t="str">
        <f aca="false">IFERROR(VLOOKUP(F1042, Entries!$B:$F, 4, FALSE()),"")</f>
        <v/>
      </c>
      <c r="K1042" s="0" t="str">
        <f aca="false">IFERROR(VLOOKUP(F1042, Entries!$B:$F, 5, FALSE()),"")</f>
        <v/>
      </c>
      <c r="L1042" s="0" t="str">
        <f aca="false">LEFT(Table22[[#This Row],[Category]],2)</f>
        <v/>
      </c>
      <c r="M1042" s="0" t="str">
        <f aca="false">IF(F1042&lt;&gt;0,COUNTIF($L$2:L1042,L1042),"")</f>
        <v/>
      </c>
      <c r="N1042" s="0" t="str">
        <f aca="false">IF(F1042&lt;&gt;0,L1042&amp;":"&amp;M1042,"")</f>
        <v/>
      </c>
    </row>
    <row r="1043" customFormat="false" ht="15" hidden="false" customHeight="false" outlineLevel="0" collapsed="false">
      <c r="A1043" s="5" t="n">
        <v>1042</v>
      </c>
      <c r="B1043" s="5" t="str">
        <f aca="false">IF(F1043&lt;&gt;"",COUNTIF($J$2:J1043,J1043),"")</f>
        <v/>
      </c>
      <c r="C1043" s="5" t="str">
        <f aca="false">IF(F1043&lt;&gt;0,J1043&amp;":"&amp;B1043,"")</f>
        <v/>
      </c>
      <c r="D1043" s="5" t="str">
        <f aca="false">IF(F1043&lt;&gt;0,COUNTIF($K$2:K1043,K1043),"")</f>
        <v/>
      </c>
      <c r="E1043" s="5" t="str">
        <f aca="false">IF(F1043&lt;&gt;0,K1043&amp;":"&amp;D1043,"")</f>
        <v/>
      </c>
      <c r="G1043" s="21"/>
      <c r="H1043" s="0" t="str">
        <f aca="false">IFERROR(VLOOKUP(F1043, Entries!$B:$F, 2, FALSE()),"")</f>
        <v/>
      </c>
      <c r="I1043" s="0" t="str">
        <f aca="false">IFERROR(VLOOKUP(F1043, Entries!$B:$F, 3, FALSE()),"")</f>
        <v/>
      </c>
      <c r="J1043" s="0" t="str">
        <f aca="false">IFERROR(VLOOKUP(F1043, Entries!$B:$F, 4, FALSE()),"")</f>
        <v/>
      </c>
      <c r="K1043" s="0" t="str">
        <f aca="false">IFERROR(VLOOKUP(F1043, Entries!$B:$F, 5, FALSE()),"")</f>
        <v/>
      </c>
      <c r="L1043" s="0" t="str">
        <f aca="false">LEFT(Table22[[#This Row],[Category]],2)</f>
        <v/>
      </c>
      <c r="M1043" s="0" t="str">
        <f aca="false">IF(F1043&lt;&gt;0,COUNTIF($L$2:L1043,L1043),"")</f>
        <v/>
      </c>
      <c r="N1043" s="0" t="str">
        <f aca="false">IF(F1043&lt;&gt;0,L1043&amp;":"&amp;M1043,"")</f>
        <v/>
      </c>
    </row>
    <row r="1044" customFormat="false" ht="15" hidden="false" customHeight="false" outlineLevel="0" collapsed="false">
      <c r="A1044" s="5" t="n">
        <v>1043</v>
      </c>
      <c r="B1044" s="5" t="str">
        <f aca="false">IF(F1044&lt;&gt;"",COUNTIF($J$2:J1044,J1044),"")</f>
        <v/>
      </c>
      <c r="C1044" s="5" t="str">
        <f aca="false">IF(F1044&lt;&gt;0,J1044&amp;":"&amp;B1044,"")</f>
        <v/>
      </c>
      <c r="D1044" s="5" t="str">
        <f aca="false">IF(F1044&lt;&gt;0,COUNTIF($K$2:K1044,K1044),"")</f>
        <v/>
      </c>
      <c r="E1044" s="5" t="str">
        <f aca="false">IF(F1044&lt;&gt;0,K1044&amp;":"&amp;D1044,"")</f>
        <v/>
      </c>
      <c r="G1044" s="21"/>
      <c r="H1044" s="0" t="str">
        <f aca="false">IFERROR(VLOOKUP(F1044, Entries!$B:$F, 2, FALSE()),"")</f>
        <v/>
      </c>
      <c r="I1044" s="0" t="str">
        <f aca="false">IFERROR(VLOOKUP(F1044, Entries!$B:$F, 3, FALSE()),"")</f>
        <v/>
      </c>
      <c r="J1044" s="0" t="str">
        <f aca="false">IFERROR(VLOOKUP(F1044, Entries!$B:$F, 4, FALSE()),"")</f>
        <v/>
      </c>
      <c r="K1044" s="0" t="str">
        <f aca="false">IFERROR(VLOOKUP(F1044, Entries!$B:$F, 5, FALSE()),"")</f>
        <v/>
      </c>
      <c r="L1044" s="0" t="str">
        <f aca="false">LEFT(Table22[[#This Row],[Category]],2)</f>
        <v/>
      </c>
      <c r="M1044" s="0" t="str">
        <f aca="false">IF(F1044&lt;&gt;0,COUNTIF($L$2:L1044,L1044),"")</f>
        <v/>
      </c>
      <c r="N1044" s="0" t="str">
        <f aca="false">IF(F1044&lt;&gt;0,L1044&amp;":"&amp;M1044,"")</f>
        <v/>
      </c>
    </row>
    <row r="1045" customFormat="false" ht="15" hidden="false" customHeight="false" outlineLevel="0" collapsed="false">
      <c r="A1045" s="5" t="n">
        <v>1044</v>
      </c>
      <c r="B1045" s="5" t="str">
        <f aca="false">IF(F1045&lt;&gt;"",COUNTIF($J$2:J1045,J1045),"")</f>
        <v/>
      </c>
      <c r="C1045" s="5" t="str">
        <f aca="false">IF(F1045&lt;&gt;0,J1045&amp;":"&amp;B1045,"")</f>
        <v/>
      </c>
      <c r="D1045" s="5" t="str">
        <f aca="false">IF(F1045&lt;&gt;0,COUNTIF($K$2:K1045,K1045),"")</f>
        <v/>
      </c>
      <c r="E1045" s="5" t="str">
        <f aca="false">IF(F1045&lt;&gt;0,K1045&amp;":"&amp;D1045,"")</f>
        <v/>
      </c>
      <c r="G1045" s="21"/>
      <c r="H1045" s="0" t="str">
        <f aca="false">IFERROR(VLOOKUP(F1045, Entries!$B:$F, 2, FALSE()),"")</f>
        <v/>
      </c>
      <c r="I1045" s="0" t="str">
        <f aca="false">IFERROR(VLOOKUP(F1045, Entries!$B:$F, 3, FALSE()),"")</f>
        <v/>
      </c>
      <c r="J1045" s="0" t="str">
        <f aca="false">IFERROR(VLOOKUP(F1045, Entries!$B:$F, 4, FALSE()),"")</f>
        <v/>
      </c>
      <c r="K1045" s="0" t="str">
        <f aca="false">IFERROR(VLOOKUP(F1045, Entries!$B:$F, 5, FALSE()),"")</f>
        <v/>
      </c>
      <c r="L1045" s="0" t="str">
        <f aca="false">LEFT(Table22[[#This Row],[Category]],2)</f>
        <v/>
      </c>
      <c r="M1045" s="0" t="str">
        <f aca="false">IF(F1045&lt;&gt;0,COUNTIF($L$2:L1045,L1045),"")</f>
        <v/>
      </c>
      <c r="N1045" s="0" t="str">
        <f aca="false">IF(F1045&lt;&gt;0,L1045&amp;":"&amp;M1045,"")</f>
        <v/>
      </c>
    </row>
    <row r="1046" customFormat="false" ht="15" hidden="false" customHeight="false" outlineLevel="0" collapsed="false">
      <c r="A1046" s="5" t="n">
        <v>1045</v>
      </c>
      <c r="B1046" s="5" t="str">
        <f aca="false">IF(F1046&lt;&gt;"",COUNTIF($J$2:J1046,J1046),"")</f>
        <v/>
      </c>
      <c r="C1046" s="5" t="str">
        <f aca="false">IF(F1046&lt;&gt;0,J1046&amp;":"&amp;B1046,"")</f>
        <v/>
      </c>
      <c r="D1046" s="5" t="str">
        <f aca="false">IF(F1046&lt;&gt;0,COUNTIF($K$2:K1046,K1046),"")</f>
        <v/>
      </c>
      <c r="E1046" s="5" t="str">
        <f aca="false">IF(F1046&lt;&gt;0,K1046&amp;":"&amp;D1046,"")</f>
        <v/>
      </c>
      <c r="G1046" s="21"/>
      <c r="H1046" s="0" t="str">
        <f aca="false">IFERROR(VLOOKUP(F1046, Entries!$B:$F, 2, FALSE()),"")</f>
        <v/>
      </c>
      <c r="I1046" s="0" t="str">
        <f aca="false">IFERROR(VLOOKUP(F1046, Entries!$B:$F, 3, FALSE()),"")</f>
        <v/>
      </c>
      <c r="J1046" s="0" t="str">
        <f aca="false">IFERROR(VLOOKUP(F1046, Entries!$B:$F, 4, FALSE()),"")</f>
        <v/>
      </c>
      <c r="K1046" s="0" t="str">
        <f aca="false">IFERROR(VLOOKUP(F1046, Entries!$B:$F, 5, FALSE()),"")</f>
        <v/>
      </c>
      <c r="L1046" s="0" t="str">
        <f aca="false">LEFT(Table22[[#This Row],[Category]],2)</f>
        <v/>
      </c>
      <c r="M1046" s="0" t="str">
        <f aca="false">IF(F1046&lt;&gt;0,COUNTIF($L$2:L1046,L1046),"")</f>
        <v/>
      </c>
      <c r="N1046" s="0" t="str">
        <f aca="false">IF(F1046&lt;&gt;0,L1046&amp;":"&amp;M1046,"")</f>
        <v/>
      </c>
    </row>
    <row r="1047" customFormat="false" ht="15" hidden="false" customHeight="false" outlineLevel="0" collapsed="false">
      <c r="A1047" s="5" t="n">
        <v>1046</v>
      </c>
      <c r="B1047" s="5" t="str">
        <f aca="false">IF(F1047&lt;&gt;"",COUNTIF($J$2:J1047,J1047),"")</f>
        <v/>
      </c>
      <c r="C1047" s="5" t="str">
        <f aca="false">IF(F1047&lt;&gt;0,J1047&amp;":"&amp;B1047,"")</f>
        <v/>
      </c>
      <c r="D1047" s="5" t="str">
        <f aca="false">IF(F1047&lt;&gt;0,COUNTIF($K$2:K1047,K1047),"")</f>
        <v/>
      </c>
      <c r="E1047" s="5" t="str">
        <f aca="false">IF(F1047&lt;&gt;0,K1047&amp;":"&amp;D1047,"")</f>
        <v/>
      </c>
      <c r="G1047" s="21"/>
      <c r="H1047" s="0" t="str">
        <f aca="false">IFERROR(VLOOKUP(F1047, Entries!$B:$F, 2, FALSE()),"")</f>
        <v/>
      </c>
      <c r="I1047" s="0" t="str">
        <f aca="false">IFERROR(VLOOKUP(F1047, Entries!$B:$F, 3, FALSE()),"")</f>
        <v/>
      </c>
      <c r="J1047" s="0" t="str">
        <f aca="false">IFERROR(VLOOKUP(F1047, Entries!$B:$F, 4, FALSE()),"")</f>
        <v/>
      </c>
      <c r="K1047" s="0" t="str">
        <f aca="false">IFERROR(VLOOKUP(F1047, Entries!$B:$F, 5, FALSE()),"")</f>
        <v/>
      </c>
      <c r="L1047" s="0" t="str">
        <f aca="false">LEFT(Table22[[#This Row],[Category]],2)</f>
        <v/>
      </c>
      <c r="M1047" s="0" t="str">
        <f aca="false">IF(F1047&lt;&gt;0,COUNTIF($L$2:L1047,L1047),"")</f>
        <v/>
      </c>
      <c r="N1047" s="0" t="str">
        <f aca="false">IF(F1047&lt;&gt;0,L1047&amp;":"&amp;M1047,"")</f>
        <v/>
      </c>
    </row>
    <row r="1048" customFormat="false" ht="15" hidden="false" customHeight="false" outlineLevel="0" collapsed="false">
      <c r="A1048" s="5" t="n">
        <v>1047</v>
      </c>
      <c r="B1048" s="5" t="str">
        <f aca="false">IF(F1048&lt;&gt;"",COUNTIF($J$2:J1048,J1048),"")</f>
        <v/>
      </c>
      <c r="C1048" s="5" t="str">
        <f aca="false">IF(F1048&lt;&gt;0,J1048&amp;":"&amp;B1048,"")</f>
        <v/>
      </c>
      <c r="D1048" s="5" t="str">
        <f aca="false">IF(F1048&lt;&gt;0,COUNTIF($K$2:K1048,K1048),"")</f>
        <v/>
      </c>
      <c r="E1048" s="5" t="str">
        <f aca="false">IF(F1048&lt;&gt;0,K1048&amp;":"&amp;D1048,"")</f>
        <v/>
      </c>
      <c r="G1048" s="21"/>
      <c r="H1048" s="0" t="str">
        <f aca="false">IFERROR(VLOOKUP(F1048, Entries!$B:$F, 2, FALSE()),"")</f>
        <v/>
      </c>
      <c r="I1048" s="0" t="str">
        <f aca="false">IFERROR(VLOOKUP(F1048, Entries!$B:$F, 3, FALSE()),"")</f>
        <v/>
      </c>
      <c r="J1048" s="0" t="str">
        <f aca="false">IFERROR(VLOOKUP(F1048, Entries!$B:$F, 4, FALSE()),"")</f>
        <v/>
      </c>
      <c r="K1048" s="0" t="str">
        <f aca="false">IFERROR(VLOOKUP(F1048, Entries!$B:$F, 5, FALSE()),"")</f>
        <v/>
      </c>
      <c r="L1048" s="0" t="str">
        <f aca="false">LEFT(Table22[[#This Row],[Category]],2)</f>
        <v/>
      </c>
      <c r="M1048" s="0" t="str">
        <f aca="false">IF(F1048&lt;&gt;0,COUNTIF($L$2:L1048,L1048),"")</f>
        <v/>
      </c>
      <c r="N1048" s="0" t="str">
        <f aca="false">IF(F1048&lt;&gt;0,L1048&amp;":"&amp;M1048,"")</f>
        <v/>
      </c>
    </row>
    <row r="1049" customFormat="false" ht="15" hidden="false" customHeight="false" outlineLevel="0" collapsed="false">
      <c r="A1049" s="5" t="n">
        <v>1048</v>
      </c>
      <c r="B1049" s="5" t="str">
        <f aca="false">IF(F1049&lt;&gt;"",COUNTIF($J$2:J1049,J1049),"")</f>
        <v/>
      </c>
      <c r="C1049" s="5" t="str">
        <f aca="false">IF(F1049&lt;&gt;0,J1049&amp;":"&amp;B1049,"")</f>
        <v/>
      </c>
      <c r="D1049" s="5" t="str">
        <f aca="false">IF(F1049&lt;&gt;0,COUNTIF($K$2:K1049,K1049),"")</f>
        <v/>
      </c>
      <c r="E1049" s="5" t="str">
        <f aca="false">IF(F1049&lt;&gt;0,K1049&amp;":"&amp;D1049,"")</f>
        <v/>
      </c>
      <c r="G1049" s="21"/>
      <c r="H1049" s="0" t="str">
        <f aca="false">IFERROR(VLOOKUP(F1049, Entries!$B:$F, 2, FALSE()),"")</f>
        <v/>
      </c>
      <c r="I1049" s="0" t="str">
        <f aca="false">IFERROR(VLOOKUP(F1049, Entries!$B:$F, 3, FALSE()),"")</f>
        <v/>
      </c>
      <c r="J1049" s="0" t="str">
        <f aca="false">IFERROR(VLOOKUP(F1049, Entries!$B:$F, 4, FALSE()),"")</f>
        <v/>
      </c>
      <c r="K1049" s="0" t="str">
        <f aca="false">IFERROR(VLOOKUP(F1049, Entries!$B:$F, 5, FALSE()),"")</f>
        <v/>
      </c>
      <c r="L1049" s="0" t="str">
        <f aca="false">LEFT(Table22[[#This Row],[Category]],2)</f>
        <v/>
      </c>
      <c r="M1049" s="0" t="str">
        <f aca="false">IF(F1049&lt;&gt;0,COUNTIF($L$2:L1049,L1049),"")</f>
        <v/>
      </c>
      <c r="N1049" s="0" t="str">
        <f aca="false">IF(F1049&lt;&gt;0,L1049&amp;":"&amp;M1049,"")</f>
        <v/>
      </c>
    </row>
    <row r="1050" customFormat="false" ht="15" hidden="false" customHeight="false" outlineLevel="0" collapsed="false">
      <c r="A1050" s="5" t="n">
        <v>1049</v>
      </c>
      <c r="B1050" s="5" t="str">
        <f aca="false">IF(F1050&lt;&gt;"",COUNTIF($J$2:J1050,J1050),"")</f>
        <v/>
      </c>
      <c r="C1050" s="5" t="str">
        <f aca="false">IF(F1050&lt;&gt;0,J1050&amp;":"&amp;B1050,"")</f>
        <v/>
      </c>
      <c r="D1050" s="5" t="str">
        <f aca="false">IF(F1050&lt;&gt;0,COUNTIF($K$2:K1050,K1050),"")</f>
        <v/>
      </c>
      <c r="E1050" s="5" t="str">
        <f aca="false">IF(F1050&lt;&gt;0,K1050&amp;":"&amp;D1050,"")</f>
        <v/>
      </c>
      <c r="G1050" s="21"/>
      <c r="H1050" s="0" t="str">
        <f aca="false">IFERROR(VLOOKUP(F1050, Entries!$B:$F, 2, FALSE()),"")</f>
        <v/>
      </c>
      <c r="I1050" s="0" t="str">
        <f aca="false">IFERROR(VLOOKUP(F1050, Entries!$B:$F, 3, FALSE()),"")</f>
        <v/>
      </c>
      <c r="J1050" s="0" t="str">
        <f aca="false">IFERROR(VLOOKUP(F1050, Entries!$B:$F, 4, FALSE()),"")</f>
        <v/>
      </c>
      <c r="K1050" s="0" t="str">
        <f aca="false">IFERROR(VLOOKUP(F1050, Entries!$B:$F, 5, FALSE()),"")</f>
        <v/>
      </c>
      <c r="L1050" s="0" t="str">
        <f aca="false">LEFT(Table22[[#This Row],[Category]],2)</f>
        <v/>
      </c>
      <c r="M1050" s="0" t="str">
        <f aca="false">IF(F1050&lt;&gt;0,COUNTIF($L$2:L1050,L1050),"")</f>
        <v/>
      </c>
      <c r="N1050" s="0" t="str">
        <f aca="false">IF(F1050&lt;&gt;0,L1050&amp;":"&amp;M1050,"")</f>
        <v/>
      </c>
    </row>
    <row r="1051" customFormat="false" ht="15" hidden="false" customHeight="false" outlineLevel="0" collapsed="false">
      <c r="A1051" s="5" t="n">
        <v>1050</v>
      </c>
      <c r="B1051" s="5" t="str">
        <f aca="false">IF(F1051&lt;&gt;"",COUNTIF($J$2:J1051,J1051),"")</f>
        <v/>
      </c>
      <c r="C1051" s="5" t="str">
        <f aca="false">IF(F1051&lt;&gt;0,J1051&amp;":"&amp;B1051,"")</f>
        <v/>
      </c>
      <c r="D1051" s="5" t="str">
        <f aca="false">IF(F1051&lt;&gt;0,COUNTIF($K$2:K1051,K1051),"")</f>
        <v/>
      </c>
      <c r="E1051" s="5" t="str">
        <f aca="false">IF(F1051&lt;&gt;0,K1051&amp;":"&amp;D1051,"")</f>
        <v/>
      </c>
      <c r="G1051" s="21"/>
      <c r="H1051" s="0" t="str">
        <f aca="false">IFERROR(VLOOKUP(F1051, Entries!$B:$F, 2, FALSE()),"")</f>
        <v/>
      </c>
      <c r="I1051" s="0" t="str">
        <f aca="false">IFERROR(VLOOKUP(F1051, Entries!$B:$F, 3, FALSE()),"")</f>
        <v/>
      </c>
      <c r="J1051" s="0" t="str">
        <f aca="false">IFERROR(VLOOKUP(F1051, Entries!$B:$F, 4, FALSE()),"")</f>
        <v/>
      </c>
      <c r="K1051" s="0" t="str">
        <f aca="false">IFERROR(VLOOKUP(F1051, Entries!$B:$F, 5, FALSE()),"")</f>
        <v/>
      </c>
      <c r="L1051" s="0" t="str">
        <f aca="false">LEFT(Table22[[#This Row],[Category]],2)</f>
        <v/>
      </c>
      <c r="M1051" s="0" t="str">
        <f aca="false">IF(F1051&lt;&gt;0,COUNTIF($L$2:L1051,L1051),"")</f>
        <v/>
      </c>
      <c r="N1051" s="0" t="str">
        <f aca="false">IF(F1051&lt;&gt;0,L1051&amp;":"&amp;M1051,"")</f>
        <v/>
      </c>
    </row>
    <row r="1052" customFormat="false" ht="15" hidden="false" customHeight="false" outlineLevel="0" collapsed="false">
      <c r="A1052" s="5" t="n">
        <v>1051</v>
      </c>
      <c r="B1052" s="5" t="str">
        <f aca="false">IF(F1052&lt;&gt;"",COUNTIF($J$2:J1052,J1052),"")</f>
        <v/>
      </c>
      <c r="C1052" s="5" t="str">
        <f aca="false">IF(F1052&lt;&gt;0,J1052&amp;":"&amp;B1052,"")</f>
        <v/>
      </c>
      <c r="D1052" s="5" t="str">
        <f aca="false">IF(F1052&lt;&gt;0,COUNTIF($K$2:K1052,K1052),"")</f>
        <v/>
      </c>
      <c r="E1052" s="5" t="str">
        <f aca="false">IF(F1052&lt;&gt;0,K1052&amp;":"&amp;D1052,"")</f>
        <v/>
      </c>
      <c r="G1052" s="21"/>
      <c r="H1052" s="0" t="str">
        <f aca="false">IFERROR(VLOOKUP(F1052, Entries!$B:$F, 2, FALSE()),"")</f>
        <v/>
      </c>
      <c r="I1052" s="0" t="str">
        <f aca="false">IFERROR(VLOOKUP(F1052, Entries!$B:$F, 3, FALSE()),"")</f>
        <v/>
      </c>
      <c r="J1052" s="0" t="str">
        <f aca="false">IFERROR(VLOOKUP(F1052, Entries!$B:$F, 4, FALSE()),"")</f>
        <v/>
      </c>
      <c r="K1052" s="0" t="str">
        <f aca="false">IFERROR(VLOOKUP(F1052, Entries!$B:$F, 5, FALSE()),"")</f>
        <v/>
      </c>
      <c r="L1052" s="0" t="str">
        <f aca="false">LEFT(Table22[[#This Row],[Category]],2)</f>
        <v/>
      </c>
      <c r="M1052" s="0" t="str">
        <f aca="false">IF(F1052&lt;&gt;0,COUNTIF($L$2:L1052,L1052),"")</f>
        <v/>
      </c>
      <c r="N1052" s="0" t="str">
        <f aca="false">IF(F1052&lt;&gt;0,L1052&amp;":"&amp;M1052,"")</f>
        <v/>
      </c>
    </row>
    <row r="1053" customFormat="false" ht="15" hidden="false" customHeight="false" outlineLevel="0" collapsed="false">
      <c r="A1053" s="5" t="n">
        <v>1052</v>
      </c>
      <c r="B1053" s="5" t="str">
        <f aca="false">IF(F1053&lt;&gt;"",COUNTIF($J$2:J1053,J1053),"")</f>
        <v/>
      </c>
      <c r="C1053" s="5" t="str">
        <f aca="false">IF(F1053&lt;&gt;0,J1053&amp;":"&amp;B1053,"")</f>
        <v/>
      </c>
      <c r="D1053" s="5" t="str">
        <f aca="false">IF(F1053&lt;&gt;0,COUNTIF($K$2:K1053,K1053),"")</f>
        <v/>
      </c>
      <c r="E1053" s="5" t="str">
        <f aca="false">IF(F1053&lt;&gt;0,K1053&amp;":"&amp;D1053,"")</f>
        <v/>
      </c>
      <c r="G1053" s="21"/>
      <c r="H1053" s="0" t="str">
        <f aca="false">IFERROR(VLOOKUP(F1053, Entries!$B:$F, 2, FALSE()),"")</f>
        <v/>
      </c>
      <c r="I1053" s="0" t="str">
        <f aca="false">IFERROR(VLOOKUP(F1053, Entries!$B:$F, 3, FALSE()),"")</f>
        <v/>
      </c>
      <c r="J1053" s="0" t="str">
        <f aca="false">IFERROR(VLOOKUP(F1053, Entries!$B:$F, 4, FALSE()),"")</f>
        <v/>
      </c>
      <c r="K1053" s="0" t="str">
        <f aca="false">IFERROR(VLOOKUP(F1053, Entries!$B:$F, 5, FALSE()),"")</f>
        <v/>
      </c>
      <c r="L1053" s="0" t="str">
        <f aca="false">LEFT(Table22[[#This Row],[Category]],2)</f>
        <v/>
      </c>
      <c r="M1053" s="0" t="str">
        <f aca="false">IF(F1053&lt;&gt;0,COUNTIF($L$2:L1053,L1053),"")</f>
        <v/>
      </c>
      <c r="N1053" s="0" t="str">
        <f aca="false">IF(F1053&lt;&gt;0,L1053&amp;":"&amp;M1053,"")</f>
        <v/>
      </c>
    </row>
    <row r="1054" customFormat="false" ht="15" hidden="false" customHeight="false" outlineLevel="0" collapsed="false">
      <c r="A1054" s="5" t="n">
        <v>1053</v>
      </c>
      <c r="B1054" s="5" t="str">
        <f aca="false">IF(F1054&lt;&gt;"",COUNTIF($J$2:J1054,J1054),"")</f>
        <v/>
      </c>
      <c r="C1054" s="5" t="str">
        <f aca="false">IF(F1054&lt;&gt;0,J1054&amp;":"&amp;B1054,"")</f>
        <v/>
      </c>
      <c r="D1054" s="5" t="str">
        <f aca="false">IF(F1054&lt;&gt;0,COUNTIF($K$2:K1054,K1054),"")</f>
        <v/>
      </c>
      <c r="E1054" s="5" t="str">
        <f aca="false">IF(F1054&lt;&gt;0,K1054&amp;":"&amp;D1054,"")</f>
        <v/>
      </c>
      <c r="G1054" s="21"/>
      <c r="H1054" s="0" t="str">
        <f aca="false">IFERROR(VLOOKUP(F1054, Entries!$B:$F, 2, FALSE()),"")</f>
        <v/>
      </c>
      <c r="I1054" s="0" t="str">
        <f aca="false">IFERROR(VLOOKUP(F1054, Entries!$B:$F, 3, FALSE()),"")</f>
        <v/>
      </c>
      <c r="J1054" s="0" t="str">
        <f aca="false">IFERROR(VLOOKUP(F1054, Entries!$B:$F, 4, FALSE()),"")</f>
        <v/>
      </c>
      <c r="K1054" s="0" t="str">
        <f aca="false">IFERROR(VLOOKUP(F1054, Entries!$B:$F, 5, FALSE()),"")</f>
        <v/>
      </c>
      <c r="L1054" s="0" t="str">
        <f aca="false">LEFT(Table22[[#This Row],[Category]],2)</f>
        <v/>
      </c>
      <c r="M1054" s="0" t="str">
        <f aca="false">IF(F1054&lt;&gt;0,COUNTIF($L$2:L1054,L1054),"")</f>
        <v/>
      </c>
      <c r="N1054" s="0" t="str">
        <f aca="false">IF(F1054&lt;&gt;0,L1054&amp;":"&amp;M1054,"")</f>
        <v/>
      </c>
    </row>
    <row r="1055" customFormat="false" ht="15" hidden="false" customHeight="false" outlineLevel="0" collapsed="false">
      <c r="A1055" s="5" t="n">
        <v>1054</v>
      </c>
      <c r="B1055" s="5" t="str">
        <f aca="false">IF(F1055&lt;&gt;"",COUNTIF($J$2:J1055,J1055),"")</f>
        <v/>
      </c>
      <c r="C1055" s="5" t="str">
        <f aca="false">IF(F1055&lt;&gt;0,J1055&amp;":"&amp;B1055,"")</f>
        <v/>
      </c>
      <c r="D1055" s="5" t="str">
        <f aca="false">IF(F1055&lt;&gt;0,COUNTIF($K$2:K1055,K1055),"")</f>
        <v/>
      </c>
      <c r="E1055" s="5" t="str">
        <f aca="false">IF(F1055&lt;&gt;0,K1055&amp;":"&amp;D1055,"")</f>
        <v/>
      </c>
      <c r="G1055" s="21"/>
      <c r="H1055" s="0" t="str">
        <f aca="false">IFERROR(VLOOKUP(F1055, Entries!$B:$F, 2, FALSE()),"")</f>
        <v/>
      </c>
      <c r="I1055" s="0" t="str">
        <f aca="false">IFERROR(VLOOKUP(F1055, Entries!$B:$F, 3, FALSE()),"")</f>
        <v/>
      </c>
      <c r="J1055" s="0" t="str">
        <f aca="false">IFERROR(VLOOKUP(F1055, Entries!$B:$F, 4, FALSE()),"")</f>
        <v/>
      </c>
      <c r="K1055" s="0" t="str">
        <f aca="false">IFERROR(VLOOKUP(F1055, Entries!$B:$F, 5, FALSE()),"")</f>
        <v/>
      </c>
      <c r="L1055" s="0" t="str">
        <f aca="false">LEFT(Table22[[#This Row],[Category]],2)</f>
        <v/>
      </c>
      <c r="M1055" s="0" t="str">
        <f aca="false">IF(F1055&lt;&gt;0,COUNTIF($L$2:L1055,L1055),"")</f>
        <v/>
      </c>
      <c r="N1055" s="0" t="str">
        <f aca="false">IF(F1055&lt;&gt;0,L1055&amp;":"&amp;M1055,"")</f>
        <v/>
      </c>
    </row>
    <row r="1056" customFormat="false" ht="15" hidden="false" customHeight="false" outlineLevel="0" collapsed="false">
      <c r="A1056" s="5" t="n">
        <v>1055</v>
      </c>
      <c r="B1056" s="5" t="str">
        <f aca="false">IF(F1056&lt;&gt;"",COUNTIF($J$2:J1056,J1056),"")</f>
        <v/>
      </c>
      <c r="C1056" s="5" t="str">
        <f aca="false">IF(F1056&lt;&gt;0,J1056&amp;":"&amp;B1056,"")</f>
        <v/>
      </c>
      <c r="D1056" s="5" t="str">
        <f aca="false">IF(F1056&lt;&gt;0,COUNTIF($K$2:K1056,K1056),"")</f>
        <v/>
      </c>
      <c r="E1056" s="5" t="str">
        <f aca="false">IF(F1056&lt;&gt;0,K1056&amp;":"&amp;D1056,"")</f>
        <v/>
      </c>
      <c r="G1056" s="21"/>
      <c r="H1056" s="0" t="str">
        <f aca="false">IFERROR(VLOOKUP(F1056, Entries!$B:$F, 2, FALSE()),"")</f>
        <v/>
      </c>
      <c r="I1056" s="0" t="str">
        <f aca="false">IFERROR(VLOOKUP(F1056, Entries!$B:$F, 3, FALSE()),"")</f>
        <v/>
      </c>
      <c r="J1056" s="0" t="str">
        <f aca="false">IFERROR(VLOOKUP(F1056, Entries!$B:$F, 4, FALSE()),"")</f>
        <v/>
      </c>
      <c r="K1056" s="0" t="str">
        <f aca="false">IFERROR(VLOOKUP(F1056, Entries!$B:$F, 5, FALSE()),"")</f>
        <v/>
      </c>
      <c r="L1056" s="0" t="str">
        <f aca="false">LEFT(Table22[[#This Row],[Category]],2)</f>
        <v/>
      </c>
      <c r="M1056" s="0" t="str">
        <f aca="false">IF(F1056&lt;&gt;0,COUNTIF($L$2:L1056,L1056),"")</f>
        <v/>
      </c>
      <c r="N1056" s="0" t="str">
        <f aca="false">IF(F1056&lt;&gt;0,L1056&amp;":"&amp;M1056,"")</f>
        <v/>
      </c>
    </row>
    <row r="1057" customFormat="false" ht="15" hidden="false" customHeight="false" outlineLevel="0" collapsed="false">
      <c r="A1057" s="5" t="n">
        <v>1056</v>
      </c>
      <c r="B1057" s="5" t="str">
        <f aca="false">IF(F1057&lt;&gt;"",COUNTIF($J$2:J1057,J1057),"")</f>
        <v/>
      </c>
      <c r="C1057" s="5" t="str">
        <f aca="false">IF(F1057&lt;&gt;0,J1057&amp;":"&amp;B1057,"")</f>
        <v/>
      </c>
      <c r="D1057" s="5" t="str">
        <f aca="false">IF(F1057&lt;&gt;0,COUNTIF($K$2:K1057,K1057),"")</f>
        <v/>
      </c>
      <c r="E1057" s="5" t="str">
        <f aca="false">IF(F1057&lt;&gt;0,K1057&amp;":"&amp;D1057,"")</f>
        <v/>
      </c>
      <c r="G1057" s="21"/>
      <c r="H1057" s="0" t="str">
        <f aca="false">IFERROR(VLOOKUP(F1057, Entries!$B:$F, 2, FALSE()),"")</f>
        <v/>
      </c>
      <c r="I1057" s="0" t="str">
        <f aca="false">IFERROR(VLOOKUP(F1057, Entries!$B:$F, 3, FALSE()),"")</f>
        <v/>
      </c>
      <c r="J1057" s="0" t="str">
        <f aca="false">IFERROR(VLOOKUP(F1057, Entries!$B:$F, 4, FALSE()),"")</f>
        <v/>
      </c>
      <c r="K1057" s="0" t="str">
        <f aca="false">IFERROR(VLOOKUP(F1057, Entries!$B:$F, 5, FALSE()),"")</f>
        <v/>
      </c>
      <c r="L1057" s="0" t="str">
        <f aca="false">LEFT(Table22[[#This Row],[Category]],2)</f>
        <v/>
      </c>
      <c r="M1057" s="0" t="str">
        <f aca="false">IF(F1057&lt;&gt;0,COUNTIF($L$2:L1057,L1057),"")</f>
        <v/>
      </c>
      <c r="N1057" s="0" t="str">
        <f aca="false">IF(F1057&lt;&gt;0,L1057&amp;":"&amp;M1057,"")</f>
        <v/>
      </c>
    </row>
    <row r="1058" customFormat="false" ht="15" hidden="false" customHeight="false" outlineLevel="0" collapsed="false">
      <c r="A1058" s="5" t="n">
        <v>1057</v>
      </c>
      <c r="B1058" s="5" t="str">
        <f aca="false">IF(F1058&lt;&gt;"",COUNTIF($J$2:J1058,J1058),"")</f>
        <v/>
      </c>
      <c r="C1058" s="5" t="str">
        <f aca="false">IF(F1058&lt;&gt;0,J1058&amp;":"&amp;B1058,"")</f>
        <v/>
      </c>
      <c r="D1058" s="5" t="str">
        <f aca="false">IF(F1058&lt;&gt;0,COUNTIF($K$2:K1058,K1058),"")</f>
        <v/>
      </c>
      <c r="E1058" s="5" t="str">
        <f aca="false">IF(F1058&lt;&gt;0,K1058&amp;":"&amp;D1058,"")</f>
        <v/>
      </c>
      <c r="G1058" s="21"/>
      <c r="H1058" s="0" t="str">
        <f aca="false">IFERROR(VLOOKUP(F1058, Entries!$B:$F, 2, FALSE()),"")</f>
        <v/>
      </c>
      <c r="I1058" s="0" t="str">
        <f aca="false">IFERROR(VLOOKUP(F1058, Entries!$B:$F, 3, FALSE()),"")</f>
        <v/>
      </c>
      <c r="J1058" s="0" t="str">
        <f aca="false">IFERROR(VLOOKUP(F1058, Entries!$B:$F, 4, FALSE()),"")</f>
        <v/>
      </c>
      <c r="K1058" s="0" t="str">
        <f aca="false">IFERROR(VLOOKUP(F1058, Entries!$B:$F, 5, FALSE()),"")</f>
        <v/>
      </c>
      <c r="L1058" s="0" t="str">
        <f aca="false">LEFT(Table22[[#This Row],[Category]],2)</f>
        <v/>
      </c>
      <c r="M1058" s="0" t="str">
        <f aca="false">IF(F1058&lt;&gt;0,COUNTIF($L$2:L1058,L1058),"")</f>
        <v/>
      </c>
      <c r="N1058" s="0" t="str">
        <f aca="false">IF(F1058&lt;&gt;0,L1058&amp;":"&amp;M1058,"")</f>
        <v/>
      </c>
    </row>
    <row r="1059" customFormat="false" ht="15" hidden="false" customHeight="false" outlineLevel="0" collapsed="false">
      <c r="A1059" s="5" t="n">
        <v>1058</v>
      </c>
      <c r="B1059" s="5" t="str">
        <f aca="false">IF(F1059&lt;&gt;"",COUNTIF($J$2:J1059,J1059),"")</f>
        <v/>
      </c>
      <c r="C1059" s="5" t="str">
        <f aca="false">IF(F1059&lt;&gt;0,J1059&amp;":"&amp;B1059,"")</f>
        <v/>
      </c>
      <c r="D1059" s="5" t="str">
        <f aca="false">IF(F1059&lt;&gt;0,COUNTIF($K$2:K1059,K1059),"")</f>
        <v/>
      </c>
      <c r="E1059" s="5" t="str">
        <f aca="false">IF(F1059&lt;&gt;0,K1059&amp;":"&amp;D1059,"")</f>
        <v/>
      </c>
      <c r="G1059" s="21"/>
      <c r="H1059" s="0" t="str">
        <f aca="false">IFERROR(VLOOKUP(F1059, Entries!$B:$F, 2, FALSE()),"")</f>
        <v/>
      </c>
      <c r="I1059" s="0" t="str">
        <f aca="false">IFERROR(VLOOKUP(F1059, Entries!$B:$F, 3, FALSE()),"")</f>
        <v/>
      </c>
      <c r="J1059" s="0" t="str">
        <f aca="false">IFERROR(VLOOKUP(F1059, Entries!$B:$F, 4, FALSE()),"")</f>
        <v/>
      </c>
      <c r="K1059" s="0" t="str">
        <f aca="false">IFERROR(VLOOKUP(F1059, Entries!$B:$F, 5, FALSE()),"")</f>
        <v/>
      </c>
      <c r="L1059" s="0" t="str">
        <f aca="false">LEFT(Table22[[#This Row],[Category]],2)</f>
        <v/>
      </c>
      <c r="M1059" s="0" t="str">
        <f aca="false">IF(F1059&lt;&gt;0,COUNTIF($L$2:L1059,L1059),"")</f>
        <v/>
      </c>
      <c r="N1059" s="0" t="str">
        <f aca="false">IF(F1059&lt;&gt;0,L1059&amp;":"&amp;M1059,"")</f>
        <v/>
      </c>
    </row>
    <row r="1060" customFormat="false" ht="15" hidden="false" customHeight="false" outlineLevel="0" collapsed="false">
      <c r="A1060" s="5" t="n">
        <v>1059</v>
      </c>
      <c r="B1060" s="5" t="str">
        <f aca="false">IF(F1060&lt;&gt;"",COUNTIF($J$2:J1060,J1060),"")</f>
        <v/>
      </c>
      <c r="C1060" s="5" t="str">
        <f aca="false">IF(F1060&lt;&gt;0,J1060&amp;":"&amp;B1060,"")</f>
        <v/>
      </c>
      <c r="D1060" s="5" t="str">
        <f aca="false">IF(F1060&lt;&gt;0,COUNTIF($K$2:K1060,K1060),"")</f>
        <v/>
      </c>
      <c r="E1060" s="5" t="str">
        <f aca="false">IF(F1060&lt;&gt;0,K1060&amp;":"&amp;D1060,"")</f>
        <v/>
      </c>
      <c r="G1060" s="21"/>
      <c r="H1060" s="0" t="str">
        <f aca="false">IFERROR(VLOOKUP(F1060, Entries!$B:$F, 2, FALSE()),"")</f>
        <v/>
      </c>
      <c r="I1060" s="0" t="str">
        <f aca="false">IFERROR(VLOOKUP(F1060, Entries!$B:$F, 3, FALSE()),"")</f>
        <v/>
      </c>
      <c r="J1060" s="0" t="str">
        <f aca="false">IFERROR(VLOOKUP(F1060, Entries!$B:$F, 4, FALSE()),"")</f>
        <v/>
      </c>
      <c r="K1060" s="0" t="str">
        <f aca="false">IFERROR(VLOOKUP(F1060, Entries!$B:$F, 5, FALSE()),"")</f>
        <v/>
      </c>
      <c r="L1060" s="0" t="str">
        <f aca="false">LEFT(Table22[[#This Row],[Category]],2)</f>
        <v/>
      </c>
      <c r="M1060" s="0" t="str">
        <f aca="false">IF(F1060&lt;&gt;0,COUNTIF($L$2:L1060,L1060),"")</f>
        <v/>
      </c>
      <c r="N1060" s="0" t="str">
        <f aca="false">IF(F1060&lt;&gt;0,L1060&amp;":"&amp;M1060,"")</f>
        <v/>
      </c>
    </row>
    <row r="1061" customFormat="false" ht="15" hidden="false" customHeight="false" outlineLevel="0" collapsed="false">
      <c r="A1061" s="5" t="n">
        <v>1060</v>
      </c>
      <c r="B1061" s="5" t="str">
        <f aca="false">IF(F1061&lt;&gt;"",COUNTIF($J$2:J1061,J1061),"")</f>
        <v/>
      </c>
      <c r="C1061" s="5" t="str">
        <f aca="false">IF(F1061&lt;&gt;0,J1061&amp;":"&amp;B1061,"")</f>
        <v/>
      </c>
      <c r="D1061" s="5" t="str">
        <f aca="false">IF(F1061&lt;&gt;0,COUNTIF($K$2:K1061,K1061),"")</f>
        <v/>
      </c>
      <c r="E1061" s="5" t="str">
        <f aca="false">IF(F1061&lt;&gt;0,K1061&amp;":"&amp;D1061,"")</f>
        <v/>
      </c>
      <c r="G1061" s="21"/>
      <c r="H1061" s="0" t="str">
        <f aca="false">IFERROR(VLOOKUP(F1061, Entries!$B:$F, 2, FALSE()),"")</f>
        <v/>
      </c>
      <c r="I1061" s="0" t="str">
        <f aca="false">IFERROR(VLOOKUP(F1061, Entries!$B:$F, 3, FALSE()),"")</f>
        <v/>
      </c>
      <c r="J1061" s="0" t="str">
        <f aca="false">IFERROR(VLOOKUP(F1061, Entries!$B:$F, 4, FALSE()),"")</f>
        <v/>
      </c>
      <c r="K1061" s="0" t="str">
        <f aca="false">IFERROR(VLOOKUP(F1061, Entries!$B:$F, 5, FALSE()),"")</f>
        <v/>
      </c>
      <c r="L1061" s="0" t="str">
        <f aca="false">LEFT(Table22[[#This Row],[Category]],2)</f>
        <v/>
      </c>
      <c r="M1061" s="0" t="str">
        <f aca="false">IF(F1061&lt;&gt;0,COUNTIF($L$2:L1061,L1061),"")</f>
        <v/>
      </c>
      <c r="N1061" s="0" t="str">
        <f aca="false">IF(F1061&lt;&gt;0,L1061&amp;":"&amp;M1061,"")</f>
        <v/>
      </c>
    </row>
    <row r="1062" customFormat="false" ht="15" hidden="false" customHeight="false" outlineLevel="0" collapsed="false">
      <c r="A1062" s="5" t="n">
        <v>1061</v>
      </c>
      <c r="B1062" s="5" t="str">
        <f aca="false">IF(F1062&lt;&gt;"",COUNTIF($J$2:J1062,J1062),"")</f>
        <v/>
      </c>
      <c r="C1062" s="5" t="str">
        <f aca="false">IF(F1062&lt;&gt;0,J1062&amp;":"&amp;B1062,"")</f>
        <v/>
      </c>
      <c r="D1062" s="5" t="str">
        <f aca="false">IF(F1062&lt;&gt;0,COUNTIF($K$2:K1062,K1062),"")</f>
        <v/>
      </c>
      <c r="E1062" s="5" t="str">
        <f aca="false">IF(F1062&lt;&gt;0,K1062&amp;":"&amp;D1062,"")</f>
        <v/>
      </c>
      <c r="G1062" s="21"/>
      <c r="H1062" s="0" t="str">
        <f aca="false">IFERROR(VLOOKUP(F1062, Entries!$B:$F, 2, FALSE()),"")</f>
        <v/>
      </c>
      <c r="I1062" s="0" t="str">
        <f aca="false">IFERROR(VLOOKUP(F1062, Entries!$B:$F, 3, FALSE()),"")</f>
        <v/>
      </c>
      <c r="J1062" s="0" t="str">
        <f aca="false">IFERROR(VLOOKUP(F1062, Entries!$B:$F, 4, FALSE()),"")</f>
        <v/>
      </c>
      <c r="K1062" s="0" t="str">
        <f aca="false">IFERROR(VLOOKUP(F1062, Entries!$B:$F, 5, FALSE()),"")</f>
        <v/>
      </c>
      <c r="L1062" s="0" t="str">
        <f aca="false">LEFT(Table22[[#This Row],[Category]],2)</f>
        <v/>
      </c>
      <c r="M1062" s="0" t="str">
        <f aca="false">IF(F1062&lt;&gt;0,COUNTIF($L$2:L1062,L1062),"")</f>
        <v/>
      </c>
      <c r="N1062" s="0" t="str">
        <f aca="false">IF(F1062&lt;&gt;0,L1062&amp;":"&amp;M1062,"")</f>
        <v/>
      </c>
    </row>
    <row r="1063" customFormat="false" ht="15" hidden="false" customHeight="false" outlineLevel="0" collapsed="false">
      <c r="A1063" s="5" t="n">
        <v>1062</v>
      </c>
      <c r="B1063" s="5" t="str">
        <f aca="false">IF(F1063&lt;&gt;"",COUNTIF($J$2:J1063,J1063),"")</f>
        <v/>
      </c>
      <c r="C1063" s="5" t="str">
        <f aca="false">IF(F1063&lt;&gt;0,J1063&amp;":"&amp;B1063,"")</f>
        <v/>
      </c>
      <c r="D1063" s="5" t="str">
        <f aca="false">IF(F1063&lt;&gt;0,COUNTIF($K$2:K1063,K1063),"")</f>
        <v/>
      </c>
      <c r="E1063" s="5" t="str">
        <f aca="false">IF(F1063&lt;&gt;0,K1063&amp;":"&amp;D1063,"")</f>
        <v/>
      </c>
      <c r="G1063" s="21"/>
      <c r="H1063" s="0" t="str">
        <f aca="false">IFERROR(VLOOKUP(F1063, Entries!$B:$F, 2, FALSE()),"")</f>
        <v/>
      </c>
      <c r="I1063" s="0" t="str">
        <f aca="false">IFERROR(VLOOKUP(F1063, Entries!$B:$F, 3, FALSE()),"")</f>
        <v/>
      </c>
      <c r="J1063" s="0" t="str">
        <f aca="false">IFERROR(VLOOKUP(F1063, Entries!$B:$F, 4, FALSE()),"")</f>
        <v/>
      </c>
      <c r="K1063" s="0" t="str">
        <f aca="false">IFERROR(VLOOKUP(F1063, Entries!$B:$F, 5, FALSE()),"")</f>
        <v/>
      </c>
      <c r="L1063" s="0" t="str">
        <f aca="false">LEFT(Table22[[#This Row],[Category]],2)</f>
        <v/>
      </c>
      <c r="M1063" s="0" t="str">
        <f aca="false">IF(F1063&lt;&gt;0,COUNTIF($L$2:L1063,L1063),"")</f>
        <v/>
      </c>
      <c r="N1063" s="0" t="str">
        <f aca="false">IF(F1063&lt;&gt;0,L1063&amp;":"&amp;M1063,"")</f>
        <v/>
      </c>
    </row>
    <row r="1064" customFormat="false" ht="15" hidden="false" customHeight="false" outlineLevel="0" collapsed="false">
      <c r="A1064" s="5" t="n">
        <v>1063</v>
      </c>
      <c r="B1064" s="5" t="str">
        <f aca="false">IF(F1064&lt;&gt;"",COUNTIF($J$2:J1064,J1064),"")</f>
        <v/>
      </c>
      <c r="C1064" s="5" t="str">
        <f aca="false">IF(F1064&lt;&gt;0,J1064&amp;":"&amp;B1064,"")</f>
        <v/>
      </c>
      <c r="D1064" s="5" t="str">
        <f aca="false">IF(F1064&lt;&gt;0,COUNTIF($K$2:K1064,K1064),"")</f>
        <v/>
      </c>
      <c r="E1064" s="5" t="str">
        <f aca="false">IF(F1064&lt;&gt;0,K1064&amp;":"&amp;D1064,"")</f>
        <v/>
      </c>
      <c r="G1064" s="21"/>
      <c r="H1064" s="0" t="str">
        <f aca="false">IFERROR(VLOOKUP(F1064, Entries!$B:$F, 2, FALSE()),"")</f>
        <v/>
      </c>
      <c r="I1064" s="0" t="str">
        <f aca="false">IFERROR(VLOOKUP(F1064, Entries!$B:$F, 3, FALSE()),"")</f>
        <v/>
      </c>
      <c r="J1064" s="0" t="str">
        <f aca="false">IFERROR(VLOOKUP(F1064, Entries!$B:$F, 4, FALSE()),"")</f>
        <v/>
      </c>
      <c r="K1064" s="0" t="str">
        <f aca="false">IFERROR(VLOOKUP(F1064, Entries!$B:$F, 5, FALSE()),"")</f>
        <v/>
      </c>
      <c r="L1064" s="0" t="str">
        <f aca="false">LEFT(Table22[[#This Row],[Category]],2)</f>
        <v/>
      </c>
      <c r="M1064" s="0" t="str">
        <f aca="false">IF(F1064&lt;&gt;0,COUNTIF($L$2:L1064,L1064),"")</f>
        <v/>
      </c>
      <c r="N1064" s="0" t="str">
        <f aca="false">IF(F1064&lt;&gt;0,L1064&amp;":"&amp;M1064,"")</f>
        <v/>
      </c>
    </row>
    <row r="1065" customFormat="false" ht="15" hidden="false" customHeight="false" outlineLevel="0" collapsed="false">
      <c r="A1065" s="5" t="n">
        <v>1064</v>
      </c>
      <c r="B1065" s="5" t="str">
        <f aca="false">IF(F1065&lt;&gt;"",COUNTIF($J$2:J1065,J1065),"")</f>
        <v/>
      </c>
      <c r="C1065" s="5" t="str">
        <f aca="false">IF(F1065&lt;&gt;0,J1065&amp;":"&amp;B1065,"")</f>
        <v/>
      </c>
      <c r="D1065" s="5" t="str">
        <f aca="false">IF(F1065&lt;&gt;0,COUNTIF($K$2:K1065,K1065),"")</f>
        <v/>
      </c>
      <c r="E1065" s="5" t="str">
        <f aca="false">IF(F1065&lt;&gt;0,K1065&amp;":"&amp;D1065,"")</f>
        <v/>
      </c>
      <c r="G1065" s="21"/>
      <c r="H1065" s="0" t="str">
        <f aca="false">IFERROR(VLOOKUP(F1065, Entries!$B:$F, 2, FALSE()),"")</f>
        <v/>
      </c>
      <c r="I1065" s="0" t="str">
        <f aca="false">IFERROR(VLOOKUP(F1065, Entries!$B:$F, 3, FALSE()),"")</f>
        <v/>
      </c>
      <c r="J1065" s="0" t="str">
        <f aca="false">IFERROR(VLOOKUP(F1065, Entries!$B:$F, 4, FALSE()),"")</f>
        <v/>
      </c>
      <c r="K1065" s="0" t="str">
        <f aca="false">IFERROR(VLOOKUP(F1065, Entries!$B:$F, 5, FALSE()),"")</f>
        <v/>
      </c>
      <c r="L1065" s="0" t="str">
        <f aca="false">LEFT(Table22[[#This Row],[Category]],2)</f>
        <v/>
      </c>
      <c r="M1065" s="0" t="str">
        <f aca="false">IF(F1065&lt;&gt;0,COUNTIF($L$2:L1065,L1065),"")</f>
        <v/>
      </c>
      <c r="N1065" s="0" t="str">
        <f aca="false">IF(F1065&lt;&gt;0,L1065&amp;":"&amp;M1065,"")</f>
        <v/>
      </c>
    </row>
    <row r="1066" customFormat="false" ht="15" hidden="false" customHeight="false" outlineLevel="0" collapsed="false">
      <c r="A1066" s="5" t="n">
        <v>1065</v>
      </c>
      <c r="B1066" s="5" t="str">
        <f aca="false">IF(F1066&lt;&gt;"",COUNTIF($J$2:J1066,J1066),"")</f>
        <v/>
      </c>
      <c r="C1066" s="5" t="str">
        <f aca="false">IF(F1066&lt;&gt;0,J1066&amp;":"&amp;B1066,"")</f>
        <v/>
      </c>
      <c r="D1066" s="5" t="str">
        <f aca="false">IF(F1066&lt;&gt;0,COUNTIF($K$2:K1066,K1066),"")</f>
        <v/>
      </c>
      <c r="E1066" s="5" t="str">
        <f aca="false">IF(F1066&lt;&gt;0,K1066&amp;":"&amp;D1066,"")</f>
        <v/>
      </c>
      <c r="G1066" s="21"/>
      <c r="H1066" s="0" t="str">
        <f aca="false">IFERROR(VLOOKUP(F1066, Entries!$B:$F, 2, FALSE()),"")</f>
        <v/>
      </c>
      <c r="I1066" s="0" t="str">
        <f aca="false">IFERROR(VLOOKUP(F1066, Entries!$B:$F, 3, FALSE()),"")</f>
        <v/>
      </c>
      <c r="J1066" s="0" t="str">
        <f aca="false">IFERROR(VLOOKUP(F1066, Entries!$B:$F, 4, FALSE()),"")</f>
        <v/>
      </c>
      <c r="K1066" s="0" t="str">
        <f aca="false">IFERROR(VLOOKUP(F1066, Entries!$B:$F, 5, FALSE()),"")</f>
        <v/>
      </c>
      <c r="L1066" s="0" t="str">
        <f aca="false">LEFT(Table22[[#This Row],[Category]],2)</f>
        <v/>
      </c>
      <c r="M1066" s="0" t="str">
        <f aca="false">IF(F1066&lt;&gt;0,COUNTIF($L$2:L1066,L1066),"")</f>
        <v/>
      </c>
      <c r="N1066" s="0" t="str">
        <f aca="false">IF(F1066&lt;&gt;0,L1066&amp;":"&amp;M1066,"")</f>
        <v/>
      </c>
    </row>
    <row r="1067" customFormat="false" ht="15" hidden="false" customHeight="false" outlineLevel="0" collapsed="false">
      <c r="A1067" s="5" t="n">
        <v>1066</v>
      </c>
      <c r="B1067" s="5" t="str">
        <f aca="false">IF(F1067&lt;&gt;"",COUNTIF($J$2:J1067,J1067),"")</f>
        <v/>
      </c>
      <c r="C1067" s="5" t="str">
        <f aca="false">IF(F1067&lt;&gt;0,J1067&amp;":"&amp;B1067,"")</f>
        <v/>
      </c>
      <c r="D1067" s="5" t="str">
        <f aca="false">IF(F1067&lt;&gt;0,COUNTIF($K$2:K1067,K1067),"")</f>
        <v/>
      </c>
      <c r="E1067" s="5" t="str">
        <f aca="false">IF(F1067&lt;&gt;0,K1067&amp;":"&amp;D1067,"")</f>
        <v/>
      </c>
      <c r="G1067" s="21"/>
      <c r="H1067" s="0" t="str">
        <f aca="false">IFERROR(VLOOKUP(F1067, Entries!$B:$F, 2, FALSE()),"")</f>
        <v/>
      </c>
      <c r="I1067" s="0" t="str">
        <f aca="false">IFERROR(VLOOKUP(F1067, Entries!$B:$F, 3, FALSE()),"")</f>
        <v/>
      </c>
      <c r="J1067" s="0" t="str">
        <f aca="false">IFERROR(VLOOKUP(F1067, Entries!$B:$F, 4, FALSE()),"")</f>
        <v/>
      </c>
      <c r="K1067" s="0" t="str">
        <f aca="false">IFERROR(VLOOKUP(F1067, Entries!$B:$F, 5, FALSE()),"")</f>
        <v/>
      </c>
      <c r="L1067" s="0" t="str">
        <f aca="false">LEFT(Table22[[#This Row],[Category]],2)</f>
        <v/>
      </c>
      <c r="M1067" s="0" t="str">
        <f aca="false">IF(F1067&lt;&gt;0,COUNTIF($L$2:L1067,L1067),"")</f>
        <v/>
      </c>
      <c r="N1067" s="0" t="str">
        <f aca="false">IF(F1067&lt;&gt;0,L1067&amp;":"&amp;M1067,"")</f>
        <v/>
      </c>
    </row>
    <row r="1068" customFormat="false" ht="15" hidden="false" customHeight="false" outlineLevel="0" collapsed="false">
      <c r="A1068" s="5" t="n">
        <v>1067</v>
      </c>
      <c r="B1068" s="5" t="str">
        <f aca="false">IF(F1068&lt;&gt;"",COUNTIF($J$2:J1068,J1068),"")</f>
        <v/>
      </c>
      <c r="C1068" s="5" t="str">
        <f aca="false">IF(F1068&lt;&gt;0,J1068&amp;":"&amp;B1068,"")</f>
        <v/>
      </c>
      <c r="D1068" s="5" t="str">
        <f aca="false">IF(F1068&lt;&gt;0,COUNTIF($K$2:K1068,K1068),"")</f>
        <v/>
      </c>
      <c r="E1068" s="5" t="str">
        <f aca="false">IF(F1068&lt;&gt;0,K1068&amp;":"&amp;D1068,"")</f>
        <v/>
      </c>
      <c r="G1068" s="21"/>
      <c r="H1068" s="0" t="str">
        <f aca="false">IFERROR(VLOOKUP(F1068, Entries!$B:$F, 2, FALSE()),"")</f>
        <v/>
      </c>
      <c r="I1068" s="0" t="str">
        <f aca="false">IFERROR(VLOOKUP(F1068, Entries!$B:$F, 3, FALSE()),"")</f>
        <v/>
      </c>
      <c r="J1068" s="0" t="str">
        <f aca="false">IFERROR(VLOOKUP(F1068, Entries!$B:$F, 4, FALSE()),"")</f>
        <v/>
      </c>
      <c r="K1068" s="0" t="str">
        <f aca="false">IFERROR(VLOOKUP(F1068, Entries!$B:$F, 5, FALSE()),"")</f>
        <v/>
      </c>
      <c r="L1068" s="0" t="str">
        <f aca="false">LEFT(Table22[[#This Row],[Category]],2)</f>
        <v/>
      </c>
      <c r="M1068" s="0" t="str">
        <f aca="false">IF(F1068&lt;&gt;0,COUNTIF($L$2:L1068,L1068),"")</f>
        <v/>
      </c>
      <c r="N1068" s="0" t="str">
        <f aca="false">IF(F1068&lt;&gt;0,L1068&amp;":"&amp;M1068,"")</f>
        <v/>
      </c>
    </row>
    <row r="1069" customFormat="false" ht="15" hidden="false" customHeight="false" outlineLevel="0" collapsed="false">
      <c r="A1069" s="5" t="n">
        <v>1068</v>
      </c>
      <c r="B1069" s="5" t="str">
        <f aca="false">IF(F1069&lt;&gt;"",COUNTIF($J$2:J1069,J1069),"")</f>
        <v/>
      </c>
      <c r="C1069" s="5" t="str">
        <f aca="false">IF(F1069&lt;&gt;0,J1069&amp;":"&amp;B1069,"")</f>
        <v/>
      </c>
      <c r="D1069" s="5" t="str">
        <f aca="false">IF(F1069&lt;&gt;0,COUNTIF($K$2:K1069,K1069),"")</f>
        <v/>
      </c>
      <c r="E1069" s="5" t="str">
        <f aca="false">IF(F1069&lt;&gt;0,K1069&amp;":"&amp;D1069,"")</f>
        <v/>
      </c>
      <c r="G1069" s="21"/>
      <c r="H1069" s="0" t="str">
        <f aca="false">IFERROR(VLOOKUP(F1069, Entries!$B:$F, 2, FALSE()),"")</f>
        <v/>
      </c>
      <c r="I1069" s="0" t="str">
        <f aca="false">IFERROR(VLOOKUP(F1069, Entries!$B:$F, 3, FALSE()),"")</f>
        <v/>
      </c>
      <c r="J1069" s="0" t="str">
        <f aca="false">IFERROR(VLOOKUP(F1069, Entries!$B:$F, 4, FALSE()),"")</f>
        <v/>
      </c>
      <c r="K1069" s="0" t="str">
        <f aca="false">IFERROR(VLOOKUP(F1069, Entries!$B:$F, 5, FALSE()),"")</f>
        <v/>
      </c>
      <c r="L1069" s="0" t="str">
        <f aca="false">LEFT(Table22[[#This Row],[Category]],2)</f>
        <v/>
      </c>
      <c r="M1069" s="0" t="str">
        <f aca="false">IF(F1069&lt;&gt;0,COUNTIF($L$2:L1069,L1069),"")</f>
        <v/>
      </c>
      <c r="N1069" s="0" t="str">
        <f aca="false">IF(F1069&lt;&gt;0,L1069&amp;":"&amp;M1069,"")</f>
        <v/>
      </c>
    </row>
    <row r="1070" customFormat="false" ht="15" hidden="false" customHeight="false" outlineLevel="0" collapsed="false">
      <c r="A1070" s="5" t="n">
        <v>1069</v>
      </c>
      <c r="B1070" s="5" t="str">
        <f aca="false">IF(F1070&lt;&gt;"",COUNTIF($J$2:J1070,J1070),"")</f>
        <v/>
      </c>
      <c r="C1070" s="5" t="str">
        <f aca="false">IF(F1070&lt;&gt;0,J1070&amp;":"&amp;B1070,"")</f>
        <v/>
      </c>
      <c r="D1070" s="5" t="str">
        <f aca="false">IF(F1070&lt;&gt;0,COUNTIF($K$2:K1070,K1070),"")</f>
        <v/>
      </c>
      <c r="E1070" s="5" t="str">
        <f aca="false">IF(F1070&lt;&gt;0,K1070&amp;":"&amp;D1070,"")</f>
        <v/>
      </c>
      <c r="G1070" s="21"/>
      <c r="H1070" s="0" t="str">
        <f aca="false">IFERROR(VLOOKUP(F1070, Entries!$B:$F, 2, FALSE()),"")</f>
        <v/>
      </c>
      <c r="I1070" s="0" t="str">
        <f aca="false">IFERROR(VLOOKUP(F1070, Entries!$B:$F, 3, FALSE()),"")</f>
        <v/>
      </c>
      <c r="J1070" s="0" t="str">
        <f aca="false">IFERROR(VLOOKUP(F1070, Entries!$B:$F, 4, FALSE()),"")</f>
        <v/>
      </c>
      <c r="K1070" s="0" t="str">
        <f aca="false">IFERROR(VLOOKUP(F1070, Entries!$B:$F, 5, FALSE()),"")</f>
        <v/>
      </c>
      <c r="L1070" s="0" t="str">
        <f aca="false">LEFT(Table22[[#This Row],[Category]],2)</f>
        <v/>
      </c>
      <c r="M1070" s="0" t="str">
        <f aca="false">IF(F1070&lt;&gt;0,COUNTIF($L$2:L1070,L1070),"")</f>
        <v/>
      </c>
      <c r="N1070" s="0" t="str">
        <f aca="false">IF(F1070&lt;&gt;0,L1070&amp;":"&amp;M1070,"")</f>
        <v/>
      </c>
    </row>
    <row r="1071" customFormat="false" ht="15" hidden="false" customHeight="false" outlineLevel="0" collapsed="false">
      <c r="A1071" s="5" t="n">
        <v>1070</v>
      </c>
      <c r="B1071" s="5" t="str">
        <f aca="false">IF(F1071&lt;&gt;"",COUNTIF($J$2:J1071,J1071),"")</f>
        <v/>
      </c>
      <c r="C1071" s="5" t="str">
        <f aca="false">IF(F1071&lt;&gt;0,J1071&amp;":"&amp;B1071,"")</f>
        <v/>
      </c>
      <c r="D1071" s="5" t="str">
        <f aca="false">IF(F1071&lt;&gt;0,COUNTIF($K$2:K1071,K1071),"")</f>
        <v/>
      </c>
      <c r="E1071" s="5" t="str">
        <f aca="false">IF(F1071&lt;&gt;0,K1071&amp;":"&amp;D1071,"")</f>
        <v/>
      </c>
      <c r="G1071" s="21"/>
      <c r="H1071" s="0" t="str">
        <f aca="false">IFERROR(VLOOKUP(F1071, Entries!$B:$F, 2, FALSE()),"")</f>
        <v/>
      </c>
      <c r="I1071" s="0" t="str">
        <f aca="false">IFERROR(VLOOKUP(F1071, Entries!$B:$F, 3, FALSE()),"")</f>
        <v/>
      </c>
      <c r="J1071" s="0" t="str">
        <f aca="false">IFERROR(VLOOKUP(F1071, Entries!$B:$F, 4, FALSE()),"")</f>
        <v/>
      </c>
      <c r="K1071" s="0" t="str">
        <f aca="false">IFERROR(VLOOKUP(F1071, Entries!$B:$F, 5, FALSE()),"")</f>
        <v/>
      </c>
      <c r="L1071" s="0" t="str">
        <f aca="false">LEFT(Table22[[#This Row],[Category]],2)</f>
        <v/>
      </c>
      <c r="M1071" s="0" t="str">
        <f aca="false">IF(F1071&lt;&gt;0,COUNTIF($L$2:L1071,L1071),"")</f>
        <v/>
      </c>
      <c r="N1071" s="0" t="str">
        <f aca="false">IF(F1071&lt;&gt;0,L1071&amp;":"&amp;M1071,"")</f>
        <v/>
      </c>
    </row>
    <row r="1072" customFormat="false" ht="15" hidden="false" customHeight="false" outlineLevel="0" collapsed="false">
      <c r="A1072" s="5" t="n">
        <v>1071</v>
      </c>
      <c r="B1072" s="5" t="str">
        <f aca="false">IF(F1072&lt;&gt;"",COUNTIF($J$2:J1072,J1072),"")</f>
        <v/>
      </c>
      <c r="C1072" s="5" t="str">
        <f aca="false">IF(F1072&lt;&gt;0,J1072&amp;":"&amp;B1072,"")</f>
        <v/>
      </c>
      <c r="D1072" s="5" t="str">
        <f aca="false">IF(F1072&lt;&gt;0,COUNTIF($K$2:K1072,K1072),"")</f>
        <v/>
      </c>
      <c r="E1072" s="5" t="str">
        <f aca="false">IF(F1072&lt;&gt;0,K1072&amp;":"&amp;D1072,"")</f>
        <v/>
      </c>
      <c r="G1072" s="21"/>
      <c r="H1072" s="0" t="str">
        <f aca="false">IFERROR(VLOOKUP(F1072, Entries!$B:$F, 2, FALSE()),"")</f>
        <v/>
      </c>
      <c r="I1072" s="0" t="str">
        <f aca="false">IFERROR(VLOOKUP(F1072, Entries!$B:$F, 3, FALSE()),"")</f>
        <v/>
      </c>
      <c r="J1072" s="0" t="str">
        <f aca="false">IFERROR(VLOOKUP(F1072, Entries!$B:$F, 4, FALSE()),"")</f>
        <v/>
      </c>
      <c r="K1072" s="0" t="str">
        <f aca="false">IFERROR(VLOOKUP(F1072, Entries!$B:$F, 5, FALSE()),"")</f>
        <v/>
      </c>
      <c r="L1072" s="0" t="str">
        <f aca="false">LEFT(Table22[[#This Row],[Category]],2)</f>
        <v/>
      </c>
      <c r="M1072" s="0" t="str">
        <f aca="false">IF(F1072&lt;&gt;0,COUNTIF($L$2:L1072,L1072),"")</f>
        <v/>
      </c>
      <c r="N1072" s="0" t="str">
        <f aca="false">IF(F1072&lt;&gt;0,L1072&amp;":"&amp;M1072,"")</f>
        <v/>
      </c>
    </row>
    <row r="1073" customFormat="false" ht="15" hidden="false" customHeight="false" outlineLevel="0" collapsed="false">
      <c r="A1073" s="5" t="n">
        <v>1072</v>
      </c>
      <c r="B1073" s="5" t="str">
        <f aca="false">IF(F1073&lt;&gt;"",COUNTIF($J$2:J1073,J1073),"")</f>
        <v/>
      </c>
      <c r="C1073" s="5" t="str">
        <f aca="false">IF(F1073&lt;&gt;0,J1073&amp;":"&amp;B1073,"")</f>
        <v/>
      </c>
      <c r="D1073" s="5" t="str">
        <f aca="false">IF(F1073&lt;&gt;0,COUNTIF($K$2:K1073,K1073),"")</f>
        <v/>
      </c>
      <c r="E1073" s="5" t="str">
        <f aca="false">IF(F1073&lt;&gt;0,K1073&amp;":"&amp;D1073,"")</f>
        <v/>
      </c>
      <c r="G1073" s="21"/>
      <c r="H1073" s="0" t="str">
        <f aca="false">IFERROR(VLOOKUP(F1073, Entries!$B:$F, 2, FALSE()),"")</f>
        <v/>
      </c>
      <c r="I1073" s="0" t="str">
        <f aca="false">IFERROR(VLOOKUP(F1073, Entries!$B:$F, 3, FALSE()),"")</f>
        <v/>
      </c>
      <c r="J1073" s="0" t="str">
        <f aca="false">IFERROR(VLOOKUP(F1073, Entries!$B:$F, 4, FALSE()),"")</f>
        <v/>
      </c>
      <c r="K1073" s="0" t="str">
        <f aca="false">IFERROR(VLOOKUP(F1073, Entries!$B:$F, 5, FALSE()),"")</f>
        <v/>
      </c>
      <c r="L1073" s="0" t="str">
        <f aca="false">LEFT(Table22[[#This Row],[Category]],2)</f>
        <v/>
      </c>
      <c r="M1073" s="0" t="str">
        <f aca="false">IF(F1073&lt;&gt;0,COUNTIF($L$2:L1073,L1073),"")</f>
        <v/>
      </c>
      <c r="N1073" s="0" t="str">
        <f aca="false">IF(F1073&lt;&gt;0,L1073&amp;":"&amp;M1073,"")</f>
        <v/>
      </c>
    </row>
    <row r="1074" customFormat="false" ht="15" hidden="false" customHeight="false" outlineLevel="0" collapsed="false">
      <c r="A1074" s="5" t="n">
        <v>1073</v>
      </c>
      <c r="B1074" s="5" t="str">
        <f aca="false">IF(F1074&lt;&gt;"",COUNTIF($J$2:J1074,J1074),"")</f>
        <v/>
      </c>
      <c r="C1074" s="5" t="str">
        <f aca="false">IF(F1074&lt;&gt;0,J1074&amp;":"&amp;B1074,"")</f>
        <v/>
      </c>
      <c r="D1074" s="5" t="str">
        <f aca="false">IF(F1074&lt;&gt;0,COUNTIF($K$2:K1074,K1074),"")</f>
        <v/>
      </c>
      <c r="E1074" s="5" t="str">
        <f aca="false">IF(F1074&lt;&gt;0,K1074&amp;":"&amp;D1074,"")</f>
        <v/>
      </c>
      <c r="G1074" s="21"/>
      <c r="H1074" s="0" t="str">
        <f aca="false">IFERROR(VLOOKUP(F1074, Entries!$B:$F, 2, FALSE()),"")</f>
        <v/>
      </c>
      <c r="I1074" s="0" t="str">
        <f aca="false">IFERROR(VLOOKUP(F1074, Entries!$B:$F, 3, FALSE()),"")</f>
        <v/>
      </c>
      <c r="J1074" s="0" t="str">
        <f aca="false">IFERROR(VLOOKUP(F1074, Entries!$B:$F, 4, FALSE()),"")</f>
        <v/>
      </c>
      <c r="K1074" s="0" t="str">
        <f aca="false">IFERROR(VLOOKUP(F1074, Entries!$B:$F, 5, FALSE()),"")</f>
        <v/>
      </c>
      <c r="L1074" s="0" t="str">
        <f aca="false">LEFT(Table22[[#This Row],[Category]],2)</f>
        <v/>
      </c>
      <c r="M1074" s="0" t="str">
        <f aca="false">IF(F1074&lt;&gt;0,COUNTIF($L$2:L1074,L1074),"")</f>
        <v/>
      </c>
      <c r="N1074" s="0" t="str">
        <f aca="false">IF(F1074&lt;&gt;0,L1074&amp;":"&amp;M1074,"")</f>
        <v/>
      </c>
    </row>
    <row r="1075" customFormat="false" ht="15" hidden="false" customHeight="false" outlineLevel="0" collapsed="false">
      <c r="A1075" s="5" t="n">
        <v>1074</v>
      </c>
      <c r="B1075" s="5" t="str">
        <f aca="false">IF(F1075&lt;&gt;"",COUNTIF($J$2:J1075,J1075),"")</f>
        <v/>
      </c>
      <c r="C1075" s="5" t="str">
        <f aca="false">IF(F1075&lt;&gt;0,J1075&amp;":"&amp;B1075,"")</f>
        <v/>
      </c>
      <c r="D1075" s="5" t="str">
        <f aca="false">IF(F1075&lt;&gt;0,COUNTIF($K$2:K1075,K1075),"")</f>
        <v/>
      </c>
      <c r="E1075" s="5" t="str">
        <f aca="false">IF(F1075&lt;&gt;0,K1075&amp;":"&amp;D1075,"")</f>
        <v/>
      </c>
      <c r="G1075" s="21"/>
      <c r="H1075" s="0" t="str">
        <f aca="false">IFERROR(VLOOKUP(F1075, Entries!$B:$F, 2, FALSE()),"")</f>
        <v/>
      </c>
      <c r="I1075" s="0" t="str">
        <f aca="false">IFERROR(VLOOKUP(F1075, Entries!$B:$F, 3, FALSE()),"")</f>
        <v/>
      </c>
      <c r="J1075" s="0" t="str">
        <f aca="false">IFERROR(VLOOKUP(F1075, Entries!$B:$F, 4, FALSE()),"")</f>
        <v/>
      </c>
      <c r="K1075" s="0" t="str">
        <f aca="false">IFERROR(VLOOKUP(F1075, Entries!$B:$F, 5, FALSE()),"")</f>
        <v/>
      </c>
      <c r="L1075" s="0" t="str">
        <f aca="false">LEFT(Table22[[#This Row],[Category]],2)</f>
        <v/>
      </c>
      <c r="M1075" s="0" t="str">
        <f aca="false">IF(F1075&lt;&gt;0,COUNTIF($L$2:L1075,L1075),"")</f>
        <v/>
      </c>
      <c r="N1075" s="0" t="str">
        <f aca="false">IF(F1075&lt;&gt;0,L1075&amp;":"&amp;M1075,"")</f>
        <v/>
      </c>
    </row>
    <row r="1076" customFormat="false" ht="15" hidden="false" customHeight="false" outlineLevel="0" collapsed="false">
      <c r="A1076" s="5" t="n">
        <v>1075</v>
      </c>
      <c r="B1076" s="5" t="str">
        <f aca="false">IF(F1076&lt;&gt;"",COUNTIF($J$2:J1076,J1076),"")</f>
        <v/>
      </c>
      <c r="C1076" s="5" t="str">
        <f aca="false">IF(F1076&lt;&gt;0,J1076&amp;":"&amp;B1076,"")</f>
        <v/>
      </c>
      <c r="D1076" s="5" t="str">
        <f aca="false">IF(F1076&lt;&gt;0,COUNTIF($K$2:K1076,K1076),"")</f>
        <v/>
      </c>
      <c r="E1076" s="5" t="str">
        <f aca="false">IF(F1076&lt;&gt;0,K1076&amp;":"&amp;D1076,"")</f>
        <v/>
      </c>
      <c r="G1076" s="21"/>
      <c r="H1076" s="0" t="str">
        <f aca="false">IFERROR(VLOOKUP(F1076, Entries!$B:$F, 2, FALSE()),"")</f>
        <v/>
      </c>
      <c r="I1076" s="0" t="str">
        <f aca="false">IFERROR(VLOOKUP(F1076, Entries!$B:$F, 3, FALSE()),"")</f>
        <v/>
      </c>
      <c r="J1076" s="0" t="str">
        <f aca="false">IFERROR(VLOOKUP(F1076, Entries!$B:$F, 4, FALSE()),"")</f>
        <v/>
      </c>
      <c r="K1076" s="0" t="str">
        <f aca="false">IFERROR(VLOOKUP(F1076, Entries!$B:$F, 5, FALSE()),"")</f>
        <v/>
      </c>
      <c r="L1076" s="0" t="str">
        <f aca="false">LEFT(Table22[[#This Row],[Category]],2)</f>
        <v/>
      </c>
      <c r="M1076" s="0" t="str">
        <f aca="false">IF(F1076&lt;&gt;0,COUNTIF($L$2:L1076,L1076),"")</f>
        <v/>
      </c>
      <c r="N1076" s="0" t="str">
        <f aca="false">IF(F1076&lt;&gt;0,L1076&amp;":"&amp;M1076,"")</f>
        <v/>
      </c>
    </row>
    <row r="1077" customFormat="false" ht="15" hidden="false" customHeight="false" outlineLevel="0" collapsed="false">
      <c r="A1077" s="5" t="n">
        <v>1076</v>
      </c>
      <c r="B1077" s="5" t="str">
        <f aca="false">IF(F1077&lt;&gt;"",COUNTIF($J$2:J1077,J1077),"")</f>
        <v/>
      </c>
      <c r="C1077" s="5" t="str">
        <f aca="false">IF(F1077&lt;&gt;0,J1077&amp;":"&amp;B1077,"")</f>
        <v/>
      </c>
      <c r="D1077" s="5" t="str">
        <f aca="false">IF(F1077&lt;&gt;0,COUNTIF($K$2:K1077,K1077),"")</f>
        <v/>
      </c>
      <c r="E1077" s="5" t="str">
        <f aca="false">IF(F1077&lt;&gt;0,K1077&amp;":"&amp;D1077,"")</f>
        <v/>
      </c>
      <c r="G1077" s="21"/>
      <c r="H1077" s="0" t="str">
        <f aca="false">IFERROR(VLOOKUP(F1077, Entries!$B:$F, 2, FALSE()),"")</f>
        <v/>
      </c>
      <c r="I1077" s="0" t="str">
        <f aca="false">IFERROR(VLOOKUP(F1077, Entries!$B:$F, 3, FALSE()),"")</f>
        <v/>
      </c>
      <c r="J1077" s="0" t="str">
        <f aca="false">IFERROR(VLOOKUP(F1077, Entries!$B:$F, 4, FALSE()),"")</f>
        <v/>
      </c>
      <c r="K1077" s="0" t="str">
        <f aca="false">IFERROR(VLOOKUP(F1077, Entries!$B:$F, 5, FALSE()),"")</f>
        <v/>
      </c>
      <c r="L1077" s="0" t="str">
        <f aca="false">LEFT(Table22[[#This Row],[Category]],2)</f>
        <v/>
      </c>
      <c r="M1077" s="0" t="str">
        <f aca="false">IF(F1077&lt;&gt;0,COUNTIF($L$2:L1077,L1077),"")</f>
        <v/>
      </c>
      <c r="N1077" s="0" t="str">
        <f aca="false">IF(F1077&lt;&gt;0,L1077&amp;":"&amp;M1077,"")</f>
        <v/>
      </c>
    </row>
    <row r="1078" customFormat="false" ht="15" hidden="false" customHeight="false" outlineLevel="0" collapsed="false">
      <c r="A1078" s="5" t="n">
        <v>1077</v>
      </c>
      <c r="B1078" s="5" t="str">
        <f aca="false">IF(F1078&lt;&gt;"",COUNTIF($J$2:J1078,J1078),"")</f>
        <v/>
      </c>
      <c r="C1078" s="5" t="str">
        <f aca="false">IF(F1078&lt;&gt;0,J1078&amp;":"&amp;B1078,"")</f>
        <v/>
      </c>
      <c r="D1078" s="5" t="str">
        <f aca="false">IF(F1078&lt;&gt;0,COUNTIF($K$2:K1078,K1078),"")</f>
        <v/>
      </c>
      <c r="E1078" s="5" t="str">
        <f aca="false">IF(F1078&lt;&gt;0,K1078&amp;":"&amp;D1078,"")</f>
        <v/>
      </c>
      <c r="G1078" s="21"/>
      <c r="H1078" s="0" t="str">
        <f aca="false">IFERROR(VLOOKUP(F1078, Entries!$B:$F, 2, FALSE()),"")</f>
        <v/>
      </c>
      <c r="I1078" s="0" t="str">
        <f aca="false">IFERROR(VLOOKUP(F1078, Entries!$B:$F, 3, FALSE()),"")</f>
        <v/>
      </c>
      <c r="J1078" s="0" t="str">
        <f aca="false">IFERROR(VLOOKUP(F1078, Entries!$B:$F, 4, FALSE()),"")</f>
        <v/>
      </c>
      <c r="K1078" s="0" t="str">
        <f aca="false">IFERROR(VLOOKUP(F1078, Entries!$B:$F, 5, FALSE()),"")</f>
        <v/>
      </c>
      <c r="L1078" s="0" t="str">
        <f aca="false">LEFT(Table22[[#This Row],[Category]],2)</f>
        <v/>
      </c>
      <c r="M1078" s="0" t="str">
        <f aca="false">IF(F1078&lt;&gt;0,COUNTIF($L$2:L1078,L1078),"")</f>
        <v/>
      </c>
      <c r="N1078" s="0" t="str">
        <f aca="false">IF(F1078&lt;&gt;0,L1078&amp;":"&amp;M1078,"")</f>
        <v/>
      </c>
    </row>
    <row r="1079" customFormat="false" ht="15" hidden="false" customHeight="false" outlineLevel="0" collapsed="false">
      <c r="A1079" s="5" t="n">
        <v>1078</v>
      </c>
      <c r="B1079" s="5" t="str">
        <f aca="false">IF(F1079&lt;&gt;"",COUNTIF($J$2:J1079,J1079),"")</f>
        <v/>
      </c>
      <c r="C1079" s="5" t="str">
        <f aca="false">IF(F1079&lt;&gt;0,J1079&amp;":"&amp;B1079,"")</f>
        <v/>
      </c>
      <c r="D1079" s="5" t="str">
        <f aca="false">IF(F1079&lt;&gt;0,COUNTIF($K$2:K1079,K1079),"")</f>
        <v/>
      </c>
      <c r="E1079" s="5" t="str">
        <f aca="false">IF(F1079&lt;&gt;0,K1079&amp;":"&amp;D1079,"")</f>
        <v/>
      </c>
      <c r="G1079" s="21"/>
      <c r="H1079" s="0" t="str">
        <f aca="false">IFERROR(VLOOKUP(F1079, Entries!$B:$F, 2, FALSE()),"")</f>
        <v/>
      </c>
      <c r="I1079" s="0" t="str">
        <f aca="false">IFERROR(VLOOKUP(F1079, Entries!$B:$F, 3, FALSE()),"")</f>
        <v/>
      </c>
      <c r="J1079" s="0" t="str">
        <f aca="false">IFERROR(VLOOKUP(F1079, Entries!$B:$F, 4, FALSE()),"")</f>
        <v/>
      </c>
      <c r="K1079" s="0" t="str">
        <f aca="false">IFERROR(VLOOKUP(F1079, Entries!$B:$F, 5, FALSE()),"")</f>
        <v/>
      </c>
      <c r="L1079" s="0" t="str">
        <f aca="false">LEFT(Table22[[#This Row],[Category]],2)</f>
        <v/>
      </c>
      <c r="M1079" s="0" t="str">
        <f aca="false">IF(F1079&lt;&gt;0,COUNTIF($L$2:L1079,L1079),"")</f>
        <v/>
      </c>
      <c r="N1079" s="0" t="str">
        <f aca="false">IF(F1079&lt;&gt;0,L1079&amp;":"&amp;M1079,"")</f>
        <v/>
      </c>
    </row>
    <row r="1080" customFormat="false" ht="15" hidden="false" customHeight="false" outlineLevel="0" collapsed="false">
      <c r="A1080" s="5" t="n">
        <v>1079</v>
      </c>
      <c r="B1080" s="5" t="str">
        <f aca="false">IF(F1080&lt;&gt;"",COUNTIF($J$2:J1080,J1080),"")</f>
        <v/>
      </c>
      <c r="C1080" s="5" t="str">
        <f aca="false">IF(F1080&lt;&gt;0,J1080&amp;":"&amp;B1080,"")</f>
        <v/>
      </c>
      <c r="D1080" s="5" t="str">
        <f aca="false">IF(F1080&lt;&gt;0,COUNTIF($K$2:K1080,K1080),"")</f>
        <v/>
      </c>
      <c r="E1080" s="5" t="str">
        <f aca="false">IF(F1080&lt;&gt;0,K1080&amp;":"&amp;D1080,"")</f>
        <v/>
      </c>
      <c r="G1080" s="21"/>
      <c r="H1080" s="0" t="str">
        <f aca="false">IFERROR(VLOOKUP(F1080, Entries!$B:$F, 2, FALSE()),"")</f>
        <v/>
      </c>
      <c r="I1080" s="0" t="str">
        <f aca="false">IFERROR(VLOOKUP(F1080, Entries!$B:$F, 3, FALSE()),"")</f>
        <v/>
      </c>
      <c r="J1080" s="0" t="str">
        <f aca="false">IFERROR(VLOOKUP(F1080, Entries!$B:$F, 4, FALSE()),"")</f>
        <v/>
      </c>
      <c r="K1080" s="0" t="str">
        <f aca="false">IFERROR(VLOOKUP(F1080, Entries!$B:$F, 5, FALSE()),"")</f>
        <v/>
      </c>
      <c r="L1080" s="0" t="str">
        <f aca="false">LEFT(Table22[[#This Row],[Category]],2)</f>
        <v/>
      </c>
      <c r="M1080" s="0" t="str">
        <f aca="false">IF(F1080&lt;&gt;0,COUNTIF($L$2:L1080,L1080),"")</f>
        <v/>
      </c>
      <c r="N1080" s="0" t="str">
        <f aca="false">IF(F1080&lt;&gt;0,L1080&amp;":"&amp;M1080,"")</f>
        <v/>
      </c>
    </row>
    <row r="1081" customFormat="false" ht="15" hidden="false" customHeight="false" outlineLevel="0" collapsed="false">
      <c r="A1081" s="5" t="n">
        <v>1080</v>
      </c>
      <c r="B1081" s="5" t="str">
        <f aca="false">IF(F1081&lt;&gt;"",COUNTIF($J$2:J1081,J1081),"")</f>
        <v/>
      </c>
      <c r="C1081" s="5" t="str">
        <f aca="false">IF(F1081&lt;&gt;0,J1081&amp;":"&amp;B1081,"")</f>
        <v/>
      </c>
      <c r="D1081" s="5" t="str">
        <f aca="false">IF(F1081&lt;&gt;0,COUNTIF($K$2:K1081,K1081),"")</f>
        <v/>
      </c>
      <c r="E1081" s="5" t="str">
        <f aca="false">IF(F1081&lt;&gt;0,K1081&amp;":"&amp;D1081,"")</f>
        <v/>
      </c>
      <c r="G1081" s="21"/>
      <c r="H1081" s="0" t="str">
        <f aca="false">IFERROR(VLOOKUP(F1081, Entries!$B:$F, 2, FALSE()),"")</f>
        <v/>
      </c>
      <c r="I1081" s="0" t="str">
        <f aca="false">IFERROR(VLOOKUP(F1081, Entries!$B:$F, 3, FALSE()),"")</f>
        <v/>
      </c>
      <c r="J1081" s="0" t="str">
        <f aca="false">IFERROR(VLOOKUP(F1081, Entries!$B:$F, 4, FALSE()),"")</f>
        <v/>
      </c>
      <c r="K1081" s="0" t="str">
        <f aca="false">IFERROR(VLOOKUP(F1081, Entries!$B:$F, 5, FALSE()),"")</f>
        <v/>
      </c>
      <c r="L1081" s="0" t="str">
        <f aca="false">LEFT(Table22[[#This Row],[Category]],2)</f>
        <v/>
      </c>
      <c r="M1081" s="0" t="str">
        <f aca="false">IF(F1081&lt;&gt;0,COUNTIF($L$2:L1081,L1081),"")</f>
        <v/>
      </c>
      <c r="N1081" s="0" t="str">
        <f aca="false">IF(F1081&lt;&gt;0,L1081&amp;":"&amp;M1081,"")</f>
        <v/>
      </c>
    </row>
    <row r="1082" customFormat="false" ht="15" hidden="false" customHeight="false" outlineLevel="0" collapsed="false">
      <c r="A1082" s="5" t="n">
        <v>1081</v>
      </c>
      <c r="B1082" s="5" t="str">
        <f aca="false">IF(F1082&lt;&gt;"",COUNTIF($J$2:J1082,J1082),"")</f>
        <v/>
      </c>
      <c r="C1082" s="5" t="str">
        <f aca="false">IF(F1082&lt;&gt;0,J1082&amp;":"&amp;B1082,"")</f>
        <v/>
      </c>
      <c r="D1082" s="5" t="str">
        <f aca="false">IF(F1082&lt;&gt;0,COUNTIF($K$2:K1082,K1082),"")</f>
        <v/>
      </c>
      <c r="E1082" s="5" t="str">
        <f aca="false">IF(F1082&lt;&gt;0,K1082&amp;":"&amp;D1082,"")</f>
        <v/>
      </c>
      <c r="G1082" s="21"/>
      <c r="H1082" s="0" t="str">
        <f aca="false">IFERROR(VLOOKUP(F1082, Entries!$B:$F, 2, FALSE()),"")</f>
        <v/>
      </c>
      <c r="I1082" s="0" t="str">
        <f aca="false">IFERROR(VLOOKUP(F1082, Entries!$B:$F, 3, FALSE()),"")</f>
        <v/>
      </c>
      <c r="J1082" s="0" t="str">
        <f aca="false">IFERROR(VLOOKUP(F1082, Entries!$B:$F, 4, FALSE()),"")</f>
        <v/>
      </c>
      <c r="K1082" s="0" t="str">
        <f aca="false">IFERROR(VLOOKUP(F1082, Entries!$B:$F, 5, FALSE()),"")</f>
        <v/>
      </c>
      <c r="L1082" s="0" t="str">
        <f aca="false">LEFT(Table22[[#This Row],[Category]],2)</f>
        <v/>
      </c>
      <c r="M1082" s="0" t="str">
        <f aca="false">IF(F1082&lt;&gt;0,COUNTIF($L$2:L1082,L1082),"")</f>
        <v/>
      </c>
      <c r="N1082" s="0" t="str">
        <f aca="false">IF(F1082&lt;&gt;0,L1082&amp;":"&amp;M1082,"")</f>
        <v/>
      </c>
    </row>
    <row r="1083" customFormat="false" ht="15" hidden="false" customHeight="false" outlineLevel="0" collapsed="false">
      <c r="A1083" s="5" t="n">
        <v>1082</v>
      </c>
      <c r="B1083" s="5" t="str">
        <f aca="false">IF(F1083&lt;&gt;"",COUNTIF($J$2:J1083,J1083),"")</f>
        <v/>
      </c>
      <c r="C1083" s="5" t="str">
        <f aca="false">IF(F1083&lt;&gt;0,J1083&amp;":"&amp;B1083,"")</f>
        <v/>
      </c>
      <c r="D1083" s="5" t="str">
        <f aca="false">IF(F1083&lt;&gt;0,COUNTIF($K$2:K1083,K1083),"")</f>
        <v/>
      </c>
      <c r="E1083" s="5" t="str">
        <f aca="false">IF(F1083&lt;&gt;0,K1083&amp;":"&amp;D1083,"")</f>
        <v/>
      </c>
      <c r="G1083" s="21"/>
      <c r="H1083" s="0" t="str">
        <f aca="false">IFERROR(VLOOKUP(F1083, Entries!$B:$F, 2, FALSE()),"")</f>
        <v/>
      </c>
      <c r="I1083" s="0" t="str">
        <f aca="false">IFERROR(VLOOKUP(F1083, Entries!$B:$F, 3, FALSE()),"")</f>
        <v/>
      </c>
      <c r="J1083" s="0" t="str">
        <f aca="false">IFERROR(VLOOKUP(F1083, Entries!$B:$F, 4, FALSE()),"")</f>
        <v/>
      </c>
      <c r="K1083" s="0" t="str">
        <f aca="false">IFERROR(VLOOKUP(F1083, Entries!$B:$F, 5, FALSE()),"")</f>
        <v/>
      </c>
      <c r="L1083" s="0" t="str">
        <f aca="false">LEFT(Table22[[#This Row],[Category]],2)</f>
        <v/>
      </c>
      <c r="M1083" s="0" t="str">
        <f aca="false">IF(F1083&lt;&gt;0,COUNTIF($L$2:L1083,L1083),"")</f>
        <v/>
      </c>
      <c r="N1083" s="0" t="str">
        <f aca="false">IF(F1083&lt;&gt;0,L1083&amp;":"&amp;M1083,"")</f>
        <v/>
      </c>
    </row>
    <row r="1084" customFormat="false" ht="15" hidden="false" customHeight="false" outlineLevel="0" collapsed="false">
      <c r="A1084" s="5" t="n">
        <v>1083</v>
      </c>
      <c r="B1084" s="5" t="str">
        <f aca="false">IF(F1084&lt;&gt;"",COUNTIF($J$2:J1084,J1084),"")</f>
        <v/>
      </c>
      <c r="C1084" s="5" t="str">
        <f aca="false">IF(F1084&lt;&gt;0,J1084&amp;":"&amp;B1084,"")</f>
        <v/>
      </c>
      <c r="D1084" s="5" t="str">
        <f aca="false">IF(F1084&lt;&gt;0,COUNTIF($K$2:K1084,K1084),"")</f>
        <v/>
      </c>
      <c r="E1084" s="5" t="str">
        <f aca="false">IF(F1084&lt;&gt;0,K1084&amp;":"&amp;D1084,"")</f>
        <v/>
      </c>
      <c r="G1084" s="21"/>
      <c r="H1084" s="0" t="str">
        <f aca="false">IFERROR(VLOOKUP(F1084, Entries!$B:$F, 2, FALSE()),"")</f>
        <v/>
      </c>
      <c r="I1084" s="0" t="str">
        <f aca="false">IFERROR(VLOOKUP(F1084, Entries!$B:$F, 3, FALSE()),"")</f>
        <v/>
      </c>
      <c r="J1084" s="0" t="str">
        <f aca="false">IFERROR(VLOOKUP(F1084, Entries!$B:$F, 4, FALSE()),"")</f>
        <v/>
      </c>
      <c r="K1084" s="0" t="str">
        <f aca="false">IFERROR(VLOOKUP(F1084, Entries!$B:$F, 5, FALSE()),"")</f>
        <v/>
      </c>
      <c r="L1084" s="0" t="str">
        <f aca="false">LEFT(Table22[[#This Row],[Category]],2)</f>
        <v/>
      </c>
      <c r="M1084" s="0" t="str">
        <f aca="false">IF(F1084&lt;&gt;0,COUNTIF($L$2:L1084,L1084),"")</f>
        <v/>
      </c>
      <c r="N1084" s="0" t="str">
        <f aca="false">IF(F1084&lt;&gt;0,L1084&amp;":"&amp;M1084,"")</f>
        <v/>
      </c>
    </row>
    <row r="1085" customFormat="false" ht="15" hidden="false" customHeight="false" outlineLevel="0" collapsed="false">
      <c r="A1085" s="5" t="n">
        <v>1084</v>
      </c>
      <c r="B1085" s="5" t="str">
        <f aca="false">IF(F1085&lt;&gt;"",COUNTIF($J$2:J1085,J1085),"")</f>
        <v/>
      </c>
      <c r="C1085" s="5" t="str">
        <f aca="false">IF(F1085&lt;&gt;0,J1085&amp;":"&amp;B1085,"")</f>
        <v/>
      </c>
      <c r="D1085" s="5" t="str">
        <f aca="false">IF(F1085&lt;&gt;0,COUNTIF($K$2:K1085,K1085),"")</f>
        <v/>
      </c>
      <c r="E1085" s="5" t="str">
        <f aca="false">IF(F1085&lt;&gt;0,K1085&amp;":"&amp;D1085,"")</f>
        <v/>
      </c>
      <c r="G1085" s="21"/>
      <c r="H1085" s="0" t="str">
        <f aca="false">IFERROR(VLOOKUP(F1085, Entries!$B:$F, 2, FALSE()),"")</f>
        <v/>
      </c>
      <c r="I1085" s="0" t="str">
        <f aca="false">IFERROR(VLOOKUP(F1085, Entries!$B:$F, 3, FALSE()),"")</f>
        <v/>
      </c>
      <c r="J1085" s="0" t="str">
        <f aca="false">IFERROR(VLOOKUP(F1085, Entries!$B:$F, 4, FALSE()),"")</f>
        <v/>
      </c>
      <c r="K1085" s="0" t="str">
        <f aca="false">IFERROR(VLOOKUP(F1085, Entries!$B:$F, 5, FALSE()),"")</f>
        <v/>
      </c>
      <c r="L1085" s="0" t="str">
        <f aca="false">LEFT(Table22[[#This Row],[Category]],2)</f>
        <v/>
      </c>
      <c r="M1085" s="0" t="str">
        <f aca="false">IF(F1085&lt;&gt;0,COUNTIF($L$2:L1085,L1085),"")</f>
        <v/>
      </c>
      <c r="N1085" s="0" t="str">
        <f aca="false">IF(F1085&lt;&gt;0,L1085&amp;":"&amp;M1085,"")</f>
        <v/>
      </c>
    </row>
    <row r="1086" customFormat="false" ht="15" hidden="false" customHeight="false" outlineLevel="0" collapsed="false">
      <c r="A1086" s="5" t="n">
        <v>1085</v>
      </c>
      <c r="B1086" s="5" t="str">
        <f aca="false">IF(F1086&lt;&gt;"",COUNTIF($J$2:J1086,J1086),"")</f>
        <v/>
      </c>
      <c r="C1086" s="5" t="str">
        <f aca="false">IF(F1086&lt;&gt;0,J1086&amp;":"&amp;B1086,"")</f>
        <v/>
      </c>
      <c r="D1086" s="5" t="str">
        <f aca="false">IF(F1086&lt;&gt;0,COUNTIF($K$2:K1086,K1086),"")</f>
        <v/>
      </c>
      <c r="E1086" s="5" t="str">
        <f aca="false">IF(F1086&lt;&gt;0,K1086&amp;":"&amp;D1086,"")</f>
        <v/>
      </c>
      <c r="G1086" s="21"/>
      <c r="H1086" s="0" t="str">
        <f aca="false">IFERROR(VLOOKUP(F1086, Entries!$B:$F, 2, FALSE()),"")</f>
        <v/>
      </c>
      <c r="I1086" s="0" t="str">
        <f aca="false">IFERROR(VLOOKUP(F1086, Entries!$B:$F, 3, FALSE()),"")</f>
        <v/>
      </c>
      <c r="J1086" s="0" t="str">
        <f aca="false">IFERROR(VLOOKUP(F1086, Entries!$B:$F, 4, FALSE()),"")</f>
        <v/>
      </c>
      <c r="K1086" s="0" t="str">
        <f aca="false">IFERROR(VLOOKUP(F1086, Entries!$B:$F, 5, FALSE()),"")</f>
        <v/>
      </c>
      <c r="L1086" s="0" t="str">
        <f aca="false">LEFT(Table22[[#This Row],[Category]],2)</f>
        <v/>
      </c>
      <c r="M1086" s="0" t="str">
        <f aca="false">IF(F1086&lt;&gt;0,COUNTIF($L$2:L1086,L1086),"")</f>
        <v/>
      </c>
      <c r="N1086" s="0" t="str">
        <f aca="false">IF(F1086&lt;&gt;0,L1086&amp;":"&amp;M1086,"")</f>
        <v/>
      </c>
    </row>
    <row r="1087" customFormat="false" ht="15" hidden="false" customHeight="false" outlineLevel="0" collapsed="false">
      <c r="A1087" s="5" t="n">
        <v>1086</v>
      </c>
      <c r="B1087" s="5" t="str">
        <f aca="false">IF(F1087&lt;&gt;"",COUNTIF($J$2:J1087,J1087),"")</f>
        <v/>
      </c>
      <c r="C1087" s="5" t="str">
        <f aca="false">IF(F1087&lt;&gt;0,J1087&amp;":"&amp;B1087,"")</f>
        <v/>
      </c>
      <c r="D1087" s="5" t="str">
        <f aca="false">IF(F1087&lt;&gt;0,COUNTIF($K$2:K1087,K1087),"")</f>
        <v/>
      </c>
      <c r="E1087" s="5" t="str">
        <f aca="false">IF(F1087&lt;&gt;0,K1087&amp;":"&amp;D1087,"")</f>
        <v/>
      </c>
      <c r="G1087" s="21"/>
      <c r="H1087" s="0" t="str">
        <f aca="false">IFERROR(VLOOKUP(F1087, Entries!$B:$F, 2, FALSE()),"")</f>
        <v/>
      </c>
      <c r="I1087" s="0" t="str">
        <f aca="false">IFERROR(VLOOKUP(F1087, Entries!$B:$F, 3, FALSE()),"")</f>
        <v/>
      </c>
      <c r="J1087" s="0" t="str">
        <f aca="false">IFERROR(VLOOKUP(F1087, Entries!$B:$F, 4, FALSE()),"")</f>
        <v/>
      </c>
      <c r="K1087" s="0" t="str">
        <f aca="false">IFERROR(VLOOKUP(F1087, Entries!$B:$F, 5, FALSE()),"")</f>
        <v/>
      </c>
      <c r="L1087" s="0" t="str">
        <f aca="false">LEFT(Table22[[#This Row],[Category]],2)</f>
        <v/>
      </c>
      <c r="M1087" s="0" t="str">
        <f aca="false">IF(F1087&lt;&gt;0,COUNTIF($L$2:L1087,L1087),"")</f>
        <v/>
      </c>
      <c r="N1087" s="0" t="str">
        <f aca="false">IF(F1087&lt;&gt;0,L1087&amp;":"&amp;M1087,"")</f>
        <v/>
      </c>
    </row>
    <row r="1088" customFormat="false" ht="15" hidden="false" customHeight="false" outlineLevel="0" collapsed="false">
      <c r="A1088" s="5" t="n">
        <v>1087</v>
      </c>
      <c r="B1088" s="5" t="str">
        <f aca="false">IF(F1088&lt;&gt;"",COUNTIF($J$2:J1088,J1088),"")</f>
        <v/>
      </c>
      <c r="C1088" s="5" t="str">
        <f aca="false">IF(F1088&lt;&gt;0,J1088&amp;":"&amp;B1088,"")</f>
        <v/>
      </c>
      <c r="D1088" s="5" t="str">
        <f aca="false">IF(F1088&lt;&gt;0,COUNTIF($K$2:K1088,K1088),"")</f>
        <v/>
      </c>
      <c r="E1088" s="5" t="str">
        <f aca="false">IF(F1088&lt;&gt;0,K1088&amp;":"&amp;D1088,"")</f>
        <v/>
      </c>
      <c r="G1088" s="21"/>
      <c r="H1088" s="0" t="str">
        <f aca="false">IFERROR(VLOOKUP(F1088, Entries!$B:$F, 2, FALSE()),"")</f>
        <v/>
      </c>
      <c r="I1088" s="0" t="str">
        <f aca="false">IFERROR(VLOOKUP(F1088, Entries!$B:$F, 3, FALSE()),"")</f>
        <v/>
      </c>
      <c r="J1088" s="0" t="str">
        <f aca="false">IFERROR(VLOOKUP(F1088, Entries!$B:$F, 4, FALSE()),"")</f>
        <v/>
      </c>
      <c r="K1088" s="0" t="str">
        <f aca="false">IFERROR(VLOOKUP(F1088, Entries!$B:$F, 5, FALSE()),"")</f>
        <v/>
      </c>
      <c r="L1088" s="0" t="str">
        <f aca="false">LEFT(Table22[[#This Row],[Category]],2)</f>
        <v/>
      </c>
      <c r="M1088" s="0" t="str">
        <f aca="false">IF(F1088&lt;&gt;0,COUNTIF($L$2:L1088,L1088),"")</f>
        <v/>
      </c>
      <c r="N1088" s="0" t="str">
        <f aca="false">IF(F1088&lt;&gt;0,L1088&amp;":"&amp;M1088,"")</f>
        <v/>
      </c>
    </row>
    <row r="1089" customFormat="false" ht="15" hidden="false" customHeight="false" outlineLevel="0" collapsed="false">
      <c r="A1089" s="5" t="n">
        <v>1088</v>
      </c>
      <c r="B1089" s="5" t="str">
        <f aca="false">IF(F1089&lt;&gt;"",COUNTIF($J$2:J1089,J1089),"")</f>
        <v/>
      </c>
      <c r="C1089" s="5" t="str">
        <f aca="false">IF(F1089&lt;&gt;0,J1089&amp;":"&amp;B1089,"")</f>
        <v/>
      </c>
      <c r="D1089" s="5" t="str">
        <f aca="false">IF(F1089&lt;&gt;0,COUNTIF($K$2:K1089,K1089),"")</f>
        <v/>
      </c>
      <c r="E1089" s="5" t="str">
        <f aca="false">IF(F1089&lt;&gt;0,K1089&amp;":"&amp;D1089,"")</f>
        <v/>
      </c>
      <c r="G1089" s="21"/>
      <c r="H1089" s="0" t="str">
        <f aca="false">IFERROR(VLOOKUP(F1089, Entries!$B:$F, 2, FALSE()),"")</f>
        <v/>
      </c>
      <c r="I1089" s="0" t="str">
        <f aca="false">IFERROR(VLOOKUP(F1089, Entries!$B:$F, 3, FALSE()),"")</f>
        <v/>
      </c>
      <c r="J1089" s="0" t="str">
        <f aca="false">IFERROR(VLOOKUP(F1089, Entries!$B:$F, 4, FALSE()),"")</f>
        <v/>
      </c>
      <c r="K1089" s="0" t="str">
        <f aca="false">IFERROR(VLOOKUP(F1089, Entries!$B:$F, 5, FALSE()),"")</f>
        <v/>
      </c>
      <c r="L1089" s="0" t="str">
        <f aca="false">LEFT(Table22[[#This Row],[Category]],2)</f>
        <v/>
      </c>
      <c r="M1089" s="0" t="str">
        <f aca="false">IF(F1089&lt;&gt;0,COUNTIF($L$2:L1089,L1089),"")</f>
        <v/>
      </c>
      <c r="N1089" s="0" t="str">
        <f aca="false">IF(F1089&lt;&gt;0,L1089&amp;":"&amp;M1089,"")</f>
        <v/>
      </c>
    </row>
    <row r="1090" customFormat="false" ht="15" hidden="false" customHeight="false" outlineLevel="0" collapsed="false">
      <c r="A1090" s="5" t="n">
        <v>1089</v>
      </c>
      <c r="B1090" s="5" t="str">
        <f aca="false">IF(F1090&lt;&gt;"",COUNTIF($J$2:J1090,J1090),"")</f>
        <v/>
      </c>
      <c r="C1090" s="5" t="str">
        <f aca="false">IF(F1090&lt;&gt;0,J1090&amp;":"&amp;B1090,"")</f>
        <v/>
      </c>
      <c r="D1090" s="5" t="str">
        <f aca="false">IF(F1090&lt;&gt;0,COUNTIF($K$2:K1090,K1090),"")</f>
        <v/>
      </c>
      <c r="E1090" s="5" t="str">
        <f aca="false">IF(F1090&lt;&gt;0,K1090&amp;":"&amp;D1090,"")</f>
        <v/>
      </c>
      <c r="G1090" s="21"/>
      <c r="H1090" s="0" t="str">
        <f aca="false">IFERROR(VLOOKUP(F1090, Entries!$B:$F, 2, FALSE()),"")</f>
        <v/>
      </c>
      <c r="I1090" s="0" t="str">
        <f aca="false">IFERROR(VLOOKUP(F1090, Entries!$B:$F, 3, FALSE()),"")</f>
        <v/>
      </c>
      <c r="J1090" s="0" t="str">
        <f aca="false">IFERROR(VLOOKUP(F1090, Entries!$B:$F, 4, FALSE()),"")</f>
        <v/>
      </c>
      <c r="K1090" s="0" t="str">
        <f aca="false">IFERROR(VLOOKUP(F1090, Entries!$B:$F, 5, FALSE()),"")</f>
        <v/>
      </c>
      <c r="L1090" s="0" t="str">
        <f aca="false">LEFT(Table22[[#This Row],[Category]],2)</f>
        <v/>
      </c>
      <c r="M1090" s="0" t="str">
        <f aca="false">IF(F1090&lt;&gt;0,COUNTIF($L$2:L1090,L1090),"")</f>
        <v/>
      </c>
      <c r="N1090" s="0" t="str">
        <f aca="false">IF(F1090&lt;&gt;0,L1090&amp;":"&amp;M1090,"")</f>
        <v/>
      </c>
    </row>
    <row r="1091" customFormat="false" ht="15" hidden="false" customHeight="false" outlineLevel="0" collapsed="false">
      <c r="A1091" s="5" t="n">
        <v>1090</v>
      </c>
      <c r="B1091" s="5" t="str">
        <f aca="false">IF(F1091&lt;&gt;"",COUNTIF($J$2:J1091,J1091),"")</f>
        <v/>
      </c>
      <c r="C1091" s="5" t="str">
        <f aca="false">IF(F1091&lt;&gt;0,J1091&amp;":"&amp;B1091,"")</f>
        <v/>
      </c>
      <c r="D1091" s="5" t="str">
        <f aca="false">IF(F1091&lt;&gt;0,COUNTIF($K$2:K1091,K1091),"")</f>
        <v/>
      </c>
      <c r="E1091" s="5" t="str">
        <f aca="false">IF(F1091&lt;&gt;0,K1091&amp;":"&amp;D1091,"")</f>
        <v/>
      </c>
      <c r="G1091" s="21"/>
      <c r="H1091" s="0" t="str">
        <f aca="false">IFERROR(VLOOKUP(F1091, Entries!$B:$F, 2, FALSE()),"")</f>
        <v/>
      </c>
      <c r="I1091" s="0" t="str">
        <f aca="false">IFERROR(VLOOKUP(F1091, Entries!$B:$F, 3, FALSE()),"")</f>
        <v/>
      </c>
      <c r="J1091" s="0" t="str">
        <f aca="false">IFERROR(VLOOKUP(F1091, Entries!$B:$F, 4, FALSE()),"")</f>
        <v/>
      </c>
      <c r="K1091" s="0" t="str">
        <f aca="false">IFERROR(VLOOKUP(F1091, Entries!$B:$F, 5, FALSE()),"")</f>
        <v/>
      </c>
      <c r="L1091" s="0" t="str">
        <f aca="false">LEFT(Table22[[#This Row],[Category]],2)</f>
        <v/>
      </c>
      <c r="M1091" s="0" t="str">
        <f aca="false">IF(F1091&lt;&gt;0,COUNTIF($L$2:L1091,L1091),"")</f>
        <v/>
      </c>
      <c r="N1091" s="0" t="str">
        <f aca="false">IF(F1091&lt;&gt;0,L1091&amp;":"&amp;M1091,"")</f>
        <v/>
      </c>
    </row>
    <row r="1092" customFormat="false" ht="15" hidden="false" customHeight="false" outlineLevel="0" collapsed="false">
      <c r="A1092" s="5" t="n">
        <v>1091</v>
      </c>
      <c r="B1092" s="5" t="str">
        <f aca="false">IF(F1092&lt;&gt;"",COUNTIF($J$2:J1092,J1092),"")</f>
        <v/>
      </c>
      <c r="C1092" s="5" t="str">
        <f aca="false">IF(F1092&lt;&gt;0,J1092&amp;":"&amp;B1092,"")</f>
        <v/>
      </c>
      <c r="D1092" s="5" t="str">
        <f aca="false">IF(F1092&lt;&gt;0,COUNTIF($K$2:K1092,K1092),"")</f>
        <v/>
      </c>
      <c r="E1092" s="5" t="str">
        <f aca="false">IF(F1092&lt;&gt;0,K1092&amp;":"&amp;D1092,"")</f>
        <v/>
      </c>
      <c r="G1092" s="21"/>
      <c r="H1092" s="0" t="str">
        <f aca="false">IFERROR(VLOOKUP(F1092, Entries!$B:$F, 2, FALSE()),"")</f>
        <v/>
      </c>
      <c r="I1092" s="0" t="str">
        <f aca="false">IFERROR(VLOOKUP(F1092, Entries!$B:$F, 3, FALSE()),"")</f>
        <v/>
      </c>
      <c r="J1092" s="0" t="str">
        <f aca="false">IFERROR(VLOOKUP(F1092, Entries!$B:$F, 4, FALSE()),"")</f>
        <v/>
      </c>
      <c r="K1092" s="0" t="str">
        <f aca="false">IFERROR(VLOOKUP(F1092, Entries!$B:$F, 5, FALSE()),"")</f>
        <v/>
      </c>
      <c r="L1092" s="0" t="str">
        <f aca="false">LEFT(Table22[[#This Row],[Category]],2)</f>
        <v/>
      </c>
      <c r="M1092" s="0" t="str">
        <f aca="false">IF(F1092&lt;&gt;0,COUNTIF($L$2:L1092,L1092),"")</f>
        <v/>
      </c>
      <c r="N1092" s="0" t="str">
        <f aca="false">IF(F1092&lt;&gt;0,L1092&amp;":"&amp;M1092,"")</f>
        <v/>
      </c>
    </row>
    <row r="1093" customFormat="false" ht="15" hidden="false" customHeight="false" outlineLevel="0" collapsed="false">
      <c r="A1093" s="5" t="n">
        <v>1092</v>
      </c>
      <c r="B1093" s="5" t="str">
        <f aca="false">IF(F1093&lt;&gt;"",COUNTIF($J$2:J1093,J1093),"")</f>
        <v/>
      </c>
      <c r="C1093" s="5" t="str">
        <f aca="false">IF(F1093&lt;&gt;0,J1093&amp;":"&amp;B1093,"")</f>
        <v/>
      </c>
      <c r="D1093" s="5" t="str">
        <f aca="false">IF(F1093&lt;&gt;0,COUNTIF($K$2:K1093,K1093),"")</f>
        <v/>
      </c>
      <c r="E1093" s="5" t="str">
        <f aca="false">IF(F1093&lt;&gt;0,K1093&amp;":"&amp;D1093,"")</f>
        <v/>
      </c>
      <c r="G1093" s="21"/>
      <c r="H1093" s="0" t="str">
        <f aca="false">IFERROR(VLOOKUP(F1093, Entries!$B:$F, 2, FALSE()),"")</f>
        <v/>
      </c>
      <c r="I1093" s="0" t="str">
        <f aca="false">IFERROR(VLOOKUP(F1093, Entries!$B:$F, 3, FALSE()),"")</f>
        <v/>
      </c>
      <c r="J1093" s="0" t="str">
        <f aca="false">IFERROR(VLOOKUP(F1093, Entries!$B:$F, 4, FALSE()),"")</f>
        <v/>
      </c>
      <c r="K1093" s="0" t="str">
        <f aca="false">IFERROR(VLOOKUP(F1093, Entries!$B:$F, 5, FALSE()),"")</f>
        <v/>
      </c>
      <c r="L1093" s="0" t="str">
        <f aca="false">LEFT(Table22[[#This Row],[Category]],2)</f>
        <v/>
      </c>
      <c r="M1093" s="0" t="str">
        <f aca="false">IF(F1093&lt;&gt;0,COUNTIF($L$2:L1093,L1093),"")</f>
        <v/>
      </c>
      <c r="N1093" s="0" t="str">
        <f aca="false">IF(F1093&lt;&gt;0,L1093&amp;":"&amp;M1093,"")</f>
        <v/>
      </c>
    </row>
    <row r="1094" customFormat="false" ht="15" hidden="false" customHeight="false" outlineLevel="0" collapsed="false">
      <c r="A1094" s="5" t="n">
        <v>1093</v>
      </c>
      <c r="B1094" s="5" t="str">
        <f aca="false">IF(F1094&lt;&gt;"",COUNTIF($J$2:J1094,J1094),"")</f>
        <v/>
      </c>
      <c r="C1094" s="5" t="str">
        <f aca="false">IF(F1094&lt;&gt;0,J1094&amp;":"&amp;B1094,"")</f>
        <v/>
      </c>
      <c r="D1094" s="5" t="str">
        <f aca="false">IF(F1094&lt;&gt;0,COUNTIF($K$2:K1094,K1094),"")</f>
        <v/>
      </c>
      <c r="E1094" s="5" t="str">
        <f aca="false">IF(F1094&lt;&gt;0,K1094&amp;":"&amp;D1094,"")</f>
        <v/>
      </c>
      <c r="G1094" s="21"/>
      <c r="H1094" s="0" t="str">
        <f aca="false">IFERROR(VLOOKUP(F1094, Entries!$B:$F, 2, FALSE()),"")</f>
        <v/>
      </c>
      <c r="I1094" s="0" t="str">
        <f aca="false">IFERROR(VLOOKUP(F1094, Entries!$B:$F, 3, FALSE()),"")</f>
        <v/>
      </c>
      <c r="J1094" s="0" t="str">
        <f aca="false">IFERROR(VLOOKUP(F1094, Entries!$B:$F, 4, FALSE()),"")</f>
        <v/>
      </c>
      <c r="K1094" s="0" t="str">
        <f aca="false">IFERROR(VLOOKUP(F1094, Entries!$B:$F, 5, FALSE()),"")</f>
        <v/>
      </c>
      <c r="L1094" s="0" t="str">
        <f aca="false">LEFT(Table22[[#This Row],[Category]],2)</f>
        <v/>
      </c>
      <c r="M1094" s="0" t="str">
        <f aca="false">IF(F1094&lt;&gt;0,COUNTIF($L$2:L1094,L1094),"")</f>
        <v/>
      </c>
      <c r="N1094" s="0" t="str">
        <f aca="false">IF(F1094&lt;&gt;0,L1094&amp;":"&amp;M1094,"")</f>
        <v/>
      </c>
    </row>
    <row r="1095" customFormat="false" ht="15" hidden="false" customHeight="false" outlineLevel="0" collapsed="false">
      <c r="A1095" s="5" t="n">
        <v>1094</v>
      </c>
      <c r="B1095" s="5" t="str">
        <f aca="false">IF(F1095&lt;&gt;"",COUNTIF($J$2:J1095,J1095),"")</f>
        <v/>
      </c>
      <c r="C1095" s="5" t="str">
        <f aca="false">IF(F1095&lt;&gt;0,J1095&amp;":"&amp;B1095,"")</f>
        <v/>
      </c>
      <c r="D1095" s="5" t="str">
        <f aca="false">IF(F1095&lt;&gt;0,COUNTIF($K$2:K1095,K1095),"")</f>
        <v/>
      </c>
      <c r="E1095" s="5" t="str">
        <f aca="false">IF(F1095&lt;&gt;0,K1095&amp;":"&amp;D1095,"")</f>
        <v/>
      </c>
      <c r="G1095" s="21"/>
      <c r="H1095" s="0" t="str">
        <f aca="false">IFERROR(VLOOKUP(F1095, Entries!$B:$F, 2, FALSE()),"")</f>
        <v/>
      </c>
      <c r="I1095" s="0" t="str">
        <f aca="false">IFERROR(VLOOKUP(F1095, Entries!$B:$F, 3, FALSE()),"")</f>
        <v/>
      </c>
      <c r="J1095" s="0" t="str">
        <f aca="false">IFERROR(VLOOKUP(F1095, Entries!$B:$F, 4, FALSE()),"")</f>
        <v/>
      </c>
      <c r="K1095" s="0" t="str">
        <f aca="false">IFERROR(VLOOKUP(F1095, Entries!$B:$F, 5, FALSE()),"")</f>
        <v/>
      </c>
      <c r="L1095" s="0" t="str">
        <f aca="false">LEFT(Table22[[#This Row],[Category]],2)</f>
        <v/>
      </c>
      <c r="M1095" s="0" t="str">
        <f aca="false">IF(F1095&lt;&gt;0,COUNTIF($L$2:L1095,L1095),"")</f>
        <v/>
      </c>
      <c r="N1095" s="0" t="str">
        <f aca="false">IF(F1095&lt;&gt;0,L1095&amp;":"&amp;M1095,"")</f>
        <v/>
      </c>
    </row>
    <row r="1096" customFormat="false" ht="15" hidden="false" customHeight="false" outlineLevel="0" collapsed="false">
      <c r="A1096" s="5" t="n">
        <v>1095</v>
      </c>
      <c r="B1096" s="5" t="str">
        <f aca="false">IF(F1096&lt;&gt;"",COUNTIF($J$2:J1096,J1096),"")</f>
        <v/>
      </c>
      <c r="C1096" s="5" t="str">
        <f aca="false">IF(F1096&lt;&gt;0,J1096&amp;":"&amp;B1096,"")</f>
        <v/>
      </c>
      <c r="D1096" s="5" t="str">
        <f aca="false">IF(F1096&lt;&gt;0,COUNTIF($K$2:K1096,K1096),"")</f>
        <v/>
      </c>
      <c r="E1096" s="5" t="str">
        <f aca="false">IF(F1096&lt;&gt;0,K1096&amp;":"&amp;D1096,"")</f>
        <v/>
      </c>
      <c r="G1096" s="21"/>
      <c r="H1096" s="0" t="str">
        <f aca="false">IFERROR(VLOOKUP(F1096, Entries!$B:$F, 2, FALSE()),"")</f>
        <v/>
      </c>
      <c r="I1096" s="0" t="str">
        <f aca="false">IFERROR(VLOOKUP(F1096, Entries!$B:$F, 3, FALSE()),"")</f>
        <v/>
      </c>
      <c r="J1096" s="0" t="str">
        <f aca="false">IFERROR(VLOOKUP(F1096, Entries!$B:$F, 4, FALSE()),"")</f>
        <v/>
      </c>
      <c r="K1096" s="0" t="str">
        <f aca="false">IFERROR(VLOOKUP(F1096, Entries!$B:$F, 5, FALSE()),"")</f>
        <v/>
      </c>
      <c r="L1096" s="0" t="str">
        <f aca="false">LEFT(Table22[[#This Row],[Category]],2)</f>
        <v/>
      </c>
      <c r="M1096" s="0" t="str">
        <f aca="false">IF(F1096&lt;&gt;0,COUNTIF($L$2:L1096,L1096),"")</f>
        <v/>
      </c>
      <c r="N1096" s="0" t="str">
        <f aca="false">IF(F1096&lt;&gt;0,L1096&amp;":"&amp;M1096,"")</f>
        <v/>
      </c>
    </row>
    <row r="1097" customFormat="false" ht="15" hidden="false" customHeight="false" outlineLevel="0" collapsed="false">
      <c r="A1097" s="5" t="n">
        <v>1096</v>
      </c>
      <c r="B1097" s="5" t="str">
        <f aca="false">IF(F1097&lt;&gt;"",COUNTIF($J$2:J1097,J1097),"")</f>
        <v/>
      </c>
      <c r="C1097" s="5" t="str">
        <f aca="false">IF(F1097&lt;&gt;0,J1097&amp;":"&amp;B1097,"")</f>
        <v/>
      </c>
      <c r="D1097" s="5" t="str">
        <f aca="false">IF(F1097&lt;&gt;0,COUNTIF($K$2:K1097,K1097),"")</f>
        <v/>
      </c>
      <c r="E1097" s="5" t="str">
        <f aca="false">IF(F1097&lt;&gt;0,K1097&amp;":"&amp;D1097,"")</f>
        <v/>
      </c>
      <c r="G1097" s="21"/>
      <c r="H1097" s="0" t="str">
        <f aca="false">IFERROR(VLOOKUP(F1097, Entries!$B:$F, 2, FALSE()),"")</f>
        <v/>
      </c>
      <c r="I1097" s="0" t="str">
        <f aca="false">IFERROR(VLOOKUP(F1097, Entries!$B:$F, 3, FALSE()),"")</f>
        <v/>
      </c>
      <c r="J1097" s="0" t="str">
        <f aca="false">IFERROR(VLOOKUP(F1097, Entries!$B:$F, 4, FALSE()),"")</f>
        <v/>
      </c>
      <c r="K1097" s="0" t="str">
        <f aca="false">IFERROR(VLOOKUP(F1097, Entries!$B:$F, 5, FALSE()),"")</f>
        <v/>
      </c>
      <c r="L1097" s="0" t="str">
        <f aca="false">LEFT(Table22[[#This Row],[Category]],2)</f>
        <v/>
      </c>
      <c r="M1097" s="0" t="str">
        <f aca="false">IF(F1097&lt;&gt;0,COUNTIF($L$2:L1097,L1097),"")</f>
        <v/>
      </c>
      <c r="N1097" s="0" t="str">
        <f aca="false">IF(F1097&lt;&gt;0,L1097&amp;":"&amp;M1097,"")</f>
        <v/>
      </c>
    </row>
    <row r="1098" customFormat="false" ht="15" hidden="false" customHeight="false" outlineLevel="0" collapsed="false">
      <c r="A1098" s="5" t="n">
        <v>1097</v>
      </c>
      <c r="B1098" s="5" t="str">
        <f aca="false">IF(F1098&lt;&gt;"",COUNTIF($J$2:J1098,J1098),"")</f>
        <v/>
      </c>
      <c r="C1098" s="5" t="str">
        <f aca="false">IF(F1098&lt;&gt;0,J1098&amp;":"&amp;B1098,"")</f>
        <v/>
      </c>
      <c r="D1098" s="5" t="str">
        <f aca="false">IF(F1098&lt;&gt;0,COUNTIF($K$2:K1098,K1098),"")</f>
        <v/>
      </c>
      <c r="E1098" s="5" t="str">
        <f aca="false">IF(F1098&lt;&gt;0,K1098&amp;":"&amp;D1098,"")</f>
        <v/>
      </c>
      <c r="G1098" s="21"/>
      <c r="H1098" s="0" t="str">
        <f aca="false">IFERROR(VLOOKUP(F1098, Entries!$B:$F, 2, FALSE()),"")</f>
        <v/>
      </c>
      <c r="I1098" s="0" t="str">
        <f aca="false">IFERROR(VLOOKUP(F1098, Entries!$B:$F, 3, FALSE()),"")</f>
        <v/>
      </c>
      <c r="J1098" s="0" t="str">
        <f aca="false">IFERROR(VLOOKUP(F1098, Entries!$B:$F, 4, FALSE()),"")</f>
        <v/>
      </c>
      <c r="K1098" s="0" t="str">
        <f aca="false">IFERROR(VLOOKUP(F1098, Entries!$B:$F, 5, FALSE()),"")</f>
        <v/>
      </c>
      <c r="L1098" s="0" t="str">
        <f aca="false">LEFT(Table22[[#This Row],[Category]],2)</f>
        <v/>
      </c>
      <c r="M1098" s="0" t="str">
        <f aca="false">IF(F1098&lt;&gt;0,COUNTIF($L$2:L1098,L1098),"")</f>
        <v/>
      </c>
      <c r="N1098" s="0" t="str">
        <f aca="false">IF(F1098&lt;&gt;0,L1098&amp;":"&amp;M1098,"")</f>
        <v/>
      </c>
    </row>
    <row r="1099" customFormat="false" ht="15" hidden="false" customHeight="false" outlineLevel="0" collapsed="false">
      <c r="A1099" s="5" t="n">
        <v>1098</v>
      </c>
      <c r="B1099" s="5" t="str">
        <f aca="false">IF(F1099&lt;&gt;"",COUNTIF($J$2:J1099,J1099),"")</f>
        <v/>
      </c>
      <c r="C1099" s="5" t="str">
        <f aca="false">IF(F1099&lt;&gt;0,J1099&amp;":"&amp;B1099,"")</f>
        <v/>
      </c>
      <c r="D1099" s="5" t="str">
        <f aca="false">IF(F1099&lt;&gt;0,COUNTIF($K$2:K1099,K1099),"")</f>
        <v/>
      </c>
      <c r="E1099" s="5" t="str">
        <f aca="false">IF(F1099&lt;&gt;0,K1099&amp;":"&amp;D1099,"")</f>
        <v/>
      </c>
      <c r="G1099" s="21"/>
      <c r="H1099" s="0" t="str">
        <f aca="false">IFERROR(VLOOKUP(F1099, Entries!$B:$F, 2, FALSE()),"")</f>
        <v/>
      </c>
      <c r="I1099" s="0" t="str">
        <f aca="false">IFERROR(VLOOKUP(F1099, Entries!$B:$F, 3, FALSE()),"")</f>
        <v/>
      </c>
      <c r="J1099" s="0" t="str">
        <f aca="false">IFERROR(VLOOKUP(F1099, Entries!$B:$F, 4, FALSE()),"")</f>
        <v/>
      </c>
      <c r="K1099" s="0" t="str">
        <f aca="false">IFERROR(VLOOKUP(F1099, Entries!$B:$F, 5, FALSE()),"")</f>
        <v/>
      </c>
      <c r="L1099" s="0" t="str">
        <f aca="false">LEFT(Table22[[#This Row],[Category]],2)</f>
        <v/>
      </c>
      <c r="M1099" s="0" t="str">
        <f aca="false">IF(F1099&lt;&gt;0,COUNTIF($L$2:L1099,L1099),"")</f>
        <v/>
      </c>
      <c r="N1099" s="0" t="str">
        <f aca="false">IF(F1099&lt;&gt;0,L1099&amp;":"&amp;M1099,"")</f>
        <v/>
      </c>
    </row>
    <row r="1100" customFormat="false" ht="15" hidden="false" customHeight="false" outlineLevel="0" collapsed="false">
      <c r="A1100" s="5" t="n">
        <v>1099</v>
      </c>
      <c r="B1100" s="5" t="str">
        <f aca="false">IF(F1100&lt;&gt;"",COUNTIF($J$2:J1100,J1100),"")</f>
        <v/>
      </c>
      <c r="C1100" s="5" t="str">
        <f aca="false">IF(F1100&lt;&gt;0,J1100&amp;":"&amp;B1100,"")</f>
        <v/>
      </c>
      <c r="D1100" s="5" t="str">
        <f aca="false">IF(F1100&lt;&gt;0,COUNTIF($K$2:K1100,K1100),"")</f>
        <v/>
      </c>
      <c r="E1100" s="5" t="str">
        <f aca="false">IF(F1100&lt;&gt;0,K1100&amp;":"&amp;D1100,"")</f>
        <v/>
      </c>
      <c r="G1100" s="21"/>
      <c r="H1100" s="0" t="str">
        <f aca="false">IFERROR(VLOOKUP(F1100, Entries!$B:$F, 2, FALSE()),"")</f>
        <v/>
      </c>
      <c r="I1100" s="0" t="str">
        <f aca="false">IFERROR(VLOOKUP(F1100, Entries!$B:$F, 3, FALSE()),"")</f>
        <v/>
      </c>
      <c r="J1100" s="0" t="str">
        <f aca="false">IFERROR(VLOOKUP(F1100, Entries!$B:$F, 4, FALSE()),"")</f>
        <v/>
      </c>
      <c r="K1100" s="0" t="str">
        <f aca="false">IFERROR(VLOOKUP(F1100, Entries!$B:$F, 5, FALSE()),"")</f>
        <v/>
      </c>
      <c r="L1100" s="0" t="str">
        <f aca="false">LEFT(Table22[[#This Row],[Category]],2)</f>
        <v/>
      </c>
      <c r="M1100" s="0" t="str">
        <f aca="false">IF(F1100&lt;&gt;0,COUNTIF($L$2:L1100,L1100),"")</f>
        <v/>
      </c>
      <c r="N1100" s="0" t="str">
        <f aca="false">IF(F1100&lt;&gt;0,L1100&amp;":"&amp;M1100,"")</f>
        <v/>
      </c>
    </row>
    <row r="1101" customFormat="false" ht="15" hidden="false" customHeight="false" outlineLevel="0" collapsed="false">
      <c r="A1101" s="5" t="n">
        <v>1100</v>
      </c>
      <c r="B1101" s="5" t="str">
        <f aca="false">IF(F1101&lt;&gt;"",COUNTIF($J$2:J1101,J1101),"")</f>
        <v/>
      </c>
      <c r="C1101" s="5" t="str">
        <f aca="false">IF(F1101&lt;&gt;0,J1101&amp;":"&amp;B1101,"")</f>
        <v/>
      </c>
      <c r="D1101" s="5" t="str">
        <f aca="false">IF(F1101&lt;&gt;0,COUNTIF($K$2:K1101,K1101),"")</f>
        <v/>
      </c>
      <c r="E1101" s="5" t="str">
        <f aca="false">IF(F1101&lt;&gt;0,K1101&amp;":"&amp;D1101,"")</f>
        <v/>
      </c>
      <c r="G1101" s="21"/>
      <c r="H1101" s="0" t="str">
        <f aca="false">IFERROR(VLOOKUP(F1101, Entries!$B:$F, 2, FALSE()),"")</f>
        <v/>
      </c>
      <c r="I1101" s="0" t="str">
        <f aca="false">IFERROR(VLOOKUP(F1101, Entries!$B:$F, 3, FALSE()),"")</f>
        <v/>
      </c>
      <c r="J1101" s="0" t="str">
        <f aca="false">IFERROR(VLOOKUP(F1101, Entries!$B:$F, 4, FALSE()),"")</f>
        <v/>
      </c>
      <c r="K1101" s="0" t="str">
        <f aca="false">IFERROR(VLOOKUP(F1101, Entries!$B:$F, 5, FALSE()),"")</f>
        <v/>
      </c>
      <c r="L1101" s="0" t="str">
        <f aca="false">LEFT(Table22[[#This Row],[Category]],2)</f>
        <v/>
      </c>
      <c r="M1101" s="0" t="str">
        <f aca="false">IF(F1101&lt;&gt;0,COUNTIF($L$2:L1101,L1101),"")</f>
        <v/>
      </c>
      <c r="N1101" s="0" t="str">
        <f aca="false">IF(F1101&lt;&gt;0,L1101&amp;":"&amp;M1101,"")</f>
        <v/>
      </c>
    </row>
    <row r="1102" customFormat="false" ht="15" hidden="false" customHeight="false" outlineLevel="0" collapsed="false">
      <c r="A1102" s="5" t="n">
        <v>1101</v>
      </c>
      <c r="B1102" s="5" t="str">
        <f aca="false">IF(F1102&lt;&gt;"",COUNTIF($J$2:J1102,J1102),"")</f>
        <v/>
      </c>
      <c r="C1102" s="5" t="str">
        <f aca="false">IF(F1102&lt;&gt;0,J1102&amp;":"&amp;B1102,"")</f>
        <v/>
      </c>
      <c r="D1102" s="5" t="str">
        <f aca="false">IF(F1102&lt;&gt;0,COUNTIF($K$2:K1102,K1102),"")</f>
        <v/>
      </c>
      <c r="E1102" s="5" t="str">
        <f aca="false">IF(F1102&lt;&gt;0,K1102&amp;":"&amp;D1102,"")</f>
        <v/>
      </c>
      <c r="G1102" s="21"/>
      <c r="H1102" s="0" t="str">
        <f aca="false">IFERROR(VLOOKUP(F1102, Entries!$B:$F, 2, FALSE()),"")</f>
        <v/>
      </c>
      <c r="I1102" s="0" t="str">
        <f aca="false">IFERROR(VLOOKUP(F1102, Entries!$B:$F, 3, FALSE()),"")</f>
        <v/>
      </c>
      <c r="J1102" s="0" t="str">
        <f aca="false">IFERROR(VLOOKUP(F1102, Entries!$B:$F, 4, FALSE()),"")</f>
        <v/>
      </c>
      <c r="K1102" s="0" t="str">
        <f aca="false">IFERROR(VLOOKUP(F1102, Entries!$B:$F, 5, FALSE()),"")</f>
        <v/>
      </c>
      <c r="L1102" s="0" t="str">
        <f aca="false">LEFT(Table22[[#This Row],[Category]],2)</f>
        <v/>
      </c>
      <c r="M1102" s="0" t="str">
        <f aca="false">IF(F1102&lt;&gt;0,COUNTIF($L$2:L1102,L1102),"")</f>
        <v/>
      </c>
      <c r="N1102" s="0" t="str">
        <f aca="false">IF(F1102&lt;&gt;0,L1102&amp;":"&amp;M1102,"")</f>
        <v/>
      </c>
    </row>
    <row r="1103" customFormat="false" ht="15" hidden="false" customHeight="false" outlineLevel="0" collapsed="false">
      <c r="A1103" s="5" t="n">
        <v>1102</v>
      </c>
      <c r="B1103" s="5" t="str">
        <f aca="false">IF(F1103&lt;&gt;"",COUNTIF($J$2:J1103,J1103),"")</f>
        <v/>
      </c>
      <c r="C1103" s="5" t="str">
        <f aca="false">IF(F1103&lt;&gt;0,J1103&amp;":"&amp;B1103,"")</f>
        <v/>
      </c>
      <c r="D1103" s="5" t="str">
        <f aca="false">IF(F1103&lt;&gt;0,COUNTIF($K$2:K1103,K1103),"")</f>
        <v/>
      </c>
      <c r="E1103" s="5" t="str">
        <f aca="false">IF(F1103&lt;&gt;0,K1103&amp;":"&amp;D1103,"")</f>
        <v/>
      </c>
      <c r="G1103" s="21"/>
      <c r="H1103" s="0" t="str">
        <f aca="false">IFERROR(VLOOKUP(F1103, Entries!$B:$F, 2, FALSE()),"")</f>
        <v/>
      </c>
      <c r="I1103" s="0" t="str">
        <f aca="false">IFERROR(VLOOKUP(F1103, Entries!$B:$F, 3, FALSE()),"")</f>
        <v/>
      </c>
      <c r="J1103" s="0" t="str">
        <f aca="false">IFERROR(VLOOKUP(F1103, Entries!$B:$F, 4, FALSE()),"")</f>
        <v/>
      </c>
      <c r="K1103" s="0" t="str">
        <f aca="false">IFERROR(VLOOKUP(F1103, Entries!$B:$F, 5, FALSE()),"")</f>
        <v/>
      </c>
      <c r="L1103" s="0" t="str">
        <f aca="false">LEFT(Table22[[#This Row],[Category]],2)</f>
        <v/>
      </c>
      <c r="M1103" s="0" t="str">
        <f aca="false">IF(F1103&lt;&gt;0,COUNTIF($L$2:L1103,L1103),"")</f>
        <v/>
      </c>
      <c r="N1103" s="0" t="str">
        <f aca="false">IF(F1103&lt;&gt;0,L1103&amp;":"&amp;M1103,"")</f>
        <v/>
      </c>
    </row>
    <row r="1104" customFormat="false" ht="15" hidden="false" customHeight="false" outlineLevel="0" collapsed="false">
      <c r="A1104" s="5" t="n">
        <v>1103</v>
      </c>
      <c r="B1104" s="5" t="str">
        <f aca="false">IF(F1104&lt;&gt;"",COUNTIF($J$2:J1104,J1104),"")</f>
        <v/>
      </c>
      <c r="C1104" s="5" t="str">
        <f aca="false">IF(F1104&lt;&gt;0,J1104&amp;":"&amp;B1104,"")</f>
        <v/>
      </c>
      <c r="D1104" s="5" t="str">
        <f aca="false">IF(F1104&lt;&gt;0,COUNTIF($K$2:K1104,K1104),"")</f>
        <v/>
      </c>
      <c r="E1104" s="5" t="str">
        <f aca="false">IF(F1104&lt;&gt;0,K1104&amp;":"&amp;D1104,"")</f>
        <v/>
      </c>
      <c r="G1104" s="21"/>
      <c r="H1104" s="0" t="str">
        <f aca="false">IFERROR(VLOOKUP(F1104, Entries!$B:$F, 2, FALSE()),"")</f>
        <v/>
      </c>
      <c r="I1104" s="0" t="str">
        <f aca="false">IFERROR(VLOOKUP(F1104, Entries!$B:$F, 3, FALSE()),"")</f>
        <v/>
      </c>
      <c r="J1104" s="0" t="str">
        <f aca="false">IFERROR(VLOOKUP(F1104, Entries!$B:$F, 4, FALSE()),"")</f>
        <v/>
      </c>
      <c r="K1104" s="0" t="str">
        <f aca="false">IFERROR(VLOOKUP(F1104, Entries!$B:$F, 5, FALSE()),"")</f>
        <v/>
      </c>
      <c r="L1104" s="0" t="str">
        <f aca="false">LEFT(Table22[[#This Row],[Category]],2)</f>
        <v/>
      </c>
      <c r="M1104" s="0" t="str">
        <f aca="false">IF(F1104&lt;&gt;0,COUNTIF($L$2:L1104,L1104),"")</f>
        <v/>
      </c>
      <c r="N1104" s="0" t="str">
        <f aca="false">IF(F1104&lt;&gt;0,L1104&amp;":"&amp;M1104,"")</f>
        <v/>
      </c>
    </row>
    <row r="1105" customFormat="false" ht="15" hidden="false" customHeight="false" outlineLevel="0" collapsed="false">
      <c r="A1105" s="5" t="n">
        <v>1104</v>
      </c>
      <c r="B1105" s="5" t="str">
        <f aca="false">IF(F1105&lt;&gt;"",COUNTIF($J$2:J1105,J1105),"")</f>
        <v/>
      </c>
      <c r="C1105" s="5" t="str">
        <f aca="false">IF(F1105&lt;&gt;0,J1105&amp;":"&amp;B1105,"")</f>
        <v/>
      </c>
      <c r="D1105" s="5" t="str">
        <f aca="false">IF(F1105&lt;&gt;0,COUNTIF($K$2:K1105,K1105),"")</f>
        <v/>
      </c>
      <c r="E1105" s="5" t="str">
        <f aca="false">IF(F1105&lt;&gt;0,K1105&amp;":"&amp;D1105,"")</f>
        <v/>
      </c>
      <c r="G1105" s="21"/>
      <c r="H1105" s="0" t="str">
        <f aca="false">IFERROR(VLOOKUP(F1105, Entries!$B:$F, 2, FALSE()),"")</f>
        <v/>
      </c>
      <c r="I1105" s="0" t="str">
        <f aca="false">IFERROR(VLOOKUP(F1105, Entries!$B:$F, 3, FALSE()),"")</f>
        <v/>
      </c>
      <c r="J1105" s="0" t="str">
        <f aca="false">IFERROR(VLOOKUP(F1105, Entries!$B:$F, 4, FALSE()),"")</f>
        <v/>
      </c>
      <c r="K1105" s="0" t="str">
        <f aca="false">IFERROR(VLOOKUP(F1105, Entries!$B:$F, 5, FALSE()),"")</f>
        <v/>
      </c>
      <c r="L1105" s="0" t="str">
        <f aca="false">LEFT(Table22[[#This Row],[Category]],2)</f>
        <v/>
      </c>
      <c r="M1105" s="0" t="str">
        <f aca="false">IF(F1105&lt;&gt;0,COUNTIF($L$2:L1105,L1105),"")</f>
        <v/>
      </c>
      <c r="N1105" s="0" t="str">
        <f aca="false">IF(F1105&lt;&gt;0,L1105&amp;":"&amp;M1105,"")</f>
        <v/>
      </c>
    </row>
    <row r="1106" customFormat="false" ht="15" hidden="false" customHeight="false" outlineLevel="0" collapsed="false">
      <c r="A1106" s="5" t="n">
        <v>1105</v>
      </c>
      <c r="B1106" s="5" t="str">
        <f aca="false">IF(F1106&lt;&gt;"",COUNTIF($J$2:J1106,J1106),"")</f>
        <v/>
      </c>
      <c r="C1106" s="5" t="str">
        <f aca="false">IF(F1106&lt;&gt;0,J1106&amp;":"&amp;B1106,"")</f>
        <v/>
      </c>
      <c r="D1106" s="5" t="str">
        <f aca="false">IF(F1106&lt;&gt;0,COUNTIF($K$2:K1106,K1106),"")</f>
        <v/>
      </c>
      <c r="E1106" s="5" t="str">
        <f aca="false">IF(F1106&lt;&gt;0,K1106&amp;":"&amp;D1106,"")</f>
        <v/>
      </c>
      <c r="G1106" s="21"/>
      <c r="H1106" s="0" t="str">
        <f aca="false">IFERROR(VLOOKUP(F1106, Entries!$B:$F, 2, FALSE()),"")</f>
        <v/>
      </c>
      <c r="I1106" s="0" t="str">
        <f aca="false">IFERROR(VLOOKUP(F1106, Entries!$B:$F, 3, FALSE()),"")</f>
        <v/>
      </c>
      <c r="J1106" s="0" t="str">
        <f aca="false">IFERROR(VLOOKUP(F1106, Entries!$B:$F, 4, FALSE()),"")</f>
        <v/>
      </c>
      <c r="K1106" s="0" t="str">
        <f aca="false">IFERROR(VLOOKUP(F1106, Entries!$B:$F, 5, FALSE()),"")</f>
        <v/>
      </c>
      <c r="L1106" s="0" t="str">
        <f aca="false">LEFT(Table22[[#This Row],[Category]],2)</f>
        <v/>
      </c>
      <c r="M1106" s="0" t="str">
        <f aca="false">IF(F1106&lt;&gt;0,COUNTIF($L$2:L1106,L1106),"")</f>
        <v/>
      </c>
      <c r="N1106" s="0" t="str">
        <f aca="false">IF(F1106&lt;&gt;0,L1106&amp;":"&amp;M1106,"")</f>
        <v/>
      </c>
    </row>
    <row r="1107" customFormat="false" ht="15" hidden="false" customHeight="false" outlineLevel="0" collapsed="false">
      <c r="A1107" s="5" t="n">
        <v>1106</v>
      </c>
      <c r="B1107" s="5" t="str">
        <f aca="false">IF(F1107&lt;&gt;"",COUNTIF($J$2:J1107,J1107),"")</f>
        <v/>
      </c>
      <c r="C1107" s="5" t="str">
        <f aca="false">IF(F1107&lt;&gt;0,J1107&amp;":"&amp;B1107,"")</f>
        <v/>
      </c>
      <c r="D1107" s="5" t="str">
        <f aca="false">IF(F1107&lt;&gt;0,COUNTIF($K$2:K1107,K1107),"")</f>
        <v/>
      </c>
      <c r="E1107" s="5" t="str">
        <f aca="false">IF(F1107&lt;&gt;0,K1107&amp;":"&amp;D1107,"")</f>
        <v/>
      </c>
      <c r="G1107" s="21"/>
      <c r="H1107" s="0" t="str">
        <f aca="false">IFERROR(VLOOKUP(F1107, Entries!$B:$F, 2, FALSE()),"")</f>
        <v/>
      </c>
      <c r="I1107" s="0" t="str">
        <f aca="false">IFERROR(VLOOKUP(F1107, Entries!$B:$F, 3, FALSE()),"")</f>
        <v/>
      </c>
      <c r="J1107" s="0" t="str">
        <f aca="false">IFERROR(VLOOKUP(F1107, Entries!$B:$F, 4, FALSE()),"")</f>
        <v/>
      </c>
      <c r="K1107" s="0" t="str">
        <f aca="false">IFERROR(VLOOKUP(F1107, Entries!$B:$F, 5, FALSE()),"")</f>
        <v/>
      </c>
      <c r="L1107" s="0" t="str">
        <f aca="false">LEFT(Table22[[#This Row],[Category]],2)</f>
        <v/>
      </c>
      <c r="M1107" s="0" t="str">
        <f aca="false">IF(F1107&lt;&gt;0,COUNTIF($L$2:L1107,L1107),"")</f>
        <v/>
      </c>
      <c r="N1107" s="0" t="str">
        <f aca="false">IF(F1107&lt;&gt;0,L1107&amp;":"&amp;M1107,"")</f>
        <v/>
      </c>
    </row>
    <row r="1108" customFormat="false" ht="15" hidden="false" customHeight="false" outlineLevel="0" collapsed="false">
      <c r="A1108" s="5" t="n">
        <v>1107</v>
      </c>
      <c r="B1108" s="5" t="str">
        <f aca="false">IF(F1108&lt;&gt;"",COUNTIF($J$2:J1108,J1108),"")</f>
        <v/>
      </c>
      <c r="C1108" s="5" t="str">
        <f aca="false">IF(F1108&lt;&gt;0,J1108&amp;":"&amp;B1108,"")</f>
        <v/>
      </c>
      <c r="D1108" s="5" t="str">
        <f aca="false">IF(F1108&lt;&gt;0,COUNTIF($K$2:K1108,K1108),"")</f>
        <v/>
      </c>
      <c r="E1108" s="5" t="str">
        <f aca="false">IF(F1108&lt;&gt;0,K1108&amp;":"&amp;D1108,"")</f>
        <v/>
      </c>
      <c r="G1108" s="21"/>
      <c r="H1108" s="0" t="str">
        <f aca="false">IFERROR(VLOOKUP(F1108, Entries!$B:$F, 2, FALSE()),"")</f>
        <v/>
      </c>
      <c r="I1108" s="0" t="str">
        <f aca="false">IFERROR(VLOOKUP(F1108, Entries!$B:$F, 3, FALSE()),"")</f>
        <v/>
      </c>
      <c r="J1108" s="0" t="str">
        <f aca="false">IFERROR(VLOOKUP(F1108, Entries!$B:$F, 4, FALSE()),"")</f>
        <v/>
      </c>
      <c r="K1108" s="0" t="str">
        <f aca="false">IFERROR(VLOOKUP(F1108, Entries!$B:$F, 5, FALSE()),"")</f>
        <v/>
      </c>
      <c r="L1108" s="0" t="str">
        <f aca="false">LEFT(Table22[[#This Row],[Category]],2)</f>
        <v/>
      </c>
      <c r="M1108" s="0" t="str">
        <f aca="false">IF(F1108&lt;&gt;0,COUNTIF($L$2:L1108,L1108),"")</f>
        <v/>
      </c>
      <c r="N1108" s="0" t="str">
        <f aca="false">IF(F1108&lt;&gt;0,L1108&amp;":"&amp;M1108,"")</f>
        <v/>
      </c>
    </row>
    <row r="1109" customFormat="false" ht="15" hidden="false" customHeight="false" outlineLevel="0" collapsed="false">
      <c r="A1109" s="5" t="n">
        <v>1108</v>
      </c>
      <c r="B1109" s="5" t="str">
        <f aca="false">IF(F1109&lt;&gt;"",COUNTIF($J$2:J1109,J1109),"")</f>
        <v/>
      </c>
      <c r="C1109" s="5" t="str">
        <f aca="false">IF(F1109&lt;&gt;0,J1109&amp;":"&amp;B1109,"")</f>
        <v/>
      </c>
      <c r="D1109" s="5" t="str">
        <f aca="false">IF(F1109&lt;&gt;0,COUNTIF($K$2:K1109,K1109),"")</f>
        <v/>
      </c>
      <c r="E1109" s="5" t="str">
        <f aca="false">IF(F1109&lt;&gt;0,K1109&amp;":"&amp;D1109,"")</f>
        <v/>
      </c>
      <c r="G1109" s="21"/>
      <c r="H1109" s="0" t="str">
        <f aca="false">IFERROR(VLOOKUP(F1109, Entries!$B:$F, 2, FALSE()),"")</f>
        <v/>
      </c>
      <c r="I1109" s="0" t="str">
        <f aca="false">IFERROR(VLOOKUP(F1109, Entries!$B:$F, 3, FALSE()),"")</f>
        <v/>
      </c>
      <c r="J1109" s="0" t="str">
        <f aca="false">IFERROR(VLOOKUP(F1109, Entries!$B:$F, 4, FALSE()),"")</f>
        <v/>
      </c>
      <c r="K1109" s="0" t="str">
        <f aca="false">IFERROR(VLOOKUP(F1109, Entries!$B:$F, 5, FALSE()),"")</f>
        <v/>
      </c>
      <c r="L1109" s="0" t="str">
        <f aca="false">LEFT(Table22[[#This Row],[Category]],2)</f>
        <v/>
      </c>
      <c r="M1109" s="0" t="str">
        <f aca="false">IF(F1109&lt;&gt;0,COUNTIF($L$2:L1109,L1109),"")</f>
        <v/>
      </c>
      <c r="N1109" s="0" t="str">
        <f aca="false">IF(F1109&lt;&gt;0,L1109&amp;":"&amp;M1109,"")</f>
        <v/>
      </c>
    </row>
    <row r="1110" customFormat="false" ht="15" hidden="false" customHeight="false" outlineLevel="0" collapsed="false">
      <c r="A1110" s="5" t="n">
        <v>1109</v>
      </c>
      <c r="B1110" s="5" t="str">
        <f aca="false">IF(F1110&lt;&gt;"",COUNTIF($J$2:J1110,J1110),"")</f>
        <v/>
      </c>
      <c r="C1110" s="5" t="str">
        <f aca="false">IF(F1110&lt;&gt;0,J1110&amp;":"&amp;B1110,"")</f>
        <v/>
      </c>
      <c r="D1110" s="5" t="str">
        <f aca="false">IF(F1110&lt;&gt;0,COUNTIF($K$2:K1110,K1110),"")</f>
        <v/>
      </c>
      <c r="E1110" s="5" t="str">
        <f aca="false">IF(F1110&lt;&gt;0,K1110&amp;":"&amp;D1110,"")</f>
        <v/>
      </c>
      <c r="G1110" s="21"/>
      <c r="H1110" s="0" t="str">
        <f aca="false">IFERROR(VLOOKUP(F1110, Entries!$B:$F, 2, FALSE()),"")</f>
        <v/>
      </c>
      <c r="I1110" s="0" t="str">
        <f aca="false">IFERROR(VLOOKUP(F1110, Entries!$B:$F, 3, FALSE()),"")</f>
        <v/>
      </c>
      <c r="J1110" s="0" t="str">
        <f aca="false">IFERROR(VLOOKUP(F1110, Entries!$B:$F, 4, FALSE()),"")</f>
        <v/>
      </c>
      <c r="K1110" s="0" t="str">
        <f aca="false">IFERROR(VLOOKUP(F1110, Entries!$B:$F, 5, FALSE()),"")</f>
        <v/>
      </c>
      <c r="L1110" s="0" t="str">
        <f aca="false">LEFT(Table22[[#This Row],[Category]],2)</f>
        <v/>
      </c>
      <c r="M1110" s="0" t="str">
        <f aca="false">IF(F1110&lt;&gt;0,COUNTIF($L$2:L1110,L1110),"")</f>
        <v/>
      </c>
      <c r="N1110" s="0" t="str">
        <f aca="false">IF(F1110&lt;&gt;0,L1110&amp;":"&amp;M1110,"")</f>
        <v/>
      </c>
    </row>
    <row r="1111" customFormat="false" ht="15" hidden="false" customHeight="false" outlineLevel="0" collapsed="false">
      <c r="A1111" s="5" t="n">
        <v>1110</v>
      </c>
      <c r="B1111" s="5" t="str">
        <f aca="false">IF(F1111&lt;&gt;"",COUNTIF($J$2:J1111,J1111),"")</f>
        <v/>
      </c>
      <c r="C1111" s="5" t="str">
        <f aca="false">IF(F1111&lt;&gt;0,J1111&amp;":"&amp;B1111,"")</f>
        <v/>
      </c>
      <c r="D1111" s="5" t="str">
        <f aca="false">IF(F1111&lt;&gt;0,COUNTIF($K$2:K1111,K1111),"")</f>
        <v/>
      </c>
      <c r="E1111" s="5" t="str">
        <f aca="false">IF(F1111&lt;&gt;0,K1111&amp;":"&amp;D1111,"")</f>
        <v/>
      </c>
      <c r="G1111" s="21"/>
      <c r="H1111" s="0" t="str">
        <f aca="false">IFERROR(VLOOKUP(F1111, Entries!$B:$F, 2, FALSE()),"")</f>
        <v/>
      </c>
      <c r="I1111" s="0" t="str">
        <f aca="false">IFERROR(VLOOKUP(F1111, Entries!$B:$F, 3, FALSE()),"")</f>
        <v/>
      </c>
      <c r="J1111" s="0" t="str">
        <f aca="false">IFERROR(VLOOKUP(F1111, Entries!$B:$F, 4, FALSE()),"")</f>
        <v/>
      </c>
      <c r="K1111" s="0" t="str">
        <f aca="false">IFERROR(VLOOKUP(F1111, Entries!$B:$F, 5, FALSE()),"")</f>
        <v/>
      </c>
      <c r="L1111" s="0" t="str">
        <f aca="false">LEFT(Table22[[#This Row],[Category]],2)</f>
        <v/>
      </c>
      <c r="M1111" s="0" t="str">
        <f aca="false">IF(F1111&lt;&gt;0,COUNTIF($L$2:L1111,L1111),"")</f>
        <v/>
      </c>
      <c r="N1111" s="0" t="str">
        <f aca="false">IF(F1111&lt;&gt;0,L1111&amp;":"&amp;M1111,"")</f>
        <v/>
      </c>
    </row>
    <row r="1112" customFormat="false" ht="15" hidden="false" customHeight="false" outlineLevel="0" collapsed="false">
      <c r="A1112" s="5" t="n">
        <v>1111</v>
      </c>
      <c r="B1112" s="5" t="str">
        <f aca="false">IF(F1112&lt;&gt;"",COUNTIF($J$2:J1112,J1112),"")</f>
        <v/>
      </c>
      <c r="C1112" s="5" t="str">
        <f aca="false">IF(F1112&lt;&gt;0,J1112&amp;":"&amp;B1112,"")</f>
        <v/>
      </c>
      <c r="D1112" s="5" t="str">
        <f aca="false">IF(F1112&lt;&gt;0,COUNTIF($K$2:K1112,K1112),"")</f>
        <v/>
      </c>
      <c r="E1112" s="5" t="str">
        <f aca="false">IF(F1112&lt;&gt;0,K1112&amp;":"&amp;D1112,"")</f>
        <v/>
      </c>
      <c r="G1112" s="21"/>
      <c r="H1112" s="0" t="str">
        <f aca="false">IFERROR(VLOOKUP(F1112, Entries!$B:$F, 2, FALSE()),"")</f>
        <v/>
      </c>
      <c r="I1112" s="0" t="str">
        <f aca="false">IFERROR(VLOOKUP(F1112, Entries!$B:$F, 3, FALSE()),"")</f>
        <v/>
      </c>
      <c r="J1112" s="0" t="str">
        <f aca="false">IFERROR(VLOOKUP(F1112, Entries!$B:$F, 4, FALSE()),"")</f>
        <v/>
      </c>
      <c r="K1112" s="0" t="str">
        <f aca="false">IFERROR(VLOOKUP(F1112, Entries!$B:$F, 5, FALSE()),"")</f>
        <v/>
      </c>
      <c r="L1112" s="0" t="str">
        <f aca="false">LEFT(Table22[[#This Row],[Category]],2)</f>
        <v/>
      </c>
      <c r="M1112" s="0" t="str">
        <f aca="false">IF(F1112&lt;&gt;0,COUNTIF($L$2:L1112,L1112),"")</f>
        <v/>
      </c>
      <c r="N1112" s="0" t="str">
        <f aca="false">IF(F1112&lt;&gt;0,L1112&amp;":"&amp;M1112,"")</f>
        <v/>
      </c>
    </row>
    <row r="1113" customFormat="false" ht="15" hidden="false" customHeight="false" outlineLevel="0" collapsed="false">
      <c r="A1113" s="5" t="n">
        <v>1112</v>
      </c>
      <c r="B1113" s="5" t="str">
        <f aca="false">IF(F1113&lt;&gt;"",COUNTIF($J$2:J1113,J1113),"")</f>
        <v/>
      </c>
      <c r="C1113" s="5" t="str">
        <f aca="false">IF(F1113&lt;&gt;0,J1113&amp;":"&amp;B1113,"")</f>
        <v/>
      </c>
      <c r="D1113" s="5" t="str">
        <f aca="false">IF(F1113&lt;&gt;0,COUNTIF($K$2:K1113,K1113),"")</f>
        <v/>
      </c>
      <c r="E1113" s="5" t="str">
        <f aca="false">IF(F1113&lt;&gt;0,K1113&amp;":"&amp;D1113,"")</f>
        <v/>
      </c>
      <c r="G1113" s="21"/>
      <c r="H1113" s="0" t="str">
        <f aca="false">IFERROR(VLOOKUP(F1113, Entries!$B:$F, 2, FALSE()),"")</f>
        <v/>
      </c>
      <c r="I1113" s="0" t="str">
        <f aca="false">IFERROR(VLOOKUP(F1113, Entries!$B:$F, 3, FALSE()),"")</f>
        <v/>
      </c>
      <c r="J1113" s="0" t="str">
        <f aca="false">IFERROR(VLOOKUP(F1113, Entries!$B:$F, 4, FALSE()),"")</f>
        <v/>
      </c>
      <c r="K1113" s="0" t="str">
        <f aca="false">IFERROR(VLOOKUP(F1113, Entries!$B:$F, 5, FALSE()),"")</f>
        <v/>
      </c>
      <c r="L1113" s="0" t="str">
        <f aca="false">LEFT(Table22[[#This Row],[Category]],2)</f>
        <v/>
      </c>
      <c r="M1113" s="0" t="str">
        <f aca="false">IF(F1113&lt;&gt;0,COUNTIF($L$2:L1113,L1113),"")</f>
        <v/>
      </c>
      <c r="N1113" s="0" t="str">
        <f aca="false">IF(F1113&lt;&gt;0,L1113&amp;":"&amp;M1113,"")</f>
        <v/>
      </c>
    </row>
    <row r="1114" customFormat="false" ht="15" hidden="false" customHeight="false" outlineLevel="0" collapsed="false">
      <c r="A1114" s="5" t="n">
        <v>1113</v>
      </c>
      <c r="B1114" s="5" t="str">
        <f aca="false">IF(F1114&lt;&gt;"",COUNTIF($J$2:J1114,J1114),"")</f>
        <v/>
      </c>
      <c r="C1114" s="5" t="str">
        <f aca="false">IF(F1114&lt;&gt;0,J1114&amp;":"&amp;B1114,"")</f>
        <v/>
      </c>
      <c r="D1114" s="5" t="str">
        <f aca="false">IF(F1114&lt;&gt;0,COUNTIF($K$2:K1114,K1114),"")</f>
        <v/>
      </c>
      <c r="E1114" s="5" t="str">
        <f aca="false">IF(F1114&lt;&gt;0,K1114&amp;":"&amp;D1114,"")</f>
        <v/>
      </c>
      <c r="G1114" s="21"/>
      <c r="H1114" s="0" t="str">
        <f aca="false">IFERROR(VLOOKUP(F1114, Entries!$B:$F, 2, FALSE()),"")</f>
        <v/>
      </c>
      <c r="I1114" s="0" t="str">
        <f aca="false">IFERROR(VLOOKUP(F1114, Entries!$B:$F, 3, FALSE()),"")</f>
        <v/>
      </c>
      <c r="J1114" s="0" t="str">
        <f aca="false">IFERROR(VLOOKUP(F1114, Entries!$B:$F, 4, FALSE()),"")</f>
        <v/>
      </c>
      <c r="K1114" s="0" t="str">
        <f aca="false">IFERROR(VLOOKUP(F1114, Entries!$B:$F, 5, FALSE()),"")</f>
        <v/>
      </c>
      <c r="L1114" s="0" t="str">
        <f aca="false">LEFT(Table22[[#This Row],[Category]],2)</f>
        <v/>
      </c>
      <c r="M1114" s="0" t="str">
        <f aca="false">IF(F1114&lt;&gt;0,COUNTIF($L$2:L1114,L1114),"")</f>
        <v/>
      </c>
      <c r="N1114" s="0" t="str">
        <f aca="false">IF(F1114&lt;&gt;0,L1114&amp;":"&amp;M1114,"")</f>
        <v/>
      </c>
    </row>
    <row r="1115" customFormat="false" ht="15" hidden="false" customHeight="false" outlineLevel="0" collapsed="false">
      <c r="A1115" s="5" t="n">
        <v>1114</v>
      </c>
      <c r="B1115" s="5" t="str">
        <f aca="false">IF(F1115&lt;&gt;"",COUNTIF($J$2:J1115,J1115),"")</f>
        <v/>
      </c>
      <c r="C1115" s="5" t="str">
        <f aca="false">IF(F1115&lt;&gt;0,J1115&amp;":"&amp;B1115,"")</f>
        <v/>
      </c>
      <c r="D1115" s="5" t="str">
        <f aca="false">IF(F1115&lt;&gt;0,COUNTIF($K$2:K1115,K1115),"")</f>
        <v/>
      </c>
      <c r="E1115" s="5" t="str">
        <f aca="false">IF(F1115&lt;&gt;0,K1115&amp;":"&amp;D1115,"")</f>
        <v/>
      </c>
      <c r="G1115" s="21"/>
      <c r="H1115" s="0" t="str">
        <f aca="false">IFERROR(VLOOKUP(F1115, Entries!$B:$F, 2, FALSE()),"")</f>
        <v/>
      </c>
      <c r="I1115" s="0" t="str">
        <f aca="false">IFERROR(VLOOKUP(F1115, Entries!$B:$F, 3, FALSE()),"")</f>
        <v/>
      </c>
      <c r="J1115" s="0" t="str">
        <f aca="false">IFERROR(VLOOKUP(F1115, Entries!$B:$F, 4, FALSE()),"")</f>
        <v/>
      </c>
      <c r="K1115" s="0" t="str">
        <f aca="false">IFERROR(VLOOKUP(F1115, Entries!$B:$F, 5, FALSE()),"")</f>
        <v/>
      </c>
      <c r="L1115" s="0" t="str">
        <f aca="false">LEFT(Table22[[#This Row],[Category]],2)</f>
        <v/>
      </c>
      <c r="M1115" s="0" t="str">
        <f aca="false">IF(F1115&lt;&gt;0,COUNTIF($L$2:L1115,L1115),"")</f>
        <v/>
      </c>
      <c r="N1115" s="0" t="str">
        <f aca="false">IF(F1115&lt;&gt;0,L1115&amp;":"&amp;M1115,"")</f>
        <v/>
      </c>
    </row>
    <row r="1116" customFormat="false" ht="15" hidden="false" customHeight="false" outlineLevel="0" collapsed="false">
      <c r="A1116" s="5" t="n">
        <v>1115</v>
      </c>
      <c r="B1116" s="5" t="str">
        <f aca="false">IF(F1116&lt;&gt;"",COUNTIF($J$2:J1116,J1116),"")</f>
        <v/>
      </c>
      <c r="C1116" s="5" t="str">
        <f aca="false">IF(F1116&lt;&gt;0,J1116&amp;":"&amp;B1116,"")</f>
        <v/>
      </c>
      <c r="D1116" s="5" t="str">
        <f aca="false">IF(F1116&lt;&gt;0,COUNTIF($K$2:K1116,K1116),"")</f>
        <v/>
      </c>
      <c r="E1116" s="5" t="str">
        <f aca="false">IF(F1116&lt;&gt;0,K1116&amp;":"&amp;D1116,"")</f>
        <v/>
      </c>
      <c r="G1116" s="21"/>
      <c r="H1116" s="0" t="str">
        <f aca="false">IFERROR(VLOOKUP(F1116, Entries!$B:$F, 2, FALSE()),"")</f>
        <v/>
      </c>
      <c r="I1116" s="0" t="str">
        <f aca="false">IFERROR(VLOOKUP(F1116, Entries!$B:$F, 3, FALSE()),"")</f>
        <v/>
      </c>
      <c r="J1116" s="0" t="str">
        <f aca="false">IFERROR(VLOOKUP(F1116, Entries!$B:$F, 4, FALSE()),"")</f>
        <v/>
      </c>
      <c r="K1116" s="0" t="str">
        <f aca="false">IFERROR(VLOOKUP(F1116, Entries!$B:$F, 5, FALSE()),"")</f>
        <v/>
      </c>
      <c r="L1116" s="0" t="str">
        <f aca="false">LEFT(Table22[[#This Row],[Category]],2)</f>
        <v/>
      </c>
      <c r="M1116" s="0" t="str">
        <f aca="false">IF(F1116&lt;&gt;0,COUNTIF($L$2:L1116,L1116),"")</f>
        <v/>
      </c>
      <c r="N1116" s="0" t="str">
        <f aca="false">IF(F1116&lt;&gt;0,L1116&amp;":"&amp;M1116,"")</f>
        <v/>
      </c>
    </row>
    <row r="1117" customFormat="false" ht="15" hidden="false" customHeight="false" outlineLevel="0" collapsed="false">
      <c r="A1117" s="5" t="n">
        <v>1116</v>
      </c>
      <c r="B1117" s="5" t="str">
        <f aca="false">IF(F1117&lt;&gt;"",COUNTIF($J$2:J1117,J1117),"")</f>
        <v/>
      </c>
      <c r="C1117" s="5" t="str">
        <f aca="false">IF(F1117&lt;&gt;0,J1117&amp;":"&amp;B1117,"")</f>
        <v/>
      </c>
      <c r="D1117" s="5" t="str">
        <f aca="false">IF(F1117&lt;&gt;0,COUNTIF($K$2:K1117,K1117),"")</f>
        <v/>
      </c>
      <c r="E1117" s="5" t="str">
        <f aca="false">IF(F1117&lt;&gt;0,K1117&amp;":"&amp;D1117,"")</f>
        <v/>
      </c>
      <c r="G1117" s="21"/>
      <c r="H1117" s="0" t="str">
        <f aca="false">IFERROR(VLOOKUP(F1117, Entries!$B:$F, 2, FALSE()),"")</f>
        <v/>
      </c>
      <c r="I1117" s="0" t="str">
        <f aca="false">IFERROR(VLOOKUP(F1117, Entries!$B:$F, 3, FALSE()),"")</f>
        <v/>
      </c>
      <c r="J1117" s="0" t="str">
        <f aca="false">IFERROR(VLOOKUP(F1117, Entries!$B:$F, 4, FALSE()),"")</f>
        <v/>
      </c>
      <c r="K1117" s="0" t="str">
        <f aca="false">IFERROR(VLOOKUP(F1117, Entries!$B:$F, 5, FALSE()),"")</f>
        <v/>
      </c>
      <c r="L1117" s="0" t="str">
        <f aca="false">LEFT(Table22[[#This Row],[Category]],2)</f>
        <v/>
      </c>
      <c r="M1117" s="0" t="str">
        <f aca="false">IF(F1117&lt;&gt;0,COUNTIF($L$2:L1117,L1117),"")</f>
        <v/>
      </c>
      <c r="N1117" s="0" t="str">
        <f aca="false">IF(F1117&lt;&gt;0,L1117&amp;":"&amp;M1117,"")</f>
        <v/>
      </c>
    </row>
    <row r="1118" customFormat="false" ht="15" hidden="false" customHeight="false" outlineLevel="0" collapsed="false">
      <c r="A1118" s="5" t="n">
        <v>1117</v>
      </c>
      <c r="B1118" s="5" t="str">
        <f aca="false">IF(F1118&lt;&gt;"",COUNTIF($J$2:J1118,J1118),"")</f>
        <v/>
      </c>
      <c r="C1118" s="5" t="str">
        <f aca="false">IF(F1118&lt;&gt;0,J1118&amp;":"&amp;B1118,"")</f>
        <v/>
      </c>
      <c r="D1118" s="5" t="str">
        <f aca="false">IF(F1118&lt;&gt;0,COUNTIF($K$2:K1118,K1118),"")</f>
        <v/>
      </c>
      <c r="E1118" s="5" t="str">
        <f aca="false">IF(F1118&lt;&gt;0,K1118&amp;":"&amp;D1118,"")</f>
        <v/>
      </c>
      <c r="G1118" s="21"/>
      <c r="H1118" s="0" t="str">
        <f aca="false">IFERROR(VLOOKUP(F1118, Entries!$B:$F, 2, FALSE()),"")</f>
        <v/>
      </c>
      <c r="I1118" s="0" t="str">
        <f aca="false">IFERROR(VLOOKUP(F1118, Entries!$B:$F, 3, FALSE()),"")</f>
        <v/>
      </c>
      <c r="J1118" s="0" t="str">
        <f aca="false">IFERROR(VLOOKUP(F1118, Entries!$B:$F, 4, FALSE()),"")</f>
        <v/>
      </c>
      <c r="K1118" s="0" t="str">
        <f aca="false">IFERROR(VLOOKUP(F1118, Entries!$B:$F, 5, FALSE()),"")</f>
        <v/>
      </c>
      <c r="L1118" s="0" t="str">
        <f aca="false">LEFT(Table22[[#This Row],[Category]],2)</f>
        <v/>
      </c>
      <c r="M1118" s="0" t="str">
        <f aca="false">IF(F1118&lt;&gt;0,COUNTIF($L$2:L1118,L1118),"")</f>
        <v/>
      </c>
      <c r="N1118" s="0" t="str">
        <f aca="false">IF(F1118&lt;&gt;0,L1118&amp;":"&amp;M1118,"")</f>
        <v/>
      </c>
    </row>
    <row r="1119" customFormat="false" ht="15" hidden="false" customHeight="false" outlineLevel="0" collapsed="false">
      <c r="A1119" s="5" t="n">
        <v>1118</v>
      </c>
      <c r="B1119" s="5" t="str">
        <f aca="false">IF(F1119&lt;&gt;"",COUNTIF($J$2:J1119,J1119),"")</f>
        <v/>
      </c>
      <c r="C1119" s="5" t="str">
        <f aca="false">IF(F1119&lt;&gt;0,J1119&amp;":"&amp;B1119,"")</f>
        <v/>
      </c>
      <c r="D1119" s="5" t="str">
        <f aca="false">IF(F1119&lt;&gt;0,COUNTIF($K$2:K1119,K1119),"")</f>
        <v/>
      </c>
      <c r="E1119" s="5" t="str">
        <f aca="false">IF(F1119&lt;&gt;0,K1119&amp;":"&amp;D1119,"")</f>
        <v/>
      </c>
      <c r="G1119" s="21"/>
      <c r="H1119" s="0" t="str">
        <f aca="false">IFERROR(VLOOKUP(F1119, Entries!$B:$F, 2, FALSE()),"")</f>
        <v/>
      </c>
      <c r="I1119" s="0" t="str">
        <f aca="false">IFERROR(VLOOKUP(F1119, Entries!$B:$F, 3, FALSE()),"")</f>
        <v/>
      </c>
      <c r="J1119" s="0" t="str">
        <f aca="false">IFERROR(VLOOKUP(F1119, Entries!$B:$F, 4, FALSE()),"")</f>
        <v/>
      </c>
      <c r="K1119" s="0" t="str">
        <f aca="false">IFERROR(VLOOKUP(F1119, Entries!$B:$F, 5, FALSE()),"")</f>
        <v/>
      </c>
      <c r="L1119" s="0" t="str">
        <f aca="false">LEFT(Table22[[#This Row],[Category]],2)</f>
        <v/>
      </c>
      <c r="M1119" s="0" t="str">
        <f aca="false">IF(F1119&lt;&gt;0,COUNTIF($L$2:L1119,L1119),"")</f>
        <v/>
      </c>
      <c r="N1119" s="0" t="str">
        <f aca="false">IF(F1119&lt;&gt;0,L1119&amp;":"&amp;M1119,"")</f>
        <v/>
      </c>
    </row>
    <row r="1120" customFormat="false" ht="15" hidden="false" customHeight="false" outlineLevel="0" collapsed="false">
      <c r="A1120" s="5" t="n">
        <v>1119</v>
      </c>
      <c r="B1120" s="5" t="str">
        <f aca="false">IF(F1120&lt;&gt;"",COUNTIF($J$2:J1120,J1120),"")</f>
        <v/>
      </c>
      <c r="C1120" s="5" t="str">
        <f aca="false">IF(F1120&lt;&gt;0,J1120&amp;":"&amp;B1120,"")</f>
        <v/>
      </c>
      <c r="D1120" s="5" t="str">
        <f aca="false">IF(F1120&lt;&gt;0,COUNTIF($K$2:K1120,K1120),"")</f>
        <v/>
      </c>
      <c r="E1120" s="5" t="str">
        <f aca="false">IF(F1120&lt;&gt;0,K1120&amp;":"&amp;D1120,"")</f>
        <v/>
      </c>
      <c r="G1120" s="21"/>
      <c r="H1120" s="0" t="str">
        <f aca="false">IFERROR(VLOOKUP(F1120, Entries!$B:$F, 2, FALSE()),"")</f>
        <v/>
      </c>
      <c r="I1120" s="0" t="str">
        <f aca="false">IFERROR(VLOOKUP(F1120, Entries!$B:$F, 3, FALSE()),"")</f>
        <v/>
      </c>
      <c r="J1120" s="0" t="str">
        <f aca="false">IFERROR(VLOOKUP(F1120, Entries!$B:$F, 4, FALSE()),"")</f>
        <v/>
      </c>
      <c r="K1120" s="0" t="str">
        <f aca="false">IFERROR(VLOOKUP(F1120, Entries!$B:$F, 5, FALSE()),"")</f>
        <v/>
      </c>
      <c r="L1120" s="0" t="str">
        <f aca="false">LEFT(Table22[[#This Row],[Category]],2)</f>
        <v/>
      </c>
      <c r="M1120" s="0" t="str">
        <f aca="false">IF(F1120&lt;&gt;0,COUNTIF($L$2:L1120,L1120),"")</f>
        <v/>
      </c>
      <c r="N1120" s="0" t="str">
        <f aca="false">IF(F1120&lt;&gt;0,L1120&amp;":"&amp;M1120,"")</f>
        <v/>
      </c>
    </row>
    <row r="1121" customFormat="false" ht="15" hidden="false" customHeight="false" outlineLevel="0" collapsed="false">
      <c r="A1121" s="5" t="n">
        <v>1120</v>
      </c>
      <c r="B1121" s="5" t="str">
        <f aca="false">IF(F1121&lt;&gt;"",COUNTIF($J$2:J1121,J1121),"")</f>
        <v/>
      </c>
      <c r="C1121" s="5" t="str">
        <f aca="false">IF(F1121&lt;&gt;0,J1121&amp;":"&amp;B1121,"")</f>
        <v/>
      </c>
      <c r="D1121" s="5" t="str">
        <f aca="false">IF(F1121&lt;&gt;0,COUNTIF($K$2:K1121,K1121),"")</f>
        <v/>
      </c>
      <c r="E1121" s="5" t="str">
        <f aca="false">IF(F1121&lt;&gt;0,K1121&amp;":"&amp;D1121,"")</f>
        <v/>
      </c>
      <c r="G1121" s="21"/>
      <c r="H1121" s="0" t="str">
        <f aca="false">IFERROR(VLOOKUP(F1121, Entries!$B:$F, 2, FALSE()),"")</f>
        <v/>
      </c>
      <c r="I1121" s="0" t="str">
        <f aca="false">IFERROR(VLOOKUP(F1121, Entries!$B:$F, 3, FALSE()),"")</f>
        <v/>
      </c>
      <c r="J1121" s="0" t="str">
        <f aca="false">IFERROR(VLOOKUP(F1121, Entries!$B:$F, 4, FALSE()),"")</f>
        <v/>
      </c>
      <c r="K1121" s="0" t="str">
        <f aca="false">IFERROR(VLOOKUP(F1121, Entries!$B:$F, 5, FALSE()),"")</f>
        <v/>
      </c>
      <c r="L1121" s="0" t="str">
        <f aca="false">LEFT(Table22[[#This Row],[Category]],2)</f>
        <v/>
      </c>
      <c r="M1121" s="0" t="str">
        <f aca="false">IF(F1121&lt;&gt;0,COUNTIF($L$2:L1121,L1121),"")</f>
        <v/>
      </c>
      <c r="N1121" s="0" t="str">
        <f aca="false">IF(F1121&lt;&gt;0,L1121&amp;":"&amp;M1121,"")</f>
        <v/>
      </c>
    </row>
    <row r="1122" customFormat="false" ht="15" hidden="false" customHeight="false" outlineLevel="0" collapsed="false">
      <c r="A1122" s="5" t="n">
        <v>1121</v>
      </c>
      <c r="B1122" s="5" t="str">
        <f aca="false">IF(F1122&lt;&gt;"",COUNTIF($J$2:J1122,J1122),"")</f>
        <v/>
      </c>
      <c r="C1122" s="5" t="str">
        <f aca="false">IF(F1122&lt;&gt;0,J1122&amp;":"&amp;B1122,"")</f>
        <v/>
      </c>
      <c r="D1122" s="5" t="str">
        <f aca="false">IF(F1122&lt;&gt;0,COUNTIF($K$2:K1122,K1122),"")</f>
        <v/>
      </c>
      <c r="E1122" s="5" t="str">
        <f aca="false">IF(F1122&lt;&gt;0,K1122&amp;":"&amp;D1122,"")</f>
        <v/>
      </c>
      <c r="G1122" s="21"/>
      <c r="H1122" s="0" t="str">
        <f aca="false">IFERROR(VLOOKUP(F1122, Entries!$B:$F, 2, FALSE()),"")</f>
        <v/>
      </c>
      <c r="I1122" s="0" t="str">
        <f aca="false">IFERROR(VLOOKUP(F1122, Entries!$B:$F, 3, FALSE()),"")</f>
        <v/>
      </c>
      <c r="J1122" s="0" t="str">
        <f aca="false">IFERROR(VLOOKUP(F1122, Entries!$B:$F, 4, FALSE()),"")</f>
        <v/>
      </c>
      <c r="K1122" s="0" t="str">
        <f aca="false">IFERROR(VLOOKUP(F1122, Entries!$B:$F, 5, FALSE()),"")</f>
        <v/>
      </c>
      <c r="L1122" s="0" t="str">
        <f aca="false">LEFT(Table22[[#This Row],[Category]],2)</f>
        <v/>
      </c>
      <c r="M1122" s="0" t="str">
        <f aca="false">IF(F1122&lt;&gt;0,COUNTIF($L$2:L1122,L1122),"")</f>
        <v/>
      </c>
      <c r="N1122" s="0" t="str">
        <f aca="false">IF(F1122&lt;&gt;0,L1122&amp;":"&amp;M1122,"")</f>
        <v/>
      </c>
    </row>
    <row r="1123" customFormat="false" ht="15" hidden="false" customHeight="false" outlineLevel="0" collapsed="false">
      <c r="A1123" s="5" t="n">
        <v>1122</v>
      </c>
      <c r="B1123" s="5" t="str">
        <f aca="false">IF(F1123&lt;&gt;"",COUNTIF($J$2:J1123,J1123),"")</f>
        <v/>
      </c>
      <c r="C1123" s="5" t="str">
        <f aca="false">IF(F1123&lt;&gt;0,J1123&amp;":"&amp;B1123,"")</f>
        <v/>
      </c>
      <c r="D1123" s="5" t="str">
        <f aca="false">IF(F1123&lt;&gt;0,COUNTIF($K$2:K1123,K1123),"")</f>
        <v/>
      </c>
      <c r="E1123" s="5" t="str">
        <f aca="false">IF(F1123&lt;&gt;0,K1123&amp;":"&amp;D1123,"")</f>
        <v/>
      </c>
      <c r="G1123" s="21"/>
      <c r="H1123" s="0" t="str">
        <f aca="false">IFERROR(VLOOKUP(F1123, Entries!$B:$F, 2, FALSE()),"")</f>
        <v/>
      </c>
      <c r="I1123" s="0" t="str">
        <f aca="false">IFERROR(VLOOKUP(F1123, Entries!$B:$F, 3, FALSE()),"")</f>
        <v/>
      </c>
      <c r="J1123" s="0" t="str">
        <f aca="false">IFERROR(VLOOKUP(F1123, Entries!$B:$F, 4, FALSE()),"")</f>
        <v/>
      </c>
      <c r="K1123" s="0" t="str">
        <f aca="false">IFERROR(VLOOKUP(F1123, Entries!$B:$F, 5, FALSE()),"")</f>
        <v/>
      </c>
      <c r="L1123" s="0" t="str">
        <f aca="false">LEFT(Table22[[#This Row],[Category]],2)</f>
        <v/>
      </c>
      <c r="M1123" s="0" t="str">
        <f aca="false">IF(F1123&lt;&gt;0,COUNTIF($L$2:L1123,L1123),"")</f>
        <v/>
      </c>
      <c r="N1123" s="0" t="str">
        <f aca="false">IF(F1123&lt;&gt;0,L1123&amp;":"&amp;M1123,"")</f>
        <v/>
      </c>
    </row>
    <row r="1124" customFormat="false" ht="15" hidden="false" customHeight="false" outlineLevel="0" collapsed="false">
      <c r="A1124" s="5" t="n">
        <v>1123</v>
      </c>
      <c r="B1124" s="5" t="str">
        <f aca="false">IF(F1124&lt;&gt;"",COUNTIF($J$2:J1124,J1124),"")</f>
        <v/>
      </c>
      <c r="C1124" s="5" t="str">
        <f aca="false">IF(F1124&lt;&gt;0,J1124&amp;":"&amp;B1124,"")</f>
        <v/>
      </c>
      <c r="D1124" s="5" t="str">
        <f aca="false">IF(F1124&lt;&gt;0,COUNTIF($K$2:K1124,K1124),"")</f>
        <v/>
      </c>
      <c r="E1124" s="5" t="str">
        <f aca="false">IF(F1124&lt;&gt;0,K1124&amp;":"&amp;D1124,"")</f>
        <v/>
      </c>
      <c r="G1124" s="21"/>
      <c r="H1124" s="0" t="str">
        <f aca="false">IFERROR(VLOOKUP(F1124, Entries!$B:$F, 2, FALSE()),"")</f>
        <v/>
      </c>
      <c r="I1124" s="0" t="str">
        <f aca="false">IFERROR(VLOOKUP(F1124, Entries!$B:$F, 3, FALSE()),"")</f>
        <v/>
      </c>
      <c r="J1124" s="0" t="str">
        <f aca="false">IFERROR(VLOOKUP(F1124, Entries!$B:$F, 4, FALSE()),"")</f>
        <v/>
      </c>
      <c r="K1124" s="0" t="str">
        <f aca="false">IFERROR(VLOOKUP(F1124, Entries!$B:$F, 5, FALSE()),"")</f>
        <v/>
      </c>
      <c r="L1124" s="0" t="str">
        <f aca="false">LEFT(Table22[[#This Row],[Category]],2)</f>
        <v/>
      </c>
      <c r="M1124" s="0" t="str">
        <f aca="false">IF(F1124&lt;&gt;0,COUNTIF($L$2:L1124,L1124),"")</f>
        <v/>
      </c>
      <c r="N1124" s="0" t="str">
        <f aca="false">IF(F1124&lt;&gt;0,L1124&amp;":"&amp;M1124,"")</f>
        <v/>
      </c>
    </row>
    <row r="1125" customFormat="false" ht="15" hidden="false" customHeight="false" outlineLevel="0" collapsed="false">
      <c r="A1125" s="5" t="n">
        <v>1124</v>
      </c>
      <c r="B1125" s="5" t="str">
        <f aca="false">IF(F1125&lt;&gt;"",COUNTIF($J$2:J1125,J1125),"")</f>
        <v/>
      </c>
      <c r="C1125" s="5" t="str">
        <f aca="false">IF(F1125&lt;&gt;0,J1125&amp;":"&amp;B1125,"")</f>
        <v/>
      </c>
      <c r="D1125" s="5" t="str">
        <f aca="false">IF(F1125&lt;&gt;0,COUNTIF($K$2:K1125,K1125),"")</f>
        <v/>
      </c>
      <c r="E1125" s="5" t="str">
        <f aca="false">IF(F1125&lt;&gt;0,K1125&amp;":"&amp;D1125,"")</f>
        <v/>
      </c>
      <c r="G1125" s="21"/>
      <c r="H1125" s="0" t="str">
        <f aca="false">IFERROR(VLOOKUP(F1125, Entries!$B:$F, 2, FALSE()),"")</f>
        <v/>
      </c>
      <c r="I1125" s="0" t="str">
        <f aca="false">IFERROR(VLOOKUP(F1125, Entries!$B:$F, 3, FALSE()),"")</f>
        <v/>
      </c>
      <c r="J1125" s="0" t="str">
        <f aca="false">IFERROR(VLOOKUP(F1125, Entries!$B:$F, 4, FALSE()),"")</f>
        <v/>
      </c>
      <c r="K1125" s="0" t="str">
        <f aca="false">IFERROR(VLOOKUP(F1125, Entries!$B:$F, 5, FALSE()),"")</f>
        <v/>
      </c>
      <c r="L1125" s="0" t="str">
        <f aca="false">LEFT(Table22[[#This Row],[Category]],2)</f>
        <v/>
      </c>
      <c r="M1125" s="0" t="str">
        <f aca="false">IF(F1125&lt;&gt;0,COUNTIF($L$2:L1125,L1125),"")</f>
        <v/>
      </c>
      <c r="N1125" s="0" t="str">
        <f aca="false">IF(F1125&lt;&gt;0,L1125&amp;":"&amp;M1125,"")</f>
        <v/>
      </c>
    </row>
    <row r="1126" customFormat="false" ht="15" hidden="false" customHeight="false" outlineLevel="0" collapsed="false">
      <c r="A1126" s="5" t="n">
        <v>1125</v>
      </c>
      <c r="B1126" s="5" t="str">
        <f aca="false">IF(F1126&lt;&gt;"",COUNTIF($J$2:J1126,J1126),"")</f>
        <v/>
      </c>
      <c r="C1126" s="5" t="str">
        <f aca="false">IF(F1126&lt;&gt;0,J1126&amp;":"&amp;B1126,"")</f>
        <v/>
      </c>
      <c r="D1126" s="5" t="str">
        <f aca="false">IF(F1126&lt;&gt;0,COUNTIF($K$2:K1126,K1126),"")</f>
        <v/>
      </c>
      <c r="E1126" s="5" t="str">
        <f aca="false">IF(F1126&lt;&gt;0,K1126&amp;":"&amp;D1126,"")</f>
        <v/>
      </c>
      <c r="G1126" s="21"/>
      <c r="H1126" s="0" t="str">
        <f aca="false">IFERROR(VLOOKUP(F1126, Entries!$B:$F, 2, FALSE()),"")</f>
        <v/>
      </c>
      <c r="I1126" s="0" t="str">
        <f aca="false">IFERROR(VLOOKUP(F1126, Entries!$B:$F, 3, FALSE()),"")</f>
        <v/>
      </c>
      <c r="J1126" s="0" t="str">
        <f aca="false">IFERROR(VLOOKUP(F1126, Entries!$B:$F, 4, FALSE()),"")</f>
        <v/>
      </c>
      <c r="K1126" s="0" t="str">
        <f aca="false">IFERROR(VLOOKUP(F1126, Entries!$B:$F, 5, FALSE()),"")</f>
        <v/>
      </c>
      <c r="L1126" s="0" t="str">
        <f aca="false">LEFT(Table22[[#This Row],[Category]],2)</f>
        <v/>
      </c>
      <c r="M1126" s="0" t="str">
        <f aca="false">IF(F1126&lt;&gt;0,COUNTIF($L$2:L1126,L1126),"")</f>
        <v/>
      </c>
      <c r="N1126" s="0" t="str">
        <f aca="false">IF(F1126&lt;&gt;0,L1126&amp;":"&amp;M1126,"")</f>
        <v/>
      </c>
    </row>
    <row r="1127" customFormat="false" ht="15" hidden="false" customHeight="false" outlineLevel="0" collapsed="false">
      <c r="A1127" s="5" t="n">
        <v>1126</v>
      </c>
      <c r="B1127" s="5" t="str">
        <f aca="false">IF(F1127&lt;&gt;"",COUNTIF($J$2:J1127,J1127),"")</f>
        <v/>
      </c>
      <c r="C1127" s="5" t="str">
        <f aca="false">IF(F1127&lt;&gt;0,J1127&amp;":"&amp;B1127,"")</f>
        <v/>
      </c>
      <c r="D1127" s="5" t="str">
        <f aca="false">IF(F1127&lt;&gt;0,COUNTIF($K$2:K1127,K1127),"")</f>
        <v/>
      </c>
      <c r="E1127" s="5" t="str">
        <f aca="false">IF(F1127&lt;&gt;0,K1127&amp;":"&amp;D1127,"")</f>
        <v/>
      </c>
      <c r="G1127" s="21"/>
      <c r="H1127" s="0" t="str">
        <f aca="false">IFERROR(VLOOKUP(F1127, Entries!$B:$F, 2, FALSE()),"")</f>
        <v/>
      </c>
      <c r="I1127" s="0" t="str">
        <f aca="false">IFERROR(VLOOKUP(F1127, Entries!$B:$F, 3, FALSE()),"")</f>
        <v/>
      </c>
      <c r="J1127" s="0" t="str">
        <f aca="false">IFERROR(VLOOKUP(F1127, Entries!$B:$F, 4, FALSE()),"")</f>
        <v/>
      </c>
      <c r="K1127" s="0" t="str">
        <f aca="false">IFERROR(VLOOKUP(F1127, Entries!$B:$F, 5, FALSE()),"")</f>
        <v/>
      </c>
      <c r="L1127" s="0" t="str">
        <f aca="false">LEFT(Table22[[#This Row],[Category]],2)</f>
        <v/>
      </c>
      <c r="M1127" s="0" t="str">
        <f aca="false">IF(F1127&lt;&gt;0,COUNTIF($L$2:L1127,L1127),"")</f>
        <v/>
      </c>
      <c r="N1127" s="0" t="str">
        <f aca="false">IF(F1127&lt;&gt;0,L1127&amp;":"&amp;M1127,"")</f>
        <v/>
      </c>
    </row>
    <row r="1128" customFormat="false" ht="15" hidden="false" customHeight="false" outlineLevel="0" collapsed="false">
      <c r="A1128" s="5" t="n">
        <v>1127</v>
      </c>
      <c r="B1128" s="5" t="str">
        <f aca="false">IF(F1128&lt;&gt;"",COUNTIF($J$2:J1128,J1128),"")</f>
        <v/>
      </c>
      <c r="C1128" s="5" t="str">
        <f aca="false">IF(F1128&lt;&gt;0,J1128&amp;":"&amp;B1128,"")</f>
        <v/>
      </c>
      <c r="D1128" s="5" t="str">
        <f aca="false">IF(F1128&lt;&gt;0,COUNTIF($K$2:K1128,K1128),"")</f>
        <v/>
      </c>
      <c r="E1128" s="5" t="str">
        <f aca="false">IF(F1128&lt;&gt;0,K1128&amp;":"&amp;D1128,"")</f>
        <v/>
      </c>
      <c r="G1128" s="21"/>
      <c r="H1128" s="0" t="str">
        <f aca="false">IFERROR(VLOOKUP(F1128, Entries!$B:$F, 2, FALSE()),"")</f>
        <v/>
      </c>
      <c r="I1128" s="0" t="str">
        <f aca="false">IFERROR(VLOOKUP(F1128, Entries!$B:$F, 3, FALSE()),"")</f>
        <v/>
      </c>
      <c r="J1128" s="0" t="str">
        <f aca="false">IFERROR(VLOOKUP(F1128, Entries!$B:$F, 4, FALSE()),"")</f>
        <v/>
      </c>
      <c r="K1128" s="0" t="str">
        <f aca="false">IFERROR(VLOOKUP(F1128, Entries!$B:$F, 5, FALSE()),"")</f>
        <v/>
      </c>
      <c r="L1128" s="0" t="str">
        <f aca="false">LEFT(Table22[[#This Row],[Category]],2)</f>
        <v/>
      </c>
      <c r="M1128" s="0" t="str">
        <f aca="false">IF(F1128&lt;&gt;0,COUNTIF($L$2:L1128,L1128),"")</f>
        <v/>
      </c>
      <c r="N1128" s="0" t="str">
        <f aca="false">IF(F1128&lt;&gt;0,L1128&amp;":"&amp;M1128,"")</f>
        <v/>
      </c>
    </row>
    <row r="1129" customFormat="false" ht="15" hidden="false" customHeight="false" outlineLevel="0" collapsed="false">
      <c r="A1129" s="5" t="n">
        <v>1128</v>
      </c>
      <c r="B1129" s="5" t="str">
        <f aca="false">IF(F1129&lt;&gt;"",COUNTIF($J$2:J1129,J1129),"")</f>
        <v/>
      </c>
      <c r="C1129" s="5" t="str">
        <f aca="false">IF(F1129&lt;&gt;0,J1129&amp;":"&amp;B1129,"")</f>
        <v/>
      </c>
      <c r="D1129" s="5" t="str">
        <f aca="false">IF(F1129&lt;&gt;0,COUNTIF($K$2:K1129,K1129),"")</f>
        <v/>
      </c>
      <c r="E1129" s="5" t="str">
        <f aca="false">IF(F1129&lt;&gt;0,K1129&amp;":"&amp;D1129,"")</f>
        <v/>
      </c>
      <c r="G1129" s="21"/>
      <c r="H1129" s="0" t="str">
        <f aca="false">IFERROR(VLOOKUP(F1129, Entries!$B:$F, 2, FALSE()),"")</f>
        <v/>
      </c>
      <c r="I1129" s="0" t="str">
        <f aca="false">IFERROR(VLOOKUP(F1129, Entries!$B:$F, 3, FALSE()),"")</f>
        <v/>
      </c>
      <c r="J1129" s="0" t="str">
        <f aca="false">IFERROR(VLOOKUP(F1129, Entries!$B:$F, 4, FALSE()),"")</f>
        <v/>
      </c>
      <c r="K1129" s="0" t="str">
        <f aca="false">IFERROR(VLOOKUP(F1129, Entries!$B:$F, 5, FALSE()),"")</f>
        <v/>
      </c>
      <c r="L1129" s="0" t="str">
        <f aca="false">LEFT(Table22[[#This Row],[Category]],2)</f>
        <v/>
      </c>
      <c r="M1129" s="0" t="str">
        <f aca="false">IF(F1129&lt;&gt;0,COUNTIF($L$2:L1129,L1129),"")</f>
        <v/>
      </c>
      <c r="N1129" s="0" t="str">
        <f aca="false">IF(F1129&lt;&gt;0,L1129&amp;":"&amp;M1129,"")</f>
        <v/>
      </c>
    </row>
    <row r="1130" customFormat="false" ht="15" hidden="false" customHeight="false" outlineLevel="0" collapsed="false">
      <c r="A1130" s="5" t="n">
        <v>1129</v>
      </c>
      <c r="B1130" s="5" t="str">
        <f aca="false">IF(F1130&lt;&gt;"",COUNTIF($J$2:J1130,J1130),"")</f>
        <v/>
      </c>
      <c r="C1130" s="5" t="str">
        <f aca="false">IF(F1130&lt;&gt;0,J1130&amp;":"&amp;B1130,"")</f>
        <v/>
      </c>
      <c r="D1130" s="5" t="str">
        <f aca="false">IF(F1130&lt;&gt;0,COUNTIF($K$2:K1130,K1130),"")</f>
        <v/>
      </c>
      <c r="E1130" s="5" t="str">
        <f aca="false">IF(F1130&lt;&gt;0,K1130&amp;":"&amp;D1130,"")</f>
        <v/>
      </c>
      <c r="G1130" s="21"/>
      <c r="H1130" s="0" t="str">
        <f aca="false">IFERROR(VLOOKUP(F1130, Entries!$B:$F, 2, FALSE()),"")</f>
        <v/>
      </c>
      <c r="I1130" s="0" t="str">
        <f aca="false">IFERROR(VLOOKUP(F1130, Entries!$B:$F, 3, FALSE()),"")</f>
        <v/>
      </c>
      <c r="J1130" s="0" t="str">
        <f aca="false">IFERROR(VLOOKUP(F1130, Entries!$B:$F, 4, FALSE()),"")</f>
        <v/>
      </c>
      <c r="K1130" s="0" t="str">
        <f aca="false">IFERROR(VLOOKUP(F1130, Entries!$B:$F, 5, FALSE()),"")</f>
        <v/>
      </c>
      <c r="L1130" s="0" t="str">
        <f aca="false">LEFT(Table22[[#This Row],[Category]],2)</f>
        <v/>
      </c>
      <c r="M1130" s="0" t="str">
        <f aca="false">IF(F1130&lt;&gt;0,COUNTIF($L$2:L1130,L1130),"")</f>
        <v/>
      </c>
      <c r="N1130" s="0" t="str">
        <f aca="false">IF(F1130&lt;&gt;0,L1130&amp;":"&amp;M1130,"")</f>
        <v/>
      </c>
    </row>
    <row r="1131" customFormat="false" ht="15" hidden="false" customHeight="false" outlineLevel="0" collapsed="false">
      <c r="A1131" s="5" t="n">
        <v>1130</v>
      </c>
      <c r="B1131" s="5" t="str">
        <f aca="false">IF(F1131&lt;&gt;"",COUNTIF($J$2:J1131,J1131),"")</f>
        <v/>
      </c>
      <c r="C1131" s="5" t="str">
        <f aca="false">IF(F1131&lt;&gt;0,J1131&amp;":"&amp;B1131,"")</f>
        <v/>
      </c>
      <c r="D1131" s="5" t="str">
        <f aca="false">IF(F1131&lt;&gt;0,COUNTIF($K$2:K1131,K1131),"")</f>
        <v/>
      </c>
      <c r="E1131" s="5" t="str">
        <f aca="false">IF(F1131&lt;&gt;0,K1131&amp;":"&amp;D1131,"")</f>
        <v/>
      </c>
      <c r="G1131" s="21"/>
      <c r="H1131" s="0" t="str">
        <f aca="false">IFERROR(VLOOKUP(F1131, Entries!$B:$F, 2, FALSE()),"")</f>
        <v/>
      </c>
      <c r="I1131" s="0" t="str">
        <f aca="false">IFERROR(VLOOKUP(F1131, Entries!$B:$F, 3, FALSE()),"")</f>
        <v/>
      </c>
      <c r="J1131" s="0" t="str">
        <f aca="false">IFERROR(VLOOKUP(F1131, Entries!$B:$F, 4, FALSE()),"")</f>
        <v/>
      </c>
      <c r="K1131" s="0" t="str">
        <f aca="false">IFERROR(VLOOKUP(F1131, Entries!$B:$F, 5, FALSE()),"")</f>
        <v/>
      </c>
      <c r="L1131" s="0" t="str">
        <f aca="false">LEFT(Table22[[#This Row],[Category]],2)</f>
        <v/>
      </c>
      <c r="M1131" s="0" t="str">
        <f aca="false">IF(F1131&lt;&gt;0,COUNTIF($L$2:L1131,L1131),"")</f>
        <v/>
      </c>
      <c r="N1131" s="0" t="str">
        <f aca="false">IF(F1131&lt;&gt;0,L1131&amp;":"&amp;M1131,"")</f>
        <v/>
      </c>
    </row>
    <row r="1132" customFormat="false" ht="15" hidden="false" customHeight="false" outlineLevel="0" collapsed="false">
      <c r="A1132" s="5" t="n">
        <v>1131</v>
      </c>
      <c r="B1132" s="5" t="str">
        <f aca="false">IF(F1132&lt;&gt;"",COUNTIF($J$2:J1132,J1132),"")</f>
        <v/>
      </c>
      <c r="C1132" s="5" t="str">
        <f aca="false">IF(F1132&lt;&gt;0,J1132&amp;":"&amp;B1132,"")</f>
        <v/>
      </c>
      <c r="D1132" s="5" t="str">
        <f aca="false">IF(F1132&lt;&gt;0,COUNTIF($K$2:K1132,K1132),"")</f>
        <v/>
      </c>
      <c r="E1132" s="5" t="str">
        <f aca="false">IF(F1132&lt;&gt;0,K1132&amp;":"&amp;D1132,"")</f>
        <v/>
      </c>
      <c r="G1132" s="21"/>
      <c r="H1132" s="0" t="str">
        <f aca="false">IFERROR(VLOOKUP(F1132, Entries!$B:$F, 2, FALSE()),"")</f>
        <v/>
      </c>
      <c r="I1132" s="0" t="str">
        <f aca="false">IFERROR(VLOOKUP(F1132, Entries!$B:$F, 3, FALSE()),"")</f>
        <v/>
      </c>
      <c r="J1132" s="0" t="str">
        <f aca="false">IFERROR(VLOOKUP(F1132, Entries!$B:$F, 4, FALSE()),"")</f>
        <v/>
      </c>
      <c r="K1132" s="0" t="str">
        <f aca="false">IFERROR(VLOOKUP(F1132, Entries!$B:$F, 5, FALSE()),"")</f>
        <v/>
      </c>
      <c r="L1132" s="0" t="str">
        <f aca="false">LEFT(Table22[[#This Row],[Category]],2)</f>
        <v/>
      </c>
      <c r="M1132" s="0" t="str">
        <f aca="false">IF(F1132&lt;&gt;0,COUNTIF($L$2:L1132,L1132),"")</f>
        <v/>
      </c>
      <c r="N1132" s="0" t="str">
        <f aca="false">IF(F1132&lt;&gt;0,L1132&amp;":"&amp;M1132,"")</f>
        <v/>
      </c>
    </row>
    <row r="1133" customFormat="false" ht="15" hidden="false" customHeight="false" outlineLevel="0" collapsed="false">
      <c r="A1133" s="5" t="n">
        <v>1132</v>
      </c>
      <c r="B1133" s="5" t="str">
        <f aca="false">IF(F1133&lt;&gt;"",COUNTIF($J$2:J1133,J1133),"")</f>
        <v/>
      </c>
      <c r="C1133" s="5" t="str">
        <f aca="false">IF(F1133&lt;&gt;0,J1133&amp;":"&amp;B1133,"")</f>
        <v/>
      </c>
      <c r="D1133" s="5" t="str">
        <f aca="false">IF(F1133&lt;&gt;0,COUNTIF($K$2:K1133,K1133),"")</f>
        <v/>
      </c>
      <c r="E1133" s="5" t="str">
        <f aca="false">IF(F1133&lt;&gt;0,K1133&amp;":"&amp;D1133,"")</f>
        <v/>
      </c>
      <c r="G1133" s="21"/>
      <c r="H1133" s="0" t="str">
        <f aca="false">IFERROR(VLOOKUP(F1133, Entries!$B:$F, 2, FALSE()),"")</f>
        <v/>
      </c>
      <c r="I1133" s="0" t="str">
        <f aca="false">IFERROR(VLOOKUP(F1133, Entries!$B:$F, 3, FALSE()),"")</f>
        <v/>
      </c>
      <c r="J1133" s="0" t="str">
        <f aca="false">IFERROR(VLOOKUP(F1133, Entries!$B:$F, 4, FALSE()),"")</f>
        <v/>
      </c>
      <c r="K1133" s="0" t="str">
        <f aca="false">IFERROR(VLOOKUP(F1133, Entries!$B:$F, 5, FALSE()),"")</f>
        <v/>
      </c>
      <c r="L1133" s="0" t="str">
        <f aca="false">LEFT(Table22[[#This Row],[Category]],2)</f>
        <v/>
      </c>
      <c r="M1133" s="0" t="str">
        <f aca="false">IF(F1133&lt;&gt;0,COUNTIF($L$2:L1133,L1133),"")</f>
        <v/>
      </c>
      <c r="N1133" s="0" t="str">
        <f aca="false">IF(F1133&lt;&gt;0,L1133&amp;":"&amp;M1133,"")</f>
        <v/>
      </c>
    </row>
    <row r="1134" customFormat="false" ht="15" hidden="false" customHeight="false" outlineLevel="0" collapsed="false">
      <c r="A1134" s="5" t="n">
        <v>1133</v>
      </c>
      <c r="B1134" s="5" t="str">
        <f aca="false">IF(F1134&lt;&gt;"",COUNTIF($J$2:J1134,J1134),"")</f>
        <v/>
      </c>
      <c r="C1134" s="5" t="str">
        <f aca="false">IF(F1134&lt;&gt;0,J1134&amp;":"&amp;B1134,"")</f>
        <v/>
      </c>
      <c r="D1134" s="5" t="str">
        <f aca="false">IF(F1134&lt;&gt;0,COUNTIF($K$2:K1134,K1134),"")</f>
        <v/>
      </c>
      <c r="E1134" s="5" t="str">
        <f aca="false">IF(F1134&lt;&gt;0,K1134&amp;":"&amp;D1134,"")</f>
        <v/>
      </c>
      <c r="G1134" s="21"/>
      <c r="H1134" s="0" t="str">
        <f aca="false">IFERROR(VLOOKUP(F1134, Entries!$B:$F, 2, FALSE()),"")</f>
        <v/>
      </c>
      <c r="I1134" s="0" t="str">
        <f aca="false">IFERROR(VLOOKUP(F1134, Entries!$B:$F, 3, FALSE()),"")</f>
        <v/>
      </c>
      <c r="J1134" s="0" t="str">
        <f aca="false">IFERROR(VLOOKUP(F1134, Entries!$B:$F, 4, FALSE()),"")</f>
        <v/>
      </c>
      <c r="K1134" s="0" t="str">
        <f aca="false">IFERROR(VLOOKUP(F1134, Entries!$B:$F, 5, FALSE()),"")</f>
        <v/>
      </c>
      <c r="L1134" s="0" t="str">
        <f aca="false">LEFT(Table22[[#This Row],[Category]],2)</f>
        <v/>
      </c>
      <c r="M1134" s="0" t="str">
        <f aca="false">IF(F1134&lt;&gt;0,COUNTIF($L$2:L1134,L1134),"")</f>
        <v/>
      </c>
      <c r="N1134" s="0" t="str">
        <f aca="false">IF(F1134&lt;&gt;0,L1134&amp;":"&amp;M1134,"")</f>
        <v/>
      </c>
    </row>
    <row r="1135" customFormat="false" ht="15" hidden="false" customHeight="false" outlineLevel="0" collapsed="false">
      <c r="A1135" s="5" t="n">
        <v>1134</v>
      </c>
      <c r="B1135" s="5" t="str">
        <f aca="false">IF(F1135&lt;&gt;"",COUNTIF($J$2:J1135,J1135),"")</f>
        <v/>
      </c>
      <c r="C1135" s="5" t="str">
        <f aca="false">IF(F1135&lt;&gt;0,J1135&amp;":"&amp;B1135,"")</f>
        <v/>
      </c>
      <c r="D1135" s="5" t="str">
        <f aca="false">IF(F1135&lt;&gt;0,COUNTIF($K$2:K1135,K1135),"")</f>
        <v/>
      </c>
      <c r="E1135" s="5" t="str">
        <f aca="false">IF(F1135&lt;&gt;0,K1135&amp;":"&amp;D1135,"")</f>
        <v/>
      </c>
      <c r="G1135" s="21"/>
      <c r="H1135" s="0" t="str">
        <f aca="false">IFERROR(VLOOKUP(F1135, Entries!$B:$F, 2, FALSE()),"")</f>
        <v/>
      </c>
      <c r="I1135" s="0" t="str">
        <f aca="false">IFERROR(VLOOKUP(F1135, Entries!$B:$F, 3, FALSE()),"")</f>
        <v/>
      </c>
      <c r="J1135" s="0" t="str">
        <f aca="false">IFERROR(VLOOKUP(F1135, Entries!$B:$F, 4, FALSE()),"")</f>
        <v/>
      </c>
      <c r="K1135" s="0" t="str">
        <f aca="false">IFERROR(VLOOKUP(F1135, Entries!$B:$F, 5, FALSE()),"")</f>
        <v/>
      </c>
      <c r="L1135" s="0" t="str">
        <f aca="false">LEFT(Table22[[#This Row],[Category]],2)</f>
        <v/>
      </c>
      <c r="M1135" s="0" t="str">
        <f aca="false">IF(F1135&lt;&gt;0,COUNTIF($L$2:L1135,L1135),"")</f>
        <v/>
      </c>
      <c r="N1135" s="0" t="str">
        <f aca="false">IF(F1135&lt;&gt;0,L1135&amp;":"&amp;M1135,"")</f>
        <v/>
      </c>
    </row>
    <row r="1136" customFormat="false" ht="15" hidden="false" customHeight="false" outlineLevel="0" collapsed="false">
      <c r="A1136" s="5" t="n">
        <v>1135</v>
      </c>
      <c r="B1136" s="5" t="str">
        <f aca="false">IF(F1136&lt;&gt;"",COUNTIF($J$2:J1136,J1136),"")</f>
        <v/>
      </c>
      <c r="C1136" s="5" t="str">
        <f aca="false">IF(F1136&lt;&gt;0,J1136&amp;":"&amp;B1136,"")</f>
        <v/>
      </c>
      <c r="D1136" s="5" t="str">
        <f aca="false">IF(F1136&lt;&gt;0,COUNTIF($K$2:K1136,K1136),"")</f>
        <v/>
      </c>
      <c r="E1136" s="5" t="str">
        <f aca="false">IF(F1136&lt;&gt;0,K1136&amp;":"&amp;D1136,"")</f>
        <v/>
      </c>
      <c r="G1136" s="21"/>
      <c r="H1136" s="0" t="str">
        <f aca="false">IFERROR(VLOOKUP(F1136, Entries!$B:$F, 2, FALSE()),"")</f>
        <v/>
      </c>
      <c r="I1136" s="0" t="str">
        <f aca="false">IFERROR(VLOOKUP(F1136, Entries!$B:$F, 3, FALSE()),"")</f>
        <v/>
      </c>
      <c r="J1136" s="0" t="str">
        <f aca="false">IFERROR(VLOOKUP(F1136, Entries!$B:$F, 4, FALSE()),"")</f>
        <v/>
      </c>
      <c r="K1136" s="0" t="str">
        <f aca="false">IFERROR(VLOOKUP(F1136, Entries!$B:$F, 5, FALSE()),"")</f>
        <v/>
      </c>
      <c r="L1136" s="0" t="str">
        <f aca="false">LEFT(Table22[[#This Row],[Category]],2)</f>
        <v/>
      </c>
      <c r="M1136" s="0" t="str">
        <f aca="false">IF(F1136&lt;&gt;0,COUNTIF($L$2:L1136,L1136),"")</f>
        <v/>
      </c>
      <c r="N1136" s="0" t="str">
        <f aca="false">IF(F1136&lt;&gt;0,L1136&amp;":"&amp;M1136,"")</f>
        <v/>
      </c>
    </row>
    <row r="1137" customFormat="false" ht="15" hidden="false" customHeight="false" outlineLevel="0" collapsed="false">
      <c r="A1137" s="5" t="n">
        <v>1136</v>
      </c>
      <c r="B1137" s="5" t="str">
        <f aca="false">IF(F1137&lt;&gt;"",COUNTIF($J$2:J1137,J1137),"")</f>
        <v/>
      </c>
      <c r="C1137" s="5" t="str">
        <f aca="false">IF(F1137&lt;&gt;0,J1137&amp;":"&amp;B1137,"")</f>
        <v/>
      </c>
      <c r="D1137" s="5" t="str">
        <f aca="false">IF(F1137&lt;&gt;0,COUNTIF($K$2:K1137,K1137),"")</f>
        <v/>
      </c>
      <c r="E1137" s="5" t="str">
        <f aca="false">IF(F1137&lt;&gt;0,K1137&amp;":"&amp;D1137,"")</f>
        <v/>
      </c>
      <c r="G1137" s="21"/>
      <c r="H1137" s="0" t="str">
        <f aca="false">IFERROR(VLOOKUP(F1137, Entries!$B:$F, 2, FALSE()),"")</f>
        <v/>
      </c>
      <c r="I1137" s="0" t="str">
        <f aca="false">IFERROR(VLOOKUP(F1137, Entries!$B:$F, 3, FALSE()),"")</f>
        <v/>
      </c>
      <c r="J1137" s="0" t="str">
        <f aca="false">IFERROR(VLOOKUP(F1137, Entries!$B:$F, 4, FALSE()),"")</f>
        <v/>
      </c>
      <c r="K1137" s="0" t="str">
        <f aca="false">IFERROR(VLOOKUP(F1137, Entries!$B:$F, 5, FALSE()),"")</f>
        <v/>
      </c>
      <c r="L1137" s="0" t="str">
        <f aca="false">LEFT(Table22[[#This Row],[Category]],2)</f>
        <v/>
      </c>
      <c r="M1137" s="0" t="str">
        <f aca="false">IF(F1137&lt;&gt;0,COUNTIF($L$2:L1137,L1137),"")</f>
        <v/>
      </c>
      <c r="N1137" s="0" t="str">
        <f aca="false">IF(F1137&lt;&gt;0,L1137&amp;":"&amp;M1137,"")</f>
        <v/>
      </c>
    </row>
    <row r="1138" customFormat="false" ht="15" hidden="false" customHeight="false" outlineLevel="0" collapsed="false">
      <c r="A1138" s="5" t="n">
        <v>1137</v>
      </c>
      <c r="B1138" s="5" t="str">
        <f aca="false">IF(F1138&lt;&gt;"",COUNTIF($J$2:J1138,J1138),"")</f>
        <v/>
      </c>
      <c r="C1138" s="5" t="str">
        <f aca="false">IF(F1138&lt;&gt;0,J1138&amp;":"&amp;B1138,"")</f>
        <v/>
      </c>
      <c r="D1138" s="5" t="str">
        <f aca="false">IF(F1138&lt;&gt;0,COUNTIF($K$2:K1138,K1138),"")</f>
        <v/>
      </c>
      <c r="E1138" s="5" t="str">
        <f aca="false">IF(F1138&lt;&gt;0,K1138&amp;":"&amp;D1138,"")</f>
        <v/>
      </c>
      <c r="G1138" s="21"/>
      <c r="H1138" s="0" t="str">
        <f aca="false">IFERROR(VLOOKUP(F1138, Entries!$B:$F, 2, FALSE()),"")</f>
        <v/>
      </c>
      <c r="I1138" s="0" t="str">
        <f aca="false">IFERROR(VLOOKUP(F1138, Entries!$B:$F, 3, FALSE()),"")</f>
        <v/>
      </c>
      <c r="J1138" s="0" t="str">
        <f aca="false">IFERROR(VLOOKUP(F1138, Entries!$B:$F, 4, FALSE()),"")</f>
        <v/>
      </c>
      <c r="K1138" s="0" t="str">
        <f aca="false">IFERROR(VLOOKUP(F1138, Entries!$B:$F, 5, FALSE()),"")</f>
        <v/>
      </c>
      <c r="L1138" s="0" t="str">
        <f aca="false">LEFT(Table22[[#This Row],[Category]],2)</f>
        <v/>
      </c>
      <c r="M1138" s="0" t="str">
        <f aca="false">IF(F1138&lt;&gt;0,COUNTIF($L$2:L1138,L1138),"")</f>
        <v/>
      </c>
      <c r="N1138" s="0" t="str">
        <f aca="false">IF(F1138&lt;&gt;0,L1138&amp;":"&amp;M1138,"")</f>
        <v/>
      </c>
    </row>
    <row r="1139" customFormat="false" ht="15" hidden="false" customHeight="false" outlineLevel="0" collapsed="false">
      <c r="A1139" s="5" t="n">
        <v>1138</v>
      </c>
      <c r="B1139" s="5" t="str">
        <f aca="false">IF(F1139&lt;&gt;"",COUNTIF($J$2:J1139,J1139),"")</f>
        <v/>
      </c>
      <c r="C1139" s="5" t="str">
        <f aca="false">IF(F1139&lt;&gt;0,J1139&amp;":"&amp;B1139,"")</f>
        <v/>
      </c>
      <c r="D1139" s="5" t="str">
        <f aca="false">IF(F1139&lt;&gt;0,COUNTIF($K$2:K1139,K1139),"")</f>
        <v/>
      </c>
      <c r="E1139" s="5" t="str">
        <f aca="false">IF(F1139&lt;&gt;0,K1139&amp;":"&amp;D1139,"")</f>
        <v/>
      </c>
      <c r="G1139" s="21"/>
      <c r="H1139" s="0" t="str">
        <f aca="false">IFERROR(VLOOKUP(F1139, Entries!$B:$F, 2, FALSE()),"")</f>
        <v/>
      </c>
      <c r="I1139" s="0" t="str">
        <f aca="false">IFERROR(VLOOKUP(F1139, Entries!$B:$F, 3, FALSE()),"")</f>
        <v/>
      </c>
      <c r="J1139" s="0" t="str">
        <f aca="false">IFERROR(VLOOKUP(F1139, Entries!$B:$F, 4, FALSE()),"")</f>
        <v/>
      </c>
      <c r="K1139" s="0" t="str">
        <f aca="false">IFERROR(VLOOKUP(F1139, Entries!$B:$F, 5, FALSE()),"")</f>
        <v/>
      </c>
      <c r="L1139" s="0" t="str">
        <f aca="false">LEFT(Table22[[#This Row],[Category]],2)</f>
        <v/>
      </c>
      <c r="M1139" s="0" t="str">
        <f aca="false">IF(F1139&lt;&gt;0,COUNTIF($L$2:L1139,L1139),"")</f>
        <v/>
      </c>
      <c r="N1139" s="0" t="str">
        <f aca="false">IF(F1139&lt;&gt;0,L1139&amp;":"&amp;M1139,"")</f>
        <v/>
      </c>
    </row>
    <row r="1140" customFormat="false" ht="15" hidden="false" customHeight="false" outlineLevel="0" collapsed="false">
      <c r="A1140" s="5" t="n">
        <v>1139</v>
      </c>
      <c r="B1140" s="5" t="str">
        <f aca="false">IF(F1140&lt;&gt;"",COUNTIF($J$2:J1140,J1140),"")</f>
        <v/>
      </c>
      <c r="C1140" s="5" t="str">
        <f aca="false">IF(F1140&lt;&gt;0,J1140&amp;":"&amp;B1140,"")</f>
        <v/>
      </c>
      <c r="D1140" s="5" t="str">
        <f aca="false">IF(F1140&lt;&gt;0,COUNTIF($K$2:K1140,K1140),"")</f>
        <v/>
      </c>
      <c r="E1140" s="5" t="str">
        <f aca="false">IF(F1140&lt;&gt;0,K1140&amp;":"&amp;D1140,"")</f>
        <v/>
      </c>
      <c r="G1140" s="21"/>
      <c r="H1140" s="0" t="str">
        <f aca="false">IFERROR(VLOOKUP(F1140, Entries!$B:$F, 2, FALSE()),"")</f>
        <v/>
      </c>
      <c r="I1140" s="0" t="str">
        <f aca="false">IFERROR(VLOOKUP(F1140, Entries!$B:$F, 3, FALSE()),"")</f>
        <v/>
      </c>
      <c r="J1140" s="0" t="str">
        <f aca="false">IFERROR(VLOOKUP(F1140, Entries!$B:$F, 4, FALSE()),"")</f>
        <v/>
      </c>
      <c r="K1140" s="0" t="str">
        <f aca="false">IFERROR(VLOOKUP(F1140, Entries!$B:$F, 5, FALSE()),"")</f>
        <v/>
      </c>
      <c r="L1140" s="0" t="str">
        <f aca="false">LEFT(Table22[[#This Row],[Category]],2)</f>
        <v/>
      </c>
      <c r="M1140" s="0" t="str">
        <f aca="false">IF(F1140&lt;&gt;0,COUNTIF($L$2:L1140,L1140),"")</f>
        <v/>
      </c>
      <c r="N1140" s="0" t="str">
        <f aca="false">IF(F1140&lt;&gt;0,L1140&amp;":"&amp;M1140,"")</f>
        <v/>
      </c>
    </row>
    <row r="1141" customFormat="false" ht="15" hidden="false" customHeight="false" outlineLevel="0" collapsed="false">
      <c r="A1141" s="5" t="n">
        <v>1140</v>
      </c>
      <c r="B1141" s="5" t="str">
        <f aca="false">IF(F1141&lt;&gt;"",COUNTIF($J$2:J1141,J1141),"")</f>
        <v/>
      </c>
      <c r="C1141" s="5" t="str">
        <f aca="false">IF(F1141&lt;&gt;0,J1141&amp;":"&amp;B1141,"")</f>
        <v/>
      </c>
      <c r="D1141" s="5" t="str">
        <f aca="false">IF(F1141&lt;&gt;0,COUNTIF($K$2:K1141,K1141),"")</f>
        <v/>
      </c>
      <c r="E1141" s="5" t="str">
        <f aca="false">IF(F1141&lt;&gt;0,K1141&amp;":"&amp;D1141,"")</f>
        <v/>
      </c>
      <c r="G1141" s="21"/>
      <c r="H1141" s="0" t="str">
        <f aca="false">IFERROR(VLOOKUP(F1141, Entries!$B:$F, 2, FALSE()),"")</f>
        <v/>
      </c>
      <c r="I1141" s="0" t="str">
        <f aca="false">IFERROR(VLOOKUP(F1141, Entries!$B:$F, 3, FALSE()),"")</f>
        <v/>
      </c>
      <c r="J1141" s="0" t="str">
        <f aca="false">IFERROR(VLOOKUP(F1141, Entries!$B:$F, 4, FALSE()),"")</f>
        <v/>
      </c>
      <c r="K1141" s="0" t="str">
        <f aca="false">IFERROR(VLOOKUP(F1141, Entries!$B:$F, 5, FALSE()),"")</f>
        <v/>
      </c>
      <c r="L1141" s="0" t="str">
        <f aca="false">LEFT(Table22[[#This Row],[Category]],2)</f>
        <v/>
      </c>
      <c r="M1141" s="0" t="str">
        <f aca="false">IF(F1141&lt;&gt;0,COUNTIF($L$2:L1141,L1141),"")</f>
        <v/>
      </c>
      <c r="N1141" s="0" t="str">
        <f aca="false">IF(F1141&lt;&gt;0,L1141&amp;":"&amp;M1141,"")</f>
        <v/>
      </c>
    </row>
    <row r="1142" customFormat="false" ht="15" hidden="false" customHeight="false" outlineLevel="0" collapsed="false">
      <c r="A1142" s="5" t="n">
        <v>1141</v>
      </c>
      <c r="B1142" s="5" t="str">
        <f aca="false">IF(F1142&lt;&gt;"",COUNTIF($J$2:J1142,J1142),"")</f>
        <v/>
      </c>
      <c r="C1142" s="5" t="str">
        <f aca="false">IF(F1142&lt;&gt;0,J1142&amp;":"&amp;B1142,"")</f>
        <v/>
      </c>
      <c r="D1142" s="5" t="str">
        <f aca="false">IF(F1142&lt;&gt;0,COUNTIF($K$2:K1142,K1142),"")</f>
        <v/>
      </c>
      <c r="E1142" s="5" t="str">
        <f aca="false">IF(F1142&lt;&gt;0,K1142&amp;":"&amp;D1142,"")</f>
        <v/>
      </c>
      <c r="G1142" s="21"/>
      <c r="H1142" s="0" t="str">
        <f aca="false">IFERROR(VLOOKUP(F1142, Entries!$B:$F, 2, FALSE()),"")</f>
        <v/>
      </c>
      <c r="I1142" s="0" t="str">
        <f aca="false">IFERROR(VLOOKUP(F1142, Entries!$B:$F, 3, FALSE()),"")</f>
        <v/>
      </c>
      <c r="J1142" s="0" t="str">
        <f aca="false">IFERROR(VLOOKUP(F1142, Entries!$B:$F, 4, FALSE()),"")</f>
        <v/>
      </c>
      <c r="K1142" s="0" t="str">
        <f aca="false">IFERROR(VLOOKUP(F1142, Entries!$B:$F, 5, FALSE()),"")</f>
        <v/>
      </c>
      <c r="L1142" s="0" t="str">
        <f aca="false">LEFT(Table22[[#This Row],[Category]],2)</f>
        <v/>
      </c>
      <c r="M1142" s="0" t="str">
        <f aca="false">IF(F1142&lt;&gt;0,COUNTIF($L$2:L1142,L1142),"")</f>
        <v/>
      </c>
      <c r="N1142" s="0" t="str">
        <f aca="false">IF(F1142&lt;&gt;0,L1142&amp;":"&amp;M1142,"")</f>
        <v/>
      </c>
    </row>
    <row r="1143" customFormat="false" ht="15" hidden="false" customHeight="false" outlineLevel="0" collapsed="false">
      <c r="A1143" s="5" t="n">
        <v>1142</v>
      </c>
      <c r="B1143" s="5" t="str">
        <f aca="false">IF(F1143&lt;&gt;"",COUNTIF($J$2:J1143,J1143),"")</f>
        <v/>
      </c>
      <c r="C1143" s="5" t="str">
        <f aca="false">IF(F1143&lt;&gt;0,J1143&amp;":"&amp;B1143,"")</f>
        <v/>
      </c>
      <c r="D1143" s="5" t="str">
        <f aca="false">IF(F1143&lt;&gt;0,COUNTIF($K$2:K1143,K1143),"")</f>
        <v/>
      </c>
      <c r="E1143" s="5" t="str">
        <f aca="false">IF(F1143&lt;&gt;0,K1143&amp;":"&amp;D1143,"")</f>
        <v/>
      </c>
      <c r="G1143" s="21"/>
      <c r="H1143" s="0" t="str">
        <f aca="false">IFERROR(VLOOKUP(F1143, Entries!$B:$F, 2, FALSE()),"")</f>
        <v/>
      </c>
      <c r="I1143" s="0" t="str">
        <f aca="false">IFERROR(VLOOKUP(F1143, Entries!$B:$F, 3, FALSE()),"")</f>
        <v/>
      </c>
      <c r="J1143" s="0" t="str">
        <f aca="false">IFERROR(VLOOKUP(F1143, Entries!$B:$F, 4, FALSE()),"")</f>
        <v/>
      </c>
      <c r="K1143" s="0" t="str">
        <f aca="false">IFERROR(VLOOKUP(F1143, Entries!$B:$F, 5, FALSE()),"")</f>
        <v/>
      </c>
      <c r="L1143" s="0" t="str">
        <f aca="false">LEFT(Table22[[#This Row],[Category]],2)</f>
        <v/>
      </c>
      <c r="M1143" s="0" t="str">
        <f aca="false">IF(F1143&lt;&gt;0,COUNTIF($L$2:L1143,L1143),"")</f>
        <v/>
      </c>
      <c r="N1143" s="0" t="str">
        <f aca="false">IF(F1143&lt;&gt;0,L1143&amp;":"&amp;M1143,"")</f>
        <v/>
      </c>
    </row>
    <row r="1144" customFormat="false" ht="15" hidden="false" customHeight="false" outlineLevel="0" collapsed="false">
      <c r="A1144" s="5" t="n">
        <v>1143</v>
      </c>
      <c r="B1144" s="5" t="str">
        <f aca="false">IF(F1144&lt;&gt;"",COUNTIF($J$2:J1144,J1144),"")</f>
        <v/>
      </c>
      <c r="C1144" s="5" t="str">
        <f aca="false">IF(F1144&lt;&gt;0,J1144&amp;":"&amp;B1144,"")</f>
        <v/>
      </c>
      <c r="D1144" s="5" t="str">
        <f aca="false">IF(F1144&lt;&gt;0,COUNTIF($K$2:K1144,K1144),"")</f>
        <v/>
      </c>
      <c r="E1144" s="5" t="str">
        <f aca="false">IF(F1144&lt;&gt;0,K1144&amp;":"&amp;D1144,"")</f>
        <v/>
      </c>
      <c r="G1144" s="21"/>
      <c r="H1144" s="0" t="str">
        <f aca="false">IFERROR(VLOOKUP(F1144, Entries!$B:$F, 2, FALSE()),"")</f>
        <v/>
      </c>
      <c r="I1144" s="0" t="str">
        <f aca="false">IFERROR(VLOOKUP(F1144, Entries!$B:$F, 3, FALSE()),"")</f>
        <v/>
      </c>
      <c r="J1144" s="0" t="str">
        <f aca="false">IFERROR(VLOOKUP(F1144, Entries!$B:$F, 4, FALSE()),"")</f>
        <v/>
      </c>
      <c r="K1144" s="0" t="str">
        <f aca="false">IFERROR(VLOOKUP(F1144, Entries!$B:$F, 5, FALSE()),"")</f>
        <v/>
      </c>
      <c r="L1144" s="0" t="str">
        <f aca="false">LEFT(Table22[[#This Row],[Category]],2)</f>
        <v/>
      </c>
      <c r="M1144" s="0" t="str">
        <f aca="false">IF(F1144&lt;&gt;0,COUNTIF($L$2:L1144,L1144),"")</f>
        <v/>
      </c>
      <c r="N1144" s="0" t="str">
        <f aca="false">IF(F1144&lt;&gt;0,L1144&amp;":"&amp;M1144,"")</f>
        <v/>
      </c>
    </row>
    <row r="1145" customFormat="false" ht="15" hidden="false" customHeight="false" outlineLevel="0" collapsed="false">
      <c r="A1145" s="5" t="n">
        <v>1144</v>
      </c>
      <c r="B1145" s="5" t="str">
        <f aca="false">IF(F1145&lt;&gt;"",COUNTIF($J$2:J1145,J1145),"")</f>
        <v/>
      </c>
      <c r="C1145" s="5" t="str">
        <f aca="false">IF(F1145&lt;&gt;0,J1145&amp;":"&amp;B1145,"")</f>
        <v/>
      </c>
      <c r="D1145" s="5" t="str">
        <f aca="false">IF(F1145&lt;&gt;0,COUNTIF($K$2:K1145,K1145),"")</f>
        <v/>
      </c>
      <c r="E1145" s="5" t="str">
        <f aca="false">IF(F1145&lt;&gt;0,K1145&amp;":"&amp;D1145,"")</f>
        <v/>
      </c>
      <c r="G1145" s="21"/>
      <c r="H1145" s="0" t="str">
        <f aca="false">IFERROR(VLOOKUP(F1145, Entries!$B:$F, 2, FALSE()),"")</f>
        <v/>
      </c>
      <c r="I1145" s="0" t="str">
        <f aca="false">IFERROR(VLOOKUP(F1145, Entries!$B:$F, 3, FALSE()),"")</f>
        <v/>
      </c>
      <c r="J1145" s="0" t="str">
        <f aca="false">IFERROR(VLOOKUP(F1145, Entries!$B:$F, 4, FALSE()),"")</f>
        <v/>
      </c>
      <c r="K1145" s="0" t="str">
        <f aca="false">IFERROR(VLOOKUP(F1145, Entries!$B:$F, 5, FALSE()),"")</f>
        <v/>
      </c>
      <c r="L1145" s="0" t="str">
        <f aca="false">LEFT(Table22[[#This Row],[Category]],2)</f>
        <v/>
      </c>
      <c r="M1145" s="0" t="str">
        <f aca="false">IF(F1145&lt;&gt;0,COUNTIF($L$2:L1145,L1145),"")</f>
        <v/>
      </c>
      <c r="N1145" s="0" t="str">
        <f aca="false">IF(F1145&lt;&gt;0,L1145&amp;":"&amp;M1145,"")</f>
        <v/>
      </c>
    </row>
    <row r="1146" customFormat="false" ht="15" hidden="false" customHeight="false" outlineLevel="0" collapsed="false">
      <c r="A1146" s="5" t="n">
        <v>1145</v>
      </c>
      <c r="B1146" s="5" t="str">
        <f aca="false">IF(F1146&lt;&gt;"",COUNTIF($J$2:J1146,J1146),"")</f>
        <v/>
      </c>
      <c r="C1146" s="5" t="str">
        <f aca="false">IF(F1146&lt;&gt;0,J1146&amp;":"&amp;B1146,"")</f>
        <v/>
      </c>
      <c r="D1146" s="5" t="str">
        <f aca="false">IF(F1146&lt;&gt;0,COUNTIF($K$2:K1146,K1146),"")</f>
        <v/>
      </c>
      <c r="E1146" s="5" t="str">
        <f aca="false">IF(F1146&lt;&gt;0,K1146&amp;":"&amp;D1146,"")</f>
        <v/>
      </c>
      <c r="G1146" s="21"/>
      <c r="H1146" s="0" t="str">
        <f aca="false">IFERROR(VLOOKUP(F1146, Entries!$B:$F, 2, FALSE()),"")</f>
        <v/>
      </c>
      <c r="I1146" s="0" t="str">
        <f aca="false">IFERROR(VLOOKUP(F1146, Entries!$B:$F, 3, FALSE()),"")</f>
        <v/>
      </c>
      <c r="J1146" s="0" t="str">
        <f aca="false">IFERROR(VLOOKUP(F1146, Entries!$B:$F, 4, FALSE()),"")</f>
        <v/>
      </c>
      <c r="K1146" s="0" t="str">
        <f aca="false">IFERROR(VLOOKUP(F1146, Entries!$B:$F, 5, FALSE()),"")</f>
        <v/>
      </c>
      <c r="L1146" s="0" t="str">
        <f aca="false">LEFT(Table22[[#This Row],[Category]],2)</f>
        <v/>
      </c>
      <c r="M1146" s="0" t="str">
        <f aca="false">IF(F1146&lt;&gt;0,COUNTIF($L$2:L1146,L1146),"")</f>
        <v/>
      </c>
      <c r="N1146" s="0" t="str">
        <f aca="false">IF(F1146&lt;&gt;0,L1146&amp;":"&amp;M1146,"")</f>
        <v/>
      </c>
    </row>
    <row r="1147" customFormat="false" ht="15" hidden="false" customHeight="false" outlineLevel="0" collapsed="false">
      <c r="A1147" s="5" t="n">
        <v>1146</v>
      </c>
      <c r="B1147" s="5" t="str">
        <f aca="false">IF(F1147&lt;&gt;"",COUNTIF($J$2:J1147,J1147),"")</f>
        <v/>
      </c>
      <c r="C1147" s="5" t="str">
        <f aca="false">IF(F1147&lt;&gt;0,J1147&amp;":"&amp;B1147,"")</f>
        <v/>
      </c>
      <c r="D1147" s="5" t="str">
        <f aca="false">IF(F1147&lt;&gt;0,COUNTIF($K$2:K1147,K1147),"")</f>
        <v/>
      </c>
      <c r="E1147" s="5" t="str">
        <f aca="false">IF(F1147&lt;&gt;0,K1147&amp;":"&amp;D1147,"")</f>
        <v/>
      </c>
      <c r="G1147" s="21"/>
      <c r="H1147" s="0" t="str">
        <f aca="false">IFERROR(VLOOKUP(F1147, Entries!$B:$F, 2, FALSE()),"")</f>
        <v/>
      </c>
      <c r="I1147" s="0" t="str">
        <f aca="false">IFERROR(VLOOKUP(F1147, Entries!$B:$F, 3, FALSE()),"")</f>
        <v/>
      </c>
      <c r="J1147" s="0" t="str">
        <f aca="false">IFERROR(VLOOKUP(F1147, Entries!$B:$F, 4, FALSE()),"")</f>
        <v/>
      </c>
      <c r="K1147" s="0" t="str">
        <f aca="false">IFERROR(VLOOKUP(F1147, Entries!$B:$F, 5, FALSE()),"")</f>
        <v/>
      </c>
      <c r="L1147" s="0" t="str">
        <f aca="false">LEFT(Table22[[#This Row],[Category]],2)</f>
        <v/>
      </c>
      <c r="M1147" s="0" t="str">
        <f aca="false">IF(F1147&lt;&gt;0,COUNTIF($L$2:L1147,L1147),"")</f>
        <v/>
      </c>
      <c r="N1147" s="0" t="str">
        <f aca="false">IF(F1147&lt;&gt;0,L1147&amp;":"&amp;M1147,"")</f>
        <v/>
      </c>
    </row>
    <row r="1148" customFormat="false" ht="15" hidden="false" customHeight="false" outlineLevel="0" collapsed="false">
      <c r="A1148" s="5" t="n">
        <v>1147</v>
      </c>
      <c r="B1148" s="5" t="str">
        <f aca="false">IF(F1148&lt;&gt;"",COUNTIF($J$2:J1148,J1148),"")</f>
        <v/>
      </c>
      <c r="C1148" s="5" t="str">
        <f aca="false">IF(F1148&lt;&gt;0,J1148&amp;":"&amp;B1148,"")</f>
        <v/>
      </c>
      <c r="D1148" s="5" t="str">
        <f aca="false">IF(F1148&lt;&gt;0,COUNTIF($K$2:K1148,K1148),"")</f>
        <v/>
      </c>
      <c r="E1148" s="5" t="str">
        <f aca="false">IF(F1148&lt;&gt;0,K1148&amp;":"&amp;D1148,"")</f>
        <v/>
      </c>
      <c r="G1148" s="21"/>
      <c r="H1148" s="0" t="str">
        <f aca="false">IFERROR(VLOOKUP(F1148, Entries!$B:$F, 2, FALSE()),"")</f>
        <v/>
      </c>
      <c r="I1148" s="0" t="str">
        <f aca="false">IFERROR(VLOOKUP(F1148, Entries!$B:$F, 3, FALSE()),"")</f>
        <v/>
      </c>
      <c r="J1148" s="0" t="str">
        <f aca="false">IFERROR(VLOOKUP(F1148, Entries!$B:$F, 4, FALSE()),"")</f>
        <v/>
      </c>
      <c r="K1148" s="0" t="str">
        <f aca="false">IFERROR(VLOOKUP(F1148, Entries!$B:$F, 5, FALSE()),"")</f>
        <v/>
      </c>
      <c r="L1148" s="0" t="str">
        <f aca="false">LEFT(Table22[[#This Row],[Category]],2)</f>
        <v/>
      </c>
      <c r="M1148" s="0" t="str">
        <f aca="false">IF(F1148&lt;&gt;0,COUNTIF($L$2:L1148,L1148),"")</f>
        <v/>
      </c>
      <c r="N1148" s="0" t="str">
        <f aca="false">IF(F1148&lt;&gt;0,L1148&amp;":"&amp;M1148,"")</f>
        <v/>
      </c>
    </row>
    <row r="1149" customFormat="false" ht="15" hidden="false" customHeight="false" outlineLevel="0" collapsed="false">
      <c r="A1149" s="5" t="n">
        <v>1148</v>
      </c>
      <c r="B1149" s="5" t="str">
        <f aca="false">IF(F1149&lt;&gt;"",COUNTIF($J$2:J1149,J1149),"")</f>
        <v/>
      </c>
      <c r="C1149" s="5" t="str">
        <f aca="false">IF(F1149&lt;&gt;0,J1149&amp;":"&amp;B1149,"")</f>
        <v/>
      </c>
      <c r="D1149" s="5" t="str">
        <f aca="false">IF(F1149&lt;&gt;0,COUNTIF($K$2:K1149,K1149),"")</f>
        <v/>
      </c>
      <c r="E1149" s="5" t="str">
        <f aca="false">IF(F1149&lt;&gt;0,K1149&amp;":"&amp;D1149,"")</f>
        <v/>
      </c>
      <c r="G1149" s="21"/>
      <c r="H1149" s="0" t="str">
        <f aca="false">IFERROR(VLOOKUP(F1149, Entries!$B:$F, 2, FALSE()),"")</f>
        <v/>
      </c>
      <c r="I1149" s="0" t="str">
        <f aca="false">IFERROR(VLOOKUP(F1149, Entries!$B:$F, 3, FALSE()),"")</f>
        <v/>
      </c>
      <c r="J1149" s="0" t="str">
        <f aca="false">IFERROR(VLOOKUP(F1149, Entries!$B:$F, 4, FALSE()),"")</f>
        <v/>
      </c>
      <c r="K1149" s="0" t="str">
        <f aca="false">IFERROR(VLOOKUP(F1149, Entries!$B:$F, 5, FALSE()),"")</f>
        <v/>
      </c>
      <c r="L1149" s="0" t="str">
        <f aca="false">LEFT(Table22[[#This Row],[Category]],2)</f>
        <v/>
      </c>
      <c r="M1149" s="0" t="str">
        <f aca="false">IF(F1149&lt;&gt;0,COUNTIF($L$2:L1149,L1149),"")</f>
        <v/>
      </c>
      <c r="N1149" s="0" t="str">
        <f aca="false">IF(F1149&lt;&gt;0,L1149&amp;":"&amp;M1149,"")</f>
        <v/>
      </c>
    </row>
    <row r="1150" customFormat="false" ht="15" hidden="false" customHeight="false" outlineLevel="0" collapsed="false">
      <c r="A1150" s="5" t="n">
        <v>1149</v>
      </c>
      <c r="B1150" s="5" t="str">
        <f aca="false">IF(F1150&lt;&gt;"",COUNTIF($J$2:J1150,J1150),"")</f>
        <v/>
      </c>
      <c r="C1150" s="5" t="str">
        <f aca="false">IF(F1150&lt;&gt;0,J1150&amp;":"&amp;B1150,"")</f>
        <v/>
      </c>
      <c r="D1150" s="5" t="str">
        <f aca="false">IF(F1150&lt;&gt;0,COUNTIF($K$2:K1150,K1150),"")</f>
        <v/>
      </c>
      <c r="E1150" s="5" t="str">
        <f aca="false">IF(F1150&lt;&gt;0,K1150&amp;":"&amp;D1150,"")</f>
        <v/>
      </c>
      <c r="G1150" s="21"/>
      <c r="H1150" s="0" t="str">
        <f aca="false">IFERROR(VLOOKUP(F1150, Entries!$B:$F, 2, FALSE()),"")</f>
        <v/>
      </c>
      <c r="I1150" s="0" t="str">
        <f aca="false">IFERROR(VLOOKUP(F1150, Entries!$B:$F, 3, FALSE()),"")</f>
        <v/>
      </c>
      <c r="J1150" s="0" t="str">
        <f aca="false">IFERROR(VLOOKUP(F1150, Entries!$B:$F, 4, FALSE()),"")</f>
        <v/>
      </c>
      <c r="K1150" s="0" t="str">
        <f aca="false">IFERROR(VLOOKUP(F1150, Entries!$B:$F, 5, FALSE()),"")</f>
        <v/>
      </c>
      <c r="L1150" s="0" t="str">
        <f aca="false">LEFT(Table22[[#This Row],[Category]],2)</f>
        <v/>
      </c>
      <c r="M1150" s="0" t="str">
        <f aca="false">IF(F1150&lt;&gt;0,COUNTIF($L$2:L1150,L1150),"")</f>
        <v/>
      </c>
      <c r="N1150" s="0" t="str">
        <f aca="false">IF(F1150&lt;&gt;0,L1150&amp;":"&amp;M1150,"")</f>
        <v/>
      </c>
    </row>
    <row r="1151" customFormat="false" ht="15" hidden="false" customHeight="false" outlineLevel="0" collapsed="false">
      <c r="A1151" s="5" t="n">
        <v>1150</v>
      </c>
      <c r="B1151" s="5" t="str">
        <f aca="false">IF(F1151&lt;&gt;"",COUNTIF($J$2:J1151,J1151),"")</f>
        <v/>
      </c>
      <c r="C1151" s="5" t="str">
        <f aca="false">IF(F1151&lt;&gt;0,J1151&amp;":"&amp;B1151,"")</f>
        <v/>
      </c>
      <c r="D1151" s="5" t="str">
        <f aca="false">IF(F1151&lt;&gt;0,COUNTIF($K$2:K1151,K1151),"")</f>
        <v/>
      </c>
      <c r="E1151" s="5" t="str">
        <f aca="false">IF(F1151&lt;&gt;0,K1151&amp;":"&amp;D1151,"")</f>
        <v/>
      </c>
      <c r="G1151" s="21"/>
      <c r="H1151" s="0" t="str">
        <f aca="false">IFERROR(VLOOKUP(F1151, Entries!$B:$F, 2, FALSE()),"")</f>
        <v/>
      </c>
      <c r="I1151" s="0" t="str">
        <f aca="false">IFERROR(VLOOKUP(F1151, Entries!$B:$F, 3, FALSE()),"")</f>
        <v/>
      </c>
      <c r="J1151" s="0" t="str">
        <f aca="false">IFERROR(VLOOKUP(F1151, Entries!$B:$F, 4, FALSE()),"")</f>
        <v/>
      </c>
      <c r="K1151" s="0" t="str">
        <f aca="false">IFERROR(VLOOKUP(F1151, Entries!$B:$F, 5, FALSE()),"")</f>
        <v/>
      </c>
      <c r="L1151" s="0" t="str">
        <f aca="false">LEFT(Table22[[#This Row],[Category]],2)</f>
        <v/>
      </c>
      <c r="M1151" s="0" t="str">
        <f aca="false">IF(F1151&lt;&gt;0,COUNTIF($L$2:L1151,L1151),"")</f>
        <v/>
      </c>
      <c r="N1151" s="0" t="str">
        <f aca="false">IF(F1151&lt;&gt;0,L1151&amp;":"&amp;M1151,"")</f>
        <v/>
      </c>
    </row>
    <row r="1152" customFormat="false" ht="15" hidden="false" customHeight="false" outlineLevel="0" collapsed="false">
      <c r="A1152" s="5" t="n">
        <v>1151</v>
      </c>
      <c r="B1152" s="5" t="str">
        <f aca="false">IF(F1152&lt;&gt;"",COUNTIF($J$2:J1152,J1152),"")</f>
        <v/>
      </c>
      <c r="C1152" s="5" t="str">
        <f aca="false">IF(F1152&lt;&gt;0,J1152&amp;":"&amp;B1152,"")</f>
        <v/>
      </c>
      <c r="D1152" s="5" t="str">
        <f aca="false">IF(F1152&lt;&gt;0,COUNTIF($K$2:K1152,K1152),"")</f>
        <v/>
      </c>
      <c r="E1152" s="5" t="str">
        <f aca="false">IF(F1152&lt;&gt;0,K1152&amp;":"&amp;D1152,"")</f>
        <v/>
      </c>
      <c r="G1152" s="21"/>
      <c r="H1152" s="0" t="str">
        <f aca="false">IFERROR(VLOOKUP(F1152, Entries!$B:$F, 2, FALSE()),"")</f>
        <v/>
      </c>
      <c r="I1152" s="0" t="str">
        <f aca="false">IFERROR(VLOOKUP(F1152, Entries!$B:$F, 3, FALSE()),"")</f>
        <v/>
      </c>
      <c r="J1152" s="0" t="str">
        <f aca="false">IFERROR(VLOOKUP(F1152, Entries!$B:$F, 4, FALSE()),"")</f>
        <v/>
      </c>
      <c r="K1152" s="0" t="str">
        <f aca="false">IFERROR(VLOOKUP(F1152, Entries!$B:$F, 5, FALSE()),"")</f>
        <v/>
      </c>
      <c r="L1152" s="0" t="str">
        <f aca="false">LEFT(Table22[[#This Row],[Category]],2)</f>
        <v/>
      </c>
      <c r="M1152" s="0" t="str">
        <f aca="false">IF(F1152&lt;&gt;0,COUNTIF($L$2:L1152,L1152),"")</f>
        <v/>
      </c>
      <c r="N1152" s="0" t="str">
        <f aca="false">IF(F1152&lt;&gt;0,L1152&amp;":"&amp;M1152,"")</f>
        <v/>
      </c>
    </row>
    <row r="1153" customFormat="false" ht="15" hidden="false" customHeight="false" outlineLevel="0" collapsed="false">
      <c r="A1153" s="5" t="n">
        <v>1152</v>
      </c>
      <c r="B1153" s="5" t="str">
        <f aca="false">IF(F1153&lt;&gt;"",COUNTIF($J$2:J1153,J1153),"")</f>
        <v/>
      </c>
      <c r="C1153" s="5" t="str">
        <f aca="false">IF(F1153&lt;&gt;0,J1153&amp;":"&amp;B1153,"")</f>
        <v/>
      </c>
      <c r="D1153" s="5" t="str">
        <f aca="false">IF(F1153&lt;&gt;0,COUNTIF($K$2:K1153,K1153),"")</f>
        <v/>
      </c>
      <c r="E1153" s="5" t="str">
        <f aca="false">IF(F1153&lt;&gt;0,K1153&amp;":"&amp;D1153,"")</f>
        <v/>
      </c>
      <c r="G1153" s="21"/>
      <c r="H1153" s="0" t="str">
        <f aca="false">IFERROR(VLOOKUP(F1153, Entries!$B:$F, 2, FALSE()),"")</f>
        <v/>
      </c>
      <c r="I1153" s="0" t="str">
        <f aca="false">IFERROR(VLOOKUP(F1153, Entries!$B:$F, 3, FALSE()),"")</f>
        <v/>
      </c>
      <c r="J1153" s="0" t="str">
        <f aca="false">IFERROR(VLOOKUP(F1153, Entries!$B:$F, 4, FALSE()),"")</f>
        <v/>
      </c>
      <c r="K1153" s="0" t="str">
        <f aca="false">IFERROR(VLOOKUP(F1153, Entries!$B:$F, 5, FALSE()),"")</f>
        <v/>
      </c>
      <c r="L1153" s="0" t="str">
        <f aca="false">LEFT(Table22[[#This Row],[Category]],2)</f>
        <v/>
      </c>
      <c r="M1153" s="0" t="str">
        <f aca="false">IF(F1153&lt;&gt;0,COUNTIF($L$2:L1153,L1153),"")</f>
        <v/>
      </c>
      <c r="N1153" s="0" t="str">
        <f aca="false">IF(F1153&lt;&gt;0,L1153&amp;":"&amp;M1153,"")</f>
        <v/>
      </c>
    </row>
    <row r="1154" customFormat="false" ht="15" hidden="false" customHeight="false" outlineLevel="0" collapsed="false">
      <c r="A1154" s="5" t="n">
        <v>1153</v>
      </c>
      <c r="B1154" s="5" t="str">
        <f aca="false">IF(F1154&lt;&gt;"",COUNTIF($J$2:J1154,J1154),"")</f>
        <v/>
      </c>
      <c r="C1154" s="5" t="str">
        <f aca="false">IF(F1154&lt;&gt;0,J1154&amp;":"&amp;B1154,"")</f>
        <v/>
      </c>
      <c r="D1154" s="5" t="str">
        <f aca="false">IF(F1154&lt;&gt;0,COUNTIF($K$2:K1154,K1154),"")</f>
        <v/>
      </c>
      <c r="E1154" s="5" t="str">
        <f aca="false">IF(F1154&lt;&gt;0,K1154&amp;":"&amp;D1154,"")</f>
        <v/>
      </c>
      <c r="G1154" s="21"/>
      <c r="H1154" s="0" t="str">
        <f aca="false">IFERROR(VLOOKUP(F1154, Entries!$B:$F, 2, FALSE()),"")</f>
        <v/>
      </c>
      <c r="I1154" s="0" t="str">
        <f aca="false">IFERROR(VLOOKUP(F1154, Entries!$B:$F, 3, FALSE()),"")</f>
        <v/>
      </c>
      <c r="J1154" s="0" t="str">
        <f aca="false">IFERROR(VLOOKUP(F1154, Entries!$B:$F, 4, FALSE()),"")</f>
        <v/>
      </c>
      <c r="K1154" s="0" t="str">
        <f aca="false">IFERROR(VLOOKUP(F1154, Entries!$B:$F, 5, FALSE()),"")</f>
        <v/>
      </c>
      <c r="L1154" s="0" t="str">
        <f aca="false">LEFT(Table22[[#This Row],[Category]],2)</f>
        <v/>
      </c>
      <c r="M1154" s="0" t="str">
        <f aca="false">IF(F1154&lt;&gt;0,COUNTIF($L$2:L1154,L1154),"")</f>
        <v/>
      </c>
      <c r="N1154" s="0" t="str">
        <f aca="false">IF(F1154&lt;&gt;0,L1154&amp;":"&amp;M1154,"")</f>
        <v/>
      </c>
    </row>
    <row r="1155" customFormat="false" ht="15" hidden="false" customHeight="false" outlineLevel="0" collapsed="false">
      <c r="A1155" s="5" t="n">
        <v>1154</v>
      </c>
      <c r="B1155" s="5" t="str">
        <f aca="false">IF(F1155&lt;&gt;"",COUNTIF($J$2:J1155,J1155),"")</f>
        <v/>
      </c>
      <c r="C1155" s="5" t="str">
        <f aca="false">IF(F1155&lt;&gt;0,J1155&amp;":"&amp;B1155,"")</f>
        <v/>
      </c>
      <c r="D1155" s="5" t="str">
        <f aca="false">IF(F1155&lt;&gt;0,COUNTIF($K$2:K1155,K1155),"")</f>
        <v/>
      </c>
      <c r="E1155" s="5" t="str">
        <f aca="false">IF(F1155&lt;&gt;0,K1155&amp;":"&amp;D1155,"")</f>
        <v/>
      </c>
      <c r="G1155" s="21"/>
      <c r="H1155" s="0" t="str">
        <f aca="false">IFERROR(VLOOKUP(F1155, Entries!$B:$F, 2, FALSE()),"")</f>
        <v/>
      </c>
      <c r="I1155" s="0" t="str">
        <f aca="false">IFERROR(VLOOKUP(F1155, Entries!$B:$F, 3, FALSE()),"")</f>
        <v/>
      </c>
      <c r="J1155" s="0" t="str">
        <f aca="false">IFERROR(VLOOKUP(F1155, Entries!$B:$F, 4, FALSE()),"")</f>
        <v/>
      </c>
      <c r="K1155" s="0" t="str">
        <f aca="false">IFERROR(VLOOKUP(F1155, Entries!$B:$F, 5, FALSE()),"")</f>
        <v/>
      </c>
      <c r="L1155" s="0" t="str">
        <f aca="false">LEFT(Table22[[#This Row],[Category]],2)</f>
        <v/>
      </c>
      <c r="M1155" s="0" t="str">
        <f aca="false">IF(F1155&lt;&gt;0,COUNTIF($L$2:L1155,L1155),"")</f>
        <v/>
      </c>
      <c r="N1155" s="0" t="str">
        <f aca="false">IF(F1155&lt;&gt;0,L1155&amp;":"&amp;M1155,"")</f>
        <v/>
      </c>
    </row>
    <row r="1156" customFormat="false" ht="15" hidden="false" customHeight="false" outlineLevel="0" collapsed="false">
      <c r="A1156" s="5" t="n">
        <v>1155</v>
      </c>
      <c r="B1156" s="5" t="str">
        <f aca="false">IF(F1156&lt;&gt;"",COUNTIF($J$2:J1156,J1156),"")</f>
        <v/>
      </c>
      <c r="C1156" s="5" t="str">
        <f aca="false">IF(F1156&lt;&gt;0,J1156&amp;":"&amp;B1156,"")</f>
        <v/>
      </c>
      <c r="D1156" s="5" t="str">
        <f aca="false">IF(F1156&lt;&gt;0,COUNTIF($K$2:K1156,K1156),"")</f>
        <v/>
      </c>
      <c r="E1156" s="5" t="str">
        <f aca="false">IF(F1156&lt;&gt;0,K1156&amp;":"&amp;D1156,"")</f>
        <v/>
      </c>
      <c r="G1156" s="21"/>
      <c r="H1156" s="0" t="str">
        <f aca="false">IFERROR(VLOOKUP(F1156, Entries!$B:$F, 2, FALSE()),"")</f>
        <v/>
      </c>
      <c r="I1156" s="0" t="str">
        <f aca="false">IFERROR(VLOOKUP(F1156, Entries!$B:$F, 3, FALSE()),"")</f>
        <v/>
      </c>
      <c r="J1156" s="0" t="str">
        <f aca="false">IFERROR(VLOOKUP(F1156, Entries!$B:$F, 4, FALSE()),"")</f>
        <v/>
      </c>
      <c r="K1156" s="0" t="str">
        <f aca="false">IFERROR(VLOOKUP(F1156, Entries!$B:$F, 5, FALSE()),"")</f>
        <v/>
      </c>
      <c r="L1156" s="0" t="str">
        <f aca="false">LEFT(Table22[[#This Row],[Category]],2)</f>
        <v/>
      </c>
      <c r="M1156" s="0" t="str">
        <f aca="false">IF(F1156&lt;&gt;0,COUNTIF($L$2:L1156,L1156),"")</f>
        <v/>
      </c>
      <c r="N1156" s="0" t="str">
        <f aca="false">IF(F1156&lt;&gt;0,L1156&amp;":"&amp;M1156,"")</f>
        <v/>
      </c>
    </row>
    <row r="1157" customFormat="false" ht="15" hidden="false" customHeight="false" outlineLevel="0" collapsed="false">
      <c r="A1157" s="5" t="n">
        <v>1156</v>
      </c>
      <c r="B1157" s="5" t="str">
        <f aca="false">IF(F1157&lt;&gt;"",COUNTIF($J$2:J1157,J1157),"")</f>
        <v/>
      </c>
      <c r="C1157" s="5" t="str">
        <f aca="false">IF(F1157&lt;&gt;0,J1157&amp;":"&amp;B1157,"")</f>
        <v/>
      </c>
      <c r="D1157" s="5" t="str">
        <f aca="false">IF(F1157&lt;&gt;0,COUNTIF($K$2:K1157,K1157),"")</f>
        <v/>
      </c>
      <c r="E1157" s="5" t="str">
        <f aca="false">IF(F1157&lt;&gt;0,K1157&amp;":"&amp;D1157,"")</f>
        <v/>
      </c>
      <c r="G1157" s="21"/>
      <c r="H1157" s="0" t="str">
        <f aca="false">IFERROR(VLOOKUP(F1157, Entries!$B:$F, 2, FALSE()),"")</f>
        <v/>
      </c>
      <c r="I1157" s="0" t="str">
        <f aca="false">IFERROR(VLOOKUP(F1157, Entries!$B:$F, 3, FALSE()),"")</f>
        <v/>
      </c>
      <c r="J1157" s="0" t="str">
        <f aca="false">IFERROR(VLOOKUP(F1157, Entries!$B:$F, 4, FALSE()),"")</f>
        <v/>
      </c>
      <c r="K1157" s="0" t="str">
        <f aca="false">IFERROR(VLOOKUP(F1157, Entries!$B:$F, 5, FALSE()),"")</f>
        <v/>
      </c>
      <c r="L1157" s="0" t="str">
        <f aca="false">LEFT(Table22[[#This Row],[Category]],2)</f>
        <v/>
      </c>
      <c r="M1157" s="0" t="str">
        <f aca="false">IF(F1157&lt;&gt;0,COUNTIF($L$2:L1157,L1157),"")</f>
        <v/>
      </c>
      <c r="N1157" s="0" t="str">
        <f aca="false">IF(F1157&lt;&gt;0,L1157&amp;":"&amp;M1157,"")</f>
        <v/>
      </c>
    </row>
    <row r="1158" customFormat="false" ht="15" hidden="false" customHeight="false" outlineLevel="0" collapsed="false">
      <c r="A1158" s="5" t="n">
        <v>1157</v>
      </c>
      <c r="B1158" s="5" t="str">
        <f aca="false">IF(F1158&lt;&gt;"",COUNTIF($J$2:J1158,J1158),"")</f>
        <v/>
      </c>
      <c r="C1158" s="5" t="str">
        <f aca="false">IF(F1158&lt;&gt;0,J1158&amp;":"&amp;B1158,"")</f>
        <v/>
      </c>
      <c r="D1158" s="5" t="str">
        <f aca="false">IF(F1158&lt;&gt;0,COUNTIF($K$2:K1158,K1158),"")</f>
        <v/>
      </c>
      <c r="E1158" s="5" t="str">
        <f aca="false">IF(F1158&lt;&gt;0,K1158&amp;":"&amp;D1158,"")</f>
        <v/>
      </c>
      <c r="G1158" s="21"/>
      <c r="H1158" s="0" t="str">
        <f aca="false">IFERROR(VLOOKUP(F1158, Entries!$B:$F, 2, FALSE()),"")</f>
        <v/>
      </c>
      <c r="I1158" s="0" t="str">
        <f aca="false">IFERROR(VLOOKUP(F1158, Entries!$B:$F, 3, FALSE()),"")</f>
        <v/>
      </c>
      <c r="J1158" s="0" t="str">
        <f aca="false">IFERROR(VLOOKUP(F1158, Entries!$B:$F, 4, FALSE()),"")</f>
        <v/>
      </c>
      <c r="K1158" s="0" t="str">
        <f aca="false">IFERROR(VLOOKUP(F1158, Entries!$B:$F, 5, FALSE()),"")</f>
        <v/>
      </c>
      <c r="L1158" s="0" t="str">
        <f aca="false">LEFT(Table22[[#This Row],[Category]],2)</f>
        <v/>
      </c>
      <c r="M1158" s="0" t="str">
        <f aca="false">IF(F1158&lt;&gt;0,COUNTIF($L$2:L1158,L1158),"")</f>
        <v/>
      </c>
      <c r="N1158" s="0" t="str">
        <f aca="false">IF(F1158&lt;&gt;0,L1158&amp;":"&amp;M1158,"")</f>
        <v/>
      </c>
    </row>
    <row r="1159" customFormat="false" ht="15" hidden="false" customHeight="false" outlineLevel="0" collapsed="false">
      <c r="A1159" s="5" t="n">
        <v>1158</v>
      </c>
      <c r="B1159" s="5" t="str">
        <f aca="false">IF(F1159&lt;&gt;"",COUNTIF($J$2:J1159,J1159),"")</f>
        <v/>
      </c>
      <c r="C1159" s="5" t="str">
        <f aca="false">IF(F1159&lt;&gt;0,J1159&amp;":"&amp;B1159,"")</f>
        <v/>
      </c>
      <c r="D1159" s="5" t="str">
        <f aca="false">IF(F1159&lt;&gt;0,COUNTIF($K$2:K1159,K1159),"")</f>
        <v/>
      </c>
      <c r="E1159" s="5" t="str">
        <f aca="false">IF(F1159&lt;&gt;0,K1159&amp;":"&amp;D1159,"")</f>
        <v/>
      </c>
      <c r="G1159" s="21"/>
      <c r="H1159" s="0" t="str">
        <f aca="false">IFERROR(VLOOKUP(F1159, Entries!$B:$F, 2, FALSE()),"")</f>
        <v/>
      </c>
      <c r="I1159" s="0" t="str">
        <f aca="false">IFERROR(VLOOKUP(F1159, Entries!$B:$F, 3, FALSE()),"")</f>
        <v/>
      </c>
      <c r="J1159" s="0" t="str">
        <f aca="false">IFERROR(VLOOKUP(F1159, Entries!$B:$F, 4, FALSE()),"")</f>
        <v/>
      </c>
      <c r="K1159" s="0" t="str">
        <f aca="false">IFERROR(VLOOKUP(F1159, Entries!$B:$F, 5, FALSE()),"")</f>
        <v/>
      </c>
      <c r="L1159" s="0" t="str">
        <f aca="false">LEFT(Table22[[#This Row],[Category]],2)</f>
        <v/>
      </c>
      <c r="M1159" s="0" t="str">
        <f aca="false">IF(F1159&lt;&gt;0,COUNTIF($L$2:L1159,L1159),"")</f>
        <v/>
      </c>
      <c r="N1159" s="0" t="str">
        <f aca="false">IF(F1159&lt;&gt;0,L1159&amp;":"&amp;M1159,"")</f>
        <v/>
      </c>
    </row>
    <row r="1160" customFormat="false" ht="15" hidden="false" customHeight="false" outlineLevel="0" collapsed="false">
      <c r="A1160" s="5" t="n">
        <v>1159</v>
      </c>
      <c r="B1160" s="5" t="str">
        <f aca="false">IF(F1160&lt;&gt;"",COUNTIF($J$2:J1160,J1160),"")</f>
        <v/>
      </c>
      <c r="C1160" s="5" t="str">
        <f aca="false">IF(F1160&lt;&gt;0,J1160&amp;":"&amp;B1160,"")</f>
        <v/>
      </c>
      <c r="D1160" s="5" t="str">
        <f aca="false">IF(F1160&lt;&gt;0,COUNTIF($K$2:K1160,K1160),"")</f>
        <v/>
      </c>
      <c r="E1160" s="5" t="str">
        <f aca="false">IF(F1160&lt;&gt;0,K1160&amp;":"&amp;D1160,"")</f>
        <v/>
      </c>
      <c r="G1160" s="21"/>
      <c r="H1160" s="0" t="str">
        <f aca="false">IFERROR(VLOOKUP(F1160, Entries!$B:$F, 2, FALSE()),"")</f>
        <v/>
      </c>
      <c r="I1160" s="0" t="str">
        <f aca="false">IFERROR(VLOOKUP(F1160, Entries!$B:$F, 3, FALSE()),"")</f>
        <v/>
      </c>
      <c r="J1160" s="0" t="str">
        <f aca="false">IFERROR(VLOOKUP(F1160, Entries!$B:$F, 4, FALSE()),"")</f>
        <v/>
      </c>
      <c r="K1160" s="0" t="str">
        <f aca="false">IFERROR(VLOOKUP(F1160, Entries!$B:$F, 5, FALSE()),"")</f>
        <v/>
      </c>
      <c r="L1160" s="0" t="str">
        <f aca="false">LEFT(Table22[[#This Row],[Category]],2)</f>
        <v/>
      </c>
      <c r="M1160" s="0" t="str">
        <f aca="false">IF(F1160&lt;&gt;0,COUNTIF($L$2:L1160,L1160),"")</f>
        <v/>
      </c>
      <c r="N1160" s="0" t="str">
        <f aca="false">IF(F1160&lt;&gt;0,L1160&amp;":"&amp;M1160,"")</f>
        <v/>
      </c>
    </row>
    <row r="1161" customFormat="false" ht="15" hidden="false" customHeight="false" outlineLevel="0" collapsed="false">
      <c r="A1161" s="5" t="n">
        <v>1160</v>
      </c>
      <c r="B1161" s="5" t="str">
        <f aca="false">IF(F1161&lt;&gt;"",COUNTIF($J$2:J1161,J1161),"")</f>
        <v/>
      </c>
      <c r="C1161" s="5" t="str">
        <f aca="false">IF(F1161&lt;&gt;0,J1161&amp;":"&amp;B1161,"")</f>
        <v/>
      </c>
      <c r="D1161" s="5" t="str">
        <f aca="false">IF(F1161&lt;&gt;0,COUNTIF($K$2:K1161,K1161),"")</f>
        <v/>
      </c>
      <c r="E1161" s="5" t="str">
        <f aca="false">IF(F1161&lt;&gt;0,K1161&amp;":"&amp;D1161,"")</f>
        <v/>
      </c>
      <c r="G1161" s="21"/>
      <c r="H1161" s="0" t="str">
        <f aca="false">IFERROR(VLOOKUP(F1161, Entries!$B:$F, 2, FALSE()),"")</f>
        <v/>
      </c>
      <c r="I1161" s="0" t="str">
        <f aca="false">IFERROR(VLOOKUP(F1161, Entries!$B:$F, 3, FALSE()),"")</f>
        <v/>
      </c>
      <c r="J1161" s="0" t="str">
        <f aca="false">IFERROR(VLOOKUP(F1161, Entries!$B:$F, 4, FALSE()),"")</f>
        <v/>
      </c>
      <c r="K1161" s="0" t="str">
        <f aca="false">IFERROR(VLOOKUP(F1161, Entries!$B:$F, 5, FALSE()),"")</f>
        <v/>
      </c>
      <c r="L1161" s="0" t="str">
        <f aca="false">LEFT(Table22[[#This Row],[Category]],2)</f>
        <v/>
      </c>
      <c r="M1161" s="0" t="str">
        <f aca="false">IF(F1161&lt;&gt;0,COUNTIF($L$2:L1161,L1161),"")</f>
        <v/>
      </c>
      <c r="N1161" s="0" t="str">
        <f aca="false">IF(F1161&lt;&gt;0,L1161&amp;":"&amp;M1161,"")</f>
        <v/>
      </c>
    </row>
    <row r="1162" customFormat="false" ht="15" hidden="false" customHeight="false" outlineLevel="0" collapsed="false">
      <c r="A1162" s="5" t="n">
        <v>1161</v>
      </c>
      <c r="B1162" s="5" t="str">
        <f aca="false">IF(F1162&lt;&gt;"",COUNTIF($J$2:J1162,J1162),"")</f>
        <v/>
      </c>
      <c r="C1162" s="5" t="str">
        <f aca="false">IF(F1162&lt;&gt;0,J1162&amp;":"&amp;B1162,"")</f>
        <v/>
      </c>
      <c r="D1162" s="5" t="str">
        <f aca="false">IF(F1162&lt;&gt;0,COUNTIF($K$2:K1162,K1162),"")</f>
        <v/>
      </c>
      <c r="E1162" s="5" t="str">
        <f aca="false">IF(F1162&lt;&gt;0,K1162&amp;":"&amp;D1162,"")</f>
        <v/>
      </c>
      <c r="G1162" s="21"/>
      <c r="H1162" s="0" t="str">
        <f aca="false">IFERROR(VLOOKUP(F1162, Entries!$B:$F, 2, FALSE()),"")</f>
        <v/>
      </c>
      <c r="I1162" s="0" t="str">
        <f aca="false">IFERROR(VLOOKUP(F1162, Entries!$B:$F, 3, FALSE()),"")</f>
        <v/>
      </c>
      <c r="J1162" s="0" t="str">
        <f aca="false">IFERROR(VLOOKUP(F1162, Entries!$B:$F, 4, FALSE()),"")</f>
        <v/>
      </c>
      <c r="K1162" s="0" t="str">
        <f aca="false">IFERROR(VLOOKUP(F1162, Entries!$B:$F, 5, FALSE()),"")</f>
        <v/>
      </c>
      <c r="L1162" s="0" t="str">
        <f aca="false">LEFT(Table22[[#This Row],[Category]],2)</f>
        <v/>
      </c>
      <c r="M1162" s="0" t="str">
        <f aca="false">IF(F1162&lt;&gt;0,COUNTIF($L$2:L1162,L1162),"")</f>
        <v/>
      </c>
      <c r="N1162" s="0" t="str">
        <f aca="false">IF(F1162&lt;&gt;0,L1162&amp;":"&amp;M1162,"")</f>
        <v/>
      </c>
    </row>
    <row r="1163" customFormat="false" ht="15" hidden="false" customHeight="false" outlineLevel="0" collapsed="false">
      <c r="A1163" s="5" t="n">
        <v>1162</v>
      </c>
      <c r="B1163" s="5" t="str">
        <f aca="false">IF(F1163&lt;&gt;"",COUNTIF($J$2:J1163,J1163),"")</f>
        <v/>
      </c>
      <c r="C1163" s="5" t="str">
        <f aca="false">IF(F1163&lt;&gt;0,J1163&amp;":"&amp;B1163,"")</f>
        <v/>
      </c>
      <c r="D1163" s="5" t="str">
        <f aca="false">IF(F1163&lt;&gt;0,COUNTIF($K$2:K1163,K1163),"")</f>
        <v/>
      </c>
      <c r="E1163" s="5" t="str">
        <f aca="false">IF(F1163&lt;&gt;0,K1163&amp;":"&amp;D1163,"")</f>
        <v/>
      </c>
      <c r="G1163" s="21"/>
      <c r="H1163" s="0" t="str">
        <f aca="false">IFERROR(VLOOKUP(F1163, Entries!$B:$F, 2, FALSE()),"")</f>
        <v/>
      </c>
      <c r="I1163" s="0" t="str">
        <f aca="false">IFERROR(VLOOKUP(F1163, Entries!$B:$F, 3, FALSE()),"")</f>
        <v/>
      </c>
      <c r="J1163" s="0" t="str">
        <f aca="false">IFERROR(VLOOKUP(F1163, Entries!$B:$F, 4, FALSE()),"")</f>
        <v/>
      </c>
      <c r="K1163" s="0" t="str">
        <f aca="false">IFERROR(VLOOKUP(F1163, Entries!$B:$F, 5, FALSE()),"")</f>
        <v/>
      </c>
      <c r="L1163" s="0" t="str">
        <f aca="false">LEFT(Table22[[#This Row],[Category]],2)</f>
        <v/>
      </c>
      <c r="M1163" s="0" t="str">
        <f aca="false">IF(F1163&lt;&gt;0,COUNTIF($L$2:L1163,L1163),"")</f>
        <v/>
      </c>
      <c r="N1163" s="0" t="str">
        <f aca="false">IF(F1163&lt;&gt;0,L1163&amp;":"&amp;M1163,"")</f>
        <v/>
      </c>
    </row>
    <row r="1164" customFormat="false" ht="15" hidden="false" customHeight="false" outlineLevel="0" collapsed="false">
      <c r="A1164" s="5" t="n">
        <v>1163</v>
      </c>
      <c r="B1164" s="5" t="str">
        <f aca="false">IF(F1164&lt;&gt;"",COUNTIF($J$2:J1164,J1164),"")</f>
        <v/>
      </c>
      <c r="C1164" s="5" t="str">
        <f aca="false">IF(F1164&lt;&gt;0,J1164&amp;":"&amp;B1164,"")</f>
        <v/>
      </c>
      <c r="D1164" s="5" t="str">
        <f aca="false">IF(F1164&lt;&gt;0,COUNTIF($K$2:K1164,K1164),"")</f>
        <v/>
      </c>
      <c r="E1164" s="5" t="str">
        <f aca="false">IF(F1164&lt;&gt;0,K1164&amp;":"&amp;D1164,"")</f>
        <v/>
      </c>
      <c r="G1164" s="21"/>
      <c r="H1164" s="0" t="str">
        <f aca="false">IFERROR(VLOOKUP(F1164, Entries!$B:$F, 2, FALSE()),"")</f>
        <v/>
      </c>
      <c r="I1164" s="0" t="str">
        <f aca="false">IFERROR(VLOOKUP(F1164, Entries!$B:$F, 3, FALSE()),"")</f>
        <v/>
      </c>
      <c r="J1164" s="0" t="str">
        <f aca="false">IFERROR(VLOOKUP(F1164, Entries!$B:$F, 4, FALSE()),"")</f>
        <v/>
      </c>
      <c r="K1164" s="0" t="str">
        <f aca="false">IFERROR(VLOOKUP(F1164, Entries!$B:$F, 5, FALSE()),"")</f>
        <v/>
      </c>
      <c r="L1164" s="0" t="str">
        <f aca="false">LEFT(Table22[[#This Row],[Category]],2)</f>
        <v/>
      </c>
      <c r="M1164" s="0" t="str">
        <f aca="false">IF(F1164&lt;&gt;0,COUNTIF($L$2:L1164,L1164),"")</f>
        <v/>
      </c>
      <c r="N1164" s="0" t="str">
        <f aca="false">IF(F1164&lt;&gt;0,L1164&amp;":"&amp;M1164,"")</f>
        <v/>
      </c>
    </row>
    <row r="1165" customFormat="false" ht="15" hidden="false" customHeight="false" outlineLevel="0" collapsed="false">
      <c r="A1165" s="5" t="n">
        <v>1164</v>
      </c>
      <c r="B1165" s="5" t="str">
        <f aca="false">IF(F1165&lt;&gt;"",COUNTIF($J$2:J1165,J1165),"")</f>
        <v/>
      </c>
      <c r="C1165" s="5" t="str">
        <f aca="false">IF(F1165&lt;&gt;0,J1165&amp;":"&amp;B1165,"")</f>
        <v/>
      </c>
      <c r="D1165" s="5" t="str">
        <f aca="false">IF(F1165&lt;&gt;0,COUNTIF($K$2:K1165,K1165),"")</f>
        <v/>
      </c>
      <c r="E1165" s="5" t="str">
        <f aca="false">IF(F1165&lt;&gt;0,K1165&amp;":"&amp;D1165,"")</f>
        <v/>
      </c>
      <c r="G1165" s="21"/>
      <c r="H1165" s="0" t="str">
        <f aca="false">IFERROR(VLOOKUP(F1165, Entries!$B:$F, 2, FALSE()),"")</f>
        <v/>
      </c>
      <c r="I1165" s="0" t="str">
        <f aca="false">IFERROR(VLOOKUP(F1165, Entries!$B:$F, 3, FALSE()),"")</f>
        <v/>
      </c>
      <c r="J1165" s="0" t="str">
        <f aca="false">IFERROR(VLOOKUP(F1165, Entries!$B:$F, 4, FALSE()),"")</f>
        <v/>
      </c>
      <c r="K1165" s="0" t="str">
        <f aca="false">IFERROR(VLOOKUP(F1165, Entries!$B:$F, 5, FALSE()),"")</f>
        <v/>
      </c>
      <c r="L1165" s="0" t="str">
        <f aca="false">LEFT(Table22[[#This Row],[Category]],2)</f>
        <v/>
      </c>
      <c r="M1165" s="0" t="str">
        <f aca="false">IF(F1165&lt;&gt;0,COUNTIF($L$2:L1165,L1165),"")</f>
        <v/>
      </c>
      <c r="N1165" s="0" t="str">
        <f aca="false">IF(F1165&lt;&gt;0,L1165&amp;":"&amp;M1165,"")</f>
        <v/>
      </c>
    </row>
    <row r="1166" customFormat="false" ht="15" hidden="false" customHeight="false" outlineLevel="0" collapsed="false">
      <c r="A1166" s="5" t="n">
        <v>1165</v>
      </c>
      <c r="B1166" s="5" t="str">
        <f aca="false">IF(F1166&lt;&gt;"",COUNTIF($J$2:J1166,J1166),"")</f>
        <v/>
      </c>
      <c r="C1166" s="5" t="str">
        <f aca="false">IF(F1166&lt;&gt;0,J1166&amp;":"&amp;B1166,"")</f>
        <v/>
      </c>
      <c r="D1166" s="5" t="str">
        <f aca="false">IF(F1166&lt;&gt;0,COUNTIF($K$2:K1166,K1166),"")</f>
        <v/>
      </c>
      <c r="E1166" s="5" t="str">
        <f aca="false">IF(F1166&lt;&gt;0,K1166&amp;":"&amp;D1166,"")</f>
        <v/>
      </c>
      <c r="G1166" s="21"/>
      <c r="H1166" s="0" t="str">
        <f aca="false">IFERROR(VLOOKUP(F1166, Entries!$B:$F, 2, FALSE()),"")</f>
        <v/>
      </c>
      <c r="I1166" s="0" t="str">
        <f aca="false">IFERROR(VLOOKUP(F1166, Entries!$B:$F, 3, FALSE()),"")</f>
        <v/>
      </c>
      <c r="J1166" s="0" t="str">
        <f aca="false">IFERROR(VLOOKUP(F1166, Entries!$B:$F, 4, FALSE()),"")</f>
        <v/>
      </c>
      <c r="K1166" s="0" t="str">
        <f aca="false">IFERROR(VLOOKUP(F1166, Entries!$B:$F, 5, FALSE()),"")</f>
        <v/>
      </c>
      <c r="L1166" s="0" t="str">
        <f aca="false">LEFT(Table22[[#This Row],[Category]],2)</f>
        <v/>
      </c>
      <c r="M1166" s="0" t="str">
        <f aca="false">IF(F1166&lt;&gt;0,COUNTIF($L$2:L1166,L1166),"")</f>
        <v/>
      </c>
      <c r="N1166" s="0" t="str">
        <f aca="false">IF(F1166&lt;&gt;0,L1166&amp;":"&amp;M1166,"")</f>
        <v/>
      </c>
    </row>
    <row r="1167" customFormat="false" ht="15" hidden="false" customHeight="false" outlineLevel="0" collapsed="false">
      <c r="A1167" s="5" t="n">
        <v>1166</v>
      </c>
      <c r="B1167" s="5" t="str">
        <f aca="false">IF(F1167&lt;&gt;"",COUNTIF($J$2:J1167,J1167),"")</f>
        <v/>
      </c>
      <c r="C1167" s="5" t="str">
        <f aca="false">IF(F1167&lt;&gt;0,J1167&amp;":"&amp;B1167,"")</f>
        <v/>
      </c>
      <c r="D1167" s="5" t="str">
        <f aca="false">IF(F1167&lt;&gt;0,COUNTIF($K$2:K1167,K1167),"")</f>
        <v/>
      </c>
      <c r="E1167" s="5" t="str">
        <f aca="false">IF(F1167&lt;&gt;0,K1167&amp;":"&amp;D1167,"")</f>
        <v/>
      </c>
      <c r="G1167" s="21"/>
      <c r="H1167" s="0" t="str">
        <f aca="false">IFERROR(VLOOKUP(F1167, Entries!$B:$F, 2, FALSE()),"")</f>
        <v/>
      </c>
      <c r="I1167" s="0" t="str">
        <f aca="false">IFERROR(VLOOKUP(F1167, Entries!$B:$F, 3, FALSE()),"")</f>
        <v/>
      </c>
      <c r="J1167" s="0" t="str">
        <f aca="false">IFERROR(VLOOKUP(F1167, Entries!$B:$F, 4, FALSE()),"")</f>
        <v/>
      </c>
      <c r="K1167" s="0" t="str">
        <f aca="false">IFERROR(VLOOKUP(F1167, Entries!$B:$F, 5, FALSE()),"")</f>
        <v/>
      </c>
      <c r="L1167" s="0" t="str">
        <f aca="false">LEFT(Table22[[#This Row],[Category]],2)</f>
        <v/>
      </c>
      <c r="M1167" s="0" t="str">
        <f aca="false">IF(F1167&lt;&gt;0,COUNTIF($L$2:L1167,L1167),"")</f>
        <v/>
      </c>
      <c r="N1167" s="0" t="str">
        <f aca="false">IF(F1167&lt;&gt;0,L1167&amp;":"&amp;M1167,"")</f>
        <v/>
      </c>
    </row>
    <row r="1168" customFormat="false" ht="15" hidden="false" customHeight="false" outlineLevel="0" collapsed="false">
      <c r="A1168" s="5" t="n">
        <v>1167</v>
      </c>
      <c r="B1168" s="5" t="str">
        <f aca="false">IF(F1168&lt;&gt;"",COUNTIF($J$2:J1168,J1168),"")</f>
        <v/>
      </c>
      <c r="C1168" s="5" t="str">
        <f aca="false">IF(F1168&lt;&gt;0,J1168&amp;":"&amp;B1168,"")</f>
        <v/>
      </c>
      <c r="D1168" s="5" t="str">
        <f aca="false">IF(F1168&lt;&gt;0,COUNTIF($K$2:K1168,K1168),"")</f>
        <v/>
      </c>
      <c r="E1168" s="5" t="str">
        <f aca="false">IF(F1168&lt;&gt;0,K1168&amp;":"&amp;D1168,"")</f>
        <v/>
      </c>
      <c r="G1168" s="21"/>
      <c r="H1168" s="0" t="str">
        <f aca="false">IFERROR(VLOOKUP(F1168, Entries!$B:$F, 2, FALSE()),"")</f>
        <v/>
      </c>
      <c r="I1168" s="0" t="str">
        <f aca="false">IFERROR(VLOOKUP(F1168, Entries!$B:$F, 3, FALSE()),"")</f>
        <v/>
      </c>
      <c r="J1168" s="0" t="str">
        <f aca="false">IFERROR(VLOOKUP(F1168, Entries!$B:$F, 4, FALSE()),"")</f>
        <v/>
      </c>
      <c r="K1168" s="0" t="str">
        <f aca="false">IFERROR(VLOOKUP(F1168, Entries!$B:$F, 5, FALSE()),"")</f>
        <v/>
      </c>
      <c r="L1168" s="0" t="str">
        <f aca="false">LEFT(Table22[[#This Row],[Category]],2)</f>
        <v/>
      </c>
      <c r="M1168" s="0" t="str">
        <f aca="false">IF(F1168&lt;&gt;0,COUNTIF($L$2:L1168,L1168),"")</f>
        <v/>
      </c>
      <c r="N1168" s="0" t="str">
        <f aca="false">IF(F1168&lt;&gt;0,L1168&amp;":"&amp;M1168,"")</f>
        <v/>
      </c>
    </row>
    <row r="1169" customFormat="false" ht="15" hidden="false" customHeight="false" outlineLevel="0" collapsed="false">
      <c r="A1169" s="5" t="n">
        <v>1168</v>
      </c>
      <c r="B1169" s="5" t="str">
        <f aca="false">IF(F1169&lt;&gt;"",COUNTIF($J$2:J1169,J1169),"")</f>
        <v/>
      </c>
      <c r="C1169" s="5" t="str">
        <f aca="false">IF(F1169&lt;&gt;0,J1169&amp;":"&amp;B1169,"")</f>
        <v/>
      </c>
      <c r="D1169" s="5" t="str">
        <f aca="false">IF(F1169&lt;&gt;0,COUNTIF($K$2:K1169,K1169),"")</f>
        <v/>
      </c>
      <c r="E1169" s="5" t="str">
        <f aca="false">IF(F1169&lt;&gt;0,K1169&amp;":"&amp;D1169,"")</f>
        <v/>
      </c>
      <c r="G1169" s="21"/>
      <c r="H1169" s="0" t="str">
        <f aca="false">IFERROR(VLOOKUP(F1169, Entries!$B:$F, 2, FALSE()),"")</f>
        <v/>
      </c>
      <c r="I1169" s="0" t="str">
        <f aca="false">IFERROR(VLOOKUP(F1169, Entries!$B:$F, 3, FALSE()),"")</f>
        <v/>
      </c>
      <c r="J1169" s="0" t="str">
        <f aca="false">IFERROR(VLOOKUP(F1169, Entries!$B:$F, 4, FALSE()),"")</f>
        <v/>
      </c>
      <c r="K1169" s="0" t="str">
        <f aca="false">IFERROR(VLOOKUP(F1169, Entries!$B:$F, 5, FALSE()),"")</f>
        <v/>
      </c>
      <c r="L1169" s="0" t="str">
        <f aca="false">LEFT(Table22[[#This Row],[Category]],2)</f>
        <v/>
      </c>
      <c r="M1169" s="0" t="str">
        <f aca="false">IF(F1169&lt;&gt;0,COUNTIF($L$2:L1169,L1169),"")</f>
        <v/>
      </c>
      <c r="N1169" s="0" t="str">
        <f aca="false">IF(F1169&lt;&gt;0,L1169&amp;":"&amp;M1169,"")</f>
        <v/>
      </c>
    </row>
    <row r="1170" customFormat="false" ht="15" hidden="false" customHeight="false" outlineLevel="0" collapsed="false">
      <c r="A1170" s="5" t="n">
        <v>1169</v>
      </c>
      <c r="B1170" s="5" t="str">
        <f aca="false">IF(F1170&lt;&gt;"",COUNTIF($J$2:J1170,J1170),"")</f>
        <v/>
      </c>
      <c r="C1170" s="5" t="str">
        <f aca="false">IF(F1170&lt;&gt;0,J1170&amp;":"&amp;B1170,"")</f>
        <v/>
      </c>
      <c r="D1170" s="5" t="str">
        <f aca="false">IF(F1170&lt;&gt;0,COUNTIF($K$2:K1170,K1170),"")</f>
        <v/>
      </c>
      <c r="E1170" s="5" t="str">
        <f aca="false">IF(F1170&lt;&gt;0,K1170&amp;":"&amp;D1170,"")</f>
        <v/>
      </c>
      <c r="G1170" s="21"/>
      <c r="H1170" s="0" t="str">
        <f aca="false">IFERROR(VLOOKUP(F1170, Entries!$B:$F, 2, FALSE()),"")</f>
        <v/>
      </c>
      <c r="I1170" s="0" t="str">
        <f aca="false">IFERROR(VLOOKUP(F1170, Entries!$B:$F, 3, FALSE()),"")</f>
        <v/>
      </c>
      <c r="J1170" s="0" t="str">
        <f aca="false">IFERROR(VLOOKUP(F1170, Entries!$B:$F, 4, FALSE()),"")</f>
        <v/>
      </c>
      <c r="K1170" s="0" t="str">
        <f aca="false">IFERROR(VLOOKUP(F1170, Entries!$B:$F, 5, FALSE()),"")</f>
        <v/>
      </c>
      <c r="L1170" s="0" t="str">
        <f aca="false">LEFT(Table22[[#This Row],[Category]],2)</f>
        <v/>
      </c>
      <c r="M1170" s="0" t="str">
        <f aca="false">IF(F1170&lt;&gt;0,COUNTIF($L$2:L1170,L1170),"")</f>
        <v/>
      </c>
      <c r="N1170" s="0" t="str">
        <f aca="false">IF(F1170&lt;&gt;0,L1170&amp;":"&amp;M1170,"")</f>
        <v/>
      </c>
    </row>
    <row r="1171" customFormat="false" ht="15" hidden="false" customHeight="false" outlineLevel="0" collapsed="false">
      <c r="A1171" s="5" t="n">
        <v>1170</v>
      </c>
      <c r="B1171" s="5" t="str">
        <f aca="false">IF(F1171&lt;&gt;"",COUNTIF($J$2:J1171,J1171),"")</f>
        <v/>
      </c>
      <c r="C1171" s="5" t="str">
        <f aca="false">IF(F1171&lt;&gt;0,J1171&amp;":"&amp;B1171,"")</f>
        <v/>
      </c>
      <c r="D1171" s="5" t="str">
        <f aca="false">IF(F1171&lt;&gt;0,COUNTIF($K$2:K1171,K1171),"")</f>
        <v/>
      </c>
      <c r="E1171" s="5" t="str">
        <f aca="false">IF(F1171&lt;&gt;0,K1171&amp;":"&amp;D1171,"")</f>
        <v/>
      </c>
      <c r="G1171" s="21"/>
      <c r="H1171" s="0" t="str">
        <f aca="false">IFERROR(VLOOKUP(F1171, Entries!$B:$F, 2, FALSE()),"")</f>
        <v/>
      </c>
      <c r="I1171" s="0" t="str">
        <f aca="false">IFERROR(VLOOKUP(F1171, Entries!$B:$F, 3, FALSE()),"")</f>
        <v/>
      </c>
      <c r="J1171" s="0" t="str">
        <f aca="false">IFERROR(VLOOKUP(F1171, Entries!$B:$F, 4, FALSE()),"")</f>
        <v/>
      </c>
      <c r="K1171" s="0" t="str">
        <f aca="false">IFERROR(VLOOKUP(F1171, Entries!$B:$F, 5, FALSE()),"")</f>
        <v/>
      </c>
      <c r="L1171" s="0" t="str">
        <f aca="false">LEFT(Table22[[#This Row],[Category]],2)</f>
        <v/>
      </c>
      <c r="M1171" s="0" t="str">
        <f aca="false">IF(F1171&lt;&gt;0,COUNTIF($L$2:L1171,L1171),"")</f>
        <v/>
      </c>
      <c r="N1171" s="0" t="str">
        <f aca="false">IF(F1171&lt;&gt;0,L1171&amp;":"&amp;M1171,"")</f>
        <v/>
      </c>
    </row>
    <row r="1172" customFormat="false" ht="15" hidden="false" customHeight="false" outlineLevel="0" collapsed="false">
      <c r="A1172" s="5" t="n">
        <v>1171</v>
      </c>
      <c r="B1172" s="5" t="str">
        <f aca="false">IF(F1172&lt;&gt;"",COUNTIF($J$2:J1172,J1172),"")</f>
        <v/>
      </c>
      <c r="C1172" s="5" t="str">
        <f aca="false">IF(F1172&lt;&gt;0,J1172&amp;":"&amp;B1172,"")</f>
        <v/>
      </c>
      <c r="D1172" s="5" t="str">
        <f aca="false">IF(F1172&lt;&gt;0,COUNTIF($K$2:K1172,K1172),"")</f>
        <v/>
      </c>
      <c r="E1172" s="5" t="str">
        <f aca="false">IF(F1172&lt;&gt;0,K1172&amp;":"&amp;D1172,"")</f>
        <v/>
      </c>
      <c r="G1172" s="21"/>
      <c r="H1172" s="0" t="str">
        <f aca="false">IFERROR(VLOOKUP(F1172, Entries!$B:$F, 2, FALSE()),"")</f>
        <v/>
      </c>
      <c r="I1172" s="0" t="str">
        <f aca="false">IFERROR(VLOOKUP(F1172, Entries!$B:$F, 3, FALSE()),"")</f>
        <v/>
      </c>
      <c r="J1172" s="0" t="str">
        <f aca="false">IFERROR(VLOOKUP(F1172, Entries!$B:$F, 4, FALSE()),"")</f>
        <v/>
      </c>
      <c r="K1172" s="0" t="str">
        <f aca="false">IFERROR(VLOOKUP(F1172, Entries!$B:$F, 5, FALSE()),"")</f>
        <v/>
      </c>
      <c r="L1172" s="0" t="str">
        <f aca="false">LEFT(Table22[[#This Row],[Category]],2)</f>
        <v/>
      </c>
      <c r="M1172" s="0" t="str">
        <f aca="false">IF(F1172&lt;&gt;0,COUNTIF($L$2:L1172,L1172),"")</f>
        <v/>
      </c>
      <c r="N1172" s="0" t="str">
        <f aca="false">IF(F1172&lt;&gt;0,L1172&amp;":"&amp;M1172,"")</f>
        <v/>
      </c>
    </row>
    <row r="1173" customFormat="false" ht="15" hidden="false" customHeight="false" outlineLevel="0" collapsed="false">
      <c r="A1173" s="5" t="n">
        <v>1172</v>
      </c>
      <c r="B1173" s="5" t="str">
        <f aca="false">IF(F1173&lt;&gt;"",COUNTIF($J$2:J1173,J1173),"")</f>
        <v/>
      </c>
      <c r="C1173" s="5" t="str">
        <f aca="false">IF(F1173&lt;&gt;0,J1173&amp;":"&amp;B1173,"")</f>
        <v/>
      </c>
      <c r="D1173" s="5" t="str">
        <f aca="false">IF(F1173&lt;&gt;0,COUNTIF($K$2:K1173,K1173),"")</f>
        <v/>
      </c>
      <c r="E1173" s="5" t="str">
        <f aca="false">IF(F1173&lt;&gt;0,K1173&amp;":"&amp;D1173,"")</f>
        <v/>
      </c>
      <c r="G1173" s="21"/>
      <c r="H1173" s="0" t="str">
        <f aca="false">IFERROR(VLOOKUP(F1173, Entries!$B:$F, 2, FALSE()),"")</f>
        <v/>
      </c>
      <c r="I1173" s="0" t="str">
        <f aca="false">IFERROR(VLOOKUP(F1173, Entries!$B:$F, 3, FALSE()),"")</f>
        <v/>
      </c>
      <c r="J1173" s="0" t="str">
        <f aca="false">IFERROR(VLOOKUP(F1173, Entries!$B:$F, 4, FALSE()),"")</f>
        <v/>
      </c>
      <c r="K1173" s="0" t="str">
        <f aca="false">IFERROR(VLOOKUP(F1173, Entries!$B:$F, 5, FALSE()),"")</f>
        <v/>
      </c>
      <c r="L1173" s="0" t="str">
        <f aca="false">LEFT(Table22[[#This Row],[Category]],2)</f>
        <v/>
      </c>
      <c r="M1173" s="0" t="str">
        <f aca="false">IF(F1173&lt;&gt;0,COUNTIF($L$2:L1173,L1173),"")</f>
        <v/>
      </c>
      <c r="N1173" s="0" t="str">
        <f aca="false">IF(F1173&lt;&gt;0,L1173&amp;":"&amp;M1173,"")</f>
        <v/>
      </c>
    </row>
    <row r="1174" customFormat="false" ht="15" hidden="false" customHeight="false" outlineLevel="0" collapsed="false">
      <c r="A1174" s="5" t="n">
        <v>1173</v>
      </c>
      <c r="B1174" s="5" t="str">
        <f aca="false">IF(F1174&lt;&gt;"",COUNTIF($J$2:J1174,J1174),"")</f>
        <v/>
      </c>
      <c r="C1174" s="5" t="str">
        <f aca="false">IF(F1174&lt;&gt;0,J1174&amp;":"&amp;B1174,"")</f>
        <v/>
      </c>
      <c r="D1174" s="5" t="str">
        <f aca="false">IF(F1174&lt;&gt;0,COUNTIF($K$2:K1174,K1174),"")</f>
        <v/>
      </c>
      <c r="E1174" s="5" t="str">
        <f aca="false">IF(F1174&lt;&gt;0,K1174&amp;":"&amp;D1174,"")</f>
        <v/>
      </c>
      <c r="G1174" s="21"/>
      <c r="H1174" s="0" t="str">
        <f aca="false">IFERROR(VLOOKUP(F1174, Entries!$B:$F, 2, FALSE()),"")</f>
        <v/>
      </c>
      <c r="I1174" s="0" t="str">
        <f aca="false">IFERROR(VLOOKUP(F1174, Entries!$B:$F, 3, FALSE()),"")</f>
        <v/>
      </c>
      <c r="J1174" s="0" t="str">
        <f aca="false">IFERROR(VLOOKUP(F1174, Entries!$B:$F, 4, FALSE()),"")</f>
        <v/>
      </c>
      <c r="K1174" s="0" t="str">
        <f aca="false">IFERROR(VLOOKUP(F1174, Entries!$B:$F, 5, FALSE()),"")</f>
        <v/>
      </c>
      <c r="L1174" s="0" t="str">
        <f aca="false">LEFT(Table22[[#This Row],[Category]],2)</f>
        <v/>
      </c>
      <c r="M1174" s="0" t="str">
        <f aca="false">IF(F1174&lt;&gt;0,COUNTIF($L$2:L1174,L1174),"")</f>
        <v/>
      </c>
      <c r="N1174" s="0" t="str">
        <f aca="false">IF(F1174&lt;&gt;0,L1174&amp;":"&amp;M1174,"")</f>
        <v/>
      </c>
    </row>
    <row r="1175" customFormat="false" ht="15" hidden="false" customHeight="false" outlineLevel="0" collapsed="false">
      <c r="A1175" s="5" t="n">
        <v>1174</v>
      </c>
      <c r="B1175" s="5" t="str">
        <f aca="false">IF(F1175&lt;&gt;"",COUNTIF($J$2:J1175,J1175),"")</f>
        <v/>
      </c>
      <c r="C1175" s="5" t="str">
        <f aca="false">IF(F1175&lt;&gt;0,J1175&amp;":"&amp;B1175,"")</f>
        <v/>
      </c>
      <c r="D1175" s="5" t="str">
        <f aca="false">IF(F1175&lt;&gt;0,COUNTIF($K$2:K1175,K1175),"")</f>
        <v/>
      </c>
      <c r="E1175" s="5" t="str">
        <f aca="false">IF(F1175&lt;&gt;0,K1175&amp;":"&amp;D1175,"")</f>
        <v/>
      </c>
      <c r="G1175" s="21"/>
      <c r="H1175" s="0" t="str">
        <f aca="false">IFERROR(VLOOKUP(F1175, Entries!$B:$F, 2, FALSE()),"")</f>
        <v/>
      </c>
      <c r="I1175" s="0" t="str">
        <f aca="false">IFERROR(VLOOKUP(F1175, Entries!$B:$F, 3, FALSE()),"")</f>
        <v/>
      </c>
      <c r="J1175" s="0" t="str">
        <f aca="false">IFERROR(VLOOKUP(F1175, Entries!$B:$F, 4, FALSE()),"")</f>
        <v/>
      </c>
      <c r="K1175" s="0" t="str">
        <f aca="false">IFERROR(VLOOKUP(F1175, Entries!$B:$F, 5, FALSE()),"")</f>
        <v/>
      </c>
      <c r="L1175" s="0" t="str">
        <f aca="false">LEFT(Table22[[#This Row],[Category]],2)</f>
        <v/>
      </c>
      <c r="M1175" s="0" t="str">
        <f aca="false">IF(F1175&lt;&gt;0,COUNTIF($L$2:L1175,L1175),"")</f>
        <v/>
      </c>
      <c r="N1175" s="0" t="str">
        <f aca="false">IF(F1175&lt;&gt;0,L1175&amp;":"&amp;M1175,"")</f>
        <v/>
      </c>
    </row>
    <row r="1176" customFormat="false" ht="15" hidden="false" customHeight="false" outlineLevel="0" collapsed="false">
      <c r="A1176" s="5" t="n">
        <v>1175</v>
      </c>
      <c r="B1176" s="5" t="str">
        <f aca="false">IF(F1176&lt;&gt;"",COUNTIF($J$2:J1176,J1176),"")</f>
        <v/>
      </c>
      <c r="C1176" s="5" t="str">
        <f aca="false">IF(F1176&lt;&gt;0,J1176&amp;":"&amp;B1176,"")</f>
        <v/>
      </c>
      <c r="D1176" s="5" t="str">
        <f aca="false">IF(F1176&lt;&gt;0,COUNTIF($K$2:K1176,K1176),"")</f>
        <v/>
      </c>
      <c r="E1176" s="5" t="str">
        <f aca="false">IF(F1176&lt;&gt;0,K1176&amp;":"&amp;D1176,"")</f>
        <v/>
      </c>
      <c r="G1176" s="21"/>
      <c r="H1176" s="0" t="str">
        <f aca="false">IFERROR(VLOOKUP(F1176, Entries!$B:$F, 2, FALSE()),"")</f>
        <v/>
      </c>
      <c r="I1176" s="0" t="str">
        <f aca="false">IFERROR(VLOOKUP(F1176, Entries!$B:$F, 3, FALSE()),"")</f>
        <v/>
      </c>
      <c r="J1176" s="0" t="str">
        <f aca="false">IFERROR(VLOOKUP(F1176, Entries!$B:$F, 4, FALSE()),"")</f>
        <v/>
      </c>
      <c r="K1176" s="0" t="str">
        <f aca="false">IFERROR(VLOOKUP(F1176, Entries!$B:$F, 5, FALSE()),"")</f>
        <v/>
      </c>
      <c r="L1176" s="0" t="str">
        <f aca="false">LEFT(Table22[[#This Row],[Category]],2)</f>
        <v/>
      </c>
      <c r="M1176" s="0" t="str">
        <f aca="false">IF(F1176&lt;&gt;0,COUNTIF($L$2:L1176,L1176),"")</f>
        <v/>
      </c>
      <c r="N1176" s="0" t="str">
        <f aca="false">IF(F1176&lt;&gt;0,L1176&amp;":"&amp;M1176,"")</f>
        <v/>
      </c>
    </row>
    <row r="1177" customFormat="false" ht="15" hidden="false" customHeight="false" outlineLevel="0" collapsed="false">
      <c r="A1177" s="5" t="n">
        <v>1176</v>
      </c>
      <c r="B1177" s="5" t="str">
        <f aca="false">IF(F1177&lt;&gt;"",COUNTIF($J$2:J1177,J1177),"")</f>
        <v/>
      </c>
      <c r="C1177" s="5" t="str">
        <f aca="false">IF(F1177&lt;&gt;0,J1177&amp;":"&amp;B1177,"")</f>
        <v/>
      </c>
      <c r="D1177" s="5" t="str">
        <f aca="false">IF(F1177&lt;&gt;0,COUNTIF($K$2:K1177,K1177),"")</f>
        <v/>
      </c>
      <c r="E1177" s="5" t="str">
        <f aca="false">IF(F1177&lt;&gt;0,K1177&amp;":"&amp;D1177,"")</f>
        <v/>
      </c>
      <c r="G1177" s="21"/>
      <c r="H1177" s="0" t="str">
        <f aca="false">IFERROR(VLOOKUP(F1177, Entries!$B:$F, 2, FALSE()),"")</f>
        <v/>
      </c>
      <c r="I1177" s="0" t="str">
        <f aca="false">IFERROR(VLOOKUP(F1177, Entries!$B:$F, 3, FALSE()),"")</f>
        <v/>
      </c>
      <c r="J1177" s="0" t="str">
        <f aca="false">IFERROR(VLOOKUP(F1177, Entries!$B:$F, 4, FALSE()),"")</f>
        <v/>
      </c>
      <c r="K1177" s="0" t="str">
        <f aca="false">IFERROR(VLOOKUP(F1177, Entries!$B:$F, 5, FALSE()),"")</f>
        <v/>
      </c>
      <c r="L1177" s="0" t="str">
        <f aca="false">LEFT(Table22[[#This Row],[Category]],2)</f>
        <v/>
      </c>
      <c r="M1177" s="0" t="str">
        <f aca="false">IF(F1177&lt;&gt;0,COUNTIF($L$2:L1177,L1177),"")</f>
        <v/>
      </c>
      <c r="N1177" s="0" t="str">
        <f aca="false">IF(F1177&lt;&gt;0,L1177&amp;":"&amp;M1177,"")</f>
        <v/>
      </c>
    </row>
    <row r="1178" customFormat="false" ht="15" hidden="false" customHeight="false" outlineLevel="0" collapsed="false">
      <c r="A1178" s="5" t="n">
        <v>1177</v>
      </c>
      <c r="B1178" s="5" t="str">
        <f aca="false">IF(F1178&lt;&gt;"",COUNTIF($J$2:J1178,J1178),"")</f>
        <v/>
      </c>
      <c r="C1178" s="5" t="str">
        <f aca="false">IF(F1178&lt;&gt;0,J1178&amp;":"&amp;B1178,"")</f>
        <v/>
      </c>
      <c r="D1178" s="5" t="str">
        <f aca="false">IF(F1178&lt;&gt;0,COUNTIF($K$2:K1178,K1178),"")</f>
        <v/>
      </c>
      <c r="E1178" s="5" t="str">
        <f aca="false">IF(F1178&lt;&gt;0,K1178&amp;":"&amp;D1178,"")</f>
        <v/>
      </c>
      <c r="G1178" s="21"/>
      <c r="H1178" s="0" t="str">
        <f aca="false">IFERROR(VLOOKUP(F1178, Entries!$B:$F, 2, FALSE()),"")</f>
        <v/>
      </c>
      <c r="I1178" s="0" t="str">
        <f aca="false">IFERROR(VLOOKUP(F1178, Entries!$B:$F, 3, FALSE()),"")</f>
        <v/>
      </c>
      <c r="J1178" s="0" t="str">
        <f aca="false">IFERROR(VLOOKUP(F1178, Entries!$B:$F, 4, FALSE()),"")</f>
        <v/>
      </c>
      <c r="K1178" s="0" t="str">
        <f aca="false">IFERROR(VLOOKUP(F1178, Entries!$B:$F, 5, FALSE()),"")</f>
        <v/>
      </c>
      <c r="L1178" s="0" t="str">
        <f aca="false">LEFT(Table22[[#This Row],[Category]],2)</f>
        <v/>
      </c>
      <c r="M1178" s="0" t="str">
        <f aca="false">IF(F1178&lt;&gt;0,COUNTIF($L$2:L1178,L1178),"")</f>
        <v/>
      </c>
      <c r="N1178" s="0" t="str">
        <f aca="false">IF(F1178&lt;&gt;0,L1178&amp;":"&amp;M1178,"")</f>
        <v/>
      </c>
    </row>
    <row r="1179" customFormat="false" ht="15" hidden="false" customHeight="false" outlineLevel="0" collapsed="false">
      <c r="A1179" s="5" t="n">
        <v>1178</v>
      </c>
      <c r="B1179" s="5" t="str">
        <f aca="false">IF(F1179&lt;&gt;"",COUNTIF($J$2:J1179,J1179),"")</f>
        <v/>
      </c>
      <c r="C1179" s="5" t="str">
        <f aca="false">IF(F1179&lt;&gt;0,J1179&amp;":"&amp;B1179,"")</f>
        <v/>
      </c>
      <c r="D1179" s="5" t="str">
        <f aca="false">IF(F1179&lt;&gt;0,COUNTIF($K$2:K1179,K1179),"")</f>
        <v/>
      </c>
      <c r="E1179" s="5" t="str">
        <f aca="false">IF(F1179&lt;&gt;0,K1179&amp;":"&amp;D1179,"")</f>
        <v/>
      </c>
      <c r="G1179" s="21"/>
      <c r="H1179" s="0" t="str">
        <f aca="false">IFERROR(VLOOKUP(F1179, Entries!$B:$F, 2, FALSE()),"")</f>
        <v/>
      </c>
      <c r="I1179" s="0" t="str">
        <f aca="false">IFERROR(VLOOKUP(F1179, Entries!$B:$F, 3, FALSE()),"")</f>
        <v/>
      </c>
      <c r="J1179" s="0" t="str">
        <f aca="false">IFERROR(VLOOKUP(F1179, Entries!$B:$F, 4, FALSE()),"")</f>
        <v/>
      </c>
      <c r="K1179" s="0" t="str">
        <f aca="false">IFERROR(VLOOKUP(F1179, Entries!$B:$F, 5, FALSE()),"")</f>
        <v/>
      </c>
      <c r="L1179" s="0" t="str">
        <f aca="false">LEFT(Table22[[#This Row],[Category]],2)</f>
        <v/>
      </c>
      <c r="M1179" s="0" t="str">
        <f aca="false">IF(F1179&lt;&gt;0,COUNTIF($L$2:L1179,L1179),"")</f>
        <v/>
      </c>
      <c r="N1179" s="0" t="str">
        <f aca="false">IF(F1179&lt;&gt;0,L1179&amp;":"&amp;M1179,"")</f>
        <v/>
      </c>
    </row>
    <row r="1180" customFormat="false" ht="15" hidden="false" customHeight="false" outlineLevel="0" collapsed="false">
      <c r="A1180" s="5" t="n">
        <v>1179</v>
      </c>
      <c r="B1180" s="5" t="str">
        <f aca="false">IF(F1180&lt;&gt;"",COUNTIF($J$2:J1180,J1180),"")</f>
        <v/>
      </c>
      <c r="C1180" s="5" t="str">
        <f aca="false">IF(F1180&lt;&gt;0,J1180&amp;":"&amp;B1180,"")</f>
        <v/>
      </c>
      <c r="D1180" s="5" t="str">
        <f aca="false">IF(F1180&lt;&gt;0,COUNTIF($K$2:K1180,K1180),"")</f>
        <v/>
      </c>
      <c r="E1180" s="5" t="str">
        <f aca="false">IF(F1180&lt;&gt;0,K1180&amp;":"&amp;D1180,"")</f>
        <v/>
      </c>
      <c r="G1180" s="21"/>
      <c r="H1180" s="0" t="str">
        <f aca="false">IFERROR(VLOOKUP(F1180, Entries!$B:$F, 2, FALSE()),"")</f>
        <v/>
      </c>
      <c r="I1180" s="0" t="str">
        <f aca="false">IFERROR(VLOOKUP(F1180, Entries!$B:$F, 3, FALSE()),"")</f>
        <v/>
      </c>
      <c r="J1180" s="0" t="str">
        <f aca="false">IFERROR(VLOOKUP(F1180, Entries!$B:$F, 4, FALSE()),"")</f>
        <v/>
      </c>
      <c r="K1180" s="0" t="str">
        <f aca="false">IFERROR(VLOOKUP(F1180, Entries!$B:$F, 5, FALSE()),"")</f>
        <v/>
      </c>
      <c r="L1180" s="0" t="str">
        <f aca="false">LEFT(Table22[[#This Row],[Category]],2)</f>
        <v/>
      </c>
      <c r="M1180" s="0" t="str">
        <f aca="false">IF(F1180&lt;&gt;0,COUNTIF($L$2:L1180,L1180),"")</f>
        <v/>
      </c>
      <c r="N1180" s="0" t="str">
        <f aca="false">IF(F1180&lt;&gt;0,L1180&amp;":"&amp;M1180,"")</f>
        <v/>
      </c>
    </row>
    <row r="1181" customFormat="false" ht="15" hidden="false" customHeight="false" outlineLevel="0" collapsed="false">
      <c r="A1181" s="5" t="n">
        <v>1180</v>
      </c>
      <c r="B1181" s="5" t="str">
        <f aca="false">IF(F1181&lt;&gt;"",COUNTIF($J$2:J1181,J1181),"")</f>
        <v/>
      </c>
      <c r="C1181" s="5" t="str">
        <f aca="false">IF(F1181&lt;&gt;0,J1181&amp;":"&amp;B1181,"")</f>
        <v/>
      </c>
      <c r="D1181" s="5" t="str">
        <f aca="false">IF(F1181&lt;&gt;0,COUNTIF($K$2:K1181,K1181),"")</f>
        <v/>
      </c>
      <c r="E1181" s="5" t="str">
        <f aca="false">IF(F1181&lt;&gt;0,K1181&amp;":"&amp;D1181,"")</f>
        <v/>
      </c>
      <c r="G1181" s="21"/>
      <c r="H1181" s="0" t="str">
        <f aca="false">IFERROR(VLOOKUP(F1181, Entries!$B:$F, 2, FALSE()),"")</f>
        <v/>
      </c>
      <c r="I1181" s="0" t="str">
        <f aca="false">IFERROR(VLOOKUP(F1181, Entries!$B:$F, 3, FALSE()),"")</f>
        <v/>
      </c>
      <c r="J1181" s="0" t="str">
        <f aca="false">IFERROR(VLOOKUP(F1181, Entries!$B:$F, 4, FALSE()),"")</f>
        <v/>
      </c>
      <c r="K1181" s="0" t="str">
        <f aca="false">IFERROR(VLOOKUP(F1181, Entries!$B:$F, 5, FALSE()),"")</f>
        <v/>
      </c>
      <c r="L1181" s="0" t="str">
        <f aca="false">LEFT(Table22[[#This Row],[Category]],2)</f>
        <v/>
      </c>
      <c r="M1181" s="0" t="str">
        <f aca="false">IF(F1181&lt;&gt;0,COUNTIF($L$2:L1181,L1181),"")</f>
        <v/>
      </c>
      <c r="N1181" s="0" t="str">
        <f aca="false">IF(F1181&lt;&gt;0,L1181&amp;":"&amp;M1181,"")</f>
        <v/>
      </c>
    </row>
    <row r="1182" customFormat="false" ht="15" hidden="false" customHeight="false" outlineLevel="0" collapsed="false">
      <c r="A1182" s="5" t="n">
        <v>1181</v>
      </c>
      <c r="B1182" s="5" t="str">
        <f aca="false">IF(F1182&lt;&gt;"",COUNTIF($J$2:J1182,J1182),"")</f>
        <v/>
      </c>
      <c r="C1182" s="5" t="str">
        <f aca="false">IF(F1182&lt;&gt;0,J1182&amp;":"&amp;B1182,"")</f>
        <v/>
      </c>
      <c r="D1182" s="5" t="str">
        <f aca="false">IF(F1182&lt;&gt;0,COUNTIF($K$2:K1182,K1182),"")</f>
        <v/>
      </c>
      <c r="E1182" s="5" t="str">
        <f aca="false">IF(F1182&lt;&gt;0,K1182&amp;":"&amp;D1182,"")</f>
        <v/>
      </c>
      <c r="G1182" s="21"/>
      <c r="H1182" s="0" t="str">
        <f aca="false">IFERROR(VLOOKUP(F1182, Entries!$B:$F, 2, FALSE()),"")</f>
        <v/>
      </c>
      <c r="I1182" s="0" t="str">
        <f aca="false">IFERROR(VLOOKUP(F1182, Entries!$B:$F, 3, FALSE()),"")</f>
        <v/>
      </c>
      <c r="J1182" s="0" t="str">
        <f aca="false">IFERROR(VLOOKUP(F1182, Entries!$B:$F, 4, FALSE()),"")</f>
        <v/>
      </c>
      <c r="K1182" s="0" t="str">
        <f aca="false">IFERROR(VLOOKUP(F1182, Entries!$B:$F, 5, FALSE()),"")</f>
        <v/>
      </c>
      <c r="L1182" s="0" t="str">
        <f aca="false">LEFT(Table22[[#This Row],[Category]],2)</f>
        <v/>
      </c>
      <c r="M1182" s="0" t="str">
        <f aca="false">IF(F1182&lt;&gt;0,COUNTIF($L$2:L1182,L1182),"")</f>
        <v/>
      </c>
      <c r="N1182" s="0" t="str">
        <f aca="false">IF(F1182&lt;&gt;0,L1182&amp;":"&amp;M1182,"")</f>
        <v/>
      </c>
    </row>
    <row r="1183" customFormat="false" ht="15" hidden="false" customHeight="false" outlineLevel="0" collapsed="false">
      <c r="A1183" s="5" t="n">
        <v>1182</v>
      </c>
      <c r="B1183" s="5" t="str">
        <f aca="false">IF(F1183&lt;&gt;"",COUNTIF($J$2:J1183,J1183),"")</f>
        <v/>
      </c>
      <c r="C1183" s="5" t="str">
        <f aca="false">IF(F1183&lt;&gt;0,J1183&amp;":"&amp;B1183,"")</f>
        <v/>
      </c>
      <c r="D1183" s="5" t="str">
        <f aca="false">IF(F1183&lt;&gt;0,COUNTIF($K$2:K1183,K1183),"")</f>
        <v/>
      </c>
      <c r="E1183" s="5" t="str">
        <f aca="false">IF(F1183&lt;&gt;0,K1183&amp;":"&amp;D1183,"")</f>
        <v/>
      </c>
      <c r="G1183" s="21"/>
      <c r="H1183" s="0" t="str">
        <f aca="false">IFERROR(VLOOKUP(F1183, Entries!$B:$F, 2, FALSE()),"")</f>
        <v/>
      </c>
      <c r="I1183" s="0" t="str">
        <f aca="false">IFERROR(VLOOKUP(F1183, Entries!$B:$F, 3, FALSE()),"")</f>
        <v/>
      </c>
      <c r="J1183" s="0" t="str">
        <f aca="false">IFERROR(VLOOKUP(F1183, Entries!$B:$F, 4, FALSE()),"")</f>
        <v/>
      </c>
      <c r="K1183" s="0" t="str">
        <f aca="false">IFERROR(VLOOKUP(F1183, Entries!$B:$F, 5, FALSE()),"")</f>
        <v/>
      </c>
      <c r="L1183" s="0" t="str">
        <f aca="false">LEFT(Table22[[#This Row],[Category]],2)</f>
        <v/>
      </c>
      <c r="M1183" s="0" t="str">
        <f aca="false">IF(F1183&lt;&gt;0,COUNTIF($L$2:L1183,L1183),"")</f>
        <v/>
      </c>
      <c r="N1183" s="0" t="str">
        <f aca="false">IF(F1183&lt;&gt;0,L1183&amp;":"&amp;M1183,"")</f>
        <v/>
      </c>
    </row>
    <row r="1184" customFormat="false" ht="15" hidden="false" customHeight="false" outlineLevel="0" collapsed="false">
      <c r="A1184" s="5" t="n">
        <v>1183</v>
      </c>
      <c r="B1184" s="5" t="str">
        <f aca="false">IF(F1184&lt;&gt;"",COUNTIF($J$2:J1184,J1184),"")</f>
        <v/>
      </c>
      <c r="C1184" s="5" t="str">
        <f aca="false">IF(F1184&lt;&gt;0,J1184&amp;":"&amp;B1184,"")</f>
        <v/>
      </c>
      <c r="D1184" s="5" t="str">
        <f aca="false">IF(F1184&lt;&gt;0,COUNTIF($K$2:K1184,K1184),"")</f>
        <v/>
      </c>
      <c r="E1184" s="5" t="str">
        <f aca="false">IF(F1184&lt;&gt;0,K1184&amp;":"&amp;D1184,"")</f>
        <v/>
      </c>
      <c r="G1184" s="21"/>
      <c r="H1184" s="0" t="str">
        <f aca="false">IFERROR(VLOOKUP(F1184, Entries!$B:$F, 2, FALSE()),"")</f>
        <v/>
      </c>
      <c r="I1184" s="0" t="str">
        <f aca="false">IFERROR(VLOOKUP(F1184, Entries!$B:$F, 3, FALSE()),"")</f>
        <v/>
      </c>
      <c r="J1184" s="0" t="str">
        <f aca="false">IFERROR(VLOOKUP(F1184, Entries!$B:$F, 4, FALSE()),"")</f>
        <v/>
      </c>
      <c r="K1184" s="0" t="str">
        <f aca="false">IFERROR(VLOOKUP(F1184, Entries!$B:$F, 5, FALSE()),"")</f>
        <v/>
      </c>
      <c r="L1184" s="0" t="str">
        <f aca="false">LEFT(Table22[[#This Row],[Category]],2)</f>
        <v/>
      </c>
      <c r="M1184" s="0" t="str">
        <f aca="false">IF(F1184&lt;&gt;0,COUNTIF($L$2:L1184,L1184),"")</f>
        <v/>
      </c>
      <c r="N1184" s="0" t="str">
        <f aca="false">IF(F1184&lt;&gt;0,L1184&amp;":"&amp;M1184,"")</f>
        <v/>
      </c>
    </row>
    <row r="1185" customFormat="false" ht="15" hidden="false" customHeight="false" outlineLevel="0" collapsed="false">
      <c r="A1185" s="5" t="n">
        <v>1184</v>
      </c>
      <c r="B1185" s="5" t="str">
        <f aca="false">IF(F1185&lt;&gt;"",COUNTIF($J$2:J1185,J1185),"")</f>
        <v/>
      </c>
      <c r="C1185" s="5" t="str">
        <f aca="false">IF(F1185&lt;&gt;0,J1185&amp;":"&amp;B1185,"")</f>
        <v/>
      </c>
      <c r="D1185" s="5" t="str">
        <f aca="false">IF(F1185&lt;&gt;0,COUNTIF($K$2:K1185,K1185),"")</f>
        <v/>
      </c>
      <c r="E1185" s="5" t="str">
        <f aca="false">IF(F1185&lt;&gt;0,K1185&amp;":"&amp;D1185,"")</f>
        <v/>
      </c>
      <c r="G1185" s="21"/>
      <c r="H1185" s="0" t="str">
        <f aca="false">IFERROR(VLOOKUP(F1185, Entries!$B:$F, 2, FALSE()),"")</f>
        <v/>
      </c>
      <c r="I1185" s="0" t="str">
        <f aca="false">IFERROR(VLOOKUP(F1185, Entries!$B:$F, 3, FALSE()),"")</f>
        <v/>
      </c>
      <c r="J1185" s="0" t="str">
        <f aca="false">IFERROR(VLOOKUP(F1185, Entries!$B:$F, 4, FALSE()),"")</f>
        <v/>
      </c>
      <c r="K1185" s="0" t="str">
        <f aca="false">IFERROR(VLOOKUP(F1185, Entries!$B:$F, 5, FALSE()),"")</f>
        <v/>
      </c>
      <c r="L1185" s="0" t="str">
        <f aca="false">LEFT(Table22[[#This Row],[Category]],2)</f>
        <v/>
      </c>
      <c r="M1185" s="0" t="str">
        <f aca="false">IF(F1185&lt;&gt;0,COUNTIF($L$2:L1185,L1185),"")</f>
        <v/>
      </c>
      <c r="N1185" s="0" t="str">
        <f aca="false">IF(F1185&lt;&gt;0,L1185&amp;":"&amp;M1185,"")</f>
        <v/>
      </c>
    </row>
    <row r="1186" customFormat="false" ht="15" hidden="false" customHeight="false" outlineLevel="0" collapsed="false">
      <c r="A1186" s="5" t="n">
        <v>1185</v>
      </c>
      <c r="B1186" s="5" t="str">
        <f aca="false">IF(F1186&lt;&gt;"",COUNTIF($J$2:J1186,J1186),"")</f>
        <v/>
      </c>
      <c r="C1186" s="5" t="str">
        <f aca="false">IF(F1186&lt;&gt;0,J1186&amp;":"&amp;B1186,"")</f>
        <v/>
      </c>
      <c r="D1186" s="5" t="str">
        <f aca="false">IF(F1186&lt;&gt;0,COUNTIF($K$2:K1186,K1186),"")</f>
        <v/>
      </c>
      <c r="E1186" s="5" t="str">
        <f aca="false">IF(F1186&lt;&gt;0,K1186&amp;":"&amp;D1186,"")</f>
        <v/>
      </c>
      <c r="G1186" s="21"/>
      <c r="H1186" s="0" t="str">
        <f aca="false">IFERROR(VLOOKUP(F1186, Entries!$B:$F, 2, FALSE()),"")</f>
        <v/>
      </c>
      <c r="I1186" s="0" t="str">
        <f aca="false">IFERROR(VLOOKUP(F1186, Entries!$B:$F, 3, FALSE()),"")</f>
        <v/>
      </c>
      <c r="J1186" s="0" t="str">
        <f aca="false">IFERROR(VLOOKUP(F1186, Entries!$B:$F, 4, FALSE()),"")</f>
        <v/>
      </c>
      <c r="K1186" s="0" t="str">
        <f aca="false">IFERROR(VLOOKUP(F1186, Entries!$B:$F, 5, FALSE()),"")</f>
        <v/>
      </c>
      <c r="L1186" s="0" t="str">
        <f aca="false">LEFT(Table22[[#This Row],[Category]],2)</f>
        <v/>
      </c>
      <c r="M1186" s="0" t="str">
        <f aca="false">IF(F1186&lt;&gt;0,COUNTIF($L$2:L1186,L1186),"")</f>
        <v/>
      </c>
      <c r="N1186" s="0" t="str">
        <f aca="false">IF(F1186&lt;&gt;0,L1186&amp;":"&amp;M1186,"")</f>
        <v/>
      </c>
    </row>
    <row r="1187" customFormat="false" ht="15" hidden="false" customHeight="false" outlineLevel="0" collapsed="false">
      <c r="A1187" s="5" t="n">
        <v>1186</v>
      </c>
      <c r="B1187" s="5" t="str">
        <f aca="false">IF(F1187&lt;&gt;"",COUNTIF($J$2:J1187,J1187),"")</f>
        <v/>
      </c>
      <c r="C1187" s="5" t="str">
        <f aca="false">IF(F1187&lt;&gt;0,J1187&amp;":"&amp;B1187,"")</f>
        <v/>
      </c>
      <c r="D1187" s="5" t="str">
        <f aca="false">IF(F1187&lt;&gt;0,COUNTIF($K$2:K1187,K1187),"")</f>
        <v/>
      </c>
      <c r="E1187" s="5" t="str">
        <f aca="false">IF(F1187&lt;&gt;0,K1187&amp;":"&amp;D1187,"")</f>
        <v/>
      </c>
      <c r="G1187" s="21"/>
      <c r="H1187" s="0" t="str">
        <f aca="false">IFERROR(VLOOKUP(F1187, Entries!$B:$F, 2, FALSE()),"")</f>
        <v/>
      </c>
      <c r="I1187" s="0" t="str">
        <f aca="false">IFERROR(VLOOKUP(F1187, Entries!$B:$F, 3, FALSE()),"")</f>
        <v/>
      </c>
      <c r="J1187" s="0" t="str">
        <f aca="false">IFERROR(VLOOKUP(F1187, Entries!$B:$F, 4, FALSE()),"")</f>
        <v/>
      </c>
      <c r="K1187" s="0" t="str">
        <f aca="false">IFERROR(VLOOKUP(F1187, Entries!$B:$F, 5, FALSE()),"")</f>
        <v/>
      </c>
      <c r="L1187" s="0" t="str">
        <f aca="false">LEFT(Table22[[#This Row],[Category]],2)</f>
        <v/>
      </c>
      <c r="M1187" s="0" t="str">
        <f aca="false">IF(F1187&lt;&gt;0,COUNTIF($L$2:L1187,L1187),"")</f>
        <v/>
      </c>
      <c r="N1187" s="0" t="str">
        <f aca="false">IF(F1187&lt;&gt;0,L1187&amp;":"&amp;M1187,"")</f>
        <v/>
      </c>
    </row>
    <row r="1188" customFormat="false" ht="15" hidden="false" customHeight="false" outlineLevel="0" collapsed="false">
      <c r="A1188" s="5" t="n">
        <v>1187</v>
      </c>
      <c r="B1188" s="5" t="str">
        <f aca="false">IF(F1188&lt;&gt;"",COUNTIF($J$2:J1188,J1188),"")</f>
        <v/>
      </c>
      <c r="C1188" s="5" t="str">
        <f aca="false">IF(F1188&lt;&gt;0,J1188&amp;":"&amp;B1188,"")</f>
        <v/>
      </c>
      <c r="D1188" s="5" t="str">
        <f aca="false">IF(F1188&lt;&gt;0,COUNTIF($K$2:K1188,K1188),"")</f>
        <v/>
      </c>
      <c r="E1188" s="5" t="str">
        <f aca="false">IF(F1188&lt;&gt;0,K1188&amp;":"&amp;D1188,"")</f>
        <v/>
      </c>
      <c r="G1188" s="21"/>
      <c r="H1188" s="0" t="str">
        <f aca="false">IFERROR(VLOOKUP(F1188, Entries!$B:$F, 2, FALSE()),"")</f>
        <v/>
      </c>
      <c r="I1188" s="0" t="str">
        <f aca="false">IFERROR(VLOOKUP(F1188, Entries!$B:$F, 3, FALSE()),"")</f>
        <v/>
      </c>
      <c r="J1188" s="0" t="str">
        <f aca="false">IFERROR(VLOOKUP(F1188, Entries!$B:$F, 4, FALSE()),"")</f>
        <v/>
      </c>
      <c r="K1188" s="0" t="str">
        <f aca="false">IFERROR(VLOOKUP(F1188, Entries!$B:$F, 5, FALSE()),"")</f>
        <v/>
      </c>
      <c r="L1188" s="0" t="str">
        <f aca="false">LEFT(Table22[[#This Row],[Category]],2)</f>
        <v/>
      </c>
      <c r="M1188" s="0" t="str">
        <f aca="false">IF(F1188&lt;&gt;0,COUNTIF($L$2:L1188,L1188),"")</f>
        <v/>
      </c>
      <c r="N1188" s="0" t="str">
        <f aca="false">IF(F1188&lt;&gt;0,L1188&amp;":"&amp;M1188,"")</f>
        <v/>
      </c>
    </row>
    <row r="1189" customFormat="false" ht="15" hidden="false" customHeight="false" outlineLevel="0" collapsed="false">
      <c r="A1189" s="5" t="n">
        <v>1188</v>
      </c>
      <c r="B1189" s="5" t="str">
        <f aca="false">IF(F1189&lt;&gt;"",COUNTIF($J$2:J1189,J1189),"")</f>
        <v/>
      </c>
      <c r="C1189" s="5" t="str">
        <f aca="false">IF(F1189&lt;&gt;0,J1189&amp;":"&amp;B1189,"")</f>
        <v/>
      </c>
      <c r="D1189" s="5" t="str">
        <f aca="false">IF(F1189&lt;&gt;0,COUNTIF($K$2:K1189,K1189),"")</f>
        <v/>
      </c>
      <c r="E1189" s="5" t="str">
        <f aca="false">IF(F1189&lt;&gt;0,K1189&amp;":"&amp;D1189,"")</f>
        <v/>
      </c>
      <c r="G1189" s="21"/>
      <c r="H1189" s="0" t="str">
        <f aca="false">IFERROR(VLOOKUP(F1189, Entries!$B:$F, 2, FALSE()),"")</f>
        <v/>
      </c>
      <c r="I1189" s="0" t="str">
        <f aca="false">IFERROR(VLOOKUP(F1189, Entries!$B:$F, 3, FALSE()),"")</f>
        <v/>
      </c>
      <c r="J1189" s="0" t="str">
        <f aca="false">IFERROR(VLOOKUP(F1189, Entries!$B:$F, 4, FALSE()),"")</f>
        <v/>
      </c>
      <c r="K1189" s="0" t="str">
        <f aca="false">IFERROR(VLOOKUP(F1189, Entries!$B:$F, 5, FALSE()),"")</f>
        <v/>
      </c>
      <c r="L1189" s="0" t="str">
        <f aca="false">LEFT(Table22[[#This Row],[Category]],2)</f>
        <v/>
      </c>
      <c r="M1189" s="0" t="str">
        <f aca="false">IF(F1189&lt;&gt;0,COUNTIF($L$2:L1189,L1189),"")</f>
        <v/>
      </c>
      <c r="N1189" s="0" t="str">
        <f aca="false">IF(F1189&lt;&gt;0,L1189&amp;":"&amp;M1189,"")</f>
        <v/>
      </c>
    </row>
    <row r="1190" customFormat="false" ht="15" hidden="false" customHeight="false" outlineLevel="0" collapsed="false">
      <c r="A1190" s="5" t="n">
        <v>1189</v>
      </c>
      <c r="B1190" s="5" t="str">
        <f aca="false">IF(F1190&lt;&gt;"",COUNTIF($J$2:J1190,J1190),"")</f>
        <v/>
      </c>
      <c r="C1190" s="5" t="str">
        <f aca="false">IF(F1190&lt;&gt;0,J1190&amp;":"&amp;B1190,"")</f>
        <v/>
      </c>
      <c r="D1190" s="5" t="str">
        <f aca="false">IF(F1190&lt;&gt;0,COUNTIF($K$2:K1190,K1190),"")</f>
        <v/>
      </c>
      <c r="E1190" s="5" t="str">
        <f aca="false">IF(F1190&lt;&gt;0,K1190&amp;":"&amp;D1190,"")</f>
        <v/>
      </c>
      <c r="G1190" s="21"/>
      <c r="H1190" s="0" t="str">
        <f aca="false">IFERROR(VLOOKUP(F1190, Entries!$B:$F, 2, FALSE()),"")</f>
        <v/>
      </c>
      <c r="I1190" s="0" t="str">
        <f aca="false">IFERROR(VLOOKUP(F1190, Entries!$B:$F, 3, FALSE()),"")</f>
        <v/>
      </c>
      <c r="J1190" s="0" t="str">
        <f aca="false">IFERROR(VLOOKUP(F1190, Entries!$B:$F, 4, FALSE()),"")</f>
        <v/>
      </c>
      <c r="K1190" s="0" t="str">
        <f aca="false">IFERROR(VLOOKUP(F1190, Entries!$B:$F, 5, FALSE()),"")</f>
        <v/>
      </c>
      <c r="L1190" s="0" t="str">
        <f aca="false">LEFT(Table22[[#This Row],[Category]],2)</f>
        <v/>
      </c>
      <c r="M1190" s="0" t="str">
        <f aca="false">IF(F1190&lt;&gt;0,COUNTIF($L$2:L1190,L1190),"")</f>
        <v/>
      </c>
      <c r="N1190" s="0" t="str">
        <f aca="false">IF(F1190&lt;&gt;0,L1190&amp;":"&amp;M1190,"")</f>
        <v/>
      </c>
    </row>
    <row r="1191" customFormat="false" ht="15" hidden="false" customHeight="false" outlineLevel="0" collapsed="false">
      <c r="A1191" s="5" t="n">
        <v>1190</v>
      </c>
      <c r="B1191" s="5" t="str">
        <f aca="false">IF(F1191&lt;&gt;"",COUNTIF($J$2:J1191,J1191),"")</f>
        <v/>
      </c>
      <c r="C1191" s="5" t="str">
        <f aca="false">IF(F1191&lt;&gt;0,J1191&amp;":"&amp;B1191,"")</f>
        <v/>
      </c>
      <c r="D1191" s="5" t="str">
        <f aca="false">IF(F1191&lt;&gt;0,COUNTIF($K$2:K1191,K1191),"")</f>
        <v/>
      </c>
      <c r="E1191" s="5" t="str">
        <f aca="false">IF(F1191&lt;&gt;0,K1191&amp;":"&amp;D1191,"")</f>
        <v/>
      </c>
      <c r="G1191" s="21"/>
      <c r="H1191" s="0" t="str">
        <f aca="false">IFERROR(VLOOKUP(F1191, Entries!$B:$F, 2, FALSE()),"")</f>
        <v/>
      </c>
      <c r="I1191" s="0" t="str">
        <f aca="false">IFERROR(VLOOKUP(F1191, Entries!$B:$F, 3, FALSE()),"")</f>
        <v/>
      </c>
      <c r="J1191" s="0" t="str">
        <f aca="false">IFERROR(VLOOKUP(F1191, Entries!$B:$F, 4, FALSE()),"")</f>
        <v/>
      </c>
      <c r="K1191" s="0" t="str">
        <f aca="false">IFERROR(VLOOKUP(F1191, Entries!$B:$F, 5, FALSE()),"")</f>
        <v/>
      </c>
      <c r="L1191" s="0" t="str">
        <f aca="false">LEFT(Table22[[#This Row],[Category]],2)</f>
        <v/>
      </c>
      <c r="M1191" s="0" t="str">
        <f aca="false">IF(F1191&lt;&gt;0,COUNTIF($L$2:L1191,L1191),"")</f>
        <v/>
      </c>
      <c r="N1191" s="0" t="str">
        <f aca="false">IF(F1191&lt;&gt;0,L1191&amp;":"&amp;M1191,"")</f>
        <v/>
      </c>
    </row>
    <row r="1192" customFormat="false" ht="15" hidden="false" customHeight="false" outlineLevel="0" collapsed="false">
      <c r="A1192" s="5" t="n">
        <v>1191</v>
      </c>
      <c r="B1192" s="5" t="str">
        <f aca="false">IF(F1192&lt;&gt;"",COUNTIF($J$2:J1192,J1192),"")</f>
        <v/>
      </c>
      <c r="C1192" s="5" t="str">
        <f aca="false">IF(F1192&lt;&gt;0,J1192&amp;":"&amp;B1192,"")</f>
        <v/>
      </c>
      <c r="D1192" s="5" t="str">
        <f aca="false">IF(F1192&lt;&gt;0,COUNTIF($K$2:K1192,K1192),"")</f>
        <v/>
      </c>
      <c r="E1192" s="5" t="str">
        <f aca="false">IF(F1192&lt;&gt;0,K1192&amp;":"&amp;D1192,"")</f>
        <v/>
      </c>
      <c r="G1192" s="21"/>
      <c r="H1192" s="0" t="str">
        <f aca="false">IFERROR(VLOOKUP(F1192, Entries!$B:$F, 2, FALSE()),"")</f>
        <v/>
      </c>
      <c r="I1192" s="0" t="str">
        <f aca="false">IFERROR(VLOOKUP(F1192, Entries!$B:$F, 3, FALSE()),"")</f>
        <v/>
      </c>
      <c r="J1192" s="0" t="str">
        <f aca="false">IFERROR(VLOOKUP(F1192, Entries!$B:$F, 4, FALSE()),"")</f>
        <v/>
      </c>
      <c r="K1192" s="0" t="str">
        <f aca="false">IFERROR(VLOOKUP(F1192, Entries!$B:$F, 5, FALSE()),"")</f>
        <v/>
      </c>
      <c r="L1192" s="0" t="str">
        <f aca="false">LEFT(Table22[[#This Row],[Category]],2)</f>
        <v/>
      </c>
      <c r="M1192" s="0" t="str">
        <f aca="false">IF(F1192&lt;&gt;0,COUNTIF($L$2:L1192,L1192),"")</f>
        <v/>
      </c>
      <c r="N1192" s="0" t="str">
        <f aca="false">IF(F1192&lt;&gt;0,L1192&amp;":"&amp;M1192,"")</f>
        <v/>
      </c>
    </row>
    <row r="1193" customFormat="false" ht="15" hidden="false" customHeight="false" outlineLevel="0" collapsed="false">
      <c r="A1193" s="5" t="n">
        <v>1192</v>
      </c>
      <c r="B1193" s="5" t="str">
        <f aca="false">IF(F1193&lt;&gt;"",COUNTIF($J$2:J1193,J1193),"")</f>
        <v/>
      </c>
      <c r="C1193" s="5" t="str">
        <f aca="false">IF(F1193&lt;&gt;0,J1193&amp;":"&amp;B1193,"")</f>
        <v/>
      </c>
      <c r="D1193" s="5" t="str">
        <f aca="false">IF(F1193&lt;&gt;0,COUNTIF($K$2:K1193,K1193),"")</f>
        <v/>
      </c>
      <c r="E1193" s="5" t="str">
        <f aca="false">IF(F1193&lt;&gt;0,K1193&amp;":"&amp;D1193,"")</f>
        <v/>
      </c>
      <c r="G1193" s="21"/>
      <c r="H1193" s="0" t="str">
        <f aca="false">IFERROR(VLOOKUP(F1193, Entries!$B:$F, 2, FALSE()),"")</f>
        <v/>
      </c>
      <c r="I1193" s="0" t="str">
        <f aca="false">IFERROR(VLOOKUP(F1193, Entries!$B:$F, 3, FALSE()),"")</f>
        <v/>
      </c>
      <c r="J1193" s="0" t="str">
        <f aca="false">IFERROR(VLOOKUP(F1193, Entries!$B:$F, 4, FALSE()),"")</f>
        <v/>
      </c>
      <c r="K1193" s="0" t="str">
        <f aca="false">IFERROR(VLOOKUP(F1193, Entries!$B:$F, 5, FALSE()),"")</f>
        <v/>
      </c>
      <c r="L1193" s="0" t="str">
        <f aca="false">LEFT(Table22[[#This Row],[Category]],2)</f>
        <v/>
      </c>
      <c r="M1193" s="0" t="str">
        <f aca="false">IF(F1193&lt;&gt;0,COUNTIF($L$2:L1193,L1193),"")</f>
        <v/>
      </c>
      <c r="N1193" s="0" t="str">
        <f aca="false">IF(F1193&lt;&gt;0,L1193&amp;":"&amp;M1193,"")</f>
        <v/>
      </c>
    </row>
    <row r="1194" customFormat="false" ht="15" hidden="false" customHeight="false" outlineLevel="0" collapsed="false">
      <c r="A1194" s="5" t="n">
        <v>1193</v>
      </c>
      <c r="B1194" s="5" t="str">
        <f aca="false">IF(F1194&lt;&gt;"",COUNTIF($J$2:J1194,J1194),"")</f>
        <v/>
      </c>
      <c r="C1194" s="5" t="str">
        <f aca="false">IF(F1194&lt;&gt;0,J1194&amp;":"&amp;B1194,"")</f>
        <v/>
      </c>
      <c r="D1194" s="5" t="str">
        <f aca="false">IF(F1194&lt;&gt;0,COUNTIF($K$2:K1194,K1194),"")</f>
        <v/>
      </c>
      <c r="E1194" s="5" t="str">
        <f aca="false">IF(F1194&lt;&gt;0,K1194&amp;":"&amp;D1194,"")</f>
        <v/>
      </c>
      <c r="G1194" s="21"/>
      <c r="H1194" s="0" t="str">
        <f aca="false">IFERROR(VLOOKUP(F1194, Entries!$B:$F, 2, FALSE()),"")</f>
        <v/>
      </c>
      <c r="I1194" s="0" t="str">
        <f aca="false">IFERROR(VLOOKUP(F1194, Entries!$B:$F, 3, FALSE()),"")</f>
        <v/>
      </c>
      <c r="J1194" s="0" t="str">
        <f aca="false">IFERROR(VLOOKUP(F1194, Entries!$B:$F, 4, FALSE()),"")</f>
        <v/>
      </c>
      <c r="K1194" s="0" t="str">
        <f aca="false">IFERROR(VLOOKUP(F1194, Entries!$B:$F, 5, FALSE()),"")</f>
        <v/>
      </c>
      <c r="L1194" s="0" t="str">
        <f aca="false">LEFT(Table22[[#This Row],[Category]],2)</f>
        <v/>
      </c>
      <c r="M1194" s="0" t="str">
        <f aca="false">IF(F1194&lt;&gt;0,COUNTIF($L$2:L1194,L1194),"")</f>
        <v/>
      </c>
      <c r="N1194" s="0" t="str">
        <f aca="false">IF(F1194&lt;&gt;0,L1194&amp;":"&amp;M1194,"")</f>
        <v/>
      </c>
    </row>
    <row r="1195" customFormat="false" ht="15" hidden="false" customHeight="false" outlineLevel="0" collapsed="false">
      <c r="A1195" s="5" t="n">
        <v>1194</v>
      </c>
      <c r="B1195" s="5" t="str">
        <f aca="false">IF(F1195&lt;&gt;"",COUNTIF($J$2:J1195,J1195),"")</f>
        <v/>
      </c>
      <c r="C1195" s="5" t="str">
        <f aca="false">IF(F1195&lt;&gt;0,J1195&amp;":"&amp;B1195,"")</f>
        <v/>
      </c>
      <c r="D1195" s="5" t="str">
        <f aca="false">IF(F1195&lt;&gt;0,COUNTIF($K$2:K1195,K1195),"")</f>
        <v/>
      </c>
      <c r="E1195" s="5" t="str">
        <f aca="false">IF(F1195&lt;&gt;0,K1195&amp;":"&amp;D1195,"")</f>
        <v/>
      </c>
      <c r="G1195" s="21"/>
      <c r="H1195" s="0" t="str">
        <f aca="false">IFERROR(VLOOKUP(F1195, Entries!$B:$F, 2, FALSE()),"")</f>
        <v/>
      </c>
      <c r="I1195" s="0" t="str">
        <f aca="false">IFERROR(VLOOKUP(F1195, Entries!$B:$F, 3, FALSE()),"")</f>
        <v/>
      </c>
      <c r="J1195" s="0" t="str">
        <f aca="false">IFERROR(VLOOKUP(F1195, Entries!$B:$F, 4, FALSE()),"")</f>
        <v/>
      </c>
      <c r="K1195" s="0" t="str">
        <f aca="false">IFERROR(VLOOKUP(F1195, Entries!$B:$F, 5, FALSE()),"")</f>
        <v/>
      </c>
      <c r="L1195" s="0" t="str">
        <f aca="false">LEFT(Table22[[#This Row],[Category]],2)</f>
        <v/>
      </c>
      <c r="M1195" s="0" t="str">
        <f aca="false">IF(F1195&lt;&gt;0,COUNTIF($L$2:L1195,L1195),"")</f>
        <v/>
      </c>
      <c r="N1195" s="0" t="str">
        <f aca="false">IF(F1195&lt;&gt;0,L1195&amp;":"&amp;M1195,"")</f>
        <v/>
      </c>
    </row>
    <row r="1196" customFormat="false" ht="15" hidden="false" customHeight="false" outlineLevel="0" collapsed="false">
      <c r="A1196" s="5" t="n">
        <v>1195</v>
      </c>
      <c r="B1196" s="5" t="str">
        <f aca="false">IF(F1196&lt;&gt;"",COUNTIF($J$2:J1196,J1196),"")</f>
        <v/>
      </c>
      <c r="C1196" s="5" t="str">
        <f aca="false">IF(F1196&lt;&gt;0,J1196&amp;":"&amp;B1196,"")</f>
        <v/>
      </c>
      <c r="D1196" s="5" t="str">
        <f aca="false">IF(F1196&lt;&gt;0,COUNTIF($K$2:K1196,K1196),"")</f>
        <v/>
      </c>
      <c r="E1196" s="5" t="str">
        <f aca="false">IF(F1196&lt;&gt;0,K1196&amp;":"&amp;D1196,"")</f>
        <v/>
      </c>
      <c r="G1196" s="21"/>
      <c r="H1196" s="0" t="str">
        <f aca="false">IFERROR(VLOOKUP(F1196, Entries!$B:$F, 2, FALSE()),"")</f>
        <v/>
      </c>
      <c r="I1196" s="0" t="str">
        <f aca="false">IFERROR(VLOOKUP(F1196, Entries!$B:$F, 3, FALSE()),"")</f>
        <v/>
      </c>
      <c r="J1196" s="0" t="str">
        <f aca="false">IFERROR(VLOOKUP(F1196, Entries!$B:$F, 4, FALSE()),"")</f>
        <v/>
      </c>
      <c r="K1196" s="0" t="str">
        <f aca="false">IFERROR(VLOOKUP(F1196, Entries!$B:$F, 5, FALSE()),"")</f>
        <v/>
      </c>
      <c r="L1196" s="0" t="str">
        <f aca="false">LEFT(Table22[[#This Row],[Category]],2)</f>
        <v/>
      </c>
      <c r="M1196" s="0" t="str">
        <f aca="false">IF(F1196&lt;&gt;0,COUNTIF($L$2:L1196,L1196),"")</f>
        <v/>
      </c>
      <c r="N1196" s="0" t="str">
        <f aca="false">IF(F1196&lt;&gt;0,L1196&amp;":"&amp;M1196,"")</f>
        <v/>
      </c>
    </row>
    <row r="1197" customFormat="false" ht="15" hidden="false" customHeight="false" outlineLevel="0" collapsed="false">
      <c r="A1197" s="5" t="n">
        <v>1196</v>
      </c>
      <c r="B1197" s="5" t="str">
        <f aca="false">IF(F1197&lt;&gt;"",COUNTIF($J$2:J1197,J1197),"")</f>
        <v/>
      </c>
      <c r="C1197" s="5" t="str">
        <f aca="false">IF(F1197&lt;&gt;0,J1197&amp;":"&amp;B1197,"")</f>
        <v/>
      </c>
      <c r="D1197" s="5" t="str">
        <f aca="false">IF(F1197&lt;&gt;0,COUNTIF($K$2:K1197,K1197),"")</f>
        <v/>
      </c>
      <c r="E1197" s="5" t="str">
        <f aca="false">IF(F1197&lt;&gt;0,K1197&amp;":"&amp;D1197,"")</f>
        <v/>
      </c>
      <c r="G1197" s="21"/>
      <c r="H1197" s="0" t="str">
        <f aca="false">IFERROR(VLOOKUP(F1197, Entries!$B:$F, 2, FALSE()),"")</f>
        <v/>
      </c>
      <c r="I1197" s="0" t="str">
        <f aca="false">IFERROR(VLOOKUP(F1197, Entries!$B:$F, 3, FALSE()),"")</f>
        <v/>
      </c>
      <c r="J1197" s="0" t="str">
        <f aca="false">IFERROR(VLOOKUP(F1197, Entries!$B:$F, 4, FALSE()),"")</f>
        <v/>
      </c>
      <c r="K1197" s="0" t="str">
        <f aca="false">IFERROR(VLOOKUP(F1197, Entries!$B:$F, 5, FALSE()),"")</f>
        <v/>
      </c>
      <c r="L1197" s="0" t="str">
        <f aca="false">LEFT(Table22[[#This Row],[Category]],2)</f>
        <v/>
      </c>
      <c r="M1197" s="0" t="str">
        <f aca="false">IF(F1197&lt;&gt;0,COUNTIF($L$2:L1197,L1197),"")</f>
        <v/>
      </c>
      <c r="N1197" s="0" t="str">
        <f aca="false">IF(F1197&lt;&gt;0,L1197&amp;":"&amp;M1197,"")</f>
        <v/>
      </c>
    </row>
    <row r="1198" customFormat="false" ht="15" hidden="false" customHeight="false" outlineLevel="0" collapsed="false">
      <c r="A1198" s="5" t="n">
        <v>1197</v>
      </c>
      <c r="B1198" s="5" t="str">
        <f aca="false">IF(F1198&lt;&gt;"",COUNTIF($J$2:J1198,J1198),"")</f>
        <v/>
      </c>
      <c r="C1198" s="5" t="str">
        <f aca="false">IF(F1198&lt;&gt;0,J1198&amp;":"&amp;B1198,"")</f>
        <v/>
      </c>
      <c r="D1198" s="5" t="str">
        <f aca="false">IF(F1198&lt;&gt;0,COUNTIF($K$2:K1198,K1198),"")</f>
        <v/>
      </c>
      <c r="E1198" s="5" t="str">
        <f aca="false">IF(F1198&lt;&gt;0,K1198&amp;":"&amp;D1198,"")</f>
        <v/>
      </c>
      <c r="G1198" s="21"/>
      <c r="H1198" s="0" t="str">
        <f aca="false">IFERROR(VLOOKUP(F1198, Entries!$B:$F, 2, FALSE()),"")</f>
        <v/>
      </c>
      <c r="I1198" s="0" t="str">
        <f aca="false">IFERROR(VLOOKUP(F1198, Entries!$B:$F, 3, FALSE()),"")</f>
        <v/>
      </c>
      <c r="J1198" s="0" t="str">
        <f aca="false">IFERROR(VLOOKUP(F1198, Entries!$B:$F, 4, FALSE()),"")</f>
        <v/>
      </c>
      <c r="K1198" s="0" t="str">
        <f aca="false">IFERROR(VLOOKUP(F1198, Entries!$B:$F, 5, FALSE()),"")</f>
        <v/>
      </c>
      <c r="L1198" s="0" t="str">
        <f aca="false">LEFT(Table22[[#This Row],[Category]],2)</f>
        <v/>
      </c>
      <c r="M1198" s="0" t="str">
        <f aca="false">IF(F1198&lt;&gt;0,COUNTIF($L$2:L1198,L1198),"")</f>
        <v/>
      </c>
      <c r="N1198" s="0" t="str">
        <f aca="false">IF(F1198&lt;&gt;0,L1198&amp;":"&amp;M1198,"")</f>
        <v/>
      </c>
    </row>
    <row r="1199" customFormat="false" ht="15" hidden="false" customHeight="false" outlineLevel="0" collapsed="false">
      <c r="A1199" s="5" t="n">
        <v>1198</v>
      </c>
      <c r="B1199" s="5" t="str">
        <f aca="false">IF(F1199&lt;&gt;"",COUNTIF($J$2:J1199,J1199),"")</f>
        <v/>
      </c>
      <c r="C1199" s="5" t="str">
        <f aca="false">IF(F1199&lt;&gt;0,J1199&amp;":"&amp;B1199,"")</f>
        <v/>
      </c>
      <c r="D1199" s="5" t="str">
        <f aca="false">IF(F1199&lt;&gt;0,COUNTIF($K$2:K1199,K1199),"")</f>
        <v/>
      </c>
      <c r="E1199" s="5" t="str">
        <f aca="false">IF(F1199&lt;&gt;0,K1199&amp;":"&amp;D1199,"")</f>
        <v/>
      </c>
      <c r="G1199" s="21"/>
      <c r="H1199" s="0" t="str">
        <f aca="false">IFERROR(VLOOKUP(F1199, Entries!$B:$F, 2, FALSE()),"")</f>
        <v/>
      </c>
      <c r="I1199" s="0" t="str">
        <f aca="false">IFERROR(VLOOKUP(F1199, Entries!$B:$F, 3, FALSE()),"")</f>
        <v/>
      </c>
      <c r="J1199" s="0" t="str">
        <f aca="false">IFERROR(VLOOKUP(F1199, Entries!$B:$F, 4, FALSE()),"")</f>
        <v/>
      </c>
      <c r="K1199" s="0" t="str">
        <f aca="false">IFERROR(VLOOKUP(F1199, Entries!$B:$F, 5, FALSE()),"")</f>
        <v/>
      </c>
      <c r="L1199" s="0" t="str">
        <f aca="false">LEFT(Table22[[#This Row],[Category]],2)</f>
        <v/>
      </c>
      <c r="M1199" s="0" t="str">
        <f aca="false">IF(F1199&lt;&gt;0,COUNTIF($L$2:L1199,L1199),"")</f>
        <v/>
      </c>
      <c r="N1199" s="0" t="str">
        <f aca="false">IF(F1199&lt;&gt;0,L1199&amp;":"&amp;M1199,"")</f>
        <v/>
      </c>
    </row>
    <row r="1200" customFormat="false" ht="15" hidden="false" customHeight="false" outlineLevel="0" collapsed="false">
      <c r="A1200" s="5" t="n">
        <v>1199</v>
      </c>
      <c r="B1200" s="5" t="str">
        <f aca="false">IF(F1200&lt;&gt;"",COUNTIF($J$2:J1200,J1200),"")</f>
        <v/>
      </c>
      <c r="C1200" s="5" t="str">
        <f aca="false">IF(F1200&lt;&gt;0,J1200&amp;":"&amp;B1200,"")</f>
        <v/>
      </c>
      <c r="D1200" s="5" t="str">
        <f aca="false">IF(F1200&lt;&gt;0,COUNTIF($K$2:K1200,K1200),"")</f>
        <v/>
      </c>
      <c r="E1200" s="5" t="str">
        <f aca="false">IF(F1200&lt;&gt;0,K1200&amp;":"&amp;D1200,"")</f>
        <v/>
      </c>
      <c r="G1200" s="21"/>
      <c r="H1200" s="0" t="str">
        <f aca="false">IFERROR(VLOOKUP(F1200, Entries!$B:$F, 2, FALSE()),"")</f>
        <v/>
      </c>
      <c r="I1200" s="0" t="str">
        <f aca="false">IFERROR(VLOOKUP(F1200, Entries!$B:$F, 3, FALSE()),"")</f>
        <v/>
      </c>
      <c r="J1200" s="0" t="str">
        <f aca="false">IFERROR(VLOOKUP(F1200, Entries!$B:$F, 4, FALSE()),"")</f>
        <v/>
      </c>
      <c r="K1200" s="0" t="str">
        <f aca="false">IFERROR(VLOOKUP(F1200, Entries!$B:$F, 5, FALSE()),"")</f>
        <v/>
      </c>
      <c r="L1200" s="0" t="str">
        <f aca="false">LEFT(Table22[[#This Row],[Category]],2)</f>
        <v/>
      </c>
      <c r="M1200" s="0" t="str">
        <f aca="false">IF(F1200&lt;&gt;0,COUNTIF($L$2:L1200,L1200),"")</f>
        <v/>
      </c>
      <c r="N1200" s="0" t="str">
        <f aca="false">IF(F1200&lt;&gt;0,L1200&amp;":"&amp;M1200,"")</f>
        <v/>
      </c>
    </row>
    <row r="1201" customFormat="false" ht="15" hidden="false" customHeight="false" outlineLevel="0" collapsed="false">
      <c r="A1201" s="5" t="n">
        <v>1200</v>
      </c>
      <c r="B1201" s="5" t="str">
        <f aca="false">IF(F1201&lt;&gt;"",COUNTIF($J$2:J1201,J1201),"")</f>
        <v/>
      </c>
      <c r="C1201" s="5" t="str">
        <f aca="false">IF(F1201&lt;&gt;0,J1201&amp;":"&amp;B1201,"")</f>
        <v/>
      </c>
      <c r="D1201" s="5" t="str">
        <f aca="false">IF(F1201&lt;&gt;0,COUNTIF($K$2:K1201,K1201),"")</f>
        <v/>
      </c>
      <c r="E1201" s="5" t="str">
        <f aca="false">IF(F1201&lt;&gt;0,K1201&amp;":"&amp;D1201,"")</f>
        <v/>
      </c>
      <c r="G1201" s="21"/>
      <c r="H1201" s="0" t="str">
        <f aca="false">IFERROR(VLOOKUP(F1201, Entries!$B:$F, 2, FALSE()),"")</f>
        <v/>
      </c>
      <c r="I1201" s="0" t="str">
        <f aca="false">IFERROR(VLOOKUP(F1201, Entries!$B:$F, 3, FALSE()),"")</f>
        <v/>
      </c>
      <c r="J1201" s="0" t="str">
        <f aca="false">IFERROR(VLOOKUP(F1201, Entries!$B:$F, 4, FALSE()),"")</f>
        <v/>
      </c>
      <c r="K1201" s="0" t="str">
        <f aca="false">IFERROR(VLOOKUP(F1201, Entries!$B:$F, 5, FALSE()),"")</f>
        <v/>
      </c>
      <c r="L1201" s="0" t="str">
        <f aca="false">LEFT(Table22[[#This Row],[Category]],2)</f>
        <v/>
      </c>
      <c r="M1201" s="0" t="str">
        <f aca="false">IF(F1201&lt;&gt;0,COUNTIF($L$2:L1201,L1201),"")</f>
        <v/>
      </c>
      <c r="N1201" s="0" t="str">
        <f aca="false">IF(F1201&lt;&gt;0,L1201&amp;":"&amp;M1201,"")</f>
        <v/>
      </c>
    </row>
    <row r="1202" customFormat="false" ht="15" hidden="false" customHeight="false" outlineLevel="0" collapsed="false">
      <c r="A1202" s="5" t="n">
        <v>1201</v>
      </c>
      <c r="B1202" s="5" t="str">
        <f aca="false">IF(F1202&lt;&gt;"",COUNTIF($J$2:J1202,J1202),"")</f>
        <v/>
      </c>
      <c r="C1202" s="5" t="str">
        <f aca="false">IF(F1202&lt;&gt;0,J1202&amp;":"&amp;B1202,"")</f>
        <v/>
      </c>
      <c r="D1202" s="5" t="str">
        <f aca="false">IF(F1202&lt;&gt;0,COUNTIF($K$2:K1202,K1202),"")</f>
        <v/>
      </c>
      <c r="E1202" s="5" t="str">
        <f aca="false">IF(F1202&lt;&gt;0,K1202&amp;":"&amp;D1202,"")</f>
        <v/>
      </c>
      <c r="G1202" s="21"/>
      <c r="H1202" s="0" t="str">
        <f aca="false">IFERROR(VLOOKUP(F1202, Entries!$B:$F, 2, FALSE()),"")</f>
        <v/>
      </c>
      <c r="I1202" s="0" t="str">
        <f aca="false">IFERROR(VLOOKUP(F1202, Entries!$B:$F, 3, FALSE()),"")</f>
        <v/>
      </c>
      <c r="J1202" s="0" t="str">
        <f aca="false">IFERROR(VLOOKUP(F1202, Entries!$B:$F, 4, FALSE()),"")</f>
        <v/>
      </c>
      <c r="K1202" s="0" t="str">
        <f aca="false">IFERROR(VLOOKUP(F1202, Entries!$B:$F, 5, FALSE()),"")</f>
        <v/>
      </c>
      <c r="L1202" s="0" t="str">
        <f aca="false">LEFT(Table22[[#This Row],[Category]],2)</f>
        <v/>
      </c>
      <c r="M1202" s="0" t="str">
        <f aca="false">IF(F1202&lt;&gt;0,COUNTIF($L$2:L1202,L1202),"")</f>
        <v/>
      </c>
      <c r="N1202" s="0" t="str">
        <f aca="false">IF(F1202&lt;&gt;0,L1202&amp;":"&amp;M1202,"")</f>
        <v/>
      </c>
    </row>
    <row r="1203" customFormat="false" ht="15" hidden="false" customHeight="false" outlineLevel="0" collapsed="false">
      <c r="A1203" s="5" t="n">
        <v>1202</v>
      </c>
      <c r="B1203" s="5" t="str">
        <f aca="false">IF(F1203&lt;&gt;"",COUNTIF($J$2:J1203,J1203),"")</f>
        <v/>
      </c>
      <c r="C1203" s="5" t="str">
        <f aca="false">IF(F1203&lt;&gt;0,J1203&amp;":"&amp;B1203,"")</f>
        <v/>
      </c>
      <c r="D1203" s="5" t="str">
        <f aca="false">IF(F1203&lt;&gt;0,COUNTIF($K$2:K1203,K1203),"")</f>
        <v/>
      </c>
      <c r="E1203" s="5" t="str">
        <f aca="false">IF(F1203&lt;&gt;0,K1203&amp;":"&amp;D1203,"")</f>
        <v/>
      </c>
      <c r="G1203" s="21"/>
      <c r="H1203" s="0" t="str">
        <f aca="false">IFERROR(VLOOKUP(F1203, Entries!$B:$F, 2, FALSE()),"")</f>
        <v/>
      </c>
      <c r="I1203" s="0" t="str">
        <f aca="false">IFERROR(VLOOKUP(F1203, Entries!$B:$F, 3, FALSE()),"")</f>
        <v/>
      </c>
      <c r="J1203" s="0" t="str">
        <f aca="false">IFERROR(VLOOKUP(F1203, Entries!$B:$F, 4, FALSE()),"")</f>
        <v/>
      </c>
      <c r="K1203" s="0" t="str">
        <f aca="false">IFERROR(VLOOKUP(F1203, Entries!$B:$F, 5, FALSE()),"")</f>
        <v/>
      </c>
      <c r="L1203" s="0" t="str">
        <f aca="false">LEFT(Table22[[#This Row],[Category]],2)</f>
        <v/>
      </c>
      <c r="M1203" s="0" t="str">
        <f aca="false">IF(F1203&lt;&gt;0,COUNTIF($L$2:L1203,L1203),"")</f>
        <v/>
      </c>
      <c r="N1203" s="0" t="str">
        <f aca="false">IF(F1203&lt;&gt;0,L1203&amp;":"&amp;M1203,"")</f>
        <v/>
      </c>
    </row>
    <row r="1204" customFormat="false" ht="15" hidden="false" customHeight="false" outlineLevel="0" collapsed="false">
      <c r="A1204" s="5" t="n">
        <v>1203</v>
      </c>
      <c r="B1204" s="5" t="str">
        <f aca="false">IF(F1204&lt;&gt;"",COUNTIF($J$2:J1204,J1204),"")</f>
        <v/>
      </c>
      <c r="C1204" s="5" t="str">
        <f aca="false">IF(F1204&lt;&gt;0,J1204&amp;":"&amp;B1204,"")</f>
        <v/>
      </c>
      <c r="D1204" s="5" t="str">
        <f aca="false">IF(F1204&lt;&gt;0,COUNTIF($K$2:K1204,K1204),"")</f>
        <v/>
      </c>
      <c r="E1204" s="5" t="str">
        <f aca="false">IF(F1204&lt;&gt;0,K1204&amp;":"&amp;D1204,"")</f>
        <v/>
      </c>
      <c r="G1204" s="21"/>
      <c r="H1204" s="0" t="str">
        <f aca="false">IFERROR(VLOOKUP(F1204, Entries!$B:$F, 2, FALSE()),"")</f>
        <v/>
      </c>
      <c r="I1204" s="0" t="str">
        <f aca="false">IFERROR(VLOOKUP(F1204, Entries!$B:$F, 3, FALSE()),"")</f>
        <v/>
      </c>
      <c r="J1204" s="0" t="str">
        <f aca="false">IFERROR(VLOOKUP(F1204, Entries!$B:$F, 4, FALSE()),"")</f>
        <v/>
      </c>
      <c r="K1204" s="0" t="str">
        <f aca="false">IFERROR(VLOOKUP(F1204, Entries!$B:$F, 5, FALSE()),"")</f>
        <v/>
      </c>
      <c r="L1204" s="0" t="str">
        <f aca="false">LEFT(Table22[[#This Row],[Category]],2)</f>
        <v/>
      </c>
      <c r="M1204" s="0" t="str">
        <f aca="false">IF(F1204&lt;&gt;0,COUNTIF($L$2:L1204,L1204),"")</f>
        <v/>
      </c>
      <c r="N1204" s="0" t="str">
        <f aca="false">IF(F1204&lt;&gt;0,L1204&amp;":"&amp;M1204,"")</f>
        <v/>
      </c>
    </row>
    <row r="1205" customFormat="false" ht="15" hidden="false" customHeight="false" outlineLevel="0" collapsed="false">
      <c r="A1205" s="5" t="n">
        <v>1204</v>
      </c>
      <c r="B1205" s="5" t="str">
        <f aca="false">IF(F1205&lt;&gt;"",COUNTIF($J$2:J1205,J1205),"")</f>
        <v/>
      </c>
      <c r="C1205" s="5" t="str">
        <f aca="false">IF(F1205&lt;&gt;0,J1205&amp;":"&amp;B1205,"")</f>
        <v/>
      </c>
      <c r="D1205" s="5" t="str">
        <f aca="false">IF(F1205&lt;&gt;0,COUNTIF($K$2:K1205,K1205),"")</f>
        <v/>
      </c>
      <c r="E1205" s="5" t="str">
        <f aca="false">IF(F1205&lt;&gt;0,K1205&amp;":"&amp;D1205,"")</f>
        <v/>
      </c>
      <c r="G1205" s="21"/>
      <c r="H1205" s="0" t="str">
        <f aca="false">IFERROR(VLOOKUP(F1205, Entries!$B:$F, 2, FALSE()),"")</f>
        <v/>
      </c>
      <c r="I1205" s="0" t="str">
        <f aca="false">IFERROR(VLOOKUP(F1205, Entries!$B:$F, 3, FALSE()),"")</f>
        <v/>
      </c>
      <c r="J1205" s="0" t="str">
        <f aca="false">IFERROR(VLOOKUP(F1205, Entries!$B:$F, 4, FALSE()),"")</f>
        <v/>
      </c>
      <c r="K1205" s="0" t="str">
        <f aca="false">IFERROR(VLOOKUP(F1205, Entries!$B:$F, 5, FALSE()),"")</f>
        <v/>
      </c>
      <c r="L1205" s="0" t="str">
        <f aca="false">LEFT(Table22[[#This Row],[Category]],2)</f>
        <v/>
      </c>
      <c r="M1205" s="0" t="str">
        <f aca="false">IF(F1205&lt;&gt;0,COUNTIF($L$2:L1205,L1205),"")</f>
        <v/>
      </c>
      <c r="N1205" s="0" t="str">
        <f aca="false">IF(F1205&lt;&gt;0,L1205&amp;":"&amp;M1205,"")</f>
        <v/>
      </c>
    </row>
    <row r="1206" customFormat="false" ht="15" hidden="false" customHeight="false" outlineLevel="0" collapsed="false">
      <c r="A1206" s="5" t="n">
        <v>1205</v>
      </c>
      <c r="B1206" s="5" t="str">
        <f aca="false">IF(F1206&lt;&gt;"",COUNTIF($J$2:J1206,J1206),"")</f>
        <v/>
      </c>
      <c r="C1206" s="5" t="str">
        <f aca="false">IF(F1206&lt;&gt;0,J1206&amp;":"&amp;B1206,"")</f>
        <v/>
      </c>
      <c r="D1206" s="5" t="str">
        <f aca="false">IF(F1206&lt;&gt;0,COUNTIF($K$2:K1206,K1206),"")</f>
        <v/>
      </c>
      <c r="E1206" s="5" t="str">
        <f aca="false">IF(F1206&lt;&gt;0,K1206&amp;":"&amp;D1206,"")</f>
        <v/>
      </c>
      <c r="G1206" s="21"/>
      <c r="H1206" s="0" t="str">
        <f aca="false">IFERROR(VLOOKUP(F1206, Entries!$B:$F, 2, FALSE()),"")</f>
        <v/>
      </c>
      <c r="I1206" s="0" t="str">
        <f aca="false">IFERROR(VLOOKUP(F1206, Entries!$B:$F, 3, FALSE()),"")</f>
        <v/>
      </c>
      <c r="J1206" s="0" t="str">
        <f aca="false">IFERROR(VLOOKUP(F1206, Entries!$B:$F, 4, FALSE()),"")</f>
        <v/>
      </c>
      <c r="K1206" s="0" t="str">
        <f aca="false">IFERROR(VLOOKUP(F1206, Entries!$B:$F, 5, FALSE()),"")</f>
        <v/>
      </c>
      <c r="L1206" s="0" t="str">
        <f aca="false">LEFT(Table22[[#This Row],[Category]],2)</f>
        <v/>
      </c>
      <c r="M1206" s="0" t="str">
        <f aca="false">IF(F1206&lt;&gt;0,COUNTIF($L$2:L1206,L1206),"")</f>
        <v/>
      </c>
      <c r="N1206" s="0" t="str">
        <f aca="false">IF(F1206&lt;&gt;0,L1206&amp;":"&amp;M1206,"")</f>
        <v/>
      </c>
    </row>
    <row r="1207" customFormat="false" ht="15" hidden="false" customHeight="false" outlineLevel="0" collapsed="false">
      <c r="A1207" s="5" t="n">
        <v>1206</v>
      </c>
      <c r="B1207" s="5" t="str">
        <f aca="false">IF(F1207&lt;&gt;"",COUNTIF($J$2:J1207,J1207),"")</f>
        <v/>
      </c>
      <c r="C1207" s="5" t="str">
        <f aca="false">IF(F1207&lt;&gt;0,J1207&amp;":"&amp;B1207,"")</f>
        <v/>
      </c>
      <c r="D1207" s="5" t="str">
        <f aca="false">IF(F1207&lt;&gt;0,COUNTIF($K$2:K1207,K1207),"")</f>
        <v/>
      </c>
      <c r="E1207" s="5" t="str">
        <f aca="false">IF(F1207&lt;&gt;0,K1207&amp;":"&amp;D1207,"")</f>
        <v/>
      </c>
      <c r="G1207" s="21"/>
      <c r="H1207" s="0" t="str">
        <f aca="false">IFERROR(VLOOKUP(F1207, Entries!$B:$F, 2, FALSE()),"")</f>
        <v/>
      </c>
      <c r="I1207" s="0" t="str">
        <f aca="false">IFERROR(VLOOKUP(F1207, Entries!$B:$F, 3, FALSE()),"")</f>
        <v/>
      </c>
      <c r="J1207" s="0" t="str">
        <f aca="false">IFERROR(VLOOKUP(F1207, Entries!$B:$F, 4, FALSE()),"")</f>
        <v/>
      </c>
      <c r="K1207" s="0" t="str">
        <f aca="false">IFERROR(VLOOKUP(F1207, Entries!$B:$F, 5, FALSE()),"")</f>
        <v/>
      </c>
      <c r="L1207" s="0" t="str">
        <f aca="false">LEFT(Table22[[#This Row],[Category]],2)</f>
        <v/>
      </c>
      <c r="M1207" s="0" t="str">
        <f aca="false">IF(F1207&lt;&gt;0,COUNTIF($L$2:L1207,L1207),"")</f>
        <v/>
      </c>
      <c r="N1207" s="0" t="str">
        <f aca="false">IF(F1207&lt;&gt;0,L1207&amp;":"&amp;M1207,"")</f>
        <v/>
      </c>
    </row>
    <row r="1208" customFormat="false" ht="15" hidden="false" customHeight="false" outlineLevel="0" collapsed="false">
      <c r="A1208" s="5" t="n">
        <v>1207</v>
      </c>
      <c r="B1208" s="5" t="str">
        <f aca="false">IF(F1208&lt;&gt;"",COUNTIF($J$2:J1208,J1208),"")</f>
        <v/>
      </c>
      <c r="C1208" s="5" t="str">
        <f aca="false">IF(F1208&lt;&gt;0,J1208&amp;":"&amp;B1208,"")</f>
        <v/>
      </c>
      <c r="D1208" s="5" t="str">
        <f aca="false">IF(F1208&lt;&gt;0,COUNTIF($K$2:K1208,K1208),"")</f>
        <v/>
      </c>
      <c r="E1208" s="5" t="str">
        <f aca="false">IF(F1208&lt;&gt;0,K1208&amp;":"&amp;D1208,"")</f>
        <v/>
      </c>
      <c r="G1208" s="21"/>
      <c r="H1208" s="0" t="str">
        <f aca="false">IFERROR(VLOOKUP(F1208, Entries!$B:$F, 2, FALSE()),"")</f>
        <v/>
      </c>
      <c r="I1208" s="0" t="str">
        <f aca="false">IFERROR(VLOOKUP(F1208, Entries!$B:$F, 3, FALSE()),"")</f>
        <v/>
      </c>
      <c r="J1208" s="0" t="str">
        <f aca="false">IFERROR(VLOOKUP(F1208, Entries!$B:$F, 4, FALSE()),"")</f>
        <v/>
      </c>
      <c r="K1208" s="0" t="str">
        <f aca="false">IFERROR(VLOOKUP(F1208, Entries!$B:$F, 5, FALSE()),"")</f>
        <v/>
      </c>
      <c r="L1208" s="0" t="str">
        <f aca="false">LEFT(Table22[[#This Row],[Category]],2)</f>
        <v/>
      </c>
      <c r="M1208" s="0" t="str">
        <f aca="false">IF(F1208&lt;&gt;0,COUNTIF($L$2:L1208,L1208),"")</f>
        <v/>
      </c>
      <c r="N1208" s="0" t="str">
        <f aca="false">IF(F1208&lt;&gt;0,L1208&amp;":"&amp;M1208,"")</f>
        <v/>
      </c>
    </row>
    <row r="1209" customFormat="false" ht="15" hidden="false" customHeight="false" outlineLevel="0" collapsed="false">
      <c r="A1209" s="5" t="n">
        <v>1208</v>
      </c>
      <c r="B1209" s="5" t="str">
        <f aca="false">IF(F1209&lt;&gt;"",COUNTIF($J$2:J1209,J1209),"")</f>
        <v/>
      </c>
      <c r="C1209" s="5" t="str">
        <f aca="false">IF(F1209&lt;&gt;0,J1209&amp;":"&amp;B1209,"")</f>
        <v/>
      </c>
      <c r="D1209" s="5" t="str">
        <f aca="false">IF(F1209&lt;&gt;0,COUNTIF($K$2:K1209,K1209),"")</f>
        <v/>
      </c>
      <c r="E1209" s="5" t="str">
        <f aca="false">IF(F1209&lt;&gt;0,K1209&amp;":"&amp;D1209,"")</f>
        <v/>
      </c>
      <c r="G1209" s="21"/>
      <c r="H1209" s="0" t="str">
        <f aca="false">IFERROR(VLOOKUP(F1209, Entries!$B:$F, 2, FALSE()),"")</f>
        <v/>
      </c>
      <c r="I1209" s="0" t="str">
        <f aca="false">IFERROR(VLOOKUP(F1209, Entries!$B:$F, 3, FALSE()),"")</f>
        <v/>
      </c>
      <c r="J1209" s="0" t="str">
        <f aca="false">IFERROR(VLOOKUP(F1209, Entries!$B:$F, 4, FALSE()),"")</f>
        <v/>
      </c>
      <c r="K1209" s="0" t="str">
        <f aca="false">IFERROR(VLOOKUP(F1209, Entries!$B:$F, 5, FALSE()),"")</f>
        <v/>
      </c>
      <c r="L1209" s="0" t="str">
        <f aca="false">LEFT(Table22[[#This Row],[Category]],2)</f>
        <v/>
      </c>
      <c r="M1209" s="0" t="str">
        <f aca="false">IF(F1209&lt;&gt;0,COUNTIF($L$2:L1209,L1209),"")</f>
        <v/>
      </c>
      <c r="N1209" s="0" t="str">
        <f aca="false">IF(F1209&lt;&gt;0,L1209&amp;":"&amp;M1209,"")</f>
        <v/>
      </c>
    </row>
    <row r="1210" customFormat="false" ht="15" hidden="false" customHeight="false" outlineLevel="0" collapsed="false">
      <c r="A1210" s="5" t="n">
        <v>1209</v>
      </c>
      <c r="B1210" s="5" t="str">
        <f aca="false">IF(F1210&lt;&gt;"",COUNTIF($J$2:J1210,J1210),"")</f>
        <v/>
      </c>
      <c r="C1210" s="5" t="str">
        <f aca="false">IF(F1210&lt;&gt;0,J1210&amp;":"&amp;B1210,"")</f>
        <v/>
      </c>
      <c r="D1210" s="5" t="str">
        <f aca="false">IF(F1210&lt;&gt;0,COUNTIF($K$2:K1210,K1210),"")</f>
        <v/>
      </c>
      <c r="E1210" s="5" t="str">
        <f aca="false">IF(F1210&lt;&gt;0,K1210&amp;":"&amp;D1210,"")</f>
        <v/>
      </c>
      <c r="G1210" s="21"/>
      <c r="H1210" s="0" t="str">
        <f aca="false">IFERROR(VLOOKUP(F1210, Entries!$B:$F, 2, FALSE()),"")</f>
        <v/>
      </c>
      <c r="I1210" s="0" t="str">
        <f aca="false">IFERROR(VLOOKUP(F1210, Entries!$B:$F, 3, FALSE()),"")</f>
        <v/>
      </c>
      <c r="J1210" s="0" t="str">
        <f aca="false">IFERROR(VLOOKUP(F1210, Entries!$B:$F, 4, FALSE()),"")</f>
        <v/>
      </c>
      <c r="K1210" s="0" t="str">
        <f aca="false">IFERROR(VLOOKUP(F1210, Entries!$B:$F, 5, FALSE()),"")</f>
        <v/>
      </c>
      <c r="L1210" s="0" t="str">
        <f aca="false">LEFT(Table22[[#This Row],[Category]],2)</f>
        <v/>
      </c>
      <c r="M1210" s="0" t="str">
        <f aca="false">IF(F1210&lt;&gt;0,COUNTIF($L$2:L1210,L1210),"")</f>
        <v/>
      </c>
      <c r="N1210" s="0" t="str">
        <f aca="false">IF(F1210&lt;&gt;0,L1210&amp;":"&amp;M1210,"")</f>
        <v/>
      </c>
    </row>
    <row r="1211" customFormat="false" ht="15" hidden="false" customHeight="false" outlineLevel="0" collapsed="false">
      <c r="A1211" s="5" t="n">
        <v>1210</v>
      </c>
      <c r="B1211" s="5" t="str">
        <f aca="false">IF(F1211&lt;&gt;"",COUNTIF($J$2:J1211,J1211),"")</f>
        <v/>
      </c>
      <c r="C1211" s="5" t="str">
        <f aca="false">IF(F1211&lt;&gt;0,J1211&amp;":"&amp;B1211,"")</f>
        <v/>
      </c>
      <c r="D1211" s="5" t="str">
        <f aca="false">IF(F1211&lt;&gt;0,COUNTIF($K$2:K1211,K1211),"")</f>
        <v/>
      </c>
      <c r="E1211" s="5" t="str">
        <f aca="false">IF(F1211&lt;&gt;0,K1211&amp;":"&amp;D1211,"")</f>
        <v/>
      </c>
      <c r="G1211" s="21"/>
      <c r="H1211" s="0" t="str">
        <f aca="false">IFERROR(VLOOKUP(F1211, Entries!$B:$F, 2, FALSE()),"")</f>
        <v/>
      </c>
      <c r="I1211" s="0" t="str">
        <f aca="false">IFERROR(VLOOKUP(F1211, Entries!$B:$F, 3, FALSE()),"")</f>
        <v/>
      </c>
      <c r="J1211" s="0" t="str">
        <f aca="false">IFERROR(VLOOKUP(F1211, Entries!$B:$F, 4, FALSE()),"")</f>
        <v/>
      </c>
      <c r="K1211" s="0" t="str">
        <f aca="false">IFERROR(VLOOKUP(F1211, Entries!$B:$F, 5, FALSE()),"")</f>
        <v/>
      </c>
      <c r="L1211" s="0" t="str">
        <f aca="false">LEFT(Table22[[#This Row],[Category]],2)</f>
        <v/>
      </c>
      <c r="M1211" s="0" t="str">
        <f aca="false">IF(F1211&lt;&gt;0,COUNTIF($L$2:L1211,L1211),"")</f>
        <v/>
      </c>
      <c r="N1211" s="0" t="str">
        <f aca="false">IF(F1211&lt;&gt;0,L1211&amp;":"&amp;M1211,"")</f>
        <v/>
      </c>
    </row>
    <row r="1212" customFormat="false" ht="15" hidden="false" customHeight="false" outlineLevel="0" collapsed="false">
      <c r="A1212" s="5" t="n">
        <v>1211</v>
      </c>
      <c r="B1212" s="5" t="str">
        <f aca="false">IF(F1212&lt;&gt;"",COUNTIF($J$2:J1212,J1212),"")</f>
        <v/>
      </c>
      <c r="C1212" s="5" t="str">
        <f aca="false">IF(F1212&lt;&gt;0,J1212&amp;":"&amp;B1212,"")</f>
        <v/>
      </c>
      <c r="D1212" s="5" t="str">
        <f aca="false">IF(F1212&lt;&gt;0,COUNTIF($K$2:K1212,K1212),"")</f>
        <v/>
      </c>
      <c r="E1212" s="5" t="str">
        <f aca="false">IF(F1212&lt;&gt;0,K1212&amp;":"&amp;D1212,"")</f>
        <v/>
      </c>
      <c r="G1212" s="21"/>
      <c r="H1212" s="0" t="str">
        <f aca="false">IFERROR(VLOOKUP(F1212, Entries!$B:$F, 2, FALSE()),"")</f>
        <v/>
      </c>
      <c r="I1212" s="0" t="str">
        <f aca="false">IFERROR(VLOOKUP(F1212, Entries!$B:$F, 3, FALSE()),"")</f>
        <v/>
      </c>
      <c r="J1212" s="0" t="str">
        <f aca="false">IFERROR(VLOOKUP(F1212, Entries!$B:$F, 4, FALSE()),"")</f>
        <v/>
      </c>
      <c r="K1212" s="0" t="str">
        <f aca="false">IFERROR(VLOOKUP(F1212, Entries!$B:$F, 5, FALSE()),"")</f>
        <v/>
      </c>
      <c r="L1212" s="0" t="str">
        <f aca="false">LEFT(Table22[[#This Row],[Category]],2)</f>
        <v/>
      </c>
      <c r="M1212" s="0" t="str">
        <f aca="false">IF(F1212&lt;&gt;0,COUNTIF($L$2:L1212,L1212),"")</f>
        <v/>
      </c>
      <c r="N1212" s="0" t="str">
        <f aca="false">IF(F1212&lt;&gt;0,L1212&amp;":"&amp;M1212,"")</f>
        <v/>
      </c>
    </row>
    <row r="1213" customFormat="false" ht="15" hidden="false" customHeight="false" outlineLevel="0" collapsed="false">
      <c r="A1213" s="5" t="n">
        <v>1212</v>
      </c>
      <c r="B1213" s="5" t="str">
        <f aca="false">IF(F1213&lt;&gt;"",COUNTIF($J$2:J1213,J1213),"")</f>
        <v/>
      </c>
      <c r="C1213" s="5" t="str">
        <f aca="false">IF(F1213&lt;&gt;0,J1213&amp;":"&amp;B1213,"")</f>
        <v/>
      </c>
      <c r="D1213" s="5" t="str">
        <f aca="false">IF(F1213&lt;&gt;0,COUNTIF($K$2:K1213,K1213),"")</f>
        <v/>
      </c>
      <c r="E1213" s="5" t="str">
        <f aca="false">IF(F1213&lt;&gt;0,K1213&amp;":"&amp;D1213,"")</f>
        <v/>
      </c>
      <c r="G1213" s="21"/>
      <c r="H1213" s="0" t="str">
        <f aca="false">IFERROR(VLOOKUP(F1213, Entries!$B:$F, 2, FALSE()),"")</f>
        <v/>
      </c>
      <c r="I1213" s="0" t="str">
        <f aca="false">IFERROR(VLOOKUP(F1213, Entries!$B:$F, 3, FALSE()),"")</f>
        <v/>
      </c>
      <c r="J1213" s="0" t="str">
        <f aca="false">IFERROR(VLOOKUP(F1213, Entries!$B:$F, 4, FALSE()),"")</f>
        <v/>
      </c>
      <c r="K1213" s="0" t="str">
        <f aca="false">IFERROR(VLOOKUP(F1213, Entries!$B:$F, 5, FALSE()),"")</f>
        <v/>
      </c>
      <c r="L1213" s="0" t="str">
        <f aca="false">LEFT(Table22[[#This Row],[Category]],2)</f>
        <v/>
      </c>
      <c r="M1213" s="0" t="str">
        <f aca="false">IF(F1213&lt;&gt;0,COUNTIF($L$2:L1213,L1213),"")</f>
        <v/>
      </c>
      <c r="N1213" s="0" t="str">
        <f aca="false">IF(F1213&lt;&gt;0,L1213&amp;":"&amp;M1213,"")</f>
        <v/>
      </c>
    </row>
    <row r="1214" customFormat="false" ht="15" hidden="false" customHeight="false" outlineLevel="0" collapsed="false">
      <c r="A1214" s="5" t="n">
        <v>1213</v>
      </c>
      <c r="B1214" s="5" t="str">
        <f aca="false">IF(F1214&lt;&gt;"",COUNTIF($J$2:J1214,J1214),"")</f>
        <v/>
      </c>
      <c r="C1214" s="5" t="str">
        <f aca="false">IF(F1214&lt;&gt;0,J1214&amp;":"&amp;B1214,"")</f>
        <v/>
      </c>
      <c r="D1214" s="5" t="str">
        <f aca="false">IF(F1214&lt;&gt;0,COUNTIF($K$2:K1214,K1214),"")</f>
        <v/>
      </c>
      <c r="E1214" s="5" t="str">
        <f aca="false">IF(F1214&lt;&gt;0,K1214&amp;":"&amp;D1214,"")</f>
        <v/>
      </c>
      <c r="G1214" s="21"/>
      <c r="H1214" s="0" t="str">
        <f aca="false">IFERROR(VLOOKUP(F1214, Entries!$B:$F, 2, FALSE()),"")</f>
        <v/>
      </c>
      <c r="I1214" s="0" t="str">
        <f aca="false">IFERROR(VLOOKUP(F1214, Entries!$B:$F, 3, FALSE()),"")</f>
        <v/>
      </c>
      <c r="J1214" s="0" t="str">
        <f aca="false">IFERROR(VLOOKUP(F1214, Entries!$B:$F, 4, FALSE()),"")</f>
        <v/>
      </c>
      <c r="K1214" s="0" t="str">
        <f aca="false">IFERROR(VLOOKUP(F1214, Entries!$B:$F, 5, FALSE()),"")</f>
        <v/>
      </c>
      <c r="L1214" s="0" t="str">
        <f aca="false">LEFT(Table22[[#This Row],[Category]],2)</f>
        <v/>
      </c>
      <c r="M1214" s="0" t="str">
        <f aca="false">IF(F1214&lt;&gt;0,COUNTIF($L$2:L1214,L1214),"")</f>
        <v/>
      </c>
      <c r="N1214" s="0" t="str">
        <f aca="false">IF(F1214&lt;&gt;0,L1214&amp;":"&amp;M1214,"")</f>
        <v/>
      </c>
    </row>
    <row r="1215" customFormat="false" ht="15" hidden="false" customHeight="false" outlineLevel="0" collapsed="false">
      <c r="A1215" s="5" t="n">
        <v>1214</v>
      </c>
      <c r="B1215" s="5" t="str">
        <f aca="false">IF(F1215&lt;&gt;"",COUNTIF($J$2:J1215,J1215),"")</f>
        <v/>
      </c>
      <c r="C1215" s="5" t="str">
        <f aca="false">IF(F1215&lt;&gt;0,J1215&amp;":"&amp;B1215,"")</f>
        <v/>
      </c>
      <c r="D1215" s="5" t="str">
        <f aca="false">IF(F1215&lt;&gt;0,COUNTIF($K$2:K1215,K1215),"")</f>
        <v/>
      </c>
      <c r="E1215" s="5" t="str">
        <f aca="false">IF(F1215&lt;&gt;0,K1215&amp;":"&amp;D1215,"")</f>
        <v/>
      </c>
      <c r="G1215" s="21"/>
      <c r="H1215" s="0" t="str">
        <f aca="false">IFERROR(VLOOKUP(F1215, Entries!$B:$F, 2, FALSE()),"")</f>
        <v/>
      </c>
      <c r="I1215" s="0" t="str">
        <f aca="false">IFERROR(VLOOKUP(F1215, Entries!$B:$F, 3, FALSE()),"")</f>
        <v/>
      </c>
      <c r="J1215" s="0" t="str">
        <f aca="false">IFERROR(VLOOKUP(F1215, Entries!$B:$F, 4, FALSE()),"")</f>
        <v/>
      </c>
      <c r="K1215" s="0" t="str">
        <f aca="false">IFERROR(VLOOKUP(F1215, Entries!$B:$F, 5, FALSE()),"")</f>
        <v/>
      </c>
      <c r="L1215" s="0" t="str">
        <f aca="false">LEFT(Table22[[#This Row],[Category]],2)</f>
        <v/>
      </c>
      <c r="M1215" s="0" t="str">
        <f aca="false">IF(F1215&lt;&gt;0,COUNTIF($L$2:L1215,L1215),"")</f>
        <v/>
      </c>
      <c r="N1215" s="0" t="str">
        <f aca="false">IF(F1215&lt;&gt;0,L1215&amp;":"&amp;M1215,"")</f>
        <v/>
      </c>
    </row>
    <row r="1216" customFormat="false" ht="15" hidden="false" customHeight="false" outlineLevel="0" collapsed="false">
      <c r="A1216" s="5" t="n">
        <v>1215</v>
      </c>
      <c r="B1216" s="5" t="str">
        <f aca="false">IF(F1216&lt;&gt;"",COUNTIF($J$2:J1216,J1216),"")</f>
        <v/>
      </c>
      <c r="C1216" s="5" t="str">
        <f aca="false">IF(F1216&lt;&gt;0,J1216&amp;":"&amp;B1216,"")</f>
        <v/>
      </c>
      <c r="D1216" s="5" t="str">
        <f aca="false">IF(F1216&lt;&gt;0,COUNTIF($K$2:K1216,K1216),"")</f>
        <v/>
      </c>
      <c r="E1216" s="5" t="str">
        <f aca="false">IF(F1216&lt;&gt;0,K1216&amp;":"&amp;D1216,"")</f>
        <v/>
      </c>
      <c r="G1216" s="21"/>
      <c r="H1216" s="0" t="str">
        <f aca="false">IFERROR(VLOOKUP(F1216, Entries!$B:$F, 2, FALSE()),"")</f>
        <v/>
      </c>
      <c r="I1216" s="0" t="str">
        <f aca="false">IFERROR(VLOOKUP(F1216, Entries!$B:$F, 3, FALSE()),"")</f>
        <v/>
      </c>
      <c r="J1216" s="0" t="str">
        <f aca="false">IFERROR(VLOOKUP(F1216, Entries!$B:$F, 4, FALSE()),"")</f>
        <v/>
      </c>
      <c r="K1216" s="0" t="str">
        <f aca="false">IFERROR(VLOOKUP(F1216, Entries!$B:$F, 5, FALSE()),"")</f>
        <v/>
      </c>
      <c r="L1216" s="0" t="str">
        <f aca="false">LEFT(Table22[[#This Row],[Category]],2)</f>
        <v/>
      </c>
      <c r="M1216" s="0" t="str">
        <f aca="false">IF(F1216&lt;&gt;0,COUNTIF($L$2:L1216,L1216),"")</f>
        <v/>
      </c>
      <c r="N1216" s="0" t="str">
        <f aca="false">IF(F1216&lt;&gt;0,L1216&amp;":"&amp;M1216,"")</f>
        <v/>
      </c>
    </row>
    <row r="1217" customFormat="false" ht="15" hidden="false" customHeight="false" outlineLevel="0" collapsed="false">
      <c r="A1217" s="5" t="n">
        <v>1216</v>
      </c>
      <c r="B1217" s="5" t="str">
        <f aca="false">IF(F1217&lt;&gt;"",COUNTIF($J$2:J1217,J1217),"")</f>
        <v/>
      </c>
      <c r="C1217" s="5" t="str">
        <f aca="false">IF(F1217&lt;&gt;0,J1217&amp;":"&amp;B1217,"")</f>
        <v/>
      </c>
      <c r="D1217" s="5" t="str">
        <f aca="false">IF(F1217&lt;&gt;0,COUNTIF($K$2:K1217,K1217),"")</f>
        <v/>
      </c>
      <c r="E1217" s="5" t="str">
        <f aca="false">IF(F1217&lt;&gt;0,K1217&amp;":"&amp;D1217,"")</f>
        <v/>
      </c>
      <c r="G1217" s="21"/>
      <c r="H1217" s="0" t="str">
        <f aca="false">IFERROR(VLOOKUP(F1217, Entries!$B:$F, 2, FALSE()),"")</f>
        <v/>
      </c>
      <c r="I1217" s="0" t="str">
        <f aca="false">IFERROR(VLOOKUP(F1217, Entries!$B:$F, 3, FALSE()),"")</f>
        <v/>
      </c>
      <c r="J1217" s="0" t="str">
        <f aca="false">IFERROR(VLOOKUP(F1217, Entries!$B:$F, 4, FALSE()),"")</f>
        <v/>
      </c>
      <c r="K1217" s="0" t="str">
        <f aca="false">IFERROR(VLOOKUP(F1217, Entries!$B:$F, 5, FALSE()),"")</f>
        <v/>
      </c>
      <c r="L1217" s="0" t="str">
        <f aca="false">LEFT(Table22[[#This Row],[Category]],2)</f>
        <v/>
      </c>
      <c r="M1217" s="0" t="str">
        <f aca="false">IF(F1217&lt;&gt;0,COUNTIF($L$2:L1217,L1217),"")</f>
        <v/>
      </c>
      <c r="N1217" s="0" t="str">
        <f aca="false">IF(F1217&lt;&gt;0,L1217&amp;":"&amp;M1217,"")</f>
        <v/>
      </c>
    </row>
    <row r="1218" customFormat="false" ht="15" hidden="false" customHeight="false" outlineLevel="0" collapsed="false">
      <c r="A1218" s="5" t="n">
        <v>1217</v>
      </c>
      <c r="B1218" s="5" t="str">
        <f aca="false">IF(F1218&lt;&gt;"",COUNTIF($J$2:J1218,J1218),"")</f>
        <v/>
      </c>
      <c r="C1218" s="5" t="str">
        <f aca="false">IF(F1218&lt;&gt;0,J1218&amp;":"&amp;B1218,"")</f>
        <v/>
      </c>
      <c r="D1218" s="5" t="str">
        <f aca="false">IF(F1218&lt;&gt;0,COUNTIF($K$2:K1218,K1218),"")</f>
        <v/>
      </c>
      <c r="E1218" s="5" t="str">
        <f aca="false">IF(F1218&lt;&gt;0,K1218&amp;":"&amp;D1218,"")</f>
        <v/>
      </c>
      <c r="G1218" s="21"/>
      <c r="H1218" s="0" t="str">
        <f aca="false">IFERROR(VLOOKUP(F1218, Entries!$B:$F, 2, FALSE()),"")</f>
        <v/>
      </c>
      <c r="I1218" s="0" t="str">
        <f aca="false">IFERROR(VLOOKUP(F1218, Entries!$B:$F, 3, FALSE()),"")</f>
        <v/>
      </c>
      <c r="J1218" s="0" t="str">
        <f aca="false">IFERROR(VLOOKUP(F1218, Entries!$B:$F, 4, FALSE()),"")</f>
        <v/>
      </c>
      <c r="K1218" s="0" t="str">
        <f aca="false">IFERROR(VLOOKUP(F1218, Entries!$B:$F, 5, FALSE()),"")</f>
        <v/>
      </c>
      <c r="L1218" s="0" t="str">
        <f aca="false">LEFT(Table22[[#This Row],[Category]],2)</f>
        <v/>
      </c>
      <c r="M1218" s="0" t="str">
        <f aca="false">IF(F1218&lt;&gt;0,COUNTIF($L$2:L1218,L1218),"")</f>
        <v/>
      </c>
      <c r="N1218" s="0" t="str">
        <f aca="false">IF(F1218&lt;&gt;0,L1218&amp;":"&amp;M1218,"")</f>
        <v/>
      </c>
    </row>
    <row r="1219" customFormat="false" ht="15" hidden="false" customHeight="false" outlineLevel="0" collapsed="false">
      <c r="A1219" s="5" t="n">
        <v>1218</v>
      </c>
      <c r="B1219" s="5" t="str">
        <f aca="false">IF(F1219&lt;&gt;"",COUNTIF($J$2:J1219,J1219),"")</f>
        <v/>
      </c>
      <c r="C1219" s="5" t="str">
        <f aca="false">IF(F1219&lt;&gt;0,J1219&amp;":"&amp;B1219,"")</f>
        <v/>
      </c>
      <c r="D1219" s="5" t="str">
        <f aca="false">IF(F1219&lt;&gt;0,COUNTIF($K$2:K1219,K1219),"")</f>
        <v/>
      </c>
      <c r="E1219" s="5" t="str">
        <f aca="false">IF(F1219&lt;&gt;0,K1219&amp;":"&amp;D1219,"")</f>
        <v/>
      </c>
      <c r="G1219" s="21"/>
      <c r="H1219" s="0" t="str">
        <f aca="false">IFERROR(VLOOKUP(F1219, Entries!$B:$F, 2, FALSE()),"")</f>
        <v/>
      </c>
      <c r="I1219" s="0" t="str">
        <f aca="false">IFERROR(VLOOKUP(F1219, Entries!$B:$F, 3, FALSE()),"")</f>
        <v/>
      </c>
      <c r="J1219" s="0" t="str">
        <f aca="false">IFERROR(VLOOKUP(F1219, Entries!$B:$F, 4, FALSE()),"")</f>
        <v/>
      </c>
      <c r="K1219" s="0" t="str">
        <f aca="false">IFERROR(VLOOKUP(F1219, Entries!$B:$F, 5, FALSE()),"")</f>
        <v/>
      </c>
      <c r="L1219" s="0" t="str">
        <f aca="false">LEFT(Table22[[#This Row],[Category]],2)</f>
        <v/>
      </c>
      <c r="M1219" s="0" t="str">
        <f aca="false">IF(F1219&lt;&gt;0,COUNTIF($L$2:L1219,L1219),"")</f>
        <v/>
      </c>
      <c r="N1219" s="0" t="str">
        <f aca="false">IF(F1219&lt;&gt;0,L1219&amp;":"&amp;M1219,"")</f>
        <v/>
      </c>
    </row>
    <row r="1220" customFormat="false" ht="15" hidden="false" customHeight="false" outlineLevel="0" collapsed="false">
      <c r="A1220" s="5" t="n">
        <v>1219</v>
      </c>
      <c r="B1220" s="5" t="str">
        <f aca="false">IF(F1220&lt;&gt;"",COUNTIF($J$2:J1220,J1220),"")</f>
        <v/>
      </c>
      <c r="C1220" s="5" t="str">
        <f aca="false">IF(F1220&lt;&gt;0,J1220&amp;":"&amp;B1220,"")</f>
        <v/>
      </c>
      <c r="D1220" s="5" t="str">
        <f aca="false">IF(F1220&lt;&gt;0,COUNTIF($K$2:K1220,K1220),"")</f>
        <v/>
      </c>
      <c r="E1220" s="5" t="str">
        <f aca="false">IF(F1220&lt;&gt;0,K1220&amp;":"&amp;D1220,"")</f>
        <v/>
      </c>
      <c r="G1220" s="21"/>
      <c r="H1220" s="0" t="str">
        <f aca="false">IFERROR(VLOOKUP(F1220, Entries!$B:$F, 2, FALSE()),"")</f>
        <v/>
      </c>
      <c r="I1220" s="0" t="str">
        <f aca="false">IFERROR(VLOOKUP(F1220, Entries!$B:$F, 3, FALSE()),"")</f>
        <v/>
      </c>
      <c r="J1220" s="0" t="str">
        <f aca="false">IFERROR(VLOOKUP(F1220, Entries!$B:$F, 4, FALSE()),"")</f>
        <v/>
      </c>
      <c r="K1220" s="0" t="str">
        <f aca="false">IFERROR(VLOOKUP(F1220, Entries!$B:$F, 5, FALSE()),"")</f>
        <v/>
      </c>
      <c r="L1220" s="0" t="str">
        <f aca="false">LEFT(Table22[[#This Row],[Category]],2)</f>
        <v/>
      </c>
      <c r="M1220" s="0" t="str">
        <f aca="false">IF(F1220&lt;&gt;0,COUNTIF($L$2:L1220,L1220),"")</f>
        <v/>
      </c>
      <c r="N1220" s="0" t="str">
        <f aca="false">IF(F1220&lt;&gt;0,L1220&amp;":"&amp;M1220,"")</f>
        <v/>
      </c>
    </row>
    <row r="1221" customFormat="false" ht="15" hidden="false" customHeight="false" outlineLevel="0" collapsed="false">
      <c r="A1221" s="5" t="n">
        <v>1220</v>
      </c>
      <c r="B1221" s="5" t="str">
        <f aca="false">IF(F1221&lt;&gt;"",COUNTIF($J$2:J1221,J1221),"")</f>
        <v/>
      </c>
      <c r="C1221" s="5" t="str">
        <f aca="false">IF(F1221&lt;&gt;0,J1221&amp;":"&amp;B1221,"")</f>
        <v/>
      </c>
      <c r="D1221" s="5" t="str">
        <f aca="false">IF(F1221&lt;&gt;0,COUNTIF($K$2:K1221,K1221),"")</f>
        <v/>
      </c>
      <c r="E1221" s="5" t="str">
        <f aca="false">IF(F1221&lt;&gt;0,K1221&amp;":"&amp;D1221,"")</f>
        <v/>
      </c>
      <c r="G1221" s="21"/>
      <c r="H1221" s="0" t="str">
        <f aca="false">IFERROR(VLOOKUP(F1221, Entries!$B:$F, 2, FALSE()),"")</f>
        <v/>
      </c>
      <c r="I1221" s="0" t="str">
        <f aca="false">IFERROR(VLOOKUP(F1221, Entries!$B:$F, 3, FALSE()),"")</f>
        <v/>
      </c>
      <c r="J1221" s="0" t="str">
        <f aca="false">IFERROR(VLOOKUP(F1221, Entries!$B:$F, 4, FALSE()),"")</f>
        <v/>
      </c>
      <c r="K1221" s="0" t="str">
        <f aca="false">IFERROR(VLOOKUP(F1221, Entries!$B:$F, 5, FALSE()),"")</f>
        <v/>
      </c>
      <c r="L1221" s="0" t="str">
        <f aca="false">LEFT(Table22[[#This Row],[Category]],2)</f>
        <v/>
      </c>
      <c r="M1221" s="0" t="str">
        <f aca="false">IF(F1221&lt;&gt;0,COUNTIF($L$2:L1221,L1221),"")</f>
        <v/>
      </c>
      <c r="N1221" s="0" t="str">
        <f aca="false">IF(F1221&lt;&gt;0,L1221&amp;":"&amp;M1221,"")</f>
        <v/>
      </c>
    </row>
    <row r="1222" customFormat="false" ht="15" hidden="false" customHeight="false" outlineLevel="0" collapsed="false">
      <c r="A1222" s="5" t="n">
        <v>1221</v>
      </c>
      <c r="B1222" s="5" t="str">
        <f aca="false">IF(F1222&lt;&gt;"",COUNTIF($J$2:J1222,J1222),"")</f>
        <v/>
      </c>
      <c r="C1222" s="5" t="str">
        <f aca="false">IF(F1222&lt;&gt;0,J1222&amp;":"&amp;B1222,"")</f>
        <v/>
      </c>
      <c r="D1222" s="5" t="str">
        <f aca="false">IF(F1222&lt;&gt;0,COUNTIF($K$2:K1222,K1222),"")</f>
        <v/>
      </c>
      <c r="E1222" s="5" t="str">
        <f aca="false">IF(F1222&lt;&gt;0,K1222&amp;":"&amp;D1222,"")</f>
        <v/>
      </c>
      <c r="G1222" s="21"/>
      <c r="H1222" s="0" t="str">
        <f aca="false">IFERROR(VLOOKUP(F1222, Entries!$B:$F, 2, FALSE()),"")</f>
        <v/>
      </c>
      <c r="I1222" s="0" t="str">
        <f aca="false">IFERROR(VLOOKUP(F1222, Entries!$B:$F, 3, FALSE()),"")</f>
        <v/>
      </c>
      <c r="J1222" s="0" t="str">
        <f aca="false">IFERROR(VLOOKUP(F1222, Entries!$B:$F, 4, FALSE()),"")</f>
        <v/>
      </c>
      <c r="K1222" s="0" t="str">
        <f aca="false">IFERROR(VLOOKUP(F1222, Entries!$B:$F, 5, FALSE()),"")</f>
        <v/>
      </c>
      <c r="L1222" s="0" t="str">
        <f aca="false">LEFT(Table22[[#This Row],[Category]],2)</f>
        <v/>
      </c>
      <c r="M1222" s="0" t="str">
        <f aca="false">IF(F1222&lt;&gt;0,COUNTIF($L$2:L1222,L1222),"")</f>
        <v/>
      </c>
      <c r="N1222" s="0" t="str">
        <f aca="false">IF(F1222&lt;&gt;0,L1222&amp;":"&amp;M1222,"")</f>
        <v/>
      </c>
    </row>
    <row r="1223" customFormat="false" ht="15" hidden="false" customHeight="false" outlineLevel="0" collapsed="false">
      <c r="A1223" s="5" t="n">
        <v>1222</v>
      </c>
      <c r="B1223" s="5" t="str">
        <f aca="false">IF(F1223&lt;&gt;"",COUNTIF($J$2:J1223,J1223),"")</f>
        <v/>
      </c>
      <c r="C1223" s="5" t="str">
        <f aca="false">IF(F1223&lt;&gt;0,J1223&amp;":"&amp;B1223,"")</f>
        <v/>
      </c>
      <c r="D1223" s="5" t="str">
        <f aca="false">IF(F1223&lt;&gt;0,COUNTIF($K$2:K1223,K1223),"")</f>
        <v/>
      </c>
      <c r="E1223" s="5" t="str">
        <f aca="false">IF(F1223&lt;&gt;0,K1223&amp;":"&amp;D1223,"")</f>
        <v/>
      </c>
      <c r="G1223" s="21"/>
      <c r="H1223" s="0" t="str">
        <f aca="false">IFERROR(VLOOKUP(F1223, Entries!$B:$F, 2, FALSE()),"")</f>
        <v/>
      </c>
      <c r="I1223" s="0" t="str">
        <f aca="false">IFERROR(VLOOKUP(F1223, Entries!$B:$F, 3, FALSE()),"")</f>
        <v/>
      </c>
      <c r="J1223" s="0" t="str">
        <f aca="false">IFERROR(VLOOKUP(F1223, Entries!$B:$F, 4, FALSE()),"")</f>
        <v/>
      </c>
      <c r="K1223" s="0" t="str">
        <f aca="false">IFERROR(VLOOKUP(F1223, Entries!$B:$F, 5, FALSE()),"")</f>
        <v/>
      </c>
      <c r="L1223" s="0" t="str">
        <f aca="false">LEFT(Table22[[#This Row],[Category]],2)</f>
        <v/>
      </c>
      <c r="M1223" s="0" t="str">
        <f aca="false">IF(F1223&lt;&gt;0,COUNTIF($L$2:L1223,L1223),"")</f>
        <v/>
      </c>
      <c r="N1223" s="0" t="str">
        <f aca="false">IF(F1223&lt;&gt;0,L1223&amp;":"&amp;M1223,"")</f>
        <v/>
      </c>
    </row>
    <row r="1224" customFormat="false" ht="15" hidden="false" customHeight="false" outlineLevel="0" collapsed="false">
      <c r="A1224" s="5" t="n">
        <v>1223</v>
      </c>
      <c r="B1224" s="5" t="str">
        <f aca="false">IF(F1224&lt;&gt;"",COUNTIF($J$2:J1224,J1224),"")</f>
        <v/>
      </c>
      <c r="C1224" s="5" t="str">
        <f aca="false">IF(F1224&lt;&gt;0,J1224&amp;":"&amp;B1224,"")</f>
        <v/>
      </c>
      <c r="D1224" s="5" t="str">
        <f aca="false">IF(F1224&lt;&gt;0,COUNTIF($K$2:K1224,K1224),"")</f>
        <v/>
      </c>
      <c r="E1224" s="5" t="str">
        <f aca="false">IF(F1224&lt;&gt;0,K1224&amp;":"&amp;D1224,"")</f>
        <v/>
      </c>
      <c r="G1224" s="21"/>
      <c r="H1224" s="0" t="str">
        <f aca="false">IFERROR(VLOOKUP(F1224, Entries!$B:$F, 2, FALSE()),"")</f>
        <v/>
      </c>
      <c r="I1224" s="0" t="str">
        <f aca="false">IFERROR(VLOOKUP(F1224, Entries!$B:$F, 3, FALSE()),"")</f>
        <v/>
      </c>
      <c r="J1224" s="0" t="str">
        <f aca="false">IFERROR(VLOOKUP(F1224, Entries!$B:$F, 4, FALSE()),"")</f>
        <v/>
      </c>
      <c r="K1224" s="0" t="str">
        <f aca="false">IFERROR(VLOOKUP(F1224, Entries!$B:$F, 5, FALSE()),"")</f>
        <v/>
      </c>
      <c r="L1224" s="0" t="str">
        <f aca="false">LEFT(Table22[[#This Row],[Category]],2)</f>
        <v/>
      </c>
      <c r="M1224" s="0" t="str">
        <f aca="false">IF(F1224&lt;&gt;0,COUNTIF($L$2:L1224,L1224),"")</f>
        <v/>
      </c>
      <c r="N1224" s="0" t="str">
        <f aca="false">IF(F1224&lt;&gt;0,L1224&amp;":"&amp;M1224,"")</f>
        <v/>
      </c>
    </row>
    <row r="1225" customFormat="false" ht="15" hidden="false" customHeight="false" outlineLevel="0" collapsed="false">
      <c r="A1225" s="5" t="n">
        <v>1224</v>
      </c>
      <c r="B1225" s="5" t="str">
        <f aca="false">IF(F1225&lt;&gt;"",COUNTIF($J$2:J1225,J1225),"")</f>
        <v/>
      </c>
      <c r="C1225" s="5" t="str">
        <f aca="false">IF(F1225&lt;&gt;0,J1225&amp;":"&amp;B1225,"")</f>
        <v/>
      </c>
      <c r="D1225" s="5" t="str">
        <f aca="false">IF(F1225&lt;&gt;0,COUNTIF($K$2:K1225,K1225),"")</f>
        <v/>
      </c>
      <c r="E1225" s="5" t="str">
        <f aca="false">IF(F1225&lt;&gt;0,K1225&amp;":"&amp;D1225,"")</f>
        <v/>
      </c>
      <c r="G1225" s="21"/>
      <c r="H1225" s="0" t="str">
        <f aca="false">IFERROR(VLOOKUP(F1225, Entries!$B:$F, 2, FALSE()),"")</f>
        <v/>
      </c>
      <c r="I1225" s="0" t="str">
        <f aca="false">IFERROR(VLOOKUP(F1225, Entries!$B:$F, 3, FALSE()),"")</f>
        <v/>
      </c>
      <c r="J1225" s="0" t="str">
        <f aca="false">IFERROR(VLOOKUP(F1225, Entries!$B:$F, 4, FALSE()),"")</f>
        <v/>
      </c>
      <c r="K1225" s="0" t="str">
        <f aca="false">IFERROR(VLOOKUP(F1225, Entries!$B:$F, 5, FALSE()),"")</f>
        <v/>
      </c>
      <c r="L1225" s="0" t="str">
        <f aca="false">LEFT(Table22[[#This Row],[Category]],2)</f>
        <v/>
      </c>
      <c r="M1225" s="0" t="str">
        <f aca="false">IF(F1225&lt;&gt;0,COUNTIF($L$2:L1225,L1225),"")</f>
        <v/>
      </c>
      <c r="N1225" s="0" t="str">
        <f aca="false">IF(F1225&lt;&gt;0,L1225&amp;":"&amp;M1225,"")</f>
        <v/>
      </c>
    </row>
    <row r="1226" customFormat="false" ht="15" hidden="false" customHeight="false" outlineLevel="0" collapsed="false">
      <c r="A1226" s="5" t="n">
        <v>1225</v>
      </c>
      <c r="B1226" s="5" t="str">
        <f aca="false">IF(F1226&lt;&gt;"",COUNTIF($J$2:J1226,J1226),"")</f>
        <v/>
      </c>
      <c r="C1226" s="5" t="str">
        <f aca="false">IF(F1226&lt;&gt;0,J1226&amp;":"&amp;B1226,"")</f>
        <v/>
      </c>
      <c r="D1226" s="5" t="str">
        <f aca="false">IF(F1226&lt;&gt;0,COUNTIF($K$2:K1226,K1226),"")</f>
        <v/>
      </c>
      <c r="E1226" s="5" t="str">
        <f aca="false">IF(F1226&lt;&gt;0,K1226&amp;":"&amp;D1226,"")</f>
        <v/>
      </c>
      <c r="G1226" s="21"/>
      <c r="H1226" s="0" t="str">
        <f aca="false">IFERROR(VLOOKUP(F1226, Entries!$B:$F, 2, FALSE()),"")</f>
        <v/>
      </c>
      <c r="I1226" s="0" t="str">
        <f aca="false">IFERROR(VLOOKUP(F1226, Entries!$B:$F, 3, FALSE()),"")</f>
        <v/>
      </c>
      <c r="J1226" s="0" t="str">
        <f aca="false">IFERROR(VLOOKUP(F1226, Entries!$B:$F, 4, FALSE()),"")</f>
        <v/>
      </c>
      <c r="K1226" s="0" t="str">
        <f aca="false">IFERROR(VLOOKUP(F1226, Entries!$B:$F, 5, FALSE()),"")</f>
        <v/>
      </c>
      <c r="L1226" s="0" t="str">
        <f aca="false">LEFT(Table22[[#This Row],[Category]],2)</f>
        <v/>
      </c>
      <c r="M1226" s="0" t="str">
        <f aca="false">IF(F1226&lt;&gt;0,COUNTIF($L$2:L1226,L1226),"")</f>
        <v/>
      </c>
      <c r="N1226" s="0" t="str">
        <f aca="false">IF(F1226&lt;&gt;0,L1226&amp;":"&amp;M1226,"")</f>
        <v/>
      </c>
    </row>
    <row r="1227" customFormat="false" ht="15" hidden="false" customHeight="false" outlineLevel="0" collapsed="false">
      <c r="A1227" s="5" t="n">
        <v>1226</v>
      </c>
      <c r="B1227" s="5" t="str">
        <f aca="false">IF(F1227&lt;&gt;"",COUNTIF($J$2:J1227,J1227),"")</f>
        <v/>
      </c>
      <c r="C1227" s="5" t="str">
        <f aca="false">IF(F1227&lt;&gt;0,J1227&amp;":"&amp;B1227,"")</f>
        <v/>
      </c>
      <c r="D1227" s="5" t="str">
        <f aca="false">IF(F1227&lt;&gt;0,COUNTIF($K$2:K1227,K1227),"")</f>
        <v/>
      </c>
      <c r="E1227" s="5" t="str">
        <f aca="false">IF(F1227&lt;&gt;0,K1227&amp;":"&amp;D1227,"")</f>
        <v/>
      </c>
      <c r="G1227" s="21"/>
      <c r="H1227" s="0" t="str">
        <f aca="false">IFERROR(VLOOKUP(F1227, Entries!$B:$F, 2, FALSE()),"")</f>
        <v/>
      </c>
      <c r="I1227" s="0" t="str">
        <f aca="false">IFERROR(VLOOKUP(F1227, Entries!$B:$F, 3, FALSE()),"")</f>
        <v/>
      </c>
      <c r="J1227" s="0" t="str">
        <f aca="false">IFERROR(VLOOKUP(F1227, Entries!$B:$F, 4, FALSE()),"")</f>
        <v/>
      </c>
      <c r="K1227" s="0" t="str">
        <f aca="false">IFERROR(VLOOKUP(F1227, Entries!$B:$F, 5, FALSE()),"")</f>
        <v/>
      </c>
      <c r="L1227" s="0" t="str">
        <f aca="false">LEFT(Table22[[#This Row],[Category]],2)</f>
        <v/>
      </c>
      <c r="M1227" s="0" t="str">
        <f aca="false">IF(F1227&lt;&gt;0,COUNTIF($L$2:L1227,L1227),"")</f>
        <v/>
      </c>
      <c r="N1227" s="0" t="str">
        <f aca="false">IF(F1227&lt;&gt;0,L1227&amp;":"&amp;M1227,"")</f>
        <v/>
      </c>
    </row>
    <row r="1228" customFormat="false" ht="15" hidden="false" customHeight="false" outlineLevel="0" collapsed="false">
      <c r="A1228" s="5" t="n">
        <v>1227</v>
      </c>
      <c r="B1228" s="5" t="str">
        <f aca="false">IF(F1228&lt;&gt;"",COUNTIF($J$2:J1228,J1228),"")</f>
        <v/>
      </c>
      <c r="C1228" s="5" t="str">
        <f aca="false">IF(F1228&lt;&gt;0,J1228&amp;":"&amp;B1228,"")</f>
        <v/>
      </c>
      <c r="D1228" s="5" t="str">
        <f aca="false">IF(F1228&lt;&gt;0,COUNTIF($K$2:K1228,K1228),"")</f>
        <v/>
      </c>
      <c r="E1228" s="5" t="str">
        <f aca="false">IF(F1228&lt;&gt;0,K1228&amp;":"&amp;D1228,"")</f>
        <v/>
      </c>
      <c r="G1228" s="21"/>
      <c r="H1228" s="0" t="str">
        <f aca="false">IFERROR(VLOOKUP(F1228, Entries!$B:$F, 2, FALSE()),"")</f>
        <v/>
      </c>
      <c r="I1228" s="0" t="str">
        <f aca="false">IFERROR(VLOOKUP(F1228, Entries!$B:$F, 3, FALSE()),"")</f>
        <v/>
      </c>
      <c r="J1228" s="0" t="str">
        <f aca="false">IFERROR(VLOOKUP(F1228, Entries!$B:$F, 4, FALSE()),"")</f>
        <v/>
      </c>
      <c r="K1228" s="0" t="str">
        <f aca="false">IFERROR(VLOOKUP(F1228, Entries!$B:$F, 5, FALSE()),"")</f>
        <v/>
      </c>
      <c r="L1228" s="0" t="str">
        <f aca="false">LEFT(Table22[[#This Row],[Category]],2)</f>
        <v/>
      </c>
      <c r="M1228" s="0" t="str">
        <f aca="false">IF(F1228&lt;&gt;0,COUNTIF($L$2:L1228,L1228),"")</f>
        <v/>
      </c>
      <c r="N1228" s="0" t="str">
        <f aca="false">IF(F1228&lt;&gt;0,L1228&amp;":"&amp;M1228,"")</f>
        <v/>
      </c>
    </row>
    <row r="1229" customFormat="false" ht="15" hidden="false" customHeight="false" outlineLevel="0" collapsed="false">
      <c r="A1229" s="5" t="n">
        <v>1228</v>
      </c>
      <c r="B1229" s="5" t="str">
        <f aca="false">IF(F1229&lt;&gt;"",COUNTIF($J$2:J1229,J1229),"")</f>
        <v/>
      </c>
      <c r="C1229" s="5" t="str">
        <f aca="false">IF(F1229&lt;&gt;0,J1229&amp;":"&amp;B1229,"")</f>
        <v/>
      </c>
      <c r="D1229" s="5" t="str">
        <f aca="false">IF(F1229&lt;&gt;0,COUNTIF($K$2:K1229,K1229),"")</f>
        <v/>
      </c>
      <c r="E1229" s="5" t="str">
        <f aca="false">IF(F1229&lt;&gt;0,K1229&amp;":"&amp;D1229,"")</f>
        <v/>
      </c>
      <c r="G1229" s="21"/>
      <c r="H1229" s="0" t="str">
        <f aca="false">IFERROR(VLOOKUP(F1229, Entries!$B:$F, 2, FALSE()),"")</f>
        <v/>
      </c>
      <c r="I1229" s="0" t="str">
        <f aca="false">IFERROR(VLOOKUP(F1229, Entries!$B:$F, 3, FALSE()),"")</f>
        <v/>
      </c>
      <c r="J1229" s="0" t="str">
        <f aca="false">IFERROR(VLOOKUP(F1229, Entries!$B:$F, 4, FALSE()),"")</f>
        <v/>
      </c>
      <c r="K1229" s="0" t="str">
        <f aca="false">IFERROR(VLOOKUP(F1229, Entries!$B:$F, 5, FALSE()),"")</f>
        <v/>
      </c>
      <c r="L1229" s="0" t="str">
        <f aca="false">LEFT(Table22[[#This Row],[Category]],2)</f>
        <v/>
      </c>
      <c r="M1229" s="0" t="str">
        <f aca="false">IF(F1229&lt;&gt;0,COUNTIF($L$2:L1229,L1229),"")</f>
        <v/>
      </c>
      <c r="N1229" s="0" t="str">
        <f aca="false">IF(F1229&lt;&gt;0,L1229&amp;":"&amp;M1229,"")</f>
        <v/>
      </c>
    </row>
    <row r="1230" customFormat="false" ht="15" hidden="false" customHeight="false" outlineLevel="0" collapsed="false">
      <c r="A1230" s="5" t="n">
        <v>1229</v>
      </c>
      <c r="B1230" s="5" t="str">
        <f aca="false">IF(F1230&lt;&gt;"",COUNTIF($J$2:J1230,J1230),"")</f>
        <v/>
      </c>
      <c r="C1230" s="5" t="str">
        <f aca="false">IF(F1230&lt;&gt;0,J1230&amp;":"&amp;B1230,"")</f>
        <v/>
      </c>
      <c r="D1230" s="5" t="str">
        <f aca="false">IF(F1230&lt;&gt;0,COUNTIF($K$2:K1230,K1230),"")</f>
        <v/>
      </c>
      <c r="E1230" s="5" t="str">
        <f aca="false">IF(F1230&lt;&gt;0,K1230&amp;":"&amp;D1230,"")</f>
        <v/>
      </c>
      <c r="G1230" s="21"/>
      <c r="H1230" s="0" t="str">
        <f aca="false">IFERROR(VLOOKUP(F1230, Entries!$B:$F, 2, FALSE()),"")</f>
        <v/>
      </c>
      <c r="I1230" s="0" t="str">
        <f aca="false">IFERROR(VLOOKUP(F1230, Entries!$B:$F, 3, FALSE()),"")</f>
        <v/>
      </c>
      <c r="J1230" s="0" t="str">
        <f aca="false">IFERROR(VLOOKUP(F1230, Entries!$B:$F, 4, FALSE()),"")</f>
        <v/>
      </c>
      <c r="K1230" s="0" t="str">
        <f aca="false">IFERROR(VLOOKUP(F1230, Entries!$B:$F, 5, FALSE()),"")</f>
        <v/>
      </c>
      <c r="L1230" s="0" t="str">
        <f aca="false">LEFT(Table22[[#This Row],[Category]],2)</f>
        <v/>
      </c>
      <c r="M1230" s="0" t="str">
        <f aca="false">IF(F1230&lt;&gt;0,COUNTIF($L$2:L1230,L1230),"")</f>
        <v/>
      </c>
      <c r="N1230" s="0" t="str">
        <f aca="false">IF(F1230&lt;&gt;0,L1230&amp;":"&amp;M1230,"")</f>
        <v/>
      </c>
    </row>
    <row r="1231" customFormat="false" ht="15" hidden="false" customHeight="false" outlineLevel="0" collapsed="false">
      <c r="A1231" s="5" t="n">
        <v>1230</v>
      </c>
      <c r="B1231" s="5" t="str">
        <f aca="false">IF(F1231&lt;&gt;"",COUNTIF($J$2:J1231,J1231),"")</f>
        <v/>
      </c>
      <c r="C1231" s="5" t="str">
        <f aca="false">IF(F1231&lt;&gt;0,J1231&amp;":"&amp;B1231,"")</f>
        <v/>
      </c>
      <c r="D1231" s="5" t="str">
        <f aca="false">IF(F1231&lt;&gt;0,COUNTIF($K$2:K1231,K1231),"")</f>
        <v/>
      </c>
      <c r="E1231" s="5" t="str">
        <f aca="false">IF(F1231&lt;&gt;0,K1231&amp;":"&amp;D1231,"")</f>
        <v/>
      </c>
      <c r="G1231" s="21"/>
      <c r="H1231" s="0" t="str">
        <f aca="false">IFERROR(VLOOKUP(F1231, Entries!$B:$F, 2, FALSE()),"")</f>
        <v/>
      </c>
      <c r="I1231" s="0" t="str">
        <f aca="false">IFERROR(VLOOKUP(F1231, Entries!$B:$F, 3, FALSE()),"")</f>
        <v/>
      </c>
      <c r="J1231" s="0" t="str">
        <f aca="false">IFERROR(VLOOKUP(F1231, Entries!$B:$F, 4, FALSE()),"")</f>
        <v/>
      </c>
      <c r="K1231" s="0" t="str">
        <f aca="false">IFERROR(VLOOKUP(F1231, Entries!$B:$F, 5, FALSE()),"")</f>
        <v/>
      </c>
      <c r="L1231" s="0" t="str">
        <f aca="false">LEFT(Table22[[#This Row],[Category]],2)</f>
        <v/>
      </c>
      <c r="M1231" s="0" t="str">
        <f aca="false">IF(F1231&lt;&gt;0,COUNTIF($L$2:L1231,L1231),"")</f>
        <v/>
      </c>
      <c r="N1231" s="0" t="str">
        <f aca="false">IF(F1231&lt;&gt;0,L1231&amp;":"&amp;M1231,"")</f>
        <v/>
      </c>
    </row>
    <row r="1232" customFormat="false" ht="15" hidden="false" customHeight="false" outlineLevel="0" collapsed="false">
      <c r="A1232" s="5" t="n">
        <v>1231</v>
      </c>
      <c r="B1232" s="5" t="str">
        <f aca="false">IF(F1232&lt;&gt;"",COUNTIF($J$2:J1232,J1232),"")</f>
        <v/>
      </c>
      <c r="C1232" s="5" t="str">
        <f aca="false">IF(F1232&lt;&gt;0,J1232&amp;":"&amp;B1232,"")</f>
        <v/>
      </c>
      <c r="D1232" s="5" t="str">
        <f aca="false">IF(F1232&lt;&gt;0,COUNTIF($K$2:K1232,K1232),"")</f>
        <v/>
      </c>
      <c r="E1232" s="5" t="str">
        <f aca="false">IF(F1232&lt;&gt;0,K1232&amp;":"&amp;D1232,"")</f>
        <v/>
      </c>
      <c r="G1232" s="21"/>
      <c r="H1232" s="0" t="str">
        <f aca="false">IFERROR(VLOOKUP(F1232, Entries!$B:$F, 2, FALSE()),"")</f>
        <v/>
      </c>
      <c r="I1232" s="0" t="str">
        <f aca="false">IFERROR(VLOOKUP(F1232, Entries!$B:$F, 3, FALSE()),"")</f>
        <v/>
      </c>
      <c r="J1232" s="0" t="str">
        <f aca="false">IFERROR(VLOOKUP(F1232, Entries!$B:$F, 4, FALSE()),"")</f>
        <v/>
      </c>
      <c r="K1232" s="0" t="str">
        <f aca="false">IFERROR(VLOOKUP(F1232, Entries!$B:$F, 5, FALSE()),"")</f>
        <v/>
      </c>
      <c r="L1232" s="0" t="str">
        <f aca="false">LEFT(Table22[[#This Row],[Category]],2)</f>
        <v/>
      </c>
      <c r="M1232" s="0" t="str">
        <f aca="false">IF(F1232&lt;&gt;0,COUNTIF($L$2:L1232,L1232),"")</f>
        <v/>
      </c>
      <c r="N1232" s="0" t="str">
        <f aca="false">IF(F1232&lt;&gt;0,L1232&amp;":"&amp;M1232,"")</f>
        <v/>
      </c>
    </row>
    <row r="1233" customFormat="false" ht="15" hidden="false" customHeight="false" outlineLevel="0" collapsed="false">
      <c r="A1233" s="5" t="n">
        <v>1232</v>
      </c>
      <c r="B1233" s="5" t="str">
        <f aca="false">IF(F1233&lt;&gt;"",COUNTIF($J$2:J1233,J1233),"")</f>
        <v/>
      </c>
      <c r="C1233" s="5" t="str">
        <f aca="false">IF(F1233&lt;&gt;0,J1233&amp;":"&amp;B1233,"")</f>
        <v/>
      </c>
      <c r="D1233" s="5" t="str">
        <f aca="false">IF(F1233&lt;&gt;0,COUNTIF($K$2:K1233,K1233),"")</f>
        <v/>
      </c>
      <c r="E1233" s="5" t="str">
        <f aca="false">IF(F1233&lt;&gt;0,K1233&amp;":"&amp;D1233,"")</f>
        <v/>
      </c>
      <c r="G1233" s="21"/>
      <c r="H1233" s="0" t="str">
        <f aca="false">IFERROR(VLOOKUP(F1233, Entries!$B:$F, 2, FALSE()),"")</f>
        <v/>
      </c>
      <c r="I1233" s="0" t="str">
        <f aca="false">IFERROR(VLOOKUP(F1233, Entries!$B:$F, 3, FALSE()),"")</f>
        <v/>
      </c>
      <c r="J1233" s="0" t="str">
        <f aca="false">IFERROR(VLOOKUP(F1233, Entries!$B:$F, 4, FALSE()),"")</f>
        <v/>
      </c>
      <c r="K1233" s="0" t="str">
        <f aca="false">IFERROR(VLOOKUP(F1233, Entries!$B:$F, 5, FALSE()),"")</f>
        <v/>
      </c>
      <c r="L1233" s="0" t="str">
        <f aca="false">LEFT(Table22[[#This Row],[Category]],2)</f>
        <v/>
      </c>
      <c r="M1233" s="0" t="str">
        <f aca="false">IF(F1233&lt;&gt;0,COUNTIF($L$2:L1233,L1233),"")</f>
        <v/>
      </c>
      <c r="N1233" s="0" t="str">
        <f aca="false">IF(F1233&lt;&gt;0,L1233&amp;":"&amp;M1233,"")</f>
        <v/>
      </c>
    </row>
    <row r="1234" customFormat="false" ht="15" hidden="false" customHeight="false" outlineLevel="0" collapsed="false">
      <c r="A1234" s="5" t="n">
        <v>1233</v>
      </c>
      <c r="B1234" s="5" t="str">
        <f aca="false">IF(F1234&lt;&gt;"",COUNTIF($J$2:J1234,J1234),"")</f>
        <v/>
      </c>
      <c r="C1234" s="5" t="str">
        <f aca="false">IF(F1234&lt;&gt;0,J1234&amp;":"&amp;B1234,"")</f>
        <v/>
      </c>
      <c r="D1234" s="5" t="str">
        <f aca="false">IF(F1234&lt;&gt;0,COUNTIF($K$2:K1234,K1234),"")</f>
        <v/>
      </c>
      <c r="E1234" s="5" t="str">
        <f aca="false">IF(F1234&lt;&gt;0,K1234&amp;":"&amp;D1234,"")</f>
        <v/>
      </c>
      <c r="G1234" s="21"/>
      <c r="H1234" s="0" t="str">
        <f aca="false">IFERROR(VLOOKUP(F1234, Entries!$B:$F, 2, FALSE()),"")</f>
        <v/>
      </c>
      <c r="I1234" s="0" t="str">
        <f aca="false">IFERROR(VLOOKUP(F1234, Entries!$B:$F, 3, FALSE()),"")</f>
        <v/>
      </c>
      <c r="J1234" s="0" t="str">
        <f aca="false">IFERROR(VLOOKUP(F1234, Entries!$B:$F, 4, FALSE()),"")</f>
        <v/>
      </c>
      <c r="K1234" s="0" t="str">
        <f aca="false">IFERROR(VLOOKUP(F1234, Entries!$B:$F, 5, FALSE()),"")</f>
        <v/>
      </c>
      <c r="L1234" s="0" t="str">
        <f aca="false">LEFT(Table22[[#This Row],[Category]],2)</f>
        <v/>
      </c>
      <c r="M1234" s="0" t="str">
        <f aca="false">IF(F1234&lt;&gt;0,COUNTIF($L$2:L1234,L1234),"")</f>
        <v/>
      </c>
      <c r="N1234" s="0" t="str">
        <f aca="false">IF(F1234&lt;&gt;0,L1234&amp;":"&amp;M1234,"")</f>
        <v/>
      </c>
    </row>
    <row r="1235" customFormat="false" ht="15" hidden="false" customHeight="false" outlineLevel="0" collapsed="false">
      <c r="A1235" s="5" t="n">
        <v>1234</v>
      </c>
      <c r="B1235" s="5" t="str">
        <f aca="false">IF(F1235&lt;&gt;"",COUNTIF($J$2:J1235,J1235),"")</f>
        <v/>
      </c>
      <c r="C1235" s="5" t="str">
        <f aca="false">IF(F1235&lt;&gt;0,J1235&amp;":"&amp;B1235,"")</f>
        <v/>
      </c>
      <c r="D1235" s="5" t="str">
        <f aca="false">IF(F1235&lt;&gt;0,COUNTIF($K$2:K1235,K1235),"")</f>
        <v/>
      </c>
      <c r="E1235" s="5" t="str">
        <f aca="false">IF(F1235&lt;&gt;0,K1235&amp;":"&amp;D1235,"")</f>
        <v/>
      </c>
      <c r="G1235" s="21"/>
      <c r="H1235" s="0" t="str">
        <f aca="false">IFERROR(VLOOKUP(F1235, Entries!$B:$F, 2, FALSE()),"")</f>
        <v/>
      </c>
      <c r="I1235" s="0" t="str">
        <f aca="false">IFERROR(VLOOKUP(F1235, Entries!$B:$F, 3, FALSE()),"")</f>
        <v/>
      </c>
      <c r="J1235" s="0" t="str">
        <f aca="false">IFERROR(VLOOKUP(F1235, Entries!$B:$F, 4, FALSE()),"")</f>
        <v/>
      </c>
      <c r="K1235" s="0" t="str">
        <f aca="false">IFERROR(VLOOKUP(F1235, Entries!$B:$F, 5, FALSE()),"")</f>
        <v/>
      </c>
      <c r="L1235" s="0" t="str">
        <f aca="false">LEFT(Table22[[#This Row],[Category]],2)</f>
        <v/>
      </c>
      <c r="M1235" s="0" t="str">
        <f aca="false">IF(F1235&lt;&gt;0,COUNTIF($L$2:L1235,L1235),"")</f>
        <v/>
      </c>
      <c r="N1235" s="0" t="str">
        <f aca="false">IF(F1235&lt;&gt;0,L1235&amp;":"&amp;M1235,"")</f>
        <v/>
      </c>
    </row>
    <row r="1236" customFormat="false" ht="15" hidden="false" customHeight="false" outlineLevel="0" collapsed="false">
      <c r="A1236" s="5" t="n">
        <v>1235</v>
      </c>
      <c r="B1236" s="5" t="str">
        <f aca="false">IF(F1236&lt;&gt;"",COUNTIF($J$2:J1236,J1236),"")</f>
        <v/>
      </c>
      <c r="C1236" s="5" t="str">
        <f aca="false">IF(F1236&lt;&gt;0,J1236&amp;":"&amp;B1236,"")</f>
        <v/>
      </c>
      <c r="D1236" s="5" t="str">
        <f aca="false">IF(F1236&lt;&gt;0,COUNTIF($K$2:K1236,K1236),"")</f>
        <v/>
      </c>
      <c r="E1236" s="5" t="str">
        <f aca="false">IF(F1236&lt;&gt;0,K1236&amp;":"&amp;D1236,"")</f>
        <v/>
      </c>
      <c r="G1236" s="21"/>
      <c r="H1236" s="0" t="str">
        <f aca="false">IFERROR(VLOOKUP(F1236, Entries!$B:$F, 2, FALSE()),"")</f>
        <v/>
      </c>
      <c r="I1236" s="0" t="str">
        <f aca="false">IFERROR(VLOOKUP(F1236, Entries!$B:$F, 3, FALSE()),"")</f>
        <v/>
      </c>
      <c r="J1236" s="0" t="str">
        <f aca="false">IFERROR(VLOOKUP(F1236, Entries!$B:$F, 4, FALSE()),"")</f>
        <v/>
      </c>
      <c r="K1236" s="0" t="str">
        <f aca="false">IFERROR(VLOOKUP(F1236, Entries!$B:$F, 5, FALSE()),"")</f>
        <v/>
      </c>
      <c r="L1236" s="0" t="str">
        <f aca="false">LEFT(Table22[[#This Row],[Category]],2)</f>
        <v/>
      </c>
      <c r="M1236" s="0" t="str">
        <f aca="false">IF(F1236&lt;&gt;0,COUNTIF($L$2:L1236,L1236),"")</f>
        <v/>
      </c>
      <c r="N1236" s="0" t="str">
        <f aca="false">IF(F1236&lt;&gt;0,L1236&amp;":"&amp;M1236,"")</f>
        <v/>
      </c>
    </row>
    <row r="1237" customFormat="false" ht="15" hidden="false" customHeight="false" outlineLevel="0" collapsed="false">
      <c r="A1237" s="5" t="n">
        <v>1236</v>
      </c>
      <c r="B1237" s="5" t="str">
        <f aca="false">IF(F1237&lt;&gt;"",COUNTIF($J$2:J1237,J1237),"")</f>
        <v/>
      </c>
      <c r="C1237" s="5" t="str">
        <f aca="false">IF(F1237&lt;&gt;0,J1237&amp;":"&amp;B1237,"")</f>
        <v/>
      </c>
      <c r="D1237" s="5" t="str">
        <f aca="false">IF(F1237&lt;&gt;0,COUNTIF($K$2:K1237,K1237),"")</f>
        <v/>
      </c>
      <c r="E1237" s="5" t="str">
        <f aca="false">IF(F1237&lt;&gt;0,K1237&amp;":"&amp;D1237,"")</f>
        <v/>
      </c>
      <c r="G1237" s="21"/>
      <c r="H1237" s="0" t="str">
        <f aca="false">IFERROR(VLOOKUP(F1237, Entries!$B:$F, 2, FALSE()),"")</f>
        <v/>
      </c>
      <c r="I1237" s="0" t="str">
        <f aca="false">IFERROR(VLOOKUP(F1237, Entries!$B:$F, 3, FALSE()),"")</f>
        <v/>
      </c>
      <c r="J1237" s="0" t="str">
        <f aca="false">IFERROR(VLOOKUP(F1237, Entries!$B:$F, 4, FALSE()),"")</f>
        <v/>
      </c>
      <c r="K1237" s="0" t="str">
        <f aca="false">IFERROR(VLOOKUP(F1237, Entries!$B:$F, 5, FALSE()),"")</f>
        <v/>
      </c>
      <c r="L1237" s="0" t="str">
        <f aca="false">LEFT(Table22[[#This Row],[Category]],2)</f>
        <v/>
      </c>
      <c r="M1237" s="0" t="str">
        <f aca="false">IF(F1237&lt;&gt;0,COUNTIF($L$2:L1237,L1237),"")</f>
        <v/>
      </c>
      <c r="N1237" s="0" t="str">
        <f aca="false">IF(F1237&lt;&gt;0,L1237&amp;":"&amp;M1237,"")</f>
        <v/>
      </c>
    </row>
    <row r="1238" customFormat="false" ht="15" hidden="false" customHeight="false" outlineLevel="0" collapsed="false">
      <c r="A1238" s="5" t="n">
        <v>1237</v>
      </c>
      <c r="B1238" s="5" t="str">
        <f aca="false">IF(F1238&lt;&gt;"",COUNTIF($J$2:J1238,J1238),"")</f>
        <v/>
      </c>
      <c r="C1238" s="5" t="str">
        <f aca="false">IF(F1238&lt;&gt;0,J1238&amp;":"&amp;B1238,"")</f>
        <v/>
      </c>
      <c r="D1238" s="5" t="str">
        <f aca="false">IF(F1238&lt;&gt;0,COUNTIF($K$2:K1238,K1238),"")</f>
        <v/>
      </c>
      <c r="E1238" s="5" t="str">
        <f aca="false">IF(F1238&lt;&gt;0,K1238&amp;":"&amp;D1238,"")</f>
        <v/>
      </c>
      <c r="G1238" s="21"/>
      <c r="H1238" s="0" t="str">
        <f aca="false">IFERROR(VLOOKUP(F1238, Entries!$B:$F, 2, FALSE()),"")</f>
        <v/>
      </c>
      <c r="I1238" s="0" t="str">
        <f aca="false">IFERROR(VLOOKUP(F1238, Entries!$B:$F, 3, FALSE()),"")</f>
        <v/>
      </c>
      <c r="J1238" s="0" t="str">
        <f aca="false">IFERROR(VLOOKUP(F1238, Entries!$B:$F, 4, FALSE()),"")</f>
        <v/>
      </c>
      <c r="K1238" s="0" t="str">
        <f aca="false">IFERROR(VLOOKUP(F1238, Entries!$B:$F, 5, FALSE()),"")</f>
        <v/>
      </c>
      <c r="L1238" s="0" t="str">
        <f aca="false">LEFT(Table22[[#This Row],[Category]],2)</f>
        <v/>
      </c>
      <c r="M1238" s="0" t="str">
        <f aca="false">IF(F1238&lt;&gt;0,COUNTIF($L$2:L1238,L1238),"")</f>
        <v/>
      </c>
      <c r="N1238" s="0" t="str">
        <f aca="false">IF(F1238&lt;&gt;0,L1238&amp;":"&amp;M1238,"")</f>
        <v/>
      </c>
    </row>
    <row r="1239" customFormat="false" ht="15" hidden="false" customHeight="false" outlineLevel="0" collapsed="false">
      <c r="A1239" s="5" t="n">
        <v>1238</v>
      </c>
      <c r="B1239" s="5" t="str">
        <f aca="false">IF(F1239&lt;&gt;"",COUNTIF($J$2:J1239,J1239),"")</f>
        <v/>
      </c>
      <c r="C1239" s="5" t="str">
        <f aca="false">IF(F1239&lt;&gt;0,J1239&amp;":"&amp;B1239,"")</f>
        <v/>
      </c>
      <c r="D1239" s="5" t="str">
        <f aca="false">IF(F1239&lt;&gt;0,COUNTIF($K$2:K1239,K1239),"")</f>
        <v/>
      </c>
      <c r="E1239" s="5" t="str">
        <f aca="false">IF(F1239&lt;&gt;0,K1239&amp;":"&amp;D1239,"")</f>
        <v/>
      </c>
      <c r="G1239" s="21"/>
      <c r="H1239" s="0" t="str">
        <f aca="false">IFERROR(VLOOKUP(F1239, Entries!$B:$F, 2, FALSE()),"")</f>
        <v/>
      </c>
      <c r="I1239" s="0" t="str">
        <f aca="false">IFERROR(VLOOKUP(F1239, Entries!$B:$F, 3, FALSE()),"")</f>
        <v/>
      </c>
      <c r="J1239" s="0" t="str">
        <f aca="false">IFERROR(VLOOKUP(F1239, Entries!$B:$F, 4, FALSE()),"")</f>
        <v/>
      </c>
      <c r="K1239" s="0" t="str">
        <f aca="false">IFERROR(VLOOKUP(F1239, Entries!$B:$F, 5, FALSE()),"")</f>
        <v/>
      </c>
      <c r="L1239" s="0" t="str">
        <f aca="false">LEFT(Table22[[#This Row],[Category]],2)</f>
        <v/>
      </c>
      <c r="M1239" s="0" t="str">
        <f aca="false">IF(F1239&lt;&gt;0,COUNTIF($L$2:L1239,L1239),"")</f>
        <v/>
      </c>
      <c r="N1239" s="0" t="str">
        <f aca="false">IF(F1239&lt;&gt;0,L1239&amp;":"&amp;M1239,"")</f>
        <v/>
      </c>
    </row>
    <row r="1240" customFormat="false" ht="15" hidden="false" customHeight="false" outlineLevel="0" collapsed="false">
      <c r="A1240" s="5" t="n">
        <v>1239</v>
      </c>
      <c r="B1240" s="5" t="str">
        <f aca="false">IF(F1240&lt;&gt;"",COUNTIF($J$2:J1240,J1240),"")</f>
        <v/>
      </c>
      <c r="C1240" s="5" t="str">
        <f aca="false">IF(F1240&lt;&gt;0,J1240&amp;":"&amp;B1240,"")</f>
        <v/>
      </c>
      <c r="D1240" s="5" t="str">
        <f aca="false">IF(F1240&lt;&gt;0,COUNTIF($K$2:K1240,K1240),"")</f>
        <v/>
      </c>
      <c r="E1240" s="5" t="str">
        <f aca="false">IF(F1240&lt;&gt;0,K1240&amp;":"&amp;D1240,"")</f>
        <v/>
      </c>
      <c r="G1240" s="21"/>
      <c r="H1240" s="0" t="str">
        <f aca="false">IFERROR(VLOOKUP(F1240, Entries!$B:$F, 2, FALSE()),"")</f>
        <v/>
      </c>
      <c r="I1240" s="0" t="str">
        <f aca="false">IFERROR(VLOOKUP(F1240, Entries!$B:$F, 3, FALSE()),"")</f>
        <v/>
      </c>
      <c r="J1240" s="0" t="str">
        <f aca="false">IFERROR(VLOOKUP(F1240, Entries!$B:$F, 4, FALSE()),"")</f>
        <v/>
      </c>
      <c r="K1240" s="0" t="str">
        <f aca="false">IFERROR(VLOOKUP(F1240, Entries!$B:$F, 5, FALSE()),"")</f>
        <v/>
      </c>
      <c r="L1240" s="0" t="str">
        <f aca="false">LEFT(Table22[[#This Row],[Category]],2)</f>
        <v/>
      </c>
      <c r="M1240" s="0" t="str">
        <f aca="false">IF(F1240&lt;&gt;0,COUNTIF($L$2:L1240,L1240),"")</f>
        <v/>
      </c>
      <c r="N1240" s="0" t="str">
        <f aca="false">IF(F1240&lt;&gt;0,L1240&amp;":"&amp;M1240,"")</f>
        <v/>
      </c>
    </row>
    <row r="1241" customFormat="false" ht="15" hidden="false" customHeight="false" outlineLevel="0" collapsed="false">
      <c r="A1241" s="5" t="n">
        <v>1240</v>
      </c>
      <c r="B1241" s="5" t="str">
        <f aca="false">IF(F1241&lt;&gt;"",COUNTIF($J$2:J1241,J1241),"")</f>
        <v/>
      </c>
      <c r="C1241" s="5" t="str">
        <f aca="false">IF(F1241&lt;&gt;0,J1241&amp;":"&amp;B1241,"")</f>
        <v/>
      </c>
      <c r="D1241" s="5" t="str">
        <f aca="false">IF(F1241&lt;&gt;0,COUNTIF($K$2:K1241,K1241),"")</f>
        <v/>
      </c>
      <c r="E1241" s="5" t="str">
        <f aca="false">IF(F1241&lt;&gt;0,K1241&amp;":"&amp;D1241,"")</f>
        <v/>
      </c>
      <c r="G1241" s="21"/>
      <c r="H1241" s="0" t="str">
        <f aca="false">IFERROR(VLOOKUP(F1241, Entries!$B:$F, 2, FALSE()),"")</f>
        <v/>
      </c>
      <c r="I1241" s="0" t="str">
        <f aca="false">IFERROR(VLOOKUP(F1241, Entries!$B:$F, 3, FALSE()),"")</f>
        <v/>
      </c>
      <c r="J1241" s="0" t="str">
        <f aca="false">IFERROR(VLOOKUP(F1241, Entries!$B:$F, 4, FALSE()),"")</f>
        <v/>
      </c>
      <c r="K1241" s="0" t="str">
        <f aca="false">IFERROR(VLOOKUP(F1241, Entries!$B:$F, 5, FALSE()),"")</f>
        <v/>
      </c>
      <c r="L1241" s="0" t="str">
        <f aca="false">LEFT(Table22[[#This Row],[Category]],2)</f>
        <v/>
      </c>
      <c r="M1241" s="0" t="str">
        <f aca="false">IF(F1241&lt;&gt;0,COUNTIF($L$2:L1241,L1241),"")</f>
        <v/>
      </c>
      <c r="N1241" s="0" t="str">
        <f aca="false">IF(F1241&lt;&gt;0,L1241&amp;":"&amp;M1241,"")</f>
        <v/>
      </c>
    </row>
    <row r="1242" customFormat="false" ht="15" hidden="false" customHeight="false" outlineLevel="0" collapsed="false">
      <c r="A1242" s="5" t="n">
        <v>1241</v>
      </c>
      <c r="B1242" s="5" t="str">
        <f aca="false">IF(F1242&lt;&gt;"",COUNTIF($J$2:J1242,J1242),"")</f>
        <v/>
      </c>
      <c r="C1242" s="5" t="str">
        <f aca="false">IF(F1242&lt;&gt;0,J1242&amp;":"&amp;B1242,"")</f>
        <v/>
      </c>
      <c r="D1242" s="5" t="str">
        <f aca="false">IF(F1242&lt;&gt;0,COUNTIF($K$2:K1242,K1242),"")</f>
        <v/>
      </c>
      <c r="E1242" s="5" t="str">
        <f aca="false">IF(F1242&lt;&gt;0,K1242&amp;":"&amp;D1242,"")</f>
        <v/>
      </c>
      <c r="G1242" s="21"/>
      <c r="H1242" s="0" t="str">
        <f aca="false">IFERROR(VLOOKUP(F1242, Entries!$B:$F, 2, FALSE()),"")</f>
        <v/>
      </c>
      <c r="I1242" s="0" t="str">
        <f aca="false">IFERROR(VLOOKUP(F1242, Entries!$B:$F, 3, FALSE()),"")</f>
        <v/>
      </c>
      <c r="J1242" s="0" t="str">
        <f aca="false">IFERROR(VLOOKUP(F1242, Entries!$B:$F, 4, FALSE()),"")</f>
        <v/>
      </c>
      <c r="K1242" s="0" t="str">
        <f aca="false">IFERROR(VLOOKUP(F1242, Entries!$B:$F, 5, FALSE()),"")</f>
        <v/>
      </c>
      <c r="L1242" s="0" t="str">
        <f aca="false">LEFT(Table22[[#This Row],[Category]],2)</f>
        <v/>
      </c>
      <c r="M1242" s="0" t="str">
        <f aca="false">IF(F1242&lt;&gt;0,COUNTIF($L$2:L1242,L1242),"")</f>
        <v/>
      </c>
      <c r="N1242" s="0" t="str">
        <f aca="false">IF(F1242&lt;&gt;0,L1242&amp;":"&amp;M1242,"")</f>
        <v/>
      </c>
    </row>
    <row r="1243" customFormat="false" ht="15" hidden="false" customHeight="false" outlineLevel="0" collapsed="false">
      <c r="A1243" s="5" t="n">
        <v>1242</v>
      </c>
      <c r="B1243" s="5" t="str">
        <f aca="false">IF(F1243&lt;&gt;"",COUNTIF($J$2:J1243,J1243),"")</f>
        <v/>
      </c>
      <c r="C1243" s="5" t="str">
        <f aca="false">IF(F1243&lt;&gt;0,J1243&amp;":"&amp;B1243,"")</f>
        <v/>
      </c>
      <c r="D1243" s="5" t="str">
        <f aca="false">IF(F1243&lt;&gt;0,COUNTIF($K$2:K1243,K1243),"")</f>
        <v/>
      </c>
      <c r="E1243" s="5" t="str">
        <f aca="false">IF(F1243&lt;&gt;0,K1243&amp;":"&amp;D1243,"")</f>
        <v/>
      </c>
      <c r="G1243" s="21"/>
      <c r="H1243" s="0" t="str">
        <f aca="false">IFERROR(VLOOKUP(F1243, Entries!$B:$F, 2, FALSE()),"")</f>
        <v/>
      </c>
      <c r="I1243" s="0" t="str">
        <f aca="false">IFERROR(VLOOKUP(F1243, Entries!$B:$F, 3, FALSE()),"")</f>
        <v/>
      </c>
      <c r="J1243" s="0" t="str">
        <f aca="false">IFERROR(VLOOKUP(F1243, Entries!$B:$F, 4, FALSE()),"")</f>
        <v/>
      </c>
      <c r="K1243" s="0" t="str">
        <f aca="false">IFERROR(VLOOKUP(F1243, Entries!$B:$F, 5, FALSE()),"")</f>
        <v/>
      </c>
      <c r="L1243" s="0" t="str">
        <f aca="false">LEFT(Table22[[#This Row],[Category]],2)</f>
        <v/>
      </c>
      <c r="M1243" s="0" t="str">
        <f aca="false">IF(F1243&lt;&gt;0,COUNTIF($L$2:L1243,L1243),"")</f>
        <v/>
      </c>
      <c r="N1243" s="0" t="str">
        <f aca="false">IF(F1243&lt;&gt;0,L1243&amp;":"&amp;M1243,"")</f>
        <v/>
      </c>
    </row>
    <row r="1244" customFormat="false" ht="15" hidden="false" customHeight="false" outlineLevel="0" collapsed="false">
      <c r="A1244" s="5" t="n">
        <v>1243</v>
      </c>
      <c r="B1244" s="5" t="str">
        <f aca="false">IF(F1244&lt;&gt;"",COUNTIF($J$2:J1244,J1244),"")</f>
        <v/>
      </c>
      <c r="C1244" s="5" t="str">
        <f aca="false">IF(F1244&lt;&gt;0,J1244&amp;":"&amp;B1244,"")</f>
        <v/>
      </c>
      <c r="D1244" s="5" t="str">
        <f aca="false">IF(F1244&lt;&gt;0,COUNTIF($K$2:K1244,K1244),"")</f>
        <v/>
      </c>
      <c r="E1244" s="5" t="str">
        <f aca="false">IF(F1244&lt;&gt;0,K1244&amp;":"&amp;D1244,"")</f>
        <v/>
      </c>
      <c r="G1244" s="21"/>
      <c r="H1244" s="0" t="str">
        <f aca="false">IFERROR(VLOOKUP(F1244, Entries!$B:$F, 2, FALSE()),"")</f>
        <v/>
      </c>
      <c r="I1244" s="0" t="str">
        <f aca="false">IFERROR(VLOOKUP(F1244, Entries!$B:$F, 3, FALSE()),"")</f>
        <v/>
      </c>
      <c r="J1244" s="0" t="str">
        <f aca="false">IFERROR(VLOOKUP(F1244, Entries!$B:$F, 4, FALSE()),"")</f>
        <v/>
      </c>
      <c r="K1244" s="0" t="str">
        <f aca="false">IFERROR(VLOOKUP(F1244, Entries!$B:$F, 5, FALSE()),"")</f>
        <v/>
      </c>
      <c r="L1244" s="0" t="str">
        <f aca="false">LEFT(Table22[[#This Row],[Category]],2)</f>
        <v/>
      </c>
      <c r="M1244" s="0" t="str">
        <f aca="false">IF(F1244&lt;&gt;0,COUNTIF($L$2:L1244,L1244),"")</f>
        <v/>
      </c>
      <c r="N1244" s="0" t="str">
        <f aca="false">IF(F1244&lt;&gt;0,L1244&amp;":"&amp;M1244,"")</f>
        <v/>
      </c>
    </row>
    <row r="1245" customFormat="false" ht="15" hidden="false" customHeight="false" outlineLevel="0" collapsed="false">
      <c r="A1245" s="5" t="n">
        <v>1244</v>
      </c>
      <c r="B1245" s="5" t="str">
        <f aca="false">IF(F1245&lt;&gt;"",COUNTIF($J$2:J1245,J1245),"")</f>
        <v/>
      </c>
      <c r="C1245" s="5" t="str">
        <f aca="false">IF(F1245&lt;&gt;0,J1245&amp;":"&amp;B1245,"")</f>
        <v/>
      </c>
      <c r="D1245" s="5" t="str">
        <f aca="false">IF(F1245&lt;&gt;0,COUNTIF($K$2:K1245,K1245),"")</f>
        <v/>
      </c>
      <c r="E1245" s="5" t="str">
        <f aca="false">IF(F1245&lt;&gt;0,K1245&amp;":"&amp;D1245,"")</f>
        <v/>
      </c>
      <c r="G1245" s="21"/>
      <c r="H1245" s="0" t="str">
        <f aca="false">IFERROR(VLOOKUP(F1245, Entries!$B:$F, 2, FALSE()),"")</f>
        <v/>
      </c>
      <c r="I1245" s="0" t="str">
        <f aca="false">IFERROR(VLOOKUP(F1245, Entries!$B:$F, 3, FALSE()),"")</f>
        <v/>
      </c>
      <c r="J1245" s="0" t="str">
        <f aca="false">IFERROR(VLOOKUP(F1245, Entries!$B:$F, 4, FALSE()),"")</f>
        <v/>
      </c>
      <c r="K1245" s="0" t="str">
        <f aca="false">IFERROR(VLOOKUP(F1245, Entries!$B:$F, 5, FALSE()),"")</f>
        <v/>
      </c>
      <c r="L1245" s="0" t="str">
        <f aca="false">LEFT(Table22[[#This Row],[Category]],2)</f>
        <v/>
      </c>
      <c r="M1245" s="0" t="str">
        <f aca="false">IF(F1245&lt;&gt;0,COUNTIF($L$2:L1245,L1245),"")</f>
        <v/>
      </c>
      <c r="N1245" s="0" t="str">
        <f aca="false">IF(F1245&lt;&gt;0,L1245&amp;":"&amp;M1245,"")</f>
        <v/>
      </c>
    </row>
    <row r="1246" customFormat="false" ht="15" hidden="false" customHeight="false" outlineLevel="0" collapsed="false">
      <c r="A1246" s="5" t="n">
        <v>1245</v>
      </c>
      <c r="B1246" s="5" t="str">
        <f aca="false">IF(F1246&lt;&gt;"",COUNTIF($J$2:J1246,J1246),"")</f>
        <v/>
      </c>
      <c r="C1246" s="5" t="str">
        <f aca="false">IF(F1246&lt;&gt;0,J1246&amp;":"&amp;B1246,"")</f>
        <v/>
      </c>
      <c r="D1246" s="5" t="str">
        <f aca="false">IF(F1246&lt;&gt;0,COUNTIF($K$2:K1246,K1246),"")</f>
        <v/>
      </c>
      <c r="E1246" s="5" t="str">
        <f aca="false">IF(F1246&lt;&gt;0,K1246&amp;":"&amp;D1246,"")</f>
        <v/>
      </c>
      <c r="G1246" s="21"/>
      <c r="H1246" s="0" t="str">
        <f aca="false">IFERROR(VLOOKUP(F1246, Entries!$B:$F, 2, FALSE()),"")</f>
        <v/>
      </c>
      <c r="I1246" s="0" t="str">
        <f aca="false">IFERROR(VLOOKUP(F1246, Entries!$B:$F, 3, FALSE()),"")</f>
        <v/>
      </c>
      <c r="J1246" s="0" t="str">
        <f aca="false">IFERROR(VLOOKUP(F1246, Entries!$B:$F, 4, FALSE()),"")</f>
        <v/>
      </c>
      <c r="K1246" s="0" t="str">
        <f aca="false">IFERROR(VLOOKUP(F1246, Entries!$B:$F, 5, FALSE()),"")</f>
        <v/>
      </c>
      <c r="L1246" s="0" t="str">
        <f aca="false">LEFT(Table22[[#This Row],[Category]],2)</f>
        <v/>
      </c>
      <c r="M1246" s="0" t="str">
        <f aca="false">IF(F1246&lt;&gt;0,COUNTIF($L$2:L1246,L1246),"")</f>
        <v/>
      </c>
      <c r="N1246" s="0" t="str">
        <f aca="false">IF(F1246&lt;&gt;0,L1246&amp;":"&amp;M1246,"")</f>
        <v/>
      </c>
    </row>
    <row r="1247" customFormat="false" ht="15" hidden="false" customHeight="false" outlineLevel="0" collapsed="false">
      <c r="A1247" s="5" t="n">
        <v>1246</v>
      </c>
      <c r="B1247" s="5" t="str">
        <f aca="false">IF(F1247&lt;&gt;"",COUNTIF($J$2:J1247,J1247),"")</f>
        <v/>
      </c>
      <c r="C1247" s="5" t="str">
        <f aca="false">IF(F1247&lt;&gt;0,J1247&amp;":"&amp;B1247,"")</f>
        <v/>
      </c>
      <c r="D1247" s="5" t="str">
        <f aca="false">IF(F1247&lt;&gt;0,COUNTIF($K$2:K1247,K1247),"")</f>
        <v/>
      </c>
      <c r="E1247" s="5" t="str">
        <f aca="false">IF(F1247&lt;&gt;0,K1247&amp;":"&amp;D1247,"")</f>
        <v/>
      </c>
      <c r="G1247" s="21"/>
      <c r="H1247" s="0" t="str">
        <f aca="false">IFERROR(VLOOKUP(F1247, Entries!$B:$F, 2, FALSE()),"")</f>
        <v/>
      </c>
      <c r="I1247" s="0" t="str">
        <f aca="false">IFERROR(VLOOKUP(F1247, Entries!$B:$F, 3, FALSE()),"")</f>
        <v/>
      </c>
      <c r="J1247" s="0" t="str">
        <f aca="false">IFERROR(VLOOKUP(F1247, Entries!$B:$F, 4, FALSE()),"")</f>
        <v/>
      </c>
      <c r="K1247" s="0" t="str">
        <f aca="false">IFERROR(VLOOKUP(F1247, Entries!$B:$F, 5, FALSE()),"")</f>
        <v/>
      </c>
      <c r="L1247" s="0" t="str">
        <f aca="false">LEFT(Table22[[#This Row],[Category]],2)</f>
        <v/>
      </c>
      <c r="M1247" s="0" t="str">
        <f aca="false">IF(F1247&lt;&gt;0,COUNTIF($L$2:L1247,L1247),"")</f>
        <v/>
      </c>
      <c r="N1247" s="0" t="str">
        <f aca="false">IF(F1247&lt;&gt;0,L1247&amp;":"&amp;M1247,"")</f>
        <v/>
      </c>
    </row>
    <row r="1248" customFormat="false" ht="15" hidden="false" customHeight="false" outlineLevel="0" collapsed="false">
      <c r="A1248" s="5" t="n">
        <v>1247</v>
      </c>
      <c r="B1248" s="5" t="str">
        <f aca="false">IF(F1248&lt;&gt;"",COUNTIF($J$2:J1248,J1248),"")</f>
        <v/>
      </c>
      <c r="C1248" s="5" t="str">
        <f aca="false">IF(F1248&lt;&gt;0,J1248&amp;":"&amp;B1248,"")</f>
        <v/>
      </c>
      <c r="D1248" s="5" t="str">
        <f aca="false">IF(F1248&lt;&gt;0,COUNTIF($K$2:K1248,K1248),"")</f>
        <v/>
      </c>
      <c r="E1248" s="5" t="str">
        <f aca="false">IF(F1248&lt;&gt;0,K1248&amp;":"&amp;D1248,"")</f>
        <v/>
      </c>
      <c r="G1248" s="21"/>
      <c r="H1248" s="0" t="str">
        <f aca="false">IFERROR(VLOOKUP(F1248, Entries!$B:$F, 2, FALSE()),"")</f>
        <v/>
      </c>
      <c r="I1248" s="0" t="str">
        <f aca="false">IFERROR(VLOOKUP(F1248, Entries!$B:$F, 3, FALSE()),"")</f>
        <v/>
      </c>
      <c r="J1248" s="0" t="str">
        <f aca="false">IFERROR(VLOOKUP(F1248, Entries!$B:$F, 4, FALSE()),"")</f>
        <v/>
      </c>
      <c r="K1248" s="0" t="str">
        <f aca="false">IFERROR(VLOOKUP(F1248, Entries!$B:$F, 5, FALSE()),"")</f>
        <v/>
      </c>
      <c r="L1248" s="0" t="str">
        <f aca="false">LEFT(Table22[[#This Row],[Category]],2)</f>
        <v/>
      </c>
      <c r="M1248" s="0" t="str">
        <f aca="false">IF(F1248&lt;&gt;0,COUNTIF($L$2:L1248,L1248),"")</f>
        <v/>
      </c>
      <c r="N1248" s="0" t="str">
        <f aca="false">IF(F1248&lt;&gt;0,L1248&amp;":"&amp;M1248,"")</f>
        <v/>
      </c>
    </row>
    <row r="1249" customFormat="false" ht="15" hidden="false" customHeight="false" outlineLevel="0" collapsed="false">
      <c r="A1249" s="5" t="n">
        <v>1248</v>
      </c>
      <c r="B1249" s="5" t="str">
        <f aca="false">IF(F1249&lt;&gt;"",COUNTIF($J$2:J1249,J1249),"")</f>
        <v/>
      </c>
      <c r="C1249" s="5" t="str">
        <f aca="false">IF(F1249&lt;&gt;0,J1249&amp;":"&amp;B1249,"")</f>
        <v/>
      </c>
      <c r="D1249" s="5" t="str">
        <f aca="false">IF(F1249&lt;&gt;0,COUNTIF($K$2:K1249,K1249),"")</f>
        <v/>
      </c>
      <c r="E1249" s="5" t="str">
        <f aca="false">IF(F1249&lt;&gt;0,K1249&amp;":"&amp;D1249,"")</f>
        <v/>
      </c>
      <c r="G1249" s="21"/>
      <c r="H1249" s="0" t="str">
        <f aca="false">IFERROR(VLOOKUP(F1249, Entries!$B:$F, 2, FALSE()),"")</f>
        <v/>
      </c>
      <c r="I1249" s="0" t="str">
        <f aca="false">IFERROR(VLOOKUP(F1249, Entries!$B:$F, 3, FALSE()),"")</f>
        <v/>
      </c>
      <c r="J1249" s="0" t="str">
        <f aca="false">IFERROR(VLOOKUP(F1249, Entries!$B:$F, 4, FALSE()),"")</f>
        <v/>
      </c>
      <c r="K1249" s="0" t="str">
        <f aca="false">IFERROR(VLOOKUP(F1249, Entries!$B:$F, 5, FALSE()),"")</f>
        <v/>
      </c>
      <c r="L1249" s="0" t="str">
        <f aca="false">LEFT(Table22[[#This Row],[Category]],2)</f>
        <v/>
      </c>
      <c r="M1249" s="0" t="str">
        <f aca="false">IF(F1249&lt;&gt;0,COUNTIF($L$2:L1249,L1249),"")</f>
        <v/>
      </c>
      <c r="N1249" s="0" t="str">
        <f aca="false">IF(F1249&lt;&gt;0,L1249&amp;":"&amp;M1249,"")</f>
        <v/>
      </c>
    </row>
    <row r="1250" customFormat="false" ht="15" hidden="false" customHeight="false" outlineLevel="0" collapsed="false">
      <c r="A1250" s="5" t="n">
        <v>1249</v>
      </c>
      <c r="B1250" s="5" t="str">
        <f aca="false">IF(F1250&lt;&gt;"",COUNTIF($J$2:J1250,J1250),"")</f>
        <v/>
      </c>
      <c r="C1250" s="5" t="str">
        <f aca="false">IF(F1250&lt;&gt;0,J1250&amp;":"&amp;B1250,"")</f>
        <v/>
      </c>
      <c r="D1250" s="5" t="str">
        <f aca="false">IF(F1250&lt;&gt;0,COUNTIF($K$2:K1250,K1250),"")</f>
        <v/>
      </c>
      <c r="E1250" s="5" t="str">
        <f aca="false">IF(F1250&lt;&gt;0,K1250&amp;":"&amp;D1250,"")</f>
        <v/>
      </c>
      <c r="G1250" s="21"/>
      <c r="H1250" s="0" t="str">
        <f aca="false">IFERROR(VLOOKUP(F1250, Entries!$B:$F, 2, FALSE()),"")</f>
        <v/>
      </c>
      <c r="I1250" s="0" t="str">
        <f aca="false">IFERROR(VLOOKUP(F1250, Entries!$B:$F, 3, FALSE()),"")</f>
        <v/>
      </c>
      <c r="J1250" s="0" t="str">
        <f aca="false">IFERROR(VLOOKUP(F1250, Entries!$B:$F, 4, FALSE()),"")</f>
        <v/>
      </c>
      <c r="K1250" s="0" t="str">
        <f aca="false">IFERROR(VLOOKUP(F1250, Entries!$B:$F, 5, FALSE()),"")</f>
        <v/>
      </c>
      <c r="L1250" s="0" t="str">
        <f aca="false">LEFT(Table22[[#This Row],[Category]],2)</f>
        <v/>
      </c>
      <c r="M1250" s="0" t="str">
        <f aca="false">IF(F1250&lt;&gt;0,COUNTIF($L$2:L1250,L1250),"")</f>
        <v/>
      </c>
      <c r="N1250" s="0" t="str">
        <f aca="false">IF(F1250&lt;&gt;0,L1250&amp;":"&amp;M1250,"")</f>
        <v/>
      </c>
    </row>
    <row r="1251" customFormat="false" ht="15" hidden="false" customHeight="false" outlineLevel="0" collapsed="false">
      <c r="A1251" s="5" t="n">
        <v>1250</v>
      </c>
      <c r="B1251" s="5" t="str">
        <f aca="false">IF(F1251&lt;&gt;"",COUNTIF($J$2:J1251,J1251),"")</f>
        <v/>
      </c>
      <c r="C1251" s="5" t="str">
        <f aca="false">IF(F1251&lt;&gt;0,J1251&amp;":"&amp;B1251,"")</f>
        <v/>
      </c>
      <c r="D1251" s="5" t="str">
        <f aca="false">IF(F1251&lt;&gt;0,COUNTIF($K$2:K1251,K1251),"")</f>
        <v/>
      </c>
      <c r="E1251" s="5" t="str">
        <f aca="false">IF(F1251&lt;&gt;0,K1251&amp;":"&amp;D1251,"")</f>
        <v/>
      </c>
      <c r="G1251" s="21"/>
      <c r="H1251" s="0" t="str">
        <f aca="false">IFERROR(VLOOKUP(F1251, Entries!$B:$F, 2, FALSE()),"")</f>
        <v/>
      </c>
      <c r="I1251" s="0" t="str">
        <f aca="false">IFERROR(VLOOKUP(F1251, Entries!$B:$F, 3, FALSE()),"")</f>
        <v/>
      </c>
      <c r="J1251" s="0" t="str">
        <f aca="false">IFERROR(VLOOKUP(F1251, Entries!$B:$F, 4, FALSE()),"")</f>
        <v/>
      </c>
      <c r="K1251" s="0" t="str">
        <f aca="false">IFERROR(VLOOKUP(F1251, Entries!$B:$F, 5, FALSE()),"")</f>
        <v/>
      </c>
      <c r="L1251" s="0" t="str">
        <f aca="false">LEFT(Table22[[#This Row],[Category]],2)</f>
        <v/>
      </c>
      <c r="M1251" s="0" t="str">
        <f aca="false">IF(F1251&lt;&gt;0,COUNTIF($L$2:L1251,L1251),"")</f>
        <v/>
      </c>
      <c r="N1251" s="0" t="str">
        <f aca="false">IF(F1251&lt;&gt;0,L1251&amp;":"&amp;M1251,"")</f>
        <v/>
      </c>
    </row>
    <row r="1252" customFormat="false" ht="15" hidden="false" customHeight="false" outlineLevel="0" collapsed="false">
      <c r="A1252" s="5" t="n">
        <v>1251</v>
      </c>
      <c r="B1252" s="5" t="str">
        <f aca="false">IF(F1252&lt;&gt;"",COUNTIF($J$2:J1252,J1252),"")</f>
        <v/>
      </c>
      <c r="C1252" s="5" t="str">
        <f aca="false">IF(F1252&lt;&gt;0,J1252&amp;":"&amp;B1252,"")</f>
        <v/>
      </c>
      <c r="D1252" s="5" t="str">
        <f aca="false">IF(F1252&lt;&gt;0,COUNTIF($K$2:K1252,K1252),"")</f>
        <v/>
      </c>
      <c r="E1252" s="5" t="str">
        <f aca="false">IF(F1252&lt;&gt;0,K1252&amp;":"&amp;D1252,"")</f>
        <v/>
      </c>
      <c r="G1252" s="21"/>
      <c r="H1252" s="0" t="str">
        <f aca="false">IFERROR(VLOOKUP(F1252, Entries!$B:$F, 2, FALSE()),"")</f>
        <v/>
      </c>
      <c r="I1252" s="0" t="str">
        <f aca="false">IFERROR(VLOOKUP(F1252, Entries!$B:$F, 3, FALSE()),"")</f>
        <v/>
      </c>
      <c r="J1252" s="0" t="str">
        <f aca="false">IFERROR(VLOOKUP(F1252, Entries!$B:$F, 4, FALSE()),"")</f>
        <v/>
      </c>
      <c r="K1252" s="0" t="str">
        <f aca="false">IFERROR(VLOOKUP(F1252, Entries!$B:$F, 5, FALSE()),"")</f>
        <v/>
      </c>
      <c r="L1252" s="0" t="str">
        <f aca="false">LEFT(Table22[[#This Row],[Category]],2)</f>
        <v/>
      </c>
      <c r="M1252" s="0" t="str">
        <f aca="false">IF(F1252&lt;&gt;0,COUNTIF($L$2:L1252,L1252),"")</f>
        <v/>
      </c>
      <c r="N1252" s="0" t="str">
        <f aca="false">IF(F1252&lt;&gt;0,L1252&amp;":"&amp;M1252,"")</f>
        <v/>
      </c>
    </row>
    <row r="1253" customFormat="false" ht="15" hidden="false" customHeight="false" outlineLevel="0" collapsed="false">
      <c r="A1253" s="5" t="n">
        <v>1252</v>
      </c>
      <c r="B1253" s="5" t="str">
        <f aca="false">IF(F1253&lt;&gt;"",COUNTIF($J$2:J1253,J1253),"")</f>
        <v/>
      </c>
      <c r="C1253" s="5" t="str">
        <f aca="false">IF(F1253&lt;&gt;0,J1253&amp;":"&amp;B1253,"")</f>
        <v/>
      </c>
      <c r="D1253" s="5" t="str">
        <f aca="false">IF(F1253&lt;&gt;0,COUNTIF($K$2:K1253,K1253),"")</f>
        <v/>
      </c>
      <c r="E1253" s="5" t="str">
        <f aca="false">IF(F1253&lt;&gt;0,K1253&amp;":"&amp;D1253,"")</f>
        <v/>
      </c>
      <c r="G1253" s="21"/>
      <c r="H1253" s="0" t="str">
        <f aca="false">IFERROR(VLOOKUP(F1253, Entries!$B:$F, 2, FALSE()),"")</f>
        <v/>
      </c>
      <c r="I1253" s="0" t="str">
        <f aca="false">IFERROR(VLOOKUP(F1253, Entries!$B:$F, 3, FALSE()),"")</f>
        <v/>
      </c>
      <c r="J1253" s="0" t="str">
        <f aca="false">IFERROR(VLOOKUP(F1253, Entries!$B:$F, 4, FALSE()),"")</f>
        <v/>
      </c>
      <c r="K1253" s="0" t="str">
        <f aca="false">IFERROR(VLOOKUP(F1253, Entries!$B:$F, 5, FALSE()),"")</f>
        <v/>
      </c>
      <c r="L1253" s="0" t="str">
        <f aca="false">LEFT(Table22[[#This Row],[Category]],2)</f>
        <v/>
      </c>
      <c r="M1253" s="0" t="str">
        <f aca="false">IF(F1253&lt;&gt;0,COUNTIF($L$2:L1253,L1253),"")</f>
        <v/>
      </c>
      <c r="N1253" s="0" t="str">
        <f aca="false">IF(F1253&lt;&gt;0,L1253&amp;":"&amp;M1253,"")</f>
        <v/>
      </c>
    </row>
    <row r="1254" customFormat="false" ht="15" hidden="false" customHeight="false" outlineLevel="0" collapsed="false">
      <c r="A1254" s="5" t="n">
        <v>1253</v>
      </c>
      <c r="B1254" s="5" t="str">
        <f aca="false">IF(F1254&lt;&gt;"",COUNTIF($J$2:J1254,J1254),"")</f>
        <v/>
      </c>
      <c r="C1254" s="5" t="str">
        <f aca="false">IF(F1254&lt;&gt;0,J1254&amp;":"&amp;B1254,"")</f>
        <v/>
      </c>
      <c r="D1254" s="5" t="str">
        <f aca="false">IF(F1254&lt;&gt;0,COUNTIF($K$2:K1254,K1254),"")</f>
        <v/>
      </c>
      <c r="E1254" s="5" t="str">
        <f aca="false">IF(F1254&lt;&gt;0,K1254&amp;":"&amp;D1254,"")</f>
        <v/>
      </c>
      <c r="G1254" s="21"/>
      <c r="H1254" s="0" t="str">
        <f aca="false">IFERROR(VLOOKUP(F1254, Entries!$B:$F, 2, FALSE()),"")</f>
        <v/>
      </c>
      <c r="I1254" s="0" t="str">
        <f aca="false">IFERROR(VLOOKUP(F1254, Entries!$B:$F, 3, FALSE()),"")</f>
        <v/>
      </c>
      <c r="J1254" s="0" t="str">
        <f aca="false">IFERROR(VLOOKUP(F1254, Entries!$B:$F, 4, FALSE()),"")</f>
        <v/>
      </c>
      <c r="K1254" s="0" t="str">
        <f aca="false">IFERROR(VLOOKUP(F1254, Entries!$B:$F, 5, FALSE()),"")</f>
        <v/>
      </c>
      <c r="L1254" s="0" t="str">
        <f aca="false">LEFT(Table22[[#This Row],[Category]],2)</f>
        <v/>
      </c>
      <c r="M1254" s="0" t="str">
        <f aca="false">IF(F1254&lt;&gt;0,COUNTIF($L$2:L1254,L1254),"")</f>
        <v/>
      </c>
      <c r="N1254" s="0" t="str">
        <f aca="false">IF(F1254&lt;&gt;0,L1254&amp;":"&amp;M1254,"")</f>
        <v/>
      </c>
    </row>
    <row r="1255" customFormat="false" ht="15" hidden="false" customHeight="false" outlineLevel="0" collapsed="false">
      <c r="A1255" s="5" t="n">
        <v>1254</v>
      </c>
      <c r="B1255" s="5" t="str">
        <f aca="false">IF(F1255&lt;&gt;"",COUNTIF($J$2:J1255,J1255),"")</f>
        <v/>
      </c>
      <c r="C1255" s="5" t="str">
        <f aca="false">IF(F1255&lt;&gt;0,J1255&amp;":"&amp;B1255,"")</f>
        <v/>
      </c>
      <c r="D1255" s="5" t="str">
        <f aca="false">IF(F1255&lt;&gt;0,COUNTIF($K$2:K1255,K1255),"")</f>
        <v/>
      </c>
      <c r="E1255" s="5" t="str">
        <f aca="false">IF(F1255&lt;&gt;0,K1255&amp;":"&amp;D1255,"")</f>
        <v/>
      </c>
      <c r="G1255" s="21"/>
      <c r="H1255" s="0" t="str">
        <f aca="false">IFERROR(VLOOKUP(F1255, Entries!$B:$F, 2, FALSE()),"")</f>
        <v/>
      </c>
      <c r="I1255" s="0" t="str">
        <f aca="false">IFERROR(VLOOKUP(F1255, Entries!$B:$F, 3, FALSE()),"")</f>
        <v/>
      </c>
      <c r="J1255" s="0" t="str">
        <f aca="false">IFERROR(VLOOKUP(F1255, Entries!$B:$F, 4, FALSE()),"")</f>
        <v/>
      </c>
      <c r="K1255" s="0" t="str">
        <f aca="false">IFERROR(VLOOKUP(F1255, Entries!$B:$F, 5, FALSE()),"")</f>
        <v/>
      </c>
      <c r="L1255" s="0" t="str">
        <f aca="false">LEFT(Table22[[#This Row],[Category]],2)</f>
        <v/>
      </c>
      <c r="M1255" s="0" t="str">
        <f aca="false">IF(F1255&lt;&gt;0,COUNTIF($L$2:L1255,L1255),"")</f>
        <v/>
      </c>
      <c r="N1255" s="0" t="str">
        <f aca="false">IF(F1255&lt;&gt;0,L1255&amp;":"&amp;M1255,"")</f>
        <v/>
      </c>
    </row>
    <row r="1256" customFormat="false" ht="15" hidden="false" customHeight="false" outlineLevel="0" collapsed="false">
      <c r="A1256" s="5" t="n">
        <v>1255</v>
      </c>
      <c r="B1256" s="5" t="str">
        <f aca="false">IF(F1256&lt;&gt;"",COUNTIF($J$2:J1256,J1256),"")</f>
        <v/>
      </c>
      <c r="C1256" s="5" t="str">
        <f aca="false">IF(F1256&lt;&gt;0,J1256&amp;":"&amp;B1256,"")</f>
        <v/>
      </c>
      <c r="D1256" s="5" t="str">
        <f aca="false">IF(F1256&lt;&gt;0,COUNTIF($K$2:K1256,K1256),"")</f>
        <v/>
      </c>
      <c r="E1256" s="5" t="str">
        <f aca="false">IF(F1256&lt;&gt;0,K1256&amp;":"&amp;D1256,"")</f>
        <v/>
      </c>
      <c r="G1256" s="21"/>
      <c r="H1256" s="0" t="str">
        <f aca="false">IFERROR(VLOOKUP(F1256, Entries!$B:$F, 2, FALSE()),"")</f>
        <v/>
      </c>
      <c r="I1256" s="0" t="str">
        <f aca="false">IFERROR(VLOOKUP(F1256, Entries!$B:$F, 3, FALSE()),"")</f>
        <v/>
      </c>
      <c r="J1256" s="0" t="str">
        <f aca="false">IFERROR(VLOOKUP(F1256, Entries!$B:$F, 4, FALSE()),"")</f>
        <v/>
      </c>
      <c r="K1256" s="0" t="str">
        <f aca="false">IFERROR(VLOOKUP(F1256, Entries!$B:$F, 5, FALSE()),"")</f>
        <v/>
      </c>
      <c r="L1256" s="0" t="str">
        <f aca="false">LEFT(Table22[[#This Row],[Category]],2)</f>
        <v/>
      </c>
      <c r="M1256" s="0" t="str">
        <f aca="false">IF(F1256&lt;&gt;0,COUNTIF($L$2:L1256,L1256),"")</f>
        <v/>
      </c>
      <c r="N1256" s="0" t="str">
        <f aca="false">IF(F1256&lt;&gt;0,L1256&amp;":"&amp;M1256,"")</f>
        <v/>
      </c>
    </row>
    <row r="1257" customFormat="false" ht="15" hidden="false" customHeight="false" outlineLevel="0" collapsed="false">
      <c r="A1257" s="5" t="n">
        <v>1256</v>
      </c>
      <c r="B1257" s="5" t="str">
        <f aca="false">IF(F1257&lt;&gt;"",COUNTIF($J$2:J1257,J1257),"")</f>
        <v/>
      </c>
      <c r="C1257" s="5" t="str">
        <f aca="false">IF(F1257&lt;&gt;0,J1257&amp;":"&amp;B1257,"")</f>
        <v/>
      </c>
      <c r="D1257" s="5" t="str">
        <f aca="false">IF(F1257&lt;&gt;0,COUNTIF($K$2:K1257,K1257),"")</f>
        <v/>
      </c>
      <c r="E1257" s="5" t="str">
        <f aca="false">IF(F1257&lt;&gt;0,K1257&amp;":"&amp;D1257,"")</f>
        <v/>
      </c>
      <c r="G1257" s="21"/>
      <c r="H1257" s="0" t="str">
        <f aca="false">IFERROR(VLOOKUP(F1257, Entries!$B:$F, 2, FALSE()),"")</f>
        <v/>
      </c>
      <c r="I1257" s="0" t="str">
        <f aca="false">IFERROR(VLOOKUP(F1257, Entries!$B:$F, 3, FALSE()),"")</f>
        <v/>
      </c>
      <c r="J1257" s="0" t="str">
        <f aca="false">IFERROR(VLOOKUP(F1257, Entries!$B:$F, 4, FALSE()),"")</f>
        <v/>
      </c>
      <c r="K1257" s="0" t="str">
        <f aca="false">IFERROR(VLOOKUP(F1257, Entries!$B:$F, 5, FALSE()),"")</f>
        <v/>
      </c>
      <c r="L1257" s="0" t="str">
        <f aca="false">LEFT(Table22[[#This Row],[Category]],2)</f>
        <v/>
      </c>
      <c r="M1257" s="0" t="str">
        <f aca="false">IF(F1257&lt;&gt;0,COUNTIF($L$2:L1257,L1257),"")</f>
        <v/>
      </c>
      <c r="N1257" s="0" t="str">
        <f aca="false">IF(F1257&lt;&gt;0,L1257&amp;":"&amp;M1257,"")</f>
        <v/>
      </c>
    </row>
    <row r="1258" customFormat="false" ht="15" hidden="false" customHeight="false" outlineLevel="0" collapsed="false">
      <c r="A1258" s="5" t="n">
        <v>1257</v>
      </c>
      <c r="B1258" s="5" t="str">
        <f aca="false">IF(F1258&lt;&gt;"",COUNTIF($J$2:J1258,J1258),"")</f>
        <v/>
      </c>
      <c r="C1258" s="5" t="str">
        <f aca="false">IF(F1258&lt;&gt;0,J1258&amp;":"&amp;B1258,"")</f>
        <v/>
      </c>
      <c r="D1258" s="5" t="str">
        <f aca="false">IF(F1258&lt;&gt;0,COUNTIF($K$2:K1258,K1258),"")</f>
        <v/>
      </c>
      <c r="E1258" s="5" t="str">
        <f aca="false">IF(F1258&lt;&gt;0,K1258&amp;":"&amp;D1258,"")</f>
        <v/>
      </c>
      <c r="G1258" s="21"/>
      <c r="H1258" s="0" t="str">
        <f aca="false">IFERROR(VLOOKUP(F1258, Entries!$B:$F, 2, FALSE()),"")</f>
        <v/>
      </c>
      <c r="I1258" s="0" t="str">
        <f aca="false">IFERROR(VLOOKUP(F1258, Entries!$B:$F, 3, FALSE()),"")</f>
        <v/>
      </c>
      <c r="J1258" s="0" t="str">
        <f aca="false">IFERROR(VLOOKUP(F1258, Entries!$B:$F, 4, FALSE()),"")</f>
        <v/>
      </c>
      <c r="K1258" s="0" t="str">
        <f aca="false">IFERROR(VLOOKUP(F1258, Entries!$B:$F, 5, FALSE()),"")</f>
        <v/>
      </c>
      <c r="L1258" s="0" t="str">
        <f aca="false">LEFT(Table22[[#This Row],[Category]],2)</f>
        <v/>
      </c>
      <c r="M1258" s="0" t="str">
        <f aca="false">IF(F1258&lt;&gt;0,COUNTIF($L$2:L1258,L1258),"")</f>
        <v/>
      </c>
      <c r="N1258" s="0" t="str">
        <f aca="false">IF(F1258&lt;&gt;0,L1258&amp;":"&amp;M1258,"")</f>
        <v/>
      </c>
    </row>
    <row r="1259" customFormat="false" ht="15" hidden="false" customHeight="false" outlineLevel="0" collapsed="false">
      <c r="A1259" s="5" t="n">
        <v>1258</v>
      </c>
      <c r="B1259" s="5" t="str">
        <f aca="false">IF(F1259&lt;&gt;"",COUNTIF($J$2:J1259,J1259),"")</f>
        <v/>
      </c>
      <c r="C1259" s="5" t="str">
        <f aca="false">IF(F1259&lt;&gt;0,J1259&amp;":"&amp;B1259,"")</f>
        <v/>
      </c>
      <c r="D1259" s="5" t="str">
        <f aca="false">IF(F1259&lt;&gt;0,COUNTIF($K$2:K1259,K1259),"")</f>
        <v/>
      </c>
      <c r="E1259" s="5" t="str">
        <f aca="false">IF(F1259&lt;&gt;0,K1259&amp;":"&amp;D1259,"")</f>
        <v/>
      </c>
      <c r="G1259" s="21"/>
      <c r="H1259" s="0" t="str">
        <f aca="false">IFERROR(VLOOKUP(F1259, Entries!$B:$F, 2, FALSE()),"")</f>
        <v/>
      </c>
      <c r="I1259" s="0" t="str">
        <f aca="false">IFERROR(VLOOKUP(F1259, Entries!$B:$F, 3, FALSE()),"")</f>
        <v/>
      </c>
      <c r="J1259" s="0" t="str">
        <f aca="false">IFERROR(VLOOKUP(F1259, Entries!$B:$F, 4, FALSE()),"")</f>
        <v/>
      </c>
      <c r="K1259" s="0" t="str">
        <f aca="false">IFERROR(VLOOKUP(F1259, Entries!$B:$F, 5, FALSE()),"")</f>
        <v/>
      </c>
      <c r="L1259" s="0" t="str">
        <f aca="false">LEFT(Table22[[#This Row],[Category]],2)</f>
        <v/>
      </c>
      <c r="M1259" s="0" t="str">
        <f aca="false">IF(F1259&lt;&gt;0,COUNTIF($L$2:L1259,L1259),"")</f>
        <v/>
      </c>
      <c r="N1259" s="0" t="str">
        <f aca="false">IF(F1259&lt;&gt;0,L1259&amp;":"&amp;M1259,"")</f>
        <v/>
      </c>
    </row>
    <row r="1260" customFormat="false" ht="15" hidden="false" customHeight="false" outlineLevel="0" collapsed="false">
      <c r="A1260" s="5" t="n">
        <v>1259</v>
      </c>
      <c r="B1260" s="5" t="str">
        <f aca="false">IF(F1260&lt;&gt;"",COUNTIF($J$2:J1260,J1260),"")</f>
        <v/>
      </c>
      <c r="C1260" s="5" t="str">
        <f aca="false">IF(F1260&lt;&gt;0,J1260&amp;":"&amp;B1260,"")</f>
        <v/>
      </c>
      <c r="D1260" s="5" t="str">
        <f aca="false">IF(F1260&lt;&gt;0,COUNTIF($K$2:K1260,K1260),"")</f>
        <v/>
      </c>
      <c r="E1260" s="5" t="str">
        <f aca="false">IF(F1260&lt;&gt;0,K1260&amp;":"&amp;D1260,"")</f>
        <v/>
      </c>
      <c r="G1260" s="21"/>
      <c r="H1260" s="0" t="str">
        <f aca="false">IFERROR(VLOOKUP(F1260, Entries!$B:$F, 2, FALSE()),"")</f>
        <v/>
      </c>
      <c r="I1260" s="0" t="str">
        <f aca="false">IFERROR(VLOOKUP(F1260, Entries!$B:$F, 3, FALSE()),"")</f>
        <v/>
      </c>
      <c r="J1260" s="0" t="str">
        <f aca="false">IFERROR(VLOOKUP(F1260, Entries!$B:$F, 4, FALSE()),"")</f>
        <v/>
      </c>
      <c r="K1260" s="0" t="str">
        <f aca="false">IFERROR(VLOOKUP(F1260, Entries!$B:$F, 5, FALSE()),"")</f>
        <v/>
      </c>
      <c r="L1260" s="0" t="str">
        <f aca="false">LEFT(Table22[[#This Row],[Category]],2)</f>
        <v/>
      </c>
      <c r="M1260" s="0" t="str">
        <f aca="false">IF(F1260&lt;&gt;0,COUNTIF($L$2:L1260,L1260),"")</f>
        <v/>
      </c>
      <c r="N1260" s="0" t="str">
        <f aca="false">IF(F1260&lt;&gt;0,L1260&amp;":"&amp;M1260,"")</f>
        <v/>
      </c>
    </row>
    <row r="1261" customFormat="false" ht="15" hidden="false" customHeight="false" outlineLevel="0" collapsed="false">
      <c r="A1261" s="5" t="n">
        <v>1260</v>
      </c>
      <c r="B1261" s="5" t="str">
        <f aca="false">IF(F1261&lt;&gt;"",COUNTIF($J$2:J1261,J1261),"")</f>
        <v/>
      </c>
      <c r="C1261" s="5" t="str">
        <f aca="false">IF(F1261&lt;&gt;0,J1261&amp;":"&amp;B1261,"")</f>
        <v/>
      </c>
      <c r="D1261" s="5" t="str">
        <f aca="false">IF(F1261&lt;&gt;0,COUNTIF($K$2:K1261,K1261),"")</f>
        <v/>
      </c>
      <c r="E1261" s="5" t="str">
        <f aca="false">IF(F1261&lt;&gt;0,K1261&amp;":"&amp;D1261,"")</f>
        <v/>
      </c>
      <c r="G1261" s="21"/>
      <c r="H1261" s="0" t="str">
        <f aca="false">IFERROR(VLOOKUP(F1261, Entries!$B:$F, 2, FALSE()),"")</f>
        <v/>
      </c>
      <c r="I1261" s="0" t="str">
        <f aca="false">IFERROR(VLOOKUP(F1261, Entries!$B:$F, 3, FALSE()),"")</f>
        <v/>
      </c>
      <c r="J1261" s="0" t="str">
        <f aca="false">IFERROR(VLOOKUP(F1261, Entries!$B:$F, 4, FALSE()),"")</f>
        <v/>
      </c>
      <c r="K1261" s="0" t="str">
        <f aca="false">IFERROR(VLOOKUP(F1261, Entries!$B:$F, 5, FALSE()),"")</f>
        <v/>
      </c>
      <c r="L1261" s="0" t="str">
        <f aca="false">LEFT(Table22[[#This Row],[Category]],2)</f>
        <v/>
      </c>
      <c r="M1261" s="0" t="str">
        <f aca="false">IF(F1261&lt;&gt;0,COUNTIF($L$2:L1261,L1261),"")</f>
        <v/>
      </c>
      <c r="N1261" s="0" t="str">
        <f aca="false">IF(F1261&lt;&gt;0,L1261&amp;":"&amp;M1261,"")</f>
        <v/>
      </c>
    </row>
    <row r="1262" customFormat="false" ht="15" hidden="false" customHeight="false" outlineLevel="0" collapsed="false">
      <c r="A1262" s="5" t="n">
        <v>1261</v>
      </c>
      <c r="B1262" s="5" t="str">
        <f aca="false">IF(F1262&lt;&gt;"",COUNTIF($J$2:J1262,J1262),"")</f>
        <v/>
      </c>
      <c r="C1262" s="5" t="str">
        <f aca="false">IF(F1262&lt;&gt;0,J1262&amp;":"&amp;B1262,"")</f>
        <v/>
      </c>
      <c r="D1262" s="5" t="str">
        <f aca="false">IF(F1262&lt;&gt;0,COUNTIF($K$2:K1262,K1262),"")</f>
        <v/>
      </c>
      <c r="E1262" s="5" t="str">
        <f aca="false">IF(F1262&lt;&gt;0,K1262&amp;":"&amp;D1262,"")</f>
        <v/>
      </c>
      <c r="G1262" s="21"/>
      <c r="H1262" s="0" t="str">
        <f aca="false">IFERROR(VLOOKUP(F1262, Entries!$B:$F, 2, FALSE()),"")</f>
        <v/>
      </c>
      <c r="I1262" s="0" t="str">
        <f aca="false">IFERROR(VLOOKUP(F1262, Entries!$B:$F, 3, FALSE()),"")</f>
        <v/>
      </c>
      <c r="J1262" s="0" t="str">
        <f aca="false">IFERROR(VLOOKUP(F1262, Entries!$B:$F, 4, FALSE()),"")</f>
        <v/>
      </c>
      <c r="K1262" s="0" t="str">
        <f aca="false">IFERROR(VLOOKUP(F1262, Entries!$B:$F, 5, FALSE()),"")</f>
        <v/>
      </c>
      <c r="L1262" s="0" t="str">
        <f aca="false">LEFT(Table22[[#This Row],[Category]],2)</f>
        <v/>
      </c>
      <c r="M1262" s="0" t="str">
        <f aca="false">IF(F1262&lt;&gt;0,COUNTIF($L$2:L1262,L1262),"")</f>
        <v/>
      </c>
      <c r="N1262" s="0" t="str">
        <f aca="false">IF(F1262&lt;&gt;0,L1262&amp;":"&amp;M1262,"")</f>
        <v/>
      </c>
    </row>
    <row r="1263" customFormat="false" ht="15" hidden="false" customHeight="false" outlineLevel="0" collapsed="false">
      <c r="A1263" s="5" t="n">
        <v>1262</v>
      </c>
      <c r="B1263" s="5" t="str">
        <f aca="false">IF(F1263&lt;&gt;"",COUNTIF($J$2:J1263,J1263),"")</f>
        <v/>
      </c>
      <c r="C1263" s="5" t="str">
        <f aca="false">IF(F1263&lt;&gt;0,J1263&amp;":"&amp;B1263,"")</f>
        <v/>
      </c>
      <c r="D1263" s="5" t="str">
        <f aca="false">IF(F1263&lt;&gt;0,COUNTIF($K$2:K1263,K1263),"")</f>
        <v/>
      </c>
      <c r="E1263" s="5" t="str">
        <f aca="false">IF(F1263&lt;&gt;0,K1263&amp;":"&amp;D1263,"")</f>
        <v/>
      </c>
      <c r="G1263" s="21"/>
      <c r="H1263" s="0" t="str">
        <f aca="false">IFERROR(VLOOKUP(F1263, Entries!$B:$F, 2, FALSE()),"")</f>
        <v/>
      </c>
      <c r="I1263" s="0" t="str">
        <f aca="false">IFERROR(VLOOKUP(F1263, Entries!$B:$F, 3, FALSE()),"")</f>
        <v/>
      </c>
      <c r="J1263" s="0" t="str">
        <f aca="false">IFERROR(VLOOKUP(F1263, Entries!$B:$F, 4, FALSE()),"")</f>
        <v/>
      </c>
      <c r="K1263" s="0" t="str">
        <f aca="false">IFERROR(VLOOKUP(F1263, Entries!$B:$F, 5, FALSE()),"")</f>
        <v/>
      </c>
      <c r="L1263" s="0" t="str">
        <f aca="false">LEFT(Table22[[#This Row],[Category]],2)</f>
        <v/>
      </c>
      <c r="M1263" s="0" t="str">
        <f aca="false">IF(F1263&lt;&gt;0,COUNTIF($L$2:L1263,L1263),"")</f>
        <v/>
      </c>
      <c r="N1263" s="0" t="str">
        <f aca="false">IF(F1263&lt;&gt;0,L1263&amp;":"&amp;M1263,"")</f>
        <v/>
      </c>
    </row>
    <row r="1264" customFormat="false" ht="15" hidden="false" customHeight="false" outlineLevel="0" collapsed="false">
      <c r="A1264" s="5" t="n">
        <v>1263</v>
      </c>
      <c r="B1264" s="5" t="str">
        <f aca="false">IF(F1264&lt;&gt;"",COUNTIF($J$2:J1264,J1264),"")</f>
        <v/>
      </c>
      <c r="C1264" s="5" t="str">
        <f aca="false">IF(F1264&lt;&gt;0,J1264&amp;":"&amp;B1264,"")</f>
        <v/>
      </c>
      <c r="D1264" s="5" t="str">
        <f aca="false">IF(F1264&lt;&gt;0,COUNTIF($K$2:K1264,K1264),"")</f>
        <v/>
      </c>
      <c r="E1264" s="5" t="str">
        <f aca="false">IF(F1264&lt;&gt;0,K1264&amp;":"&amp;D1264,"")</f>
        <v/>
      </c>
      <c r="G1264" s="21"/>
      <c r="H1264" s="0" t="str">
        <f aca="false">IFERROR(VLOOKUP(F1264, Entries!$B:$F, 2, FALSE()),"")</f>
        <v/>
      </c>
      <c r="I1264" s="0" t="str">
        <f aca="false">IFERROR(VLOOKUP(F1264, Entries!$B:$F, 3, FALSE()),"")</f>
        <v/>
      </c>
      <c r="J1264" s="0" t="str">
        <f aca="false">IFERROR(VLOOKUP(F1264, Entries!$B:$F, 4, FALSE()),"")</f>
        <v/>
      </c>
      <c r="K1264" s="0" t="str">
        <f aca="false">IFERROR(VLOOKUP(F1264, Entries!$B:$F, 5, FALSE()),"")</f>
        <v/>
      </c>
      <c r="L1264" s="0" t="str">
        <f aca="false">LEFT(Table22[[#This Row],[Category]],2)</f>
        <v/>
      </c>
      <c r="M1264" s="0" t="str">
        <f aca="false">IF(F1264&lt;&gt;0,COUNTIF($L$2:L1264,L1264),"")</f>
        <v/>
      </c>
      <c r="N1264" s="0" t="str">
        <f aca="false">IF(F1264&lt;&gt;0,L1264&amp;":"&amp;M1264,"")</f>
        <v/>
      </c>
    </row>
    <row r="1265" customFormat="false" ht="15" hidden="false" customHeight="false" outlineLevel="0" collapsed="false">
      <c r="A1265" s="5" t="n">
        <v>1264</v>
      </c>
      <c r="B1265" s="5" t="str">
        <f aca="false">IF(F1265&lt;&gt;"",COUNTIF($J$2:J1265,J1265),"")</f>
        <v/>
      </c>
      <c r="C1265" s="5" t="str">
        <f aca="false">IF(F1265&lt;&gt;0,J1265&amp;":"&amp;B1265,"")</f>
        <v/>
      </c>
      <c r="D1265" s="5" t="str">
        <f aca="false">IF(F1265&lt;&gt;0,COUNTIF($K$2:K1265,K1265),"")</f>
        <v/>
      </c>
      <c r="E1265" s="5" t="str">
        <f aca="false">IF(F1265&lt;&gt;0,K1265&amp;":"&amp;D1265,"")</f>
        <v/>
      </c>
      <c r="G1265" s="21"/>
      <c r="H1265" s="0" t="str">
        <f aca="false">IFERROR(VLOOKUP(F1265, Entries!$B:$F, 2, FALSE()),"")</f>
        <v/>
      </c>
      <c r="I1265" s="0" t="str">
        <f aca="false">IFERROR(VLOOKUP(F1265, Entries!$B:$F, 3, FALSE()),"")</f>
        <v/>
      </c>
      <c r="J1265" s="0" t="str">
        <f aca="false">IFERROR(VLOOKUP(F1265, Entries!$B:$F, 4, FALSE()),"")</f>
        <v/>
      </c>
      <c r="K1265" s="0" t="str">
        <f aca="false">IFERROR(VLOOKUP(F1265, Entries!$B:$F, 5, FALSE()),"")</f>
        <v/>
      </c>
      <c r="L1265" s="0" t="str">
        <f aca="false">LEFT(Table22[[#This Row],[Category]],2)</f>
        <v/>
      </c>
      <c r="M1265" s="0" t="str">
        <f aca="false">IF(F1265&lt;&gt;0,COUNTIF($L$2:L1265,L1265),"")</f>
        <v/>
      </c>
      <c r="N1265" s="0" t="str">
        <f aca="false">IF(F1265&lt;&gt;0,L1265&amp;":"&amp;M1265,"")</f>
        <v/>
      </c>
    </row>
    <row r="1266" customFormat="false" ht="15" hidden="false" customHeight="false" outlineLevel="0" collapsed="false">
      <c r="A1266" s="5" t="n">
        <v>1265</v>
      </c>
      <c r="B1266" s="5" t="str">
        <f aca="false">IF(F1266&lt;&gt;"",COUNTIF($J$2:J1266,J1266),"")</f>
        <v/>
      </c>
      <c r="C1266" s="5" t="str">
        <f aca="false">IF(F1266&lt;&gt;0,J1266&amp;":"&amp;B1266,"")</f>
        <v/>
      </c>
      <c r="D1266" s="5" t="str">
        <f aca="false">IF(F1266&lt;&gt;0,COUNTIF($K$2:K1266,K1266),"")</f>
        <v/>
      </c>
      <c r="E1266" s="5" t="str">
        <f aca="false">IF(F1266&lt;&gt;0,K1266&amp;":"&amp;D1266,"")</f>
        <v/>
      </c>
      <c r="G1266" s="21"/>
      <c r="H1266" s="0" t="str">
        <f aca="false">IFERROR(VLOOKUP(F1266, Entries!$B:$F, 2, FALSE()),"")</f>
        <v/>
      </c>
      <c r="I1266" s="0" t="str">
        <f aca="false">IFERROR(VLOOKUP(F1266, Entries!$B:$F, 3, FALSE()),"")</f>
        <v/>
      </c>
      <c r="J1266" s="0" t="str">
        <f aca="false">IFERROR(VLOOKUP(F1266, Entries!$B:$F, 4, FALSE()),"")</f>
        <v/>
      </c>
      <c r="K1266" s="0" t="str">
        <f aca="false">IFERROR(VLOOKUP(F1266, Entries!$B:$F, 5, FALSE()),"")</f>
        <v/>
      </c>
      <c r="L1266" s="0" t="str">
        <f aca="false">LEFT(Table22[[#This Row],[Category]],2)</f>
        <v/>
      </c>
      <c r="M1266" s="0" t="str">
        <f aca="false">IF(F1266&lt;&gt;0,COUNTIF($L$2:L1266,L1266),"")</f>
        <v/>
      </c>
      <c r="N1266" s="0" t="str">
        <f aca="false">IF(F1266&lt;&gt;0,L1266&amp;":"&amp;M1266,"")</f>
        <v/>
      </c>
    </row>
    <row r="1267" customFormat="false" ht="15" hidden="false" customHeight="false" outlineLevel="0" collapsed="false">
      <c r="A1267" s="5" t="n">
        <v>1266</v>
      </c>
      <c r="B1267" s="5" t="str">
        <f aca="false">IF(F1267&lt;&gt;"",COUNTIF($J$2:J1267,J1267),"")</f>
        <v/>
      </c>
      <c r="C1267" s="5" t="str">
        <f aca="false">IF(F1267&lt;&gt;0,J1267&amp;":"&amp;B1267,"")</f>
        <v/>
      </c>
      <c r="D1267" s="5" t="str">
        <f aca="false">IF(F1267&lt;&gt;0,COUNTIF($K$2:K1267,K1267),"")</f>
        <v/>
      </c>
      <c r="E1267" s="5" t="str">
        <f aca="false">IF(F1267&lt;&gt;0,K1267&amp;":"&amp;D1267,"")</f>
        <v/>
      </c>
      <c r="G1267" s="21"/>
      <c r="H1267" s="0" t="str">
        <f aca="false">IFERROR(VLOOKUP(F1267, Entries!$B:$F, 2, FALSE()),"")</f>
        <v/>
      </c>
      <c r="I1267" s="0" t="str">
        <f aca="false">IFERROR(VLOOKUP(F1267, Entries!$B:$F, 3, FALSE()),"")</f>
        <v/>
      </c>
      <c r="J1267" s="0" t="str">
        <f aca="false">IFERROR(VLOOKUP(F1267, Entries!$B:$F, 4, FALSE()),"")</f>
        <v/>
      </c>
      <c r="K1267" s="0" t="str">
        <f aca="false">IFERROR(VLOOKUP(F1267, Entries!$B:$F, 5, FALSE()),"")</f>
        <v/>
      </c>
      <c r="L1267" s="0" t="str">
        <f aca="false">LEFT(Table22[[#This Row],[Category]],2)</f>
        <v/>
      </c>
      <c r="M1267" s="0" t="str">
        <f aca="false">IF(F1267&lt;&gt;0,COUNTIF($L$2:L1267,L1267),"")</f>
        <v/>
      </c>
      <c r="N1267" s="0" t="str">
        <f aca="false">IF(F1267&lt;&gt;0,L1267&amp;":"&amp;M1267,"")</f>
        <v/>
      </c>
    </row>
    <row r="1268" customFormat="false" ht="15" hidden="false" customHeight="false" outlineLevel="0" collapsed="false">
      <c r="A1268" s="5" t="n">
        <v>1267</v>
      </c>
      <c r="B1268" s="5" t="str">
        <f aca="false">IF(F1268&lt;&gt;"",COUNTIF($J$2:J1268,J1268),"")</f>
        <v/>
      </c>
      <c r="C1268" s="5" t="str">
        <f aca="false">IF(F1268&lt;&gt;0,J1268&amp;":"&amp;B1268,"")</f>
        <v/>
      </c>
      <c r="D1268" s="5" t="str">
        <f aca="false">IF(F1268&lt;&gt;0,COUNTIF($K$2:K1268,K1268),"")</f>
        <v/>
      </c>
      <c r="E1268" s="5" t="str">
        <f aca="false">IF(F1268&lt;&gt;0,K1268&amp;":"&amp;D1268,"")</f>
        <v/>
      </c>
      <c r="G1268" s="21"/>
      <c r="H1268" s="0" t="str">
        <f aca="false">IFERROR(VLOOKUP(F1268, Entries!$B:$F, 2, FALSE()),"")</f>
        <v/>
      </c>
      <c r="I1268" s="0" t="str">
        <f aca="false">IFERROR(VLOOKUP(F1268, Entries!$B:$F, 3, FALSE()),"")</f>
        <v/>
      </c>
      <c r="J1268" s="0" t="str">
        <f aca="false">IFERROR(VLOOKUP(F1268, Entries!$B:$F, 4, FALSE()),"")</f>
        <v/>
      </c>
      <c r="K1268" s="0" t="str">
        <f aca="false">IFERROR(VLOOKUP(F1268, Entries!$B:$F, 5, FALSE()),"")</f>
        <v/>
      </c>
      <c r="L1268" s="0" t="str">
        <f aca="false">LEFT(Table22[[#This Row],[Category]],2)</f>
        <v/>
      </c>
      <c r="M1268" s="0" t="str">
        <f aca="false">IF(F1268&lt;&gt;0,COUNTIF($L$2:L1268,L1268),"")</f>
        <v/>
      </c>
      <c r="N1268" s="0" t="str">
        <f aca="false">IF(F1268&lt;&gt;0,L1268&amp;":"&amp;M1268,"")</f>
        <v/>
      </c>
    </row>
    <row r="1269" customFormat="false" ht="15" hidden="false" customHeight="false" outlineLevel="0" collapsed="false">
      <c r="A1269" s="5" t="n">
        <v>1268</v>
      </c>
      <c r="B1269" s="5" t="str">
        <f aca="false">IF(F1269&lt;&gt;"",COUNTIF($J$2:J1269,J1269),"")</f>
        <v/>
      </c>
      <c r="C1269" s="5" t="str">
        <f aca="false">IF(F1269&lt;&gt;0,J1269&amp;":"&amp;B1269,"")</f>
        <v/>
      </c>
      <c r="D1269" s="5" t="str">
        <f aca="false">IF(F1269&lt;&gt;0,COUNTIF($K$2:K1269,K1269),"")</f>
        <v/>
      </c>
      <c r="E1269" s="5" t="str">
        <f aca="false">IF(F1269&lt;&gt;0,K1269&amp;":"&amp;D1269,"")</f>
        <v/>
      </c>
      <c r="G1269" s="21"/>
      <c r="H1269" s="0" t="str">
        <f aca="false">IFERROR(VLOOKUP(F1269, Entries!$B:$F, 2, FALSE()),"")</f>
        <v/>
      </c>
      <c r="I1269" s="0" t="str">
        <f aca="false">IFERROR(VLOOKUP(F1269, Entries!$B:$F, 3, FALSE()),"")</f>
        <v/>
      </c>
      <c r="J1269" s="0" t="str">
        <f aca="false">IFERROR(VLOOKUP(F1269, Entries!$B:$F, 4, FALSE()),"")</f>
        <v/>
      </c>
      <c r="K1269" s="0" t="str">
        <f aca="false">IFERROR(VLOOKUP(F1269, Entries!$B:$F, 5, FALSE()),"")</f>
        <v/>
      </c>
      <c r="L1269" s="0" t="str">
        <f aca="false">LEFT(Table22[[#This Row],[Category]],2)</f>
        <v/>
      </c>
      <c r="M1269" s="0" t="str">
        <f aca="false">IF(F1269&lt;&gt;0,COUNTIF($L$2:L1269,L1269),"")</f>
        <v/>
      </c>
      <c r="N1269" s="0" t="str">
        <f aca="false">IF(F1269&lt;&gt;0,L1269&amp;":"&amp;M1269,"")</f>
        <v/>
      </c>
    </row>
    <row r="1270" customFormat="false" ht="15" hidden="false" customHeight="false" outlineLevel="0" collapsed="false">
      <c r="A1270" s="5" t="n">
        <v>1269</v>
      </c>
      <c r="B1270" s="5" t="str">
        <f aca="false">IF(F1270&lt;&gt;"",COUNTIF($J$2:J1270,J1270),"")</f>
        <v/>
      </c>
      <c r="C1270" s="5" t="str">
        <f aca="false">IF(F1270&lt;&gt;0,J1270&amp;":"&amp;B1270,"")</f>
        <v/>
      </c>
      <c r="D1270" s="5" t="str">
        <f aca="false">IF(F1270&lt;&gt;0,COUNTIF($K$2:K1270,K1270),"")</f>
        <v/>
      </c>
      <c r="E1270" s="5" t="str">
        <f aca="false">IF(F1270&lt;&gt;0,K1270&amp;":"&amp;D1270,"")</f>
        <v/>
      </c>
      <c r="G1270" s="21"/>
      <c r="H1270" s="0" t="str">
        <f aca="false">IFERROR(VLOOKUP(F1270, Entries!$B:$F, 2, FALSE()),"")</f>
        <v/>
      </c>
      <c r="I1270" s="0" t="str">
        <f aca="false">IFERROR(VLOOKUP(F1270, Entries!$B:$F, 3, FALSE()),"")</f>
        <v/>
      </c>
      <c r="J1270" s="0" t="str">
        <f aca="false">IFERROR(VLOOKUP(F1270, Entries!$B:$F, 4, FALSE()),"")</f>
        <v/>
      </c>
      <c r="K1270" s="0" t="str">
        <f aca="false">IFERROR(VLOOKUP(F1270, Entries!$B:$F, 5, FALSE()),"")</f>
        <v/>
      </c>
      <c r="L1270" s="0" t="str">
        <f aca="false">LEFT(Table22[[#This Row],[Category]],2)</f>
        <v/>
      </c>
      <c r="M1270" s="0" t="str">
        <f aca="false">IF(F1270&lt;&gt;0,COUNTIF($L$2:L1270,L1270),"")</f>
        <v/>
      </c>
      <c r="N1270" s="0" t="str">
        <f aca="false">IF(F1270&lt;&gt;0,L1270&amp;":"&amp;M1270,"")</f>
        <v/>
      </c>
    </row>
    <row r="1271" customFormat="false" ht="15" hidden="false" customHeight="false" outlineLevel="0" collapsed="false">
      <c r="A1271" s="5" t="n">
        <v>1270</v>
      </c>
      <c r="B1271" s="5" t="str">
        <f aca="false">IF(F1271&lt;&gt;"",COUNTIF($J$2:J1271,J1271),"")</f>
        <v/>
      </c>
      <c r="C1271" s="5" t="str">
        <f aca="false">IF(F1271&lt;&gt;0,J1271&amp;":"&amp;B1271,"")</f>
        <v/>
      </c>
      <c r="D1271" s="5" t="str">
        <f aca="false">IF(F1271&lt;&gt;0,COUNTIF($K$2:K1271,K1271),"")</f>
        <v/>
      </c>
      <c r="E1271" s="5" t="str">
        <f aca="false">IF(F1271&lt;&gt;0,K1271&amp;":"&amp;D1271,"")</f>
        <v/>
      </c>
      <c r="G1271" s="21"/>
      <c r="H1271" s="0" t="str">
        <f aca="false">IFERROR(VLOOKUP(F1271, Entries!$B:$F, 2, FALSE()),"")</f>
        <v/>
      </c>
      <c r="I1271" s="0" t="str">
        <f aca="false">IFERROR(VLOOKUP(F1271, Entries!$B:$F, 3, FALSE()),"")</f>
        <v/>
      </c>
      <c r="J1271" s="0" t="str">
        <f aca="false">IFERROR(VLOOKUP(F1271, Entries!$B:$F, 4, FALSE()),"")</f>
        <v/>
      </c>
      <c r="K1271" s="0" t="str">
        <f aca="false">IFERROR(VLOOKUP(F1271, Entries!$B:$F, 5, FALSE()),"")</f>
        <v/>
      </c>
      <c r="L1271" s="0" t="str">
        <f aca="false">LEFT(Table22[[#This Row],[Category]],2)</f>
        <v/>
      </c>
      <c r="M1271" s="0" t="str">
        <f aca="false">IF(F1271&lt;&gt;0,COUNTIF($L$2:L1271,L1271),"")</f>
        <v/>
      </c>
      <c r="N1271" s="0" t="str">
        <f aca="false">IF(F1271&lt;&gt;0,L1271&amp;":"&amp;M1271,"")</f>
        <v/>
      </c>
    </row>
    <row r="1272" customFormat="false" ht="15" hidden="false" customHeight="false" outlineLevel="0" collapsed="false">
      <c r="A1272" s="5" t="n">
        <v>1271</v>
      </c>
      <c r="B1272" s="5" t="str">
        <f aca="false">IF(F1272&lt;&gt;"",COUNTIF($J$2:J1272,J1272),"")</f>
        <v/>
      </c>
      <c r="C1272" s="5" t="str">
        <f aca="false">IF(F1272&lt;&gt;0,J1272&amp;":"&amp;B1272,"")</f>
        <v/>
      </c>
      <c r="D1272" s="5" t="str">
        <f aca="false">IF(F1272&lt;&gt;0,COUNTIF($K$2:K1272,K1272),"")</f>
        <v/>
      </c>
      <c r="E1272" s="5" t="str">
        <f aca="false">IF(F1272&lt;&gt;0,K1272&amp;":"&amp;D1272,"")</f>
        <v/>
      </c>
      <c r="G1272" s="21"/>
      <c r="H1272" s="0" t="str">
        <f aca="false">IFERROR(VLOOKUP(F1272, Entries!$B:$F, 2, FALSE()),"")</f>
        <v/>
      </c>
      <c r="I1272" s="0" t="str">
        <f aca="false">IFERROR(VLOOKUP(F1272, Entries!$B:$F, 3, FALSE()),"")</f>
        <v/>
      </c>
      <c r="J1272" s="0" t="str">
        <f aca="false">IFERROR(VLOOKUP(F1272, Entries!$B:$F, 4, FALSE()),"")</f>
        <v/>
      </c>
      <c r="K1272" s="0" t="str">
        <f aca="false">IFERROR(VLOOKUP(F1272, Entries!$B:$F, 5, FALSE()),"")</f>
        <v/>
      </c>
      <c r="L1272" s="0" t="str">
        <f aca="false">LEFT(Table22[[#This Row],[Category]],2)</f>
        <v/>
      </c>
      <c r="M1272" s="0" t="str">
        <f aca="false">IF(F1272&lt;&gt;0,COUNTIF($L$2:L1272,L1272),"")</f>
        <v/>
      </c>
      <c r="N1272" s="0" t="str">
        <f aca="false">IF(F1272&lt;&gt;0,L1272&amp;":"&amp;M1272,"")</f>
        <v/>
      </c>
    </row>
    <row r="1273" customFormat="false" ht="15" hidden="false" customHeight="false" outlineLevel="0" collapsed="false">
      <c r="A1273" s="5" t="n">
        <v>1272</v>
      </c>
      <c r="B1273" s="5" t="str">
        <f aca="false">IF(F1273&lt;&gt;"",COUNTIF($J$2:J1273,J1273),"")</f>
        <v/>
      </c>
      <c r="C1273" s="5" t="str">
        <f aca="false">IF(F1273&lt;&gt;0,J1273&amp;":"&amp;B1273,"")</f>
        <v/>
      </c>
      <c r="D1273" s="5" t="str">
        <f aca="false">IF(F1273&lt;&gt;0,COUNTIF($K$2:K1273,K1273),"")</f>
        <v/>
      </c>
      <c r="E1273" s="5" t="str">
        <f aca="false">IF(F1273&lt;&gt;0,K1273&amp;":"&amp;D1273,"")</f>
        <v/>
      </c>
      <c r="G1273" s="21"/>
      <c r="H1273" s="0" t="str">
        <f aca="false">IFERROR(VLOOKUP(F1273, Entries!$B:$F, 2, FALSE()),"")</f>
        <v/>
      </c>
      <c r="I1273" s="0" t="str">
        <f aca="false">IFERROR(VLOOKUP(F1273, Entries!$B:$F, 3, FALSE()),"")</f>
        <v/>
      </c>
      <c r="J1273" s="0" t="str">
        <f aca="false">IFERROR(VLOOKUP(F1273, Entries!$B:$F, 4, FALSE()),"")</f>
        <v/>
      </c>
      <c r="K1273" s="0" t="str">
        <f aca="false">IFERROR(VLOOKUP(F1273, Entries!$B:$F, 5, FALSE()),"")</f>
        <v/>
      </c>
      <c r="L1273" s="0" t="str">
        <f aca="false">LEFT(Table22[[#This Row],[Category]],2)</f>
        <v/>
      </c>
      <c r="M1273" s="0" t="str">
        <f aca="false">IF(F1273&lt;&gt;0,COUNTIF($L$2:L1273,L1273),"")</f>
        <v/>
      </c>
      <c r="N1273" s="0" t="str">
        <f aca="false">IF(F1273&lt;&gt;0,L1273&amp;":"&amp;M1273,"")</f>
        <v/>
      </c>
    </row>
    <row r="1274" customFormat="false" ht="15" hidden="false" customHeight="false" outlineLevel="0" collapsed="false">
      <c r="A1274" s="5" t="n">
        <v>1273</v>
      </c>
      <c r="B1274" s="5" t="str">
        <f aca="false">IF(F1274&lt;&gt;"",COUNTIF($J$2:J1274,J1274),"")</f>
        <v/>
      </c>
      <c r="C1274" s="5" t="str">
        <f aca="false">IF(F1274&lt;&gt;0,J1274&amp;":"&amp;B1274,"")</f>
        <v/>
      </c>
      <c r="D1274" s="5" t="str">
        <f aca="false">IF(F1274&lt;&gt;0,COUNTIF($K$2:K1274,K1274),"")</f>
        <v/>
      </c>
      <c r="E1274" s="5" t="str">
        <f aca="false">IF(F1274&lt;&gt;0,K1274&amp;":"&amp;D1274,"")</f>
        <v/>
      </c>
      <c r="G1274" s="21"/>
      <c r="H1274" s="0" t="str">
        <f aca="false">IFERROR(VLOOKUP(F1274, Entries!$B:$F, 2, FALSE()),"")</f>
        <v/>
      </c>
      <c r="I1274" s="0" t="str">
        <f aca="false">IFERROR(VLOOKUP(F1274, Entries!$B:$F, 3, FALSE()),"")</f>
        <v/>
      </c>
      <c r="J1274" s="0" t="str">
        <f aca="false">IFERROR(VLOOKUP(F1274, Entries!$B:$F, 4, FALSE()),"")</f>
        <v/>
      </c>
      <c r="K1274" s="0" t="str">
        <f aca="false">IFERROR(VLOOKUP(F1274, Entries!$B:$F, 5, FALSE()),"")</f>
        <v/>
      </c>
      <c r="L1274" s="0" t="str">
        <f aca="false">LEFT(Table22[[#This Row],[Category]],2)</f>
        <v/>
      </c>
      <c r="M1274" s="0" t="str">
        <f aca="false">IF(F1274&lt;&gt;0,COUNTIF($L$2:L1274,L1274),"")</f>
        <v/>
      </c>
      <c r="N1274" s="0" t="str">
        <f aca="false">IF(F1274&lt;&gt;0,L1274&amp;":"&amp;M1274,"")</f>
        <v/>
      </c>
    </row>
    <row r="1275" customFormat="false" ht="15" hidden="false" customHeight="false" outlineLevel="0" collapsed="false">
      <c r="A1275" s="5" t="n">
        <v>1274</v>
      </c>
      <c r="B1275" s="5" t="str">
        <f aca="false">IF(F1275&lt;&gt;"",COUNTIF($J$2:J1275,J1275),"")</f>
        <v/>
      </c>
      <c r="C1275" s="5" t="str">
        <f aca="false">IF(F1275&lt;&gt;0,J1275&amp;":"&amp;B1275,"")</f>
        <v/>
      </c>
      <c r="D1275" s="5" t="str">
        <f aca="false">IF(F1275&lt;&gt;0,COUNTIF($K$2:K1275,K1275),"")</f>
        <v/>
      </c>
      <c r="E1275" s="5" t="str">
        <f aca="false">IF(F1275&lt;&gt;0,K1275&amp;":"&amp;D1275,"")</f>
        <v/>
      </c>
      <c r="G1275" s="21"/>
      <c r="H1275" s="0" t="str">
        <f aca="false">IFERROR(VLOOKUP(F1275, Entries!$B:$F, 2, FALSE()),"")</f>
        <v/>
      </c>
      <c r="I1275" s="0" t="str">
        <f aca="false">IFERROR(VLOOKUP(F1275, Entries!$B:$F, 3, FALSE()),"")</f>
        <v/>
      </c>
      <c r="J1275" s="0" t="str">
        <f aca="false">IFERROR(VLOOKUP(F1275, Entries!$B:$F, 4, FALSE()),"")</f>
        <v/>
      </c>
      <c r="K1275" s="0" t="str">
        <f aca="false">IFERROR(VLOOKUP(F1275, Entries!$B:$F, 5, FALSE()),"")</f>
        <v/>
      </c>
      <c r="L1275" s="0" t="str">
        <f aca="false">LEFT(Table22[[#This Row],[Category]],2)</f>
        <v/>
      </c>
      <c r="M1275" s="0" t="str">
        <f aca="false">IF(F1275&lt;&gt;0,COUNTIF($L$2:L1275,L1275),"")</f>
        <v/>
      </c>
      <c r="N1275" s="0" t="str">
        <f aca="false">IF(F1275&lt;&gt;0,L1275&amp;":"&amp;M1275,"")</f>
        <v/>
      </c>
    </row>
    <row r="1276" customFormat="false" ht="15" hidden="false" customHeight="false" outlineLevel="0" collapsed="false">
      <c r="A1276" s="5" t="n">
        <v>1275</v>
      </c>
      <c r="B1276" s="5" t="str">
        <f aca="false">IF(F1276&lt;&gt;"",COUNTIF($J$2:J1276,J1276),"")</f>
        <v/>
      </c>
      <c r="C1276" s="5" t="str">
        <f aca="false">IF(F1276&lt;&gt;0,J1276&amp;":"&amp;B1276,"")</f>
        <v/>
      </c>
      <c r="D1276" s="5" t="str">
        <f aca="false">IF(F1276&lt;&gt;0,COUNTIF($K$2:K1276,K1276),"")</f>
        <v/>
      </c>
      <c r="E1276" s="5" t="str">
        <f aca="false">IF(F1276&lt;&gt;0,K1276&amp;":"&amp;D1276,"")</f>
        <v/>
      </c>
      <c r="G1276" s="21"/>
      <c r="H1276" s="0" t="str">
        <f aca="false">IFERROR(VLOOKUP(F1276, Entries!$B:$F, 2, FALSE()),"")</f>
        <v/>
      </c>
      <c r="I1276" s="0" t="str">
        <f aca="false">IFERROR(VLOOKUP(F1276, Entries!$B:$F, 3, FALSE()),"")</f>
        <v/>
      </c>
      <c r="J1276" s="0" t="str">
        <f aca="false">IFERROR(VLOOKUP(F1276, Entries!$B:$F, 4, FALSE()),"")</f>
        <v/>
      </c>
      <c r="K1276" s="0" t="str">
        <f aca="false">IFERROR(VLOOKUP(F1276, Entries!$B:$F, 5, FALSE()),"")</f>
        <v/>
      </c>
      <c r="L1276" s="0" t="str">
        <f aca="false">LEFT(Table22[[#This Row],[Category]],2)</f>
        <v/>
      </c>
      <c r="M1276" s="0" t="str">
        <f aca="false">IF(F1276&lt;&gt;0,COUNTIF($L$2:L1276,L1276),"")</f>
        <v/>
      </c>
      <c r="N1276" s="0" t="str">
        <f aca="false">IF(F1276&lt;&gt;0,L1276&amp;":"&amp;M1276,"")</f>
        <v/>
      </c>
    </row>
    <row r="1277" customFormat="false" ht="15" hidden="false" customHeight="false" outlineLevel="0" collapsed="false">
      <c r="A1277" s="5" t="n">
        <v>1276</v>
      </c>
      <c r="B1277" s="5" t="str">
        <f aca="false">IF(F1277&lt;&gt;"",COUNTIF($J$2:J1277,J1277),"")</f>
        <v/>
      </c>
      <c r="C1277" s="5" t="str">
        <f aca="false">IF(F1277&lt;&gt;0,J1277&amp;":"&amp;B1277,"")</f>
        <v/>
      </c>
      <c r="D1277" s="5" t="str">
        <f aca="false">IF(F1277&lt;&gt;0,COUNTIF($K$2:K1277,K1277),"")</f>
        <v/>
      </c>
      <c r="E1277" s="5" t="str">
        <f aca="false">IF(F1277&lt;&gt;0,K1277&amp;":"&amp;D1277,"")</f>
        <v/>
      </c>
      <c r="G1277" s="21"/>
      <c r="H1277" s="0" t="str">
        <f aca="false">IFERROR(VLOOKUP(F1277, Entries!$B:$F, 2, FALSE()),"")</f>
        <v/>
      </c>
      <c r="I1277" s="0" t="str">
        <f aca="false">IFERROR(VLOOKUP(F1277, Entries!$B:$F, 3, FALSE()),"")</f>
        <v/>
      </c>
      <c r="J1277" s="0" t="str">
        <f aca="false">IFERROR(VLOOKUP(F1277, Entries!$B:$F, 4, FALSE()),"")</f>
        <v/>
      </c>
      <c r="K1277" s="0" t="str">
        <f aca="false">IFERROR(VLOOKUP(F1277, Entries!$B:$F, 5, FALSE()),"")</f>
        <v/>
      </c>
      <c r="L1277" s="0" t="str">
        <f aca="false">LEFT(Table22[[#This Row],[Category]],2)</f>
        <v/>
      </c>
      <c r="M1277" s="0" t="str">
        <f aca="false">IF(F1277&lt;&gt;0,COUNTIF($L$2:L1277,L1277),"")</f>
        <v/>
      </c>
      <c r="N1277" s="0" t="str">
        <f aca="false">IF(F1277&lt;&gt;0,L1277&amp;":"&amp;M1277,"")</f>
        <v/>
      </c>
    </row>
    <row r="1278" customFormat="false" ht="15" hidden="false" customHeight="false" outlineLevel="0" collapsed="false">
      <c r="A1278" s="5" t="n">
        <v>1277</v>
      </c>
      <c r="B1278" s="5" t="str">
        <f aca="false">IF(F1278&lt;&gt;"",COUNTIF($J$2:J1278,J1278),"")</f>
        <v/>
      </c>
      <c r="C1278" s="5" t="str">
        <f aca="false">IF(F1278&lt;&gt;0,J1278&amp;":"&amp;B1278,"")</f>
        <v/>
      </c>
      <c r="D1278" s="5" t="str">
        <f aca="false">IF(F1278&lt;&gt;0,COUNTIF($K$2:K1278,K1278),"")</f>
        <v/>
      </c>
      <c r="E1278" s="5" t="str">
        <f aca="false">IF(F1278&lt;&gt;0,K1278&amp;":"&amp;D1278,"")</f>
        <v/>
      </c>
      <c r="G1278" s="21"/>
      <c r="H1278" s="0" t="str">
        <f aca="false">IFERROR(VLOOKUP(F1278, Entries!$B:$F, 2, FALSE()),"")</f>
        <v/>
      </c>
      <c r="I1278" s="0" t="str">
        <f aca="false">IFERROR(VLOOKUP(F1278, Entries!$B:$F, 3, FALSE()),"")</f>
        <v/>
      </c>
      <c r="J1278" s="0" t="str">
        <f aca="false">IFERROR(VLOOKUP(F1278, Entries!$B:$F, 4, FALSE()),"")</f>
        <v/>
      </c>
      <c r="K1278" s="0" t="str">
        <f aca="false">IFERROR(VLOOKUP(F1278, Entries!$B:$F, 5, FALSE()),"")</f>
        <v/>
      </c>
      <c r="L1278" s="0" t="str">
        <f aca="false">LEFT(Table22[[#This Row],[Category]],2)</f>
        <v/>
      </c>
      <c r="M1278" s="0" t="str">
        <f aca="false">IF(F1278&lt;&gt;0,COUNTIF($L$2:L1278,L1278),"")</f>
        <v/>
      </c>
      <c r="N1278" s="0" t="str">
        <f aca="false">IF(F1278&lt;&gt;0,L1278&amp;":"&amp;M1278,"")</f>
        <v/>
      </c>
    </row>
    <row r="1279" customFormat="false" ht="15" hidden="false" customHeight="false" outlineLevel="0" collapsed="false">
      <c r="A1279" s="5" t="n">
        <v>1278</v>
      </c>
      <c r="B1279" s="5" t="str">
        <f aca="false">IF(F1279&lt;&gt;"",COUNTIF($J$2:J1279,J1279),"")</f>
        <v/>
      </c>
      <c r="C1279" s="5" t="str">
        <f aca="false">IF(F1279&lt;&gt;0,J1279&amp;":"&amp;B1279,"")</f>
        <v/>
      </c>
      <c r="D1279" s="5" t="str">
        <f aca="false">IF(F1279&lt;&gt;0,COUNTIF($K$2:K1279,K1279),"")</f>
        <v/>
      </c>
      <c r="E1279" s="5" t="str">
        <f aca="false">IF(F1279&lt;&gt;0,K1279&amp;":"&amp;D1279,"")</f>
        <v/>
      </c>
      <c r="G1279" s="21"/>
      <c r="H1279" s="0" t="str">
        <f aca="false">IFERROR(VLOOKUP(F1279, Entries!$B:$F, 2, FALSE()),"")</f>
        <v/>
      </c>
      <c r="I1279" s="0" t="str">
        <f aca="false">IFERROR(VLOOKUP(F1279, Entries!$B:$F, 3, FALSE()),"")</f>
        <v/>
      </c>
      <c r="J1279" s="0" t="str">
        <f aca="false">IFERROR(VLOOKUP(F1279, Entries!$B:$F, 4, FALSE()),"")</f>
        <v/>
      </c>
      <c r="K1279" s="0" t="str">
        <f aca="false">IFERROR(VLOOKUP(F1279, Entries!$B:$F, 5, FALSE()),"")</f>
        <v/>
      </c>
      <c r="L1279" s="0" t="str">
        <f aca="false">LEFT(Table22[[#This Row],[Category]],2)</f>
        <v/>
      </c>
      <c r="M1279" s="0" t="str">
        <f aca="false">IF(F1279&lt;&gt;0,COUNTIF($L$2:L1279,L1279),"")</f>
        <v/>
      </c>
      <c r="N1279" s="0" t="str">
        <f aca="false">IF(F1279&lt;&gt;0,L1279&amp;":"&amp;M1279,"")</f>
        <v/>
      </c>
    </row>
    <row r="1280" customFormat="false" ht="15" hidden="false" customHeight="false" outlineLevel="0" collapsed="false">
      <c r="A1280" s="5" t="n">
        <v>1279</v>
      </c>
      <c r="B1280" s="5" t="str">
        <f aca="false">IF(F1280&lt;&gt;"",COUNTIF($J$2:J1280,J1280),"")</f>
        <v/>
      </c>
      <c r="C1280" s="5" t="str">
        <f aca="false">IF(F1280&lt;&gt;0,J1280&amp;":"&amp;B1280,"")</f>
        <v/>
      </c>
      <c r="D1280" s="5" t="str">
        <f aca="false">IF(F1280&lt;&gt;0,COUNTIF($K$2:K1280,K1280),"")</f>
        <v/>
      </c>
      <c r="E1280" s="5" t="str">
        <f aca="false">IF(F1280&lt;&gt;0,K1280&amp;":"&amp;D1280,"")</f>
        <v/>
      </c>
      <c r="G1280" s="21"/>
      <c r="H1280" s="0" t="str">
        <f aca="false">IFERROR(VLOOKUP(F1280, Entries!$B:$F, 2, FALSE()),"")</f>
        <v/>
      </c>
      <c r="I1280" s="0" t="str">
        <f aca="false">IFERROR(VLOOKUP(F1280, Entries!$B:$F, 3, FALSE()),"")</f>
        <v/>
      </c>
      <c r="J1280" s="0" t="str">
        <f aca="false">IFERROR(VLOOKUP(F1280, Entries!$B:$F, 4, FALSE()),"")</f>
        <v/>
      </c>
      <c r="K1280" s="0" t="str">
        <f aca="false">IFERROR(VLOOKUP(F1280, Entries!$B:$F, 5, FALSE()),"")</f>
        <v/>
      </c>
      <c r="L1280" s="0" t="str">
        <f aca="false">LEFT(Table22[[#This Row],[Category]],2)</f>
        <v/>
      </c>
      <c r="M1280" s="0" t="str">
        <f aca="false">IF(F1280&lt;&gt;0,COUNTIF($L$2:L1280,L1280),"")</f>
        <v/>
      </c>
      <c r="N1280" s="0" t="str">
        <f aca="false">IF(F1280&lt;&gt;0,L1280&amp;":"&amp;M1280,"")</f>
        <v/>
      </c>
    </row>
    <row r="1281" customFormat="false" ht="15" hidden="false" customHeight="false" outlineLevel="0" collapsed="false">
      <c r="A1281" s="5" t="n">
        <v>1280</v>
      </c>
      <c r="B1281" s="5" t="str">
        <f aca="false">IF(F1281&lt;&gt;"",COUNTIF($J$2:J1281,J1281),"")</f>
        <v/>
      </c>
      <c r="C1281" s="5" t="str">
        <f aca="false">IF(F1281&lt;&gt;0,J1281&amp;":"&amp;B1281,"")</f>
        <v/>
      </c>
      <c r="D1281" s="5" t="str">
        <f aca="false">IF(F1281&lt;&gt;0,COUNTIF($K$2:K1281,K1281),"")</f>
        <v/>
      </c>
      <c r="E1281" s="5" t="str">
        <f aca="false">IF(F1281&lt;&gt;0,K1281&amp;":"&amp;D1281,"")</f>
        <v/>
      </c>
      <c r="G1281" s="21"/>
      <c r="H1281" s="0" t="str">
        <f aca="false">IFERROR(VLOOKUP(F1281, Entries!$B:$F, 2, FALSE()),"")</f>
        <v/>
      </c>
      <c r="I1281" s="0" t="str">
        <f aca="false">IFERROR(VLOOKUP(F1281, Entries!$B:$F, 3, FALSE()),"")</f>
        <v/>
      </c>
      <c r="J1281" s="0" t="str">
        <f aca="false">IFERROR(VLOOKUP(F1281, Entries!$B:$F, 4, FALSE()),"")</f>
        <v/>
      </c>
      <c r="K1281" s="0" t="str">
        <f aca="false">IFERROR(VLOOKUP(F1281, Entries!$B:$F, 5, FALSE()),"")</f>
        <v/>
      </c>
      <c r="L1281" s="0" t="str">
        <f aca="false">LEFT(Table22[[#This Row],[Category]],2)</f>
        <v/>
      </c>
      <c r="M1281" s="0" t="str">
        <f aca="false">IF(F1281&lt;&gt;0,COUNTIF($L$2:L1281,L1281),"")</f>
        <v/>
      </c>
      <c r="N1281" s="0" t="str">
        <f aca="false">IF(F1281&lt;&gt;0,L1281&amp;":"&amp;M1281,"")</f>
        <v/>
      </c>
    </row>
    <row r="1282" customFormat="false" ht="15" hidden="false" customHeight="false" outlineLevel="0" collapsed="false">
      <c r="A1282" s="5" t="n">
        <v>1281</v>
      </c>
      <c r="B1282" s="5" t="str">
        <f aca="false">IF(F1282&lt;&gt;"",COUNTIF($J$2:J1282,J1282),"")</f>
        <v/>
      </c>
      <c r="C1282" s="5" t="str">
        <f aca="false">IF(F1282&lt;&gt;0,J1282&amp;":"&amp;B1282,"")</f>
        <v/>
      </c>
      <c r="D1282" s="5" t="str">
        <f aca="false">IF(F1282&lt;&gt;0,COUNTIF($K$2:K1282,K1282),"")</f>
        <v/>
      </c>
      <c r="E1282" s="5" t="str">
        <f aca="false">IF(F1282&lt;&gt;0,K1282&amp;":"&amp;D1282,"")</f>
        <v/>
      </c>
      <c r="G1282" s="21"/>
      <c r="H1282" s="0" t="str">
        <f aca="false">IFERROR(VLOOKUP(F1282, Entries!$B:$F, 2, FALSE()),"")</f>
        <v/>
      </c>
      <c r="I1282" s="0" t="str">
        <f aca="false">IFERROR(VLOOKUP(F1282, Entries!$B:$F, 3, FALSE()),"")</f>
        <v/>
      </c>
      <c r="J1282" s="0" t="str">
        <f aca="false">IFERROR(VLOOKUP(F1282, Entries!$B:$F, 4, FALSE()),"")</f>
        <v/>
      </c>
      <c r="K1282" s="0" t="str">
        <f aca="false">IFERROR(VLOOKUP(F1282, Entries!$B:$F, 5, FALSE()),"")</f>
        <v/>
      </c>
      <c r="L1282" s="0" t="str">
        <f aca="false">LEFT(Table22[[#This Row],[Category]],2)</f>
        <v/>
      </c>
      <c r="M1282" s="0" t="str">
        <f aca="false">IF(F1282&lt;&gt;0,COUNTIF($L$2:L1282,L1282),"")</f>
        <v/>
      </c>
      <c r="N1282" s="0" t="str">
        <f aca="false">IF(F1282&lt;&gt;0,L1282&amp;":"&amp;M1282,"")</f>
        <v/>
      </c>
    </row>
    <row r="1283" customFormat="false" ht="15" hidden="false" customHeight="false" outlineLevel="0" collapsed="false">
      <c r="A1283" s="5" t="n">
        <v>1282</v>
      </c>
      <c r="B1283" s="5" t="str">
        <f aca="false">IF(F1283&lt;&gt;"",COUNTIF($J$2:J1283,J1283),"")</f>
        <v/>
      </c>
      <c r="C1283" s="5" t="str">
        <f aca="false">IF(F1283&lt;&gt;0,J1283&amp;":"&amp;B1283,"")</f>
        <v/>
      </c>
      <c r="D1283" s="5" t="str">
        <f aca="false">IF(F1283&lt;&gt;0,COUNTIF($K$2:K1283,K1283),"")</f>
        <v/>
      </c>
      <c r="E1283" s="5" t="str">
        <f aca="false">IF(F1283&lt;&gt;0,K1283&amp;":"&amp;D1283,"")</f>
        <v/>
      </c>
      <c r="G1283" s="21"/>
      <c r="H1283" s="0" t="str">
        <f aca="false">IFERROR(VLOOKUP(F1283, Entries!$B:$F, 2, FALSE()),"")</f>
        <v/>
      </c>
      <c r="I1283" s="0" t="str">
        <f aca="false">IFERROR(VLOOKUP(F1283, Entries!$B:$F, 3, FALSE()),"")</f>
        <v/>
      </c>
      <c r="J1283" s="0" t="str">
        <f aca="false">IFERROR(VLOOKUP(F1283, Entries!$B:$F, 4, FALSE()),"")</f>
        <v/>
      </c>
      <c r="K1283" s="0" t="str">
        <f aca="false">IFERROR(VLOOKUP(F1283, Entries!$B:$F, 5, FALSE()),"")</f>
        <v/>
      </c>
      <c r="L1283" s="0" t="str">
        <f aca="false">LEFT(Table22[[#This Row],[Category]],2)</f>
        <v/>
      </c>
      <c r="M1283" s="0" t="str">
        <f aca="false">IF(F1283&lt;&gt;0,COUNTIF($L$2:L1283,L1283),"")</f>
        <v/>
      </c>
      <c r="N1283" s="0" t="str">
        <f aca="false">IF(F1283&lt;&gt;0,L1283&amp;":"&amp;M1283,"")</f>
        <v/>
      </c>
    </row>
    <row r="1284" customFormat="false" ht="15" hidden="false" customHeight="false" outlineLevel="0" collapsed="false">
      <c r="A1284" s="5" t="n">
        <v>1283</v>
      </c>
      <c r="B1284" s="5" t="str">
        <f aca="false">IF(F1284&lt;&gt;"",COUNTIF($J$2:J1284,J1284),"")</f>
        <v/>
      </c>
      <c r="C1284" s="5" t="str">
        <f aca="false">IF(F1284&lt;&gt;0,J1284&amp;":"&amp;B1284,"")</f>
        <v/>
      </c>
      <c r="D1284" s="5" t="str">
        <f aca="false">IF(F1284&lt;&gt;0,COUNTIF($K$2:K1284,K1284),"")</f>
        <v/>
      </c>
      <c r="E1284" s="5" t="str">
        <f aca="false">IF(F1284&lt;&gt;0,K1284&amp;":"&amp;D1284,"")</f>
        <v/>
      </c>
      <c r="G1284" s="21"/>
      <c r="H1284" s="0" t="str">
        <f aca="false">IFERROR(VLOOKUP(F1284, Entries!$B:$F, 2, FALSE()),"")</f>
        <v/>
      </c>
      <c r="I1284" s="0" t="str">
        <f aca="false">IFERROR(VLOOKUP(F1284, Entries!$B:$F, 3, FALSE()),"")</f>
        <v/>
      </c>
      <c r="J1284" s="0" t="str">
        <f aca="false">IFERROR(VLOOKUP(F1284, Entries!$B:$F, 4, FALSE()),"")</f>
        <v/>
      </c>
      <c r="K1284" s="0" t="str">
        <f aca="false">IFERROR(VLOOKUP(F1284, Entries!$B:$F, 5, FALSE()),"")</f>
        <v/>
      </c>
      <c r="L1284" s="0" t="str">
        <f aca="false">LEFT(Table22[[#This Row],[Category]],2)</f>
        <v/>
      </c>
      <c r="M1284" s="0" t="str">
        <f aca="false">IF(F1284&lt;&gt;0,COUNTIF($L$2:L1284,L1284),"")</f>
        <v/>
      </c>
      <c r="N1284" s="0" t="str">
        <f aca="false">IF(F1284&lt;&gt;0,L1284&amp;":"&amp;M1284,"")</f>
        <v/>
      </c>
    </row>
    <row r="1285" customFormat="false" ht="15" hidden="false" customHeight="false" outlineLevel="0" collapsed="false">
      <c r="A1285" s="5" t="n">
        <v>1284</v>
      </c>
      <c r="B1285" s="5" t="str">
        <f aca="false">IF(F1285&lt;&gt;"",COUNTIF($J$2:J1285,J1285),"")</f>
        <v/>
      </c>
      <c r="C1285" s="5" t="str">
        <f aca="false">IF(F1285&lt;&gt;0,J1285&amp;":"&amp;B1285,"")</f>
        <v/>
      </c>
      <c r="D1285" s="5" t="str">
        <f aca="false">IF(F1285&lt;&gt;0,COUNTIF($K$2:K1285,K1285),"")</f>
        <v/>
      </c>
      <c r="E1285" s="5" t="str">
        <f aca="false">IF(F1285&lt;&gt;0,K1285&amp;":"&amp;D1285,"")</f>
        <v/>
      </c>
      <c r="G1285" s="21"/>
      <c r="H1285" s="0" t="str">
        <f aca="false">IFERROR(VLOOKUP(F1285, Entries!$B:$F, 2, FALSE()),"")</f>
        <v/>
      </c>
      <c r="I1285" s="0" t="str">
        <f aca="false">IFERROR(VLOOKUP(F1285, Entries!$B:$F, 3, FALSE()),"")</f>
        <v/>
      </c>
      <c r="J1285" s="0" t="str">
        <f aca="false">IFERROR(VLOOKUP(F1285, Entries!$B:$F, 4, FALSE()),"")</f>
        <v/>
      </c>
      <c r="K1285" s="0" t="str">
        <f aca="false">IFERROR(VLOOKUP(F1285, Entries!$B:$F, 5, FALSE()),"")</f>
        <v/>
      </c>
      <c r="L1285" s="0" t="str">
        <f aca="false">LEFT(Table22[[#This Row],[Category]],2)</f>
        <v/>
      </c>
      <c r="M1285" s="0" t="str">
        <f aca="false">IF(F1285&lt;&gt;0,COUNTIF($L$2:L1285,L1285),"")</f>
        <v/>
      </c>
      <c r="N1285" s="0" t="str">
        <f aca="false">IF(F1285&lt;&gt;0,L1285&amp;":"&amp;M1285,"")</f>
        <v/>
      </c>
    </row>
    <row r="1286" customFormat="false" ht="15" hidden="false" customHeight="false" outlineLevel="0" collapsed="false">
      <c r="A1286" s="5" t="n">
        <v>1285</v>
      </c>
      <c r="B1286" s="5" t="str">
        <f aca="false">IF(F1286&lt;&gt;"",COUNTIF($J$2:J1286,J1286),"")</f>
        <v/>
      </c>
      <c r="C1286" s="5" t="str">
        <f aca="false">IF(F1286&lt;&gt;0,J1286&amp;":"&amp;B1286,"")</f>
        <v/>
      </c>
      <c r="D1286" s="5" t="str">
        <f aca="false">IF(F1286&lt;&gt;0,COUNTIF($K$2:K1286,K1286),"")</f>
        <v/>
      </c>
      <c r="E1286" s="5" t="str">
        <f aca="false">IF(F1286&lt;&gt;0,K1286&amp;":"&amp;D1286,"")</f>
        <v/>
      </c>
      <c r="G1286" s="21"/>
      <c r="H1286" s="0" t="str">
        <f aca="false">IFERROR(VLOOKUP(F1286, Entries!$B:$F, 2, FALSE()),"")</f>
        <v/>
      </c>
      <c r="I1286" s="0" t="str">
        <f aca="false">IFERROR(VLOOKUP(F1286, Entries!$B:$F, 3, FALSE()),"")</f>
        <v/>
      </c>
      <c r="J1286" s="0" t="str">
        <f aca="false">IFERROR(VLOOKUP(F1286, Entries!$B:$F, 4, FALSE()),"")</f>
        <v/>
      </c>
      <c r="K1286" s="0" t="str">
        <f aca="false">IFERROR(VLOOKUP(F1286, Entries!$B:$F, 5, FALSE()),"")</f>
        <v/>
      </c>
      <c r="L1286" s="0" t="str">
        <f aca="false">LEFT(Table22[[#This Row],[Category]],2)</f>
        <v/>
      </c>
      <c r="M1286" s="0" t="str">
        <f aca="false">IF(F1286&lt;&gt;0,COUNTIF($L$2:L1286,L1286),"")</f>
        <v/>
      </c>
      <c r="N1286" s="0" t="str">
        <f aca="false">IF(F1286&lt;&gt;0,L1286&amp;":"&amp;M1286,"")</f>
        <v/>
      </c>
    </row>
    <row r="1287" customFormat="false" ht="15" hidden="false" customHeight="false" outlineLevel="0" collapsed="false">
      <c r="A1287" s="5" t="n">
        <v>1286</v>
      </c>
      <c r="B1287" s="5" t="str">
        <f aca="false">IF(F1287&lt;&gt;"",COUNTIF($J$2:J1287,J1287),"")</f>
        <v/>
      </c>
      <c r="C1287" s="5" t="str">
        <f aca="false">IF(F1287&lt;&gt;0,J1287&amp;":"&amp;B1287,"")</f>
        <v/>
      </c>
      <c r="D1287" s="5" t="str">
        <f aca="false">IF(F1287&lt;&gt;0,COUNTIF($K$2:K1287,K1287),"")</f>
        <v/>
      </c>
      <c r="E1287" s="5" t="str">
        <f aca="false">IF(F1287&lt;&gt;0,K1287&amp;":"&amp;D1287,"")</f>
        <v/>
      </c>
      <c r="G1287" s="21"/>
      <c r="H1287" s="0" t="str">
        <f aca="false">IFERROR(VLOOKUP(F1287, Entries!$B:$F, 2, FALSE()),"")</f>
        <v/>
      </c>
      <c r="I1287" s="0" t="str">
        <f aca="false">IFERROR(VLOOKUP(F1287, Entries!$B:$F, 3, FALSE()),"")</f>
        <v/>
      </c>
      <c r="J1287" s="0" t="str">
        <f aca="false">IFERROR(VLOOKUP(F1287, Entries!$B:$F, 4, FALSE()),"")</f>
        <v/>
      </c>
      <c r="K1287" s="0" t="str">
        <f aca="false">IFERROR(VLOOKUP(F1287, Entries!$B:$F, 5, FALSE()),"")</f>
        <v/>
      </c>
      <c r="L1287" s="0" t="str">
        <f aca="false">LEFT(Table22[[#This Row],[Category]],2)</f>
        <v/>
      </c>
      <c r="M1287" s="0" t="str">
        <f aca="false">IF(F1287&lt;&gt;0,COUNTIF($L$2:L1287,L1287),"")</f>
        <v/>
      </c>
      <c r="N1287" s="0" t="str">
        <f aca="false">IF(F1287&lt;&gt;0,L1287&amp;":"&amp;M1287,"")</f>
        <v/>
      </c>
    </row>
    <row r="1288" customFormat="false" ht="15" hidden="false" customHeight="false" outlineLevel="0" collapsed="false">
      <c r="A1288" s="5" t="n">
        <v>1287</v>
      </c>
      <c r="B1288" s="5" t="str">
        <f aca="false">IF(F1288&lt;&gt;"",COUNTIF($J$2:J1288,J1288),"")</f>
        <v/>
      </c>
      <c r="C1288" s="5" t="str">
        <f aca="false">IF(F1288&lt;&gt;0,J1288&amp;":"&amp;B1288,"")</f>
        <v/>
      </c>
      <c r="D1288" s="5" t="str">
        <f aca="false">IF(F1288&lt;&gt;0,COUNTIF($K$2:K1288,K1288),"")</f>
        <v/>
      </c>
      <c r="E1288" s="5" t="str">
        <f aca="false">IF(F1288&lt;&gt;0,K1288&amp;":"&amp;D1288,"")</f>
        <v/>
      </c>
      <c r="G1288" s="21"/>
      <c r="H1288" s="0" t="str">
        <f aca="false">IFERROR(VLOOKUP(F1288, Entries!$B:$F, 2, FALSE()),"")</f>
        <v/>
      </c>
      <c r="I1288" s="0" t="str">
        <f aca="false">IFERROR(VLOOKUP(F1288, Entries!$B:$F, 3, FALSE()),"")</f>
        <v/>
      </c>
      <c r="J1288" s="0" t="str">
        <f aca="false">IFERROR(VLOOKUP(F1288, Entries!$B:$F, 4, FALSE()),"")</f>
        <v/>
      </c>
      <c r="K1288" s="0" t="str">
        <f aca="false">IFERROR(VLOOKUP(F1288, Entries!$B:$F, 5, FALSE()),"")</f>
        <v/>
      </c>
      <c r="L1288" s="0" t="str">
        <f aca="false">LEFT(Table22[[#This Row],[Category]],2)</f>
        <v/>
      </c>
      <c r="M1288" s="0" t="str">
        <f aca="false">IF(F1288&lt;&gt;0,COUNTIF($L$2:L1288,L1288),"")</f>
        <v/>
      </c>
      <c r="N1288" s="0" t="str">
        <f aca="false">IF(F1288&lt;&gt;0,L1288&amp;":"&amp;M1288,"")</f>
        <v/>
      </c>
    </row>
    <row r="1289" customFormat="false" ht="15" hidden="false" customHeight="false" outlineLevel="0" collapsed="false">
      <c r="A1289" s="5" t="n">
        <v>1288</v>
      </c>
      <c r="B1289" s="5" t="str">
        <f aca="false">IF(F1289&lt;&gt;"",COUNTIF($J$2:J1289,J1289),"")</f>
        <v/>
      </c>
      <c r="C1289" s="5" t="str">
        <f aca="false">IF(F1289&lt;&gt;0,J1289&amp;":"&amp;B1289,"")</f>
        <v/>
      </c>
      <c r="D1289" s="5" t="str">
        <f aca="false">IF(F1289&lt;&gt;0,COUNTIF($K$2:K1289,K1289),"")</f>
        <v/>
      </c>
      <c r="E1289" s="5" t="str">
        <f aca="false">IF(F1289&lt;&gt;0,K1289&amp;":"&amp;D1289,"")</f>
        <v/>
      </c>
      <c r="G1289" s="21"/>
      <c r="H1289" s="0" t="str">
        <f aca="false">IFERROR(VLOOKUP(F1289, Entries!$B:$F, 2, FALSE()),"")</f>
        <v/>
      </c>
      <c r="I1289" s="0" t="str">
        <f aca="false">IFERROR(VLOOKUP(F1289, Entries!$B:$F, 3, FALSE()),"")</f>
        <v/>
      </c>
      <c r="J1289" s="0" t="str">
        <f aca="false">IFERROR(VLOOKUP(F1289, Entries!$B:$F, 4, FALSE()),"")</f>
        <v/>
      </c>
      <c r="K1289" s="0" t="str">
        <f aca="false">IFERROR(VLOOKUP(F1289, Entries!$B:$F, 5, FALSE()),"")</f>
        <v/>
      </c>
      <c r="L1289" s="0" t="str">
        <f aca="false">LEFT(Table22[[#This Row],[Category]],2)</f>
        <v/>
      </c>
      <c r="M1289" s="0" t="str">
        <f aca="false">IF(F1289&lt;&gt;0,COUNTIF($L$2:L1289,L1289),"")</f>
        <v/>
      </c>
      <c r="N1289" s="0" t="str">
        <f aca="false">IF(F1289&lt;&gt;0,L1289&amp;":"&amp;M1289,"")</f>
        <v/>
      </c>
    </row>
    <row r="1290" customFormat="false" ht="15" hidden="false" customHeight="false" outlineLevel="0" collapsed="false">
      <c r="A1290" s="5" t="n">
        <v>1289</v>
      </c>
      <c r="B1290" s="5" t="str">
        <f aca="false">IF(F1290&lt;&gt;"",COUNTIF($J$2:J1290,J1290),"")</f>
        <v/>
      </c>
      <c r="C1290" s="5" t="str">
        <f aca="false">IF(F1290&lt;&gt;0,J1290&amp;":"&amp;B1290,"")</f>
        <v/>
      </c>
      <c r="D1290" s="5" t="str">
        <f aca="false">IF(F1290&lt;&gt;0,COUNTIF($K$2:K1290,K1290),"")</f>
        <v/>
      </c>
      <c r="E1290" s="5" t="str">
        <f aca="false">IF(F1290&lt;&gt;0,K1290&amp;":"&amp;D1290,"")</f>
        <v/>
      </c>
      <c r="G1290" s="21"/>
      <c r="H1290" s="0" t="str">
        <f aca="false">IFERROR(VLOOKUP(F1290, Entries!$B:$F, 2, FALSE()),"")</f>
        <v/>
      </c>
      <c r="I1290" s="0" t="str">
        <f aca="false">IFERROR(VLOOKUP(F1290, Entries!$B:$F, 3, FALSE()),"")</f>
        <v/>
      </c>
      <c r="J1290" s="0" t="str">
        <f aca="false">IFERROR(VLOOKUP(F1290, Entries!$B:$F, 4, FALSE()),"")</f>
        <v/>
      </c>
      <c r="K1290" s="0" t="str">
        <f aca="false">IFERROR(VLOOKUP(F1290, Entries!$B:$F, 5, FALSE()),"")</f>
        <v/>
      </c>
      <c r="L1290" s="0" t="str">
        <f aca="false">LEFT(Table22[[#This Row],[Category]],2)</f>
        <v/>
      </c>
      <c r="M1290" s="0" t="str">
        <f aca="false">IF(F1290&lt;&gt;0,COUNTIF($L$2:L1290,L1290),"")</f>
        <v/>
      </c>
      <c r="N1290" s="0" t="str">
        <f aca="false">IF(F1290&lt;&gt;0,L1290&amp;":"&amp;M1290,"")</f>
        <v/>
      </c>
    </row>
    <row r="1291" customFormat="false" ht="15" hidden="false" customHeight="false" outlineLevel="0" collapsed="false">
      <c r="A1291" s="5" t="n">
        <v>1290</v>
      </c>
      <c r="B1291" s="5" t="str">
        <f aca="false">IF(F1291&lt;&gt;"",COUNTIF($J$2:J1291,J1291),"")</f>
        <v/>
      </c>
      <c r="C1291" s="5" t="str">
        <f aca="false">IF(F1291&lt;&gt;0,J1291&amp;":"&amp;B1291,"")</f>
        <v/>
      </c>
      <c r="D1291" s="5" t="str">
        <f aca="false">IF(F1291&lt;&gt;0,COUNTIF($K$2:K1291,K1291),"")</f>
        <v/>
      </c>
      <c r="E1291" s="5" t="str">
        <f aca="false">IF(F1291&lt;&gt;0,K1291&amp;":"&amp;D1291,"")</f>
        <v/>
      </c>
      <c r="G1291" s="21"/>
      <c r="H1291" s="0" t="str">
        <f aca="false">IFERROR(VLOOKUP(F1291, Entries!$B:$F, 2, FALSE()),"")</f>
        <v/>
      </c>
      <c r="I1291" s="0" t="str">
        <f aca="false">IFERROR(VLOOKUP(F1291, Entries!$B:$F, 3, FALSE()),"")</f>
        <v/>
      </c>
      <c r="J1291" s="0" t="str">
        <f aca="false">IFERROR(VLOOKUP(F1291, Entries!$B:$F, 4, FALSE()),"")</f>
        <v/>
      </c>
      <c r="K1291" s="0" t="str">
        <f aca="false">IFERROR(VLOOKUP(F1291, Entries!$B:$F, 5, FALSE()),"")</f>
        <v/>
      </c>
      <c r="L1291" s="0" t="str">
        <f aca="false">LEFT(Table22[[#This Row],[Category]],2)</f>
        <v/>
      </c>
      <c r="M1291" s="0" t="str">
        <f aca="false">IF(F1291&lt;&gt;0,COUNTIF($L$2:L1291,L1291),"")</f>
        <v/>
      </c>
      <c r="N1291" s="0" t="str">
        <f aca="false">IF(F1291&lt;&gt;0,L1291&amp;":"&amp;M1291,"")</f>
        <v/>
      </c>
    </row>
    <row r="1292" customFormat="false" ht="15" hidden="false" customHeight="false" outlineLevel="0" collapsed="false">
      <c r="A1292" s="5" t="n">
        <v>1291</v>
      </c>
      <c r="B1292" s="5" t="str">
        <f aca="false">IF(F1292&lt;&gt;"",COUNTIF($J$2:J1292,J1292),"")</f>
        <v/>
      </c>
      <c r="C1292" s="5" t="str">
        <f aca="false">IF(F1292&lt;&gt;0,J1292&amp;":"&amp;B1292,"")</f>
        <v/>
      </c>
      <c r="D1292" s="5" t="str">
        <f aca="false">IF(F1292&lt;&gt;0,COUNTIF($K$2:K1292,K1292),"")</f>
        <v/>
      </c>
      <c r="E1292" s="5" t="str">
        <f aca="false">IF(F1292&lt;&gt;0,K1292&amp;":"&amp;D1292,"")</f>
        <v/>
      </c>
      <c r="G1292" s="21"/>
      <c r="H1292" s="0" t="str">
        <f aca="false">IFERROR(VLOOKUP(F1292, Entries!$B:$F, 2, FALSE()),"")</f>
        <v/>
      </c>
      <c r="I1292" s="0" t="str">
        <f aca="false">IFERROR(VLOOKUP(F1292, Entries!$B:$F, 3, FALSE()),"")</f>
        <v/>
      </c>
      <c r="J1292" s="0" t="str">
        <f aca="false">IFERROR(VLOOKUP(F1292, Entries!$B:$F, 4, FALSE()),"")</f>
        <v/>
      </c>
      <c r="K1292" s="0" t="str">
        <f aca="false">IFERROR(VLOOKUP(F1292, Entries!$B:$F, 5, FALSE()),"")</f>
        <v/>
      </c>
      <c r="L1292" s="0" t="str">
        <f aca="false">LEFT(Table22[[#This Row],[Category]],2)</f>
        <v/>
      </c>
      <c r="M1292" s="0" t="str">
        <f aca="false">IF(F1292&lt;&gt;0,COUNTIF($L$2:L1292,L1292),"")</f>
        <v/>
      </c>
      <c r="N1292" s="0" t="str">
        <f aca="false">IF(F1292&lt;&gt;0,L1292&amp;":"&amp;M1292,"")</f>
        <v/>
      </c>
    </row>
    <row r="1293" customFormat="false" ht="15" hidden="false" customHeight="false" outlineLevel="0" collapsed="false">
      <c r="A1293" s="5" t="n">
        <v>1292</v>
      </c>
      <c r="B1293" s="5" t="str">
        <f aca="false">IF(F1293&lt;&gt;"",COUNTIF($J$2:J1293,J1293),"")</f>
        <v/>
      </c>
      <c r="C1293" s="5" t="str">
        <f aca="false">IF(F1293&lt;&gt;0,J1293&amp;":"&amp;B1293,"")</f>
        <v/>
      </c>
      <c r="D1293" s="5" t="str">
        <f aca="false">IF(F1293&lt;&gt;0,COUNTIF($K$2:K1293,K1293),"")</f>
        <v/>
      </c>
      <c r="E1293" s="5" t="str">
        <f aca="false">IF(F1293&lt;&gt;0,K1293&amp;":"&amp;D1293,"")</f>
        <v/>
      </c>
      <c r="G1293" s="21"/>
      <c r="H1293" s="0" t="str">
        <f aca="false">IFERROR(VLOOKUP(F1293, Entries!$B:$F, 2, FALSE()),"")</f>
        <v/>
      </c>
      <c r="I1293" s="0" t="str">
        <f aca="false">IFERROR(VLOOKUP(F1293, Entries!$B:$F, 3, FALSE()),"")</f>
        <v/>
      </c>
      <c r="J1293" s="0" t="str">
        <f aca="false">IFERROR(VLOOKUP(F1293, Entries!$B:$F, 4, FALSE()),"")</f>
        <v/>
      </c>
      <c r="K1293" s="0" t="str">
        <f aca="false">IFERROR(VLOOKUP(F1293, Entries!$B:$F, 5, FALSE()),"")</f>
        <v/>
      </c>
      <c r="L1293" s="0" t="str">
        <f aca="false">LEFT(Table22[[#This Row],[Category]],2)</f>
        <v/>
      </c>
      <c r="M1293" s="0" t="str">
        <f aca="false">IF(F1293&lt;&gt;0,COUNTIF($L$2:L1293,L1293),"")</f>
        <v/>
      </c>
      <c r="N1293" s="0" t="str">
        <f aca="false">IF(F1293&lt;&gt;0,L1293&amp;":"&amp;M1293,"")</f>
        <v/>
      </c>
    </row>
    <row r="1294" customFormat="false" ht="15" hidden="false" customHeight="false" outlineLevel="0" collapsed="false">
      <c r="A1294" s="5" t="n">
        <v>1293</v>
      </c>
      <c r="B1294" s="5" t="str">
        <f aca="false">IF(F1294&lt;&gt;"",COUNTIF($J$2:J1294,J1294),"")</f>
        <v/>
      </c>
      <c r="C1294" s="5" t="str">
        <f aca="false">IF(F1294&lt;&gt;0,J1294&amp;":"&amp;B1294,"")</f>
        <v/>
      </c>
      <c r="D1294" s="5" t="str">
        <f aca="false">IF(F1294&lt;&gt;0,COUNTIF($K$2:K1294,K1294),"")</f>
        <v/>
      </c>
      <c r="E1294" s="5" t="str">
        <f aca="false">IF(F1294&lt;&gt;0,K1294&amp;":"&amp;D1294,"")</f>
        <v/>
      </c>
      <c r="G1294" s="21"/>
      <c r="H1294" s="0" t="str">
        <f aca="false">IFERROR(VLOOKUP(F1294, Entries!$B:$F, 2, FALSE()),"")</f>
        <v/>
      </c>
      <c r="I1294" s="0" t="str">
        <f aca="false">IFERROR(VLOOKUP(F1294, Entries!$B:$F, 3, FALSE()),"")</f>
        <v/>
      </c>
      <c r="J1294" s="0" t="str">
        <f aca="false">IFERROR(VLOOKUP(F1294, Entries!$B:$F, 4, FALSE()),"")</f>
        <v/>
      </c>
      <c r="K1294" s="0" t="str">
        <f aca="false">IFERROR(VLOOKUP(F1294, Entries!$B:$F, 5, FALSE()),"")</f>
        <v/>
      </c>
      <c r="L1294" s="0" t="str">
        <f aca="false">LEFT(Table22[[#This Row],[Category]],2)</f>
        <v/>
      </c>
      <c r="M1294" s="0" t="str">
        <f aca="false">IF(F1294&lt;&gt;0,COUNTIF($L$2:L1294,L1294),"")</f>
        <v/>
      </c>
      <c r="N1294" s="0" t="str">
        <f aca="false">IF(F1294&lt;&gt;0,L1294&amp;":"&amp;M1294,"")</f>
        <v/>
      </c>
    </row>
    <row r="1295" customFormat="false" ht="15" hidden="false" customHeight="false" outlineLevel="0" collapsed="false">
      <c r="A1295" s="5" t="n">
        <v>1294</v>
      </c>
      <c r="B1295" s="5" t="str">
        <f aca="false">IF(F1295&lt;&gt;"",COUNTIF($J$2:J1295,J1295),"")</f>
        <v/>
      </c>
      <c r="C1295" s="5" t="str">
        <f aca="false">IF(F1295&lt;&gt;0,J1295&amp;":"&amp;B1295,"")</f>
        <v/>
      </c>
      <c r="D1295" s="5" t="str">
        <f aca="false">IF(F1295&lt;&gt;0,COUNTIF($K$2:K1295,K1295),"")</f>
        <v/>
      </c>
      <c r="E1295" s="5" t="str">
        <f aca="false">IF(F1295&lt;&gt;0,K1295&amp;":"&amp;D1295,"")</f>
        <v/>
      </c>
      <c r="G1295" s="21"/>
      <c r="H1295" s="0" t="str">
        <f aca="false">IFERROR(VLOOKUP(F1295, Entries!$B:$F, 2, FALSE()),"")</f>
        <v/>
      </c>
      <c r="I1295" s="0" t="str">
        <f aca="false">IFERROR(VLOOKUP(F1295, Entries!$B:$F, 3, FALSE()),"")</f>
        <v/>
      </c>
      <c r="J1295" s="0" t="str">
        <f aca="false">IFERROR(VLOOKUP(F1295, Entries!$B:$F, 4, FALSE()),"")</f>
        <v/>
      </c>
      <c r="K1295" s="0" t="str">
        <f aca="false">IFERROR(VLOOKUP(F1295, Entries!$B:$F, 5, FALSE()),"")</f>
        <v/>
      </c>
      <c r="L1295" s="0" t="str">
        <f aca="false">LEFT(Table22[[#This Row],[Category]],2)</f>
        <v/>
      </c>
      <c r="M1295" s="0" t="str">
        <f aca="false">IF(F1295&lt;&gt;0,COUNTIF($L$2:L1295,L1295),"")</f>
        <v/>
      </c>
      <c r="N1295" s="0" t="str">
        <f aca="false">IF(F1295&lt;&gt;0,L1295&amp;":"&amp;M1295,"")</f>
        <v/>
      </c>
    </row>
    <row r="1296" customFormat="false" ht="15" hidden="false" customHeight="false" outlineLevel="0" collapsed="false">
      <c r="A1296" s="5" t="n">
        <v>1295</v>
      </c>
      <c r="B1296" s="5" t="str">
        <f aca="false">IF(F1296&lt;&gt;"",COUNTIF($J$2:J1296,J1296),"")</f>
        <v/>
      </c>
      <c r="C1296" s="5" t="str">
        <f aca="false">IF(F1296&lt;&gt;0,J1296&amp;":"&amp;B1296,"")</f>
        <v/>
      </c>
      <c r="D1296" s="5" t="str">
        <f aca="false">IF(F1296&lt;&gt;0,COUNTIF($K$2:K1296,K1296),"")</f>
        <v/>
      </c>
      <c r="E1296" s="5" t="str">
        <f aca="false">IF(F1296&lt;&gt;0,K1296&amp;":"&amp;D1296,"")</f>
        <v/>
      </c>
      <c r="G1296" s="21"/>
      <c r="H1296" s="0" t="str">
        <f aca="false">IFERROR(VLOOKUP(F1296, Entries!$B:$F, 2, FALSE()),"")</f>
        <v/>
      </c>
      <c r="I1296" s="0" t="str">
        <f aca="false">IFERROR(VLOOKUP(F1296, Entries!$B:$F, 3, FALSE()),"")</f>
        <v/>
      </c>
      <c r="J1296" s="0" t="str">
        <f aca="false">IFERROR(VLOOKUP(F1296, Entries!$B:$F, 4, FALSE()),"")</f>
        <v/>
      </c>
      <c r="K1296" s="0" t="str">
        <f aca="false">IFERROR(VLOOKUP(F1296, Entries!$B:$F, 5, FALSE()),"")</f>
        <v/>
      </c>
      <c r="L1296" s="0" t="str">
        <f aca="false">LEFT(Table22[[#This Row],[Category]],2)</f>
        <v/>
      </c>
      <c r="M1296" s="0" t="str">
        <f aca="false">IF(F1296&lt;&gt;0,COUNTIF($L$2:L1296,L1296),"")</f>
        <v/>
      </c>
      <c r="N1296" s="0" t="str">
        <f aca="false">IF(F1296&lt;&gt;0,L1296&amp;":"&amp;M1296,"")</f>
        <v/>
      </c>
    </row>
    <row r="1297" customFormat="false" ht="15" hidden="false" customHeight="false" outlineLevel="0" collapsed="false">
      <c r="A1297" s="5" t="n">
        <v>1296</v>
      </c>
      <c r="B1297" s="5" t="str">
        <f aca="false">IF(F1297&lt;&gt;"",COUNTIF($J$2:J1297,J1297),"")</f>
        <v/>
      </c>
      <c r="C1297" s="5" t="str">
        <f aca="false">IF(F1297&lt;&gt;0,J1297&amp;":"&amp;B1297,"")</f>
        <v/>
      </c>
      <c r="D1297" s="5" t="str">
        <f aca="false">IF(F1297&lt;&gt;0,COUNTIF($K$2:K1297,K1297),"")</f>
        <v/>
      </c>
      <c r="E1297" s="5" t="str">
        <f aca="false">IF(F1297&lt;&gt;0,K1297&amp;":"&amp;D1297,"")</f>
        <v/>
      </c>
      <c r="G1297" s="21"/>
      <c r="H1297" s="0" t="str">
        <f aca="false">IFERROR(VLOOKUP(F1297, Entries!$B:$F, 2, FALSE()),"")</f>
        <v/>
      </c>
      <c r="I1297" s="0" t="str">
        <f aca="false">IFERROR(VLOOKUP(F1297, Entries!$B:$F, 3, FALSE()),"")</f>
        <v/>
      </c>
      <c r="J1297" s="0" t="str">
        <f aca="false">IFERROR(VLOOKUP(F1297, Entries!$B:$F, 4, FALSE()),"")</f>
        <v/>
      </c>
      <c r="K1297" s="0" t="str">
        <f aca="false">IFERROR(VLOOKUP(F1297, Entries!$B:$F, 5, FALSE()),"")</f>
        <v/>
      </c>
      <c r="L1297" s="0" t="str">
        <f aca="false">LEFT(Table22[[#This Row],[Category]],2)</f>
        <v/>
      </c>
      <c r="M1297" s="0" t="str">
        <f aca="false">IF(F1297&lt;&gt;0,COUNTIF($L$2:L1297,L1297),"")</f>
        <v/>
      </c>
      <c r="N1297" s="0" t="str">
        <f aca="false">IF(F1297&lt;&gt;0,L1297&amp;":"&amp;M1297,"")</f>
        <v/>
      </c>
    </row>
    <row r="1298" customFormat="false" ht="15" hidden="false" customHeight="false" outlineLevel="0" collapsed="false">
      <c r="A1298" s="5" t="n">
        <v>1297</v>
      </c>
      <c r="B1298" s="5" t="str">
        <f aca="false">IF(F1298&lt;&gt;"",COUNTIF($J$2:J1298,J1298),"")</f>
        <v/>
      </c>
      <c r="C1298" s="5" t="str">
        <f aca="false">IF(F1298&lt;&gt;0,J1298&amp;":"&amp;B1298,"")</f>
        <v/>
      </c>
      <c r="D1298" s="5" t="str">
        <f aca="false">IF(F1298&lt;&gt;0,COUNTIF($K$2:K1298,K1298),"")</f>
        <v/>
      </c>
      <c r="E1298" s="5" t="str">
        <f aca="false">IF(F1298&lt;&gt;0,K1298&amp;":"&amp;D1298,"")</f>
        <v/>
      </c>
      <c r="G1298" s="21"/>
      <c r="H1298" s="0" t="str">
        <f aca="false">IFERROR(VLOOKUP(F1298, Entries!$B:$F, 2, FALSE()),"")</f>
        <v/>
      </c>
      <c r="I1298" s="0" t="str">
        <f aca="false">IFERROR(VLOOKUP(F1298, Entries!$B:$F, 3, FALSE()),"")</f>
        <v/>
      </c>
      <c r="J1298" s="0" t="str">
        <f aca="false">IFERROR(VLOOKUP(F1298, Entries!$B:$F, 4, FALSE()),"")</f>
        <v/>
      </c>
      <c r="K1298" s="0" t="str">
        <f aca="false">IFERROR(VLOOKUP(F1298, Entries!$B:$F, 5, FALSE()),"")</f>
        <v/>
      </c>
      <c r="L1298" s="0" t="str">
        <f aca="false">LEFT(Table22[[#This Row],[Category]],2)</f>
        <v/>
      </c>
      <c r="M1298" s="0" t="str">
        <f aca="false">IF(F1298&lt;&gt;0,COUNTIF($L$2:L1298,L1298),"")</f>
        <v/>
      </c>
      <c r="N1298" s="0" t="str">
        <f aca="false">IF(F1298&lt;&gt;0,L1298&amp;":"&amp;M1298,"")</f>
        <v/>
      </c>
    </row>
    <row r="1299" customFormat="false" ht="15" hidden="false" customHeight="false" outlineLevel="0" collapsed="false">
      <c r="A1299" s="5" t="n">
        <v>1298</v>
      </c>
      <c r="B1299" s="5" t="str">
        <f aca="false">IF(F1299&lt;&gt;"",COUNTIF($J$2:J1299,J1299),"")</f>
        <v/>
      </c>
      <c r="C1299" s="5" t="str">
        <f aca="false">IF(F1299&lt;&gt;0,J1299&amp;":"&amp;B1299,"")</f>
        <v/>
      </c>
      <c r="D1299" s="5" t="str">
        <f aca="false">IF(F1299&lt;&gt;0,COUNTIF($K$2:K1299,K1299),"")</f>
        <v/>
      </c>
      <c r="E1299" s="5" t="str">
        <f aca="false">IF(F1299&lt;&gt;0,K1299&amp;":"&amp;D1299,"")</f>
        <v/>
      </c>
      <c r="G1299" s="21"/>
      <c r="H1299" s="0" t="str">
        <f aca="false">IFERROR(VLOOKUP(F1299, Entries!$B:$F, 2, FALSE()),"")</f>
        <v/>
      </c>
      <c r="I1299" s="0" t="str">
        <f aca="false">IFERROR(VLOOKUP(F1299, Entries!$B:$F, 3, FALSE()),"")</f>
        <v/>
      </c>
      <c r="J1299" s="0" t="str">
        <f aca="false">IFERROR(VLOOKUP(F1299, Entries!$B:$F, 4, FALSE()),"")</f>
        <v/>
      </c>
      <c r="K1299" s="0" t="str">
        <f aca="false">IFERROR(VLOOKUP(F1299, Entries!$B:$F, 5, FALSE()),"")</f>
        <v/>
      </c>
      <c r="L1299" s="0" t="str">
        <f aca="false">LEFT(Table22[[#This Row],[Category]],2)</f>
        <v/>
      </c>
      <c r="M1299" s="0" t="str">
        <f aca="false">IF(F1299&lt;&gt;0,COUNTIF($L$2:L1299,L1299),"")</f>
        <v/>
      </c>
      <c r="N1299" s="0" t="str">
        <f aca="false">IF(F1299&lt;&gt;0,L1299&amp;":"&amp;M1299,"")</f>
        <v/>
      </c>
    </row>
    <row r="1300" customFormat="false" ht="15" hidden="false" customHeight="false" outlineLevel="0" collapsed="false">
      <c r="A1300" s="5" t="n">
        <v>1299</v>
      </c>
      <c r="B1300" s="5" t="str">
        <f aca="false">IF(F1300&lt;&gt;"",COUNTIF($J$2:J1300,J1300),"")</f>
        <v/>
      </c>
      <c r="C1300" s="5" t="str">
        <f aca="false">IF(F1300&lt;&gt;0,J1300&amp;":"&amp;B1300,"")</f>
        <v/>
      </c>
      <c r="D1300" s="5" t="str">
        <f aca="false">IF(F1300&lt;&gt;0,COUNTIF($K$2:K1300,K1300),"")</f>
        <v/>
      </c>
      <c r="E1300" s="5" t="str">
        <f aca="false">IF(F1300&lt;&gt;0,K1300&amp;":"&amp;D1300,"")</f>
        <v/>
      </c>
      <c r="G1300" s="21"/>
      <c r="H1300" s="0" t="str">
        <f aca="false">IFERROR(VLOOKUP(F1300, Entries!$B:$F, 2, FALSE()),"")</f>
        <v/>
      </c>
      <c r="I1300" s="0" t="str">
        <f aca="false">IFERROR(VLOOKUP(F1300, Entries!$B:$F, 3, FALSE()),"")</f>
        <v/>
      </c>
      <c r="J1300" s="0" t="str">
        <f aca="false">IFERROR(VLOOKUP(F1300, Entries!$B:$F, 4, FALSE()),"")</f>
        <v/>
      </c>
      <c r="K1300" s="0" t="str">
        <f aca="false">IFERROR(VLOOKUP(F1300, Entries!$B:$F, 5, FALSE()),"")</f>
        <v/>
      </c>
      <c r="L1300" s="0" t="str">
        <f aca="false">LEFT(Table22[[#This Row],[Category]],2)</f>
        <v/>
      </c>
      <c r="M1300" s="0" t="str">
        <f aca="false">IF(F1300&lt;&gt;0,COUNTIF($L$2:L1300,L1300),"")</f>
        <v/>
      </c>
      <c r="N1300" s="0" t="str">
        <f aca="false">IF(F1300&lt;&gt;0,L1300&amp;":"&amp;M1300,"")</f>
        <v/>
      </c>
    </row>
    <row r="1301" customFormat="false" ht="15" hidden="false" customHeight="false" outlineLevel="0" collapsed="false">
      <c r="A1301" s="5" t="n">
        <v>1300</v>
      </c>
      <c r="B1301" s="5" t="str">
        <f aca="false">IF(F1301&lt;&gt;"",COUNTIF($J$2:J1301,J1301),"")</f>
        <v/>
      </c>
      <c r="C1301" s="5" t="str">
        <f aca="false">IF(F1301&lt;&gt;0,J1301&amp;":"&amp;B1301,"")</f>
        <v/>
      </c>
      <c r="D1301" s="5" t="str">
        <f aca="false">IF(F1301&lt;&gt;0,COUNTIF($K$2:K1301,K1301),"")</f>
        <v/>
      </c>
      <c r="E1301" s="5" t="str">
        <f aca="false">IF(F1301&lt;&gt;0,K1301&amp;":"&amp;D1301,"")</f>
        <v/>
      </c>
      <c r="G1301" s="21"/>
      <c r="H1301" s="0" t="str">
        <f aca="false">IFERROR(VLOOKUP(F1301, Entries!$B:$F, 2, FALSE()),"")</f>
        <v/>
      </c>
      <c r="I1301" s="0" t="str">
        <f aca="false">IFERROR(VLOOKUP(F1301, Entries!$B:$F, 3, FALSE()),"")</f>
        <v/>
      </c>
      <c r="J1301" s="0" t="str">
        <f aca="false">IFERROR(VLOOKUP(F1301, Entries!$B:$F, 4, FALSE()),"")</f>
        <v/>
      </c>
      <c r="K1301" s="0" t="str">
        <f aca="false">IFERROR(VLOOKUP(F1301, Entries!$B:$F, 5, FALSE()),"")</f>
        <v/>
      </c>
      <c r="L1301" s="0" t="str">
        <f aca="false">LEFT(Table22[[#This Row],[Category]],2)</f>
        <v/>
      </c>
      <c r="M1301" s="0" t="str">
        <f aca="false">IF(F1301&lt;&gt;0,COUNTIF($L$2:L1301,L1301),"")</f>
        <v/>
      </c>
      <c r="N1301" s="0" t="str">
        <f aca="false">IF(F1301&lt;&gt;0,L1301&amp;":"&amp;M1301,"")</f>
        <v/>
      </c>
    </row>
    <row r="1302" customFormat="false" ht="15" hidden="false" customHeight="false" outlineLevel="0" collapsed="false">
      <c r="A1302" s="5" t="n">
        <v>1301</v>
      </c>
      <c r="B1302" s="5" t="str">
        <f aca="false">IF(F1302&lt;&gt;"",COUNTIF($J$2:J1302,J1302),"")</f>
        <v/>
      </c>
      <c r="C1302" s="5" t="str">
        <f aca="false">IF(F1302&lt;&gt;0,J1302&amp;":"&amp;B1302,"")</f>
        <v/>
      </c>
      <c r="D1302" s="5" t="str">
        <f aca="false">IF(F1302&lt;&gt;0,COUNTIF($K$2:K1302,K1302),"")</f>
        <v/>
      </c>
      <c r="E1302" s="5" t="str">
        <f aca="false">IF(F1302&lt;&gt;0,K1302&amp;":"&amp;D1302,"")</f>
        <v/>
      </c>
      <c r="G1302" s="21"/>
      <c r="H1302" s="0" t="str">
        <f aca="false">IFERROR(VLOOKUP(F1302, Entries!$B:$F, 2, FALSE()),"")</f>
        <v/>
      </c>
      <c r="I1302" s="0" t="str">
        <f aca="false">IFERROR(VLOOKUP(F1302, Entries!$B:$F, 3, FALSE()),"")</f>
        <v/>
      </c>
      <c r="J1302" s="0" t="str">
        <f aca="false">IFERROR(VLOOKUP(F1302, Entries!$B:$F, 4, FALSE()),"")</f>
        <v/>
      </c>
      <c r="K1302" s="0" t="str">
        <f aca="false">IFERROR(VLOOKUP(F1302, Entries!$B:$F, 5, FALSE()),"")</f>
        <v/>
      </c>
      <c r="L1302" s="0" t="str">
        <f aca="false">LEFT(Table22[[#This Row],[Category]],2)</f>
        <v/>
      </c>
      <c r="M1302" s="0" t="str">
        <f aca="false">IF(F1302&lt;&gt;0,COUNTIF($L$2:L1302,L1302),"")</f>
        <v/>
      </c>
      <c r="N1302" s="0" t="str">
        <f aca="false">IF(F1302&lt;&gt;0,L1302&amp;":"&amp;M1302,"")</f>
        <v/>
      </c>
    </row>
    <row r="1303" customFormat="false" ht="15" hidden="false" customHeight="false" outlineLevel="0" collapsed="false">
      <c r="A1303" s="5" t="n">
        <v>1302</v>
      </c>
      <c r="B1303" s="5" t="str">
        <f aca="false">IF(F1303&lt;&gt;"",COUNTIF($J$2:J1303,J1303),"")</f>
        <v/>
      </c>
      <c r="C1303" s="5" t="str">
        <f aca="false">IF(F1303&lt;&gt;0,J1303&amp;":"&amp;B1303,"")</f>
        <v/>
      </c>
      <c r="D1303" s="5" t="str">
        <f aca="false">IF(F1303&lt;&gt;0,COUNTIF($K$2:K1303,K1303),"")</f>
        <v/>
      </c>
      <c r="E1303" s="5" t="str">
        <f aca="false">IF(F1303&lt;&gt;0,K1303&amp;":"&amp;D1303,"")</f>
        <v/>
      </c>
      <c r="G1303" s="21"/>
      <c r="H1303" s="0" t="str">
        <f aca="false">IFERROR(VLOOKUP(F1303, Entries!$B:$F, 2, FALSE()),"")</f>
        <v/>
      </c>
      <c r="I1303" s="0" t="str">
        <f aca="false">IFERROR(VLOOKUP(F1303, Entries!$B:$F, 3, FALSE()),"")</f>
        <v/>
      </c>
      <c r="J1303" s="0" t="str">
        <f aca="false">IFERROR(VLOOKUP(F1303, Entries!$B:$F, 4, FALSE()),"")</f>
        <v/>
      </c>
      <c r="K1303" s="0" t="str">
        <f aca="false">IFERROR(VLOOKUP(F1303, Entries!$B:$F, 5, FALSE()),"")</f>
        <v/>
      </c>
      <c r="L1303" s="0" t="str">
        <f aca="false">LEFT(Table22[[#This Row],[Category]],2)</f>
        <v/>
      </c>
      <c r="M1303" s="0" t="str">
        <f aca="false">IF(F1303&lt;&gt;0,COUNTIF($L$2:L1303,L1303),"")</f>
        <v/>
      </c>
      <c r="N1303" s="0" t="str">
        <f aca="false">IF(F1303&lt;&gt;0,L1303&amp;":"&amp;M1303,"")</f>
        <v/>
      </c>
    </row>
    <row r="1304" customFormat="false" ht="15" hidden="false" customHeight="false" outlineLevel="0" collapsed="false">
      <c r="A1304" s="5" t="n">
        <v>1303</v>
      </c>
      <c r="B1304" s="5" t="str">
        <f aca="false">IF(F1304&lt;&gt;"",COUNTIF($J$2:J1304,J1304),"")</f>
        <v/>
      </c>
      <c r="C1304" s="5" t="str">
        <f aca="false">IF(F1304&lt;&gt;0,J1304&amp;":"&amp;B1304,"")</f>
        <v/>
      </c>
      <c r="D1304" s="5" t="str">
        <f aca="false">IF(F1304&lt;&gt;0,COUNTIF($K$2:K1304,K1304),"")</f>
        <v/>
      </c>
      <c r="E1304" s="5" t="str">
        <f aca="false">IF(F1304&lt;&gt;0,K1304&amp;":"&amp;D1304,"")</f>
        <v/>
      </c>
      <c r="G1304" s="21"/>
      <c r="H1304" s="0" t="str">
        <f aca="false">IFERROR(VLOOKUP(F1304, Entries!$B:$F, 2, FALSE()),"")</f>
        <v/>
      </c>
      <c r="I1304" s="0" t="str">
        <f aca="false">IFERROR(VLOOKUP(F1304, Entries!$B:$F, 3, FALSE()),"")</f>
        <v/>
      </c>
      <c r="J1304" s="0" t="str">
        <f aca="false">IFERROR(VLOOKUP(F1304, Entries!$B:$F, 4, FALSE()),"")</f>
        <v/>
      </c>
      <c r="K1304" s="0" t="str">
        <f aca="false">IFERROR(VLOOKUP(F1304, Entries!$B:$F, 5, FALSE()),"")</f>
        <v/>
      </c>
      <c r="L1304" s="0" t="str">
        <f aca="false">LEFT(Table22[[#This Row],[Category]],2)</f>
        <v/>
      </c>
      <c r="M1304" s="0" t="str">
        <f aca="false">IF(F1304&lt;&gt;0,COUNTIF($L$2:L1304,L1304),"")</f>
        <v/>
      </c>
      <c r="N1304" s="0" t="str">
        <f aca="false">IF(F1304&lt;&gt;0,L1304&amp;":"&amp;M1304,"")</f>
        <v/>
      </c>
    </row>
    <row r="1305" customFormat="false" ht="15" hidden="false" customHeight="false" outlineLevel="0" collapsed="false">
      <c r="A1305" s="5" t="n">
        <v>1304</v>
      </c>
      <c r="B1305" s="5" t="str">
        <f aca="false">IF(F1305&lt;&gt;"",COUNTIF($J$2:J1305,J1305),"")</f>
        <v/>
      </c>
      <c r="C1305" s="5" t="str">
        <f aca="false">IF(F1305&lt;&gt;0,J1305&amp;":"&amp;B1305,"")</f>
        <v/>
      </c>
      <c r="D1305" s="5" t="str">
        <f aca="false">IF(F1305&lt;&gt;0,COUNTIF($K$2:K1305,K1305),"")</f>
        <v/>
      </c>
      <c r="E1305" s="5" t="str">
        <f aca="false">IF(F1305&lt;&gt;0,K1305&amp;":"&amp;D1305,"")</f>
        <v/>
      </c>
      <c r="G1305" s="21"/>
      <c r="H1305" s="0" t="str">
        <f aca="false">IFERROR(VLOOKUP(F1305, Entries!$B:$F, 2, FALSE()),"")</f>
        <v/>
      </c>
      <c r="I1305" s="0" t="str">
        <f aca="false">IFERROR(VLOOKUP(F1305, Entries!$B:$F, 3, FALSE()),"")</f>
        <v/>
      </c>
      <c r="J1305" s="0" t="str">
        <f aca="false">IFERROR(VLOOKUP(F1305, Entries!$B:$F, 4, FALSE()),"")</f>
        <v/>
      </c>
      <c r="K1305" s="0" t="str">
        <f aca="false">IFERROR(VLOOKUP(F1305, Entries!$B:$F, 5, FALSE()),"")</f>
        <v/>
      </c>
      <c r="L1305" s="0" t="str">
        <f aca="false">LEFT(Table22[[#This Row],[Category]],2)</f>
        <v/>
      </c>
      <c r="M1305" s="0" t="str">
        <f aca="false">IF(F1305&lt;&gt;0,COUNTIF($L$2:L1305,L1305),"")</f>
        <v/>
      </c>
      <c r="N1305" s="0" t="str">
        <f aca="false">IF(F1305&lt;&gt;0,L1305&amp;":"&amp;M1305,"")</f>
        <v/>
      </c>
    </row>
    <row r="1306" customFormat="false" ht="15" hidden="false" customHeight="false" outlineLevel="0" collapsed="false">
      <c r="A1306" s="5" t="n">
        <v>1305</v>
      </c>
      <c r="B1306" s="5" t="str">
        <f aca="false">IF(F1306&lt;&gt;"",COUNTIF($J$2:J1306,J1306),"")</f>
        <v/>
      </c>
      <c r="C1306" s="5" t="str">
        <f aca="false">IF(F1306&lt;&gt;0,J1306&amp;":"&amp;B1306,"")</f>
        <v/>
      </c>
      <c r="D1306" s="5" t="str">
        <f aca="false">IF(F1306&lt;&gt;0,COUNTIF($K$2:K1306,K1306),"")</f>
        <v/>
      </c>
      <c r="E1306" s="5" t="str">
        <f aca="false">IF(F1306&lt;&gt;0,K1306&amp;":"&amp;D1306,"")</f>
        <v/>
      </c>
      <c r="G1306" s="21"/>
      <c r="H1306" s="0" t="str">
        <f aca="false">IFERROR(VLOOKUP(F1306, Entries!$B:$F, 2, FALSE()),"")</f>
        <v/>
      </c>
      <c r="I1306" s="0" t="str">
        <f aca="false">IFERROR(VLOOKUP(F1306, Entries!$B:$F, 3, FALSE()),"")</f>
        <v/>
      </c>
      <c r="J1306" s="0" t="str">
        <f aca="false">IFERROR(VLOOKUP(F1306, Entries!$B:$F, 4, FALSE()),"")</f>
        <v/>
      </c>
      <c r="K1306" s="0" t="str">
        <f aca="false">IFERROR(VLOOKUP(F1306, Entries!$B:$F, 5, FALSE()),"")</f>
        <v/>
      </c>
      <c r="L1306" s="0" t="str">
        <f aca="false">LEFT(Table22[[#This Row],[Category]],2)</f>
        <v/>
      </c>
      <c r="M1306" s="0" t="str">
        <f aca="false">IF(F1306&lt;&gt;0,COUNTIF($L$2:L1306,L1306),"")</f>
        <v/>
      </c>
      <c r="N1306" s="0" t="str">
        <f aca="false">IF(F1306&lt;&gt;0,L1306&amp;":"&amp;M1306,"")</f>
        <v/>
      </c>
    </row>
    <row r="1307" customFormat="false" ht="15" hidden="false" customHeight="false" outlineLevel="0" collapsed="false">
      <c r="A1307" s="5" t="n">
        <v>1306</v>
      </c>
      <c r="B1307" s="5" t="str">
        <f aca="false">IF(F1307&lt;&gt;"",COUNTIF($J$2:J1307,J1307),"")</f>
        <v/>
      </c>
      <c r="C1307" s="5" t="str">
        <f aca="false">IF(F1307&lt;&gt;0,J1307&amp;":"&amp;B1307,"")</f>
        <v/>
      </c>
      <c r="D1307" s="5" t="str">
        <f aca="false">IF(F1307&lt;&gt;0,COUNTIF($K$2:K1307,K1307),"")</f>
        <v/>
      </c>
      <c r="E1307" s="5" t="str">
        <f aca="false">IF(F1307&lt;&gt;0,K1307&amp;":"&amp;D1307,"")</f>
        <v/>
      </c>
      <c r="G1307" s="21"/>
      <c r="H1307" s="0" t="str">
        <f aca="false">IFERROR(VLOOKUP(F1307, Entries!$B:$F, 2, FALSE()),"")</f>
        <v/>
      </c>
      <c r="I1307" s="0" t="str">
        <f aca="false">IFERROR(VLOOKUP(F1307, Entries!$B:$F, 3, FALSE()),"")</f>
        <v/>
      </c>
      <c r="J1307" s="0" t="str">
        <f aca="false">IFERROR(VLOOKUP(F1307, Entries!$B:$F, 4, FALSE()),"")</f>
        <v/>
      </c>
      <c r="K1307" s="0" t="str">
        <f aca="false">IFERROR(VLOOKUP(F1307, Entries!$B:$F, 5, FALSE()),"")</f>
        <v/>
      </c>
      <c r="L1307" s="0" t="str">
        <f aca="false">LEFT(Table22[[#This Row],[Category]],2)</f>
        <v/>
      </c>
      <c r="M1307" s="0" t="str">
        <f aca="false">IF(F1307&lt;&gt;0,COUNTIF($L$2:L1307,L1307),"")</f>
        <v/>
      </c>
      <c r="N1307" s="0" t="str">
        <f aca="false">IF(F1307&lt;&gt;0,L1307&amp;":"&amp;M1307,"")</f>
        <v/>
      </c>
    </row>
    <row r="1308" customFormat="false" ht="15" hidden="false" customHeight="false" outlineLevel="0" collapsed="false">
      <c r="A1308" s="5" t="n">
        <v>1307</v>
      </c>
      <c r="B1308" s="5" t="str">
        <f aca="false">IF(F1308&lt;&gt;"",COUNTIF($J$2:J1308,J1308),"")</f>
        <v/>
      </c>
      <c r="C1308" s="5" t="str">
        <f aca="false">IF(F1308&lt;&gt;0,J1308&amp;":"&amp;B1308,"")</f>
        <v/>
      </c>
      <c r="D1308" s="5" t="str">
        <f aca="false">IF(F1308&lt;&gt;0,COUNTIF($K$2:K1308,K1308),"")</f>
        <v/>
      </c>
      <c r="E1308" s="5" t="str">
        <f aca="false">IF(F1308&lt;&gt;0,K1308&amp;":"&amp;D1308,"")</f>
        <v/>
      </c>
      <c r="G1308" s="21"/>
      <c r="H1308" s="0" t="str">
        <f aca="false">IFERROR(VLOOKUP(F1308, Entries!$B:$F, 2, FALSE()),"")</f>
        <v/>
      </c>
      <c r="I1308" s="0" t="str">
        <f aca="false">IFERROR(VLOOKUP(F1308, Entries!$B:$F, 3, FALSE()),"")</f>
        <v/>
      </c>
      <c r="J1308" s="0" t="str">
        <f aca="false">IFERROR(VLOOKUP(F1308, Entries!$B:$F, 4, FALSE()),"")</f>
        <v/>
      </c>
      <c r="K1308" s="0" t="str">
        <f aca="false">IFERROR(VLOOKUP(F1308, Entries!$B:$F, 5, FALSE()),"")</f>
        <v/>
      </c>
      <c r="L1308" s="0" t="str">
        <f aca="false">LEFT(Table22[[#This Row],[Category]],2)</f>
        <v/>
      </c>
      <c r="M1308" s="0" t="str">
        <f aca="false">IF(F1308&lt;&gt;0,COUNTIF($L$2:L1308,L1308),"")</f>
        <v/>
      </c>
      <c r="N1308" s="0" t="str">
        <f aca="false">IF(F1308&lt;&gt;0,L1308&amp;":"&amp;M1308,"")</f>
        <v/>
      </c>
    </row>
    <row r="1309" customFormat="false" ht="15" hidden="false" customHeight="false" outlineLevel="0" collapsed="false">
      <c r="A1309" s="5" t="n">
        <v>1308</v>
      </c>
      <c r="B1309" s="5" t="str">
        <f aca="false">IF(F1309&lt;&gt;"",COUNTIF($J$2:J1309,J1309),"")</f>
        <v/>
      </c>
      <c r="C1309" s="5" t="str">
        <f aca="false">IF(F1309&lt;&gt;0,J1309&amp;":"&amp;B1309,"")</f>
        <v/>
      </c>
      <c r="D1309" s="5" t="str">
        <f aca="false">IF(F1309&lt;&gt;0,COUNTIF($K$2:K1309,K1309),"")</f>
        <v/>
      </c>
      <c r="E1309" s="5" t="str">
        <f aca="false">IF(F1309&lt;&gt;0,K1309&amp;":"&amp;D1309,"")</f>
        <v/>
      </c>
      <c r="G1309" s="21"/>
      <c r="H1309" s="0" t="str">
        <f aca="false">IFERROR(VLOOKUP(F1309, Entries!$B:$F, 2, FALSE()),"")</f>
        <v/>
      </c>
      <c r="I1309" s="0" t="str">
        <f aca="false">IFERROR(VLOOKUP(F1309, Entries!$B:$F, 3, FALSE()),"")</f>
        <v/>
      </c>
      <c r="J1309" s="0" t="str">
        <f aca="false">IFERROR(VLOOKUP(F1309, Entries!$B:$F, 4, FALSE()),"")</f>
        <v/>
      </c>
      <c r="K1309" s="0" t="str">
        <f aca="false">IFERROR(VLOOKUP(F1309, Entries!$B:$F, 5, FALSE()),"")</f>
        <v/>
      </c>
      <c r="L1309" s="0" t="str">
        <f aca="false">LEFT(Table22[[#This Row],[Category]],2)</f>
        <v/>
      </c>
      <c r="M1309" s="0" t="str">
        <f aca="false">IF(F1309&lt;&gt;0,COUNTIF($L$2:L1309,L1309),"")</f>
        <v/>
      </c>
      <c r="N1309" s="0" t="str">
        <f aca="false">IF(F1309&lt;&gt;0,L1309&amp;":"&amp;M1309,"")</f>
        <v/>
      </c>
    </row>
    <row r="1310" customFormat="false" ht="15" hidden="false" customHeight="false" outlineLevel="0" collapsed="false">
      <c r="A1310" s="5" t="n">
        <v>1309</v>
      </c>
      <c r="B1310" s="5" t="str">
        <f aca="false">IF(F1310&lt;&gt;"",COUNTIF($J$2:J1310,J1310),"")</f>
        <v/>
      </c>
      <c r="C1310" s="5" t="str">
        <f aca="false">IF(F1310&lt;&gt;0,J1310&amp;":"&amp;B1310,"")</f>
        <v/>
      </c>
      <c r="D1310" s="5" t="str">
        <f aca="false">IF(F1310&lt;&gt;0,COUNTIF($K$2:K1310,K1310),"")</f>
        <v/>
      </c>
      <c r="E1310" s="5" t="str">
        <f aca="false">IF(F1310&lt;&gt;0,K1310&amp;":"&amp;D1310,"")</f>
        <v/>
      </c>
      <c r="G1310" s="21"/>
      <c r="H1310" s="0" t="str">
        <f aca="false">IFERROR(VLOOKUP(F1310, Entries!$B:$F, 2, FALSE()),"")</f>
        <v/>
      </c>
      <c r="I1310" s="0" t="str">
        <f aca="false">IFERROR(VLOOKUP(F1310, Entries!$B:$F, 3, FALSE()),"")</f>
        <v/>
      </c>
      <c r="J1310" s="0" t="str">
        <f aca="false">IFERROR(VLOOKUP(F1310, Entries!$B:$F, 4, FALSE()),"")</f>
        <v/>
      </c>
      <c r="K1310" s="0" t="str">
        <f aca="false">IFERROR(VLOOKUP(F1310, Entries!$B:$F, 5, FALSE()),"")</f>
        <v/>
      </c>
      <c r="L1310" s="0" t="str">
        <f aca="false">LEFT(Table22[[#This Row],[Category]],2)</f>
        <v/>
      </c>
      <c r="M1310" s="0" t="str">
        <f aca="false">IF(F1310&lt;&gt;0,COUNTIF($L$2:L1310,L1310),"")</f>
        <v/>
      </c>
      <c r="N1310" s="0" t="str">
        <f aca="false">IF(F1310&lt;&gt;0,L1310&amp;":"&amp;M1310,"")</f>
        <v/>
      </c>
    </row>
    <row r="1311" customFormat="false" ht="15" hidden="false" customHeight="false" outlineLevel="0" collapsed="false">
      <c r="A1311" s="5" t="n">
        <v>1310</v>
      </c>
      <c r="B1311" s="5" t="str">
        <f aca="false">IF(F1311&lt;&gt;"",COUNTIF($J$2:J1311,J1311),"")</f>
        <v/>
      </c>
      <c r="C1311" s="5" t="str">
        <f aca="false">IF(F1311&lt;&gt;0,J1311&amp;":"&amp;B1311,"")</f>
        <v/>
      </c>
      <c r="D1311" s="5" t="str">
        <f aca="false">IF(F1311&lt;&gt;0,COUNTIF($K$2:K1311,K1311),"")</f>
        <v/>
      </c>
      <c r="E1311" s="5" t="str">
        <f aca="false">IF(F1311&lt;&gt;0,K1311&amp;":"&amp;D1311,"")</f>
        <v/>
      </c>
      <c r="G1311" s="21"/>
      <c r="H1311" s="0" t="str">
        <f aca="false">IFERROR(VLOOKUP(F1311, Entries!$B:$F, 2, FALSE()),"")</f>
        <v/>
      </c>
      <c r="I1311" s="0" t="str">
        <f aca="false">IFERROR(VLOOKUP(F1311, Entries!$B:$F, 3, FALSE()),"")</f>
        <v/>
      </c>
      <c r="J1311" s="0" t="str">
        <f aca="false">IFERROR(VLOOKUP(F1311, Entries!$B:$F, 4, FALSE()),"")</f>
        <v/>
      </c>
      <c r="K1311" s="0" t="str">
        <f aca="false">IFERROR(VLOOKUP(F1311, Entries!$B:$F, 5, FALSE()),"")</f>
        <v/>
      </c>
      <c r="L1311" s="0" t="str">
        <f aca="false">LEFT(Table22[[#This Row],[Category]],2)</f>
        <v/>
      </c>
      <c r="M1311" s="0" t="str">
        <f aca="false">IF(F1311&lt;&gt;0,COUNTIF($L$2:L1311,L1311),"")</f>
        <v/>
      </c>
      <c r="N1311" s="0" t="str">
        <f aca="false">IF(F1311&lt;&gt;0,L1311&amp;":"&amp;M1311,"")</f>
        <v/>
      </c>
    </row>
    <row r="1312" customFormat="false" ht="15" hidden="false" customHeight="false" outlineLevel="0" collapsed="false">
      <c r="A1312" s="5" t="n">
        <v>1311</v>
      </c>
      <c r="B1312" s="5" t="str">
        <f aca="false">IF(F1312&lt;&gt;"",COUNTIF($J$2:J1312,J1312),"")</f>
        <v/>
      </c>
      <c r="C1312" s="5" t="str">
        <f aca="false">IF(F1312&lt;&gt;0,J1312&amp;":"&amp;B1312,"")</f>
        <v/>
      </c>
      <c r="D1312" s="5" t="str">
        <f aca="false">IF(F1312&lt;&gt;0,COUNTIF($K$2:K1312,K1312),"")</f>
        <v/>
      </c>
      <c r="E1312" s="5" t="str">
        <f aca="false">IF(F1312&lt;&gt;0,K1312&amp;":"&amp;D1312,"")</f>
        <v/>
      </c>
      <c r="G1312" s="21"/>
      <c r="H1312" s="0" t="str">
        <f aca="false">IFERROR(VLOOKUP(F1312, Entries!$B:$F, 2, FALSE()),"")</f>
        <v/>
      </c>
      <c r="I1312" s="0" t="str">
        <f aca="false">IFERROR(VLOOKUP(F1312, Entries!$B:$F, 3, FALSE()),"")</f>
        <v/>
      </c>
      <c r="J1312" s="0" t="str">
        <f aca="false">IFERROR(VLOOKUP(F1312, Entries!$B:$F, 4, FALSE()),"")</f>
        <v/>
      </c>
      <c r="K1312" s="0" t="str">
        <f aca="false">IFERROR(VLOOKUP(F1312, Entries!$B:$F, 5, FALSE()),"")</f>
        <v/>
      </c>
      <c r="L1312" s="0" t="str">
        <f aca="false">LEFT(Table22[[#This Row],[Category]],2)</f>
        <v/>
      </c>
      <c r="M1312" s="0" t="str">
        <f aca="false">IF(F1312&lt;&gt;0,COUNTIF($L$2:L1312,L1312),"")</f>
        <v/>
      </c>
      <c r="N1312" s="0" t="str">
        <f aca="false">IF(F1312&lt;&gt;0,L1312&amp;":"&amp;M1312,"")</f>
        <v/>
      </c>
    </row>
    <row r="1313" customFormat="false" ht="15" hidden="false" customHeight="false" outlineLevel="0" collapsed="false">
      <c r="A1313" s="5" t="n">
        <v>1312</v>
      </c>
      <c r="B1313" s="5" t="str">
        <f aca="false">IF(F1313&lt;&gt;"",COUNTIF($J$2:J1313,J1313),"")</f>
        <v/>
      </c>
      <c r="C1313" s="5" t="str">
        <f aca="false">IF(F1313&lt;&gt;0,J1313&amp;":"&amp;B1313,"")</f>
        <v/>
      </c>
      <c r="D1313" s="5" t="str">
        <f aca="false">IF(F1313&lt;&gt;0,COUNTIF($K$2:K1313,K1313),"")</f>
        <v/>
      </c>
      <c r="E1313" s="5" t="str">
        <f aca="false">IF(F1313&lt;&gt;0,K1313&amp;":"&amp;D1313,"")</f>
        <v/>
      </c>
      <c r="G1313" s="21"/>
      <c r="H1313" s="0" t="str">
        <f aca="false">IFERROR(VLOOKUP(F1313, Entries!$B:$F, 2, FALSE()),"")</f>
        <v/>
      </c>
      <c r="I1313" s="0" t="str">
        <f aca="false">IFERROR(VLOOKUP(F1313, Entries!$B:$F, 3, FALSE()),"")</f>
        <v/>
      </c>
      <c r="J1313" s="0" t="str">
        <f aca="false">IFERROR(VLOOKUP(F1313, Entries!$B:$F, 4, FALSE()),"")</f>
        <v/>
      </c>
      <c r="K1313" s="0" t="str">
        <f aca="false">IFERROR(VLOOKUP(F1313, Entries!$B:$F, 5, FALSE()),"")</f>
        <v/>
      </c>
      <c r="L1313" s="0" t="str">
        <f aca="false">LEFT(Table22[[#This Row],[Category]],2)</f>
        <v/>
      </c>
      <c r="M1313" s="0" t="str">
        <f aca="false">IF(F1313&lt;&gt;0,COUNTIF($L$2:L1313,L1313),"")</f>
        <v/>
      </c>
      <c r="N1313" s="0" t="str">
        <f aca="false">IF(F1313&lt;&gt;0,L1313&amp;":"&amp;M1313,"")</f>
        <v/>
      </c>
    </row>
    <row r="1314" customFormat="false" ht="15" hidden="false" customHeight="false" outlineLevel="0" collapsed="false">
      <c r="A1314" s="5" t="n">
        <v>1313</v>
      </c>
      <c r="B1314" s="5" t="str">
        <f aca="false">IF(F1314&lt;&gt;"",COUNTIF($J$2:J1314,J1314),"")</f>
        <v/>
      </c>
      <c r="C1314" s="5" t="str">
        <f aca="false">IF(F1314&lt;&gt;0,J1314&amp;":"&amp;B1314,"")</f>
        <v/>
      </c>
      <c r="D1314" s="5" t="str">
        <f aca="false">IF(F1314&lt;&gt;0,COUNTIF($K$2:K1314,K1314),"")</f>
        <v/>
      </c>
      <c r="E1314" s="5" t="str">
        <f aca="false">IF(F1314&lt;&gt;0,K1314&amp;":"&amp;D1314,"")</f>
        <v/>
      </c>
      <c r="G1314" s="21"/>
      <c r="H1314" s="0" t="str">
        <f aca="false">IFERROR(VLOOKUP(F1314, Entries!$B:$F, 2, FALSE()),"")</f>
        <v/>
      </c>
      <c r="I1314" s="0" t="str">
        <f aca="false">IFERROR(VLOOKUP(F1314, Entries!$B:$F, 3, FALSE()),"")</f>
        <v/>
      </c>
      <c r="J1314" s="0" t="str">
        <f aca="false">IFERROR(VLOOKUP(F1314, Entries!$B:$F, 4, FALSE()),"")</f>
        <v/>
      </c>
      <c r="K1314" s="0" t="str">
        <f aca="false">IFERROR(VLOOKUP(F1314, Entries!$B:$F, 5, FALSE()),"")</f>
        <v/>
      </c>
      <c r="L1314" s="0" t="str">
        <f aca="false">LEFT(Table22[[#This Row],[Category]],2)</f>
        <v/>
      </c>
      <c r="M1314" s="0" t="str">
        <f aca="false">IF(F1314&lt;&gt;0,COUNTIF($L$2:L1314,L1314),"")</f>
        <v/>
      </c>
      <c r="N1314" s="0" t="str">
        <f aca="false">IF(F1314&lt;&gt;0,L1314&amp;":"&amp;M1314,"")</f>
        <v/>
      </c>
    </row>
    <row r="1315" customFormat="false" ht="15" hidden="false" customHeight="false" outlineLevel="0" collapsed="false">
      <c r="A1315" s="5" t="n">
        <v>1314</v>
      </c>
      <c r="B1315" s="5" t="str">
        <f aca="false">IF(F1315&lt;&gt;"",COUNTIF($J$2:J1315,J1315),"")</f>
        <v/>
      </c>
      <c r="C1315" s="5" t="str">
        <f aca="false">IF(F1315&lt;&gt;0,J1315&amp;":"&amp;B1315,"")</f>
        <v/>
      </c>
      <c r="D1315" s="5" t="str">
        <f aca="false">IF(F1315&lt;&gt;0,COUNTIF($K$2:K1315,K1315),"")</f>
        <v/>
      </c>
      <c r="E1315" s="5" t="str">
        <f aca="false">IF(F1315&lt;&gt;0,K1315&amp;":"&amp;D1315,"")</f>
        <v/>
      </c>
      <c r="G1315" s="21"/>
      <c r="H1315" s="0" t="str">
        <f aca="false">IFERROR(VLOOKUP(F1315, Entries!$B:$F, 2, FALSE()),"")</f>
        <v/>
      </c>
      <c r="I1315" s="0" t="str">
        <f aca="false">IFERROR(VLOOKUP(F1315, Entries!$B:$F, 3, FALSE()),"")</f>
        <v/>
      </c>
      <c r="J1315" s="0" t="str">
        <f aca="false">IFERROR(VLOOKUP(F1315, Entries!$B:$F, 4, FALSE()),"")</f>
        <v/>
      </c>
      <c r="K1315" s="0" t="str">
        <f aca="false">IFERROR(VLOOKUP(F1315, Entries!$B:$F, 5, FALSE()),"")</f>
        <v/>
      </c>
      <c r="L1315" s="0" t="str">
        <f aca="false">LEFT(Table22[[#This Row],[Category]],2)</f>
        <v/>
      </c>
      <c r="M1315" s="0" t="str">
        <f aca="false">IF(F1315&lt;&gt;0,COUNTIF($L$2:L1315,L1315),"")</f>
        <v/>
      </c>
      <c r="N1315" s="0" t="str">
        <f aca="false">IF(F1315&lt;&gt;0,L1315&amp;":"&amp;M1315,"")</f>
        <v/>
      </c>
    </row>
    <row r="1316" customFormat="false" ht="15" hidden="false" customHeight="false" outlineLevel="0" collapsed="false">
      <c r="A1316" s="5" t="n">
        <v>1315</v>
      </c>
      <c r="B1316" s="5" t="str">
        <f aca="false">IF(F1316&lt;&gt;"",COUNTIF($J$2:J1316,J1316),"")</f>
        <v/>
      </c>
      <c r="C1316" s="5" t="str">
        <f aca="false">IF(F1316&lt;&gt;0,J1316&amp;":"&amp;B1316,"")</f>
        <v/>
      </c>
      <c r="D1316" s="5" t="str">
        <f aca="false">IF(F1316&lt;&gt;0,COUNTIF($K$2:K1316,K1316),"")</f>
        <v/>
      </c>
      <c r="E1316" s="5" t="str">
        <f aca="false">IF(F1316&lt;&gt;0,K1316&amp;":"&amp;D1316,"")</f>
        <v/>
      </c>
      <c r="G1316" s="21"/>
      <c r="H1316" s="0" t="str">
        <f aca="false">IFERROR(VLOOKUP(F1316, Entries!$B:$F, 2, FALSE()),"")</f>
        <v/>
      </c>
      <c r="I1316" s="0" t="str">
        <f aca="false">IFERROR(VLOOKUP(F1316, Entries!$B:$F, 3, FALSE()),"")</f>
        <v/>
      </c>
      <c r="J1316" s="0" t="str">
        <f aca="false">IFERROR(VLOOKUP(F1316, Entries!$B:$F, 4, FALSE()),"")</f>
        <v/>
      </c>
      <c r="K1316" s="0" t="str">
        <f aca="false">IFERROR(VLOOKUP(F1316, Entries!$B:$F, 5, FALSE()),"")</f>
        <v/>
      </c>
      <c r="L1316" s="0" t="str">
        <f aca="false">LEFT(Table22[[#This Row],[Category]],2)</f>
        <v/>
      </c>
      <c r="M1316" s="0" t="str">
        <f aca="false">IF(F1316&lt;&gt;0,COUNTIF($L$2:L1316,L1316),"")</f>
        <v/>
      </c>
      <c r="N1316" s="0" t="str">
        <f aca="false">IF(F1316&lt;&gt;0,L1316&amp;":"&amp;M1316,"")</f>
        <v/>
      </c>
    </row>
    <row r="1317" customFormat="false" ht="15" hidden="false" customHeight="false" outlineLevel="0" collapsed="false">
      <c r="A1317" s="5" t="n">
        <v>1316</v>
      </c>
      <c r="B1317" s="5" t="str">
        <f aca="false">IF(F1317&lt;&gt;"",COUNTIF($J$2:J1317,J1317),"")</f>
        <v/>
      </c>
      <c r="C1317" s="5" t="str">
        <f aca="false">IF(F1317&lt;&gt;0,J1317&amp;":"&amp;B1317,"")</f>
        <v/>
      </c>
      <c r="D1317" s="5" t="str">
        <f aca="false">IF(F1317&lt;&gt;0,COUNTIF($K$2:K1317,K1317),"")</f>
        <v/>
      </c>
      <c r="E1317" s="5" t="str">
        <f aca="false">IF(F1317&lt;&gt;0,K1317&amp;":"&amp;D1317,"")</f>
        <v/>
      </c>
      <c r="G1317" s="21"/>
      <c r="H1317" s="0" t="str">
        <f aca="false">IFERROR(VLOOKUP(F1317, Entries!$B:$F, 2, FALSE()),"")</f>
        <v/>
      </c>
      <c r="I1317" s="0" t="str">
        <f aca="false">IFERROR(VLOOKUP(F1317, Entries!$B:$F, 3, FALSE()),"")</f>
        <v/>
      </c>
      <c r="J1317" s="0" t="str">
        <f aca="false">IFERROR(VLOOKUP(F1317, Entries!$B:$F, 4, FALSE()),"")</f>
        <v/>
      </c>
      <c r="K1317" s="0" t="str">
        <f aca="false">IFERROR(VLOOKUP(F1317, Entries!$B:$F, 5, FALSE()),"")</f>
        <v/>
      </c>
      <c r="L1317" s="0" t="str">
        <f aca="false">LEFT(Table22[[#This Row],[Category]],2)</f>
        <v/>
      </c>
      <c r="M1317" s="0" t="str">
        <f aca="false">IF(F1317&lt;&gt;0,COUNTIF($L$2:L1317,L1317),"")</f>
        <v/>
      </c>
      <c r="N1317" s="0" t="str">
        <f aca="false">IF(F1317&lt;&gt;0,L1317&amp;":"&amp;M1317,"")</f>
        <v/>
      </c>
    </row>
    <row r="1318" customFormat="false" ht="15" hidden="false" customHeight="false" outlineLevel="0" collapsed="false">
      <c r="A1318" s="5" t="n">
        <v>1317</v>
      </c>
      <c r="B1318" s="5" t="str">
        <f aca="false">IF(F1318&lt;&gt;"",COUNTIF($J$2:J1318,J1318),"")</f>
        <v/>
      </c>
      <c r="C1318" s="5" t="str">
        <f aca="false">IF(F1318&lt;&gt;0,J1318&amp;":"&amp;B1318,"")</f>
        <v/>
      </c>
      <c r="D1318" s="5" t="str">
        <f aca="false">IF(F1318&lt;&gt;0,COUNTIF($K$2:K1318,K1318),"")</f>
        <v/>
      </c>
      <c r="E1318" s="5" t="str">
        <f aca="false">IF(F1318&lt;&gt;0,K1318&amp;":"&amp;D1318,"")</f>
        <v/>
      </c>
      <c r="G1318" s="21"/>
      <c r="H1318" s="0" t="str">
        <f aca="false">IFERROR(VLOOKUP(F1318, Entries!$B:$F, 2, FALSE()),"")</f>
        <v/>
      </c>
      <c r="I1318" s="0" t="str">
        <f aca="false">IFERROR(VLOOKUP(F1318, Entries!$B:$F, 3, FALSE()),"")</f>
        <v/>
      </c>
      <c r="J1318" s="0" t="str">
        <f aca="false">IFERROR(VLOOKUP(F1318, Entries!$B:$F, 4, FALSE()),"")</f>
        <v/>
      </c>
      <c r="K1318" s="0" t="str">
        <f aca="false">IFERROR(VLOOKUP(F1318, Entries!$B:$F, 5, FALSE()),"")</f>
        <v/>
      </c>
      <c r="L1318" s="0" t="str">
        <f aca="false">LEFT(Table22[[#This Row],[Category]],2)</f>
        <v/>
      </c>
      <c r="M1318" s="0" t="str">
        <f aca="false">IF(F1318&lt;&gt;0,COUNTIF($L$2:L1318,L1318),"")</f>
        <v/>
      </c>
      <c r="N1318" s="0" t="str">
        <f aca="false">IF(F1318&lt;&gt;0,L1318&amp;":"&amp;M1318,"")</f>
        <v/>
      </c>
    </row>
    <row r="1319" customFormat="false" ht="15" hidden="false" customHeight="false" outlineLevel="0" collapsed="false">
      <c r="A1319" s="5" t="n">
        <v>1318</v>
      </c>
      <c r="B1319" s="5" t="str">
        <f aca="false">IF(F1319&lt;&gt;"",COUNTIF($J$2:J1319,J1319),"")</f>
        <v/>
      </c>
      <c r="C1319" s="5" t="str">
        <f aca="false">IF(F1319&lt;&gt;0,J1319&amp;":"&amp;B1319,"")</f>
        <v/>
      </c>
      <c r="D1319" s="5" t="str">
        <f aca="false">IF(F1319&lt;&gt;0,COUNTIF($K$2:K1319,K1319),"")</f>
        <v/>
      </c>
      <c r="E1319" s="5" t="str">
        <f aca="false">IF(F1319&lt;&gt;0,K1319&amp;":"&amp;D1319,"")</f>
        <v/>
      </c>
      <c r="G1319" s="21"/>
      <c r="H1319" s="0" t="str">
        <f aca="false">IFERROR(VLOOKUP(F1319, Entries!$B:$F, 2, FALSE()),"")</f>
        <v/>
      </c>
      <c r="I1319" s="0" t="str">
        <f aca="false">IFERROR(VLOOKUP(F1319, Entries!$B:$F, 3, FALSE()),"")</f>
        <v/>
      </c>
      <c r="J1319" s="0" t="str">
        <f aca="false">IFERROR(VLOOKUP(F1319, Entries!$B:$F, 4, FALSE()),"")</f>
        <v/>
      </c>
      <c r="K1319" s="0" t="str">
        <f aca="false">IFERROR(VLOOKUP(F1319, Entries!$B:$F, 5, FALSE()),"")</f>
        <v/>
      </c>
      <c r="L1319" s="0" t="str">
        <f aca="false">LEFT(Table22[[#This Row],[Category]],2)</f>
        <v/>
      </c>
      <c r="M1319" s="0" t="str">
        <f aca="false">IF(F1319&lt;&gt;0,COUNTIF($L$2:L1319,L1319),"")</f>
        <v/>
      </c>
      <c r="N1319" s="0" t="str">
        <f aca="false">IF(F1319&lt;&gt;0,L1319&amp;":"&amp;M1319,"")</f>
        <v/>
      </c>
    </row>
    <row r="1320" customFormat="false" ht="15" hidden="false" customHeight="false" outlineLevel="0" collapsed="false">
      <c r="A1320" s="5" t="n">
        <v>1319</v>
      </c>
      <c r="B1320" s="5" t="str">
        <f aca="false">IF(F1320&lt;&gt;"",COUNTIF($J$2:J1320,J1320),"")</f>
        <v/>
      </c>
      <c r="C1320" s="5" t="str">
        <f aca="false">IF(F1320&lt;&gt;0,J1320&amp;":"&amp;B1320,"")</f>
        <v/>
      </c>
      <c r="D1320" s="5" t="str">
        <f aca="false">IF(F1320&lt;&gt;0,COUNTIF($K$2:K1320,K1320),"")</f>
        <v/>
      </c>
      <c r="E1320" s="5" t="str">
        <f aca="false">IF(F1320&lt;&gt;0,K1320&amp;":"&amp;D1320,"")</f>
        <v/>
      </c>
      <c r="G1320" s="21"/>
      <c r="H1320" s="0" t="str">
        <f aca="false">IFERROR(VLOOKUP(F1320, Entries!$B:$F, 2, FALSE()),"")</f>
        <v/>
      </c>
      <c r="I1320" s="0" t="str">
        <f aca="false">IFERROR(VLOOKUP(F1320, Entries!$B:$F, 3, FALSE()),"")</f>
        <v/>
      </c>
      <c r="J1320" s="0" t="str">
        <f aca="false">IFERROR(VLOOKUP(F1320, Entries!$B:$F, 4, FALSE()),"")</f>
        <v/>
      </c>
      <c r="K1320" s="0" t="str">
        <f aca="false">IFERROR(VLOOKUP(F1320, Entries!$B:$F, 5, FALSE()),"")</f>
        <v/>
      </c>
      <c r="L1320" s="0" t="str">
        <f aca="false">LEFT(Table22[[#This Row],[Category]],2)</f>
        <v/>
      </c>
      <c r="M1320" s="0" t="str">
        <f aca="false">IF(F1320&lt;&gt;0,COUNTIF($L$2:L1320,L1320),"")</f>
        <v/>
      </c>
      <c r="N1320" s="0" t="str">
        <f aca="false">IF(F1320&lt;&gt;0,L1320&amp;":"&amp;M1320,"")</f>
        <v/>
      </c>
    </row>
    <row r="1321" customFormat="false" ht="15" hidden="false" customHeight="false" outlineLevel="0" collapsed="false">
      <c r="A1321" s="5" t="n">
        <v>1320</v>
      </c>
      <c r="B1321" s="5" t="str">
        <f aca="false">IF(F1321&lt;&gt;"",COUNTIF($J$2:J1321,J1321),"")</f>
        <v/>
      </c>
      <c r="C1321" s="5" t="str">
        <f aca="false">IF(F1321&lt;&gt;0,J1321&amp;":"&amp;B1321,"")</f>
        <v/>
      </c>
      <c r="D1321" s="5" t="str">
        <f aca="false">IF(F1321&lt;&gt;0,COUNTIF($K$2:K1321,K1321),"")</f>
        <v/>
      </c>
      <c r="E1321" s="5" t="str">
        <f aca="false">IF(F1321&lt;&gt;0,K1321&amp;":"&amp;D1321,"")</f>
        <v/>
      </c>
      <c r="G1321" s="21"/>
      <c r="H1321" s="0" t="str">
        <f aca="false">IFERROR(VLOOKUP(F1321, Entries!$B:$F, 2, FALSE()),"")</f>
        <v/>
      </c>
      <c r="I1321" s="0" t="str">
        <f aca="false">IFERROR(VLOOKUP(F1321, Entries!$B:$F, 3, FALSE()),"")</f>
        <v/>
      </c>
      <c r="J1321" s="0" t="str">
        <f aca="false">IFERROR(VLOOKUP(F1321, Entries!$B:$F, 4, FALSE()),"")</f>
        <v/>
      </c>
      <c r="K1321" s="0" t="str">
        <f aca="false">IFERROR(VLOOKUP(F1321, Entries!$B:$F, 5, FALSE()),"")</f>
        <v/>
      </c>
      <c r="L1321" s="0" t="str">
        <f aca="false">LEFT(Table22[[#This Row],[Category]],2)</f>
        <v/>
      </c>
      <c r="M1321" s="0" t="str">
        <f aca="false">IF(F1321&lt;&gt;0,COUNTIF($L$2:L1321,L1321),"")</f>
        <v/>
      </c>
      <c r="N1321" s="0" t="str">
        <f aca="false">IF(F1321&lt;&gt;0,L1321&amp;":"&amp;M1321,"")</f>
        <v/>
      </c>
    </row>
    <row r="1322" customFormat="false" ht="15" hidden="false" customHeight="false" outlineLevel="0" collapsed="false">
      <c r="A1322" s="5" t="n">
        <v>1321</v>
      </c>
      <c r="B1322" s="5" t="str">
        <f aca="false">IF(F1322&lt;&gt;"",COUNTIF($J$2:J1322,J1322),"")</f>
        <v/>
      </c>
      <c r="C1322" s="5" t="str">
        <f aca="false">IF(F1322&lt;&gt;0,J1322&amp;":"&amp;B1322,"")</f>
        <v/>
      </c>
      <c r="D1322" s="5" t="str">
        <f aca="false">IF(F1322&lt;&gt;0,COUNTIF($K$2:K1322,K1322),"")</f>
        <v/>
      </c>
      <c r="E1322" s="5" t="str">
        <f aca="false">IF(F1322&lt;&gt;0,K1322&amp;":"&amp;D1322,"")</f>
        <v/>
      </c>
      <c r="G1322" s="21"/>
      <c r="H1322" s="0" t="str">
        <f aca="false">IFERROR(VLOOKUP(F1322, Entries!$B:$F, 2, FALSE()),"")</f>
        <v/>
      </c>
      <c r="I1322" s="0" t="str">
        <f aca="false">IFERROR(VLOOKUP(F1322, Entries!$B:$F, 3, FALSE()),"")</f>
        <v/>
      </c>
      <c r="J1322" s="0" t="str">
        <f aca="false">IFERROR(VLOOKUP(F1322, Entries!$B:$F, 4, FALSE()),"")</f>
        <v/>
      </c>
      <c r="K1322" s="0" t="str">
        <f aca="false">IFERROR(VLOOKUP(F1322, Entries!$B:$F, 5, FALSE()),"")</f>
        <v/>
      </c>
      <c r="L1322" s="0" t="str">
        <f aca="false">LEFT(Table22[[#This Row],[Category]],2)</f>
        <v/>
      </c>
      <c r="M1322" s="0" t="str">
        <f aca="false">IF(F1322&lt;&gt;0,COUNTIF($L$2:L1322,L1322),"")</f>
        <v/>
      </c>
      <c r="N1322" s="0" t="str">
        <f aca="false">IF(F1322&lt;&gt;0,L1322&amp;":"&amp;M1322,"")</f>
        <v/>
      </c>
    </row>
    <row r="1323" customFormat="false" ht="15" hidden="false" customHeight="false" outlineLevel="0" collapsed="false">
      <c r="A1323" s="5" t="n">
        <v>1322</v>
      </c>
      <c r="B1323" s="5" t="str">
        <f aca="false">IF(F1323&lt;&gt;"",COUNTIF($J$2:J1323,J1323),"")</f>
        <v/>
      </c>
      <c r="C1323" s="5" t="str">
        <f aca="false">IF(F1323&lt;&gt;0,J1323&amp;":"&amp;B1323,"")</f>
        <v/>
      </c>
      <c r="D1323" s="5" t="str">
        <f aca="false">IF(F1323&lt;&gt;0,COUNTIF($K$2:K1323,K1323),"")</f>
        <v/>
      </c>
      <c r="E1323" s="5" t="str">
        <f aca="false">IF(F1323&lt;&gt;0,K1323&amp;":"&amp;D1323,"")</f>
        <v/>
      </c>
      <c r="G1323" s="21"/>
      <c r="H1323" s="0" t="str">
        <f aca="false">IFERROR(VLOOKUP(F1323, Entries!$B:$F, 2, FALSE()),"")</f>
        <v/>
      </c>
      <c r="I1323" s="0" t="str">
        <f aca="false">IFERROR(VLOOKUP(F1323, Entries!$B:$F, 3, FALSE()),"")</f>
        <v/>
      </c>
      <c r="J1323" s="0" t="str">
        <f aca="false">IFERROR(VLOOKUP(F1323, Entries!$B:$F, 4, FALSE()),"")</f>
        <v/>
      </c>
      <c r="K1323" s="0" t="str">
        <f aca="false">IFERROR(VLOOKUP(F1323, Entries!$B:$F, 5, FALSE()),"")</f>
        <v/>
      </c>
      <c r="L1323" s="0" t="str">
        <f aca="false">LEFT(Table22[[#This Row],[Category]],2)</f>
        <v/>
      </c>
      <c r="M1323" s="0" t="str">
        <f aca="false">IF(F1323&lt;&gt;0,COUNTIF($L$2:L1323,L1323),"")</f>
        <v/>
      </c>
      <c r="N1323" s="0" t="str">
        <f aca="false">IF(F1323&lt;&gt;0,L1323&amp;":"&amp;M1323,"")</f>
        <v/>
      </c>
    </row>
    <row r="1324" customFormat="false" ht="15" hidden="false" customHeight="false" outlineLevel="0" collapsed="false">
      <c r="A1324" s="5" t="n">
        <v>1323</v>
      </c>
      <c r="B1324" s="5" t="str">
        <f aca="false">IF(F1324&lt;&gt;"",COUNTIF($J$2:J1324,J1324),"")</f>
        <v/>
      </c>
      <c r="C1324" s="5" t="str">
        <f aca="false">IF(F1324&lt;&gt;0,J1324&amp;":"&amp;B1324,"")</f>
        <v/>
      </c>
      <c r="D1324" s="5" t="str">
        <f aca="false">IF(F1324&lt;&gt;0,COUNTIF($K$2:K1324,K1324),"")</f>
        <v/>
      </c>
      <c r="E1324" s="5" t="str">
        <f aca="false">IF(F1324&lt;&gt;0,K1324&amp;":"&amp;D1324,"")</f>
        <v/>
      </c>
      <c r="G1324" s="21"/>
      <c r="H1324" s="0" t="str">
        <f aca="false">IFERROR(VLOOKUP(F1324, Entries!$B:$F, 2, FALSE()),"")</f>
        <v/>
      </c>
      <c r="I1324" s="0" t="str">
        <f aca="false">IFERROR(VLOOKUP(F1324, Entries!$B:$F, 3, FALSE()),"")</f>
        <v/>
      </c>
      <c r="J1324" s="0" t="str">
        <f aca="false">IFERROR(VLOOKUP(F1324, Entries!$B:$F, 4, FALSE()),"")</f>
        <v/>
      </c>
      <c r="K1324" s="0" t="str">
        <f aca="false">IFERROR(VLOOKUP(F1324, Entries!$B:$F, 5, FALSE()),"")</f>
        <v/>
      </c>
      <c r="L1324" s="0" t="str">
        <f aca="false">LEFT(Table22[[#This Row],[Category]],2)</f>
        <v/>
      </c>
      <c r="M1324" s="0" t="str">
        <f aca="false">IF(F1324&lt;&gt;0,COUNTIF($L$2:L1324,L1324),"")</f>
        <v/>
      </c>
      <c r="N1324" s="0" t="str">
        <f aca="false">IF(F1324&lt;&gt;0,L1324&amp;":"&amp;M1324,"")</f>
        <v/>
      </c>
    </row>
    <row r="1325" customFormat="false" ht="15" hidden="false" customHeight="false" outlineLevel="0" collapsed="false">
      <c r="A1325" s="5" t="n">
        <v>1324</v>
      </c>
      <c r="B1325" s="5" t="str">
        <f aca="false">IF(F1325&lt;&gt;"",COUNTIF($J$2:J1325,J1325),"")</f>
        <v/>
      </c>
      <c r="C1325" s="5" t="str">
        <f aca="false">IF(F1325&lt;&gt;0,J1325&amp;":"&amp;B1325,"")</f>
        <v/>
      </c>
      <c r="D1325" s="5" t="str">
        <f aca="false">IF(F1325&lt;&gt;0,COUNTIF($K$2:K1325,K1325),"")</f>
        <v/>
      </c>
      <c r="E1325" s="5" t="str">
        <f aca="false">IF(F1325&lt;&gt;0,K1325&amp;":"&amp;D1325,"")</f>
        <v/>
      </c>
      <c r="G1325" s="21"/>
      <c r="H1325" s="0" t="str">
        <f aca="false">IFERROR(VLOOKUP(F1325, Entries!$B:$F, 2, FALSE()),"")</f>
        <v/>
      </c>
      <c r="I1325" s="0" t="str">
        <f aca="false">IFERROR(VLOOKUP(F1325, Entries!$B:$F, 3, FALSE()),"")</f>
        <v/>
      </c>
      <c r="J1325" s="0" t="str">
        <f aca="false">IFERROR(VLOOKUP(F1325, Entries!$B:$F, 4, FALSE()),"")</f>
        <v/>
      </c>
      <c r="K1325" s="0" t="str">
        <f aca="false">IFERROR(VLOOKUP(F1325, Entries!$B:$F, 5, FALSE()),"")</f>
        <v/>
      </c>
      <c r="L1325" s="0" t="str">
        <f aca="false">LEFT(Table22[[#This Row],[Category]],2)</f>
        <v/>
      </c>
      <c r="M1325" s="0" t="str">
        <f aca="false">IF(F1325&lt;&gt;0,COUNTIF($L$2:L1325,L1325),"")</f>
        <v/>
      </c>
      <c r="N1325" s="0" t="str">
        <f aca="false">IF(F1325&lt;&gt;0,L1325&amp;":"&amp;M1325,"")</f>
        <v/>
      </c>
    </row>
    <row r="1326" customFormat="false" ht="15" hidden="false" customHeight="false" outlineLevel="0" collapsed="false">
      <c r="A1326" s="5" t="n">
        <v>1325</v>
      </c>
      <c r="B1326" s="5" t="str">
        <f aca="false">IF(F1326&lt;&gt;"",COUNTIF($J$2:J1326,J1326),"")</f>
        <v/>
      </c>
      <c r="C1326" s="5" t="str">
        <f aca="false">IF(F1326&lt;&gt;0,J1326&amp;":"&amp;B1326,"")</f>
        <v/>
      </c>
      <c r="D1326" s="5" t="str">
        <f aca="false">IF(F1326&lt;&gt;0,COUNTIF($K$2:K1326,K1326),"")</f>
        <v/>
      </c>
      <c r="E1326" s="5" t="str">
        <f aca="false">IF(F1326&lt;&gt;0,K1326&amp;":"&amp;D1326,"")</f>
        <v/>
      </c>
      <c r="G1326" s="21"/>
      <c r="H1326" s="0" t="str">
        <f aca="false">IFERROR(VLOOKUP(F1326, Entries!$B:$F, 2, FALSE()),"")</f>
        <v/>
      </c>
      <c r="I1326" s="0" t="str">
        <f aca="false">IFERROR(VLOOKUP(F1326, Entries!$B:$F, 3, FALSE()),"")</f>
        <v/>
      </c>
      <c r="J1326" s="0" t="str">
        <f aca="false">IFERROR(VLOOKUP(F1326, Entries!$B:$F, 4, FALSE()),"")</f>
        <v/>
      </c>
      <c r="K1326" s="0" t="str">
        <f aca="false">IFERROR(VLOOKUP(F1326, Entries!$B:$F, 5, FALSE()),"")</f>
        <v/>
      </c>
      <c r="L1326" s="0" t="str">
        <f aca="false">LEFT(Table22[[#This Row],[Category]],2)</f>
        <v/>
      </c>
      <c r="M1326" s="0" t="str">
        <f aca="false">IF(F1326&lt;&gt;0,COUNTIF($L$2:L1326,L1326),"")</f>
        <v/>
      </c>
      <c r="N1326" s="0" t="str">
        <f aca="false">IF(F1326&lt;&gt;0,L1326&amp;":"&amp;M1326,"")</f>
        <v/>
      </c>
    </row>
    <row r="1327" customFormat="false" ht="15" hidden="false" customHeight="false" outlineLevel="0" collapsed="false">
      <c r="A1327" s="5" t="n">
        <v>1326</v>
      </c>
      <c r="B1327" s="5" t="str">
        <f aca="false">IF(F1327&lt;&gt;"",COUNTIF($J$2:J1327,J1327),"")</f>
        <v/>
      </c>
      <c r="C1327" s="5" t="str">
        <f aca="false">IF(F1327&lt;&gt;0,J1327&amp;":"&amp;B1327,"")</f>
        <v/>
      </c>
      <c r="D1327" s="5" t="str">
        <f aca="false">IF(F1327&lt;&gt;0,COUNTIF($K$2:K1327,K1327),"")</f>
        <v/>
      </c>
      <c r="E1327" s="5" t="str">
        <f aca="false">IF(F1327&lt;&gt;0,K1327&amp;":"&amp;D1327,"")</f>
        <v/>
      </c>
      <c r="G1327" s="21"/>
      <c r="H1327" s="0" t="str">
        <f aca="false">IFERROR(VLOOKUP(F1327, Entries!$B:$F, 2, FALSE()),"")</f>
        <v/>
      </c>
      <c r="I1327" s="0" t="str">
        <f aca="false">IFERROR(VLOOKUP(F1327, Entries!$B:$F, 3, FALSE()),"")</f>
        <v/>
      </c>
      <c r="J1327" s="0" t="str">
        <f aca="false">IFERROR(VLOOKUP(F1327, Entries!$B:$F, 4, FALSE()),"")</f>
        <v/>
      </c>
      <c r="K1327" s="0" t="str">
        <f aca="false">IFERROR(VLOOKUP(F1327, Entries!$B:$F, 5, FALSE()),"")</f>
        <v/>
      </c>
      <c r="L1327" s="0" t="str">
        <f aca="false">LEFT(Table22[[#This Row],[Category]],2)</f>
        <v/>
      </c>
      <c r="M1327" s="0" t="str">
        <f aca="false">IF(F1327&lt;&gt;0,COUNTIF($L$2:L1327,L1327),"")</f>
        <v/>
      </c>
      <c r="N1327" s="0" t="str">
        <f aca="false">IF(F1327&lt;&gt;0,L1327&amp;":"&amp;M1327,"")</f>
        <v/>
      </c>
    </row>
    <row r="1328" customFormat="false" ht="15" hidden="false" customHeight="false" outlineLevel="0" collapsed="false">
      <c r="A1328" s="5" t="n">
        <v>1327</v>
      </c>
      <c r="B1328" s="5" t="str">
        <f aca="false">IF(F1328&lt;&gt;"",COUNTIF($J$2:J1328,J1328),"")</f>
        <v/>
      </c>
      <c r="C1328" s="5" t="str">
        <f aca="false">IF(F1328&lt;&gt;0,J1328&amp;":"&amp;B1328,"")</f>
        <v/>
      </c>
      <c r="D1328" s="5" t="str">
        <f aca="false">IF(F1328&lt;&gt;0,COUNTIF($K$2:K1328,K1328),"")</f>
        <v/>
      </c>
      <c r="E1328" s="5" t="str">
        <f aca="false">IF(F1328&lt;&gt;0,K1328&amp;":"&amp;D1328,"")</f>
        <v/>
      </c>
      <c r="G1328" s="21"/>
      <c r="H1328" s="0" t="str">
        <f aca="false">IFERROR(VLOOKUP(F1328, Entries!$B:$F, 2, FALSE()),"")</f>
        <v/>
      </c>
      <c r="I1328" s="0" t="str">
        <f aca="false">IFERROR(VLOOKUP(F1328, Entries!$B:$F, 3, FALSE()),"")</f>
        <v/>
      </c>
      <c r="J1328" s="0" t="str">
        <f aca="false">IFERROR(VLOOKUP(F1328, Entries!$B:$F, 4, FALSE()),"")</f>
        <v/>
      </c>
      <c r="K1328" s="0" t="str">
        <f aca="false">IFERROR(VLOOKUP(F1328, Entries!$B:$F, 5, FALSE()),"")</f>
        <v/>
      </c>
      <c r="L1328" s="0" t="str">
        <f aca="false">LEFT(Table22[[#This Row],[Category]],2)</f>
        <v/>
      </c>
      <c r="M1328" s="0" t="str">
        <f aca="false">IF(F1328&lt;&gt;0,COUNTIF($L$2:L1328,L1328),"")</f>
        <v/>
      </c>
      <c r="N1328" s="0" t="str">
        <f aca="false">IF(F1328&lt;&gt;0,L1328&amp;":"&amp;M1328,"")</f>
        <v/>
      </c>
    </row>
    <row r="1329" customFormat="false" ht="15" hidden="false" customHeight="false" outlineLevel="0" collapsed="false">
      <c r="A1329" s="5" t="n">
        <v>1328</v>
      </c>
      <c r="B1329" s="5" t="str">
        <f aca="false">IF(F1329&lt;&gt;"",COUNTIF($J$2:J1329,J1329),"")</f>
        <v/>
      </c>
      <c r="C1329" s="5" t="str">
        <f aca="false">IF(F1329&lt;&gt;0,J1329&amp;":"&amp;B1329,"")</f>
        <v/>
      </c>
      <c r="D1329" s="5" t="str">
        <f aca="false">IF(F1329&lt;&gt;0,COUNTIF($K$2:K1329,K1329),"")</f>
        <v/>
      </c>
      <c r="E1329" s="5" t="str">
        <f aca="false">IF(F1329&lt;&gt;0,K1329&amp;":"&amp;D1329,"")</f>
        <v/>
      </c>
      <c r="G1329" s="21"/>
      <c r="H1329" s="0" t="str">
        <f aca="false">IFERROR(VLOOKUP(F1329, Entries!$B:$F, 2, FALSE()),"")</f>
        <v/>
      </c>
      <c r="I1329" s="0" t="str">
        <f aca="false">IFERROR(VLOOKUP(F1329, Entries!$B:$F, 3, FALSE()),"")</f>
        <v/>
      </c>
      <c r="J1329" s="0" t="str">
        <f aca="false">IFERROR(VLOOKUP(F1329, Entries!$B:$F, 4, FALSE()),"")</f>
        <v/>
      </c>
      <c r="K1329" s="0" t="str">
        <f aca="false">IFERROR(VLOOKUP(F1329, Entries!$B:$F, 5, FALSE()),"")</f>
        <v/>
      </c>
      <c r="L1329" s="0" t="str">
        <f aca="false">LEFT(Table22[[#This Row],[Category]],2)</f>
        <v/>
      </c>
      <c r="M1329" s="0" t="str">
        <f aca="false">IF(F1329&lt;&gt;0,COUNTIF($L$2:L1329,L1329),"")</f>
        <v/>
      </c>
      <c r="N1329" s="0" t="str">
        <f aca="false">IF(F1329&lt;&gt;0,L1329&amp;":"&amp;M1329,"")</f>
        <v/>
      </c>
    </row>
    <row r="1330" customFormat="false" ht="15" hidden="false" customHeight="false" outlineLevel="0" collapsed="false">
      <c r="A1330" s="5" t="n">
        <v>1329</v>
      </c>
      <c r="B1330" s="5" t="str">
        <f aca="false">IF(F1330&lt;&gt;"",COUNTIF($J$2:J1330,J1330),"")</f>
        <v/>
      </c>
      <c r="C1330" s="5" t="str">
        <f aca="false">IF(F1330&lt;&gt;0,J1330&amp;":"&amp;B1330,"")</f>
        <v/>
      </c>
      <c r="D1330" s="5" t="str">
        <f aca="false">IF(F1330&lt;&gt;0,COUNTIF($K$2:K1330,K1330),"")</f>
        <v/>
      </c>
      <c r="E1330" s="5" t="str">
        <f aca="false">IF(F1330&lt;&gt;0,K1330&amp;":"&amp;D1330,"")</f>
        <v/>
      </c>
      <c r="G1330" s="21"/>
      <c r="H1330" s="0" t="str">
        <f aca="false">IFERROR(VLOOKUP(F1330, Entries!$B:$F, 2, FALSE()),"")</f>
        <v/>
      </c>
      <c r="I1330" s="0" t="str">
        <f aca="false">IFERROR(VLOOKUP(F1330, Entries!$B:$F, 3, FALSE()),"")</f>
        <v/>
      </c>
      <c r="J1330" s="0" t="str">
        <f aca="false">IFERROR(VLOOKUP(F1330, Entries!$B:$F, 4, FALSE()),"")</f>
        <v/>
      </c>
      <c r="K1330" s="0" t="str">
        <f aca="false">IFERROR(VLOOKUP(F1330, Entries!$B:$F, 5, FALSE()),"")</f>
        <v/>
      </c>
      <c r="L1330" s="0" t="str">
        <f aca="false">LEFT(Table22[[#This Row],[Category]],2)</f>
        <v/>
      </c>
      <c r="M1330" s="0" t="str">
        <f aca="false">IF(F1330&lt;&gt;0,COUNTIF($L$2:L1330,L1330),"")</f>
        <v/>
      </c>
      <c r="N1330" s="0" t="str">
        <f aca="false">IF(F1330&lt;&gt;0,L1330&amp;":"&amp;M1330,"")</f>
        <v/>
      </c>
    </row>
    <row r="1331" customFormat="false" ht="15" hidden="false" customHeight="false" outlineLevel="0" collapsed="false">
      <c r="A1331" s="5" t="n">
        <v>1330</v>
      </c>
      <c r="B1331" s="5" t="str">
        <f aca="false">IF(F1331&lt;&gt;"",COUNTIF($J$2:J1331,J1331),"")</f>
        <v/>
      </c>
      <c r="C1331" s="5" t="str">
        <f aca="false">IF(F1331&lt;&gt;0,J1331&amp;":"&amp;B1331,"")</f>
        <v/>
      </c>
      <c r="D1331" s="5" t="str">
        <f aca="false">IF(F1331&lt;&gt;0,COUNTIF($K$2:K1331,K1331),"")</f>
        <v/>
      </c>
      <c r="E1331" s="5" t="str">
        <f aca="false">IF(F1331&lt;&gt;0,K1331&amp;":"&amp;D1331,"")</f>
        <v/>
      </c>
      <c r="G1331" s="21"/>
      <c r="H1331" s="0" t="str">
        <f aca="false">IFERROR(VLOOKUP(F1331, Entries!$B:$F, 2, FALSE()),"")</f>
        <v/>
      </c>
      <c r="I1331" s="0" t="str">
        <f aca="false">IFERROR(VLOOKUP(F1331, Entries!$B:$F, 3, FALSE()),"")</f>
        <v/>
      </c>
      <c r="J1331" s="0" t="str">
        <f aca="false">IFERROR(VLOOKUP(F1331, Entries!$B:$F, 4, FALSE()),"")</f>
        <v/>
      </c>
      <c r="K1331" s="0" t="str">
        <f aca="false">IFERROR(VLOOKUP(F1331, Entries!$B:$F, 5, FALSE()),"")</f>
        <v/>
      </c>
      <c r="L1331" s="0" t="str">
        <f aca="false">LEFT(Table22[[#This Row],[Category]],2)</f>
        <v/>
      </c>
      <c r="M1331" s="0" t="str">
        <f aca="false">IF(F1331&lt;&gt;0,COUNTIF($L$2:L1331,L1331),"")</f>
        <v/>
      </c>
      <c r="N1331" s="0" t="str">
        <f aca="false">IF(F1331&lt;&gt;0,L1331&amp;":"&amp;M1331,"")</f>
        <v/>
      </c>
    </row>
    <row r="1332" customFormat="false" ht="15" hidden="false" customHeight="false" outlineLevel="0" collapsed="false">
      <c r="A1332" s="5" t="n">
        <v>1331</v>
      </c>
      <c r="B1332" s="5" t="str">
        <f aca="false">IF(F1332&lt;&gt;"",COUNTIF($J$2:J1332,J1332),"")</f>
        <v/>
      </c>
      <c r="C1332" s="5" t="str">
        <f aca="false">IF(F1332&lt;&gt;0,J1332&amp;":"&amp;B1332,"")</f>
        <v/>
      </c>
      <c r="D1332" s="5" t="str">
        <f aca="false">IF(F1332&lt;&gt;0,COUNTIF($K$2:K1332,K1332),"")</f>
        <v/>
      </c>
      <c r="E1332" s="5" t="str">
        <f aca="false">IF(F1332&lt;&gt;0,K1332&amp;":"&amp;D1332,"")</f>
        <v/>
      </c>
      <c r="G1332" s="21"/>
      <c r="H1332" s="0" t="str">
        <f aca="false">IFERROR(VLOOKUP(F1332, Entries!$B:$F, 2, FALSE()),"")</f>
        <v/>
      </c>
      <c r="I1332" s="0" t="str">
        <f aca="false">IFERROR(VLOOKUP(F1332, Entries!$B:$F, 3, FALSE()),"")</f>
        <v/>
      </c>
      <c r="J1332" s="0" t="str">
        <f aca="false">IFERROR(VLOOKUP(F1332, Entries!$B:$F, 4, FALSE()),"")</f>
        <v/>
      </c>
      <c r="K1332" s="0" t="str">
        <f aca="false">IFERROR(VLOOKUP(F1332, Entries!$B:$F, 5, FALSE()),"")</f>
        <v/>
      </c>
      <c r="L1332" s="0" t="str">
        <f aca="false">LEFT(Table22[[#This Row],[Category]],2)</f>
        <v/>
      </c>
      <c r="M1332" s="0" t="str">
        <f aca="false">IF(F1332&lt;&gt;0,COUNTIF($L$2:L1332,L1332),"")</f>
        <v/>
      </c>
      <c r="N1332" s="0" t="str">
        <f aca="false">IF(F1332&lt;&gt;0,L1332&amp;":"&amp;M1332,"")</f>
        <v/>
      </c>
    </row>
    <row r="1333" customFormat="false" ht="15" hidden="false" customHeight="false" outlineLevel="0" collapsed="false">
      <c r="A1333" s="5" t="n">
        <v>1332</v>
      </c>
      <c r="B1333" s="5" t="str">
        <f aca="false">IF(F1333&lt;&gt;"",COUNTIF($J$2:J1333,J1333),"")</f>
        <v/>
      </c>
      <c r="C1333" s="5" t="str">
        <f aca="false">IF(F1333&lt;&gt;0,J1333&amp;":"&amp;B1333,"")</f>
        <v/>
      </c>
      <c r="D1333" s="5" t="str">
        <f aca="false">IF(F1333&lt;&gt;0,COUNTIF($K$2:K1333,K1333),"")</f>
        <v/>
      </c>
      <c r="E1333" s="5" t="str">
        <f aca="false">IF(F1333&lt;&gt;0,K1333&amp;":"&amp;D1333,"")</f>
        <v/>
      </c>
      <c r="G1333" s="21"/>
      <c r="H1333" s="0" t="str">
        <f aca="false">IFERROR(VLOOKUP(F1333, Entries!$B:$F, 2, FALSE()),"")</f>
        <v/>
      </c>
      <c r="I1333" s="0" t="str">
        <f aca="false">IFERROR(VLOOKUP(F1333, Entries!$B:$F, 3, FALSE()),"")</f>
        <v/>
      </c>
      <c r="J1333" s="0" t="str">
        <f aca="false">IFERROR(VLOOKUP(F1333, Entries!$B:$F, 4, FALSE()),"")</f>
        <v/>
      </c>
      <c r="K1333" s="0" t="str">
        <f aca="false">IFERROR(VLOOKUP(F1333, Entries!$B:$F, 5, FALSE()),"")</f>
        <v/>
      </c>
      <c r="L1333" s="0" t="str">
        <f aca="false">LEFT(Table22[[#This Row],[Category]],2)</f>
        <v/>
      </c>
      <c r="M1333" s="0" t="str">
        <f aca="false">IF(F1333&lt;&gt;0,COUNTIF($L$2:L1333,L1333),"")</f>
        <v/>
      </c>
      <c r="N1333" s="0" t="str">
        <f aca="false">IF(F1333&lt;&gt;0,L1333&amp;":"&amp;M1333,"")</f>
        <v/>
      </c>
    </row>
    <row r="1334" customFormat="false" ht="15" hidden="false" customHeight="false" outlineLevel="0" collapsed="false">
      <c r="A1334" s="5" t="n">
        <v>1333</v>
      </c>
      <c r="B1334" s="5" t="str">
        <f aca="false">IF(F1334&lt;&gt;"",COUNTIF($J$2:J1334,J1334),"")</f>
        <v/>
      </c>
      <c r="C1334" s="5" t="str">
        <f aca="false">IF(F1334&lt;&gt;0,J1334&amp;":"&amp;B1334,"")</f>
        <v/>
      </c>
      <c r="D1334" s="5" t="str">
        <f aca="false">IF(F1334&lt;&gt;0,COUNTIF($K$2:K1334,K1334),"")</f>
        <v/>
      </c>
      <c r="E1334" s="5" t="str">
        <f aca="false">IF(F1334&lt;&gt;0,K1334&amp;":"&amp;D1334,"")</f>
        <v/>
      </c>
      <c r="G1334" s="21"/>
      <c r="H1334" s="0" t="str">
        <f aca="false">IFERROR(VLOOKUP(F1334, Entries!$B:$F, 2, FALSE()),"")</f>
        <v/>
      </c>
      <c r="I1334" s="0" t="str">
        <f aca="false">IFERROR(VLOOKUP(F1334, Entries!$B:$F, 3, FALSE()),"")</f>
        <v/>
      </c>
      <c r="J1334" s="0" t="str">
        <f aca="false">IFERROR(VLOOKUP(F1334, Entries!$B:$F, 4, FALSE()),"")</f>
        <v/>
      </c>
      <c r="K1334" s="0" t="str">
        <f aca="false">IFERROR(VLOOKUP(F1334, Entries!$B:$F, 5, FALSE()),"")</f>
        <v/>
      </c>
      <c r="L1334" s="0" t="str">
        <f aca="false">LEFT(Table22[[#This Row],[Category]],2)</f>
        <v/>
      </c>
      <c r="M1334" s="0" t="str">
        <f aca="false">IF(F1334&lt;&gt;0,COUNTIF($L$2:L1334,L1334),"")</f>
        <v/>
      </c>
      <c r="N1334" s="0" t="str">
        <f aca="false">IF(F1334&lt;&gt;0,L1334&amp;":"&amp;M1334,"")</f>
        <v/>
      </c>
    </row>
    <row r="1335" customFormat="false" ht="15" hidden="false" customHeight="false" outlineLevel="0" collapsed="false">
      <c r="A1335" s="5" t="n">
        <v>1334</v>
      </c>
      <c r="B1335" s="5" t="str">
        <f aca="false">IF(F1335&lt;&gt;"",COUNTIF($J$2:J1335,J1335),"")</f>
        <v/>
      </c>
      <c r="C1335" s="5" t="str">
        <f aca="false">IF(F1335&lt;&gt;0,J1335&amp;":"&amp;B1335,"")</f>
        <v/>
      </c>
      <c r="D1335" s="5" t="str">
        <f aca="false">IF(F1335&lt;&gt;0,COUNTIF($K$2:K1335,K1335),"")</f>
        <v/>
      </c>
      <c r="E1335" s="5" t="str">
        <f aca="false">IF(F1335&lt;&gt;0,K1335&amp;":"&amp;D1335,"")</f>
        <v/>
      </c>
      <c r="G1335" s="21"/>
      <c r="H1335" s="0" t="str">
        <f aca="false">IFERROR(VLOOKUP(F1335, Entries!$B:$F, 2, FALSE()),"")</f>
        <v/>
      </c>
      <c r="I1335" s="0" t="str">
        <f aca="false">IFERROR(VLOOKUP(F1335, Entries!$B:$F, 3, FALSE()),"")</f>
        <v/>
      </c>
      <c r="J1335" s="0" t="str">
        <f aca="false">IFERROR(VLOOKUP(F1335, Entries!$B:$F, 4, FALSE()),"")</f>
        <v/>
      </c>
      <c r="K1335" s="0" t="str">
        <f aca="false">IFERROR(VLOOKUP(F1335, Entries!$B:$F, 5, FALSE()),"")</f>
        <v/>
      </c>
      <c r="L1335" s="0" t="str">
        <f aca="false">LEFT(Table22[[#This Row],[Category]],2)</f>
        <v/>
      </c>
      <c r="M1335" s="0" t="str">
        <f aca="false">IF(F1335&lt;&gt;0,COUNTIF($L$2:L1335,L1335),"")</f>
        <v/>
      </c>
      <c r="N1335" s="0" t="str">
        <f aca="false">IF(F1335&lt;&gt;0,L1335&amp;":"&amp;M1335,"")</f>
        <v/>
      </c>
    </row>
    <row r="1336" customFormat="false" ht="15" hidden="false" customHeight="false" outlineLevel="0" collapsed="false">
      <c r="A1336" s="5" t="n">
        <v>1335</v>
      </c>
      <c r="B1336" s="5" t="str">
        <f aca="false">IF(F1336&lt;&gt;"",COUNTIF($J$2:J1336,J1336),"")</f>
        <v/>
      </c>
      <c r="C1336" s="5" t="str">
        <f aca="false">IF(F1336&lt;&gt;0,J1336&amp;":"&amp;B1336,"")</f>
        <v/>
      </c>
      <c r="D1336" s="5" t="str">
        <f aca="false">IF(F1336&lt;&gt;0,COUNTIF($K$2:K1336,K1336),"")</f>
        <v/>
      </c>
      <c r="E1336" s="5" t="str">
        <f aca="false">IF(F1336&lt;&gt;0,K1336&amp;":"&amp;D1336,"")</f>
        <v/>
      </c>
      <c r="G1336" s="21"/>
      <c r="H1336" s="0" t="str">
        <f aca="false">IFERROR(VLOOKUP(F1336, Entries!$B:$F, 2, FALSE()),"")</f>
        <v/>
      </c>
      <c r="I1336" s="0" t="str">
        <f aca="false">IFERROR(VLOOKUP(F1336, Entries!$B:$F, 3, FALSE()),"")</f>
        <v/>
      </c>
      <c r="J1336" s="0" t="str">
        <f aca="false">IFERROR(VLOOKUP(F1336, Entries!$B:$F, 4, FALSE()),"")</f>
        <v/>
      </c>
      <c r="K1336" s="0" t="str">
        <f aca="false">IFERROR(VLOOKUP(F1336, Entries!$B:$F, 5, FALSE()),"")</f>
        <v/>
      </c>
      <c r="L1336" s="0" t="str">
        <f aca="false">LEFT(Table22[[#This Row],[Category]],2)</f>
        <v/>
      </c>
      <c r="M1336" s="0" t="str">
        <f aca="false">IF(F1336&lt;&gt;0,COUNTIF($L$2:L1336,L1336),"")</f>
        <v/>
      </c>
      <c r="N1336" s="0" t="str">
        <f aca="false">IF(F1336&lt;&gt;0,L1336&amp;":"&amp;M1336,"")</f>
        <v/>
      </c>
    </row>
    <row r="1337" customFormat="false" ht="15" hidden="false" customHeight="false" outlineLevel="0" collapsed="false">
      <c r="A1337" s="5" t="n">
        <v>1336</v>
      </c>
      <c r="B1337" s="5" t="str">
        <f aca="false">IF(F1337&lt;&gt;"",COUNTIF($J$2:J1337,J1337),"")</f>
        <v/>
      </c>
      <c r="C1337" s="5" t="str">
        <f aca="false">IF(F1337&lt;&gt;0,J1337&amp;":"&amp;B1337,"")</f>
        <v/>
      </c>
      <c r="D1337" s="5" t="str">
        <f aca="false">IF(F1337&lt;&gt;0,COUNTIF($K$2:K1337,K1337),"")</f>
        <v/>
      </c>
      <c r="E1337" s="5" t="str">
        <f aca="false">IF(F1337&lt;&gt;0,K1337&amp;":"&amp;D1337,"")</f>
        <v/>
      </c>
      <c r="G1337" s="21"/>
      <c r="H1337" s="0" t="str">
        <f aca="false">IFERROR(VLOOKUP(F1337, Entries!$B:$F, 2, FALSE()),"")</f>
        <v/>
      </c>
      <c r="I1337" s="0" t="str">
        <f aca="false">IFERROR(VLOOKUP(F1337, Entries!$B:$F, 3, FALSE()),"")</f>
        <v/>
      </c>
      <c r="J1337" s="0" t="str">
        <f aca="false">IFERROR(VLOOKUP(F1337, Entries!$B:$F, 4, FALSE()),"")</f>
        <v/>
      </c>
      <c r="K1337" s="0" t="str">
        <f aca="false">IFERROR(VLOOKUP(F1337, Entries!$B:$F, 5, FALSE()),"")</f>
        <v/>
      </c>
      <c r="L1337" s="0" t="str">
        <f aca="false">LEFT(Table22[[#This Row],[Category]],2)</f>
        <v/>
      </c>
      <c r="M1337" s="0" t="str">
        <f aca="false">IF(F1337&lt;&gt;0,COUNTIF($L$2:L1337,L1337),"")</f>
        <v/>
      </c>
      <c r="N1337" s="0" t="str">
        <f aca="false">IF(F1337&lt;&gt;0,L1337&amp;":"&amp;M1337,"")</f>
        <v/>
      </c>
    </row>
    <row r="1338" customFormat="false" ht="15" hidden="false" customHeight="false" outlineLevel="0" collapsed="false">
      <c r="A1338" s="5" t="n">
        <v>1337</v>
      </c>
      <c r="B1338" s="5" t="str">
        <f aca="false">IF(F1338&lt;&gt;"",COUNTIF($J$2:J1338,J1338),"")</f>
        <v/>
      </c>
      <c r="C1338" s="5" t="str">
        <f aca="false">IF(F1338&lt;&gt;0,J1338&amp;":"&amp;B1338,"")</f>
        <v/>
      </c>
      <c r="D1338" s="5" t="str">
        <f aca="false">IF(F1338&lt;&gt;0,COUNTIF($K$2:K1338,K1338),"")</f>
        <v/>
      </c>
      <c r="E1338" s="5" t="str">
        <f aca="false">IF(F1338&lt;&gt;0,K1338&amp;":"&amp;D1338,"")</f>
        <v/>
      </c>
      <c r="G1338" s="21"/>
      <c r="H1338" s="0" t="str">
        <f aca="false">IFERROR(VLOOKUP(F1338, Entries!$B:$F, 2, FALSE()),"")</f>
        <v/>
      </c>
      <c r="I1338" s="0" t="str">
        <f aca="false">IFERROR(VLOOKUP(F1338, Entries!$B:$F, 3, FALSE()),"")</f>
        <v/>
      </c>
      <c r="J1338" s="0" t="str">
        <f aca="false">IFERROR(VLOOKUP(F1338, Entries!$B:$F, 4, FALSE()),"")</f>
        <v/>
      </c>
      <c r="K1338" s="0" t="str">
        <f aca="false">IFERROR(VLOOKUP(F1338, Entries!$B:$F, 5, FALSE()),"")</f>
        <v/>
      </c>
      <c r="L1338" s="0" t="str">
        <f aca="false">LEFT(Table22[[#This Row],[Category]],2)</f>
        <v/>
      </c>
      <c r="M1338" s="0" t="str">
        <f aca="false">IF(F1338&lt;&gt;0,COUNTIF($L$2:L1338,L1338),"")</f>
        <v/>
      </c>
      <c r="N1338" s="0" t="str">
        <f aca="false">IF(F1338&lt;&gt;0,L1338&amp;":"&amp;M1338,"")</f>
        <v/>
      </c>
    </row>
    <row r="1339" customFormat="false" ht="15" hidden="false" customHeight="false" outlineLevel="0" collapsed="false">
      <c r="A1339" s="5" t="n">
        <v>1338</v>
      </c>
      <c r="B1339" s="5" t="str">
        <f aca="false">IF(F1339&lt;&gt;"",COUNTIF($J$2:J1339,J1339),"")</f>
        <v/>
      </c>
      <c r="C1339" s="5" t="str">
        <f aca="false">IF(F1339&lt;&gt;0,J1339&amp;":"&amp;B1339,"")</f>
        <v/>
      </c>
      <c r="D1339" s="5" t="str">
        <f aca="false">IF(F1339&lt;&gt;0,COUNTIF($K$2:K1339,K1339),"")</f>
        <v/>
      </c>
      <c r="E1339" s="5" t="str">
        <f aca="false">IF(F1339&lt;&gt;0,K1339&amp;":"&amp;D1339,"")</f>
        <v/>
      </c>
      <c r="G1339" s="21"/>
      <c r="H1339" s="0" t="str">
        <f aca="false">IFERROR(VLOOKUP(F1339, Entries!$B:$F, 2, FALSE()),"")</f>
        <v/>
      </c>
      <c r="I1339" s="0" t="str">
        <f aca="false">IFERROR(VLOOKUP(F1339, Entries!$B:$F, 3, FALSE()),"")</f>
        <v/>
      </c>
      <c r="J1339" s="0" t="str">
        <f aca="false">IFERROR(VLOOKUP(F1339, Entries!$B:$F, 4, FALSE()),"")</f>
        <v/>
      </c>
      <c r="K1339" s="0" t="str">
        <f aca="false">IFERROR(VLOOKUP(F1339, Entries!$B:$F, 5, FALSE()),"")</f>
        <v/>
      </c>
      <c r="L1339" s="0" t="str">
        <f aca="false">LEFT(Table22[[#This Row],[Category]],2)</f>
        <v/>
      </c>
      <c r="M1339" s="0" t="str">
        <f aca="false">IF(F1339&lt;&gt;0,COUNTIF($L$2:L1339,L1339),"")</f>
        <v/>
      </c>
      <c r="N1339" s="0" t="str">
        <f aca="false">IF(F1339&lt;&gt;0,L1339&amp;":"&amp;M1339,"")</f>
        <v/>
      </c>
    </row>
    <row r="1340" customFormat="false" ht="15" hidden="false" customHeight="false" outlineLevel="0" collapsed="false">
      <c r="A1340" s="5" t="n">
        <v>1339</v>
      </c>
      <c r="B1340" s="5" t="str">
        <f aca="false">IF(F1340&lt;&gt;"",COUNTIF($J$2:J1340,J1340),"")</f>
        <v/>
      </c>
      <c r="C1340" s="5" t="str">
        <f aca="false">IF(F1340&lt;&gt;0,J1340&amp;":"&amp;B1340,"")</f>
        <v/>
      </c>
      <c r="D1340" s="5" t="str">
        <f aca="false">IF(F1340&lt;&gt;0,COUNTIF($K$2:K1340,K1340),"")</f>
        <v/>
      </c>
      <c r="E1340" s="5" t="str">
        <f aca="false">IF(F1340&lt;&gt;0,K1340&amp;":"&amp;D1340,"")</f>
        <v/>
      </c>
      <c r="G1340" s="21"/>
      <c r="H1340" s="0" t="str">
        <f aca="false">IFERROR(VLOOKUP(F1340, Entries!$B:$F, 2, FALSE()),"")</f>
        <v/>
      </c>
      <c r="I1340" s="0" t="str">
        <f aca="false">IFERROR(VLOOKUP(F1340, Entries!$B:$F, 3, FALSE()),"")</f>
        <v/>
      </c>
      <c r="J1340" s="0" t="str">
        <f aca="false">IFERROR(VLOOKUP(F1340, Entries!$B:$F, 4, FALSE()),"")</f>
        <v/>
      </c>
      <c r="K1340" s="0" t="str">
        <f aca="false">IFERROR(VLOOKUP(F1340, Entries!$B:$F, 5, FALSE()),"")</f>
        <v/>
      </c>
      <c r="L1340" s="0" t="str">
        <f aca="false">LEFT(Table22[[#This Row],[Category]],2)</f>
        <v/>
      </c>
      <c r="M1340" s="0" t="str">
        <f aca="false">IF(F1340&lt;&gt;0,COUNTIF($L$2:L1340,L1340),"")</f>
        <v/>
      </c>
      <c r="N1340" s="0" t="str">
        <f aca="false">IF(F1340&lt;&gt;0,L1340&amp;":"&amp;M1340,"")</f>
        <v/>
      </c>
    </row>
    <row r="1341" customFormat="false" ht="15" hidden="false" customHeight="false" outlineLevel="0" collapsed="false">
      <c r="A1341" s="5" t="n">
        <v>1340</v>
      </c>
      <c r="B1341" s="5" t="str">
        <f aca="false">IF(F1341&lt;&gt;"",COUNTIF($J$2:J1341,J1341),"")</f>
        <v/>
      </c>
      <c r="C1341" s="5" t="str">
        <f aca="false">IF(F1341&lt;&gt;0,J1341&amp;":"&amp;B1341,"")</f>
        <v/>
      </c>
      <c r="D1341" s="5" t="str">
        <f aca="false">IF(F1341&lt;&gt;0,COUNTIF($K$2:K1341,K1341),"")</f>
        <v/>
      </c>
      <c r="E1341" s="5" t="str">
        <f aca="false">IF(F1341&lt;&gt;0,K1341&amp;":"&amp;D1341,"")</f>
        <v/>
      </c>
      <c r="G1341" s="21"/>
      <c r="H1341" s="0" t="str">
        <f aca="false">IFERROR(VLOOKUP(F1341, Entries!$B:$F, 2, FALSE()),"")</f>
        <v/>
      </c>
      <c r="I1341" s="0" t="str">
        <f aca="false">IFERROR(VLOOKUP(F1341, Entries!$B:$F, 3, FALSE()),"")</f>
        <v/>
      </c>
      <c r="J1341" s="0" t="str">
        <f aca="false">IFERROR(VLOOKUP(F1341, Entries!$B:$F, 4, FALSE()),"")</f>
        <v/>
      </c>
      <c r="K1341" s="0" t="str">
        <f aca="false">IFERROR(VLOOKUP(F1341, Entries!$B:$F, 5, FALSE()),"")</f>
        <v/>
      </c>
      <c r="L1341" s="0" t="str">
        <f aca="false">LEFT(Table22[[#This Row],[Category]],2)</f>
        <v/>
      </c>
      <c r="M1341" s="0" t="str">
        <f aca="false">IF(F1341&lt;&gt;0,COUNTIF($L$2:L1341,L1341),"")</f>
        <v/>
      </c>
      <c r="N1341" s="0" t="str">
        <f aca="false">IF(F1341&lt;&gt;0,L1341&amp;":"&amp;M1341,"")</f>
        <v/>
      </c>
    </row>
    <row r="1342" customFormat="false" ht="15" hidden="false" customHeight="false" outlineLevel="0" collapsed="false">
      <c r="A1342" s="5" t="n">
        <v>1341</v>
      </c>
      <c r="B1342" s="5" t="str">
        <f aca="false">IF(F1342&lt;&gt;"",COUNTIF($J$2:J1342,J1342),"")</f>
        <v/>
      </c>
      <c r="C1342" s="5" t="str">
        <f aca="false">IF(F1342&lt;&gt;0,J1342&amp;":"&amp;B1342,"")</f>
        <v/>
      </c>
      <c r="D1342" s="5" t="str">
        <f aca="false">IF(F1342&lt;&gt;0,COUNTIF($K$2:K1342,K1342),"")</f>
        <v/>
      </c>
      <c r="E1342" s="5" t="str">
        <f aca="false">IF(F1342&lt;&gt;0,K1342&amp;":"&amp;D1342,"")</f>
        <v/>
      </c>
      <c r="G1342" s="21"/>
      <c r="H1342" s="0" t="str">
        <f aca="false">IFERROR(VLOOKUP(F1342, Entries!$B:$F, 2, FALSE()),"")</f>
        <v/>
      </c>
      <c r="I1342" s="0" t="str">
        <f aca="false">IFERROR(VLOOKUP(F1342, Entries!$B:$F, 3, FALSE()),"")</f>
        <v/>
      </c>
      <c r="J1342" s="0" t="str">
        <f aca="false">IFERROR(VLOOKUP(F1342, Entries!$B:$F, 4, FALSE()),"")</f>
        <v/>
      </c>
      <c r="K1342" s="0" t="str">
        <f aca="false">IFERROR(VLOOKUP(F1342, Entries!$B:$F, 5, FALSE()),"")</f>
        <v/>
      </c>
      <c r="L1342" s="0" t="str">
        <f aca="false">LEFT(Table22[[#This Row],[Category]],2)</f>
        <v/>
      </c>
      <c r="M1342" s="0" t="str">
        <f aca="false">IF(F1342&lt;&gt;0,COUNTIF($L$2:L1342,L1342),"")</f>
        <v/>
      </c>
      <c r="N1342" s="0" t="str">
        <f aca="false">IF(F1342&lt;&gt;0,L1342&amp;":"&amp;M1342,"")</f>
        <v/>
      </c>
    </row>
    <row r="1343" customFormat="false" ht="15" hidden="false" customHeight="false" outlineLevel="0" collapsed="false">
      <c r="A1343" s="5" t="n">
        <v>1342</v>
      </c>
      <c r="B1343" s="5" t="str">
        <f aca="false">IF(F1343&lt;&gt;"",COUNTIF($J$2:J1343,J1343),"")</f>
        <v/>
      </c>
      <c r="C1343" s="5" t="str">
        <f aca="false">IF(F1343&lt;&gt;0,J1343&amp;":"&amp;B1343,"")</f>
        <v/>
      </c>
      <c r="D1343" s="5" t="str">
        <f aca="false">IF(F1343&lt;&gt;0,COUNTIF($K$2:K1343,K1343),"")</f>
        <v/>
      </c>
      <c r="E1343" s="5" t="str">
        <f aca="false">IF(F1343&lt;&gt;0,K1343&amp;":"&amp;D1343,"")</f>
        <v/>
      </c>
      <c r="G1343" s="21"/>
      <c r="H1343" s="0" t="str">
        <f aca="false">IFERROR(VLOOKUP(F1343, Entries!$B:$F, 2, FALSE()),"")</f>
        <v/>
      </c>
      <c r="I1343" s="0" t="str">
        <f aca="false">IFERROR(VLOOKUP(F1343, Entries!$B:$F, 3, FALSE()),"")</f>
        <v/>
      </c>
      <c r="J1343" s="0" t="str">
        <f aca="false">IFERROR(VLOOKUP(F1343, Entries!$B:$F, 4, FALSE()),"")</f>
        <v/>
      </c>
      <c r="K1343" s="0" t="str">
        <f aca="false">IFERROR(VLOOKUP(F1343, Entries!$B:$F, 5, FALSE()),"")</f>
        <v/>
      </c>
      <c r="L1343" s="0" t="str">
        <f aca="false">LEFT(Table22[[#This Row],[Category]],2)</f>
        <v/>
      </c>
      <c r="M1343" s="0" t="str">
        <f aca="false">IF(F1343&lt;&gt;0,COUNTIF($L$2:L1343,L1343),"")</f>
        <v/>
      </c>
      <c r="N1343" s="0" t="str">
        <f aca="false">IF(F1343&lt;&gt;0,L1343&amp;":"&amp;M1343,"")</f>
        <v/>
      </c>
    </row>
    <row r="1344" customFormat="false" ht="15" hidden="false" customHeight="false" outlineLevel="0" collapsed="false">
      <c r="A1344" s="5" t="n">
        <v>1343</v>
      </c>
      <c r="B1344" s="5" t="str">
        <f aca="false">IF(F1344&lt;&gt;"",COUNTIF($J$2:J1344,J1344),"")</f>
        <v/>
      </c>
      <c r="C1344" s="5" t="str">
        <f aca="false">IF(F1344&lt;&gt;0,J1344&amp;":"&amp;B1344,"")</f>
        <v/>
      </c>
      <c r="D1344" s="5" t="str">
        <f aca="false">IF(F1344&lt;&gt;0,COUNTIF($K$2:K1344,K1344),"")</f>
        <v/>
      </c>
      <c r="E1344" s="5" t="str">
        <f aca="false">IF(F1344&lt;&gt;0,K1344&amp;":"&amp;D1344,"")</f>
        <v/>
      </c>
      <c r="G1344" s="21"/>
      <c r="H1344" s="0" t="str">
        <f aca="false">IFERROR(VLOOKUP(F1344, Entries!$B:$F, 2, FALSE()),"")</f>
        <v/>
      </c>
      <c r="I1344" s="0" t="str">
        <f aca="false">IFERROR(VLOOKUP(F1344, Entries!$B:$F, 3, FALSE()),"")</f>
        <v/>
      </c>
      <c r="J1344" s="0" t="str">
        <f aca="false">IFERROR(VLOOKUP(F1344, Entries!$B:$F, 4, FALSE()),"")</f>
        <v/>
      </c>
      <c r="K1344" s="0" t="str">
        <f aca="false">IFERROR(VLOOKUP(F1344, Entries!$B:$F, 5, FALSE()),"")</f>
        <v/>
      </c>
      <c r="L1344" s="0" t="str">
        <f aca="false">LEFT(Table22[[#This Row],[Category]],2)</f>
        <v/>
      </c>
      <c r="M1344" s="0" t="str">
        <f aca="false">IF(F1344&lt;&gt;0,COUNTIF($L$2:L1344,L1344),"")</f>
        <v/>
      </c>
      <c r="N1344" s="0" t="str">
        <f aca="false">IF(F1344&lt;&gt;0,L1344&amp;":"&amp;M1344,"")</f>
        <v/>
      </c>
    </row>
    <row r="1345" customFormat="false" ht="15" hidden="false" customHeight="false" outlineLevel="0" collapsed="false">
      <c r="A1345" s="5" t="n">
        <v>1344</v>
      </c>
      <c r="B1345" s="5" t="str">
        <f aca="false">IF(F1345&lt;&gt;"",COUNTIF($J$2:J1345,J1345),"")</f>
        <v/>
      </c>
      <c r="C1345" s="5" t="str">
        <f aca="false">IF(F1345&lt;&gt;0,J1345&amp;":"&amp;B1345,"")</f>
        <v/>
      </c>
      <c r="D1345" s="5" t="str">
        <f aca="false">IF(F1345&lt;&gt;0,COUNTIF($K$2:K1345,K1345),"")</f>
        <v/>
      </c>
      <c r="E1345" s="5" t="str">
        <f aca="false">IF(F1345&lt;&gt;0,K1345&amp;":"&amp;D1345,"")</f>
        <v/>
      </c>
      <c r="G1345" s="21"/>
      <c r="H1345" s="0" t="str">
        <f aca="false">IFERROR(VLOOKUP(F1345, Entries!$B:$F, 2, FALSE()),"")</f>
        <v/>
      </c>
      <c r="I1345" s="0" t="str">
        <f aca="false">IFERROR(VLOOKUP(F1345, Entries!$B:$F, 3, FALSE()),"")</f>
        <v/>
      </c>
      <c r="J1345" s="0" t="str">
        <f aca="false">IFERROR(VLOOKUP(F1345, Entries!$B:$F, 4, FALSE()),"")</f>
        <v/>
      </c>
      <c r="K1345" s="0" t="str">
        <f aca="false">IFERROR(VLOOKUP(F1345, Entries!$B:$F, 5, FALSE()),"")</f>
        <v/>
      </c>
      <c r="L1345" s="0" t="str">
        <f aca="false">LEFT(Table22[[#This Row],[Category]],2)</f>
        <v/>
      </c>
      <c r="M1345" s="0" t="str">
        <f aca="false">IF(F1345&lt;&gt;0,COUNTIF($L$2:L1345,L1345),"")</f>
        <v/>
      </c>
      <c r="N1345" s="0" t="str">
        <f aca="false">IF(F1345&lt;&gt;0,L1345&amp;":"&amp;M1345,"")</f>
        <v/>
      </c>
    </row>
    <row r="1346" customFormat="false" ht="15" hidden="false" customHeight="false" outlineLevel="0" collapsed="false">
      <c r="A1346" s="5" t="n">
        <v>1345</v>
      </c>
      <c r="B1346" s="5" t="str">
        <f aca="false">IF(F1346&lt;&gt;"",COUNTIF($J$2:J1346,J1346),"")</f>
        <v/>
      </c>
      <c r="C1346" s="5" t="str">
        <f aca="false">IF(F1346&lt;&gt;0,J1346&amp;":"&amp;B1346,"")</f>
        <v/>
      </c>
      <c r="D1346" s="5" t="str">
        <f aca="false">IF(F1346&lt;&gt;0,COUNTIF($K$2:K1346,K1346),"")</f>
        <v/>
      </c>
      <c r="E1346" s="5" t="str">
        <f aca="false">IF(F1346&lt;&gt;0,K1346&amp;":"&amp;D1346,"")</f>
        <v/>
      </c>
      <c r="G1346" s="21"/>
      <c r="H1346" s="0" t="str">
        <f aca="false">IFERROR(VLOOKUP(F1346, Entries!$B:$F, 2, FALSE()),"")</f>
        <v/>
      </c>
      <c r="I1346" s="0" t="str">
        <f aca="false">IFERROR(VLOOKUP(F1346, Entries!$B:$F, 3, FALSE()),"")</f>
        <v/>
      </c>
      <c r="J1346" s="0" t="str">
        <f aca="false">IFERROR(VLOOKUP(F1346, Entries!$B:$F, 4, FALSE()),"")</f>
        <v/>
      </c>
      <c r="K1346" s="0" t="str">
        <f aca="false">IFERROR(VLOOKUP(F1346, Entries!$B:$F, 5, FALSE()),"")</f>
        <v/>
      </c>
      <c r="L1346" s="0" t="str">
        <f aca="false">LEFT(Table22[[#This Row],[Category]],2)</f>
        <v/>
      </c>
      <c r="M1346" s="0" t="str">
        <f aca="false">IF(F1346&lt;&gt;0,COUNTIF($L$2:L1346,L1346),"")</f>
        <v/>
      </c>
      <c r="N1346" s="0" t="str">
        <f aca="false">IF(F1346&lt;&gt;0,L1346&amp;":"&amp;M1346,"")</f>
        <v/>
      </c>
    </row>
    <row r="1347" customFormat="false" ht="15" hidden="false" customHeight="false" outlineLevel="0" collapsed="false">
      <c r="A1347" s="5" t="n">
        <v>1346</v>
      </c>
      <c r="B1347" s="5" t="str">
        <f aca="false">IF(F1347&lt;&gt;"",COUNTIF($J$2:J1347,J1347),"")</f>
        <v/>
      </c>
      <c r="C1347" s="5" t="str">
        <f aca="false">IF(F1347&lt;&gt;0,J1347&amp;":"&amp;B1347,"")</f>
        <v/>
      </c>
      <c r="D1347" s="5" t="str">
        <f aca="false">IF(F1347&lt;&gt;0,COUNTIF($K$2:K1347,K1347),"")</f>
        <v/>
      </c>
      <c r="E1347" s="5" t="str">
        <f aca="false">IF(F1347&lt;&gt;0,K1347&amp;":"&amp;D1347,"")</f>
        <v/>
      </c>
      <c r="G1347" s="21"/>
      <c r="H1347" s="0" t="str">
        <f aca="false">IFERROR(VLOOKUP(F1347, Entries!$B:$F, 2, FALSE()),"")</f>
        <v/>
      </c>
      <c r="I1347" s="0" t="str">
        <f aca="false">IFERROR(VLOOKUP(F1347, Entries!$B:$F, 3, FALSE()),"")</f>
        <v/>
      </c>
      <c r="J1347" s="0" t="str">
        <f aca="false">IFERROR(VLOOKUP(F1347, Entries!$B:$F, 4, FALSE()),"")</f>
        <v/>
      </c>
      <c r="K1347" s="0" t="str">
        <f aca="false">IFERROR(VLOOKUP(F1347, Entries!$B:$F, 5, FALSE()),"")</f>
        <v/>
      </c>
      <c r="L1347" s="0" t="str">
        <f aca="false">LEFT(Table22[[#This Row],[Category]],2)</f>
        <v/>
      </c>
      <c r="M1347" s="0" t="str">
        <f aca="false">IF(F1347&lt;&gt;0,COUNTIF($L$2:L1347,L1347),"")</f>
        <v/>
      </c>
      <c r="N1347" s="0" t="str">
        <f aca="false">IF(F1347&lt;&gt;0,L1347&amp;":"&amp;M1347,"")</f>
        <v/>
      </c>
    </row>
    <row r="1348" customFormat="false" ht="15" hidden="false" customHeight="false" outlineLevel="0" collapsed="false">
      <c r="A1348" s="5" t="n">
        <v>1347</v>
      </c>
      <c r="B1348" s="5" t="str">
        <f aca="false">IF(F1348&lt;&gt;"",COUNTIF($J$2:J1348,J1348),"")</f>
        <v/>
      </c>
      <c r="C1348" s="5" t="str">
        <f aca="false">IF(F1348&lt;&gt;0,J1348&amp;":"&amp;B1348,"")</f>
        <v/>
      </c>
      <c r="D1348" s="5" t="str">
        <f aca="false">IF(F1348&lt;&gt;0,COUNTIF($K$2:K1348,K1348),"")</f>
        <v/>
      </c>
      <c r="E1348" s="5" t="str">
        <f aca="false">IF(F1348&lt;&gt;0,K1348&amp;":"&amp;D1348,"")</f>
        <v/>
      </c>
      <c r="G1348" s="21"/>
      <c r="H1348" s="0" t="str">
        <f aca="false">IFERROR(VLOOKUP(F1348, Entries!$B:$F, 2, FALSE()),"")</f>
        <v/>
      </c>
      <c r="I1348" s="0" t="str">
        <f aca="false">IFERROR(VLOOKUP(F1348, Entries!$B:$F, 3, FALSE()),"")</f>
        <v/>
      </c>
      <c r="J1348" s="0" t="str">
        <f aca="false">IFERROR(VLOOKUP(F1348, Entries!$B:$F, 4, FALSE()),"")</f>
        <v/>
      </c>
      <c r="K1348" s="0" t="str">
        <f aca="false">IFERROR(VLOOKUP(F1348, Entries!$B:$F, 5, FALSE()),"")</f>
        <v/>
      </c>
      <c r="L1348" s="0" t="str">
        <f aca="false">LEFT(Table22[[#This Row],[Category]],2)</f>
        <v/>
      </c>
      <c r="M1348" s="0" t="str">
        <f aca="false">IF(F1348&lt;&gt;0,COUNTIF($L$2:L1348,L1348),"")</f>
        <v/>
      </c>
      <c r="N1348" s="0" t="str">
        <f aca="false">IF(F1348&lt;&gt;0,L1348&amp;":"&amp;M1348,"")</f>
        <v/>
      </c>
    </row>
    <row r="1349" customFormat="false" ht="15" hidden="false" customHeight="false" outlineLevel="0" collapsed="false">
      <c r="A1349" s="5" t="n">
        <v>1348</v>
      </c>
      <c r="B1349" s="5" t="str">
        <f aca="false">IF(F1349&lt;&gt;"",COUNTIF($J$2:J1349,J1349),"")</f>
        <v/>
      </c>
      <c r="C1349" s="5" t="str">
        <f aca="false">IF(F1349&lt;&gt;0,J1349&amp;":"&amp;B1349,"")</f>
        <v/>
      </c>
      <c r="D1349" s="5" t="str">
        <f aca="false">IF(F1349&lt;&gt;0,COUNTIF($K$2:K1349,K1349),"")</f>
        <v/>
      </c>
      <c r="E1349" s="5" t="str">
        <f aca="false">IF(F1349&lt;&gt;0,K1349&amp;":"&amp;D1349,"")</f>
        <v/>
      </c>
      <c r="G1349" s="21"/>
      <c r="H1349" s="0" t="str">
        <f aca="false">IFERROR(VLOOKUP(F1349, Entries!$B:$F, 2, FALSE()),"")</f>
        <v/>
      </c>
      <c r="I1349" s="0" t="str">
        <f aca="false">IFERROR(VLOOKUP(F1349, Entries!$B:$F, 3, FALSE()),"")</f>
        <v/>
      </c>
      <c r="J1349" s="0" t="str">
        <f aca="false">IFERROR(VLOOKUP(F1349, Entries!$B:$F, 4, FALSE()),"")</f>
        <v/>
      </c>
      <c r="K1349" s="0" t="str">
        <f aca="false">IFERROR(VLOOKUP(F1349, Entries!$B:$F, 5, FALSE()),"")</f>
        <v/>
      </c>
      <c r="L1349" s="0" t="str">
        <f aca="false">LEFT(Table22[[#This Row],[Category]],2)</f>
        <v/>
      </c>
      <c r="M1349" s="0" t="str">
        <f aca="false">IF(F1349&lt;&gt;0,COUNTIF($L$2:L1349,L1349),"")</f>
        <v/>
      </c>
      <c r="N1349" s="0" t="str">
        <f aca="false">IF(F1349&lt;&gt;0,L1349&amp;":"&amp;M1349,"")</f>
        <v/>
      </c>
    </row>
    <row r="1350" customFormat="false" ht="15" hidden="false" customHeight="false" outlineLevel="0" collapsed="false">
      <c r="A1350" s="5" t="n">
        <v>1349</v>
      </c>
      <c r="B1350" s="5" t="str">
        <f aca="false">IF(F1350&lt;&gt;"",COUNTIF($J$2:J1350,J1350),"")</f>
        <v/>
      </c>
      <c r="C1350" s="5" t="str">
        <f aca="false">IF(F1350&lt;&gt;0,J1350&amp;":"&amp;B1350,"")</f>
        <v/>
      </c>
      <c r="D1350" s="5" t="str">
        <f aca="false">IF(F1350&lt;&gt;0,COUNTIF($K$2:K1350,K1350),"")</f>
        <v/>
      </c>
      <c r="E1350" s="5" t="str">
        <f aca="false">IF(F1350&lt;&gt;0,K1350&amp;":"&amp;D1350,"")</f>
        <v/>
      </c>
      <c r="G1350" s="21"/>
      <c r="H1350" s="0" t="str">
        <f aca="false">IFERROR(VLOOKUP(F1350, Entries!$B:$F, 2, FALSE()),"")</f>
        <v/>
      </c>
      <c r="I1350" s="0" t="str">
        <f aca="false">IFERROR(VLOOKUP(F1350, Entries!$B:$F, 3, FALSE()),"")</f>
        <v/>
      </c>
      <c r="J1350" s="0" t="str">
        <f aca="false">IFERROR(VLOOKUP(F1350, Entries!$B:$F, 4, FALSE()),"")</f>
        <v/>
      </c>
      <c r="K1350" s="0" t="str">
        <f aca="false">IFERROR(VLOOKUP(F1350, Entries!$B:$F, 5, FALSE()),"")</f>
        <v/>
      </c>
      <c r="L1350" s="0" t="str">
        <f aca="false">LEFT(Table22[[#This Row],[Category]],2)</f>
        <v/>
      </c>
      <c r="M1350" s="0" t="str">
        <f aca="false">IF(F1350&lt;&gt;0,COUNTIF($L$2:L1350,L1350),"")</f>
        <v/>
      </c>
      <c r="N1350" s="0" t="str">
        <f aca="false">IF(F1350&lt;&gt;0,L1350&amp;":"&amp;M1350,"")</f>
        <v/>
      </c>
    </row>
    <row r="1351" customFormat="false" ht="15" hidden="false" customHeight="false" outlineLevel="0" collapsed="false">
      <c r="A1351" s="5" t="n">
        <v>1350</v>
      </c>
      <c r="B1351" s="5" t="str">
        <f aca="false">IF(F1351&lt;&gt;"",COUNTIF($J$2:J1351,J1351),"")</f>
        <v/>
      </c>
      <c r="C1351" s="5" t="str">
        <f aca="false">IF(F1351&lt;&gt;0,J1351&amp;":"&amp;B1351,"")</f>
        <v/>
      </c>
      <c r="D1351" s="5" t="str">
        <f aca="false">IF(F1351&lt;&gt;0,COUNTIF($K$2:K1351,K1351),"")</f>
        <v/>
      </c>
      <c r="E1351" s="5" t="str">
        <f aca="false">IF(F1351&lt;&gt;0,K1351&amp;":"&amp;D1351,"")</f>
        <v/>
      </c>
      <c r="G1351" s="21"/>
      <c r="H1351" s="0" t="str">
        <f aca="false">IFERROR(VLOOKUP(F1351, Entries!$B:$F, 2, FALSE()),"")</f>
        <v/>
      </c>
      <c r="I1351" s="0" t="str">
        <f aca="false">IFERROR(VLOOKUP(F1351, Entries!$B:$F, 3, FALSE()),"")</f>
        <v/>
      </c>
      <c r="J1351" s="0" t="str">
        <f aca="false">IFERROR(VLOOKUP(F1351, Entries!$B:$F, 4, FALSE()),"")</f>
        <v/>
      </c>
      <c r="K1351" s="0" t="str">
        <f aca="false">IFERROR(VLOOKUP(F1351, Entries!$B:$F, 5, FALSE()),"")</f>
        <v/>
      </c>
      <c r="L1351" s="0" t="str">
        <f aca="false">LEFT(Table22[[#This Row],[Category]],2)</f>
        <v/>
      </c>
      <c r="M1351" s="0" t="str">
        <f aca="false">IF(F1351&lt;&gt;0,COUNTIF($L$2:L1351,L1351),"")</f>
        <v/>
      </c>
      <c r="N1351" s="0" t="str">
        <f aca="false">IF(F1351&lt;&gt;0,L1351&amp;":"&amp;M1351,"")</f>
        <v/>
      </c>
    </row>
    <row r="1352" customFormat="false" ht="15" hidden="false" customHeight="false" outlineLevel="0" collapsed="false">
      <c r="A1352" s="5" t="n">
        <v>1351</v>
      </c>
      <c r="B1352" s="5" t="str">
        <f aca="false">IF(F1352&lt;&gt;"",COUNTIF($J$2:J1352,J1352),"")</f>
        <v/>
      </c>
      <c r="C1352" s="5" t="str">
        <f aca="false">IF(F1352&lt;&gt;0,J1352&amp;":"&amp;B1352,"")</f>
        <v/>
      </c>
      <c r="D1352" s="5" t="str">
        <f aca="false">IF(F1352&lt;&gt;0,COUNTIF($K$2:K1352,K1352),"")</f>
        <v/>
      </c>
      <c r="E1352" s="5" t="str">
        <f aca="false">IF(F1352&lt;&gt;0,K1352&amp;":"&amp;D1352,"")</f>
        <v/>
      </c>
      <c r="G1352" s="21"/>
      <c r="H1352" s="0" t="str">
        <f aca="false">IFERROR(VLOOKUP(F1352, Entries!$B:$F, 2, FALSE()),"")</f>
        <v/>
      </c>
      <c r="I1352" s="0" t="str">
        <f aca="false">IFERROR(VLOOKUP(F1352, Entries!$B:$F, 3, FALSE()),"")</f>
        <v/>
      </c>
      <c r="J1352" s="0" t="str">
        <f aca="false">IFERROR(VLOOKUP(F1352, Entries!$B:$F, 4, FALSE()),"")</f>
        <v/>
      </c>
      <c r="K1352" s="0" t="str">
        <f aca="false">IFERROR(VLOOKUP(F1352, Entries!$B:$F, 5, FALSE()),"")</f>
        <v/>
      </c>
      <c r="L1352" s="0" t="str">
        <f aca="false">LEFT(Table22[[#This Row],[Category]],2)</f>
        <v/>
      </c>
      <c r="M1352" s="0" t="str">
        <f aca="false">IF(F1352&lt;&gt;0,COUNTIF($L$2:L1352,L1352),"")</f>
        <v/>
      </c>
      <c r="N1352" s="0" t="str">
        <f aca="false">IF(F1352&lt;&gt;0,L1352&amp;":"&amp;M1352,"")</f>
        <v/>
      </c>
    </row>
    <row r="1353" customFormat="false" ht="15" hidden="false" customHeight="false" outlineLevel="0" collapsed="false">
      <c r="A1353" s="5" t="n">
        <v>1352</v>
      </c>
      <c r="B1353" s="5" t="str">
        <f aca="false">IF(F1353&lt;&gt;"",COUNTIF($J$2:J1353,J1353),"")</f>
        <v/>
      </c>
      <c r="C1353" s="5" t="str">
        <f aca="false">IF(F1353&lt;&gt;0,J1353&amp;":"&amp;B1353,"")</f>
        <v/>
      </c>
      <c r="D1353" s="5" t="str">
        <f aca="false">IF(F1353&lt;&gt;0,COUNTIF($K$2:K1353,K1353),"")</f>
        <v/>
      </c>
      <c r="E1353" s="5" t="str">
        <f aca="false">IF(F1353&lt;&gt;0,K1353&amp;":"&amp;D1353,"")</f>
        <v/>
      </c>
      <c r="G1353" s="21"/>
      <c r="H1353" s="0" t="str">
        <f aca="false">IFERROR(VLOOKUP(F1353, Entries!$B:$F, 2, FALSE()),"")</f>
        <v/>
      </c>
      <c r="I1353" s="0" t="str">
        <f aca="false">IFERROR(VLOOKUP(F1353, Entries!$B:$F, 3, FALSE()),"")</f>
        <v/>
      </c>
      <c r="J1353" s="0" t="str">
        <f aca="false">IFERROR(VLOOKUP(F1353, Entries!$B:$F, 4, FALSE()),"")</f>
        <v/>
      </c>
      <c r="K1353" s="0" t="str">
        <f aca="false">IFERROR(VLOOKUP(F1353, Entries!$B:$F, 5, FALSE()),"")</f>
        <v/>
      </c>
      <c r="L1353" s="0" t="str">
        <f aca="false">LEFT(Table22[[#This Row],[Category]],2)</f>
        <v/>
      </c>
      <c r="M1353" s="0" t="str">
        <f aca="false">IF(F1353&lt;&gt;0,COUNTIF($L$2:L1353,L1353),"")</f>
        <v/>
      </c>
      <c r="N1353" s="0" t="str">
        <f aca="false">IF(F1353&lt;&gt;0,L1353&amp;":"&amp;M1353,"")</f>
        <v/>
      </c>
    </row>
    <row r="1354" customFormat="false" ht="15" hidden="false" customHeight="false" outlineLevel="0" collapsed="false">
      <c r="A1354" s="5" t="n">
        <v>1353</v>
      </c>
      <c r="B1354" s="5" t="str">
        <f aca="false">IF(F1354&lt;&gt;"",COUNTIF($J$2:J1354,J1354),"")</f>
        <v/>
      </c>
      <c r="C1354" s="5" t="str">
        <f aca="false">IF(F1354&lt;&gt;0,J1354&amp;":"&amp;B1354,"")</f>
        <v/>
      </c>
      <c r="D1354" s="5" t="str">
        <f aca="false">IF(F1354&lt;&gt;0,COUNTIF($K$2:K1354,K1354),"")</f>
        <v/>
      </c>
      <c r="E1354" s="5" t="str">
        <f aca="false">IF(F1354&lt;&gt;0,K1354&amp;":"&amp;D1354,"")</f>
        <v/>
      </c>
      <c r="G1354" s="21"/>
      <c r="H1354" s="0" t="str">
        <f aca="false">IFERROR(VLOOKUP(F1354, Entries!$B:$F, 2, FALSE()),"")</f>
        <v/>
      </c>
      <c r="I1354" s="0" t="str">
        <f aca="false">IFERROR(VLOOKUP(F1354, Entries!$B:$F, 3, FALSE()),"")</f>
        <v/>
      </c>
      <c r="J1354" s="0" t="str">
        <f aca="false">IFERROR(VLOOKUP(F1354, Entries!$B:$F, 4, FALSE()),"")</f>
        <v/>
      </c>
      <c r="K1354" s="0" t="str">
        <f aca="false">IFERROR(VLOOKUP(F1354, Entries!$B:$F, 5, FALSE()),"")</f>
        <v/>
      </c>
      <c r="L1354" s="0" t="str">
        <f aca="false">LEFT(Table22[[#This Row],[Category]],2)</f>
        <v/>
      </c>
      <c r="M1354" s="0" t="str">
        <f aca="false">IF(F1354&lt;&gt;0,COUNTIF($L$2:L1354,L1354),"")</f>
        <v/>
      </c>
      <c r="N1354" s="0" t="str">
        <f aca="false">IF(F1354&lt;&gt;0,L1354&amp;":"&amp;M1354,"")</f>
        <v/>
      </c>
    </row>
    <row r="1355" customFormat="false" ht="15" hidden="false" customHeight="false" outlineLevel="0" collapsed="false">
      <c r="A1355" s="5" t="n">
        <v>1354</v>
      </c>
      <c r="B1355" s="5" t="str">
        <f aca="false">IF(F1355&lt;&gt;"",COUNTIF($J$2:J1355,J1355),"")</f>
        <v/>
      </c>
      <c r="C1355" s="5" t="str">
        <f aca="false">IF(F1355&lt;&gt;0,J1355&amp;":"&amp;B1355,"")</f>
        <v/>
      </c>
      <c r="D1355" s="5" t="str">
        <f aca="false">IF(F1355&lt;&gt;0,COUNTIF($K$2:K1355,K1355),"")</f>
        <v/>
      </c>
      <c r="E1355" s="5" t="str">
        <f aca="false">IF(F1355&lt;&gt;0,K1355&amp;":"&amp;D1355,"")</f>
        <v/>
      </c>
      <c r="G1355" s="21"/>
      <c r="H1355" s="0" t="str">
        <f aca="false">IFERROR(VLOOKUP(F1355, Entries!$B:$F, 2, FALSE()),"")</f>
        <v/>
      </c>
      <c r="I1355" s="0" t="str">
        <f aca="false">IFERROR(VLOOKUP(F1355, Entries!$B:$F, 3, FALSE()),"")</f>
        <v/>
      </c>
      <c r="J1355" s="0" t="str">
        <f aca="false">IFERROR(VLOOKUP(F1355, Entries!$B:$F, 4, FALSE()),"")</f>
        <v/>
      </c>
      <c r="K1355" s="0" t="str">
        <f aca="false">IFERROR(VLOOKUP(F1355, Entries!$B:$F, 5, FALSE()),"")</f>
        <v/>
      </c>
      <c r="L1355" s="0" t="str">
        <f aca="false">LEFT(Table22[[#This Row],[Category]],2)</f>
        <v/>
      </c>
      <c r="M1355" s="0" t="str">
        <f aca="false">IF(F1355&lt;&gt;0,COUNTIF($L$2:L1355,L1355),"")</f>
        <v/>
      </c>
      <c r="N1355" s="0" t="str">
        <f aca="false">IF(F1355&lt;&gt;0,L1355&amp;":"&amp;M1355,"")</f>
        <v/>
      </c>
    </row>
    <row r="1356" customFormat="false" ht="15" hidden="false" customHeight="false" outlineLevel="0" collapsed="false">
      <c r="A1356" s="5" t="n">
        <v>1355</v>
      </c>
      <c r="B1356" s="5" t="str">
        <f aca="false">IF(F1356&lt;&gt;"",COUNTIF($J$2:J1356,J1356),"")</f>
        <v/>
      </c>
      <c r="C1356" s="5" t="str">
        <f aca="false">IF(F1356&lt;&gt;0,J1356&amp;":"&amp;B1356,"")</f>
        <v/>
      </c>
      <c r="D1356" s="5" t="str">
        <f aca="false">IF(F1356&lt;&gt;0,COUNTIF($K$2:K1356,K1356),"")</f>
        <v/>
      </c>
      <c r="E1356" s="5" t="str">
        <f aca="false">IF(F1356&lt;&gt;0,K1356&amp;":"&amp;D1356,"")</f>
        <v/>
      </c>
      <c r="G1356" s="21"/>
      <c r="H1356" s="0" t="str">
        <f aca="false">IFERROR(VLOOKUP(F1356, Entries!$B:$F, 2, FALSE()),"")</f>
        <v/>
      </c>
      <c r="I1356" s="0" t="str">
        <f aca="false">IFERROR(VLOOKUP(F1356, Entries!$B:$F, 3, FALSE()),"")</f>
        <v/>
      </c>
      <c r="J1356" s="0" t="str">
        <f aca="false">IFERROR(VLOOKUP(F1356, Entries!$B:$F, 4, FALSE()),"")</f>
        <v/>
      </c>
      <c r="K1356" s="0" t="str">
        <f aca="false">IFERROR(VLOOKUP(F1356, Entries!$B:$F, 5, FALSE()),"")</f>
        <v/>
      </c>
      <c r="L1356" s="0" t="str">
        <f aca="false">LEFT(Table22[[#This Row],[Category]],2)</f>
        <v/>
      </c>
      <c r="M1356" s="0" t="str">
        <f aca="false">IF(F1356&lt;&gt;0,COUNTIF($L$2:L1356,L1356),"")</f>
        <v/>
      </c>
      <c r="N1356" s="0" t="str">
        <f aca="false">IF(F1356&lt;&gt;0,L1356&amp;":"&amp;M1356,"")</f>
        <v/>
      </c>
    </row>
    <row r="1357" customFormat="false" ht="15" hidden="false" customHeight="false" outlineLevel="0" collapsed="false">
      <c r="A1357" s="5" t="n">
        <v>1356</v>
      </c>
      <c r="B1357" s="5" t="str">
        <f aca="false">IF(F1357&lt;&gt;"",COUNTIF($J$2:J1357,J1357),"")</f>
        <v/>
      </c>
      <c r="C1357" s="5" t="str">
        <f aca="false">IF(F1357&lt;&gt;0,J1357&amp;":"&amp;B1357,"")</f>
        <v/>
      </c>
      <c r="D1357" s="5" t="str">
        <f aca="false">IF(F1357&lt;&gt;0,COUNTIF($K$2:K1357,K1357),"")</f>
        <v/>
      </c>
      <c r="E1357" s="5" t="str">
        <f aca="false">IF(F1357&lt;&gt;0,K1357&amp;":"&amp;D1357,"")</f>
        <v/>
      </c>
      <c r="G1357" s="21"/>
      <c r="H1357" s="0" t="str">
        <f aca="false">IFERROR(VLOOKUP(F1357, Entries!$B:$F, 2, FALSE()),"")</f>
        <v/>
      </c>
      <c r="I1357" s="0" t="str">
        <f aca="false">IFERROR(VLOOKUP(F1357, Entries!$B:$F, 3, FALSE()),"")</f>
        <v/>
      </c>
      <c r="J1357" s="0" t="str">
        <f aca="false">IFERROR(VLOOKUP(F1357, Entries!$B:$F, 4, FALSE()),"")</f>
        <v/>
      </c>
      <c r="K1357" s="0" t="str">
        <f aca="false">IFERROR(VLOOKUP(F1357, Entries!$B:$F, 5, FALSE()),"")</f>
        <v/>
      </c>
      <c r="L1357" s="0" t="str">
        <f aca="false">LEFT(Table22[[#This Row],[Category]],2)</f>
        <v/>
      </c>
      <c r="M1357" s="0" t="str">
        <f aca="false">IF(F1357&lt;&gt;0,COUNTIF($L$2:L1357,L1357),"")</f>
        <v/>
      </c>
      <c r="N1357" s="0" t="str">
        <f aca="false">IF(F1357&lt;&gt;0,L1357&amp;":"&amp;M1357,"")</f>
        <v/>
      </c>
    </row>
    <row r="1358" customFormat="false" ht="15" hidden="false" customHeight="false" outlineLevel="0" collapsed="false">
      <c r="A1358" s="5" t="n">
        <v>1357</v>
      </c>
      <c r="B1358" s="5" t="str">
        <f aca="false">IF(F1358&lt;&gt;"",COUNTIF($J$2:J1358,J1358),"")</f>
        <v/>
      </c>
      <c r="C1358" s="5" t="str">
        <f aca="false">IF(F1358&lt;&gt;0,J1358&amp;":"&amp;B1358,"")</f>
        <v/>
      </c>
      <c r="D1358" s="5" t="str">
        <f aca="false">IF(F1358&lt;&gt;0,COUNTIF($K$2:K1358,K1358),"")</f>
        <v/>
      </c>
      <c r="E1358" s="5" t="str">
        <f aca="false">IF(F1358&lt;&gt;0,K1358&amp;":"&amp;D1358,"")</f>
        <v/>
      </c>
      <c r="G1358" s="21"/>
      <c r="H1358" s="0" t="str">
        <f aca="false">IFERROR(VLOOKUP(F1358, Entries!$B:$F, 2, FALSE()),"")</f>
        <v/>
      </c>
      <c r="I1358" s="0" t="str">
        <f aca="false">IFERROR(VLOOKUP(F1358, Entries!$B:$F, 3, FALSE()),"")</f>
        <v/>
      </c>
      <c r="J1358" s="0" t="str">
        <f aca="false">IFERROR(VLOOKUP(F1358, Entries!$B:$F, 4, FALSE()),"")</f>
        <v/>
      </c>
      <c r="K1358" s="0" t="str">
        <f aca="false">IFERROR(VLOOKUP(F1358, Entries!$B:$F, 5, FALSE()),"")</f>
        <v/>
      </c>
      <c r="L1358" s="0" t="str">
        <f aca="false">LEFT(Table22[[#This Row],[Category]],2)</f>
        <v/>
      </c>
      <c r="M1358" s="0" t="str">
        <f aca="false">IF(F1358&lt;&gt;0,COUNTIF($L$2:L1358,L1358),"")</f>
        <v/>
      </c>
      <c r="N1358" s="0" t="str">
        <f aca="false">IF(F1358&lt;&gt;0,L1358&amp;":"&amp;M1358,"")</f>
        <v/>
      </c>
    </row>
    <row r="1359" customFormat="false" ht="15" hidden="false" customHeight="false" outlineLevel="0" collapsed="false">
      <c r="A1359" s="5" t="n">
        <v>1358</v>
      </c>
      <c r="B1359" s="5" t="str">
        <f aca="false">IF(F1359&lt;&gt;"",COUNTIF($J$2:J1359,J1359),"")</f>
        <v/>
      </c>
      <c r="C1359" s="5" t="str">
        <f aca="false">IF(F1359&lt;&gt;0,J1359&amp;":"&amp;B1359,"")</f>
        <v/>
      </c>
      <c r="D1359" s="5" t="str">
        <f aca="false">IF(F1359&lt;&gt;0,COUNTIF($K$2:K1359,K1359),"")</f>
        <v/>
      </c>
      <c r="E1359" s="5" t="str">
        <f aca="false">IF(F1359&lt;&gt;0,K1359&amp;":"&amp;D1359,"")</f>
        <v/>
      </c>
      <c r="G1359" s="21"/>
      <c r="H1359" s="0" t="str">
        <f aca="false">IFERROR(VLOOKUP(F1359, Entries!$B:$F, 2, FALSE()),"")</f>
        <v/>
      </c>
      <c r="I1359" s="0" t="str">
        <f aca="false">IFERROR(VLOOKUP(F1359, Entries!$B:$F, 3, FALSE()),"")</f>
        <v/>
      </c>
      <c r="J1359" s="0" t="str">
        <f aca="false">IFERROR(VLOOKUP(F1359, Entries!$B:$F, 4, FALSE()),"")</f>
        <v/>
      </c>
      <c r="K1359" s="0" t="str">
        <f aca="false">IFERROR(VLOOKUP(F1359, Entries!$B:$F, 5, FALSE()),"")</f>
        <v/>
      </c>
      <c r="L1359" s="0" t="str">
        <f aca="false">LEFT(Table22[[#This Row],[Category]],2)</f>
        <v/>
      </c>
      <c r="M1359" s="0" t="str">
        <f aca="false">IF(F1359&lt;&gt;0,COUNTIF($L$2:L1359,L1359),"")</f>
        <v/>
      </c>
      <c r="N1359" s="0" t="str">
        <f aca="false">IF(F1359&lt;&gt;0,L1359&amp;":"&amp;M1359,"")</f>
        <v/>
      </c>
    </row>
    <row r="1360" customFormat="false" ht="15" hidden="false" customHeight="false" outlineLevel="0" collapsed="false">
      <c r="A1360" s="5" t="n">
        <v>1359</v>
      </c>
      <c r="B1360" s="5" t="str">
        <f aca="false">IF(F1360&lt;&gt;"",COUNTIF($J$2:J1360,J1360),"")</f>
        <v/>
      </c>
      <c r="C1360" s="5" t="str">
        <f aca="false">IF(F1360&lt;&gt;0,J1360&amp;":"&amp;B1360,"")</f>
        <v/>
      </c>
      <c r="D1360" s="5" t="str">
        <f aca="false">IF(F1360&lt;&gt;0,COUNTIF($K$2:K1360,K1360),"")</f>
        <v/>
      </c>
      <c r="E1360" s="5" t="str">
        <f aca="false">IF(F1360&lt;&gt;0,K1360&amp;":"&amp;D1360,"")</f>
        <v/>
      </c>
      <c r="G1360" s="21"/>
      <c r="H1360" s="0" t="str">
        <f aca="false">IFERROR(VLOOKUP(F1360, Entries!$B:$F, 2, FALSE()),"")</f>
        <v/>
      </c>
      <c r="I1360" s="0" t="str">
        <f aca="false">IFERROR(VLOOKUP(F1360, Entries!$B:$F, 3, FALSE()),"")</f>
        <v/>
      </c>
      <c r="J1360" s="0" t="str">
        <f aca="false">IFERROR(VLOOKUP(F1360, Entries!$B:$F, 4, FALSE()),"")</f>
        <v/>
      </c>
      <c r="K1360" s="0" t="str">
        <f aca="false">IFERROR(VLOOKUP(F1360, Entries!$B:$F, 5, FALSE()),"")</f>
        <v/>
      </c>
      <c r="L1360" s="0" t="str">
        <f aca="false">LEFT(Table22[[#This Row],[Category]],2)</f>
        <v/>
      </c>
      <c r="M1360" s="0" t="str">
        <f aca="false">IF(F1360&lt;&gt;0,COUNTIF($L$2:L1360,L1360),"")</f>
        <v/>
      </c>
      <c r="N1360" s="0" t="str">
        <f aca="false">IF(F1360&lt;&gt;0,L1360&amp;":"&amp;M1360,"")</f>
        <v/>
      </c>
    </row>
    <row r="1361" customFormat="false" ht="15" hidden="false" customHeight="false" outlineLevel="0" collapsed="false">
      <c r="A1361" s="5" t="n">
        <v>1360</v>
      </c>
      <c r="B1361" s="5" t="str">
        <f aca="false">IF(F1361&lt;&gt;"",COUNTIF($J$2:J1361,J1361),"")</f>
        <v/>
      </c>
      <c r="C1361" s="5" t="str">
        <f aca="false">IF(F1361&lt;&gt;0,J1361&amp;":"&amp;B1361,"")</f>
        <v/>
      </c>
      <c r="D1361" s="5" t="str">
        <f aca="false">IF(F1361&lt;&gt;0,COUNTIF($K$2:K1361,K1361),"")</f>
        <v/>
      </c>
      <c r="E1361" s="5" t="str">
        <f aca="false">IF(F1361&lt;&gt;0,K1361&amp;":"&amp;D1361,"")</f>
        <v/>
      </c>
      <c r="G1361" s="21"/>
      <c r="H1361" s="0" t="str">
        <f aca="false">IFERROR(VLOOKUP(F1361, Entries!$B:$F, 2, FALSE()),"")</f>
        <v/>
      </c>
      <c r="I1361" s="0" t="str">
        <f aca="false">IFERROR(VLOOKUP(F1361, Entries!$B:$F, 3, FALSE()),"")</f>
        <v/>
      </c>
      <c r="J1361" s="0" t="str">
        <f aca="false">IFERROR(VLOOKUP(F1361, Entries!$B:$F, 4, FALSE()),"")</f>
        <v/>
      </c>
      <c r="K1361" s="0" t="str">
        <f aca="false">IFERROR(VLOOKUP(F1361, Entries!$B:$F, 5, FALSE()),"")</f>
        <v/>
      </c>
      <c r="L1361" s="0" t="str">
        <f aca="false">LEFT(Table22[[#This Row],[Category]],2)</f>
        <v/>
      </c>
      <c r="M1361" s="0" t="str">
        <f aca="false">IF(F1361&lt;&gt;0,COUNTIF($L$2:L1361,L1361),"")</f>
        <v/>
      </c>
      <c r="N1361" s="0" t="str">
        <f aca="false">IF(F1361&lt;&gt;0,L1361&amp;":"&amp;M1361,"")</f>
        <v/>
      </c>
    </row>
    <row r="1362" customFormat="false" ht="15" hidden="false" customHeight="false" outlineLevel="0" collapsed="false">
      <c r="A1362" s="5" t="n">
        <v>1361</v>
      </c>
      <c r="B1362" s="5" t="str">
        <f aca="false">IF(F1362&lt;&gt;"",COUNTIF($J$2:J1362,J1362),"")</f>
        <v/>
      </c>
      <c r="C1362" s="5" t="str">
        <f aca="false">IF(F1362&lt;&gt;0,J1362&amp;":"&amp;B1362,"")</f>
        <v/>
      </c>
      <c r="D1362" s="5" t="str">
        <f aca="false">IF(F1362&lt;&gt;0,COUNTIF($K$2:K1362,K1362),"")</f>
        <v/>
      </c>
      <c r="E1362" s="5" t="str">
        <f aca="false">IF(F1362&lt;&gt;0,K1362&amp;":"&amp;D1362,"")</f>
        <v/>
      </c>
      <c r="G1362" s="21"/>
      <c r="H1362" s="0" t="str">
        <f aca="false">IFERROR(VLOOKUP(F1362, Entries!$B:$F, 2, FALSE()),"")</f>
        <v/>
      </c>
      <c r="I1362" s="0" t="str">
        <f aca="false">IFERROR(VLOOKUP(F1362, Entries!$B:$F, 3, FALSE()),"")</f>
        <v/>
      </c>
      <c r="J1362" s="0" t="str">
        <f aca="false">IFERROR(VLOOKUP(F1362, Entries!$B:$F, 4, FALSE()),"")</f>
        <v/>
      </c>
      <c r="K1362" s="0" t="str">
        <f aca="false">IFERROR(VLOOKUP(F1362, Entries!$B:$F, 5, FALSE()),"")</f>
        <v/>
      </c>
      <c r="L1362" s="0" t="str">
        <f aca="false">LEFT(Table22[[#This Row],[Category]],2)</f>
        <v/>
      </c>
      <c r="M1362" s="0" t="str">
        <f aca="false">IF(F1362&lt;&gt;0,COUNTIF($L$2:L1362,L1362),"")</f>
        <v/>
      </c>
      <c r="N1362" s="0" t="str">
        <f aca="false">IF(F1362&lt;&gt;0,L1362&amp;":"&amp;M1362,"")</f>
        <v/>
      </c>
    </row>
    <row r="1363" customFormat="false" ht="15" hidden="false" customHeight="false" outlineLevel="0" collapsed="false">
      <c r="A1363" s="5" t="n">
        <v>1362</v>
      </c>
      <c r="B1363" s="5" t="str">
        <f aca="false">IF(F1363&lt;&gt;"",COUNTIF($J$2:J1363,J1363),"")</f>
        <v/>
      </c>
      <c r="C1363" s="5" t="str">
        <f aca="false">IF(F1363&lt;&gt;0,J1363&amp;":"&amp;B1363,"")</f>
        <v/>
      </c>
      <c r="D1363" s="5" t="str">
        <f aca="false">IF(F1363&lt;&gt;0,COUNTIF($K$2:K1363,K1363),"")</f>
        <v/>
      </c>
      <c r="E1363" s="5" t="str">
        <f aca="false">IF(F1363&lt;&gt;0,K1363&amp;":"&amp;D1363,"")</f>
        <v/>
      </c>
      <c r="G1363" s="21"/>
      <c r="H1363" s="0" t="str">
        <f aca="false">IFERROR(VLOOKUP(F1363, Entries!$B:$F, 2, FALSE()),"")</f>
        <v/>
      </c>
      <c r="I1363" s="0" t="str">
        <f aca="false">IFERROR(VLOOKUP(F1363, Entries!$B:$F, 3, FALSE()),"")</f>
        <v/>
      </c>
      <c r="J1363" s="0" t="str">
        <f aca="false">IFERROR(VLOOKUP(F1363, Entries!$B:$F, 4, FALSE()),"")</f>
        <v/>
      </c>
      <c r="K1363" s="0" t="str">
        <f aca="false">IFERROR(VLOOKUP(F1363, Entries!$B:$F, 5, FALSE()),"")</f>
        <v/>
      </c>
      <c r="L1363" s="0" t="str">
        <f aca="false">LEFT(Table22[[#This Row],[Category]],2)</f>
        <v/>
      </c>
      <c r="M1363" s="0" t="str">
        <f aca="false">IF(F1363&lt;&gt;0,COUNTIF($L$2:L1363,L1363),"")</f>
        <v/>
      </c>
      <c r="N1363" s="0" t="str">
        <f aca="false">IF(F1363&lt;&gt;0,L1363&amp;":"&amp;M1363,"")</f>
        <v/>
      </c>
    </row>
    <row r="1364" customFormat="false" ht="15" hidden="false" customHeight="false" outlineLevel="0" collapsed="false">
      <c r="A1364" s="5" t="n">
        <v>1363</v>
      </c>
      <c r="B1364" s="5" t="str">
        <f aca="false">IF(F1364&lt;&gt;"",COUNTIF($J$2:J1364,J1364),"")</f>
        <v/>
      </c>
      <c r="C1364" s="5" t="str">
        <f aca="false">IF(F1364&lt;&gt;0,J1364&amp;":"&amp;B1364,"")</f>
        <v/>
      </c>
      <c r="D1364" s="5" t="str">
        <f aca="false">IF(F1364&lt;&gt;0,COUNTIF($K$2:K1364,K1364),"")</f>
        <v/>
      </c>
      <c r="E1364" s="5" t="str">
        <f aca="false">IF(F1364&lt;&gt;0,K1364&amp;":"&amp;D1364,"")</f>
        <v/>
      </c>
      <c r="G1364" s="21"/>
      <c r="H1364" s="0" t="str">
        <f aca="false">IFERROR(VLOOKUP(F1364, Entries!$B:$F, 2, FALSE()),"")</f>
        <v/>
      </c>
      <c r="I1364" s="0" t="str">
        <f aca="false">IFERROR(VLOOKUP(F1364, Entries!$B:$F, 3, FALSE()),"")</f>
        <v/>
      </c>
      <c r="J1364" s="0" t="str">
        <f aca="false">IFERROR(VLOOKUP(F1364, Entries!$B:$F, 4, FALSE()),"")</f>
        <v/>
      </c>
      <c r="K1364" s="0" t="str">
        <f aca="false">IFERROR(VLOOKUP(F1364, Entries!$B:$F, 5, FALSE()),"")</f>
        <v/>
      </c>
      <c r="L1364" s="0" t="str">
        <f aca="false">LEFT(Table22[[#This Row],[Category]],2)</f>
        <v/>
      </c>
      <c r="M1364" s="0" t="str">
        <f aca="false">IF(F1364&lt;&gt;0,COUNTIF($L$2:L1364,L1364),"")</f>
        <v/>
      </c>
      <c r="N1364" s="0" t="str">
        <f aca="false">IF(F1364&lt;&gt;0,L1364&amp;":"&amp;M1364,"")</f>
        <v/>
      </c>
    </row>
    <row r="1365" customFormat="false" ht="15" hidden="false" customHeight="false" outlineLevel="0" collapsed="false">
      <c r="A1365" s="5" t="n">
        <v>1364</v>
      </c>
      <c r="B1365" s="5" t="str">
        <f aca="false">IF(F1365&lt;&gt;"",COUNTIF($J$2:J1365,J1365),"")</f>
        <v/>
      </c>
      <c r="C1365" s="5" t="str">
        <f aca="false">IF(F1365&lt;&gt;0,J1365&amp;":"&amp;B1365,"")</f>
        <v/>
      </c>
      <c r="D1365" s="5" t="str">
        <f aca="false">IF(F1365&lt;&gt;0,COUNTIF($K$2:K1365,K1365),"")</f>
        <v/>
      </c>
      <c r="E1365" s="5" t="str">
        <f aca="false">IF(F1365&lt;&gt;0,K1365&amp;":"&amp;D1365,"")</f>
        <v/>
      </c>
      <c r="G1365" s="21"/>
      <c r="H1365" s="0" t="str">
        <f aca="false">IFERROR(VLOOKUP(F1365, Entries!$B:$F, 2, FALSE()),"")</f>
        <v/>
      </c>
      <c r="I1365" s="0" t="str">
        <f aca="false">IFERROR(VLOOKUP(F1365, Entries!$B:$F, 3, FALSE()),"")</f>
        <v/>
      </c>
      <c r="J1365" s="0" t="str">
        <f aca="false">IFERROR(VLOOKUP(F1365, Entries!$B:$F, 4, FALSE()),"")</f>
        <v/>
      </c>
      <c r="K1365" s="0" t="str">
        <f aca="false">IFERROR(VLOOKUP(F1365, Entries!$B:$F, 5, FALSE()),"")</f>
        <v/>
      </c>
      <c r="L1365" s="0" t="str">
        <f aca="false">LEFT(Table22[[#This Row],[Category]],2)</f>
        <v/>
      </c>
      <c r="M1365" s="0" t="str">
        <f aca="false">IF(F1365&lt;&gt;0,COUNTIF($L$2:L1365,L1365),"")</f>
        <v/>
      </c>
      <c r="N1365" s="0" t="str">
        <f aca="false">IF(F1365&lt;&gt;0,L1365&amp;":"&amp;M1365,"")</f>
        <v/>
      </c>
    </row>
    <row r="1366" customFormat="false" ht="15" hidden="false" customHeight="false" outlineLevel="0" collapsed="false">
      <c r="A1366" s="5" t="n">
        <v>1365</v>
      </c>
      <c r="B1366" s="5" t="str">
        <f aca="false">IF(F1366&lt;&gt;"",COUNTIF($J$2:J1366,J1366),"")</f>
        <v/>
      </c>
      <c r="C1366" s="5" t="str">
        <f aca="false">IF(F1366&lt;&gt;0,J1366&amp;":"&amp;B1366,"")</f>
        <v/>
      </c>
      <c r="D1366" s="5" t="str">
        <f aca="false">IF(F1366&lt;&gt;0,COUNTIF($K$2:K1366,K1366),"")</f>
        <v/>
      </c>
      <c r="E1366" s="5" t="str">
        <f aca="false">IF(F1366&lt;&gt;0,K1366&amp;":"&amp;D1366,"")</f>
        <v/>
      </c>
      <c r="G1366" s="21"/>
      <c r="H1366" s="0" t="str">
        <f aca="false">IFERROR(VLOOKUP(F1366, Entries!$B:$F, 2, FALSE()),"")</f>
        <v/>
      </c>
      <c r="I1366" s="0" t="str">
        <f aca="false">IFERROR(VLOOKUP(F1366, Entries!$B:$F, 3, FALSE()),"")</f>
        <v/>
      </c>
      <c r="J1366" s="0" t="str">
        <f aca="false">IFERROR(VLOOKUP(F1366, Entries!$B:$F, 4, FALSE()),"")</f>
        <v/>
      </c>
      <c r="K1366" s="0" t="str">
        <f aca="false">IFERROR(VLOOKUP(F1366, Entries!$B:$F, 5, FALSE()),"")</f>
        <v/>
      </c>
      <c r="L1366" s="0" t="str">
        <f aca="false">LEFT(Table22[[#This Row],[Category]],2)</f>
        <v/>
      </c>
      <c r="M1366" s="0" t="str">
        <f aca="false">IF(F1366&lt;&gt;0,COUNTIF($L$2:L1366,L1366),"")</f>
        <v/>
      </c>
      <c r="N1366" s="0" t="str">
        <f aca="false">IF(F1366&lt;&gt;0,L1366&amp;":"&amp;M1366,"")</f>
        <v/>
      </c>
    </row>
    <row r="1367" customFormat="false" ht="15" hidden="false" customHeight="false" outlineLevel="0" collapsed="false">
      <c r="A1367" s="5" t="n">
        <v>1366</v>
      </c>
      <c r="B1367" s="5" t="str">
        <f aca="false">IF(F1367&lt;&gt;"",COUNTIF($J$2:J1367,J1367),"")</f>
        <v/>
      </c>
      <c r="C1367" s="5" t="str">
        <f aca="false">IF(F1367&lt;&gt;0,J1367&amp;":"&amp;B1367,"")</f>
        <v/>
      </c>
      <c r="D1367" s="5" t="str">
        <f aca="false">IF(F1367&lt;&gt;0,COUNTIF($K$2:K1367,K1367),"")</f>
        <v/>
      </c>
      <c r="E1367" s="5" t="str">
        <f aca="false">IF(F1367&lt;&gt;0,K1367&amp;":"&amp;D1367,"")</f>
        <v/>
      </c>
      <c r="G1367" s="21"/>
      <c r="H1367" s="0" t="str">
        <f aca="false">IFERROR(VLOOKUP(F1367, Entries!$B:$F, 2, FALSE()),"")</f>
        <v/>
      </c>
      <c r="I1367" s="0" t="str">
        <f aca="false">IFERROR(VLOOKUP(F1367, Entries!$B:$F, 3, FALSE()),"")</f>
        <v/>
      </c>
      <c r="J1367" s="0" t="str">
        <f aca="false">IFERROR(VLOOKUP(F1367, Entries!$B:$F, 4, FALSE()),"")</f>
        <v/>
      </c>
      <c r="K1367" s="0" t="str">
        <f aca="false">IFERROR(VLOOKUP(F1367, Entries!$B:$F, 5, FALSE()),"")</f>
        <v/>
      </c>
      <c r="L1367" s="0" t="str">
        <f aca="false">LEFT(Table22[[#This Row],[Category]],2)</f>
        <v/>
      </c>
      <c r="M1367" s="0" t="str">
        <f aca="false">IF(F1367&lt;&gt;0,COUNTIF($L$2:L1367,L1367),"")</f>
        <v/>
      </c>
      <c r="N1367" s="0" t="str">
        <f aca="false">IF(F1367&lt;&gt;0,L1367&amp;":"&amp;M1367,"")</f>
        <v/>
      </c>
    </row>
    <row r="1368" customFormat="false" ht="15" hidden="false" customHeight="false" outlineLevel="0" collapsed="false">
      <c r="A1368" s="5" t="n">
        <v>1367</v>
      </c>
      <c r="B1368" s="5" t="str">
        <f aca="false">IF(F1368&lt;&gt;"",COUNTIF($J$2:J1368,J1368),"")</f>
        <v/>
      </c>
      <c r="C1368" s="5" t="str">
        <f aca="false">IF(F1368&lt;&gt;0,J1368&amp;":"&amp;B1368,"")</f>
        <v/>
      </c>
      <c r="D1368" s="5" t="str">
        <f aca="false">IF(F1368&lt;&gt;0,COUNTIF($K$2:K1368,K1368),"")</f>
        <v/>
      </c>
      <c r="E1368" s="5" t="str">
        <f aca="false">IF(F1368&lt;&gt;0,K1368&amp;":"&amp;D1368,"")</f>
        <v/>
      </c>
      <c r="G1368" s="21"/>
      <c r="H1368" s="0" t="str">
        <f aca="false">IFERROR(VLOOKUP(F1368, Entries!$B:$F, 2, FALSE()),"")</f>
        <v/>
      </c>
      <c r="I1368" s="0" t="str">
        <f aca="false">IFERROR(VLOOKUP(F1368, Entries!$B:$F, 3, FALSE()),"")</f>
        <v/>
      </c>
      <c r="J1368" s="0" t="str">
        <f aca="false">IFERROR(VLOOKUP(F1368, Entries!$B:$F, 4, FALSE()),"")</f>
        <v/>
      </c>
      <c r="K1368" s="0" t="str">
        <f aca="false">IFERROR(VLOOKUP(F1368, Entries!$B:$F, 5, FALSE()),"")</f>
        <v/>
      </c>
      <c r="L1368" s="0" t="str">
        <f aca="false">LEFT(Table22[[#This Row],[Category]],2)</f>
        <v/>
      </c>
      <c r="M1368" s="0" t="str">
        <f aca="false">IF(F1368&lt;&gt;0,COUNTIF($L$2:L1368,L1368),"")</f>
        <v/>
      </c>
      <c r="N1368" s="0" t="str">
        <f aca="false">IF(F1368&lt;&gt;0,L1368&amp;":"&amp;M1368,"")</f>
        <v/>
      </c>
    </row>
    <row r="1369" customFormat="false" ht="15" hidden="false" customHeight="false" outlineLevel="0" collapsed="false">
      <c r="A1369" s="5" t="n">
        <v>1368</v>
      </c>
      <c r="B1369" s="5" t="str">
        <f aca="false">IF(F1369&lt;&gt;"",COUNTIF($J$2:J1369,J1369),"")</f>
        <v/>
      </c>
      <c r="C1369" s="5" t="str">
        <f aca="false">IF(F1369&lt;&gt;0,J1369&amp;":"&amp;B1369,"")</f>
        <v/>
      </c>
      <c r="D1369" s="5" t="str">
        <f aca="false">IF(F1369&lt;&gt;0,COUNTIF($K$2:K1369,K1369),"")</f>
        <v/>
      </c>
      <c r="E1369" s="5" t="str">
        <f aca="false">IF(F1369&lt;&gt;0,K1369&amp;":"&amp;D1369,"")</f>
        <v/>
      </c>
      <c r="G1369" s="21"/>
      <c r="H1369" s="0" t="str">
        <f aca="false">IFERROR(VLOOKUP(F1369, Entries!$B:$F, 2, FALSE()),"")</f>
        <v/>
      </c>
      <c r="I1369" s="0" t="str">
        <f aca="false">IFERROR(VLOOKUP(F1369, Entries!$B:$F, 3, FALSE()),"")</f>
        <v/>
      </c>
      <c r="J1369" s="0" t="str">
        <f aca="false">IFERROR(VLOOKUP(F1369, Entries!$B:$F, 4, FALSE()),"")</f>
        <v/>
      </c>
      <c r="K1369" s="0" t="str">
        <f aca="false">IFERROR(VLOOKUP(F1369, Entries!$B:$F, 5, FALSE()),"")</f>
        <v/>
      </c>
      <c r="L1369" s="0" t="str">
        <f aca="false">LEFT(Table22[[#This Row],[Category]],2)</f>
        <v/>
      </c>
      <c r="M1369" s="0" t="str">
        <f aca="false">IF(F1369&lt;&gt;0,COUNTIF($L$2:L1369,L1369),"")</f>
        <v/>
      </c>
      <c r="N1369" s="0" t="str">
        <f aca="false">IF(F1369&lt;&gt;0,L1369&amp;":"&amp;M1369,"")</f>
        <v/>
      </c>
    </row>
    <row r="1370" customFormat="false" ht="15" hidden="false" customHeight="false" outlineLevel="0" collapsed="false">
      <c r="A1370" s="5" t="n">
        <v>1369</v>
      </c>
      <c r="B1370" s="5" t="str">
        <f aca="false">IF(F1370&lt;&gt;"",COUNTIF($J$2:J1370,J1370),"")</f>
        <v/>
      </c>
      <c r="C1370" s="5" t="str">
        <f aca="false">IF(F1370&lt;&gt;0,J1370&amp;":"&amp;B1370,"")</f>
        <v/>
      </c>
      <c r="D1370" s="5" t="str">
        <f aca="false">IF(F1370&lt;&gt;0,COUNTIF($K$2:K1370,K1370),"")</f>
        <v/>
      </c>
      <c r="E1370" s="5" t="str">
        <f aca="false">IF(F1370&lt;&gt;0,K1370&amp;":"&amp;D1370,"")</f>
        <v/>
      </c>
      <c r="G1370" s="21"/>
      <c r="H1370" s="0" t="str">
        <f aca="false">IFERROR(VLOOKUP(F1370, Entries!$B:$F, 2, FALSE()),"")</f>
        <v/>
      </c>
      <c r="I1370" s="0" t="str">
        <f aca="false">IFERROR(VLOOKUP(F1370, Entries!$B:$F, 3, FALSE()),"")</f>
        <v/>
      </c>
      <c r="J1370" s="0" t="str">
        <f aca="false">IFERROR(VLOOKUP(F1370, Entries!$B:$F, 4, FALSE()),"")</f>
        <v/>
      </c>
      <c r="K1370" s="0" t="str">
        <f aca="false">IFERROR(VLOOKUP(F1370, Entries!$B:$F, 5, FALSE()),"")</f>
        <v/>
      </c>
      <c r="L1370" s="0" t="str">
        <f aca="false">LEFT(Table22[[#This Row],[Category]],2)</f>
        <v/>
      </c>
      <c r="M1370" s="0" t="str">
        <f aca="false">IF(F1370&lt;&gt;0,COUNTIF($L$2:L1370,L1370),"")</f>
        <v/>
      </c>
      <c r="N1370" s="0" t="str">
        <f aca="false">IF(F1370&lt;&gt;0,L1370&amp;":"&amp;M1370,"")</f>
        <v/>
      </c>
    </row>
    <row r="1371" customFormat="false" ht="15" hidden="false" customHeight="false" outlineLevel="0" collapsed="false">
      <c r="A1371" s="5" t="n">
        <v>1370</v>
      </c>
      <c r="B1371" s="5" t="str">
        <f aca="false">IF(F1371&lt;&gt;"",COUNTIF($J$2:J1371,J1371),"")</f>
        <v/>
      </c>
      <c r="C1371" s="5" t="str">
        <f aca="false">IF(F1371&lt;&gt;0,J1371&amp;":"&amp;B1371,"")</f>
        <v/>
      </c>
      <c r="D1371" s="5" t="str">
        <f aca="false">IF(F1371&lt;&gt;0,COUNTIF($K$2:K1371,K1371),"")</f>
        <v/>
      </c>
      <c r="E1371" s="5" t="str">
        <f aca="false">IF(F1371&lt;&gt;0,K1371&amp;":"&amp;D1371,"")</f>
        <v/>
      </c>
      <c r="G1371" s="21"/>
      <c r="H1371" s="0" t="str">
        <f aca="false">IFERROR(VLOOKUP(F1371, Entries!$B:$F, 2, FALSE()),"")</f>
        <v/>
      </c>
      <c r="I1371" s="0" t="str">
        <f aca="false">IFERROR(VLOOKUP(F1371, Entries!$B:$F, 3, FALSE()),"")</f>
        <v/>
      </c>
      <c r="J1371" s="0" t="str">
        <f aca="false">IFERROR(VLOOKUP(F1371, Entries!$B:$F, 4, FALSE()),"")</f>
        <v/>
      </c>
      <c r="K1371" s="0" t="str">
        <f aca="false">IFERROR(VLOOKUP(F1371, Entries!$B:$F, 5, FALSE()),"")</f>
        <v/>
      </c>
      <c r="L1371" s="0" t="str">
        <f aca="false">LEFT(Table22[[#This Row],[Category]],2)</f>
        <v/>
      </c>
      <c r="M1371" s="0" t="str">
        <f aca="false">IF(F1371&lt;&gt;0,COUNTIF($L$2:L1371,L1371),"")</f>
        <v/>
      </c>
      <c r="N1371" s="0" t="str">
        <f aca="false">IF(F1371&lt;&gt;0,L1371&amp;":"&amp;M1371,"")</f>
        <v/>
      </c>
    </row>
    <row r="1372" customFormat="false" ht="15" hidden="false" customHeight="false" outlineLevel="0" collapsed="false">
      <c r="A1372" s="5" t="n">
        <v>1371</v>
      </c>
      <c r="B1372" s="5" t="str">
        <f aca="false">IF(F1372&lt;&gt;"",COUNTIF($J$2:J1372,J1372),"")</f>
        <v/>
      </c>
      <c r="C1372" s="5" t="str">
        <f aca="false">IF(F1372&lt;&gt;0,J1372&amp;":"&amp;B1372,"")</f>
        <v/>
      </c>
      <c r="D1372" s="5" t="str">
        <f aca="false">IF(F1372&lt;&gt;0,COUNTIF($K$2:K1372,K1372),"")</f>
        <v/>
      </c>
      <c r="E1372" s="5" t="str">
        <f aca="false">IF(F1372&lt;&gt;0,K1372&amp;":"&amp;D1372,"")</f>
        <v/>
      </c>
      <c r="G1372" s="21"/>
      <c r="H1372" s="0" t="str">
        <f aca="false">IFERROR(VLOOKUP(F1372, Entries!$B:$F, 2, FALSE()),"")</f>
        <v/>
      </c>
      <c r="I1372" s="0" t="str">
        <f aca="false">IFERROR(VLOOKUP(F1372, Entries!$B:$F, 3, FALSE()),"")</f>
        <v/>
      </c>
      <c r="J1372" s="0" t="str">
        <f aca="false">IFERROR(VLOOKUP(F1372, Entries!$B:$F, 4, FALSE()),"")</f>
        <v/>
      </c>
      <c r="K1372" s="0" t="str">
        <f aca="false">IFERROR(VLOOKUP(F1372, Entries!$B:$F, 5, FALSE()),"")</f>
        <v/>
      </c>
      <c r="L1372" s="0" t="str">
        <f aca="false">LEFT(Table22[[#This Row],[Category]],2)</f>
        <v/>
      </c>
      <c r="M1372" s="0" t="str">
        <f aca="false">IF(F1372&lt;&gt;0,COUNTIF($L$2:L1372,L1372),"")</f>
        <v/>
      </c>
      <c r="N1372" s="0" t="str">
        <f aca="false">IF(F1372&lt;&gt;0,L1372&amp;":"&amp;M1372,"")</f>
        <v/>
      </c>
    </row>
    <row r="1373" customFormat="false" ht="15" hidden="false" customHeight="false" outlineLevel="0" collapsed="false">
      <c r="A1373" s="5" t="n">
        <v>1372</v>
      </c>
      <c r="B1373" s="5" t="str">
        <f aca="false">IF(F1373&lt;&gt;"",COUNTIF($J$2:J1373,J1373),"")</f>
        <v/>
      </c>
      <c r="C1373" s="5" t="str">
        <f aca="false">IF(F1373&lt;&gt;0,J1373&amp;":"&amp;B1373,"")</f>
        <v/>
      </c>
      <c r="D1373" s="5" t="str">
        <f aca="false">IF(F1373&lt;&gt;0,COUNTIF($K$2:K1373,K1373),"")</f>
        <v/>
      </c>
      <c r="E1373" s="5" t="str">
        <f aca="false">IF(F1373&lt;&gt;0,K1373&amp;":"&amp;D1373,"")</f>
        <v/>
      </c>
      <c r="G1373" s="21"/>
      <c r="H1373" s="0" t="str">
        <f aca="false">IFERROR(VLOOKUP(F1373, Entries!$B:$F, 2, FALSE()),"")</f>
        <v/>
      </c>
      <c r="I1373" s="0" t="str">
        <f aca="false">IFERROR(VLOOKUP(F1373, Entries!$B:$F, 3, FALSE()),"")</f>
        <v/>
      </c>
      <c r="J1373" s="0" t="str">
        <f aca="false">IFERROR(VLOOKUP(F1373, Entries!$B:$F, 4, FALSE()),"")</f>
        <v/>
      </c>
      <c r="K1373" s="0" t="str">
        <f aca="false">IFERROR(VLOOKUP(F1373, Entries!$B:$F, 5, FALSE()),"")</f>
        <v/>
      </c>
      <c r="L1373" s="0" t="str">
        <f aca="false">LEFT(Table22[[#This Row],[Category]],2)</f>
        <v/>
      </c>
      <c r="M1373" s="0" t="str">
        <f aca="false">IF(F1373&lt;&gt;0,COUNTIF($L$2:L1373,L1373),"")</f>
        <v/>
      </c>
      <c r="N1373" s="0" t="str">
        <f aca="false">IF(F1373&lt;&gt;0,L1373&amp;":"&amp;M1373,"")</f>
        <v/>
      </c>
    </row>
    <row r="1374" customFormat="false" ht="15" hidden="false" customHeight="false" outlineLevel="0" collapsed="false">
      <c r="A1374" s="5" t="n">
        <v>1373</v>
      </c>
      <c r="B1374" s="5" t="str">
        <f aca="false">IF(F1374&lt;&gt;"",COUNTIF($J$2:J1374,J1374),"")</f>
        <v/>
      </c>
      <c r="C1374" s="5" t="str">
        <f aca="false">IF(F1374&lt;&gt;0,J1374&amp;":"&amp;B1374,"")</f>
        <v/>
      </c>
      <c r="D1374" s="5" t="str">
        <f aca="false">IF(F1374&lt;&gt;0,COUNTIF($K$2:K1374,K1374),"")</f>
        <v/>
      </c>
      <c r="E1374" s="5" t="str">
        <f aca="false">IF(F1374&lt;&gt;0,K1374&amp;":"&amp;D1374,"")</f>
        <v/>
      </c>
      <c r="G1374" s="21"/>
      <c r="H1374" s="0" t="str">
        <f aca="false">IFERROR(VLOOKUP(F1374, Entries!$B:$F, 2, FALSE()),"")</f>
        <v/>
      </c>
      <c r="I1374" s="0" t="str">
        <f aca="false">IFERROR(VLOOKUP(F1374, Entries!$B:$F, 3, FALSE()),"")</f>
        <v/>
      </c>
      <c r="J1374" s="0" t="str">
        <f aca="false">IFERROR(VLOOKUP(F1374, Entries!$B:$F, 4, FALSE()),"")</f>
        <v/>
      </c>
      <c r="K1374" s="0" t="str">
        <f aca="false">IFERROR(VLOOKUP(F1374, Entries!$B:$F, 5, FALSE()),"")</f>
        <v/>
      </c>
      <c r="L1374" s="0" t="str">
        <f aca="false">LEFT(Table22[[#This Row],[Category]],2)</f>
        <v/>
      </c>
      <c r="M1374" s="0" t="str">
        <f aca="false">IF(F1374&lt;&gt;0,COUNTIF($L$2:L1374,L1374),"")</f>
        <v/>
      </c>
      <c r="N1374" s="0" t="str">
        <f aca="false">IF(F1374&lt;&gt;0,L1374&amp;":"&amp;M1374,"")</f>
        <v/>
      </c>
    </row>
    <row r="1375" customFormat="false" ht="15" hidden="false" customHeight="false" outlineLevel="0" collapsed="false">
      <c r="A1375" s="5" t="n">
        <v>1374</v>
      </c>
      <c r="B1375" s="5" t="str">
        <f aca="false">IF(F1375&lt;&gt;"",COUNTIF($J$2:J1375,J1375),"")</f>
        <v/>
      </c>
      <c r="C1375" s="5" t="str">
        <f aca="false">IF(F1375&lt;&gt;0,J1375&amp;":"&amp;B1375,"")</f>
        <v/>
      </c>
      <c r="D1375" s="5" t="str">
        <f aca="false">IF(F1375&lt;&gt;0,COUNTIF($K$2:K1375,K1375),"")</f>
        <v/>
      </c>
      <c r="E1375" s="5" t="str">
        <f aca="false">IF(F1375&lt;&gt;0,K1375&amp;":"&amp;D1375,"")</f>
        <v/>
      </c>
      <c r="G1375" s="21"/>
      <c r="H1375" s="0" t="str">
        <f aca="false">IFERROR(VLOOKUP(F1375, Entries!$B:$F, 2, FALSE()),"")</f>
        <v/>
      </c>
      <c r="I1375" s="0" t="str">
        <f aca="false">IFERROR(VLOOKUP(F1375, Entries!$B:$F, 3, FALSE()),"")</f>
        <v/>
      </c>
      <c r="J1375" s="0" t="str">
        <f aca="false">IFERROR(VLOOKUP(F1375, Entries!$B:$F, 4, FALSE()),"")</f>
        <v/>
      </c>
      <c r="K1375" s="0" t="str">
        <f aca="false">IFERROR(VLOOKUP(F1375, Entries!$B:$F, 5, FALSE()),"")</f>
        <v/>
      </c>
      <c r="L1375" s="0" t="str">
        <f aca="false">LEFT(Table22[[#This Row],[Category]],2)</f>
        <v/>
      </c>
      <c r="M1375" s="0" t="str">
        <f aca="false">IF(F1375&lt;&gt;0,COUNTIF($L$2:L1375,L1375),"")</f>
        <v/>
      </c>
      <c r="N1375" s="0" t="str">
        <f aca="false">IF(F1375&lt;&gt;0,L1375&amp;":"&amp;M1375,"")</f>
        <v/>
      </c>
    </row>
    <row r="1376" customFormat="false" ht="15" hidden="false" customHeight="false" outlineLevel="0" collapsed="false">
      <c r="A1376" s="5" t="n">
        <v>1375</v>
      </c>
      <c r="B1376" s="5" t="str">
        <f aca="false">IF(F1376&lt;&gt;"",COUNTIF($J$2:J1376,J1376),"")</f>
        <v/>
      </c>
      <c r="C1376" s="5" t="str">
        <f aca="false">IF(F1376&lt;&gt;0,J1376&amp;":"&amp;B1376,"")</f>
        <v/>
      </c>
      <c r="D1376" s="5" t="str">
        <f aca="false">IF(F1376&lt;&gt;0,COUNTIF($K$2:K1376,K1376),"")</f>
        <v/>
      </c>
      <c r="E1376" s="5" t="str">
        <f aca="false">IF(F1376&lt;&gt;0,K1376&amp;":"&amp;D1376,"")</f>
        <v/>
      </c>
      <c r="G1376" s="21"/>
      <c r="H1376" s="0" t="str">
        <f aca="false">IFERROR(VLOOKUP(F1376, Entries!$B:$F, 2, FALSE()),"")</f>
        <v/>
      </c>
      <c r="I1376" s="0" t="str">
        <f aca="false">IFERROR(VLOOKUP(F1376, Entries!$B:$F, 3, FALSE()),"")</f>
        <v/>
      </c>
      <c r="J1376" s="0" t="str">
        <f aca="false">IFERROR(VLOOKUP(F1376, Entries!$B:$F, 4, FALSE()),"")</f>
        <v/>
      </c>
      <c r="K1376" s="0" t="str">
        <f aca="false">IFERROR(VLOOKUP(F1376, Entries!$B:$F, 5, FALSE()),"")</f>
        <v/>
      </c>
      <c r="L1376" s="0" t="str">
        <f aca="false">LEFT(Table22[[#This Row],[Category]],2)</f>
        <v/>
      </c>
      <c r="M1376" s="0" t="str">
        <f aca="false">IF(F1376&lt;&gt;0,COUNTIF($L$2:L1376,L1376),"")</f>
        <v/>
      </c>
      <c r="N1376" s="0" t="str">
        <f aca="false">IF(F1376&lt;&gt;0,L1376&amp;":"&amp;M1376,"")</f>
        <v/>
      </c>
    </row>
    <row r="1377" customFormat="false" ht="15" hidden="false" customHeight="false" outlineLevel="0" collapsed="false">
      <c r="A1377" s="5" t="n">
        <v>1376</v>
      </c>
      <c r="B1377" s="5" t="str">
        <f aca="false">IF(F1377&lt;&gt;"",COUNTIF($J$2:J1377,J1377),"")</f>
        <v/>
      </c>
      <c r="C1377" s="5" t="str">
        <f aca="false">IF(F1377&lt;&gt;0,J1377&amp;":"&amp;B1377,"")</f>
        <v/>
      </c>
      <c r="D1377" s="5" t="str">
        <f aca="false">IF(F1377&lt;&gt;0,COUNTIF($K$2:K1377,K1377),"")</f>
        <v/>
      </c>
      <c r="E1377" s="5" t="str">
        <f aca="false">IF(F1377&lt;&gt;0,K1377&amp;":"&amp;D1377,"")</f>
        <v/>
      </c>
      <c r="G1377" s="21"/>
      <c r="H1377" s="0" t="str">
        <f aca="false">IFERROR(VLOOKUP(F1377, Entries!$B:$F, 2, FALSE()),"")</f>
        <v/>
      </c>
      <c r="I1377" s="0" t="str">
        <f aca="false">IFERROR(VLOOKUP(F1377, Entries!$B:$F, 3, FALSE()),"")</f>
        <v/>
      </c>
      <c r="J1377" s="0" t="str">
        <f aca="false">IFERROR(VLOOKUP(F1377, Entries!$B:$F, 4, FALSE()),"")</f>
        <v/>
      </c>
      <c r="K1377" s="0" t="str">
        <f aca="false">IFERROR(VLOOKUP(F1377, Entries!$B:$F, 5, FALSE()),"")</f>
        <v/>
      </c>
      <c r="L1377" s="0" t="str">
        <f aca="false">LEFT(Table22[[#This Row],[Category]],2)</f>
        <v/>
      </c>
      <c r="M1377" s="0" t="str">
        <f aca="false">IF(F1377&lt;&gt;0,COUNTIF($L$2:L1377,L1377),"")</f>
        <v/>
      </c>
      <c r="N1377" s="0" t="str">
        <f aca="false">IF(F1377&lt;&gt;0,L1377&amp;":"&amp;M1377,"")</f>
        <v/>
      </c>
    </row>
    <row r="1378" customFormat="false" ht="15" hidden="false" customHeight="false" outlineLevel="0" collapsed="false">
      <c r="A1378" s="5" t="n">
        <v>1377</v>
      </c>
      <c r="B1378" s="5" t="str">
        <f aca="false">IF(F1378&lt;&gt;"",COUNTIF($J$2:J1378,J1378),"")</f>
        <v/>
      </c>
      <c r="C1378" s="5" t="str">
        <f aca="false">IF(F1378&lt;&gt;0,J1378&amp;":"&amp;B1378,"")</f>
        <v/>
      </c>
      <c r="D1378" s="5" t="str">
        <f aca="false">IF(F1378&lt;&gt;0,COUNTIF($K$2:K1378,K1378),"")</f>
        <v/>
      </c>
      <c r="E1378" s="5" t="str">
        <f aca="false">IF(F1378&lt;&gt;0,K1378&amp;":"&amp;D1378,"")</f>
        <v/>
      </c>
      <c r="G1378" s="21"/>
      <c r="H1378" s="0" t="str">
        <f aca="false">IFERROR(VLOOKUP(F1378, Entries!$B:$F, 2, FALSE()),"")</f>
        <v/>
      </c>
      <c r="I1378" s="0" t="str">
        <f aca="false">IFERROR(VLOOKUP(F1378, Entries!$B:$F, 3, FALSE()),"")</f>
        <v/>
      </c>
      <c r="J1378" s="0" t="str">
        <f aca="false">IFERROR(VLOOKUP(F1378, Entries!$B:$F, 4, FALSE()),"")</f>
        <v/>
      </c>
      <c r="K1378" s="0" t="str">
        <f aca="false">IFERROR(VLOOKUP(F1378, Entries!$B:$F, 5, FALSE()),"")</f>
        <v/>
      </c>
      <c r="L1378" s="0" t="str">
        <f aca="false">LEFT(Table22[[#This Row],[Category]],2)</f>
        <v/>
      </c>
      <c r="M1378" s="0" t="str">
        <f aca="false">IF(F1378&lt;&gt;0,COUNTIF($L$2:L1378,L1378),"")</f>
        <v/>
      </c>
      <c r="N1378" s="0" t="str">
        <f aca="false">IF(F1378&lt;&gt;0,L1378&amp;":"&amp;M1378,"")</f>
        <v/>
      </c>
    </row>
    <row r="1379" customFormat="false" ht="15" hidden="false" customHeight="false" outlineLevel="0" collapsed="false">
      <c r="A1379" s="5" t="n">
        <v>1378</v>
      </c>
      <c r="B1379" s="5" t="str">
        <f aca="false">IF(F1379&lt;&gt;"",COUNTIF($J$2:J1379,J1379),"")</f>
        <v/>
      </c>
      <c r="C1379" s="5" t="str">
        <f aca="false">IF(F1379&lt;&gt;0,J1379&amp;":"&amp;B1379,"")</f>
        <v/>
      </c>
      <c r="D1379" s="5" t="str">
        <f aca="false">IF(F1379&lt;&gt;0,COUNTIF($K$2:K1379,K1379),"")</f>
        <v/>
      </c>
      <c r="E1379" s="5" t="str">
        <f aca="false">IF(F1379&lt;&gt;0,K1379&amp;":"&amp;D1379,"")</f>
        <v/>
      </c>
      <c r="G1379" s="21"/>
      <c r="H1379" s="0" t="str">
        <f aca="false">IFERROR(VLOOKUP(F1379, Entries!$B:$F, 2, FALSE()),"")</f>
        <v/>
      </c>
      <c r="I1379" s="0" t="str">
        <f aca="false">IFERROR(VLOOKUP(F1379, Entries!$B:$F, 3, FALSE()),"")</f>
        <v/>
      </c>
      <c r="J1379" s="0" t="str">
        <f aca="false">IFERROR(VLOOKUP(F1379, Entries!$B:$F, 4, FALSE()),"")</f>
        <v/>
      </c>
      <c r="K1379" s="0" t="str">
        <f aca="false">IFERROR(VLOOKUP(F1379, Entries!$B:$F, 5, FALSE()),"")</f>
        <v/>
      </c>
      <c r="L1379" s="0" t="str">
        <f aca="false">LEFT(Table22[[#This Row],[Category]],2)</f>
        <v/>
      </c>
      <c r="M1379" s="0" t="str">
        <f aca="false">IF(F1379&lt;&gt;0,COUNTIF($L$2:L1379,L1379),"")</f>
        <v/>
      </c>
      <c r="N1379" s="0" t="str">
        <f aca="false">IF(F1379&lt;&gt;0,L1379&amp;":"&amp;M1379,"")</f>
        <v/>
      </c>
    </row>
    <row r="1380" customFormat="false" ht="15" hidden="false" customHeight="false" outlineLevel="0" collapsed="false">
      <c r="A1380" s="5" t="n">
        <v>1379</v>
      </c>
      <c r="B1380" s="5" t="str">
        <f aca="false">IF(F1380&lt;&gt;"",COUNTIF($J$2:J1380,J1380),"")</f>
        <v/>
      </c>
      <c r="C1380" s="5" t="str">
        <f aca="false">IF(F1380&lt;&gt;0,J1380&amp;":"&amp;B1380,"")</f>
        <v/>
      </c>
      <c r="D1380" s="5" t="str">
        <f aca="false">IF(F1380&lt;&gt;0,COUNTIF($K$2:K1380,K1380),"")</f>
        <v/>
      </c>
      <c r="E1380" s="5" t="str">
        <f aca="false">IF(F1380&lt;&gt;0,K1380&amp;":"&amp;D1380,"")</f>
        <v/>
      </c>
      <c r="G1380" s="21"/>
      <c r="H1380" s="0" t="str">
        <f aca="false">IFERROR(VLOOKUP(F1380, Entries!$B:$F, 2, FALSE()),"")</f>
        <v/>
      </c>
      <c r="I1380" s="0" t="str">
        <f aca="false">IFERROR(VLOOKUP(F1380, Entries!$B:$F, 3, FALSE()),"")</f>
        <v/>
      </c>
      <c r="J1380" s="0" t="str">
        <f aca="false">IFERROR(VLOOKUP(F1380, Entries!$B:$F, 4, FALSE()),"")</f>
        <v/>
      </c>
      <c r="K1380" s="0" t="str">
        <f aca="false">IFERROR(VLOOKUP(F1380, Entries!$B:$F, 5, FALSE()),"")</f>
        <v/>
      </c>
      <c r="L1380" s="0" t="str">
        <f aca="false">LEFT(Table22[[#This Row],[Category]],2)</f>
        <v/>
      </c>
      <c r="M1380" s="0" t="str">
        <f aca="false">IF(F1380&lt;&gt;0,COUNTIF($L$2:L1380,L1380),"")</f>
        <v/>
      </c>
      <c r="N1380" s="0" t="str">
        <f aca="false">IF(F1380&lt;&gt;0,L1380&amp;":"&amp;M1380,"")</f>
        <v/>
      </c>
    </row>
    <row r="1381" customFormat="false" ht="15" hidden="false" customHeight="false" outlineLevel="0" collapsed="false">
      <c r="A1381" s="5" t="n">
        <v>1380</v>
      </c>
      <c r="B1381" s="5" t="str">
        <f aca="false">IF(F1381&lt;&gt;"",COUNTIF($J$2:J1381,J1381),"")</f>
        <v/>
      </c>
      <c r="C1381" s="5" t="str">
        <f aca="false">IF(F1381&lt;&gt;0,J1381&amp;":"&amp;B1381,"")</f>
        <v/>
      </c>
      <c r="D1381" s="5" t="str">
        <f aca="false">IF(F1381&lt;&gt;0,COUNTIF($K$2:K1381,K1381),"")</f>
        <v/>
      </c>
      <c r="E1381" s="5" t="str">
        <f aca="false">IF(F1381&lt;&gt;0,K1381&amp;":"&amp;D1381,"")</f>
        <v/>
      </c>
      <c r="G1381" s="21"/>
      <c r="H1381" s="0" t="str">
        <f aca="false">IFERROR(VLOOKUP(F1381, Entries!$B:$F, 2, FALSE()),"")</f>
        <v/>
      </c>
      <c r="I1381" s="0" t="str">
        <f aca="false">IFERROR(VLOOKUP(F1381, Entries!$B:$F, 3, FALSE()),"")</f>
        <v/>
      </c>
      <c r="J1381" s="0" t="str">
        <f aca="false">IFERROR(VLOOKUP(F1381, Entries!$B:$F, 4, FALSE()),"")</f>
        <v/>
      </c>
      <c r="K1381" s="0" t="str">
        <f aca="false">IFERROR(VLOOKUP(F1381, Entries!$B:$F, 5, FALSE()),"")</f>
        <v/>
      </c>
      <c r="L1381" s="0" t="str">
        <f aca="false">LEFT(Table22[[#This Row],[Category]],2)</f>
        <v/>
      </c>
      <c r="M1381" s="0" t="str">
        <f aca="false">IF(F1381&lt;&gt;0,COUNTIF($L$2:L1381,L1381),"")</f>
        <v/>
      </c>
      <c r="N1381" s="0" t="str">
        <f aca="false">IF(F1381&lt;&gt;0,L1381&amp;":"&amp;M1381,"")</f>
        <v/>
      </c>
    </row>
    <row r="1382" customFormat="false" ht="15" hidden="false" customHeight="false" outlineLevel="0" collapsed="false">
      <c r="A1382" s="5" t="n">
        <v>1381</v>
      </c>
      <c r="B1382" s="5" t="str">
        <f aca="false">IF(F1382&lt;&gt;"",COUNTIF($J$2:J1382,J1382),"")</f>
        <v/>
      </c>
      <c r="C1382" s="5" t="str">
        <f aca="false">IF(F1382&lt;&gt;0,J1382&amp;":"&amp;B1382,"")</f>
        <v/>
      </c>
      <c r="D1382" s="5" t="str">
        <f aca="false">IF(F1382&lt;&gt;0,COUNTIF($K$2:K1382,K1382),"")</f>
        <v/>
      </c>
      <c r="E1382" s="5" t="str">
        <f aca="false">IF(F1382&lt;&gt;0,K1382&amp;":"&amp;D1382,"")</f>
        <v/>
      </c>
      <c r="G1382" s="21"/>
      <c r="H1382" s="0" t="str">
        <f aca="false">IFERROR(VLOOKUP(F1382, Entries!$B:$F, 2, FALSE()),"")</f>
        <v/>
      </c>
      <c r="I1382" s="0" t="str">
        <f aca="false">IFERROR(VLOOKUP(F1382, Entries!$B:$F, 3, FALSE()),"")</f>
        <v/>
      </c>
      <c r="J1382" s="0" t="str">
        <f aca="false">IFERROR(VLOOKUP(F1382, Entries!$B:$F, 4, FALSE()),"")</f>
        <v/>
      </c>
      <c r="K1382" s="0" t="str">
        <f aca="false">IFERROR(VLOOKUP(F1382, Entries!$B:$F, 5, FALSE()),"")</f>
        <v/>
      </c>
      <c r="L1382" s="0" t="str">
        <f aca="false">LEFT(Table22[[#This Row],[Category]],2)</f>
        <v/>
      </c>
      <c r="M1382" s="0" t="str">
        <f aca="false">IF(F1382&lt;&gt;0,COUNTIF($L$2:L1382,L1382),"")</f>
        <v/>
      </c>
      <c r="N1382" s="0" t="str">
        <f aca="false">IF(F1382&lt;&gt;0,L1382&amp;":"&amp;M1382,"")</f>
        <v/>
      </c>
    </row>
    <row r="1383" customFormat="false" ht="15" hidden="false" customHeight="false" outlineLevel="0" collapsed="false">
      <c r="A1383" s="5" t="n">
        <v>1382</v>
      </c>
      <c r="B1383" s="5" t="str">
        <f aca="false">IF(F1383&lt;&gt;"",COUNTIF($J$2:J1383,J1383),"")</f>
        <v/>
      </c>
      <c r="C1383" s="5" t="str">
        <f aca="false">IF(F1383&lt;&gt;0,J1383&amp;":"&amp;B1383,"")</f>
        <v/>
      </c>
      <c r="D1383" s="5" t="str">
        <f aca="false">IF(F1383&lt;&gt;0,COUNTIF($K$2:K1383,K1383),"")</f>
        <v/>
      </c>
      <c r="E1383" s="5" t="str">
        <f aca="false">IF(F1383&lt;&gt;0,K1383&amp;":"&amp;D1383,"")</f>
        <v/>
      </c>
      <c r="G1383" s="21"/>
      <c r="H1383" s="0" t="str">
        <f aca="false">IFERROR(VLOOKUP(F1383, Entries!$B:$F, 2, FALSE()),"")</f>
        <v/>
      </c>
      <c r="I1383" s="0" t="str">
        <f aca="false">IFERROR(VLOOKUP(F1383, Entries!$B:$F, 3, FALSE()),"")</f>
        <v/>
      </c>
      <c r="J1383" s="0" t="str">
        <f aca="false">IFERROR(VLOOKUP(F1383, Entries!$B:$F, 4, FALSE()),"")</f>
        <v/>
      </c>
      <c r="K1383" s="0" t="str">
        <f aca="false">IFERROR(VLOOKUP(F1383, Entries!$B:$F, 5, FALSE()),"")</f>
        <v/>
      </c>
      <c r="L1383" s="0" t="str">
        <f aca="false">LEFT(Table22[[#This Row],[Category]],2)</f>
        <v/>
      </c>
      <c r="M1383" s="0" t="str">
        <f aca="false">IF(F1383&lt;&gt;0,COUNTIF($L$2:L1383,L1383),"")</f>
        <v/>
      </c>
      <c r="N1383" s="0" t="str">
        <f aca="false">IF(F1383&lt;&gt;0,L1383&amp;":"&amp;M1383,"")</f>
        <v/>
      </c>
    </row>
    <row r="1384" customFormat="false" ht="15" hidden="false" customHeight="false" outlineLevel="0" collapsed="false">
      <c r="A1384" s="5" t="n">
        <v>1383</v>
      </c>
      <c r="B1384" s="5" t="str">
        <f aca="false">IF(F1384&lt;&gt;"",COUNTIF($J$2:J1384,J1384),"")</f>
        <v/>
      </c>
      <c r="C1384" s="5" t="str">
        <f aca="false">IF(F1384&lt;&gt;0,J1384&amp;":"&amp;B1384,"")</f>
        <v/>
      </c>
      <c r="D1384" s="5" t="str">
        <f aca="false">IF(F1384&lt;&gt;0,COUNTIF($K$2:K1384,K1384),"")</f>
        <v/>
      </c>
      <c r="E1384" s="5" t="str">
        <f aca="false">IF(F1384&lt;&gt;0,K1384&amp;":"&amp;D1384,"")</f>
        <v/>
      </c>
      <c r="G1384" s="21"/>
      <c r="H1384" s="0" t="str">
        <f aca="false">IFERROR(VLOOKUP(F1384, Entries!$B:$F, 2, FALSE()),"")</f>
        <v/>
      </c>
      <c r="I1384" s="0" t="str">
        <f aca="false">IFERROR(VLOOKUP(F1384, Entries!$B:$F, 3, FALSE()),"")</f>
        <v/>
      </c>
      <c r="J1384" s="0" t="str">
        <f aca="false">IFERROR(VLOOKUP(F1384, Entries!$B:$F, 4, FALSE()),"")</f>
        <v/>
      </c>
      <c r="K1384" s="0" t="str">
        <f aca="false">IFERROR(VLOOKUP(F1384, Entries!$B:$F, 5, FALSE()),"")</f>
        <v/>
      </c>
      <c r="L1384" s="0" t="str">
        <f aca="false">LEFT(Table22[[#This Row],[Category]],2)</f>
        <v/>
      </c>
      <c r="M1384" s="0" t="str">
        <f aca="false">IF(F1384&lt;&gt;0,COUNTIF($L$2:L1384,L1384),"")</f>
        <v/>
      </c>
      <c r="N1384" s="0" t="str">
        <f aca="false">IF(F1384&lt;&gt;0,L1384&amp;":"&amp;M1384,"")</f>
        <v/>
      </c>
    </row>
    <row r="1385" customFormat="false" ht="15" hidden="false" customHeight="false" outlineLevel="0" collapsed="false">
      <c r="A1385" s="5" t="n">
        <v>1384</v>
      </c>
      <c r="B1385" s="5" t="str">
        <f aca="false">IF(F1385&lt;&gt;"",COUNTIF($J$2:J1385,J1385),"")</f>
        <v/>
      </c>
      <c r="C1385" s="5" t="str">
        <f aca="false">IF(F1385&lt;&gt;0,J1385&amp;":"&amp;B1385,"")</f>
        <v/>
      </c>
      <c r="D1385" s="5" t="str">
        <f aca="false">IF(F1385&lt;&gt;0,COUNTIF($K$2:K1385,K1385),"")</f>
        <v/>
      </c>
      <c r="E1385" s="5" t="str">
        <f aca="false">IF(F1385&lt;&gt;0,K1385&amp;":"&amp;D1385,"")</f>
        <v/>
      </c>
      <c r="G1385" s="21"/>
      <c r="H1385" s="0" t="str">
        <f aca="false">IFERROR(VLOOKUP(F1385, Entries!$B:$F, 2, FALSE()),"")</f>
        <v/>
      </c>
      <c r="I1385" s="0" t="str">
        <f aca="false">IFERROR(VLOOKUP(F1385, Entries!$B:$F, 3, FALSE()),"")</f>
        <v/>
      </c>
      <c r="J1385" s="0" t="str">
        <f aca="false">IFERROR(VLOOKUP(F1385, Entries!$B:$F, 4, FALSE()),"")</f>
        <v/>
      </c>
      <c r="K1385" s="0" t="str">
        <f aca="false">IFERROR(VLOOKUP(F1385, Entries!$B:$F, 5, FALSE()),"")</f>
        <v/>
      </c>
      <c r="L1385" s="0" t="str">
        <f aca="false">LEFT(Table22[[#This Row],[Category]],2)</f>
        <v/>
      </c>
      <c r="M1385" s="0" t="str">
        <f aca="false">IF(F1385&lt;&gt;0,COUNTIF($L$2:L1385,L1385),"")</f>
        <v/>
      </c>
      <c r="N1385" s="0" t="str">
        <f aca="false">IF(F1385&lt;&gt;0,L1385&amp;":"&amp;M1385,"")</f>
        <v/>
      </c>
    </row>
    <row r="1386" customFormat="false" ht="15" hidden="false" customHeight="false" outlineLevel="0" collapsed="false">
      <c r="A1386" s="5" t="n">
        <v>1385</v>
      </c>
      <c r="B1386" s="5" t="str">
        <f aca="false">IF(F1386&lt;&gt;"",COUNTIF($J$2:J1386,J1386),"")</f>
        <v/>
      </c>
      <c r="C1386" s="5" t="str">
        <f aca="false">IF(F1386&lt;&gt;0,J1386&amp;":"&amp;B1386,"")</f>
        <v/>
      </c>
      <c r="D1386" s="5" t="str">
        <f aca="false">IF(F1386&lt;&gt;0,COUNTIF($K$2:K1386,K1386),"")</f>
        <v/>
      </c>
      <c r="E1386" s="5" t="str">
        <f aca="false">IF(F1386&lt;&gt;0,K1386&amp;":"&amp;D1386,"")</f>
        <v/>
      </c>
      <c r="G1386" s="21"/>
      <c r="H1386" s="0" t="str">
        <f aca="false">IFERROR(VLOOKUP(F1386, Entries!$B:$F, 2, FALSE()),"")</f>
        <v/>
      </c>
      <c r="I1386" s="0" t="str">
        <f aca="false">IFERROR(VLOOKUP(F1386, Entries!$B:$F, 3, FALSE()),"")</f>
        <v/>
      </c>
      <c r="J1386" s="0" t="str">
        <f aca="false">IFERROR(VLOOKUP(F1386, Entries!$B:$F, 4, FALSE()),"")</f>
        <v/>
      </c>
      <c r="K1386" s="0" t="str">
        <f aca="false">IFERROR(VLOOKUP(F1386, Entries!$B:$F, 5, FALSE()),"")</f>
        <v/>
      </c>
      <c r="L1386" s="0" t="str">
        <f aca="false">LEFT(Table22[[#This Row],[Category]],2)</f>
        <v/>
      </c>
      <c r="M1386" s="0" t="str">
        <f aca="false">IF(F1386&lt;&gt;0,COUNTIF($L$2:L1386,L1386),"")</f>
        <v/>
      </c>
      <c r="N1386" s="0" t="str">
        <f aca="false">IF(F1386&lt;&gt;0,L1386&amp;":"&amp;M1386,"")</f>
        <v/>
      </c>
    </row>
    <row r="1387" customFormat="false" ht="15" hidden="false" customHeight="false" outlineLevel="0" collapsed="false">
      <c r="A1387" s="5" t="n">
        <v>1386</v>
      </c>
      <c r="B1387" s="5" t="str">
        <f aca="false">IF(F1387&lt;&gt;"",COUNTIF($J$2:J1387,J1387),"")</f>
        <v/>
      </c>
      <c r="C1387" s="5" t="str">
        <f aca="false">IF(F1387&lt;&gt;0,J1387&amp;":"&amp;B1387,"")</f>
        <v/>
      </c>
      <c r="D1387" s="5" t="str">
        <f aca="false">IF(F1387&lt;&gt;0,COUNTIF($K$2:K1387,K1387),"")</f>
        <v/>
      </c>
      <c r="E1387" s="5" t="str">
        <f aca="false">IF(F1387&lt;&gt;0,K1387&amp;":"&amp;D1387,"")</f>
        <v/>
      </c>
      <c r="G1387" s="21"/>
      <c r="H1387" s="0" t="str">
        <f aca="false">IFERROR(VLOOKUP(F1387, Entries!$B:$F, 2, FALSE()),"")</f>
        <v/>
      </c>
      <c r="I1387" s="0" t="str">
        <f aca="false">IFERROR(VLOOKUP(F1387, Entries!$B:$F, 3, FALSE()),"")</f>
        <v/>
      </c>
      <c r="J1387" s="0" t="str">
        <f aca="false">IFERROR(VLOOKUP(F1387, Entries!$B:$F, 4, FALSE()),"")</f>
        <v/>
      </c>
      <c r="K1387" s="0" t="str">
        <f aca="false">IFERROR(VLOOKUP(F1387, Entries!$B:$F, 5, FALSE()),"")</f>
        <v/>
      </c>
      <c r="L1387" s="0" t="str">
        <f aca="false">LEFT(Table22[[#This Row],[Category]],2)</f>
        <v/>
      </c>
      <c r="M1387" s="0" t="str">
        <f aca="false">IF(F1387&lt;&gt;0,COUNTIF($L$2:L1387,L1387),"")</f>
        <v/>
      </c>
      <c r="N1387" s="0" t="str">
        <f aca="false">IF(F1387&lt;&gt;0,L1387&amp;":"&amp;M1387,"")</f>
        <v/>
      </c>
    </row>
    <row r="1388" customFormat="false" ht="15" hidden="false" customHeight="false" outlineLevel="0" collapsed="false">
      <c r="A1388" s="5" t="n">
        <v>1387</v>
      </c>
      <c r="B1388" s="5" t="str">
        <f aca="false">IF(F1388&lt;&gt;"",COUNTIF($J$2:J1388,J1388),"")</f>
        <v/>
      </c>
      <c r="C1388" s="5" t="str">
        <f aca="false">IF(F1388&lt;&gt;0,J1388&amp;":"&amp;B1388,"")</f>
        <v/>
      </c>
      <c r="D1388" s="5" t="str">
        <f aca="false">IF(F1388&lt;&gt;0,COUNTIF($K$2:K1388,K1388),"")</f>
        <v/>
      </c>
      <c r="E1388" s="5" t="str">
        <f aca="false">IF(F1388&lt;&gt;0,K1388&amp;":"&amp;D1388,"")</f>
        <v/>
      </c>
      <c r="G1388" s="21"/>
      <c r="H1388" s="0" t="str">
        <f aca="false">IFERROR(VLOOKUP(F1388, Entries!$B:$F, 2, FALSE()),"")</f>
        <v/>
      </c>
      <c r="I1388" s="0" t="str">
        <f aca="false">IFERROR(VLOOKUP(F1388, Entries!$B:$F, 3, FALSE()),"")</f>
        <v/>
      </c>
      <c r="J1388" s="0" t="str">
        <f aca="false">IFERROR(VLOOKUP(F1388, Entries!$B:$F, 4, FALSE()),"")</f>
        <v/>
      </c>
      <c r="K1388" s="0" t="str">
        <f aca="false">IFERROR(VLOOKUP(F1388, Entries!$B:$F, 5, FALSE()),"")</f>
        <v/>
      </c>
      <c r="L1388" s="0" t="str">
        <f aca="false">LEFT(Table22[[#This Row],[Category]],2)</f>
        <v/>
      </c>
      <c r="M1388" s="0" t="str">
        <f aca="false">IF(F1388&lt;&gt;0,COUNTIF($L$2:L1388,L1388),"")</f>
        <v/>
      </c>
      <c r="N1388" s="0" t="str">
        <f aca="false">IF(F1388&lt;&gt;0,L1388&amp;":"&amp;M1388,"")</f>
        <v/>
      </c>
    </row>
    <row r="1389" customFormat="false" ht="15" hidden="false" customHeight="false" outlineLevel="0" collapsed="false">
      <c r="A1389" s="5" t="n">
        <v>1388</v>
      </c>
      <c r="B1389" s="5" t="str">
        <f aca="false">IF(F1389&lt;&gt;"",COUNTIF($J$2:J1389,J1389),"")</f>
        <v/>
      </c>
      <c r="C1389" s="5" t="str">
        <f aca="false">IF(F1389&lt;&gt;0,J1389&amp;":"&amp;B1389,"")</f>
        <v/>
      </c>
      <c r="D1389" s="5" t="str">
        <f aca="false">IF(F1389&lt;&gt;0,COUNTIF($K$2:K1389,K1389),"")</f>
        <v/>
      </c>
      <c r="E1389" s="5" t="str">
        <f aca="false">IF(F1389&lt;&gt;0,K1389&amp;":"&amp;D1389,"")</f>
        <v/>
      </c>
      <c r="G1389" s="21"/>
      <c r="H1389" s="0" t="str">
        <f aca="false">IFERROR(VLOOKUP(F1389, Entries!$B:$F, 2, FALSE()),"")</f>
        <v/>
      </c>
      <c r="I1389" s="0" t="str">
        <f aca="false">IFERROR(VLOOKUP(F1389, Entries!$B:$F, 3, FALSE()),"")</f>
        <v/>
      </c>
      <c r="J1389" s="0" t="str">
        <f aca="false">IFERROR(VLOOKUP(F1389, Entries!$B:$F, 4, FALSE()),"")</f>
        <v/>
      </c>
      <c r="K1389" s="0" t="str">
        <f aca="false">IFERROR(VLOOKUP(F1389, Entries!$B:$F, 5, FALSE()),"")</f>
        <v/>
      </c>
      <c r="L1389" s="0" t="str">
        <f aca="false">LEFT(Table22[[#This Row],[Category]],2)</f>
        <v/>
      </c>
      <c r="M1389" s="0" t="str">
        <f aca="false">IF(F1389&lt;&gt;0,COUNTIF($L$2:L1389,L1389),"")</f>
        <v/>
      </c>
      <c r="N1389" s="0" t="str">
        <f aca="false">IF(F1389&lt;&gt;0,L1389&amp;":"&amp;M1389,"")</f>
        <v/>
      </c>
    </row>
    <row r="1390" customFormat="false" ht="15" hidden="false" customHeight="false" outlineLevel="0" collapsed="false">
      <c r="A1390" s="5" t="n">
        <v>1389</v>
      </c>
      <c r="B1390" s="5" t="str">
        <f aca="false">IF(F1390&lt;&gt;"",COUNTIF($J$2:J1390,J1390),"")</f>
        <v/>
      </c>
      <c r="C1390" s="5" t="str">
        <f aca="false">IF(F1390&lt;&gt;0,J1390&amp;":"&amp;B1390,"")</f>
        <v/>
      </c>
      <c r="D1390" s="5" t="str">
        <f aca="false">IF(F1390&lt;&gt;0,COUNTIF($K$2:K1390,K1390),"")</f>
        <v/>
      </c>
      <c r="E1390" s="5" t="str">
        <f aca="false">IF(F1390&lt;&gt;0,K1390&amp;":"&amp;D1390,"")</f>
        <v/>
      </c>
      <c r="G1390" s="21"/>
      <c r="H1390" s="0" t="str">
        <f aca="false">IFERROR(VLOOKUP(F1390, Entries!$B:$F, 2, FALSE()),"")</f>
        <v/>
      </c>
      <c r="I1390" s="0" t="str">
        <f aca="false">IFERROR(VLOOKUP(F1390, Entries!$B:$F, 3, FALSE()),"")</f>
        <v/>
      </c>
      <c r="J1390" s="0" t="str">
        <f aca="false">IFERROR(VLOOKUP(F1390, Entries!$B:$F, 4, FALSE()),"")</f>
        <v/>
      </c>
      <c r="K1390" s="0" t="str">
        <f aca="false">IFERROR(VLOOKUP(F1390, Entries!$B:$F, 5, FALSE()),"")</f>
        <v/>
      </c>
      <c r="L1390" s="0" t="str">
        <f aca="false">LEFT(Table22[[#This Row],[Category]],2)</f>
        <v/>
      </c>
      <c r="M1390" s="0" t="str">
        <f aca="false">IF(F1390&lt;&gt;0,COUNTIF($L$2:L1390,L1390),"")</f>
        <v/>
      </c>
      <c r="N1390" s="0" t="str">
        <f aca="false">IF(F1390&lt;&gt;0,L1390&amp;":"&amp;M1390,"")</f>
        <v/>
      </c>
    </row>
    <row r="1391" customFormat="false" ht="15" hidden="false" customHeight="false" outlineLevel="0" collapsed="false">
      <c r="A1391" s="5" t="n">
        <v>1390</v>
      </c>
      <c r="B1391" s="5" t="str">
        <f aca="false">IF(F1391&lt;&gt;"",COUNTIF($J$2:J1391,J1391),"")</f>
        <v/>
      </c>
      <c r="C1391" s="5" t="str">
        <f aca="false">IF(F1391&lt;&gt;0,J1391&amp;":"&amp;B1391,"")</f>
        <v/>
      </c>
      <c r="D1391" s="5" t="str">
        <f aca="false">IF(F1391&lt;&gt;0,COUNTIF($K$2:K1391,K1391),"")</f>
        <v/>
      </c>
      <c r="E1391" s="5" t="str">
        <f aca="false">IF(F1391&lt;&gt;0,K1391&amp;":"&amp;D1391,"")</f>
        <v/>
      </c>
      <c r="G1391" s="21"/>
      <c r="H1391" s="0" t="str">
        <f aca="false">IFERROR(VLOOKUP(F1391, Entries!$B:$F, 2, FALSE()),"")</f>
        <v/>
      </c>
      <c r="I1391" s="0" t="str">
        <f aca="false">IFERROR(VLOOKUP(F1391, Entries!$B:$F, 3, FALSE()),"")</f>
        <v/>
      </c>
      <c r="J1391" s="0" t="str">
        <f aca="false">IFERROR(VLOOKUP(F1391, Entries!$B:$F, 4, FALSE()),"")</f>
        <v/>
      </c>
      <c r="K1391" s="0" t="str">
        <f aca="false">IFERROR(VLOOKUP(F1391, Entries!$B:$F, 5, FALSE()),"")</f>
        <v/>
      </c>
      <c r="L1391" s="0" t="str">
        <f aca="false">LEFT(Table22[[#This Row],[Category]],2)</f>
        <v/>
      </c>
      <c r="M1391" s="0" t="str">
        <f aca="false">IF(F1391&lt;&gt;0,COUNTIF($L$2:L1391,L1391),"")</f>
        <v/>
      </c>
      <c r="N1391" s="0" t="str">
        <f aca="false">IF(F1391&lt;&gt;0,L1391&amp;":"&amp;M1391,"")</f>
        <v/>
      </c>
    </row>
    <row r="1392" customFormat="false" ht="15" hidden="false" customHeight="false" outlineLevel="0" collapsed="false">
      <c r="A1392" s="5" t="n">
        <v>1391</v>
      </c>
      <c r="B1392" s="5" t="str">
        <f aca="false">IF(F1392&lt;&gt;"",COUNTIF($J$2:J1392,J1392),"")</f>
        <v/>
      </c>
      <c r="C1392" s="5" t="str">
        <f aca="false">IF(F1392&lt;&gt;0,J1392&amp;":"&amp;B1392,"")</f>
        <v/>
      </c>
      <c r="D1392" s="5" t="str">
        <f aca="false">IF(F1392&lt;&gt;0,COUNTIF($K$2:K1392,K1392),"")</f>
        <v/>
      </c>
      <c r="E1392" s="5" t="str">
        <f aca="false">IF(F1392&lt;&gt;0,K1392&amp;":"&amp;D1392,"")</f>
        <v/>
      </c>
      <c r="G1392" s="21"/>
      <c r="H1392" s="0" t="str">
        <f aca="false">IFERROR(VLOOKUP(F1392, Entries!$B:$F, 2, FALSE()),"")</f>
        <v/>
      </c>
      <c r="I1392" s="0" t="str">
        <f aca="false">IFERROR(VLOOKUP(F1392, Entries!$B:$F, 3, FALSE()),"")</f>
        <v/>
      </c>
      <c r="J1392" s="0" t="str">
        <f aca="false">IFERROR(VLOOKUP(F1392, Entries!$B:$F, 4, FALSE()),"")</f>
        <v/>
      </c>
      <c r="K1392" s="0" t="str">
        <f aca="false">IFERROR(VLOOKUP(F1392, Entries!$B:$F, 5, FALSE()),"")</f>
        <v/>
      </c>
      <c r="L1392" s="0" t="str">
        <f aca="false">LEFT(Table22[[#This Row],[Category]],2)</f>
        <v/>
      </c>
      <c r="M1392" s="0" t="str">
        <f aca="false">IF(F1392&lt;&gt;0,COUNTIF($L$2:L1392,L1392),"")</f>
        <v/>
      </c>
      <c r="N1392" s="0" t="str">
        <f aca="false">IF(F1392&lt;&gt;0,L1392&amp;":"&amp;M1392,"")</f>
        <v/>
      </c>
    </row>
    <row r="1393" customFormat="false" ht="15" hidden="false" customHeight="false" outlineLevel="0" collapsed="false">
      <c r="A1393" s="5" t="n">
        <v>1392</v>
      </c>
      <c r="B1393" s="5" t="str">
        <f aca="false">IF(F1393&lt;&gt;"",COUNTIF($J$2:J1393,J1393),"")</f>
        <v/>
      </c>
      <c r="C1393" s="5" t="str">
        <f aca="false">IF(F1393&lt;&gt;0,J1393&amp;":"&amp;B1393,"")</f>
        <v/>
      </c>
      <c r="D1393" s="5" t="str">
        <f aca="false">IF(F1393&lt;&gt;0,COUNTIF($K$2:K1393,K1393),"")</f>
        <v/>
      </c>
      <c r="E1393" s="5" t="str">
        <f aca="false">IF(F1393&lt;&gt;0,K1393&amp;":"&amp;D1393,"")</f>
        <v/>
      </c>
      <c r="G1393" s="21"/>
      <c r="H1393" s="0" t="str">
        <f aca="false">IFERROR(VLOOKUP(F1393, Entries!$B:$F, 2, FALSE()),"")</f>
        <v/>
      </c>
      <c r="I1393" s="0" t="str">
        <f aca="false">IFERROR(VLOOKUP(F1393, Entries!$B:$F, 3, FALSE()),"")</f>
        <v/>
      </c>
      <c r="J1393" s="0" t="str">
        <f aca="false">IFERROR(VLOOKUP(F1393, Entries!$B:$F, 4, FALSE()),"")</f>
        <v/>
      </c>
      <c r="K1393" s="0" t="str">
        <f aca="false">IFERROR(VLOOKUP(F1393, Entries!$B:$F, 5, FALSE()),"")</f>
        <v/>
      </c>
      <c r="L1393" s="0" t="str">
        <f aca="false">LEFT(Table22[[#This Row],[Category]],2)</f>
        <v/>
      </c>
      <c r="M1393" s="0" t="str">
        <f aca="false">IF(F1393&lt;&gt;0,COUNTIF($L$2:L1393,L1393),"")</f>
        <v/>
      </c>
      <c r="N1393" s="0" t="str">
        <f aca="false">IF(F1393&lt;&gt;0,L1393&amp;":"&amp;M1393,"")</f>
        <v/>
      </c>
    </row>
    <row r="1394" customFormat="false" ht="15" hidden="false" customHeight="false" outlineLevel="0" collapsed="false">
      <c r="A1394" s="5" t="n">
        <v>1393</v>
      </c>
      <c r="B1394" s="5" t="str">
        <f aca="false">IF(F1394&lt;&gt;"",COUNTIF($J$2:J1394,J1394),"")</f>
        <v/>
      </c>
      <c r="C1394" s="5" t="str">
        <f aca="false">IF(F1394&lt;&gt;0,J1394&amp;":"&amp;B1394,"")</f>
        <v/>
      </c>
      <c r="D1394" s="5" t="str">
        <f aca="false">IF(F1394&lt;&gt;0,COUNTIF($K$2:K1394,K1394),"")</f>
        <v/>
      </c>
      <c r="E1394" s="5" t="str">
        <f aca="false">IF(F1394&lt;&gt;0,K1394&amp;":"&amp;D1394,"")</f>
        <v/>
      </c>
      <c r="G1394" s="21"/>
      <c r="H1394" s="0" t="str">
        <f aca="false">IFERROR(VLOOKUP(F1394, Entries!$B:$F, 2, FALSE()),"")</f>
        <v/>
      </c>
      <c r="I1394" s="0" t="str">
        <f aca="false">IFERROR(VLOOKUP(F1394, Entries!$B:$F, 3, FALSE()),"")</f>
        <v/>
      </c>
      <c r="J1394" s="0" t="str">
        <f aca="false">IFERROR(VLOOKUP(F1394, Entries!$B:$F, 4, FALSE()),"")</f>
        <v/>
      </c>
      <c r="K1394" s="0" t="str">
        <f aca="false">IFERROR(VLOOKUP(F1394, Entries!$B:$F, 5, FALSE()),"")</f>
        <v/>
      </c>
      <c r="L1394" s="0" t="str">
        <f aca="false">LEFT(Table22[[#This Row],[Category]],2)</f>
        <v/>
      </c>
      <c r="M1394" s="0" t="str">
        <f aca="false">IF(F1394&lt;&gt;0,COUNTIF($L$2:L1394,L1394),"")</f>
        <v/>
      </c>
      <c r="N1394" s="0" t="str">
        <f aca="false">IF(F1394&lt;&gt;0,L1394&amp;":"&amp;M1394,"")</f>
        <v/>
      </c>
    </row>
    <row r="1395" customFormat="false" ht="15" hidden="false" customHeight="false" outlineLevel="0" collapsed="false">
      <c r="A1395" s="5" t="n">
        <v>1394</v>
      </c>
      <c r="B1395" s="5" t="str">
        <f aca="false">IF(F1395&lt;&gt;"",COUNTIF($J$2:J1395,J1395),"")</f>
        <v/>
      </c>
      <c r="C1395" s="5" t="str">
        <f aca="false">IF(F1395&lt;&gt;0,J1395&amp;":"&amp;B1395,"")</f>
        <v/>
      </c>
      <c r="D1395" s="5" t="str">
        <f aca="false">IF(F1395&lt;&gt;0,COUNTIF($K$2:K1395,K1395),"")</f>
        <v/>
      </c>
      <c r="E1395" s="5" t="str">
        <f aca="false">IF(F1395&lt;&gt;0,K1395&amp;":"&amp;D1395,"")</f>
        <v/>
      </c>
      <c r="G1395" s="21"/>
      <c r="H1395" s="0" t="str">
        <f aca="false">IFERROR(VLOOKUP(F1395, Entries!$B:$F, 2, FALSE()),"")</f>
        <v/>
      </c>
      <c r="I1395" s="0" t="str">
        <f aca="false">IFERROR(VLOOKUP(F1395, Entries!$B:$F, 3, FALSE()),"")</f>
        <v/>
      </c>
      <c r="J1395" s="0" t="str">
        <f aca="false">IFERROR(VLOOKUP(F1395, Entries!$B:$F, 4, FALSE()),"")</f>
        <v/>
      </c>
      <c r="K1395" s="0" t="str">
        <f aca="false">IFERROR(VLOOKUP(F1395, Entries!$B:$F, 5, FALSE()),"")</f>
        <v/>
      </c>
      <c r="L1395" s="0" t="str">
        <f aca="false">LEFT(Table22[[#This Row],[Category]],2)</f>
        <v/>
      </c>
      <c r="M1395" s="0" t="str">
        <f aca="false">IF(F1395&lt;&gt;0,COUNTIF($L$2:L1395,L1395),"")</f>
        <v/>
      </c>
      <c r="N1395" s="0" t="str">
        <f aca="false">IF(F1395&lt;&gt;0,L1395&amp;":"&amp;M1395,"")</f>
        <v/>
      </c>
    </row>
    <row r="1396" customFormat="false" ht="15" hidden="false" customHeight="false" outlineLevel="0" collapsed="false">
      <c r="A1396" s="5" t="n">
        <v>1395</v>
      </c>
      <c r="B1396" s="5" t="str">
        <f aca="false">IF(F1396&lt;&gt;"",COUNTIF($J$2:J1396,J1396),"")</f>
        <v/>
      </c>
      <c r="C1396" s="5" t="str">
        <f aca="false">IF(F1396&lt;&gt;0,J1396&amp;":"&amp;B1396,"")</f>
        <v/>
      </c>
      <c r="D1396" s="5" t="str">
        <f aca="false">IF(F1396&lt;&gt;0,COUNTIF($K$2:K1396,K1396),"")</f>
        <v/>
      </c>
      <c r="E1396" s="5" t="str">
        <f aca="false">IF(F1396&lt;&gt;0,K1396&amp;":"&amp;D1396,"")</f>
        <v/>
      </c>
      <c r="G1396" s="21"/>
      <c r="H1396" s="0" t="str">
        <f aca="false">IFERROR(VLOOKUP(F1396, Entries!$B:$F, 2, FALSE()),"")</f>
        <v/>
      </c>
      <c r="I1396" s="0" t="str">
        <f aca="false">IFERROR(VLOOKUP(F1396, Entries!$B:$F, 3, FALSE()),"")</f>
        <v/>
      </c>
      <c r="J1396" s="0" t="str">
        <f aca="false">IFERROR(VLOOKUP(F1396, Entries!$B:$F, 4, FALSE()),"")</f>
        <v/>
      </c>
      <c r="K1396" s="0" t="str">
        <f aca="false">IFERROR(VLOOKUP(F1396, Entries!$B:$F, 5, FALSE()),"")</f>
        <v/>
      </c>
      <c r="L1396" s="0" t="str">
        <f aca="false">LEFT(Table22[[#This Row],[Category]],2)</f>
        <v/>
      </c>
      <c r="M1396" s="0" t="str">
        <f aca="false">IF(F1396&lt;&gt;0,COUNTIF($L$2:L1396,L1396),"")</f>
        <v/>
      </c>
      <c r="N1396" s="0" t="str">
        <f aca="false">IF(F1396&lt;&gt;0,L1396&amp;":"&amp;M1396,"")</f>
        <v/>
      </c>
    </row>
    <row r="1397" customFormat="false" ht="15" hidden="false" customHeight="false" outlineLevel="0" collapsed="false">
      <c r="A1397" s="5" t="n">
        <v>1396</v>
      </c>
      <c r="B1397" s="5" t="str">
        <f aca="false">IF(F1397&lt;&gt;"",COUNTIF($J$2:J1397,J1397),"")</f>
        <v/>
      </c>
      <c r="C1397" s="5" t="str">
        <f aca="false">IF(F1397&lt;&gt;0,J1397&amp;":"&amp;B1397,"")</f>
        <v/>
      </c>
      <c r="D1397" s="5" t="str">
        <f aca="false">IF(F1397&lt;&gt;0,COUNTIF($K$2:K1397,K1397),"")</f>
        <v/>
      </c>
      <c r="E1397" s="5" t="str">
        <f aca="false">IF(F1397&lt;&gt;0,K1397&amp;":"&amp;D1397,"")</f>
        <v/>
      </c>
      <c r="G1397" s="21"/>
      <c r="H1397" s="0" t="str">
        <f aca="false">IFERROR(VLOOKUP(F1397, Entries!$B:$F, 2, FALSE()),"")</f>
        <v/>
      </c>
      <c r="I1397" s="0" t="str">
        <f aca="false">IFERROR(VLOOKUP(F1397, Entries!$B:$F, 3, FALSE()),"")</f>
        <v/>
      </c>
      <c r="J1397" s="0" t="str">
        <f aca="false">IFERROR(VLOOKUP(F1397, Entries!$B:$F, 4, FALSE()),"")</f>
        <v/>
      </c>
      <c r="K1397" s="0" t="str">
        <f aca="false">IFERROR(VLOOKUP(F1397, Entries!$B:$F, 5, FALSE()),"")</f>
        <v/>
      </c>
      <c r="L1397" s="0" t="str">
        <f aca="false">LEFT(Table22[[#This Row],[Category]],2)</f>
        <v/>
      </c>
      <c r="M1397" s="0" t="str">
        <f aca="false">IF(F1397&lt;&gt;0,COUNTIF($L$2:L1397,L1397),"")</f>
        <v/>
      </c>
      <c r="N1397" s="0" t="str">
        <f aca="false">IF(F1397&lt;&gt;0,L1397&amp;":"&amp;M1397,"")</f>
        <v/>
      </c>
    </row>
    <row r="1398" customFormat="false" ht="15" hidden="false" customHeight="false" outlineLevel="0" collapsed="false">
      <c r="A1398" s="5" t="n">
        <v>1397</v>
      </c>
      <c r="B1398" s="5" t="str">
        <f aca="false">IF(F1398&lt;&gt;"",COUNTIF($J$2:J1398,J1398),"")</f>
        <v/>
      </c>
      <c r="C1398" s="5" t="str">
        <f aca="false">IF(F1398&lt;&gt;0,J1398&amp;":"&amp;B1398,"")</f>
        <v/>
      </c>
      <c r="D1398" s="5" t="str">
        <f aca="false">IF(F1398&lt;&gt;0,COUNTIF($K$2:K1398,K1398),"")</f>
        <v/>
      </c>
      <c r="E1398" s="5" t="str">
        <f aca="false">IF(F1398&lt;&gt;0,K1398&amp;":"&amp;D1398,"")</f>
        <v/>
      </c>
      <c r="G1398" s="21"/>
      <c r="H1398" s="0" t="str">
        <f aca="false">IFERROR(VLOOKUP(F1398, Entries!$B:$F, 2, FALSE()),"")</f>
        <v/>
      </c>
      <c r="I1398" s="0" t="str">
        <f aca="false">IFERROR(VLOOKUP(F1398, Entries!$B:$F, 3, FALSE()),"")</f>
        <v/>
      </c>
      <c r="J1398" s="0" t="str">
        <f aca="false">IFERROR(VLOOKUP(F1398, Entries!$B:$F, 4, FALSE()),"")</f>
        <v/>
      </c>
      <c r="K1398" s="0" t="str">
        <f aca="false">IFERROR(VLOOKUP(F1398, Entries!$B:$F, 5, FALSE()),"")</f>
        <v/>
      </c>
      <c r="L1398" s="0" t="str">
        <f aca="false">LEFT(Table22[[#This Row],[Category]],2)</f>
        <v/>
      </c>
      <c r="M1398" s="0" t="str">
        <f aca="false">IF(F1398&lt;&gt;0,COUNTIF($L$2:L1398,L1398),"")</f>
        <v/>
      </c>
      <c r="N1398" s="0" t="str">
        <f aca="false">IF(F1398&lt;&gt;0,L1398&amp;":"&amp;M1398,"")</f>
        <v/>
      </c>
    </row>
    <row r="1399" customFormat="false" ht="15" hidden="false" customHeight="false" outlineLevel="0" collapsed="false">
      <c r="A1399" s="5" t="n">
        <v>1398</v>
      </c>
      <c r="B1399" s="5" t="str">
        <f aca="false">IF(F1399&lt;&gt;"",COUNTIF($J$2:J1399,J1399),"")</f>
        <v/>
      </c>
      <c r="C1399" s="5" t="str">
        <f aca="false">IF(F1399&lt;&gt;0,J1399&amp;":"&amp;B1399,"")</f>
        <v/>
      </c>
      <c r="D1399" s="5" t="str">
        <f aca="false">IF(F1399&lt;&gt;0,COUNTIF($K$2:K1399,K1399),"")</f>
        <v/>
      </c>
      <c r="E1399" s="5" t="str">
        <f aca="false">IF(F1399&lt;&gt;0,K1399&amp;":"&amp;D1399,"")</f>
        <v/>
      </c>
      <c r="G1399" s="21"/>
      <c r="H1399" s="0" t="str">
        <f aca="false">IFERROR(VLOOKUP(F1399, Entries!$B:$F, 2, FALSE()),"")</f>
        <v/>
      </c>
      <c r="I1399" s="0" t="str">
        <f aca="false">IFERROR(VLOOKUP(F1399, Entries!$B:$F, 3, FALSE()),"")</f>
        <v/>
      </c>
      <c r="J1399" s="0" t="str">
        <f aca="false">IFERROR(VLOOKUP(F1399, Entries!$B:$F, 4, FALSE()),"")</f>
        <v/>
      </c>
      <c r="K1399" s="0" t="str">
        <f aca="false">IFERROR(VLOOKUP(F1399, Entries!$B:$F, 5, FALSE()),"")</f>
        <v/>
      </c>
      <c r="L1399" s="0" t="str">
        <f aca="false">LEFT(Table22[[#This Row],[Category]],2)</f>
        <v/>
      </c>
      <c r="M1399" s="0" t="str">
        <f aca="false">IF(F1399&lt;&gt;0,COUNTIF($L$2:L1399,L1399),"")</f>
        <v/>
      </c>
      <c r="N1399" s="0" t="str">
        <f aca="false">IF(F1399&lt;&gt;0,L1399&amp;":"&amp;M1399,"")</f>
        <v/>
      </c>
    </row>
    <row r="1400" customFormat="false" ht="15" hidden="false" customHeight="false" outlineLevel="0" collapsed="false">
      <c r="A1400" s="5" t="n">
        <v>1399</v>
      </c>
      <c r="B1400" s="5" t="str">
        <f aca="false">IF(F1400&lt;&gt;"",COUNTIF($J$2:J1400,J1400),"")</f>
        <v/>
      </c>
      <c r="C1400" s="5" t="str">
        <f aca="false">IF(F1400&lt;&gt;0,J1400&amp;":"&amp;B1400,"")</f>
        <v/>
      </c>
      <c r="D1400" s="5" t="str">
        <f aca="false">IF(F1400&lt;&gt;0,COUNTIF($K$2:K1400,K1400),"")</f>
        <v/>
      </c>
      <c r="E1400" s="5" t="str">
        <f aca="false">IF(F1400&lt;&gt;0,K1400&amp;":"&amp;D1400,"")</f>
        <v/>
      </c>
      <c r="G1400" s="21"/>
      <c r="H1400" s="0" t="str">
        <f aca="false">IFERROR(VLOOKUP(F1400, Entries!$B:$F, 2, FALSE()),"")</f>
        <v/>
      </c>
      <c r="I1400" s="0" t="str">
        <f aca="false">IFERROR(VLOOKUP(F1400, Entries!$B:$F, 3, FALSE()),"")</f>
        <v/>
      </c>
      <c r="J1400" s="0" t="str">
        <f aca="false">IFERROR(VLOOKUP(F1400, Entries!$B:$F, 4, FALSE()),"")</f>
        <v/>
      </c>
      <c r="K1400" s="0" t="str">
        <f aca="false">IFERROR(VLOOKUP(F1400, Entries!$B:$F, 5, FALSE()),"")</f>
        <v/>
      </c>
      <c r="L1400" s="0" t="str">
        <f aca="false">LEFT(Table22[[#This Row],[Category]],2)</f>
        <v/>
      </c>
      <c r="M1400" s="0" t="str">
        <f aca="false">IF(F1400&lt;&gt;0,COUNTIF($L$2:L1400,L1400),"")</f>
        <v/>
      </c>
      <c r="N1400" s="0" t="str">
        <f aca="false">IF(F1400&lt;&gt;0,L1400&amp;":"&amp;M1400,"")</f>
        <v/>
      </c>
    </row>
    <row r="1401" customFormat="false" ht="15" hidden="false" customHeight="false" outlineLevel="0" collapsed="false">
      <c r="A1401" s="5" t="n">
        <v>1400</v>
      </c>
      <c r="B1401" s="5" t="str">
        <f aca="false">IF(F1401&lt;&gt;"",COUNTIF($J$2:J1401,J1401),"")</f>
        <v/>
      </c>
      <c r="C1401" s="5" t="str">
        <f aca="false">IF(F1401&lt;&gt;0,J1401&amp;":"&amp;B1401,"")</f>
        <v/>
      </c>
      <c r="D1401" s="5" t="str">
        <f aca="false">IF(F1401&lt;&gt;0,COUNTIF($K$2:K1401,K1401),"")</f>
        <v/>
      </c>
      <c r="E1401" s="5" t="str">
        <f aca="false">IF(F1401&lt;&gt;0,K1401&amp;":"&amp;D1401,"")</f>
        <v/>
      </c>
      <c r="G1401" s="21"/>
      <c r="H1401" s="0" t="str">
        <f aca="false">IFERROR(VLOOKUP(F1401, Entries!$B:$F, 2, FALSE()),"")</f>
        <v/>
      </c>
      <c r="I1401" s="0" t="str">
        <f aca="false">IFERROR(VLOOKUP(F1401, Entries!$B:$F, 3, FALSE()),"")</f>
        <v/>
      </c>
      <c r="J1401" s="0" t="str">
        <f aca="false">IFERROR(VLOOKUP(F1401, Entries!$B:$F, 4, FALSE()),"")</f>
        <v/>
      </c>
      <c r="K1401" s="0" t="str">
        <f aca="false">IFERROR(VLOOKUP(F1401, Entries!$B:$F, 5, FALSE()),"")</f>
        <v/>
      </c>
      <c r="L1401" s="0" t="str">
        <f aca="false">LEFT(Table22[[#This Row],[Category]],2)</f>
        <v/>
      </c>
      <c r="M1401" s="0" t="str">
        <f aca="false">IF(F1401&lt;&gt;0,COUNTIF($L$2:L1401,L1401),"")</f>
        <v/>
      </c>
      <c r="N1401" s="0" t="str">
        <f aca="false">IF(F1401&lt;&gt;0,L1401&amp;":"&amp;M1401,"")</f>
        <v/>
      </c>
    </row>
    <row r="1402" customFormat="false" ht="15" hidden="false" customHeight="false" outlineLevel="0" collapsed="false">
      <c r="A1402" s="5" t="n">
        <v>1401</v>
      </c>
      <c r="B1402" s="5" t="str">
        <f aca="false">IF(F1402&lt;&gt;"",COUNTIF($J$2:J1402,J1402),"")</f>
        <v/>
      </c>
      <c r="C1402" s="5" t="str">
        <f aca="false">IF(F1402&lt;&gt;0,J1402&amp;":"&amp;B1402,"")</f>
        <v/>
      </c>
      <c r="D1402" s="5" t="str">
        <f aca="false">IF(F1402&lt;&gt;0,COUNTIF($K$2:K1402,K1402),"")</f>
        <v/>
      </c>
      <c r="E1402" s="5" t="str">
        <f aca="false">IF(F1402&lt;&gt;0,K1402&amp;":"&amp;D1402,"")</f>
        <v/>
      </c>
      <c r="G1402" s="21"/>
      <c r="H1402" s="0" t="str">
        <f aca="false">IFERROR(VLOOKUP(F1402, Entries!$B:$F, 2, FALSE()),"")</f>
        <v/>
      </c>
      <c r="I1402" s="0" t="str">
        <f aca="false">IFERROR(VLOOKUP(F1402, Entries!$B:$F, 3, FALSE()),"")</f>
        <v/>
      </c>
      <c r="J1402" s="0" t="str">
        <f aca="false">IFERROR(VLOOKUP(F1402, Entries!$B:$F, 4, FALSE()),"")</f>
        <v/>
      </c>
      <c r="K1402" s="0" t="str">
        <f aca="false">IFERROR(VLOOKUP(F1402, Entries!$B:$F, 5, FALSE()),"")</f>
        <v/>
      </c>
      <c r="L1402" s="0" t="str">
        <f aca="false">LEFT(Table22[[#This Row],[Category]],2)</f>
        <v/>
      </c>
      <c r="M1402" s="0" t="str">
        <f aca="false">IF(F1402&lt;&gt;0,COUNTIF($L$2:L1402,L1402),"")</f>
        <v/>
      </c>
      <c r="N1402" s="0" t="str">
        <f aca="false">IF(F1402&lt;&gt;0,L1402&amp;":"&amp;M1402,"")</f>
        <v/>
      </c>
    </row>
    <row r="1403" customFormat="false" ht="15" hidden="false" customHeight="false" outlineLevel="0" collapsed="false">
      <c r="A1403" s="5" t="n">
        <v>1402</v>
      </c>
      <c r="B1403" s="5" t="str">
        <f aca="false">IF(F1403&lt;&gt;"",COUNTIF($J$2:J1403,J1403),"")</f>
        <v/>
      </c>
      <c r="C1403" s="5" t="str">
        <f aca="false">IF(F1403&lt;&gt;0,J1403&amp;":"&amp;B1403,"")</f>
        <v/>
      </c>
      <c r="D1403" s="5" t="str">
        <f aca="false">IF(F1403&lt;&gt;0,COUNTIF($K$2:K1403,K1403),"")</f>
        <v/>
      </c>
      <c r="E1403" s="5" t="str">
        <f aca="false">IF(F1403&lt;&gt;0,K1403&amp;":"&amp;D1403,"")</f>
        <v/>
      </c>
      <c r="G1403" s="21"/>
      <c r="H1403" s="0" t="str">
        <f aca="false">IFERROR(VLOOKUP(F1403, Entries!$B:$F, 2, FALSE()),"")</f>
        <v/>
      </c>
      <c r="I1403" s="0" t="str">
        <f aca="false">IFERROR(VLOOKUP(F1403, Entries!$B:$F, 3, FALSE()),"")</f>
        <v/>
      </c>
      <c r="J1403" s="0" t="str">
        <f aca="false">IFERROR(VLOOKUP(F1403, Entries!$B:$F, 4, FALSE()),"")</f>
        <v/>
      </c>
      <c r="K1403" s="0" t="str">
        <f aca="false">IFERROR(VLOOKUP(F1403, Entries!$B:$F, 5, FALSE()),"")</f>
        <v/>
      </c>
      <c r="L1403" s="0" t="str">
        <f aca="false">LEFT(Table22[[#This Row],[Category]],2)</f>
        <v/>
      </c>
      <c r="M1403" s="0" t="str">
        <f aca="false">IF(F1403&lt;&gt;0,COUNTIF($L$2:L1403,L1403),"")</f>
        <v/>
      </c>
      <c r="N1403" s="0" t="str">
        <f aca="false">IF(F1403&lt;&gt;0,L1403&amp;":"&amp;M1403,"")</f>
        <v/>
      </c>
    </row>
    <row r="1404" customFormat="false" ht="15" hidden="false" customHeight="false" outlineLevel="0" collapsed="false">
      <c r="A1404" s="5" t="n">
        <v>1403</v>
      </c>
      <c r="B1404" s="5" t="str">
        <f aca="false">IF(F1404&lt;&gt;"",COUNTIF($J$2:J1404,J1404),"")</f>
        <v/>
      </c>
      <c r="C1404" s="5" t="str">
        <f aca="false">IF(F1404&lt;&gt;0,J1404&amp;":"&amp;B1404,"")</f>
        <v/>
      </c>
      <c r="D1404" s="5" t="str">
        <f aca="false">IF(F1404&lt;&gt;0,COUNTIF($K$2:K1404,K1404),"")</f>
        <v/>
      </c>
      <c r="E1404" s="5" t="str">
        <f aca="false">IF(F1404&lt;&gt;0,K1404&amp;":"&amp;D1404,"")</f>
        <v/>
      </c>
      <c r="G1404" s="21"/>
      <c r="H1404" s="0" t="str">
        <f aca="false">IFERROR(VLOOKUP(F1404, Entries!$B:$F, 2, FALSE()),"")</f>
        <v/>
      </c>
      <c r="I1404" s="0" t="str">
        <f aca="false">IFERROR(VLOOKUP(F1404, Entries!$B:$F, 3, FALSE()),"")</f>
        <v/>
      </c>
      <c r="J1404" s="0" t="str">
        <f aca="false">IFERROR(VLOOKUP(F1404, Entries!$B:$F, 4, FALSE()),"")</f>
        <v/>
      </c>
      <c r="K1404" s="0" t="str">
        <f aca="false">IFERROR(VLOOKUP(F1404, Entries!$B:$F, 5, FALSE()),"")</f>
        <v/>
      </c>
      <c r="L1404" s="0" t="str">
        <f aca="false">LEFT(Table22[[#This Row],[Category]],2)</f>
        <v/>
      </c>
      <c r="M1404" s="0" t="str">
        <f aca="false">IF(F1404&lt;&gt;0,COUNTIF($L$2:L1404,L1404),"")</f>
        <v/>
      </c>
      <c r="N1404" s="0" t="str">
        <f aca="false">IF(F1404&lt;&gt;0,L1404&amp;":"&amp;M1404,"")</f>
        <v/>
      </c>
    </row>
    <row r="1405" customFormat="false" ht="15" hidden="false" customHeight="false" outlineLevel="0" collapsed="false">
      <c r="A1405" s="5" t="n">
        <v>1404</v>
      </c>
      <c r="B1405" s="5" t="str">
        <f aca="false">IF(F1405&lt;&gt;"",COUNTIF($J$2:J1405,J1405),"")</f>
        <v/>
      </c>
      <c r="C1405" s="5" t="str">
        <f aca="false">IF(F1405&lt;&gt;0,J1405&amp;":"&amp;B1405,"")</f>
        <v/>
      </c>
      <c r="D1405" s="5" t="str">
        <f aca="false">IF(F1405&lt;&gt;0,COUNTIF($K$2:K1405,K1405),"")</f>
        <v/>
      </c>
      <c r="E1405" s="5" t="str">
        <f aca="false">IF(F1405&lt;&gt;0,K1405&amp;":"&amp;D1405,"")</f>
        <v/>
      </c>
      <c r="G1405" s="21"/>
      <c r="H1405" s="0" t="str">
        <f aca="false">IFERROR(VLOOKUP(F1405, Entries!$B:$F, 2, FALSE()),"")</f>
        <v/>
      </c>
      <c r="I1405" s="0" t="str">
        <f aca="false">IFERROR(VLOOKUP(F1405, Entries!$B:$F, 3, FALSE()),"")</f>
        <v/>
      </c>
      <c r="J1405" s="0" t="str">
        <f aca="false">IFERROR(VLOOKUP(F1405, Entries!$B:$F, 4, FALSE()),"")</f>
        <v/>
      </c>
      <c r="K1405" s="0" t="str">
        <f aca="false">IFERROR(VLOOKUP(F1405, Entries!$B:$F, 5, FALSE()),"")</f>
        <v/>
      </c>
      <c r="L1405" s="0" t="str">
        <f aca="false">LEFT(Table22[[#This Row],[Category]],2)</f>
        <v/>
      </c>
      <c r="M1405" s="0" t="str">
        <f aca="false">IF(F1405&lt;&gt;0,COUNTIF($L$2:L1405,L1405),"")</f>
        <v/>
      </c>
      <c r="N1405" s="0" t="str">
        <f aca="false">IF(F1405&lt;&gt;0,L1405&amp;":"&amp;M1405,"")</f>
        <v/>
      </c>
    </row>
    <row r="1406" customFormat="false" ht="15" hidden="false" customHeight="false" outlineLevel="0" collapsed="false">
      <c r="A1406" s="5" t="n">
        <v>1405</v>
      </c>
      <c r="B1406" s="5" t="str">
        <f aca="false">IF(F1406&lt;&gt;"",COUNTIF($J$2:J1406,J1406),"")</f>
        <v/>
      </c>
      <c r="C1406" s="5" t="str">
        <f aca="false">IF(F1406&lt;&gt;0,J1406&amp;":"&amp;B1406,"")</f>
        <v/>
      </c>
      <c r="D1406" s="5" t="str">
        <f aca="false">IF(F1406&lt;&gt;0,COUNTIF($K$2:K1406,K1406),"")</f>
        <v/>
      </c>
      <c r="E1406" s="5" t="str">
        <f aca="false">IF(F1406&lt;&gt;0,K1406&amp;":"&amp;D1406,"")</f>
        <v/>
      </c>
      <c r="G1406" s="21"/>
      <c r="H1406" s="0" t="str">
        <f aca="false">IFERROR(VLOOKUP(F1406, Entries!$B:$F, 2, FALSE()),"")</f>
        <v/>
      </c>
      <c r="I1406" s="0" t="str">
        <f aca="false">IFERROR(VLOOKUP(F1406, Entries!$B:$F, 3, FALSE()),"")</f>
        <v/>
      </c>
      <c r="J1406" s="0" t="str">
        <f aca="false">IFERROR(VLOOKUP(F1406, Entries!$B:$F, 4, FALSE()),"")</f>
        <v/>
      </c>
      <c r="K1406" s="0" t="str">
        <f aca="false">IFERROR(VLOOKUP(F1406, Entries!$B:$F, 5, FALSE()),"")</f>
        <v/>
      </c>
      <c r="L1406" s="0" t="str">
        <f aca="false">LEFT(Table22[[#This Row],[Category]],2)</f>
        <v/>
      </c>
      <c r="M1406" s="0" t="str">
        <f aca="false">IF(F1406&lt;&gt;0,COUNTIF($L$2:L1406,L1406),"")</f>
        <v/>
      </c>
      <c r="N1406" s="0" t="str">
        <f aca="false">IF(F1406&lt;&gt;0,L1406&amp;":"&amp;M1406,"")</f>
        <v/>
      </c>
    </row>
    <row r="1407" customFormat="false" ht="15" hidden="false" customHeight="false" outlineLevel="0" collapsed="false">
      <c r="A1407" s="5" t="n">
        <v>1406</v>
      </c>
      <c r="B1407" s="5" t="str">
        <f aca="false">IF(F1407&lt;&gt;"",COUNTIF($J$2:J1407,J1407),"")</f>
        <v/>
      </c>
      <c r="C1407" s="5" t="str">
        <f aca="false">IF(F1407&lt;&gt;0,J1407&amp;":"&amp;B1407,"")</f>
        <v/>
      </c>
      <c r="D1407" s="5" t="str">
        <f aca="false">IF(F1407&lt;&gt;0,COUNTIF($K$2:K1407,K1407),"")</f>
        <v/>
      </c>
      <c r="E1407" s="5" t="str">
        <f aca="false">IF(F1407&lt;&gt;0,K1407&amp;":"&amp;D1407,"")</f>
        <v/>
      </c>
      <c r="G1407" s="21"/>
      <c r="H1407" s="0" t="str">
        <f aca="false">IFERROR(VLOOKUP(F1407, Entries!$B:$F, 2, FALSE()),"")</f>
        <v/>
      </c>
      <c r="I1407" s="0" t="str">
        <f aca="false">IFERROR(VLOOKUP(F1407, Entries!$B:$F, 3, FALSE()),"")</f>
        <v/>
      </c>
      <c r="J1407" s="0" t="str">
        <f aca="false">IFERROR(VLOOKUP(F1407, Entries!$B:$F, 4, FALSE()),"")</f>
        <v/>
      </c>
      <c r="K1407" s="0" t="str">
        <f aca="false">IFERROR(VLOOKUP(F1407, Entries!$B:$F, 5, FALSE()),"")</f>
        <v/>
      </c>
      <c r="L1407" s="0" t="str">
        <f aca="false">LEFT(Table22[[#This Row],[Category]],2)</f>
        <v/>
      </c>
      <c r="M1407" s="0" t="str">
        <f aca="false">IF(F1407&lt;&gt;0,COUNTIF($L$2:L1407,L1407),"")</f>
        <v/>
      </c>
      <c r="N1407" s="0" t="str">
        <f aca="false">IF(F1407&lt;&gt;0,L1407&amp;":"&amp;M1407,"")</f>
        <v/>
      </c>
    </row>
    <row r="1408" customFormat="false" ht="15" hidden="false" customHeight="false" outlineLevel="0" collapsed="false">
      <c r="A1408" s="5" t="n">
        <v>1407</v>
      </c>
      <c r="B1408" s="5" t="str">
        <f aca="false">IF(F1408&lt;&gt;"",COUNTIF($J$2:J1408,J1408),"")</f>
        <v/>
      </c>
      <c r="C1408" s="5" t="str">
        <f aca="false">IF(F1408&lt;&gt;0,J1408&amp;":"&amp;B1408,"")</f>
        <v/>
      </c>
      <c r="D1408" s="5" t="str">
        <f aca="false">IF(F1408&lt;&gt;0,COUNTIF($K$2:K1408,K1408),"")</f>
        <v/>
      </c>
      <c r="E1408" s="5" t="str">
        <f aca="false">IF(F1408&lt;&gt;0,K1408&amp;":"&amp;D1408,"")</f>
        <v/>
      </c>
      <c r="G1408" s="21"/>
      <c r="H1408" s="0" t="str">
        <f aca="false">IFERROR(VLOOKUP(F1408, Entries!$B:$F, 2, FALSE()),"")</f>
        <v/>
      </c>
      <c r="I1408" s="0" t="str">
        <f aca="false">IFERROR(VLOOKUP(F1408, Entries!$B:$F, 3, FALSE()),"")</f>
        <v/>
      </c>
      <c r="J1408" s="0" t="str">
        <f aca="false">IFERROR(VLOOKUP(F1408, Entries!$B:$F, 4, FALSE()),"")</f>
        <v/>
      </c>
      <c r="K1408" s="0" t="str">
        <f aca="false">IFERROR(VLOOKUP(F1408, Entries!$B:$F, 5, FALSE()),"")</f>
        <v/>
      </c>
      <c r="L1408" s="0" t="str">
        <f aca="false">LEFT(Table22[[#This Row],[Category]],2)</f>
        <v/>
      </c>
      <c r="M1408" s="0" t="str">
        <f aca="false">IF(F1408&lt;&gt;0,COUNTIF($L$2:L1408,L1408),"")</f>
        <v/>
      </c>
      <c r="N1408" s="0" t="str">
        <f aca="false">IF(F1408&lt;&gt;0,L1408&amp;":"&amp;M1408,"")</f>
        <v/>
      </c>
    </row>
    <row r="1409" customFormat="false" ht="15" hidden="false" customHeight="false" outlineLevel="0" collapsed="false">
      <c r="A1409" s="5" t="n">
        <v>1408</v>
      </c>
      <c r="B1409" s="5" t="str">
        <f aca="false">IF(F1409&lt;&gt;"",COUNTIF($J$2:J1409,J1409),"")</f>
        <v/>
      </c>
      <c r="C1409" s="5" t="str">
        <f aca="false">IF(F1409&lt;&gt;0,J1409&amp;":"&amp;B1409,"")</f>
        <v/>
      </c>
      <c r="D1409" s="5" t="str">
        <f aca="false">IF(F1409&lt;&gt;0,COUNTIF($K$2:K1409,K1409),"")</f>
        <v/>
      </c>
      <c r="E1409" s="5" t="str">
        <f aca="false">IF(F1409&lt;&gt;0,K1409&amp;":"&amp;D1409,"")</f>
        <v/>
      </c>
      <c r="G1409" s="21"/>
      <c r="H1409" s="0" t="str">
        <f aca="false">IFERROR(VLOOKUP(F1409, Entries!$B:$F, 2, FALSE()),"")</f>
        <v/>
      </c>
      <c r="I1409" s="0" t="str">
        <f aca="false">IFERROR(VLOOKUP(F1409, Entries!$B:$F, 3, FALSE()),"")</f>
        <v/>
      </c>
      <c r="J1409" s="0" t="str">
        <f aca="false">IFERROR(VLOOKUP(F1409, Entries!$B:$F, 4, FALSE()),"")</f>
        <v/>
      </c>
      <c r="K1409" s="0" t="str">
        <f aca="false">IFERROR(VLOOKUP(F1409, Entries!$B:$F, 5, FALSE()),"")</f>
        <v/>
      </c>
      <c r="L1409" s="0" t="str">
        <f aca="false">LEFT(Table22[[#This Row],[Category]],2)</f>
        <v/>
      </c>
      <c r="M1409" s="0" t="str">
        <f aca="false">IF(F1409&lt;&gt;0,COUNTIF($L$2:L1409,L1409),"")</f>
        <v/>
      </c>
      <c r="N1409" s="0" t="str">
        <f aca="false">IF(F1409&lt;&gt;0,L1409&amp;":"&amp;M1409,"")</f>
        <v/>
      </c>
    </row>
    <row r="1410" customFormat="false" ht="15" hidden="false" customHeight="false" outlineLevel="0" collapsed="false">
      <c r="A1410" s="5" t="n">
        <v>1409</v>
      </c>
      <c r="B1410" s="5" t="str">
        <f aca="false">IF(F1410&lt;&gt;"",COUNTIF($J$2:J1410,J1410),"")</f>
        <v/>
      </c>
      <c r="C1410" s="5" t="str">
        <f aca="false">IF(F1410&lt;&gt;0,J1410&amp;":"&amp;B1410,"")</f>
        <v/>
      </c>
      <c r="D1410" s="5" t="str">
        <f aca="false">IF(F1410&lt;&gt;0,COUNTIF($K$2:K1410,K1410),"")</f>
        <v/>
      </c>
      <c r="E1410" s="5" t="str">
        <f aca="false">IF(F1410&lt;&gt;0,K1410&amp;":"&amp;D1410,"")</f>
        <v/>
      </c>
      <c r="G1410" s="21"/>
      <c r="H1410" s="0" t="str">
        <f aca="false">IFERROR(VLOOKUP(F1410, Entries!$B:$F, 2, FALSE()),"")</f>
        <v/>
      </c>
      <c r="I1410" s="0" t="str">
        <f aca="false">IFERROR(VLOOKUP(F1410, Entries!$B:$F, 3, FALSE()),"")</f>
        <v/>
      </c>
      <c r="J1410" s="0" t="str">
        <f aca="false">IFERROR(VLOOKUP(F1410, Entries!$B:$F, 4, FALSE()),"")</f>
        <v/>
      </c>
      <c r="K1410" s="0" t="str">
        <f aca="false">IFERROR(VLOOKUP(F1410, Entries!$B:$F, 5, FALSE()),"")</f>
        <v/>
      </c>
      <c r="L1410" s="0" t="str">
        <f aca="false">LEFT(Table22[[#This Row],[Category]],2)</f>
        <v/>
      </c>
      <c r="M1410" s="0" t="str">
        <f aca="false">IF(F1410&lt;&gt;0,COUNTIF($L$2:L1410,L1410),"")</f>
        <v/>
      </c>
      <c r="N1410" s="0" t="str">
        <f aca="false">IF(F1410&lt;&gt;0,L1410&amp;":"&amp;M1410,"")</f>
        <v/>
      </c>
    </row>
    <row r="1411" customFormat="false" ht="15" hidden="false" customHeight="false" outlineLevel="0" collapsed="false">
      <c r="A1411" s="5" t="n">
        <v>1410</v>
      </c>
      <c r="B1411" s="5" t="str">
        <f aca="false">IF(F1411&lt;&gt;"",COUNTIF($J$2:J1411,J1411),"")</f>
        <v/>
      </c>
      <c r="C1411" s="5" t="str">
        <f aca="false">IF(F1411&lt;&gt;0,J1411&amp;":"&amp;B1411,"")</f>
        <v/>
      </c>
      <c r="D1411" s="5" t="str">
        <f aca="false">IF(F1411&lt;&gt;0,COUNTIF($K$2:K1411,K1411),"")</f>
        <v/>
      </c>
      <c r="E1411" s="5" t="str">
        <f aca="false">IF(F1411&lt;&gt;0,K1411&amp;":"&amp;D1411,"")</f>
        <v/>
      </c>
      <c r="G1411" s="21"/>
      <c r="H1411" s="0" t="str">
        <f aca="false">IFERROR(VLOOKUP(F1411, Entries!$B:$F, 2, FALSE()),"")</f>
        <v/>
      </c>
      <c r="I1411" s="0" t="str">
        <f aca="false">IFERROR(VLOOKUP(F1411, Entries!$B:$F, 3, FALSE()),"")</f>
        <v/>
      </c>
      <c r="J1411" s="0" t="str">
        <f aca="false">IFERROR(VLOOKUP(F1411, Entries!$B:$F, 4, FALSE()),"")</f>
        <v/>
      </c>
      <c r="K1411" s="0" t="str">
        <f aca="false">IFERROR(VLOOKUP(F1411, Entries!$B:$F, 5, FALSE()),"")</f>
        <v/>
      </c>
      <c r="L1411" s="0" t="str">
        <f aca="false">LEFT(Table22[[#This Row],[Category]],2)</f>
        <v/>
      </c>
      <c r="M1411" s="0" t="str">
        <f aca="false">IF(F1411&lt;&gt;0,COUNTIF($L$2:L1411,L1411),"")</f>
        <v/>
      </c>
      <c r="N1411" s="0" t="str">
        <f aca="false">IF(F1411&lt;&gt;0,L1411&amp;":"&amp;M1411,"")</f>
        <v/>
      </c>
    </row>
    <row r="1412" customFormat="false" ht="15" hidden="false" customHeight="false" outlineLevel="0" collapsed="false">
      <c r="A1412" s="5" t="n">
        <v>1411</v>
      </c>
      <c r="B1412" s="5" t="str">
        <f aca="false">IF(F1412&lt;&gt;"",COUNTIF($J$2:J1412,J1412),"")</f>
        <v/>
      </c>
      <c r="C1412" s="5" t="str">
        <f aca="false">IF(F1412&lt;&gt;0,J1412&amp;":"&amp;B1412,"")</f>
        <v/>
      </c>
      <c r="D1412" s="5" t="str">
        <f aca="false">IF(F1412&lt;&gt;0,COUNTIF($K$2:K1412,K1412),"")</f>
        <v/>
      </c>
      <c r="E1412" s="5" t="str">
        <f aca="false">IF(F1412&lt;&gt;0,K1412&amp;":"&amp;D1412,"")</f>
        <v/>
      </c>
      <c r="G1412" s="21"/>
      <c r="H1412" s="0" t="str">
        <f aca="false">IFERROR(VLOOKUP(F1412, Entries!$B:$F, 2, FALSE()),"")</f>
        <v/>
      </c>
      <c r="I1412" s="0" t="str">
        <f aca="false">IFERROR(VLOOKUP(F1412, Entries!$B:$F, 3, FALSE()),"")</f>
        <v/>
      </c>
      <c r="J1412" s="0" t="str">
        <f aca="false">IFERROR(VLOOKUP(F1412, Entries!$B:$F, 4, FALSE()),"")</f>
        <v/>
      </c>
      <c r="K1412" s="0" t="str">
        <f aca="false">IFERROR(VLOOKUP(F1412, Entries!$B:$F, 5, FALSE()),"")</f>
        <v/>
      </c>
      <c r="L1412" s="0" t="str">
        <f aca="false">LEFT(Table22[[#This Row],[Category]],2)</f>
        <v/>
      </c>
      <c r="M1412" s="0" t="str">
        <f aca="false">IF(F1412&lt;&gt;0,COUNTIF($L$2:L1412,L1412),"")</f>
        <v/>
      </c>
      <c r="N1412" s="0" t="str">
        <f aca="false">IF(F1412&lt;&gt;0,L1412&amp;":"&amp;M1412,"")</f>
        <v/>
      </c>
    </row>
    <row r="1413" customFormat="false" ht="15" hidden="false" customHeight="false" outlineLevel="0" collapsed="false">
      <c r="A1413" s="5" t="n">
        <v>1412</v>
      </c>
      <c r="B1413" s="5" t="str">
        <f aca="false">IF(F1413&lt;&gt;"",COUNTIF($J$2:J1413,J1413),"")</f>
        <v/>
      </c>
      <c r="C1413" s="5" t="str">
        <f aca="false">IF(F1413&lt;&gt;0,J1413&amp;":"&amp;B1413,"")</f>
        <v/>
      </c>
      <c r="D1413" s="5" t="str">
        <f aca="false">IF(F1413&lt;&gt;0,COUNTIF($K$2:K1413,K1413),"")</f>
        <v/>
      </c>
      <c r="E1413" s="5" t="str">
        <f aca="false">IF(F1413&lt;&gt;0,K1413&amp;":"&amp;D1413,"")</f>
        <v/>
      </c>
      <c r="G1413" s="21"/>
      <c r="H1413" s="0" t="str">
        <f aca="false">IFERROR(VLOOKUP(F1413, Entries!$B:$F, 2, FALSE()),"")</f>
        <v/>
      </c>
      <c r="I1413" s="0" t="str">
        <f aca="false">IFERROR(VLOOKUP(F1413, Entries!$B:$F, 3, FALSE()),"")</f>
        <v/>
      </c>
      <c r="J1413" s="0" t="str">
        <f aca="false">IFERROR(VLOOKUP(F1413, Entries!$B:$F, 4, FALSE()),"")</f>
        <v/>
      </c>
      <c r="K1413" s="0" t="str">
        <f aca="false">IFERROR(VLOOKUP(F1413, Entries!$B:$F, 5, FALSE()),"")</f>
        <v/>
      </c>
      <c r="L1413" s="0" t="str">
        <f aca="false">LEFT(Table22[[#This Row],[Category]],2)</f>
        <v/>
      </c>
      <c r="M1413" s="0" t="str">
        <f aca="false">IF(F1413&lt;&gt;0,COUNTIF($L$2:L1413,L1413),"")</f>
        <v/>
      </c>
      <c r="N1413" s="0" t="str">
        <f aca="false">IF(F1413&lt;&gt;0,L1413&amp;":"&amp;M1413,"")</f>
        <v/>
      </c>
    </row>
    <row r="1414" customFormat="false" ht="15" hidden="false" customHeight="false" outlineLevel="0" collapsed="false">
      <c r="A1414" s="5" t="n">
        <v>1413</v>
      </c>
      <c r="B1414" s="5" t="str">
        <f aca="false">IF(F1414&lt;&gt;"",COUNTIF($J$2:J1414,J1414),"")</f>
        <v/>
      </c>
      <c r="C1414" s="5" t="str">
        <f aca="false">IF(F1414&lt;&gt;0,J1414&amp;":"&amp;B1414,"")</f>
        <v/>
      </c>
      <c r="D1414" s="5" t="str">
        <f aca="false">IF(F1414&lt;&gt;0,COUNTIF($K$2:K1414,K1414),"")</f>
        <v/>
      </c>
      <c r="E1414" s="5" t="str">
        <f aca="false">IF(F1414&lt;&gt;0,K1414&amp;":"&amp;D1414,"")</f>
        <v/>
      </c>
      <c r="G1414" s="21"/>
      <c r="H1414" s="0" t="str">
        <f aca="false">IFERROR(VLOOKUP(F1414, Entries!$B:$F, 2, FALSE()),"")</f>
        <v/>
      </c>
      <c r="I1414" s="0" t="str">
        <f aca="false">IFERROR(VLOOKUP(F1414, Entries!$B:$F, 3, FALSE()),"")</f>
        <v/>
      </c>
      <c r="J1414" s="0" t="str">
        <f aca="false">IFERROR(VLOOKUP(F1414, Entries!$B:$F, 4, FALSE()),"")</f>
        <v/>
      </c>
      <c r="K1414" s="0" t="str">
        <f aca="false">IFERROR(VLOOKUP(F1414, Entries!$B:$F, 5, FALSE()),"")</f>
        <v/>
      </c>
      <c r="L1414" s="0" t="str">
        <f aca="false">LEFT(Table22[[#This Row],[Category]],2)</f>
        <v/>
      </c>
      <c r="M1414" s="0" t="str">
        <f aca="false">IF(F1414&lt;&gt;0,COUNTIF($L$2:L1414,L1414),"")</f>
        <v/>
      </c>
      <c r="N1414" s="0" t="str">
        <f aca="false">IF(F1414&lt;&gt;0,L1414&amp;":"&amp;M1414,"")</f>
        <v/>
      </c>
    </row>
    <row r="1415" customFormat="false" ht="15" hidden="false" customHeight="false" outlineLevel="0" collapsed="false">
      <c r="A1415" s="5" t="n">
        <v>1414</v>
      </c>
      <c r="B1415" s="5" t="str">
        <f aca="false">IF(F1415&lt;&gt;"",COUNTIF($J$2:J1415,J1415),"")</f>
        <v/>
      </c>
      <c r="C1415" s="5" t="str">
        <f aca="false">IF(F1415&lt;&gt;0,J1415&amp;":"&amp;B1415,"")</f>
        <v/>
      </c>
      <c r="D1415" s="5" t="str">
        <f aca="false">IF(F1415&lt;&gt;0,COUNTIF($K$2:K1415,K1415),"")</f>
        <v/>
      </c>
      <c r="E1415" s="5" t="str">
        <f aca="false">IF(F1415&lt;&gt;0,K1415&amp;":"&amp;D1415,"")</f>
        <v/>
      </c>
      <c r="G1415" s="21"/>
      <c r="H1415" s="0" t="str">
        <f aca="false">IFERROR(VLOOKUP(F1415, Entries!$B:$F, 2, FALSE()),"")</f>
        <v/>
      </c>
      <c r="I1415" s="0" t="str">
        <f aca="false">IFERROR(VLOOKUP(F1415, Entries!$B:$F, 3, FALSE()),"")</f>
        <v/>
      </c>
      <c r="J1415" s="0" t="str">
        <f aca="false">IFERROR(VLOOKUP(F1415, Entries!$B:$F, 4, FALSE()),"")</f>
        <v/>
      </c>
      <c r="K1415" s="0" t="str">
        <f aca="false">IFERROR(VLOOKUP(F1415, Entries!$B:$F, 5, FALSE()),"")</f>
        <v/>
      </c>
      <c r="L1415" s="0" t="str">
        <f aca="false">LEFT(Table22[[#This Row],[Category]],2)</f>
        <v/>
      </c>
      <c r="M1415" s="0" t="str">
        <f aca="false">IF(F1415&lt;&gt;0,COUNTIF($L$2:L1415,L1415),"")</f>
        <v/>
      </c>
      <c r="N1415" s="0" t="str">
        <f aca="false">IF(F1415&lt;&gt;0,L1415&amp;":"&amp;M1415,"")</f>
        <v/>
      </c>
    </row>
    <row r="1416" customFormat="false" ht="15" hidden="false" customHeight="false" outlineLevel="0" collapsed="false">
      <c r="A1416" s="5" t="n">
        <v>1415</v>
      </c>
      <c r="B1416" s="5" t="str">
        <f aca="false">IF(F1416&lt;&gt;"",COUNTIF($J$2:J1416,J1416),"")</f>
        <v/>
      </c>
      <c r="C1416" s="5" t="str">
        <f aca="false">IF(F1416&lt;&gt;0,J1416&amp;":"&amp;B1416,"")</f>
        <v/>
      </c>
      <c r="D1416" s="5" t="str">
        <f aca="false">IF(F1416&lt;&gt;0,COUNTIF($K$2:K1416,K1416),"")</f>
        <v/>
      </c>
      <c r="E1416" s="5" t="str">
        <f aca="false">IF(F1416&lt;&gt;0,K1416&amp;":"&amp;D1416,"")</f>
        <v/>
      </c>
      <c r="G1416" s="21"/>
      <c r="H1416" s="0" t="str">
        <f aca="false">IFERROR(VLOOKUP(F1416, Entries!$B:$F, 2, FALSE()),"")</f>
        <v/>
      </c>
      <c r="I1416" s="0" t="str">
        <f aca="false">IFERROR(VLOOKUP(F1416, Entries!$B:$F, 3, FALSE()),"")</f>
        <v/>
      </c>
      <c r="J1416" s="0" t="str">
        <f aca="false">IFERROR(VLOOKUP(F1416, Entries!$B:$F, 4, FALSE()),"")</f>
        <v/>
      </c>
      <c r="K1416" s="0" t="str">
        <f aca="false">IFERROR(VLOOKUP(F1416, Entries!$B:$F, 5, FALSE()),"")</f>
        <v/>
      </c>
      <c r="L1416" s="0" t="str">
        <f aca="false">LEFT(Table22[[#This Row],[Category]],2)</f>
        <v/>
      </c>
      <c r="M1416" s="0" t="str">
        <f aca="false">IF(F1416&lt;&gt;0,COUNTIF($L$2:L1416,L1416),"")</f>
        <v/>
      </c>
      <c r="N1416" s="0" t="str">
        <f aca="false">IF(F1416&lt;&gt;0,L1416&amp;":"&amp;M1416,"")</f>
        <v/>
      </c>
    </row>
    <row r="1417" customFormat="false" ht="15" hidden="false" customHeight="false" outlineLevel="0" collapsed="false">
      <c r="A1417" s="5" t="n">
        <v>1416</v>
      </c>
      <c r="B1417" s="5" t="str">
        <f aca="false">IF(F1417&lt;&gt;"",COUNTIF($J$2:J1417,J1417),"")</f>
        <v/>
      </c>
      <c r="C1417" s="5" t="str">
        <f aca="false">IF(F1417&lt;&gt;0,J1417&amp;":"&amp;B1417,"")</f>
        <v/>
      </c>
      <c r="D1417" s="5" t="str">
        <f aca="false">IF(F1417&lt;&gt;0,COUNTIF($K$2:K1417,K1417),"")</f>
        <v/>
      </c>
      <c r="E1417" s="5" t="str">
        <f aca="false">IF(F1417&lt;&gt;0,K1417&amp;":"&amp;D1417,"")</f>
        <v/>
      </c>
      <c r="G1417" s="21"/>
      <c r="H1417" s="0" t="str">
        <f aca="false">IFERROR(VLOOKUP(F1417, Entries!$B:$F, 2, FALSE()),"")</f>
        <v/>
      </c>
      <c r="I1417" s="0" t="str">
        <f aca="false">IFERROR(VLOOKUP(F1417, Entries!$B:$F, 3, FALSE()),"")</f>
        <v/>
      </c>
      <c r="J1417" s="0" t="str">
        <f aca="false">IFERROR(VLOOKUP(F1417, Entries!$B:$F, 4, FALSE()),"")</f>
        <v/>
      </c>
      <c r="K1417" s="0" t="str">
        <f aca="false">IFERROR(VLOOKUP(F1417, Entries!$B:$F, 5, FALSE()),"")</f>
        <v/>
      </c>
      <c r="L1417" s="0" t="str">
        <f aca="false">LEFT(Table22[[#This Row],[Category]],2)</f>
        <v/>
      </c>
      <c r="M1417" s="0" t="str">
        <f aca="false">IF(F1417&lt;&gt;0,COUNTIF($L$2:L1417,L1417),"")</f>
        <v/>
      </c>
      <c r="N1417" s="0" t="str">
        <f aca="false">IF(F1417&lt;&gt;0,L1417&amp;":"&amp;M1417,"")</f>
        <v/>
      </c>
    </row>
    <row r="1418" customFormat="false" ht="15" hidden="false" customHeight="false" outlineLevel="0" collapsed="false">
      <c r="A1418" s="5" t="n">
        <v>1417</v>
      </c>
      <c r="B1418" s="5" t="str">
        <f aca="false">IF(F1418&lt;&gt;"",COUNTIF($J$2:J1418,J1418),"")</f>
        <v/>
      </c>
      <c r="C1418" s="5" t="str">
        <f aca="false">IF(F1418&lt;&gt;0,J1418&amp;":"&amp;B1418,"")</f>
        <v/>
      </c>
      <c r="D1418" s="5" t="str">
        <f aca="false">IF(F1418&lt;&gt;0,COUNTIF($K$2:K1418,K1418),"")</f>
        <v/>
      </c>
      <c r="E1418" s="5" t="str">
        <f aca="false">IF(F1418&lt;&gt;0,K1418&amp;":"&amp;D1418,"")</f>
        <v/>
      </c>
      <c r="G1418" s="21"/>
      <c r="H1418" s="0" t="str">
        <f aca="false">IFERROR(VLOOKUP(F1418, Entries!$B:$F, 2, FALSE()),"")</f>
        <v/>
      </c>
      <c r="I1418" s="0" t="str">
        <f aca="false">IFERROR(VLOOKUP(F1418, Entries!$B:$F, 3, FALSE()),"")</f>
        <v/>
      </c>
      <c r="J1418" s="0" t="str">
        <f aca="false">IFERROR(VLOOKUP(F1418, Entries!$B:$F, 4, FALSE()),"")</f>
        <v/>
      </c>
      <c r="K1418" s="0" t="str">
        <f aca="false">IFERROR(VLOOKUP(F1418, Entries!$B:$F, 5, FALSE()),"")</f>
        <v/>
      </c>
      <c r="L1418" s="0" t="str">
        <f aca="false">LEFT(Table22[[#This Row],[Category]],2)</f>
        <v/>
      </c>
      <c r="M1418" s="0" t="str">
        <f aca="false">IF(F1418&lt;&gt;0,COUNTIF($L$2:L1418,L1418),"")</f>
        <v/>
      </c>
      <c r="N1418" s="0" t="str">
        <f aca="false">IF(F1418&lt;&gt;0,L1418&amp;":"&amp;M1418,"")</f>
        <v/>
      </c>
    </row>
    <row r="1419" customFormat="false" ht="15" hidden="false" customHeight="false" outlineLevel="0" collapsed="false">
      <c r="A1419" s="5" t="n">
        <v>1418</v>
      </c>
      <c r="B1419" s="5" t="str">
        <f aca="false">IF(F1419&lt;&gt;"",COUNTIF($J$2:J1419,J1419),"")</f>
        <v/>
      </c>
      <c r="C1419" s="5" t="str">
        <f aca="false">IF(F1419&lt;&gt;0,J1419&amp;":"&amp;B1419,"")</f>
        <v/>
      </c>
      <c r="D1419" s="5" t="str">
        <f aca="false">IF(F1419&lt;&gt;0,COUNTIF($K$2:K1419,K1419),"")</f>
        <v/>
      </c>
      <c r="E1419" s="5" t="str">
        <f aca="false">IF(F1419&lt;&gt;0,K1419&amp;":"&amp;D1419,"")</f>
        <v/>
      </c>
      <c r="G1419" s="21"/>
      <c r="H1419" s="0" t="str">
        <f aca="false">IFERROR(VLOOKUP(F1419, Entries!$B:$F, 2, FALSE()),"")</f>
        <v/>
      </c>
      <c r="I1419" s="0" t="str">
        <f aca="false">IFERROR(VLOOKUP(F1419, Entries!$B:$F, 3, FALSE()),"")</f>
        <v/>
      </c>
      <c r="J1419" s="0" t="str">
        <f aca="false">IFERROR(VLOOKUP(F1419, Entries!$B:$F, 4, FALSE()),"")</f>
        <v/>
      </c>
      <c r="K1419" s="0" t="str">
        <f aca="false">IFERROR(VLOOKUP(F1419, Entries!$B:$F, 5, FALSE()),"")</f>
        <v/>
      </c>
      <c r="L1419" s="0" t="str">
        <f aca="false">LEFT(Table22[[#This Row],[Category]],2)</f>
        <v/>
      </c>
      <c r="M1419" s="0" t="str">
        <f aca="false">IF(F1419&lt;&gt;0,COUNTIF($L$2:L1419,L1419),"")</f>
        <v/>
      </c>
      <c r="N1419" s="0" t="str">
        <f aca="false">IF(F1419&lt;&gt;0,L1419&amp;":"&amp;M1419,"")</f>
        <v/>
      </c>
    </row>
    <row r="1420" customFormat="false" ht="15" hidden="false" customHeight="false" outlineLevel="0" collapsed="false">
      <c r="A1420" s="5" t="n">
        <v>1419</v>
      </c>
      <c r="B1420" s="5" t="str">
        <f aca="false">IF(F1420&lt;&gt;"",COUNTIF($J$2:J1420,J1420),"")</f>
        <v/>
      </c>
      <c r="C1420" s="5" t="str">
        <f aca="false">IF(F1420&lt;&gt;0,J1420&amp;":"&amp;B1420,"")</f>
        <v/>
      </c>
      <c r="D1420" s="5" t="str">
        <f aca="false">IF(F1420&lt;&gt;0,COUNTIF($K$2:K1420,K1420),"")</f>
        <v/>
      </c>
      <c r="E1420" s="5" t="str">
        <f aca="false">IF(F1420&lt;&gt;0,K1420&amp;":"&amp;D1420,"")</f>
        <v/>
      </c>
      <c r="G1420" s="21"/>
      <c r="H1420" s="0" t="str">
        <f aca="false">IFERROR(VLOOKUP(F1420, Entries!$B:$F, 2, FALSE()),"")</f>
        <v/>
      </c>
      <c r="I1420" s="0" t="str">
        <f aca="false">IFERROR(VLOOKUP(F1420, Entries!$B:$F, 3, FALSE()),"")</f>
        <v/>
      </c>
      <c r="J1420" s="0" t="str">
        <f aca="false">IFERROR(VLOOKUP(F1420, Entries!$B:$F, 4, FALSE()),"")</f>
        <v/>
      </c>
      <c r="K1420" s="0" t="str">
        <f aca="false">IFERROR(VLOOKUP(F1420, Entries!$B:$F, 5, FALSE()),"")</f>
        <v/>
      </c>
      <c r="L1420" s="0" t="str">
        <f aca="false">LEFT(Table22[[#This Row],[Category]],2)</f>
        <v/>
      </c>
      <c r="M1420" s="0" t="str">
        <f aca="false">IF(F1420&lt;&gt;0,COUNTIF($L$2:L1420,L1420),"")</f>
        <v/>
      </c>
      <c r="N1420" s="0" t="str">
        <f aca="false">IF(F1420&lt;&gt;0,L1420&amp;":"&amp;M1420,"")</f>
        <v/>
      </c>
    </row>
    <row r="1421" customFormat="false" ht="15" hidden="false" customHeight="false" outlineLevel="0" collapsed="false">
      <c r="A1421" s="5" t="n">
        <v>1420</v>
      </c>
      <c r="B1421" s="5" t="str">
        <f aca="false">IF(F1421&lt;&gt;"",COUNTIF($J$2:J1421,J1421),"")</f>
        <v/>
      </c>
      <c r="C1421" s="5" t="str">
        <f aca="false">IF(F1421&lt;&gt;0,J1421&amp;":"&amp;B1421,"")</f>
        <v/>
      </c>
      <c r="D1421" s="5" t="str">
        <f aca="false">IF(F1421&lt;&gt;0,COUNTIF($K$2:K1421,K1421),"")</f>
        <v/>
      </c>
      <c r="E1421" s="5" t="str">
        <f aca="false">IF(F1421&lt;&gt;0,K1421&amp;":"&amp;D1421,"")</f>
        <v/>
      </c>
      <c r="G1421" s="21"/>
      <c r="H1421" s="0" t="str">
        <f aca="false">IFERROR(VLOOKUP(F1421, Entries!$B:$F, 2, FALSE()),"")</f>
        <v/>
      </c>
      <c r="I1421" s="0" t="str">
        <f aca="false">IFERROR(VLOOKUP(F1421, Entries!$B:$F, 3, FALSE()),"")</f>
        <v/>
      </c>
      <c r="J1421" s="0" t="str">
        <f aca="false">IFERROR(VLOOKUP(F1421, Entries!$B:$F, 4, FALSE()),"")</f>
        <v/>
      </c>
      <c r="K1421" s="0" t="str">
        <f aca="false">IFERROR(VLOOKUP(F1421, Entries!$B:$F, 5, FALSE()),"")</f>
        <v/>
      </c>
      <c r="L1421" s="0" t="str">
        <f aca="false">LEFT(Table22[[#This Row],[Category]],2)</f>
        <v/>
      </c>
      <c r="M1421" s="0" t="str">
        <f aca="false">IF(F1421&lt;&gt;0,COUNTIF($L$2:L1421,L1421),"")</f>
        <v/>
      </c>
      <c r="N1421" s="0" t="str">
        <f aca="false">IF(F1421&lt;&gt;0,L1421&amp;":"&amp;M1421,"")</f>
        <v/>
      </c>
    </row>
    <row r="1422" customFormat="false" ht="15" hidden="false" customHeight="false" outlineLevel="0" collapsed="false">
      <c r="A1422" s="5" t="n">
        <v>1421</v>
      </c>
      <c r="B1422" s="5" t="str">
        <f aca="false">IF(F1422&lt;&gt;"",COUNTIF($J$2:J1422,J1422),"")</f>
        <v/>
      </c>
      <c r="C1422" s="5" t="str">
        <f aca="false">IF(F1422&lt;&gt;0,J1422&amp;":"&amp;B1422,"")</f>
        <v/>
      </c>
      <c r="D1422" s="5" t="str">
        <f aca="false">IF(F1422&lt;&gt;0,COUNTIF($K$2:K1422,K1422),"")</f>
        <v/>
      </c>
      <c r="E1422" s="5" t="str">
        <f aca="false">IF(F1422&lt;&gt;0,K1422&amp;":"&amp;D1422,"")</f>
        <v/>
      </c>
      <c r="G1422" s="21"/>
      <c r="H1422" s="0" t="str">
        <f aca="false">IFERROR(VLOOKUP(F1422, Entries!$B:$F, 2, FALSE()),"")</f>
        <v/>
      </c>
      <c r="I1422" s="0" t="str">
        <f aca="false">IFERROR(VLOOKUP(F1422, Entries!$B:$F, 3, FALSE()),"")</f>
        <v/>
      </c>
      <c r="J1422" s="0" t="str">
        <f aca="false">IFERROR(VLOOKUP(F1422, Entries!$B:$F, 4, FALSE()),"")</f>
        <v/>
      </c>
      <c r="K1422" s="0" t="str">
        <f aca="false">IFERROR(VLOOKUP(F1422, Entries!$B:$F, 5, FALSE()),"")</f>
        <v/>
      </c>
      <c r="L1422" s="0" t="str">
        <f aca="false">LEFT(Table22[[#This Row],[Category]],2)</f>
        <v/>
      </c>
      <c r="M1422" s="0" t="str">
        <f aca="false">IF(F1422&lt;&gt;0,COUNTIF($L$2:L1422,L1422),"")</f>
        <v/>
      </c>
      <c r="N1422" s="0" t="str">
        <f aca="false">IF(F1422&lt;&gt;0,L1422&amp;":"&amp;M1422,"")</f>
        <v/>
      </c>
    </row>
    <row r="1423" customFormat="false" ht="15" hidden="false" customHeight="false" outlineLevel="0" collapsed="false">
      <c r="A1423" s="5" t="n">
        <v>1422</v>
      </c>
      <c r="B1423" s="5" t="str">
        <f aca="false">IF(F1423&lt;&gt;"",COUNTIF($J$2:J1423,J1423),"")</f>
        <v/>
      </c>
      <c r="C1423" s="5" t="str">
        <f aca="false">IF(F1423&lt;&gt;0,J1423&amp;":"&amp;B1423,"")</f>
        <v/>
      </c>
      <c r="D1423" s="5" t="str">
        <f aca="false">IF(F1423&lt;&gt;0,COUNTIF($K$2:K1423,K1423),"")</f>
        <v/>
      </c>
      <c r="E1423" s="5" t="str">
        <f aca="false">IF(F1423&lt;&gt;0,K1423&amp;":"&amp;D1423,"")</f>
        <v/>
      </c>
      <c r="G1423" s="21"/>
      <c r="H1423" s="0" t="str">
        <f aca="false">IFERROR(VLOOKUP(F1423, Entries!$B:$F, 2, FALSE()),"")</f>
        <v/>
      </c>
      <c r="I1423" s="0" t="str">
        <f aca="false">IFERROR(VLOOKUP(F1423, Entries!$B:$F, 3, FALSE()),"")</f>
        <v/>
      </c>
      <c r="J1423" s="0" t="str">
        <f aca="false">IFERROR(VLOOKUP(F1423, Entries!$B:$F, 4, FALSE()),"")</f>
        <v/>
      </c>
      <c r="K1423" s="0" t="str">
        <f aca="false">IFERROR(VLOOKUP(F1423, Entries!$B:$F, 5, FALSE()),"")</f>
        <v/>
      </c>
      <c r="L1423" s="0" t="str">
        <f aca="false">LEFT(Table22[[#This Row],[Category]],2)</f>
        <v/>
      </c>
      <c r="M1423" s="0" t="str">
        <f aca="false">IF(F1423&lt;&gt;0,COUNTIF($L$2:L1423,L1423),"")</f>
        <v/>
      </c>
      <c r="N1423" s="0" t="str">
        <f aca="false">IF(F1423&lt;&gt;0,L1423&amp;":"&amp;M1423,"")</f>
        <v/>
      </c>
    </row>
    <row r="1424" customFormat="false" ht="15" hidden="false" customHeight="false" outlineLevel="0" collapsed="false">
      <c r="A1424" s="5" t="n">
        <v>1423</v>
      </c>
      <c r="B1424" s="5" t="str">
        <f aca="false">IF(F1424&lt;&gt;"",COUNTIF($J$2:J1424,J1424),"")</f>
        <v/>
      </c>
      <c r="C1424" s="5" t="str">
        <f aca="false">IF(F1424&lt;&gt;0,J1424&amp;":"&amp;B1424,"")</f>
        <v/>
      </c>
      <c r="D1424" s="5" t="str">
        <f aca="false">IF(F1424&lt;&gt;0,COUNTIF($K$2:K1424,K1424),"")</f>
        <v/>
      </c>
      <c r="E1424" s="5" t="str">
        <f aca="false">IF(F1424&lt;&gt;0,K1424&amp;":"&amp;D1424,"")</f>
        <v/>
      </c>
      <c r="G1424" s="21"/>
      <c r="H1424" s="0" t="str">
        <f aca="false">IFERROR(VLOOKUP(F1424, Entries!$B:$F, 2, FALSE()),"")</f>
        <v/>
      </c>
      <c r="I1424" s="0" t="str">
        <f aca="false">IFERROR(VLOOKUP(F1424, Entries!$B:$F, 3, FALSE()),"")</f>
        <v/>
      </c>
      <c r="J1424" s="0" t="str">
        <f aca="false">IFERROR(VLOOKUP(F1424, Entries!$B:$F, 4, FALSE()),"")</f>
        <v/>
      </c>
      <c r="K1424" s="0" t="str">
        <f aca="false">IFERROR(VLOOKUP(F1424, Entries!$B:$F, 5, FALSE()),"")</f>
        <v/>
      </c>
      <c r="L1424" s="0" t="str">
        <f aca="false">LEFT(Table22[[#This Row],[Category]],2)</f>
        <v/>
      </c>
      <c r="M1424" s="0" t="str">
        <f aca="false">IF(F1424&lt;&gt;0,COUNTIF($L$2:L1424,L1424),"")</f>
        <v/>
      </c>
      <c r="N1424" s="0" t="str">
        <f aca="false">IF(F1424&lt;&gt;0,L1424&amp;":"&amp;M1424,"")</f>
        <v/>
      </c>
    </row>
    <row r="1425" customFormat="false" ht="15" hidden="false" customHeight="false" outlineLevel="0" collapsed="false">
      <c r="A1425" s="5" t="n">
        <v>1424</v>
      </c>
      <c r="B1425" s="5" t="str">
        <f aca="false">IF(F1425&lt;&gt;"",COUNTIF($J$2:J1425,J1425),"")</f>
        <v/>
      </c>
      <c r="C1425" s="5" t="str">
        <f aca="false">IF(F1425&lt;&gt;0,J1425&amp;":"&amp;B1425,"")</f>
        <v/>
      </c>
      <c r="D1425" s="5" t="str">
        <f aca="false">IF(F1425&lt;&gt;0,COUNTIF($K$2:K1425,K1425),"")</f>
        <v/>
      </c>
      <c r="E1425" s="5" t="str">
        <f aca="false">IF(F1425&lt;&gt;0,K1425&amp;":"&amp;D1425,"")</f>
        <v/>
      </c>
      <c r="G1425" s="21"/>
      <c r="H1425" s="0" t="str">
        <f aca="false">IFERROR(VLOOKUP(F1425, Entries!$B:$F, 2, FALSE()),"")</f>
        <v/>
      </c>
      <c r="I1425" s="0" t="str">
        <f aca="false">IFERROR(VLOOKUP(F1425, Entries!$B:$F, 3, FALSE()),"")</f>
        <v/>
      </c>
      <c r="J1425" s="0" t="str">
        <f aca="false">IFERROR(VLOOKUP(F1425, Entries!$B:$F, 4, FALSE()),"")</f>
        <v/>
      </c>
      <c r="K1425" s="0" t="str">
        <f aca="false">IFERROR(VLOOKUP(F1425, Entries!$B:$F, 5, FALSE()),"")</f>
        <v/>
      </c>
      <c r="L1425" s="0" t="str">
        <f aca="false">LEFT(Table22[[#This Row],[Category]],2)</f>
        <v/>
      </c>
      <c r="M1425" s="0" t="str">
        <f aca="false">IF(F1425&lt;&gt;0,COUNTIF($L$2:L1425,L1425),"")</f>
        <v/>
      </c>
      <c r="N1425" s="0" t="str">
        <f aca="false">IF(F1425&lt;&gt;0,L1425&amp;":"&amp;M1425,"")</f>
        <v/>
      </c>
    </row>
    <row r="1426" customFormat="false" ht="15" hidden="false" customHeight="false" outlineLevel="0" collapsed="false">
      <c r="A1426" s="5" t="n">
        <v>1425</v>
      </c>
      <c r="B1426" s="5" t="str">
        <f aca="false">IF(F1426&lt;&gt;"",COUNTIF($J$2:J1426,J1426),"")</f>
        <v/>
      </c>
      <c r="C1426" s="5" t="str">
        <f aca="false">IF(F1426&lt;&gt;0,J1426&amp;":"&amp;B1426,"")</f>
        <v/>
      </c>
      <c r="D1426" s="5" t="str">
        <f aca="false">IF(F1426&lt;&gt;0,COUNTIF($K$2:K1426,K1426),"")</f>
        <v/>
      </c>
      <c r="E1426" s="5" t="str">
        <f aca="false">IF(F1426&lt;&gt;0,K1426&amp;":"&amp;D1426,"")</f>
        <v/>
      </c>
      <c r="G1426" s="21"/>
      <c r="H1426" s="0" t="str">
        <f aca="false">IFERROR(VLOOKUP(F1426, Entries!$B:$F, 2, FALSE()),"")</f>
        <v/>
      </c>
      <c r="I1426" s="0" t="str">
        <f aca="false">IFERROR(VLOOKUP(F1426, Entries!$B:$F, 3, FALSE()),"")</f>
        <v/>
      </c>
      <c r="J1426" s="0" t="str">
        <f aca="false">IFERROR(VLOOKUP(F1426, Entries!$B:$F, 4, FALSE()),"")</f>
        <v/>
      </c>
      <c r="K1426" s="0" t="str">
        <f aca="false">IFERROR(VLOOKUP(F1426, Entries!$B:$F, 5, FALSE()),"")</f>
        <v/>
      </c>
      <c r="L1426" s="0" t="str">
        <f aca="false">LEFT(Table22[[#This Row],[Category]],2)</f>
        <v/>
      </c>
      <c r="M1426" s="0" t="str">
        <f aca="false">IF(F1426&lt;&gt;0,COUNTIF($L$2:L1426,L1426),"")</f>
        <v/>
      </c>
      <c r="N1426" s="0" t="str">
        <f aca="false">IF(F1426&lt;&gt;0,L1426&amp;":"&amp;M1426,"")</f>
        <v/>
      </c>
    </row>
    <row r="1427" customFormat="false" ht="15" hidden="false" customHeight="false" outlineLevel="0" collapsed="false">
      <c r="A1427" s="5" t="n">
        <v>1426</v>
      </c>
      <c r="B1427" s="5" t="str">
        <f aca="false">IF(F1427&lt;&gt;"",COUNTIF($J$2:J1427,J1427),"")</f>
        <v/>
      </c>
      <c r="C1427" s="5" t="str">
        <f aca="false">IF(F1427&lt;&gt;0,J1427&amp;":"&amp;B1427,"")</f>
        <v/>
      </c>
      <c r="D1427" s="5" t="str">
        <f aca="false">IF(F1427&lt;&gt;0,COUNTIF($K$2:K1427,K1427),"")</f>
        <v/>
      </c>
      <c r="E1427" s="5" t="str">
        <f aca="false">IF(F1427&lt;&gt;0,K1427&amp;":"&amp;D1427,"")</f>
        <v/>
      </c>
      <c r="G1427" s="21"/>
      <c r="H1427" s="0" t="str">
        <f aca="false">IFERROR(VLOOKUP(F1427, Entries!$B:$F, 2, FALSE()),"")</f>
        <v/>
      </c>
      <c r="I1427" s="0" t="str">
        <f aca="false">IFERROR(VLOOKUP(F1427, Entries!$B:$F, 3, FALSE()),"")</f>
        <v/>
      </c>
      <c r="J1427" s="0" t="str">
        <f aca="false">IFERROR(VLOOKUP(F1427, Entries!$B:$F, 4, FALSE()),"")</f>
        <v/>
      </c>
      <c r="K1427" s="0" t="str">
        <f aca="false">IFERROR(VLOOKUP(F1427, Entries!$B:$F, 5, FALSE()),"")</f>
        <v/>
      </c>
      <c r="L1427" s="0" t="str">
        <f aca="false">LEFT(Table22[[#This Row],[Category]],2)</f>
        <v/>
      </c>
      <c r="M1427" s="0" t="str">
        <f aca="false">IF(F1427&lt;&gt;0,COUNTIF($L$2:L1427,L1427),"")</f>
        <v/>
      </c>
      <c r="N1427" s="0" t="str">
        <f aca="false">IF(F1427&lt;&gt;0,L1427&amp;":"&amp;M1427,"")</f>
        <v/>
      </c>
    </row>
    <row r="1428" customFormat="false" ht="15" hidden="false" customHeight="false" outlineLevel="0" collapsed="false">
      <c r="A1428" s="5" t="n">
        <v>1427</v>
      </c>
      <c r="B1428" s="5" t="str">
        <f aca="false">IF(F1428&lt;&gt;"",COUNTIF($J$2:J1428,J1428),"")</f>
        <v/>
      </c>
      <c r="C1428" s="5" t="str">
        <f aca="false">IF(F1428&lt;&gt;0,J1428&amp;":"&amp;B1428,"")</f>
        <v/>
      </c>
      <c r="D1428" s="5" t="str">
        <f aca="false">IF(F1428&lt;&gt;0,COUNTIF($K$2:K1428,K1428),"")</f>
        <v/>
      </c>
      <c r="E1428" s="5" t="str">
        <f aca="false">IF(F1428&lt;&gt;0,K1428&amp;":"&amp;D1428,"")</f>
        <v/>
      </c>
      <c r="G1428" s="21"/>
      <c r="H1428" s="0" t="str">
        <f aca="false">IFERROR(VLOOKUP(F1428, Entries!$B:$F, 2, FALSE()),"")</f>
        <v/>
      </c>
      <c r="I1428" s="0" t="str">
        <f aca="false">IFERROR(VLOOKUP(F1428, Entries!$B:$F, 3, FALSE()),"")</f>
        <v/>
      </c>
      <c r="J1428" s="0" t="str">
        <f aca="false">IFERROR(VLOOKUP(F1428, Entries!$B:$F, 4, FALSE()),"")</f>
        <v/>
      </c>
      <c r="K1428" s="0" t="str">
        <f aca="false">IFERROR(VLOOKUP(F1428, Entries!$B:$F, 5, FALSE()),"")</f>
        <v/>
      </c>
      <c r="L1428" s="0" t="str">
        <f aca="false">LEFT(Table22[[#This Row],[Category]],2)</f>
        <v/>
      </c>
      <c r="M1428" s="0" t="str">
        <f aca="false">IF(F1428&lt;&gt;0,COUNTIF($L$2:L1428,L1428),"")</f>
        <v/>
      </c>
      <c r="N1428" s="0" t="str">
        <f aca="false">IF(F1428&lt;&gt;0,L1428&amp;":"&amp;M1428,"")</f>
        <v/>
      </c>
    </row>
    <row r="1429" customFormat="false" ht="15" hidden="false" customHeight="false" outlineLevel="0" collapsed="false">
      <c r="A1429" s="5" t="n">
        <v>1428</v>
      </c>
      <c r="B1429" s="5" t="str">
        <f aca="false">IF(F1429&lt;&gt;"",COUNTIF($J$2:J1429,J1429),"")</f>
        <v/>
      </c>
      <c r="C1429" s="5" t="str">
        <f aca="false">IF(F1429&lt;&gt;0,J1429&amp;":"&amp;B1429,"")</f>
        <v/>
      </c>
      <c r="D1429" s="5" t="str">
        <f aca="false">IF(F1429&lt;&gt;0,COUNTIF($K$2:K1429,K1429),"")</f>
        <v/>
      </c>
      <c r="E1429" s="5" t="str">
        <f aca="false">IF(F1429&lt;&gt;0,K1429&amp;":"&amp;D1429,"")</f>
        <v/>
      </c>
      <c r="G1429" s="21"/>
      <c r="H1429" s="0" t="str">
        <f aca="false">IFERROR(VLOOKUP(F1429, Entries!$B:$F, 2, FALSE()),"")</f>
        <v/>
      </c>
      <c r="I1429" s="0" t="str">
        <f aca="false">IFERROR(VLOOKUP(F1429, Entries!$B:$F, 3, FALSE()),"")</f>
        <v/>
      </c>
      <c r="J1429" s="0" t="str">
        <f aca="false">IFERROR(VLOOKUP(F1429, Entries!$B:$F, 4, FALSE()),"")</f>
        <v/>
      </c>
      <c r="K1429" s="0" t="str">
        <f aca="false">IFERROR(VLOOKUP(F1429, Entries!$B:$F, 5, FALSE()),"")</f>
        <v/>
      </c>
      <c r="L1429" s="0" t="str">
        <f aca="false">LEFT(Table22[[#This Row],[Category]],2)</f>
        <v/>
      </c>
      <c r="M1429" s="0" t="str">
        <f aca="false">IF(F1429&lt;&gt;0,COUNTIF($L$2:L1429,L1429),"")</f>
        <v/>
      </c>
      <c r="N1429" s="0" t="str">
        <f aca="false">IF(F1429&lt;&gt;0,L1429&amp;":"&amp;M1429,"")</f>
        <v/>
      </c>
    </row>
    <row r="1430" customFormat="false" ht="15" hidden="false" customHeight="false" outlineLevel="0" collapsed="false">
      <c r="A1430" s="5" t="n">
        <v>1429</v>
      </c>
      <c r="B1430" s="5" t="str">
        <f aca="false">IF(F1430&lt;&gt;"",COUNTIF($J$2:J1430,J1430),"")</f>
        <v/>
      </c>
      <c r="C1430" s="5" t="str">
        <f aca="false">IF(F1430&lt;&gt;0,J1430&amp;":"&amp;B1430,"")</f>
        <v/>
      </c>
      <c r="D1430" s="5" t="str">
        <f aca="false">IF(F1430&lt;&gt;0,COUNTIF($K$2:K1430,K1430),"")</f>
        <v/>
      </c>
      <c r="E1430" s="5" t="str">
        <f aca="false">IF(F1430&lt;&gt;0,K1430&amp;":"&amp;D1430,"")</f>
        <v/>
      </c>
      <c r="G1430" s="21"/>
      <c r="H1430" s="0" t="str">
        <f aca="false">IFERROR(VLOOKUP(F1430, Entries!$B:$F, 2, FALSE()),"")</f>
        <v/>
      </c>
      <c r="I1430" s="0" t="str">
        <f aca="false">IFERROR(VLOOKUP(F1430, Entries!$B:$F, 3, FALSE()),"")</f>
        <v/>
      </c>
      <c r="J1430" s="0" t="str">
        <f aca="false">IFERROR(VLOOKUP(F1430, Entries!$B:$F, 4, FALSE()),"")</f>
        <v/>
      </c>
      <c r="K1430" s="0" t="str">
        <f aca="false">IFERROR(VLOOKUP(F1430, Entries!$B:$F, 5, FALSE()),"")</f>
        <v/>
      </c>
      <c r="L1430" s="0" t="str">
        <f aca="false">LEFT(Table22[[#This Row],[Category]],2)</f>
        <v/>
      </c>
      <c r="M1430" s="0" t="str">
        <f aca="false">IF(F1430&lt;&gt;0,COUNTIF($L$2:L1430,L1430),"")</f>
        <v/>
      </c>
      <c r="N1430" s="0" t="str">
        <f aca="false">IF(F1430&lt;&gt;0,L1430&amp;":"&amp;M1430,"")</f>
        <v/>
      </c>
    </row>
    <row r="1431" customFormat="false" ht="15" hidden="false" customHeight="false" outlineLevel="0" collapsed="false">
      <c r="A1431" s="5" t="n">
        <v>1430</v>
      </c>
      <c r="B1431" s="5" t="str">
        <f aca="false">IF(F1431&lt;&gt;"",COUNTIF($J$2:J1431,J1431),"")</f>
        <v/>
      </c>
      <c r="C1431" s="5" t="str">
        <f aca="false">IF(F1431&lt;&gt;0,J1431&amp;":"&amp;B1431,"")</f>
        <v/>
      </c>
      <c r="D1431" s="5" t="str">
        <f aca="false">IF(F1431&lt;&gt;0,COUNTIF($K$2:K1431,K1431),"")</f>
        <v/>
      </c>
      <c r="E1431" s="5" t="str">
        <f aca="false">IF(F1431&lt;&gt;0,K1431&amp;":"&amp;D1431,"")</f>
        <v/>
      </c>
      <c r="G1431" s="21"/>
      <c r="H1431" s="0" t="str">
        <f aca="false">IFERROR(VLOOKUP(F1431, Entries!$B:$F, 2, FALSE()),"")</f>
        <v/>
      </c>
      <c r="I1431" s="0" t="str">
        <f aca="false">IFERROR(VLOOKUP(F1431, Entries!$B:$F, 3, FALSE()),"")</f>
        <v/>
      </c>
      <c r="J1431" s="0" t="str">
        <f aca="false">IFERROR(VLOOKUP(F1431, Entries!$B:$F, 4, FALSE()),"")</f>
        <v/>
      </c>
      <c r="K1431" s="0" t="str">
        <f aca="false">IFERROR(VLOOKUP(F1431, Entries!$B:$F, 5, FALSE()),"")</f>
        <v/>
      </c>
      <c r="L1431" s="0" t="str">
        <f aca="false">LEFT(Table22[[#This Row],[Category]],2)</f>
        <v/>
      </c>
      <c r="M1431" s="0" t="str">
        <f aca="false">IF(F1431&lt;&gt;0,COUNTIF($L$2:L1431,L1431),"")</f>
        <v/>
      </c>
      <c r="N1431" s="0" t="str">
        <f aca="false">IF(F1431&lt;&gt;0,L1431&amp;":"&amp;M1431,"")</f>
        <v/>
      </c>
    </row>
    <row r="1432" customFormat="false" ht="15" hidden="false" customHeight="false" outlineLevel="0" collapsed="false">
      <c r="A1432" s="5" t="n">
        <v>1431</v>
      </c>
      <c r="B1432" s="5" t="str">
        <f aca="false">IF(F1432&lt;&gt;"",COUNTIF($J$2:J1432,J1432),"")</f>
        <v/>
      </c>
      <c r="C1432" s="5" t="str">
        <f aca="false">IF(F1432&lt;&gt;0,J1432&amp;":"&amp;B1432,"")</f>
        <v/>
      </c>
      <c r="D1432" s="5" t="str">
        <f aca="false">IF(F1432&lt;&gt;0,COUNTIF($K$2:K1432,K1432),"")</f>
        <v/>
      </c>
      <c r="E1432" s="5" t="str">
        <f aca="false">IF(F1432&lt;&gt;0,K1432&amp;":"&amp;D1432,"")</f>
        <v/>
      </c>
      <c r="G1432" s="21"/>
      <c r="H1432" s="0" t="str">
        <f aca="false">IFERROR(VLOOKUP(F1432, Entries!$B:$F, 2, FALSE()),"")</f>
        <v/>
      </c>
      <c r="I1432" s="0" t="str">
        <f aca="false">IFERROR(VLOOKUP(F1432, Entries!$B:$F, 3, FALSE()),"")</f>
        <v/>
      </c>
      <c r="J1432" s="0" t="str">
        <f aca="false">IFERROR(VLOOKUP(F1432, Entries!$B:$F, 4, FALSE()),"")</f>
        <v/>
      </c>
      <c r="K1432" s="0" t="str">
        <f aca="false">IFERROR(VLOOKUP(F1432, Entries!$B:$F, 5, FALSE()),"")</f>
        <v/>
      </c>
      <c r="L1432" s="0" t="str">
        <f aca="false">LEFT(Table22[[#This Row],[Category]],2)</f>
        <v/>
      </c>
      <c r="M1432" s="0" t="str">
        <f aca="false">IF(F1432&lt;&gt;0,COUNTIF($L$2:L1432,L1432),"")</f>
        <v/>
      </c>
      <c r="N1432" s="0" t="str">
        <f aca="false">IF(F1432&lt;&gt;0,L1432&amp;":"&amp;M1432,"")</f>
        <v/>
      </c>
    </row>
    <row r="1433" customFormat="false" ht="15" hidden="false" customHeight="false" outlineLevel="0" collapsed="false">
      <c r="A1433" s="5" t="n">
        <v>1432</v>
      </c>
      <c r="B1433" s="5" t="str">
        <f aca="false">IF(F1433&lt;&gt;"",COUNTIF($J$2:J1433,J1433),"")</f>
        <v/>
      </c>
      <c r="C1433" s="5" t="str">
        <f aca="false">IF(F1433&lt;&gt;0,J1433&amp;":"&amp;B1433,"")</f>
        <v/>
      </c>
      <c r="D1433" s="5" t="str">
        <f aca="false">IF(F1433&lt;&gt;0,COUNTIF($K$2:K1433,K1433),"")</f>
        <v/>
      </c>
      <c r="E1433" s="5" t="str">
        <f aca="false">IF(F1433&lt;&gt;0,K1433&amp;":"&amp;D1433,"")</f>
        <v/>
      </c>
      <c r="G1433" s="21"/>
      <c r="H1433" s="0" t="str">
        <f aca="false">IFERROR(VLOOKUP(F1433, Entries!$B:$F, 2, FALSE()),"")</f>
        <v/>
      </c>
      <c r="I1433" s="0" t="str">
        <f aca="false">IFERROR(VLOOKUP(F1433, Entries!$B:$F, 3, FALSE()),"")</f>
        <v/>
      </c>
      <c r="J1433" s="0" t="str">
        <f aca="false">IFERROR(VLOOKUP(F1433, Entries!$B:$F, 4, FALSE()),"")</f>
        <v/>
      </c>
      <c r="K1433" s="0" t="str">
        <f aca="false">IFERROR(VLOOKUP(F1433, Entries!$B:$F, 5, FALSE()),"")</f>
        <v/>
      </c>
      <c r="L1433" s="0" t="str">
        <f aca="false">LEFT(Table22[[#This Row],[Category]],2)</f>
        <v/>
      </c>
      <c r="M1433" s="0" t="str">
        <f aca="false">IF(F1433&lt;&gt;0,COUNTIF($L$2:L1433,L1433),"")</f>
        <v/>
      </c>
      <c r="N1433" s="0" t="str">
        <f aca="false">IF(F1433&lt;&gt;0,L1433&amp;":"&amp;M1433,"")</f>
        <v/>
      </c>
    </row>
    <row r="1434" customFormat="false" ht="15" hidden="false" customHeight="false" outlineLevel="0" collapsed="false">
      <c r="A1434" s="5" t="n">
        <v>1433</v>
      </c>
      <c r="B1434" s="5" t="str">
        <f aca="false">IF(F1434&lt;&gt;"",COUNTIF($J$2:J1434,J1434),"")</f>
        <v/>
      </c>
      <c r="C1434" s="5" t="str">
        <f aca="false">IF(F1434&lt;&gt;0,J1434&amp;":"&amp;B1434,"")</f>
        <v/>
      </c>
      <c r="D1434" s="5" t="str">
        <f aca="false">IF(F1434&lt;&gt;0,COUNTIF($K$2:K1434,K1434),"")</f>
        <v/>
      </c>
      <c r="E1434" s="5" t="str">
        <f aca="false">IF(F1434&lt;&gt;0,K1434&amp;":"&amp;D1434,"")</f>
        <v/>
      </c>
      <c r="G1434" s="21"/>
      <c r="H1434" s="0" t="str">
        <f aca="false">IFERROR(VLOOKUP(F1434, Entries!$B:$F, 2, FALSE()),"")</f>
        <v/>
      </c>
      <c r="I1434" s="0" t="str">
        <f aca="false">IFERROR(VLOOKUP(F1434, Entries!$B:$F, 3, FALSE()),"")</f>
        <v/>
      </c>
      <c r="J1434" s="0" t="str">
        <f aca="false">IFERROR(VLOOKUP(F1434, Entries!$B:$F, 4, FALSE()),"")</f>
        <v/>
      </c>
      <c r="K1434" s="0" t="str">
        <f aca="false">IFERROR(VLOOKUP(F1434, Entries!$B:$F, 5, FALSE()),"")</f>
        <v/>
      </c>
      <c r="L1434" s="0" t="str">
        <f aca="false">LEFT(Table22[[#This Row],[Category]],2)</f>
        <v/>
      </c>
      <c r="M1434" s="0" t="str">
        <f aca="false">IF(F1434&lt;&gt;0,COUNTIF($L$2:L1434,L1434),"")</f>
        <v/>
      </c>
      <c r="N1434" s="0" t="str">
        <f aca="false">IF(F1434&lt;&gt;0,L1434&amp;":"&amp;M1434,"")</f>
        <v/>
      </c>
    </row>
    <row r="1435" customFormat="false" ht="15" hidden="false" customHeight="false" outlineLevel="0" collapsed="false">
      <c r="A1435" s="5" t="n">
        <v>1434</v>
      </c>
      <c r="B1435" s="5" t="str">
        <f aca="false">IF(F1435&lt;&gt;"",COUNTIF($J$2:J1435,J1435),"")</f>
        <v/>
      </c>
      <c r="C1435" s="5" t="str">
        <f aca="false">IF(F1435&lt;&gt;0,J1435&amp;":"&amp;B1435,"")</f>
        <v/>
      </c>
      <c r="D1435" s="5" t="str">
        <f aca="false">IF(F1435&lt;&gt;0,COUNTIF($K$2:K1435,K1435),"")</f>
        <v/>
      </c>
      <c r="E1435" s="5" t="str">
        <f aca="false">IF(F1435&lt;&gt;0,K1435&amp;":"&amp;D1435,"")</f>
        <v/>
      </c>
      <c r="G1435" s="21"/>
      <c r="H1435" s="0" t="str">
        <f aca="false">IFERROR(VLOOKUP(F1435, Entries!$B:$F, 2, FALSE()),"")</f>
        <v/>
      </c>
      <c r="I1435" s="0" t="str">
        <f aca="false">IFERROR(VLOOKUP(F1435, Entries!$B:$F, 3, FALSE()),"")</f>
        <v/>
      </c>
      <c r="J1435" s="0" t="str">
        <f aca="false">IFERROR(VLOOKUP(F1435, Entries!$B:$F, 4, FALSE()),"")</f>
        <v/>
      </c>
      <c r="K1435" s="0" t="str">
        <f aca="false">IFERROR(VLOOKUP(F1435, Entries!$B:$F, 5, FALSE()),"")</f>
        <v/>
      </c>
      <c r="L1435" s="0" t="str">
        <f aca="false">LEFT(Table22[[#This Row],[Category]],2)</f>
        <v/>
      </c>
      <c r="M1435" s="0" t="str">
        <f aca="false">IF(F1435&lt;&gt;0,COUNTIF($L$2:L1435,L1435),"")</f>
        <v/>
      </c>
      <c r="N1435" s="0" t="str">
        <f aca="false">IF(F1435&lt;&gt;0,L1435&amp;":"&amp;M1435,"")</f>
        <v/>
      </c>
    </row>
    <row r="1436" customFormat="false" ht="15" hidden="false" customHeight="false" outlineLevel="0" collapsed="false">
      <c r="A1436" s="5" t="n">
        <v>1435</v>
      </c>
      <c r="B1436" s="5" t="str">
        <f aca="false">IF(F1436&lt;&gt;"",COUNTIF($J$2:J1436,J1436),"")</f>
        <v/>
      </c>
      <c r="C1436" s="5" t="str">
        <f aca="false">IF(F1436&lt;&gt;0,J1436&amp;":"&amp;B1436,"")</f>
        <v/>
      </c>
      <c r="D1436" s="5" t="str">
        <f aca="false">IF(F1436&lt;&gt;0,COUNTIF($K$2:K1436,K1436),"")</f>
        <v/>
      </c>
      <c r="E1436" s="5" t="str">
        <f aca="false">IF(F1436&lt;&gt;0,K1436&amp;":"&amp;D1436,"")</f>
        <v/>
      </c>
      <c r="G1436" s="21"/>
      <c r="H1436" s="0" t="str">
        <f aca="false">IFERROR(VLOOKUP(F1436, Entries!$B:$F, 2, FALSE()),"")</f>
        <v/>
      </c>
      <c r="I1436" s="0" t="str">
        <f aca="false">IFERROR(VLOOKUP(F1436, Entries!$B:$F, 3, FALSE()),"")</f>
        <v/>
      </c>
      <c r="J1436" s="0" t="str">
        <f aca="false">IFERROR(VLOOKUP(F1436, Entries!$B:$F, 4, FALSE()),"")</f>
        <v/>
      </c>
      <c r="K1436" s="0" t="str">
        <f aca="false">IFERROR(VLOOKUP(F1436, Entries!$B:$F, 5, FALSE()),"")</f>
        <v/>
      </c>
      <c r="L1436" s="0" t="str">
        <f aca="false">LEFT(Table22[[#This Row],[Category]],2)</f>
        <v/>
      </c>
      <c r="M1436" s="0" t="str">
        <f aca="false">IF(F1436&lt;&gt;0,COUNTIF($L$2:L1436,L1436),"")</f>
        <v/>
      </c>
      <c r="N1436" s="0" t="str">
        <f aca="false">IF(F1436&lt;&gt;0,L1436&amp;":"&amp;M1436,"")</f>
        <v/>
      </c>
    </row>
    <row r="1437" customFormat="false" ht="15" hidden="false" customHeight="false" outlineLevel="0" collapsed="false">
      <c r="A1437" s="5" t="n">
        <v>1436</v>
      </c>
      <c r="B1437" s="5" t="str">
        <f aca="false">IF(F1437&lt;&gt;"",COUNTIF($J$2:J1437,J1437),"")</f>
        <v/>
      </c>
      <c r="C1437" s="5" t="str">
        <f aca="false">IF(F1437&lt;&gt;0,J1437&amp;":"&amp;B1437,"")</f>
        <v/>
      </c>
      <c r="D1437" s="5" t="str">
        <f aca="false">IF(F1437&lt;&gt;0,COUNTIF($K$2:K1437,K1437),"")</f>
        <v/>
      </c>
      <c r="E1437" s="5" t="str">
        <f aca="false">IF(F1437&lt;&gt;0,K1437&amp;":"&amp;D1437,"")</f>
        <v/>
      </c>
      <c r="G1437" s="21"/>
      <c r="H1437" s="0" t="str">
        <f aca="false">IFERROR(VLOOKUP(F1437, Entries!$B:$F, 2, FALSE()),"")</f>
        <v/>
      </c>
      <c r="I1437" s="0" t="str">
        <f aca="false">IFERROR(VLOOKUP(F1437, Entries!$B:$F, 3, FALSE()),"")</f>
        <v/>
      </c>
      <c r="J1437" s="0" t="str">
        <f aca="false">IFERROR(VLOOKUP(F1437, Entries!$B:$F, 4, FALSE()),"")</f>
        <v/>
      </c>
      <c r="K1437" s="0" t="str">
        <f aca="false">IFERROR(VLOOKUP(F1437, Entries!$B:$F, 5, FALSE()),"")</f>
        <v/>
      </c>
      <c r="L1437" s="0" t="str">
        <f aca="false">LEFT(Table22[[#This Row],[Category]],2)</f>
        <v/>
      </c>
      <c r="M1437" s="0" t="str">
        <f aca="false">IF(F1437&lt;&gt;0,COUNTIF($L$2:L1437,L1437),"")</f>
        <v/>
      </c>
      <c r="N1437" s="0" t="str">
        <f aca="false">IF(F1437&lt;&gt;0,L1437&amp;":"&amp;M1437,"")</f>
        <v/>
      </c>
    </row>
    <row r="1438" customFormat="false" ht="15" hidden="false" customHeight="false" outlineLevel="0" collapsed="false">
      <c r="A1438" s="5" t="n">
        <v>1437</v>
      </c>
      <c r="B1438" s="5" t="str">
        <f aca="false">IF(F1438&lt;&gt;"",COUNTIF($J$2:J1438,J1438),"")</f>
        <v/>
      </c>
      <c r="C1438" s="5" t="str">
        <f aca="false">IF(F1438&lt;&gt;0,J1438&amp;":"&amp;B1438,"")</f>
        <v/>
      </c>
      <c r="D1438" s="5" t="str">
        <f aca="false">IF(F1438&lt;&gt;0,COUNTIF($K$2:K1438,K1438),"")</f>
        <v/>
      </c>
      <c r="E1438" s="5" t="str">
        <f aca="false">IF(F1438&lt;&gt;0,K1438&amp;":"&amp;D1438,"")</f>
        <v/>
      </c>
      <c r="G1438" s="21"/>
      <c r="H1438" s="0" t="str">
        <f aca="false">IFERROR(VLOOKUP(F1438, Entries!$B:$F, 2, FALSE()),"")</f>
        <v/>
      </c>
      <c r="I1438" s="0" t="str">
        <f aca="false">IFERROR(VLOOKUP(F1438, Entries!$B:$F, 3, FALSE()),"")</f>
        <v/>
      </c>
      <c r="J1438" s="0" t="str">
        <f aca="false">IFERROR(VLOOKUP(F1438, Entries!$B:$F, 4, FALSE()),"")</f>
        <v/>
      </c>
      <c r="K1438" s="0" t="str">
        <f aca="false">IFERROR(VLOOKUP(F1438, Entries!$B:$F, 5, FALSE()),"")</f>
        <v/>
      </c>
      <c r="L1438" s="0" t="str">
        <f aca="false">LEFT(Table22[[#This Row],[Category]],2)</f>
        <v/>
      </c>
      <c r="M1438" s="0" t="str">
        <f aca="false">IF(F1438&lt;&gt;0,COUNTIF($L$2:L1438,L1438),"")</f>
        <v/>
      </c>
      <c r="N1438" s="0" t="str">
        <f aca="false">IF(F1438&lt;&gt;0,L1438&amp;":"&amp;M1438,"")</f>
        <v/>
      </c>
    </row>
    <row r="1439" customFormat="false" ht="15" hidden="false" customHeight="false" outlineLevel="0" collapsed="false">
      <c r="A1439" s="5" t="n">
        <v>1438</v>
      </c>
      <c r="B1439" s="5" t="str">
        <f aca="false">IF(F1439&lt;&gt;"",COUNTIF($J$2:J1439,J1439),"")</f>
        <v/>
      </c>
      <c r="C1439" s="5" t="str">
        <f aca="false">IF(F1439&lt;&gt;0,J1439&amp;":"&amp;B1439,"")</f>
        <v/>
      </c>
      <c r="D1439" s="5" t="str">
        <f aca="false">IF(F1439&lt;&gt;0,COUNTIF($K$2:K1439,K1439),"")</f>
        <v/>
      </c>
      <c r="E1439" s="5" t="str">
        <f aca="false">IF(F1439&lt;&gt;0,K1439&amp;":"&amp;D1439,"")</f>
        <v/>
      </c>
      <c r="G1439" s="21"/>
      <c r="H1439" s="0" t="str">
        <f aca="false">IFERROR(VLOOKUP(F1439, Entries!$B:$F, 2, FALSE()),"")</f>
        <v/>
      </c>
      <c r="I1439" s="0" t="str">
        <f aca="false">IFERROR(VLOOKUP(F1439, Entries!$B:$F, 3, FALSE()),"")</f>
        <v/>
      </c>
      <c r="J1439" s="0" t="str">
        <f aca="false">IFERROR(VLOOKUP(F1439, Entries!$B:$F, 4, FALSE()),"")</f>
        <v/>
      </c>
      <c r="K1439" s="0" t="str">
        <f aca="false">IFERROR(VLOOKUP(F1439, Entries!$B:$F, 5, FALSE()),"")</f>
        <v/>
      </c>
      <c r="L1439" s="0" t="str">
        <f aca="false">LEFT(Table22[[#This Row],[Category]],2)</f>
        <v/>
      </c>
      <c r="M1439" s="0" t="str">
        <f aca="false">IF(F1439&lt;&gt;0,COUNTIF($L$2:L1439,L1439),"")</f>
        <v/>
      </c>
      <c r="N1439" s="0" t="str">
        <f aca="false">IF(F1439&lt;&gt;0,L1439&amp;":"&amp;M1439,"")</f>
        <v/>
      </c>
    </row>
    <row r="1440" customFormat="false" ht="15" hidden="false" customHeight="false" outlineLevel="0" collapsed="false">
      <c r="A1440" s="5" t="n">
        <v>1439</v>
      </c>
      <c r="B1440" s="5" t="str">
        <f aca="false">IF(F1440&lt;&gt;"",COUNTIF($J$2:J1440,J1440),"")</f>
        <v/>
      </c>
      <c r="C1440" s="5" t="str">
        <f aca="false">IF(F1440&lt;&gt;0,J1440&amp;":"&amp;B1440,"")</f>
        <v/>
      </c>
      <c r="D1440" s="5" t="str">
        <f aca="false">IF(F1440&lt;&gt;0,COUNTIF($K$2:K1440,K1440),"")</f>
        <v/>
      </c>
      <c r="E1440" s="5" t="str">
        <f aca="false">IF(F1440&lt;&gt;0,K1440&amp;":"&amp;D1440,"")</f>
        <v/>
      </c>
      <c r="G1440" s="21"/>
      <c r="H1440" s="0" t="str">
        <f aca="false">IFERROR(VLOOKUP(F1440, Entries!$B:$F, 2, FALSE()),"")</f>
        <v/>
      </c>
      <c r="I1440" s="0" t="str">
        <f aca="false">IFERROR(VLOOKUP(F1440, Entries!$B:$F, 3, FALSE()),"")</f>
        <v/>
      </c>
      <c r="J1440" s="0" t="str">
        <f aca="false">IFERROR(VLOOKUP(F1440, Entries!$B:$F, 4, FALSE()),"")</f>
        <v/>
      </c>
      <c r="K1440" s="0" t="str">
        <f aca="false">IFERROR(VLOOKUP(F1440, Entries!$B:$F, 5, FALSE()),"")</f>
        <v/>
      </c>
      <c r="L1440" s="0" t="str">
        <f aca="false">LEFT(Table22[[#This Row],[Category]],2)</f>
        <v/>
      </c>
      <c r="M1440" s="0" t="str">
        <f aca="false">IF(F1440&lt;&gt;0,COUNTIF($L$2:L1440,L1440),"")</f>
        <v/>
      </c>
      <c r="N1440" s="0" t="str">
        <f aca="false">IF(F1440&lt;&gt;0,L1440&amp;":"&amp;M1440,"")</f>
        <v/>
      </c>
    </row>
    <row r="1441" customFormat="false" ht="15" hidden="false" customHeight="false" outlineLevel="0" collapsed="false">
      <c r="A1441" s="5" t="n">
        <v>1440</v>
      </c>
      <c r="B1441" s="5" t="str">
        <f aca="false">IF(F1441&lt;&gt;"",COUNTIF($J$2:J1441,J1441),"")</f>
        <v/>
      </c>
      <c r="C1441" s="5" t="str">
        <f aca="false">IF(F1441&lt;&gt;0,J1441&amp;":"&amp;B1441,"")</f>
        <v/>
      </c>
      <c r="D1441" s="5" t="str">
        <f aca="false">IF(F1441&lt;&gt;0,COUNTIF($K$2:K1441,K1441),"")</f>
        <v/>
      </c>
      <c r="E1441" s="5" t="str">
        <f aca="false">IF(F1441&lt;&gt;0,K1441&amp;":"&amp;D1441,"")</f>
        <v/>
      </c>
      <c r="G1441" s="21"/>
      <c r="H1441" s="0" t="str">
        <f aca="false">IFERROR(VLOOKUP(F1441, Entries!$B:$F, 2, FALSE()),"")</f>
        <v/>
      </c>
      <c r="I1441" s="0" t="str">
        <f aca="false">IFERROR(VLOOKUP(F1441, Entries!$B:$F, 3, FALSE()),"")</f>
        <v/>
      </c>
      <c r="J1441" s="0" t="str">
        <f aca="false">IFERROR(VLOOKUP(F1441, Entries!$B:$F, 4, FALSE()),"")</f>
        <v/>
      </c>
      <c r="K1441" s="0" t="str">
        <f aca="false">IFERROR(VLOOKUP(F1441, Entries!$B:$F, 5, FALSE()),"")</f>
        <v/>
      </c>
      <c r="L1441" s="0" t="str">
        <f aca="false">LEFT(Table22[[#This Row],[Category]],2)</f>
        <v/>
      </c>
      <c r="M1441" s="0" t="str">
        <f aca="false">IF(F1441&lt;&gt;0,COUNTIF($L$2:L1441,L1441),"")</f>
        <v/>
      </c>
      <c r="N1441" s="0" t="str">
        <f aca="false">IF(F1441&lt;&gt;0,L1441&amp;":"&amp;M1441,"")</f>
        <v/>
      </c>
    </row>
    <row r="1442" customFormat="false" ht="15" hidden="false" customHeight="false" outlineLevel="0" collapsed="false">
      <c r="A1442" s="5" t="n">
        <v>1441</v>
      </c>
      <c r="B1442" s="5" t="str">
        <f aca="false">IF(F1442&lt;&gt;"",COUNTIF($J$2:J1442,J1442),"")</f>
        <v/>
      </c>
      <c r="C1442" s="5" t="str">
        <f aca="false">IF(F1442&lt;&gt;0,J1442&amp;":"&amp;B1442,"")</f>
        <v/>
      </c>
      <c r="D1442" s="5" t="str">
        <f aca="false">IF(F1442&lt;&gt;0,COUNTIF($K$2:K1442,K1442),"")</f>
        <v/>
      </c>
      <c r="E1442" s="5" t="str">
        <f aca="false">IF(F1442&lt;&gt;0,K1442&amp;":"&amp;D1442,"")</f>
        <v/>
      </c>
      <c r="G1442" s="21"/>
      <c r="H1442" s="0" t="str">
        <f aca="false">IFERROR(VLOOKUP(F1442, Entries!$B:$F, 2, FALSE()),"")</f>
        <v/>
      </c>
      <c r="I1442" s="0" t="str">
        <f aca="false">IFERROR(VLOOKUP(F1442, Entries!$B:$F, 3, FALSE()),"")</f>
        <v/>
      </c>
      <c r="J1442" s="0" t="str">
        <f aca="false">IFERROR(VLOOKUP(F1442, Entries!$B:$F, 4, FALSE()),"")</f>
        <v/>
      </c>
      <c r="K1442" s="0" t="str">
        <f aca="false">IFERROR(VLOOKUP(F1442, Entries!$B:$F, 5, FALSE()),"")</f>
        <v/>
      </c>
      <c r="L1442" s="0" t="str">
        <f aca="false">LEFT(Table22[[#This Row],[Category]],2)</f>
        <v/>
      </c>
      <c r="M1442" s="0" t="str">
        <f aca="false">IF(F1442&lt;&gt;0,COUNTIF($L$2:L1442,L1442),"")</f>
        <v/>
      </c>
      <c r="N1442" s="0" t="str">
        <f aca="false">IF(F1442&lt;&gt;0,L1442&amp;":"&amp;M1442,"")</f>
        <v/>
      </c>
    </row>
    <row r="1443" customFormat="false" ht="15" hidden="false" customHeight="false" outlineLevel="0" collapsed="false">
      <c r="A1443" s="5" t="n">
        <v>1442</v>
      </c>
      <c r="B1443" s="5" t="str">
        <f aca="false">IF(F1443&lt;&gt;"",COUNTIF($J$2:J1443,J1443),"")</f>
        <v/>
      </c>
      <c r="C1443" s="5" t="str">
        <f aca="false">IF(F1443&lt;&gt;0,J1443&amp;":"&amp;B1443,"")</f>
        <v/>
      </c>
      <c r="D1443" s="5" t="str">
        <f aca="false">IF(F1443&lt;&gt;0,COUNTIF($K$2:K1443,K1443),"")</f>
        <v/>
      </c>
      <c r="E1443" s="5" t="str">
        <f aca="false">IF(F1443&lt;&gt;0,K1443&amp;":"&amp;D1443,"")</f>
        <v/>
      </c>
      <c r="G1443" s="21"/>
      <c r="H1443" s="0" t="str">
        <f aca="false">IFERROR(VLOOKUP(F1443, Entries!$B:$F, 2, FALSE()),"")</f>
        <v/>
      </c>
      <c r="I1443" s="0" t="str">
        <f aca="false">IFERROR(VLOOKUP(F1443, Entries!$B:$F, 3, FALSE()),"")</f>
        <v/>
      </c>
      <c r="J1443" s="0" t="str">
        <f aca="false">IFERROR(VLOOKUP(F1443, Entries!$B:$F, 4, FALSE()),"")</f>
        <v/>
      </c>
      <c r="K1443" s="0" t="str">
        <f aca="false">IFERROR(VLOOKUP(F1443, Entries!$B:$F, 5, FALSE()),"")</f>
        <v/>
      </c>
      <c r="L1443" s="0" t="str">
        <f aca="false">LEFT(Table22[[#This Row],[Category]],2)</f>
        <v/>
      </c>
      <c r="M1443" s="0" t="str">
        <f aca="false">IF(F1443&lt;&gt;0,COUNTIF($L$2:L1443,L1443),"")</f>
        <v/>
      </c>
      <c r="N1443" s="0" t="str">
        <f aca="false">IF(F1443&lt;&gt;0,L1443&amp;":"&amp;M1443,"")</f>
        <v/>
      </c>
    </row>
    <row r="1444" customFormat="false" ht="15" hidden="false" customHeight="false" outlineLevel="0" collapsed="false">
      <c r="A1444" s="5" t="n">
        <v>1443</v>
      </c>
      <c r="B1444" s="5" t="str">
        <f aca="false">IF(F1444&lt;&gt;"",COUNTIF($J$2:J1444,J1444),"")</f>
        <v/>
      </c>
      <c r="C1444" s="5" t="str">
        <f aca="false">IF(F1444&lt;&gt;0,J1444&amp;":"&amp;B1444,"")</f>
        <v/>
      </c>
      <c r="D1444" s="5" t="str">
        <f aca="false">IF(F1444&lt;&gt;0,COUNTIF($K$2:K1444,K1444),"")</f>
        <v/>
      </c>
      <c r="E1444" s="5" t="str">
        <f aca="false">IF(F1444&lt;&gt;0,K1444&amp;":"&amp;D1444,"")</f>
        <v/>
      </c>
      <c r="G1444" s="21"/>
      <c r="H1444" s="0" t="str">
        <f aca="false">IFERROR(VLOOKUP(F1444, Entries!$B:$F, 2, FALSE()),"")</f>
        <v/>
      </c>
      <c r="I1444" s="0" t="str">
        <f aca="false">IFERROR(VLOOKUP(F1444, Entries!$B:$F, 3, FALSE()),"")</f>
        <v/>
      </c>
      <c r="J1444" s="0" t="str">
        <f aca="false">IFERROR(VLOOKUP(F1444, Entries!$B:$F, 4, FALSE()),"")</f>
        <v/>
      </c>
      <c r="K1444" s="0" t="str">
        <f aca="false">IFERROR(VLOOKUP(F1444, Entries!$B:$F, 5, FALSE()),"")</f>
        <v/>
      </c>
      <c r="L1444" s="0" t="str">
        <f aca="false">LEFT(Table22[[#This Row],[Category]],2)</f>
        <v/>
      </c>
      <c r="M1444" s="0" t="str">
        <f aca="false">IF(F1444&lt;&gt;0,COUNTIF($L$2:L1444,L1444),"")</f>
        <v/>
      </c>
      <c r="N1444" s="0" t="str">
        <f aca="false">IF(F1444&lt;&gt;0,L1444&amp;":"&amp;M1444,"")</f>
        <v/>
      </c>
    </row>
    <row r="1445" customFormat="false" ht="15" hidden="false" customHeight="false" outlineLevel="0" collapsed="false">
      <c r="A1445" s="5" t="n">
        <v>1444</v>
      </c>
      <c r="B1445" s="5" t="str">
        <f aca="false">IF(F1445&lt;&gt;"",COUNTIF($J$2:J1445,J1445),"")</f>
        <v/>
      </c>
      <c r="C1445" s="5" t="str">
        <f aca="false">IF(F1445&lt;&gt;0,J1445&amp;":"&amp;B1445,"")</f>
        <v/>
      </c>
      <c r="D1445" s="5" t="str">
        <f aca="false">IF(F1445&lt;&gt;0,COUNTIF($K$2:K1445,K1445),"")</f>
        <v/>
      </c>
      <c r="E1445" s="5" t="str">
        <f aca="false">IF(F1445&lt;&gt;0,K1445&amp;":"&amp;D1445,"")</f>
        <v/>
      </c>
      <c r="G1445" s="21"/>
      <c r="H1445" s="0" t="str">
        <f aca="false">IFERROR(VLOOKUP(F1445, Entries!$B:$F, 2, FALSE()),"")</f>
        <v/>
      </c>
      <c r="I1445" s="0" t="str">
        <f aca="false">IFERROR(VLOOKUP(F1445, Entries!$B:$F, 3, FALSE()),"")</f>
        <v/>
      </c>
      <c r="J1445" s="0" t="str">
        <f aca="false">IFERROR(VLOOKUP(F1445, Entries!$B:$F, 4, FALSE()),"")</f>
        <v/>
      </c>
      <c r="K1445" s="0" t="str">
        <f aca="false">IFERROR(VLOOKUP(F1445, Entries!$B:$F, 5, FALSE()),"")</f>
        <v/>
      </c>
      <c r="L1445" s="0" t="str">
        <f aca="false">LEFT(Table22[[#This Row],[Category]],2)</f>
        <v/>
      </c>
      <c r="M1445" s="0" t="str">
        <f aca="false">IF(F1445&lt;&gt;0,COUNTIF($L$2:L1445,L1445),"")</f>
        <v/>
      </c>
      <c r="N1445" s="0" t="str">
        <f aca="false">IF(F1445&lt;&gt;0,L1445&amp;":"&amp;M1445,"")</f>
        <v/>
      </c>
    </row>
    <row r="1446" customFormat="false" ht="15" hidden="false" customHeight="false" outlineLevel="0" collapsed="false">
      <c r="A1446" s="5" t="n">
        <v>1445</v>
      </c>
      <c r="B1446" s="5" t="str">
        <f aca="false">IF(F1446&lt;&gt;"",COUNTIF($J$2:J1446,J1446),"")</f>
        <v/>
      </c>
      <c r="C1446" s="5" t="str">
        <f aca="false">IF(F1446&lt;&gt;0,J1446&amp;":"&amp;B1446,"")</f>
        <v/>
      </c>
      <c r="D1446" s="5" t="str">
        <f aca="false">IF(F1446&lt;&gt;0,COUNTIF($K$2:K1446,K1446),"")</f>
        <v/>
      </c>
      <c r="E1446" s="5" t="str">
        <f aca="false">IF(F1446&lt;&gt;0,K1446&amp;":"&amp;D1446,"")</f>
        <v/>
      </c>
      <c r="G1446" s="21"/>
      <c r="H1446" s="0" t="str">
        <f aca="false">IFERROR(VLOOKUP(F1446, Entries!$B:$F, 2, FALSE()),"")</f>
        <v/>
      </c>
      <c r="I1446" s="0" t="str">
        <f aca="false">IFERROR(VLOOKUP(F1446, Entries!$B:$F, 3, FALSE()),"")</f>
        <v/>
      </c>
      <c r="J1446" s="0" t="str">
        <f aca="false">IFERROR(VLOOKUP(F1446, Entries!$B:$F, 4, FALSE()),"")</f>
        <v/>
      </c>
      <c r="K1446" s="0" t="str">
        <f aca="false">IFERROR(VLOOKUP(F1446, Entries!$B:$F, 5, FALSE()),"")</f>
        <v/>
      </c>
      <c r="L1446" s="0" t="str">
        <f aca="false">LEFT(Table22[[#This Row],[Category]],2)</f>
        <v/>
      </c>
      <c r="M1446" s="0" t="str">
        <f aca="false">IF(F1446&lt;&gt;0,COUNTIF($L$2:L1446,L1446),"")</f>
        <v/>
      </c>
      <c r="N1446" s="0" t="str">
        <f aca="false">IF(F1446&lt;&gt;0,L1446&amp;":"&amp;M1446,"")</f>
        <v/>
      </c>
    </row>
    <row r="1447" customFormat="false" ht="15" hidden="false" customHeight="false" outlineLevel="0" collapsed="false">
      <c r="A1447" s="5" t="n">
        <v>1446</v>
      </c>
      <c r="B1447" s="5" t="str">
        <f aca="false">IF(F1447&lt;&gt;"",COUNTIF($J$2:J1447,J1447),"")</f>
        <v/>
      </c>
      <c r="C1447" s="5" t="str">
        <f aca="false">IF(F1447&lt;&gt;0,J1447&amp;":"&amp;B1447,"")</f>
        <v/>
      </c>
      <c r="D1447" s="5" t="str">
        <f aca="false">IF(F1447&lt;&gt;0,COUNTIF($K$2:K1447,K1447),"")</f>
        <v/>
      </c>
      <c r="E1447" s="5" t="str">
        <f aca="false">IF(F1447&lt;&gt;0,K1447&amp;":"&amp;D1447,"")</f>
        <v/>
      </c>
      <c r="G1447" s="21"/>
      <c r="H1447" s="0" t="str">
        <f aca="false">IFERROR(VLOOKUP(F1447, Entries!$B:$F, 2, FALSE()),"")</f>
        <v/>
      </c>
      <c r="I1447" s="0" t="str">
        <f aca="false">IFERROR(VLOOKUP(F1447, Entries!$B:$F, 3, FALSE()),"")</f>
        <v/>
      </c>
      <c r="J1447" s="0" t="str">
        <f aca="false">IFERROR(VLOOKUP(F1447, Entries!$B:$F, 4, FALSE()),"")</f>
        <v/>
      </c>
      <c r="K1447" s="0" t="str">
        <f aca="false">IFERROR(VLOOKUP(F1447, Entries!$B:$F, 5, FALSE()),"")</f>
        <v/>
      </c>
      <c r="L1447" s="0" t="str">
        <f aca="false">LEFT(Table22[[#This Row],[Category]],2)</f>
        <v/>
      </c>
      <c r="M1447" s="0" t="str">
        <f aca="false">IF(F1447&lt;&gt;0,COUNTIF($L$2:L1447,L1447),"")</f>
        <v/>
      </c>
      <c r="N1447" s="0" t="str">
        <f aca="false">IF(F1447&lt;&gt;0,L1447&amp;":"&amp;M1447,"")</f>
        <v/>
      </c>
    </row>
    <row r="1448" customFormat="false" ht="15" hidden="false" customHeight="false" outlineLevel="0" collapsed="false">
      <c r="A1448" s="5" t="n">
        <v>1447</v>
      </c>
      <c r="B1448" s="5" t="str">
        <f aca="false">IF(F1448&lt;&gt;"",COUNTIF($J$2:J1448,J1448),"")</f>
        <v/>
      </c>
      <c r="C1448" s="5" t="str">
        <f aca="false">IF(F1448&lt;&gt;0,J1448&amp;":"&amp;B1448,"")</f>
        <v/>
      </c>
      <c r="D1448" s="5" t="str">
        <f aca="false">IF(F1448&lt;&gt;0,COUNTIF($K$2:K1448,K1448),"")</f>
        <v/>
      </c>
      <c r="E1448" s="5" t="str">
        <f aca="false">IF(F1448&lt;&gt;0,K1448&amp;":"&amp;D1448,"")</f>
        <v/>
      </c>
      <c r="G1448" s="21"/>
      <c r="H1448" s="0" t="str">
        <f aca="false">IFERROR(VLOOKUP(F1448, Entries!$B:$F, 2, FALSE()),"")</f>
        <v/>
      </c>
      <c r="I1448" s="0" t="str">
        <f aca="false">IFERROR(VLOOKUP(F1448, Entries!$B:$F, 3, FALSE()),"")</f>
        <v/>
      </c>
      <c r="J1448" s="0" t="str">
        <f aca="false">IFERROR(VLOOKUP(F1448, Entries!$B:$F, 4, FALSE()),"")</f>
        <v/>
      </c>
      <c r="K1448" s="0" t="str">
        <f aca="false">IFERROR(VLOOKUP(F1448, Entries!$B:$F, 5, FALSE()),"")</f>
        <v/>
      </c>
      <c r="L1448" s="0" t="str">
        <f aca="false">LEFT(Table22[[#This Row],[Category]],2)</f>
        <v/>
      </c>
      <c r="M1448" s="0" t="str">
        <f aca="false">IF(F1448&lt;&gt;0,COUNTIF($L$2:L1448,L1448),"")</f>
        <v/>
      </c>
      <c r="N1448" s="0" t="str">
        <f aca="false">IF(F1448&lt;&gt;0,L1448&amp;":"&amp;M1448,"")</f>
        <v/>
      </c>
    </row>
    <row r="1449" customFormat="false" ht="15" hidden="false" customHeight="false" outlineLevel="0" collapsed="false">
      <c r="A1449" s="5" t="n">
        <v>1448</v>
      </c>
      <c r="B1449" s="5" t="str">
        <f aca="false">IF(F1449&lt;&gt;"",COUNTIF($J$2:J1449,J1449),"")</f>
        <v/>
      </c>
      <c r="C1449" s="5" t="str">
        <f aca="false">IF(F1449&lt;&gt;0,J1449&amp;":"&amp;B1449,"")</f>
        <v/>
      </c>
      <c r="D1449" s="5" t="str">
        <f aca="false">IF(F1449&lt;&gt;0,COUNTIF($K$2:K1449,K1449),"")</f>
        <v/>
      </c>
      <c r="E1449" s="5" t="str">
        <f aca="false">IF(F1449&lt;&gt;0,K1449&amp;":"&amp;D1449,"")</f>
        <v/>
      </c>
      <c r="G1449" s="21"/>
      <c r="H1449" s="0" t="str">
        <f aca="false">IFERROR(VLOOKUP(F1449, Entries!$B:$F, 2, FALSE()),"")</f>
        <v/>
      </c>
      <c r="I1449" s="0" t="str">
        <f aca="false">IFERROR(VLOOKUP(F1449, Entries!$B:$F, 3, FALSE()),"")</f>
        <v/>
      </c>
      <c r="J1449" s="0" t="str">
        <f aca="false">IFERROR(VLOOKUP(F1449, Entries!$B:$F, 4, FALSE()),"")</f>
        <v/>
      </c>
      <c r="K1449" s="0" t="str">
        <f aca="false">IFERROR(VLOOKUP(F1449, Entries!$B:$F, 5, FALSE()),"")</f>
        <v/>
      </c>
      <c r="L1449" s="0" t="str">
        <f aca="false">LEFT(Table22[[#This Row],[Category]],2)</f>
        <v/>
      </c>
      <c r="M1449" s="0" t="str">
        <f aca="false">IF(F1449&lt;&gt;0,COUNTIF($L$2:L1449,L1449),"")</f>
        <v/>
      </c>
      <c r="N1449" s="0" t="str">
        <f aca="false">IF(F1449&lt;&gt;0,L1449&amp;":"&amp;M1449,"")</f>
        <v/>
      </c>
    </row>
    <row r="1450" customFormat="false" ht="15" hidden="false" customHeight="false" outlineLevel="0" collapsed="false">
      <c r="A1450" s="5" t="n">
        <v>1449</v>
      </c>
      <c r="B1450" s="5" t="str">
        <f aca="false">IF(F1450&lt;&gt;"",COUNTIF($J$2:J1450,J1450),"")</f>
        <v/>
      </c>
      <c r="C1450" s="5" t="str">
        <f aca="false">IF(F1450&lt;&gt;0,J1450&amp;":"&amp;B1450,"")</f>
        <v/>
      </c>
      <c r="D1450" s="5" t="str">
        <f aca="false">IF(F1450&lt;&gt;0,COUNTIF($K$2:K1450,K1450),"")</f>
        <v/>
      </c>
      <c r="E1450" s="5" t="str">
        <f aca="false">IF(F1450&lt;&gt;0,K1450&amp;":"&amp;D1450,"")</f>
        <v/>
      </c>
      <c r="G1450" s="21"/>
      <c r="H1450" s="0" t="str">
        <f aca="false">IFERROR(VLOOKUP(F1450, Entries!$B:$F, 2, FALSE()),"")</f>
        <v/>
      </c>
      <c r="I1450" s="0" t="str">
        <f aca="false">IFERROR(VLOOKUP(F1450, Entries!$B:$F, 3, FALSE()),"")</f>
        <v/>
      </c>
      <c r="J1450" s="0" t="str">
        <f aca="false">IFERROR(VLOOKUP(F1450, Entries!$B:$F, 4, FALSE()),"")</f>
        <v/>
      </c>
      <c r="K1450" s="0" t="str">
        <f aca="false">IFERROR(VLOOKUP(F1450, Entries!$B:$F, 5, FALSE()),"")</f>
        <v/>
      </c>
      <c r="L1450" s="0" t="str">
        <f aca="false">LEFT(Table22[[#This Row],[Category]],2)</f>
        <v/>
      </c>
      <c r="M1450" s="0" t="str">
        <f aca="false">IF(F1450&lt;&gt;0,COUNTIF($L$2:L1450,L1450),"")</f>
        <v/>
      </c>
      <c r="N1450" s="0" t="str">
        <f aca="false">IF(F1450&lt;&gt;0,L1450&amp;":"&amp;M1450,"")</f>
        <v/>
      </c>
    </row>
    <row r="1451" customFormat="false" ht="15" hidden="false" customHeight="false" outlineLevel="0" collapsed="false">
      <c r="A1451" s="5" t="n">
        <v>1450</v>
      </c>
      <c r="B1451" s="5" t="str">
        <f aca="false">IF(F1451&lt;&gt;"",COUNTIF($J$2:J1451,J1451),"")</f>
        <v/>
      </c>
      <c r="C1451" s="5" t="str">
        <f aca="false">IF(F1451&lt;&gt;0,J1451&amp;":"&amp;B1451,"")</f>
        <v/>
      </c>
      <c r="D1451" s="5" t="str">
        <f aca="false">IF(F1451&lt;&gt;0,COUNTIF($K$2:K1451,K1451),"")</f>
        <v/>
      </c>
      <c r="E1451" s="5" t="str">
        <f aca="false">IF(F1451&lt;&gt;0,K1451&amp;":"&amp;D1451,"")</f>
        <v/>
      </c>
      <c r="G1451" s="21"/>
      <c r="H1451" s="0" t="str">
        <f aca="false">IFERROR(VLOOKUP(F1451, Entries!$B:$F, 2, FALSE()),"")</f>
        <v/>
      </c>
      <c r="I1451" s="0" t="str">
        <f aca="false">IFERROR(VLOOKUP(F1451, Entries!$B:$F, 3, FALSE()),"")</f>
        <v/>
      </c>
      <c r="J1451" s="0" t="str">
        <f aca="false">IFERROR(VLOOKUP(F1451, Entries!$B:$F, 4, FALSE()),"")</f>
        <v/>
      </c>
      <c r="K1451" s="0" t="str">
        <f aca="false">IFERROR(VLOOKUP(F1451, Entries!$B:$F, 5, FALSE()),"")</f>
        <v/>
      </c>
      <c r="L1451" s="0" t="str">
        <f aca="false">LEFT(Table22[[#This Row],[Category]],2)</f>
        <v/>
      </c>
      <c r="M1451" s="0" t="str">
        <f aca="false">IF(F1451&lt;&gt;0,COUNTIF($L$2:L1451,L1451),"")</f>
        <v/>
      </c>
      <c r="N1451" s="0" t="str">
        <f aca="false">IF(F1451&lt;&gt;0,L1451&amp;":"&amp;M1451,"")</f>
        <v/>
      </c>
    </row>
    <row r="1452" customFormat="false" ht="15" hidden="false" customHeight="false" outlineLevel="0" collapsed="false">
      <c r="A1452" s="5" t="n">
        <v>1451</v>
      </c>
      <c r="B1452" s="5" t="str">
        <f aca="false">IF(F1452&lt;&gt;"",COUNTIF($J$2:J1452,J1452),"")</f>
        <v/>
      </c>
      <c r="C1452" s="5" t="str">
        <f aca="false">IF(F1452&lt;&gt;0,J1452&amp;":"&amp;B1452,"")</f>
        <v/>
      </c>
      <c r="D1452" s="5" t="str">
        <f aca="false">IF(F1452&lt;&gt;0,COUNTIF($K$2:K1452,K1452),"")</f>
        <v/>
      </c>
      <c r="E1452" s="5" t="str">
        <f aca="false">IF(F1452&lt;&gt;0,K1452&amp;":"&amp;D1452,"")</f>
        <v/>
      </c>
      <c r="G1452" s="21"/>
      <c r="H1452" s="0" t="str">
        <f aca="false">IFERROR(VLOOKUP(F1452, Entries!$B:$F, 2, FALSE()),"")</f>
        <v/>
      </c>
      <c r="I1452" s="0" t="str">
        <f aca="false">IFERROR(VLOOKUP(F1452, Entries!$B:$F, 3, FALSE()),"")</f>
        <v/>
      </c>
      <c r="J1452" s="0" t="str">
        <f aca="false">IFERROR(VLOOKUP(F1452, Entries!$B:$F, 4, FALSE()),"")</f>
        <v/>
      </c>
      <c r="K1452" s="0" t="str">
        <f aca="false">IFERROR(VLOOKUP(F1452, Entries!$B:$F, 5, FALSE()),"")</f>
        <v/>
      </c>
      <c r="L1452" s="0" t="str">
        <f aca="false">LEFT(Table22[[#This Row],[Category]],2)</f>
        <v/>
      </c>
      <c r="M1452" s="0" t="str">
        <f aca="false">IF(F1452&lt;&gt;0,COUNTIF($L$2:L1452,L1452),"")</f>
        <v/>
      </c>
      <c r="N1452" s="0" t="str">
        <f aca="false">IF(F1452&lt;&gt;0,L1452&amp;":"&amp;M1452,"")</f>
        <v/>
      </c>
    </row>
    <row r="1453" customFormat="false" ht="15" hidden="false" customHeight="false" outlineLevel="0" collapsed="false">
      <c r="A1453" s="5" t="n">
        <v>1452</v>
      </c>
      <c r="B1453" s="5" t="str">
        <f aca="false">IF(F1453&lt;&gt;"",COUNTIF($J$2:J1453,J1453),"")</f>
        <v/>
      </c>
      <c r="C1453" s="5" t="str">
        <f aca="false">IF(F1453&lt;&gt;0,J1453&amp;":"&amp;B1453,"")</f>
        <v/>
      </c>
      <c r="D1453" s="5" t="str">
        <f aca="false">IF(F1453&lt;&gt;0,COUNTIF($K$2:K1453,K1453),"")</f>
        <v/>
      </c>
      <c r="E1453" s="5" t="str">
        <f aca="false">IF(F1453&lt;&gt;0,K1453&amp;":"&amp;D1453,"")</f>
        <v/>
      </c>
      <c r="G1453" s="21"/>
      <c r="H1453" s="0" t="str">
        <f aca="false">IFERROR(VLOOKUP(F1453, Entries!$B:$F, 2, FALSE()),"")</f>
        <v/>
      </c>
      <c r="I1453" s="0" t="str">
        <f aca="false">IFERROR(VLOOKUP(F1453, Entries!$B:$F, 3, FALSE()),"")</f>
        <v/>
      </c>
      <c r="J1453" s="0" t="str">
        <f aca="false">IFERROR(VLOOKUP(F1453, Entries!$B:$F, 4, FALSE()),"")</f>
        <v/>
      </c>
      <c r="K1453" s="0" t="str">
        <f aca="false">IFERROR(VLOOKUP(F1453, Entries!$B:$F, 5, FALSE()),"")</f>
        <v/>
      </c>
      <c r="L1453" s="0" t="str">
        <f aca="false">LEFT(Table22[[#This Row],[Category]],2)</f>
        <v/>
      </c>
      <c r="M1453" s="0" t="str">
        <f aca="false">IF(F1453&lt;&gt;0,COUNTIF($L$2:L1453,L1453),"")</f>
        <v/>
      </c>
      <c r="N1453" s="0" t="str">
        <f aca="false">IF(F1453&lt;&gt;0,L1453&amp;":"&amp;M1453,"")</f>
        <v/>
      </c>
    </row>
    <row r="1454" customFormat="false" ht="15" hidden="false" customHeight="false" outlineLevel="0" collapsed="false">
      <c r="A1454" s="5" t="n">
        <v>1453</v>
      </c>
      <c r="B1454" s="5" t="str">
        <f aca="false">IF(F1454&lt;&gt;"",COUNTIF($J$2:J1454,J1454),"")</f>
        <v/>
      </c>
      <c r="C1454" s="5" t="str">
        <f aca="false">IF(F1454&lt;&gt;0,J1454&amp;":"&amp;B1454,"")</f>
        <v/>
      </c>
      <c r="D1454" s="5" t="str">
        <f aca="false">IF(F1454&lt;&gt;0,COUNTIF($K$2:K1454,K1454),"")</f>
        <v/>
      </c>
      <c r="E1454" s="5" t="str">
        <f aca="false">IF(F1454&lt;&gt;0,K1454&amp;":"&amp;D1454,"")</f>
        <v/>
      </c>
      <c r="G1454" s="21"/>
      <c r="H1454" s="0" t="str">
        <f aca="false">IFERROR(VLOOKUP(F1454, Entries!$B:$F, 2, FALSE()),"")</f>
        <v/>
      </c>
      <c r="I1454" s="0" t="str">
        <f aca="false">IFERROR(VLOOKUP(F1454, Entries!$B:$F, 3, FALSE()),"")</f>
        <v/>
      </c>
      <c r="J1454" s="0" t="str">
        <f aca="false">IFERROR(VLOOKUP(F1454, Entries!$B:$F, 4, FALSE()),"")</f>
        <v/>
      </c>
      <c r="K1454" s="0" t="str">
        <f aca="false">IFERROR(VLOOKUP(F1454, Entries!$B:$F, 5, FALSE()),"")</f>
        <v/>
      </c>
      <c r="L1454" s="0" t="str">
        <f aca="false">LEFT(Table22[[#This Row],[Category]],2)</f>
        <v/>
      </c>
      <c r="M1454" s="0" t="str">
        <f aca="false">IF(F1454&lt;&gt;0,COUNTIF($L$2:L1454,L1454),"")</f>
        <v/>
      </c>
      <c r="N1454" s="0" t="str">
        <f aca="false">IF(F1454&lt;&gt;0,L1454&amp;":"&amp;M1454,"")</f>
        <v/>
      </c>
    </row>
    <row r="1455" customFormat="false" ht="15" hidden="false" customHeight="false" outlineLevel="0" collapsed="false">
      <c r="A1455" s="5" t="n">
        <v>1454</v>
      </c>
      <c r="B1455" s="5" t="str">
        <f aca="false">IF(F1455&lt;&gt;"",COUNTIF($J$2:J1455,J1455),"")</f>
        <v/>
      </c>
      <c r="C1455" s="5" t="str">
        <f aca="false">IF(F1455&lt;&gt;0,J1455&amp;":"&amp;B1455,"")</f>
        <v/>
      </c>
      <c r="D1455" s="5" t="str">
        <f aca="false">IF(F1455&lt;&gt;0,COUNTIF($K$2:K1455,K1455),"")</f>
        <v/>
      </c>
      <c r="E1455" s="5" t="str">
        <f aca="false">IF(F1455&lt;&gt;0,K1455&amp;":"&amp;D1455,"")</f>
        <v/>
      </c>
      <c r="G1455" s="21"/>
      <c r="H1455" s="0" t="str">
        <f aca="false">IFERROR(VLOOKUP(F1455, Entries!$B:$F, 2, FALSE()),"")</f>
        <v/>
      </c>
      <c r="I1455" s="0" t="str">
        <f aca="false">IFERROR(VLOOKUP(F1455, Entries!$B:$F, 3, FALSE()),"")</f>
        <v/>
      </c>
      <c r="J1455" s="0" t="str">
        <f aca="false">IFERROR(VLOOKUP(F1455, Entries!$B:$F, 4, FALSE()),"")</f>
        <v/>
      </c>
      <c r="K1455" s="0" t="str">
        <f aca="false">IFERROR(VLOOKUP(F1455, Entries!$B:$F, 5, FALSE()),"")</f>
        <v/>
      </c>
      <c r="L1455" s="0" t="str">
        <f aca="false">LEFT(Table22[[#This Row],[Category]],2)</f>
        <v/>
      </c>
      <c r="M1455" s="0" t="str">
        <f aca="false">IF(F1455&lt;&gt;0,COUNTIF($L$2:L1455,L1455),"")</f>
        <v/>
      </c>
      <c r="N1455" s="0" t="str">
        <f aca="false">IF(F1455&lt;&gt;0,L1455&amp;":"&amp;M1455,"")</f>
        <v/>
      </c>
    </row>
    <row r="1456" customFormat="false" ht="15" hidden="false" customHeight="false" outlineLevel="0" collapsed="false">
      <c r="A1456" s="5" t="n">
        <v>1455</v>
      </c>
      <c r="B1456" s="5" t="str">
        <f aca="false">IF(F1456&lt;&gt;"",COUNTIF($J$2:J1456,J1456),"")</f>
        <v/>
      </c>
      <c r="C1456" s="5" t="str">
        <f aca="false">IF(F1456&lt;&gt;0,J1456&amp;":"&amp;B1456,"")</f>
        <v/>
      </c>
      <c r="D1456" s="5" t="str">
        <f aca="false">IF(F1456&lt;&gt;0,COUNTIF($K$2:K1456,K1456),"")</f>
        <v/>
      </c>
      <c r="E1456" s="5" t="str">
        <f aca="false">IF(F1456&lt;&gt;0,K1456&amp;":"&amp;D1456,"")</f>
        <v/>
      </c>
      <c r="G1456" s="21"/>
      <c r="H1456" s="0" t="str">
        <f aca="false">IFERROR(VLOOKUP(F1456, Entries!$B:$F, 2, FALSE()),"")</f>
        <v/>
      </c>
      <c r="I1456" s="0" t="str">
        <f aca="false">IFERROR(VLOOKUP(F1456, Entries!$B:$F, 3, FALSE()),"")</f>
        <v/>
      </c>
      <c r="J1456" s="0" t="str">
        <f aca="false">IFERROR(VLOOKUP(F1456, Entries!$B:$F, 4, FALSE()),"")</f>
        <v/>
      </c>
      <c r="K1456" s="0" t="str">
        <f aca="false">IFERROR(VLOOKUP(F1456, Entries!$B:$F, 5, FALSE()),"")</f>
        <v/>
      </c>
      <c r="L1456" s="0" t="str">
        <f aca="false">LEFT(Table22[[#This Row],[Category]],2)</f>
        <v/>
      </c>
      <c r="M1456" s="0" t="str">
        <f aca="false">IF(F1456&lt;&gt;0,COUNTIF($L$2:L1456,L1456),"")</f>
        <v/>
      </c>
      <c r="N1456" s="0" t="str">
        <f aca="false">IF(F1456&lt;&gt;0,L1456&amp;":"&amp;M1456,"")</f>
        <v/>
      </c>
    </row>
    <row r="1457" customFormat="false" ht="15" hidden="false" customHeight="false" outlineLevel="0" collapsed="false">
      <c r="A1457" s="5" t="n">
        <v>1456</v>
      </c>
      <c r="B1457" s="5" t="str">
        <f aca="false">IF(F1457&lt;&gt;"",COUNTIF($J$2:J1457,J1457),"")</f>
        <v/>
      </c>
      <c r="C1457" s="5" t="str">
        <f aca="false">IF(F1457&lt;&gt;0,J1457&amp;":"&amp;B1457,"")</f>
        <v/>
      </c>
      <c r="D1457" s="5" t="str">
        <f aca="false">IF(F1457&lt;&gt;0,COUNTIF($K$2:K1457,K1457),"")</f>
        <v/>
      </c>
      <c r="E1457" s="5" t="str">
        <f aca="false">IF(F1457&lt;&gt;0,K1457&amp;":"&amp;D1457,"")</f>
        <v/>
      </c>
      <c r="G1457" s="21"/>
      <c r="H1457" s="0" t="str">
        <f aca="false">IFERROR(VLOOKUP(F1457, Entries!$B:$F, 2, FALSE()),"")</f>
        <v/>
      </c>
      <c r="I1457" s="0" t="str">
        <f aca="false">IFERROR(VLOOKUP(F1457, Entries!$B:$F, 3, FALSE()),"")</f>
        <v/>
      </c>
      <c r="J1457" s="0" t="str">
        <f aca="false">IFERROR(VLOOKUP(F1457, Entries!$B:$F, 4, FALSE()),"")</f>
        <v/>
      </c>
      <c r="K1457" s="0" t="str">
        <f aca="false">IFERROR(VLOOKUP(F1457, Entries!$B:$F, 5, FALSE()),"")</f>
        <v/>
      </c>
      <c r="L1457" s="0" t="str">
        <f aca="false">LEFT(Table22[[#This Row],[Category]],2)</f>
        <v/>
      </c>
      <c r="M1457" s="0" t="str">
        <f aca="false">IF(F1457&lt;&gt;0,COUNTIF($L$2:L1457,L1457),"")</f>
        <v/>
      </c>
      <c r="N1457" s="0" t="str">
        <f aca="false">IF(F1457&lt;&gt;0,L1457&amp;":"&amp;M1457,"")</f>
        <v/>
      </c>
    </row>
    <row r="1458" customFormat="false" ht="15" hidden="false" customHeight="false" outlineLevel="0" collapsed="false">
      <c r="A1458" s="5" t="n">
        <v>1457</v>
      </c>
      <c r="B1458" s="5" t="str">
        <f aca="false">IF(F1458&lt;&gt;"",COUNTIF($J$2:J1458,J1458),"")</f>
        <v/>
      </c>
      <c r="C1458" s="5" t="str">
        <f aca="false">IF(F1458&lt;&gt;0,J1458&amp;":"&amp;B1458,"")</f>
        <v/>
      </c>
      <c r="D1458" s="5" t="str">
        <f aca="false">IF(F1458&lt;&gt;0,COUNTIF($K$2:K1458,K1458),"")</f>
        <v/>
      </c>
      <c r="E1458" s="5" t="str">
        <f aca="false">IF(F1458&lt;&gt;0,K1458&amp;":"&amp;D1458,"")</f>
        <v/>
      </c>
      <c r="G1458" s="21"/>
      <c r="H1458" s="0" t="str">
        <f aca="false">IFERROR(VLOOKUP(F1458, Entries!$B:$F, 2, FALSE()),"")</f>
        <v/>
      </c>
      <c r="I1458" s="0" t="str">
        <f aca="false">IFERROR(VLOOKUP(F1458, Entries!$B:$F, 3, FALSE()),"")</f>
        <v/>
      </c>
      <c r="J1458" s="0" t="str">
        <f aca="false">IFERROR(VLOOKUP(F1458, Entries!$B:$F, 4, FALSE()),"")</f>
        <v/>
      </c>
      <c r="K1458" s="0" t="str">
        <f aca="false">IFERROR(VLOOKUP(F1458, Entries!$B:$F, 5, FALSE()),"")</f>
        <v/>
      </c>
      <c r="L1458" s="0" t="str">
        <f aca="false">LEFT(Table22[[#This Row],[Category]],2)</f>
        <v/>
      </c>
      <c r="M1458" s="0" t="str">
        <f aca="false">IF(F1458&lt;&gt;0,COUNTIF($L$2:L1458,L1458),"")</f>
        <v/>
      </c>
      <c r="N1458" s="0" t="str">
        <f aca="false">IF(F1458&lt;&gt;0,L1458&amp;":"&amp;M1458,"")</f>
        <v/>
      </c>
    </row>
    <row r="1459" customFormat="false" ht="15" hidden="false" customHeight="false" outlineLevel="0" collapsed="false">
      <c r="A1459" s="5" t="n">
        <v>1458</v>
      </c>
      <c r="B1459" s="5" t="str">
        <f aca="false">IF(F1459&lt;&gt;"",COUNTIF($J$2:J1459,J1459),"")</f>
        <v/>
      </c>
      <c r="C1459" s="5" t="str">
        <f aca="false">IF(F1459&lt;&gt;0,J1459&amp;":"&amp;B1459,"")</f>
        <v/>
      </c>
      <c r="D1459" s="5" t="str">
        <f aca="false">IF(F1459&lt;&gt;0,COUNTIF($K$2:K1459,K1459),"")</f>
        <v/>
      </c>
      <c r="E1459" s="5" t="str">
        <f aca="false">IF(F1459&lt;&gt;0,K1459&amp;":"&amp;D1459,"")</f>
        <v/>
      </c>
      <c r="G1459" s="21"/>
      <c r="H1459" s="0" t="str">
        <f aca="false">IFERROR(VLOOKUP(F1459, Entries!$B:$F, 2, FALSE()),"")</f>
        <v/>
      </c>
      <c r="I1459" s="0" t="str">
        <f aca="false">IFERROR(VLOOKUP(F1459, Entries!$B:$F, 3, FALSE()),"")</f>
        <v/>
      </c>
      <c r="J1459" s="0" t="str">
        <f aca="false">IFERROR(VLOOKUP(F1459, Entries!$B:$F, 4, FALSE()),"")</f>
        <v/>
      </c>
      <c r="K1459" s="0" t="str">
        <f aca="false">IFERROR(VLOOKUP(F1459, Entries!$B:$F, 5, FALSE()),"")</f>
        <v/>
      </c>
      <c r="L1459" s="0" t="str">
        <f aca="false">LEFT(Table22[[#This Row],[Category]],2)</f>
        <v/>
      </c>
      <c r="M1459" s="0" t="str">
        <f aca="false">IF(F1459&lt;&gt;0,COUNTIF($L$2:L1459,L1459),"")</f>
        <v/>
      </c>
      <c r="N1459" s="0" t="str">
        <f aca="false">IF(F1459&lt;&gt;0,L1459&amp;":"&amp;M1459,"")</f>
        <v/>
      </c>
    </row>
    <row r="1460" customFormat="false" ht="15" hidden="false" customHeight="false" outlineLevel="0" collapsed="false">
      <c r="A1460" s="5" t="n">
        <v>1459</v>
      </c>
      <c r="B1460" s="5" t="str">
        <f aca="false">IF(F1460&lt;&gt;"",COUNTIF($J$2:J1460,J1460),"")</f>
        <v/>
      </c>
      <c r="C1460" s="5" t="str">
        <f aca="false">IF(F1460&lt;&gt;0,J1460&amp;":"&amp;B1460,"")</f>
        <v/>
      </c>
      <c r="D1460" s="5" t="str">
        <f aca="false">IF(F1460&lt;&gt;0,COUNTIF($K$2:K1460,K1460),"")</f>
        <v/>
      </c>
      <c r="E1460" s="5" t="str">
        <f aca="false">IF(F1460&lt;&gt;0,K1460&amp;":"&amp;D1460,"")</f>
        <v/>
      </c>
      <c r="G1460" s="21"/>
      <c r="H1460" s="0" t="str">
        <f aca="false">IFERROR(VLOOKUP(F1460, Entries!$B:$F, 2, FALSE()),"")</f>
        <v/>
      </c>
      <c r="I1460" s="0" t="str">
        <f aca="false">IFERROR(VLOOKUP(F1460, Entries!$B:$F, 3, FALSE()),"")</f>
        <v/>
      </c>
      <c r="J1460" s="0" t="str">
        <f aca="false">IFERROR(VLOOKUP(F1460, Entries!$B:$F, 4, FALSE()),"")</f>
        <v/>
      </c>
      <c r="K1460" s="0" t="str">
        <f aca="false">IFERROR(VLOOKUP(F1460, Entries!$B:$F, 5, FALSE()),"")</f>
        <v/>
      </c>
      <c r="L1460" s="0" t="str">
        <f aca="false">LEFT(Table22[[#This Row],[Category]],2)</f>
        <v/>
      </c>
      <c r="M1460" s="0" t="str">
        <f aca="false">IF(F1460&lt;&gt;0,COUNTIF($L$2:L1460,L1460),"")</f>
        <v/>
      </c>
      <c r="N1460" s="0" t="str">
        <f aca="false">IF(F1460&lt;&gt;0,L1460&amp;":"&amp;M1460,"")</f>
        <v/>
      </c>
    </row>
    <row r="1461" customFormat="false" ht="15" hidden="false" customHeight="false" outlineLevel="0" collapsed="false">
      <c r="A1461" s="5" t="n">
        <v>1460</v>
      </c>
      <c r="B1461" s="5" t="str">
        <f aca="false">IF(F1461&lt;&gt;"",COUNTIF($J$2:J1461,J1461),"")</f>
        <v/>
      </c>
      <c r="C1461" s="5" t="str">
        <f aca="false">IF(F1461&lt;&gt;0,J1461&amp;":"&amp;B1461,"")</f>
        <v/>
      </c>
      <c r="D1461" s="5" t="str">
        <f aca="false">IF(F1461&lt;&gt;0,COUNTIF($K$2:K1461,K1461),"")</f>
        <v/>
      </c>
      <c r="E1461" s="5" t="str">
        <f aca="false">IF(F1461&lt;&gt;0,K1461&amp;":"&amp;D1461,"")</f>
        <v/>
      </c>
      <c r="G1461" s="21"/>
      <c r="H1461" s="0" t="str">
        <f aca="false">IFERROR(VLOOKUP(F1461, Entries!$B:$F, 2, FALSE()),"")</f>
        <v/>
      </c>
      <c r="I1461" s="0" t="str">
        <f aca="false">IFERROR(VLOOKUP(F1461, Entries!$B:$F, 3, FALSE()),"")</f>
        <v/>
      </c>
      <c r="J1461" s="0" t="str">
        <f aca="false">IFERROR(VLOOKUP(F1461, Entries!$B:$F, 4, FALSE()),"")</f>
        <v/>
      </c>
      <c r="K1461" s="0" t="str">
        <f aca="false">IFERROR(VLOOKUP(F1461, Entries!$B:$F, 5, FALSE()),"")</f>
        <v/>
      </c>
      <c r="L1461" s="0" t="str">
        <f aca="false">LEFT(Table22[[#This Row],[Category]],2)</f>
        <v/>
      </c>
      <c r="M1461" s="0" t="str">
        <f aca="false">IF(F1461&lt;&gt;0,COUNTIF($L$2:L1461,L1461),"")</f>
        <v/>
      </c>
      <c r="N1461" s="0" t="str">
        <f aca="false">IF(F1461&lt;&gt;0,L1461&amp;":"&amp;M1461,"")</f>
        <v/>
      </c>
    </row>
    <row r="1462" customFormat="false" ht="15" hidden="false" customHeight="false" outlineLevel="0" collapsed="false">
      <c r="A1462" s="5" t="n">
        <v>1461</v>
      </c>
      <c r="B1462" s="5" t="str">
        <f aca="false">IF(F1462&lt;&gt;"",COUNTIF($J$2:J1462,J1462),"")</f>
        <v/>
      </c>
      <c r="C1462" s="5" t="str">
        <f aca="false">IF(F1462&lt;&gt;0,J1462&amp;":"&amp;B1462,"")</f>
        <v/>
      </c>
      <c r="D1462" s="5" t="str">
        <f aca="false">IF(F1462&lt;&gt;0,COUNTIF($K$2:K1462,K1462),"")</f>
        <v/>
      </c>
      <c r="E1462" s="5" t="str">
        <f aca="false">IF(F1462&lt;&gt;0,K1462&amp;":"&amp;D1462,"")</f>
        <v/>
      </c>
      <c r="G1462" s="21"/>
      <c r="H1462" s="0" t="str">
        <f aca="false">IFERROR(VLOOKUP(F1462, Entries!$B:$F, 2, FALSE()),"")</f>
        <v/>
      </c>
      <c r="I1462" s="0" t="str">
        <f aca="false">IFERROR(VLOOKUP(F1462, Entries!$B:$F, 3, FALSE()),"")</f>
        <v/>
      </c>
      <c r="J1462" s="0" t="str">
        <f aca="false">IFERROR(VLOOKUP(F1462, Entries!$B:$F, 4, FALSE()),"")</f>
        <v/>
      </c>
      <c r="K1462" s="0" t="str">
        <f aca="false">IFERROR(VLOOKUP(F1462, Entries!$B:$F, 5, FALSE()),"")</f>
        <v/>
      </c>
      <c r="L1462" s="0" t="str">
        <f aca="false">LEFT(Table22[[#This Row],[Category]],2)</f>
        <v/>
      </c>
      <c r="M1462" s="0" t="str">
        <f aca="false">IF(F1462&lt;&gt;0,COUNTIF($L$2:L1462,L1462),"")</f>
        <v/>
      </c>
      <c r="N1462" s="0" t="str">
        <f aca="false">IF(F1462&lt;&gt;0,L1462&amp;":"&amp;M1462,"")</f>
        <v/>
      </c>
    </row>
    <row r="1463" customFormat="false" ht="15" hidden="false" customHeight="false" outlineLevel="0" collapsed="false">
      <c r="A1463" s="5" t="n">
        <v>1462</v>
      </c>
      <c r="B1463" s="5" t="str">
        <f aca="false">IF(F1463&lt;&gt;"",COUNTIF($J$2:J1463,J1463),"")</f>
        <v/>
      </c>
      <c r="C1463" s="5" t="str">
        <f aca="false">IF(F1463&lt;&gt;0,J1463&amp;":"&amp;B1463,"")</f>
        <v/>
      </c>
      <c r="D1463" s="5" t="str">
        <f aca="false">IF(F1463&lt;&gt;0,COUNTIF($K$2:K1463,K1463),"")</f>
        <v/>
      </c>
      <c r="E1463" s="5" t="str">
        <f aca="false">IF(F1463&lt;&gt;0,K1463&amp;":"&amp;D1463,"")</f>
        <v/>
      </c>
      <c r="G1463" s="21"/>
      <c r="H1463" s="0" t="str">
        <f aca="false">IFERROR(VLOOKUP(F1463, Entries!$B:$F, 2, FALSE()),"")</f>
        <v/>
      </c>
      <c r="I1463" s="0" t="str">
        <f aca="false">IFERROR(VLOOKUP(F1463, Entries!$B:$F, 3, FALSE()),"")</f>
        <v/>
      </c>
      <c r="J1463" s="0" t="str">
        <f aca="false">IFERROR(VLOOKUP(F1463, Entries!$B:$F, 4, FALSE()),"")</f>
        <v/>
      </c>
      <c r="K1463" s="0" t="str">
        <f aca="false">IFERROR(VLOOKUP(F1463, Entries!$B:$F, 5, FALSE()),"")</f>
        <v/>
      </c>
      <c r="L1463" s="0" t="str">
        <f aca="false">LEFT(Table22[[#This Row],[Category]],2)</f>
        <v/>
      </c>
      <c r="M1463" s="0" t="str">
        <f aca="false">IF(F1463&lt;&gt;0,COUNTIF($L$2:L1463,L1463),"")</f>
        <v/>
      </c>
      <c r="N1463" s="0" t="str">
        <f aca="false">IF(F1463&lt;&gt;0,L1463&amp;":"&amp;M1463,"")</f>
        <v/>
      </c>
    </row>
    <row r="1464" customFormat="false" ht="15" hidden="false" customHeight="false" outlineLevel="0" collapsed="false">
      <c r="A1464" s="5" t="n">
        <v>1463</v>
      </c>
      <c r="B1464" s="5" t="str">
        <f aca="false">IF(F1464&lt;&gt;"",COUNTIF($J$2:J1464,J1464),"")</f>
        <v/>
      </c>
      <c r="C1464" s="5" t="str">
        <f aca="false">IF(F1464&lt;&gt;0,J1464&amp;":"&amp;B1464,"")</f>
        <v/>
      </c>
      <c r="D1464" s="5" t="str">
        <f aca="false">IF(F1464&lt;&gt;0,COUNTIF($K$2:K1464,K1464),"")</f>
        <v/>
      </c>
      <c r="E1464" s="5" t="str">
        <f aca="false">IF(F1464&lt;&gt;0,K1464&amp;":"&amp;D1464,"")</f>
        <v/>
      </c>
      <c r="G1464" s="21"/>
      <c r="H1464" s="0" t="str">
        <f aca="false">IFERROR(VLOOKUP(F1464, Entries!$B:$F, 2, FALSE()),"")</f>
        <v/>
      </c>
      <c r="I1464" s="0" t="str">
        <f aca="false">IFERROR(VLOOKUP(F1464, Entries!$B:$F, 3, FALSE()),"")</f>
        <v/>
      </c>
      <c r="J1464" s="0" t="str">
        <f aca="false">IFERROR(VLOOKUP(F1464, Entries!$B:$F, 4, FALSE()),"")</f>
        <v/>
      </c>
      <c r="K1464" s="0" t="str">
        <f aca="false">IFERROR(VLOOKUP(F1464, Entries!$B:$F, 5, FALSE()),"")</f>
        <v/>
      </c>
      <c r="L1464" s="0" t="str">
        <f aca="false">LEFT(Table22[[#This Row],[Category]],2)</f>
        <v/>
      </c>
      <c r="M1464" s="0" t="str">
        <f aca="false">IF(F1464&lt;&gt;0,COUNTIF($L$2:L1464,L1464),"")</f>
        <v/>
      </c>
      <c r="N1464" s="0" t="str">
        <f aca="false">IF(F1464&lt;&gt;0,L1464&amp;":"&amp;M1464,"")</f>
        <v/>
      </c>
    </row>
    <row r="1465" customFormat="false" ht="15" hidden="false" customHeight="false" outlineLevel="0" collapsed="false">
      <c r="A1465" s="5" t="n">
        <v>1464</v>
      </c>
      <c r="B1465" s="5" t="str">
        <f aca="false">IF(F1465&lt;&gt;"",COUNTIF($J$2:J1465,J1465),"")</f>
        <v/>
      </c>
      <c r="C1465" s="5" t="str">
        <f aca="false">IF(F1465&lt;&gt;0,J1465&amp;":"&amp;B1465,"")</f>
        <v/>
      </c>
      <c r="D1465" s="5" t="str">
        <f aca="false">IF(F1465&lt;&gt;0,COUNTIF($K$2:K1465,K1465),"")</f>
        <v/>
      </c>
      <c r="E1465" s="5" t="str">
        <f aca="false">IF(F1465&lt;&gt;0,K1465&amp;":"&amp;D1465,"")</f>
        <v/>
      </c>
      <c r="G1465" s="21"/>
      <c r="H1465" s="0" t="str">
        <f aca="false">IFERROR(VLOOKUP(F1465, Entries!$B:$F, 2, FALSE()),"")</f>
        <v/>
      </c>
      <c r="I1465" s="0" t="str">
        <f aca="false">IFERROR(VLOOKUP(F1465, Entries!$B:$F, 3, FALSE()),"")</f>
        <v/>
      </c>
      <c r="J1465" s="0" t="str">
        <f aca="false">IFERROR(VLOOKUP(F1465, Entries!$B:$F, 4, FALSE()),"")</f>
        <v/>
      </c>
      <c r="K1465" s="0" t="str">
        <f aca="false">IFERROR(VLOOKUP(F1465, Entries!$B:$F, 5, FALSE()),"")</f>
        <v/>
      </c>
      <c r="L1465" s="0" t="str">
        <f aca="false">LEFT(Table22[[#This Row],[Category]],2)</f>
        <v/>
      </c>
      <c r="M1465" s="0" t="str">
        <f aca="false">IF(F1465&lt;&gt;0,COUNTIF($L$2:L1465,L1465),"")</f>
        <v/>
      </c>
      <c r="N1465" s="0" t="str">
        <f aca="false">IF(F1465&lt;&gt;0,L1465&amp;":"&amp;M1465,"")</f>
        <v/>
      </c>
    </row>
    <row r="1466" customFormat="false" ht="15" hidden="false" customHeight="false" outlineLevel="0" collapsed="false">
      <c r="A1466" s="5" t="n">
        <v>1465</v>
      </c>
      <c r="B1466" s="5" t="str">
        <f aca="false">IF(F1466&lt;&gt;"",COUNTIF($J$2:J1466,J1466),"")</f>
        <v/>
      </c>
      <c r="C1466" s="5" t="str">
        <f aca="false">IF(F1466&lt;&gt;0,J1466&amp;":"&amp;B1466,"")</f>
        <v/>
      </c>
      <c r="D1466" s="5" t="str">
        <f aca="false">IF(F1466&lt;&gt;0,COUNTIF($K$2:K1466,K1466),"")</f>
        <v/>
      </c>
      <c r="E1466" s="5" t="str">
        <f aca="false">IF(F1466&lt;&gt;0,K1466&amp;":"&amp;D1466,"")</f>
        <v/>
      </c>
      <c r="G1466" s="21"/>
      <c r="H1466" s="0" t="str">
        <f aca="false">IFERROR(VLOOKUP(F1466, Entries!$B:$F, 2, FALSE()),"")</f>
        <v/>
      </c>
      <c r="I1466" s="0" t="str">
        <f aca="false">IFERROR(VLOOKUP(F1466, Entries!$B:$F, 3, FALSE()),"")</f>
        <v/>
      </c>
      <c r="J1466" s="0" t="str">
        <f aca="false">IFERROR(VLOOKUP(F1466, Entries!$B:$F, 4, FALSE()),"")</f>
        <v/>
      </c>
      <c r="K1466" s="0" t="str">
        <f aca="false">IFERROR(VLOOKUP(F1466, Entries!$B:$F, 5, FALSE()),"")</f>
        <v/>
      </c>
      <c r="L1466" s="0" t="str">
        <f aca="false">LEFT(Table22[[#This Row],[Category]],2)</f>
        <v/>
      </c>
      <c r="M1466" s="0" t="str">
        <f aca="false">IF(F1466&lt;&gt;0,COUNTIF($L$2:L1466,L1466),"")</f>
        <v/>
      </c>
      <c r="N1466" s="0" t="str">
        <f aca="false">IF(F1466&lt;&gt;0,L1466&amp;":"&amp;M1466,"")</f>
        <v/>
      </c>
    </row>
    <row r="1467" customFormat="false" ht="15" hidden="false" customHeight="false" outlineLevel="0" collapsed="false">
      <c r="A1467" s="5" t="n">
        <v>1466</v>
      </c>
      <c r="B1467" s="5" t="str">
        <f aca="false">IF(F1467&lt;&gt;"",COUNTIF($J$2:J1467,J1467),"")</f>
        <v/>
      </c>
      <c r="C1467" s="5" t="str">
        <f aca="false">IF(F1467&lt;&gt;0,J1467&amp;":"&amp;B1467,"")</f>
        <v/>
      </c>
      <c r="D1467" s="5" t="str">
        <f aca="false">IF(F1467&lt;&gt;0,COUNTIF($K$2:K1467,K1467),"")</f>
        <v/>
      </c>
      <c r="E1467" s="5" t="str">
        <f aca="false">IF(F1467&lt;&gt;0,K1467&amp;":"&amp;D1467,"")</f>
        <v/>
      </c>
      <c r="G1467" s="21"/>
      <c r="H1467" s="0" t="str">
        <f aca="false">IFERROR(VLOOKUP(F1467, Entries!$B:$F, 2, FALSE()),"")</f>
        <v/>
      </c>
      <c r="I1467" s="0" t="str">
        <f aca="false">IFERROR(VLOOKUP(F1467, Entries!$B:$F, 3, FALSE()),"")</f>
        <v/>
      </c>
      <c r="J1467" s="0" t="str">
        <f aca="false">IFERROR(VLOOKUP(F1467, Entries!$B:$F, 4, FALSE()),"")</f>
        <v/>
      </c>
      <c r="K1467" s="0" t="str">
        <f aca="false">IFERROR(VLOOKUP(F1467, Entries!$B:$F, 5, FALSE()),"")</f>
        <v/>
      </c>
      <c r="L1467" s="0" t="str">
        <f aca="false">LEFT(Table22[[#This Row],[Category]],2)</f>
        <v/>
      </c>
      <c r="M1467" s="0" t="str">
        <f aca="false">IF(F1467&lt;&gt;0,COUNTIF($L$2:L1467,L1467),"")</f>
        <v/>
      </c>
      <c r="N1467" s="0" t="str">
        <f aca="false">IF(F1467&lt;&gt;0,L1467&amp;":"&amp;M1467,"")</f>
        <v/>
      </c>
    </row>
    <row r="1468" customFormat="false" ht="15" hidden="false" customHeight="false" outlineLevel="0" collapsed="false">
      <c r="A1468" s="5" t="n">
        <v>1467</v>
      </c>
      <c r="B1468" s="5" t="str">
        <f aca="false">IF(F1468&lt;&gt;"",COUNTIF($J$2:J1468,J1468),"")</f>
        <v/>
      </c>
      <c r="C1468" s="5" t="str">
        <f aca="false">IF(F1468&lt;&gt;0,J1468&amp;":"&amp;B1468,"")</f>
        <v/>
      </c>
      <c r="D1468" s="5" t="str">
        <f aca="false">IF(F1468&lt;&gt;0,COUNTIF($K$2:K1468,K1468),"")</f>
        <v/>
      </c>
      <c r="E1468" s="5" t="str">
        <f aca="false">IF(F1468&lt;&gt;0,K1468&amp;":"&amp;D1468,"")</f>
        <v/>
      </c>
      <c r="G1468" s="21"/>
      <c r="H1468" s="0" t="str">
        <f aca="false">IFERROR(VLOOKUP(F1468, Entries!$B:$F, 2, FALSE()),"")</f>
        <v/>
      </c>
      <c r="I1468" s="0" t="str">
        <f aca="false">IFERROR(VLOOKUP(F1468, Entries!$B:$F, 3, FALSE()),"")</f>
        <v/>
      </c>
      <c r="J1468" s="0" t="str">
        <f aca="false">IFERROR(VLOOKUP(F1468, Entries!$B:$F, 4, FALSE()),"")</f>
        <v/>
      </c>
      <c r="K1468" s="0" t="str">
        <f aca="false">IFERROR(VLOOKUP(F1468, Entries!$B:$F, 5, FALSE()),"")</f>
        <v/>
      </c>
      <c r="L1468" s="0" t="str">
        <f aca="false">LEFT(Table22[[#This Row],[Category]],2)</f>
        <v/>
      </c>
      <c r="M1468" s="0" t="str">
        <f aca="false">IF(F1468&lt;&gt;0,COUNTIF($L$2:L1468,L1468),"")</f>
        <v/>
      </c>
      <c r="N1468" s="0" t="str">
        <f aca="false">IF(F1468&lt;&gt;0,L1468&amp;":"&amp;M1468,"")</f>
        <v/>
      </c>
    </row>
    <row r="1469" customFormat="false" ht="15" hidden="false" customHeight="false" outlineLevel="0" collapsed="false">
      <c r="A1469" s="5" t="n">
        <v>1468</v>
      </c>
      <c r="B1469" s="5" t="str">
        <f aca="false">IF(F1469&lt;&gt;"",COUNTIF($J$2:J1469,J1469),"")</f>
        <v/>
      </c>
      <c r="C1469" s="5" t="str">
        <f aca="false">IF(F1469&lt;&gt;0,J1469&amp;":"&amp;B1469,"")</f>
        <v/>
      </c>
      <c r="D1469" s="5" t="str">
        <f aca="false">IF(F1469&lt;&gt;0,COUNTIF($K$2:K1469,K1469),"")</f>
        <v/>
      </c>
      <c r="E1469" s="5" t="str">
        <f aca="false">IF(F1469&lt;&gt;0,K1469&amp;":"&amp;D1469,"")</f>
        <v/>
      </c>
      <c r="G1469" s="21"/>
      <c r="H1469" s="0" t="str">
        <f aca="false">IFERROR(VLOOKUP(F1469, Entries!$B:$F, 2, FALSE()),"")</f>
        <v/>
      </c>
      <c r="I1469" s="0" t="str">
        <f aca="false">IFERROR(VLOOKUP(F1469, Entries!$B:$F, 3, FALSE()),"")</f>
        <v/>
      </c>
      <c r="J1469" s="0" t="str">
        <f aca="false">IFERROR(VLOOKUP(F1469, Entries!$B:$F, 4, FALSE()),"")</f>
        <v/>
      </c>
      <c r="K1469" s="0" t="str">
        <f aca="false">IFERROR(VLOOKUP(F1469, Entries!$B:$F, 5, FALSE()),"")</f>
        <v/>
      </c>
      <c r="L1469" s="0" t="str">
        <f aca="false">LEFT(Table22[[#This Row],[Category]],2)</f>
        <v/>
      </c>
      <c r="M1469" s="0" t="str">
        <f aca="false">IF(F1469&lt;&gt;0,COUNTIF($L$2:L1469,L1469),"")</f>
        <v/>
      </c>
      <c r="N1469" s="0" t="str">
        <f aca="false">IF(F1469&lt;&gt;0,L1469&amp;":"&amp;M1469,"")</f>
        <v/>
      </c>
    </row>
    <row r="1470" customFormat="false" ht="15" hidden="false" customHeight="false" outlineLevel="0" collapsed="false">
      <c r="A1470" s="5" t="n">
        <v>1469</v>
      </c>
      <c r="B1470" s="5" t="str">
        <f aca="false">IF(F1470&lt;&gt;"",COUNTIF($J$2:J1470,J1470),"")</f>
        <v/>
      </c>
      <c r="C1470" s="5" t="str">
        <f aca="false">IF(F1470&lt;&gt;0,J1470&amp;":"&amp;B1470,"")</f>
        <v/>
      </c>
      <c r="D1470" s="5" t="str">
        <f aca="false">IF(F1470&lt;&gt;0,COUNTIF($K$2:K1470,K1470),"")</f>
        <v/>
      </c>
      <c r="E1470" s="5" t="str">
        <f aca="false">IF(F1470&lt;&gt;0,K1470&amp;":"&amp;D1470,"")</f>
        <v/>
      </c>
      <c r="G1470" s="21"/>
      <c r="H1470" s="0" t="str">
        <f aca="false">IFERROR(VLOOKUP(F1470, Entries!$B:$F, 2, FALSE()),"")</f>
        <v/>
      </c>
      <c r="I1470" s="0" t="str">
        <f aca="false">IFERROR(VLOOKUP(F1470, Entries!$B:$F, 3, FALSE()),"")</f>
        <v/>
      </c>
      <c r="J1470" s="0" t="str">
        <f aca="false">IFERROR(VLOOKUP(F1470, Entries!$B:$F, 4, FALSE()),"")</f>
        <v/>
      </c>
      <c r="K1470" s="0" t="str">
        <f aca="false">IFERROR(VLOOKUP(F1470, Entries!$B:$F, 5, FALSE()),"")</f>
        <v/>
      </c>
      <c r="L1470" s="0" t="str">
        <f aca="false">LEFT(Table22[[#This Row],[Category]],2)</f>
        <v/>
      </c>
      <c r="M1470" s="0" t="str">
        <f aca="false">IF(F1470&lt;&gt;0,COUNTIF($L$2:L1470,L1470),"")</f>
        <v/>
      </c>
      <c r="N1470" s="0" t="str">
        <f aca="false">IF(F1470&lt;&gt;0,L1470&amp;":"&amp;M1470,"")</f>
        <v/>
      </c>
    </row>
    <row r="1471" customFormat="false" ht="15" hidden="false" customHeight="false" outlineLevel="0" collapsed="false">
      <c r="A1471" s="5" t="n">
        <v>1470</v>
      </c>
      <c r="B1471" s="5" t="str">
        <f aca="false">IF(F1471&lt;&gt;"",COUNTIF($J$2:J1471,J1471),"")</f>
        <v/>
      </c>
      <c r="C1471" s="5" t="str">
        <f aca="false">IF(F1471&lt;&gt;0,J1471&amp;":"&amp;B1471,"")</f>
        <v/>
      </c>
      <c r="D1471" s="5" t="str">
        <f aca="false">IF(F1471&lt;&gt;0,COUNTIF($K$2:K1471,K1471),"")</f>
        <v/>
      </c>
      <c r="E1471" s="5" t="str">
        <f aca="false">IF(F1471&lt;&gt;0,K1471&amp;":"&amp;D1471,"")</f>
        <v/>
      </c>
      <c r="G1471" s="21"/>
      <c r="H1471" s="0" t="str">
        <f aca="false">IFERROR(VLOOKUP(F1471, Entries!$B:$F, 2, FALSE()),"")</f>
        <v/>
      </c>
      <c r="I1471" s="0" t="str">
        <f aca="false">IFERROR(VLOOKUP(F1471, Entries!$B:$F, 3, FALSE()),"")</f>
        <v/>
      </c>
      <c r="J1471" s="0" t="str">
        <f aca="false">IFERROR(VLOOKUP(F1471, Entries!$B:$F, 4, FALSE()),"")</f>
        <v/>
      </c>
      <c r="K1471" s="0" t="str">
        <f aca="false">IFERROR(VLOOKUP(F1471, Entries!$B:$F, 5, FALSE()),"")</f>
        <v/>
      </c>
      <c r="L1471" s="0" t="str">
        <f aca="false">LEFT(Table22[[#This Row],[Category]],2)</f>
        <v/>
      </c>
      <c r="M1471" s="0" t="str">
        <f aca="false">IF(F1471&lt;&gt;0,COUNTIF($L$2:L1471,L1471),"")</f>
        <v/>
      </c>
      <c r="N1471" s="0" t="str">
        <f aca="false">IF(F1471&lt;&gt;0,L1471&amp;":"&amp;M1471,"")</f>
        <v/>
      </c>
    </row>
    <row r="1472" customFormat="false" ht="15" hidden="false" customHeight="false" outlineLevel="0" collapsed="false">
      <c r="A1472" s="5" t="n">
        <v>1471</v>
      </c>
      <c r="B1472" s="5" t="str">
        <f aca="false">IF(F1472&lt;&gt;"",COUNTIF($J$2:J1472,J1472),"")</f>
        <v/>
      </c>
      <c r="C1472" s="5" t="str">
        <f aca="false">IF(F1472&lt;&gt;0,J1472&amp;":"&amp;B1472,"")</f>
        <v/>
      </c>
      <c r="D1472" s="5" t="str">
        <f aca="false">IF(F1472&lt;&gt;0,COUNTIF($K$2:K1472,K1472),"")</f>
        <v/>
      </c>
      <c r="E1472" s="5" t="str">
        <f aca="false">IF(F1472&lt;&gt;0,K1472&amp;":"&amp;D1472,"")</f>
        <v/>
      </c>
      <c r="G1472" s="21"/>
      <c r="H1472" s="0" t="str">
        <f aca="false">IFERROR(VLOOKUP(F1472, Entries!$B:$F, 2, FALSE()),"")</f>
        <v/>
      </c>
      <c r="I1472" s="0" t="str">
        <f aca="false">IFERROR(VLOOKUP(F1472, Entries!$B:$F, 3, FALSE()),"")</f>
        <v/>
      </c>
      <c r="J1472" s="0" t="str">
        <f aca="false">IFERROR(VLOOKUP(F1472, Entries!$B:$F, 4, FALSE()),"")</f>
        <v/>
      </c>
      <c r="K1472" s="0" t="str">
        <f aca="false">IFERROR(VLOOKUP(F1472, Entries!$B:$F, 5, FALSE()),"")</f>
        <v/>
      </c>
      <c r="L1472" s="0" t="str">
        <f aca="false">LEFT(Table22[[#This Row],[Category]],2)</f>
        <v/>
      </c>
      <c r="M1472" s="0" t="str">
        <f aca="false">IF(F1472&lt;&gt;0,COUNTIF($L$2:L1472,L1472),"")</f>
        <v/>
      </c>
      <c r="N1472" s="0" t="str">
        <f aca="false">IF(F1472&lt;&gt;0,L1472&amp;":"&amp;M1472,"")</f>
        <v/>
      </c>
    </row>
    <row r="1473" customFormat="false" ht="15" hidden="false" customHeight="false" outlineLevel="0" collapsed="false">
      <c r="A1473" s="5" t="n">
        <v>1472</v>
      </c>
      <c r="B1473" s="5" t="str">
        <f aca="false">IF(F1473&lt;&gt;"",COUNTIF($J$2:J1473,J1473),"")</f>
        <v/>
      </c>
      <c r="C1473" s="5" t="str">
        <f aca="false">IF(F1473&lt;&gt;0,J1473&amp;":"&amp;B1473,"")</f>
        <v/>
      </c>
      <c r="D1473" s="5" t="str">
        <f aca="false">IF(F1473&lt;&gt;0,COUNTIF($K$2:K1473,K1473),"")</f>
        <v/>
      </c>
      <c r="E1473" s="5" t="str">
        <f aca="false">IF(F1473&lt;&gt;0,K1473&amp;":"&amp;D1473,"")</f>
        <v/>
      </c>
      <c r="G1473" s="21"/>
      <c r="H1473" s="0" t="str">
        <f aca="false">IFERROR(VLOOKUP(F1473, Entries!$B:$F, 2, FALSE()),"")</f>
        <v/>
      </c>
      <c r="I1473" s="0" t="str">
        <f aca="false">IFERROR(VLOOKUP(F1473, Entries!$B:$F, 3, FALSE()),"")</f>
        <v/>
      </c>
      <c r="J1473" s="0" t="str">
        <f aca="false">IFERROR(VLOOKUP(F1473, Entries!$B:$F, 4, FALSE()),"")</f>
        <v/>
      </c>
      <c r="K1473" s="0" t="str">
        <f aca="false">IFERROR(VLOOKUP(F1473, Entries!$B:$F, 5, FALSE()),"")</f>
        <v/>
      </c>
      <c r="L1473" s="0" t="str">
        <f aca="false">LEFT(Table22[[#This Row],[Category]],2)</f>
        <v/>
      </c>
      <c r="M1473" s="0" t="str">
        <f aca="false">IF(F1473&lt;&gt;0,COUNTIF($L$2:L1473,L1473),"")</f>
        <v/>
      </c>
      <c r="N1473" s="0" t="str">
        <f aca="false">IF(F1473&lt;&gt;0,L1473&amp;":"&amp;M1473,"")</f>
        <v/>
      </c>
    </row>
    <row r="1474" customFormat="false" ht="15" hidden="false" customHeight="false" outlineLevel="0" collapsed="false">
      <c r="A1474" s="5" t="n">
        <v>1473</v>
      </c>
      <c r="B1474" s="5" t="str">
        <f aca="false">IF(F1474&lt;&gt;"",COUNTIF($J$2:J1474,J1474),"")</f>
        <v/>
      </c>
      <c r="C1474" s="5" t="str">
        <f aca="false">IF(F1474&lt;&gt;0,J1474&amp;":"&amp;B1474,"")</f>
        <v/>
      </c>
      <c r="D1474" s="5" t="str">
        <f aca="false">IF(F1474&lt;&gt;0,COUNTIF($K$2:K1474,K1474),"")</f>
        <v/>
      </c>
      <c r="E1474" s="5" t="str">
        <f aca="false">IF(F1474&lt;&gt;0,K1474&amp;":"&amp;D1474,"")</f>
        <v/>
      </c>
      <c r="G1474" s="21"/>
      <c r="H1474" s="0" t="str">
        <f aca="false">IFERROR(VLOOKUP(F1474, Entries!$B:$F, 2, FALSE()),"")</f>
        <v/>
      </c>
      <c r="I1474" s="0" t="str">
        <f aca="false">IFERROR(VLOOKUP(F1474, Entries!$B:$F, 3, FALSE()),"")</f>
        <v/>
      </c>
      <c r="J1474" s="0" t="str">
        <f aca="false">IFERROR(VLOOKUP(F1474, Entries!$B:$F, 4, FALSE()),"")</f>
        <v/>
      </c>
      <c r="K1474" s="0" t="str">
        <f aca="false">IFERROR(VLOOKUP(F1474, Entries!$B:$F, 5, FALSE()),"")</f>
        <v/>
      </c>
      <c r="L1474" s="0" t="str">
        <f aca="false">LEFT(Table22[[#This Row],[Category]],2)</f>
        <v/>
      </c>
      <c r="M1474" s="0" t="str">
        <f aca="false">IF(F1474&lt;&gt;0,COUNTIF($L$2:L1474,L1474),"")</f>
        <v/>
      </c>
      <c r="N1474" s="0" t="str">
        <f aca="false">IF(F1474&lt;&gt;0,L1474&amp;":"&amp;M1474,"")</f>
        <v/>
      </c>
    </row>
    <row r="1475" customFormat="false" ht="15" hidden="false" customHeight="false" outlineLevel="0" collapsed="false">
      <c r="A1475" s="5" t="n">
        <v>1474</v>
      </c>
      <c r="B1475" s="5" t="str">
        <f aca="false">IF(F1475&lt;&gt;"",COUNTIF($J$2:J1475,J1475),"")</f>
        <v/>
      </c>
      <c r="C1475" s="5" t="str">
        <f aca="false">IF(F1475&lt;&gt;0,J1475&amp;":"&amp;B1475,"")</f>
        <v/>
      </c>
      <c r="D1475" s="5" t="str">
        <f aca="false">IF(F1475&lt;&gt;0,COUNTIF($K$2:K1475,K1475),"")</f>
        <v/>
      </c>
      <c r="E1475" s="5" t="str">
        <f aca="false">IF(F1475&lt;&gt;0,K1475&amp;":"&amp;D1475,"")</f>
        <v/>
      </c>
      <c r="G1475" s="21"/>
      <c r="H1475" s="0" t="str">
        <f aca="false">IFERROR(VLOOKUP(F1475, Entries!$B:$F, 2, FALSE()),"")</f>
        <v/>
      </c>
      <c r="I1475" s="0" t="str">
        <f aca="false">IFERROR(VLOOKUP(F1475, Entries!$B:$F, 3, FALSE()),"")</f>
        <v/>
      </c>
      <c r="J1475" s="0" t="str">
        <f aca="false">IFERROR(VLOOKUP(F1475, Entries!$B:$F, 4, FALSE()),"")</f>
        <v/>
      </c>
      <c r="K1475" s="0" t="str">
        <f aca="false">IFERROR(VLOOKUP(F1475, Entries!$B:$F, 5, FALSE()),"")</f>
        <v/>
      </c>
      <c r="L1475" s="0" t="str">
        <f aca="false">LEFT(Table22[[#This Row],[Category]],2)</f>
        <v/>
      </c>
      <c r="M1475" s="0" t="str">
        <f aca="false">IF(F1475&lt;&gt;0,COUNTIF($L$2:L1475,L1475),"")</f>
        <v/>
      </c>
      <c r="N1475" s="0" t="str">
        <f aca="false">IF(F1475&lt;&gt;0,L1475&amp;":"&amp;M1475,"")</f>
        <v/>
      </c>
    </row>
    <row r="1476" customFormat="false" ht="15" hidden="false" customHeight="false" outlineLevel="0" collapsed="false">
      <c r="A1476" s="5" t="n">
        <v>1475</v>
      </c>
      <c r="B1476" s="5" t="str">
        <f aca="false">IF(F1476&lt;&gt;"",COUNTIF($J$2:J1476,J1476),"")</f>
        <v/>
      </c>
      <c r="C1476" s="5" t="str">
        <f aca="false">IF(F1476&lt;&gt;0,J1476&amp;":"&amp;B1476,"")</f>
        <v/>
      </c>
      <c r="D1476" s="5" t="str">
        <f aca="false">IF(F1476&lt;&gt;0,COUNTIF($K$2:K1476,K1476),"")</f>
        <v/>
      </c>
      <c r="E1476" s="5" t="str">
        <f aca="false">IF(F1476&lt;&gt;0,K1476&amp;":"&amp;D1476,"")</f>
        <v/>
      </c>
      <c r="G1476" s="21"/>
      <c r="H1476" s="0" t="str">
        <f aca="false">IFERROR(VLOOKUP(F1476, Entries!$B:$F, 2, FALSE()),"")</f>
        <v/>
      </c>
      <c r="I1476" s="0" t="str">
        <f aca="false">IFERROR(VLOOKUP(F1476, Entries!$B:$F, 3, FALSE()),"")</f>
        <v/>
      </c>
      <c r="J1476" s="0" t="str">
        <f aca="false">IFERROR(VLOOKUP(F1476, Entries!$B:$F, 4, FALSE()),"")</f>
        <v/>
      </c>
      <c r="K1476" s="0" t="str">
        <f aca="false">IFERROR(VLOOKUP(F1476, Entries!$B:$F, 5, FALSE()),"")</f>
        <v/>
      </c>
      <c r="L1476" s="0" t="str">
        <f aca="false">LEFT(Table22[[#This Row],[Category]],2)</f>
        <v/>
      </c>
      <c r="M1476" s="0" t="str">
        <f aca="false">IF(F1476&lt;&gt;0,COUNTIF($L$2:L1476,L1476),"")</f>
        <v/>
      </c>
      <c r="N1476" s="0" t="str">
        <f aca="false">IF(F1476&lt;&gt;0,L1476&amp;":"&amp;M1476,"")</f>
        <v/>
      </c>
    </row>
    <row r="1477" customFormat="false" ht="15" hidden="false" customHeight="false" outlineLevel="0" collapsed="false">
      <c r="A1477" s="5" t="n">
        <v>1476</v>
      </c>
      <c r="B1477" s="5" t="str">
        <f aca="false">IF(F1477&lt;&gt;"",COUNTIF($J$2:J1477,J1477),"")</f>
        <v/>
      </c>
      <c r="C1477" s="5" t="str">
        <f aca="false">IF(F1477&lt;&gt;0,J1477&amp;":"&amp;B1477,"")</f>
        <v/>
      </c>
      <c r="D1477" s="5" t="str">
        <f aca="false">IF(F1477&lt;&gt;0,COUNTIF($K$2:K1477,K1477),"")</f>
        <v/>
      </c>
      <c r="E1477" s="5" t="str">
        <f aca="false">IF(F1477&lt;&gt;0,K1477&amp;":"&amp;D1477,"")</f>
        <v/>
      </c>
      <c r="G1477" s="21"/>
      <c r="H1477" s="0" t="str">
        <f aca="false">IFERROR(VLOOKUP(F1477, Entries!$B:$F, 2, FALSE()),"")</f>
        <v/>
      </c>
      <c r="I1477" s="0" t="str">
        <f aca="false">IFERROR(VLOOKUP(F1477, Entries!$B:$F, 3, FALSE()),"")</f>
        <v/>
      </c>
      <c r="J1477" s="0" t="str">
        <f aca="false">IFERROR(VLOOKUP(F1477, Entries!$B:$F, 4, FALSE()),"")</f>
        <v/>
      </c>
      <c r="K1477" s="0" t="str">
        <f aca="false">IFERROR(VLOOKUP(F1477, Entries!$B:$F, 5, FALSE()),"")</f>
        <v/>
      </c>
      <c r="L1477" s="0" t="str">
        <f aca="false">LEFT(Table22[[#This Row],[Category]],2)</f>
        <v/>
      </c>
      <c r="M1477" s="0" t="str">
        <f aca="false">IF(F1477&lt;&gt;0,COUNTIF($L$2:L1477,L1477),"")</f>
        <v/>
      </c>
      <c r="N1477" s="0" t="str">
        <f aca="false">IF(F1477&lt;&gt;0,L1477&amp;":"&amp;M1477,"")</f>
        <v/>
      </c>
    </row>
    <row r="1478" customFormat="false" ht="15" hidden="false" customHeight="false" outlineLevel="0" collapsed="false">
      <c r="A1478" s="5" t="n">
        <v>1477</v>
      </c>
      <c r="B1478" s="5" t="str">
        <f aca="false">IF(F1478&lt;&gt;"",COUNTIF($J$2:J1478,J1478),"")</f>
        <v/>
      </c>
      <c r="C1478" s="5" t="str">
        <f aca="false">IF(F1478&lt;&gt;0,J1478&amp;":"&amp;B1478,"")</f>
        <v/>
      </c>
      <c r="D1478" s="5" t="str">
        <f aca="false">IF(F1478&lt;&gt;0,COUNTIF($K$2:K1478,K1478),"")</f>
        <v/>
      </c>
      <c r="E1478" s="5" t="str">
        <f aca="false">IF(F1478&lt;&gt;0,K1478&amp;":"&amp;D1478,"")</f>
        <v/>
      </c>
      <c r="G1478" s="21"/>
      <c r="H1478" s="0" t="str">
        <f aca="false">IFERROR(VLOOKUP(F1478, Entries!$B:$F, 2, FALSE()),"")</f>
        <v/>
      </c>
      <c r="I1478" s="0" t="str">
        <f aca="false">IFERROR(VLOOKUP(F1478, Entries!$B:$F, 3, FALSE()),"")</f>
        <v/>
      </c>
      <c r="J1478" s="0" t="str">
        <f aca="false">IFERROR(VLOOKUP(F1478, Entries!$B:$F, 4, FALSE()),"")</f>
        <v/>
      </c>
      <c r="K1478" s="0" t="str">
        <f aca="false">IFERROR(VLOOKUP(F1478, Entries!$B:$F, 5, FALSE()),"")</f>
        <v/>
      </c>
      <c r="L1478" s="0" t="str">
        <f aca="false">LEFT(Table22[[#This Row],[Category]],2)</f>
        <v/>
      </c>
      <c r="M1478" s="0" t="str">
        <f aca="false">IF(F1478&lt;&gt;0,COUNTIF($L$2:L1478,L1478),"")</f>
        <v/>
      </c>
      <c r="N1478" s="0" t="str">
        <f aca="false">IF(F1478&lt;&gt;0,L1478&amp;":"&amp;M1478,"")</f>
        <v/>
      </c>
    </row>
    <row r="1479" customFormat="false" ht="15" hidden="false" customHeight="false" outlineLevel="0" collapsed="false">
      <c r="A1479" s="5" t="n">
        <v>1478</v>
      </c>
      <c r="B1479" s="5" t="str">
        <f aca="false">IF(F1479&lt;&gt;"",COUNTIF($J$2:J1479,J1479),"")</f>
        <v/>
      </c>
      <c r="C1479" s="5" t="str">
        <f aca="false">IF(F1479&lt;&gt;0,J1479&amp;":"&amp;B1479,"")</f>
        <v/>
      </c>
      <c r="D1479" s="5" t="str">
        <f aca="false">IF(F1479&lt;&gt;0,COUNTIF($K$2:K1479,K1479),"")</f>
        <v/>
      </c>
      <c r="E1479" s="5" t="str">
        <f aca="false">IF(F1479&lt;&gt;0,K1479&amp;":"&amp;D1479,"")</f>
        <v/>
      </c>
      <c r="G1479" s="21"/>
      <c r="H1479" s="0" t="str">
        <f aca="false">IFERROR(VLOOKUP(F1479, Entries!$B:$F, 2, FALSE()),"")</f>
        <v/>
      </c>
      <c r="I1479" s="0" t="str">
        <f aca="false">IFERROR(VLOOKUP(F1479, Entries!$B:$F, 3, FALSE()),"")</f>
        <v/>
      </c>
      <c r="J1479" s="0" t="str">
        <f aca="false">IFERROR(VLOOKUP(F1479, Entries!$B:$F, 4, FALSE()),"")</f>
        <v/>
      </c>
      <c r="K1479" s="0" t="str">
        <f aca="false">IFERROR(VLOOKUP(F1479, Entries!$B:$F, 5, FALSE()),"")</f>
        <v/>
      </c>
      <c r="L1479" s="0" t="str">
        <f aca="false">LEFT(Table22[[#This Row],[Category]],2)</f>
        <v/>
      </c>
      <c r="M1479" s="0" t="str">
        <f aca="false">IF(F1479&lt;&gt;0,COUNTIF($L$2:L1479,L1479),"")</f>
        <v/>
      </c>
      <c r="N1479" s="0" t="str">
        <f aca="false">IF(F1479&lt;&gt;0,L1479&amp;":"&amp;M1479,"")</f>
        <v/>
      </c>
    </row>
    <row r="1480" customFormat="false" ht="15" hidden="false" customHeight="false" outlineLevel="0" collapsed="false">
      <c r="A1480" s="5" t="n">
        <v>1479</v>
      </c>
      <c r="B1480" s="5" t="str">
        <f aca="false">IF(F1480&lt;&gt;"",COUNTIF($J$2:J1480,J1480),"")</f>
        <v/>
      </c>
      <c r="C1480" s="5" t="str">
        <f aca="false">IF(F1480&lt;&gt;0,J1480&amp;":"&amp;B1480,"")</f>
        <v/>
      </c>
      <c r="D1480" s="5" t="str">
        <f aca="false">IF(F1480&lt;&gt;0,COUNTIF($K$2:K1480,K1480),"")</f>
        <v/>
      </c>
      <c r="E1480" s="5" t="str">
        <f aca="false">IF(F1480&lt;&gt;0,K1480&amp;":"&amp;D1480,"")</f>
        <v/>
      </c>
      <c r="G1480" s="21"/>
      <c r="H1480" s="0" t="str">
        <f aca="false">IFERROR(VLOOKUP(F1480, Entries!$B:$F, 2, FALSE()),"")</f>
        <v/>
      </c>
      <c r="I1480" s="0" t="str">
        <f aca="false">IFERROR(VLOOKUP(F1480, Entries!$B:$F, 3, FALSE()),"")</f>
        <v/>
      </c>
      <c r="J1480" s="0" t="str">
        <f aca="false">IFERROR(VLOOKUP(F1480, Entries!$B:$F, 4, FALSE()),"")</f>
        <v/>
      </c>
      <c r="K1480" s="0" t="str">
        <f aca="false">IFERROR(VLOOKUP(F1480, Entries!$B:$F, 5, FALSE()),"")</f>
        <v/>
      </c>
      <c r="L1480" s="0" t="str">
        <f aca="false">LEFT(Table22[[#This Row],[Category]],2)</f>
        <v/>
      </c>
      <c r="M1480" s="0" t="str">
        <f aca="false">IF(F1480&lt;&gt;0,COUNTIF($L$2:L1480,L1480),"")</f>
        <v/>
      </c>
      <c r="N1480" s="0" t="str">
        <f aca="false">IF(F1480&lt;&gt;0,L1480&amp;":"&amp;M1480,"")</f>
        <v/>
      </c>
    </row>
    <row r="1481" customFormat="false" ht="15" hidden="false" customHeight="false" outlineLevel="0" collapsed="false">
      <c r="A1481" s="5" t="n">
        <v>1480</v>
      </c>
      <c r="B1481" s="5" t="str">
        <f aca="false">IF(F1481&lt;&gt;"",COUNTIF($J$2:J1481,J1481),"")</f>
        <v/>
      </c>
      <c r="C1481" s="5" t="str">
        <f aca="false">IF(F1481&lt;&gt;0,J1481&amp;":"&amp;B1481,"")</f>
        <v/>
      </c>
      <c r="D1481" s="5" t="str">
        <f aca="false">IF(F1481&lt;&gt;0,COUNTIF($K$2:K1481,K1481),"")</f>
        <v/>
      </c>
      <c r="E1481" s="5" t="str">
        <f aca="false">IF(F1481&lt;&gt;0,K1481&amp;":"&amp;D1481,"")</f>
        <v/>
      </c>
      <c r="G1481" s="21"/>
      <c r="H1481" s="0" t="str">
        <f aca="false">IFERROR(VLOOKUP(F1481, Entries!$B:$F, 2, FALSE()),"")</f>
        <v/>
      </c>
      <c r="I1481" s="0" t="str">
        <f aca="false">IFERROR(VLOOKUP(F1481, Entries!$B:$F, 3, FALSE()),"")</f>
        <v/>
      </c>
      <c r="J1481" s="0" t="str">
        <f aca="false">IFERROR(VLOOKUP(F1481, Entries!$B:$F, 4, FALSE()),"")</f>
        <v/>
      </c>
      <c r="K1481" s="0" t="str">
        <f aca="false">IFERROR(VLOOKUP(F1481, Entries!$B:$F, 5, FALSE()),"")</f>
        <v/>
      </c>
      <c r="L1481" s="0" t="str">
        <f aca="false">LEFT(Table22[[#This Row],[Category]],2)</f>
        <v/>
      </c>
      <c r="M1481" s="0" t="str">
        <f aca="false">IF(F1481&lt;&gt;0,COUNTIF($L$2:L1481,L1481),"")</f>
        <v/>
      </c>
      <c r="N1481" s="0" t="str">
        <f aca="false">IF(F1481&lt;&gt;0,L1481&amp;":"&amp;M1481,"")</f>
        <v/>
      </c>
    </row>
    <row r="1482" customFormat="false" ht="15" hidden="false" customHeight="false" outlineLevel="0" collapsed="false">
      <c r="A1482" s="5" t="n">
        <v>1481</v>
      </c>
      <c r="B1482" s="5" t="str">
        <f aca="false">IF(F1482&lt;&gt;"",COUNTIF($J$2:J1482,J1482),"")</f>
        <v/>
      </c>
      <c r="C1482" s="5" t="str">
        <f aca="false">IF(F1482&lt;&gt;0,J1482&amp;":"&amp;B1482,"")</f>
        <v/>
      </c>
      <c r="D1482" s="5" t="str">
        <f aca="false">IF(F1482&lt;&gt;0,COUNTIF($K$2:K1482,K1482),"")</f>
        <v/>
      </c>
      <c r="E1482" s="5" t="str">
        <f aca="false">IF(F1482&lt;&gt;0,K1482&amp;":"&amp;D1482,"")</f>
        <v/>
      </c>
      <c r="G1482" s="21"/>
      <c r="H1482" s="0" t="str">
        <f aca="false">IFERROR(VLOOKUP(F1482, Entries!$B:$F, 2, FALSE()),"")</f>
        <v/>
      </c>
      <c r="I1482" s="0" t="str">
        <f aca="false">IFERROR(VLOOKUP(F1482, Entries!$B:$F, 3, FALSE()),"")</f>
        <v/>
      </c>
      <c r="J1482" s="0" t="str">
        <f aca="false">IFERROR(VLOOKUP(F1482, Entries!$B:$F, 4, FALSE()),"")</f>
        <v/>
      </c>
      <c r="K1482" s="0" t="str">
        <f aca="false">IFERROR(VLOOKUP(F1482, Entries!$B:$F, 5, FALSE()),"")</f>
        <v/>
      </c>
      <c r="L1482" s="0" t="str">
        <f aca="false">LEFT(Table22[[#This Row],[Category]],2)</f>
        <v/>
      </c>
      <c r="M1482" s="0" t="str">
        <f aca="false">IF(F1482&lt;&gt;0,COUNTIF($L$2:L1482,L1482),"")</f>
        <v/>
      </c>
      <c r="N1482" s="0" t="str">
        <f aca="false">IF(F1482&lt;&gt;0,L1482&amp;":"&amp;M1482,"")</f>
        <v/>
      </c>
    </row>
    <row r="1483" customFormat="false" ht="15" hidden="false" customHeight="false" outlineLevel="0" collapsed="false">
      <c r="A1483" s="5" t="n">
        <v>1482</v>
      </c>
      <c r="B1483" s="5" t="str">
        <f aca="false">IF(F1483&lt;&gt;"",COUNTIF($J$2:J1483,J1483),"")</f>
        <v/>
      </c>
      <c r="C1483" s="5" t="str">
        <f aca="false">IF(F1483&lt;&gt;0,J1483&amp;":"&amp;B1483,"")</f>
        <v/>
      </c>
      <c r="D1483" s="5" t="str">
        <f aca="false">IF(F1483&lt;&gt;0,COUNTIF($K$2:K1483,K1483),"")</f>
        <v/>
      </c>
      <c r="E1483" s="5" t="str">
        <f aca="false">IF(F1483&lt;&gt;0,K1483&amp;":"&amp;D1483,"")</f>
        <v/>
      </c>
      <c r="G1483" s="21"/>
      <c r="H1483" s="0" t="str">
        <f aca="false">IFERROR(VLOOKUP(F1483, Entries!$B:$F, 2, FALSE()),"")</f>
        <v/>
      </c>
      <c r="I1483" s="0" t="str">
        <f aca="false">IFERROR(VLOOKUP(F1483, Entries!$B:$F, 3, FALSE()),"")</f>
        <v/>
      </c>
      <c r="J1483" s="0" t="str">
        <f aca="false">IFERROR(VLOOKUP(F1483, Entries!$B:$F, 4, FALSE()),"")</f>
        <v/>
      </c>
      <c r="K1483" s="0" t="str">
        <f aca="false">IFERROR(VLOOKUP(F1483, Entries!$B:$F, 5, FALSE()),"")</f>
        <v/>
      </c>
      <c r="L1483" s="0" t="str">
        <f aca="false">LEFT(Table22[[#This Row],[Category]],2)</f>
        <v/>
      </c>
      <c r="M1483" s="0" t="str">
        <f aca="false">IF(F1483&lt;&gt;0,COUNTIF($L$2:L1483,L1483),"")</f>
        <v/>
      </c>
      <c r="N1483" s="0" t="str">
        <f aca="false">IF(F1483&lt;&gt;0,L1483&amp;":"&amp;M1483,"")</f>
        <v/>
      </c>
    </row>
    <row r="1484" customFormat="false" ht="15" hidden="false" customHeight="false" outlineLevel="0" collapsed="false">
      <c r="A1484" s="5" t="n">
        <v>1483</v>
      </c>
      <c r="B1484" s="5" t="str">
        <f aca="false">IF(F1484&lt;&gt;"",COUNTIF($J$2:J1484,J1484),"")</f>
        <v/>
      </c>
      <c r="C1484" s="5" t="str">
        <f aca="false">IF(F1484&lt;&gt;0,J1484&amp;":"&amp;B1484,"")</f>
        <v/>
      </c>
      <c r="D1484" s="5" t="str">
        <f aca="false">IF(F1484&lt;&gt;0,COUNTIF($K$2:K1484,K1484),"")</f>
        <v/>
      </c>
      <c r="E1484" s="5" t="str">
        <f aca="false">IF(F1484&lt;&gt;0,K1484&amp;":"&amp;D1484,"")</f>
        <v/>
      </c>
      <c r="G1484" s="21"/>
      <c r="H1484" s="0" t="str">
        <f aca="false">IFERROR(VLOOKUP(F1484, Entries!$B:$F, 2, FALSE()),"")</f>
        <v/>
      </c>
      <c r="I1484" s="0" t="str">
        <f aca="false">IFERROR(VLOOKUP(F1484, Entries!$B:$F, 3, FALSE()),"")</f>
        <v/>
      </c>
      <c r="J1484" s="0" t="str">
        <f aca="false">IFERROR(VLOOKUP(F1484, Entries!$B:$F, 4, FALSE()),"")</f>
        <v/>
      </c>
      <c r="K1484" s="0" t="str">
        <f aca="false">IFERROR(VLOOKUP(F1484, Entries!$B:$F, 5, FALSE()),"")</f>
        <v/>
      </c>
      <c r="L1484" s="0" t="str">
        <f aca="false">LEFT(Table22[[#This Row],[Category]],2)</f>
        <v/>
      </c>
      <c r="M1484" s="0" t="str">
        <f aca="false">IF(F1484&lt;&gt;0,COUNTIF($L$2:L1484,L1484),"")</f>
        <v/>
      </c>
      <c r="N1484" s="0" t="str">
        <f aca="false">IF(F1484&lt;&gt;0,L1484&amp;":"&amp;M1484,"")</f>
        <v/>
      </c>
    </row>
    <row r="1485" customFormat="false" ht="15" hidden="false" customHeight="false" outlineLevel="0" collapsed="false">
      <c r="A1485" s="5" t="n">
        <v>1484</v>
      </c>
      <c r="B1485" s="5" t="str">
        <f aca="false">IF(F1485&lt;&gt;"",COUNTIF($J$2:J1485,J1485),"")</f>
        <v/>
      </c>
      <c r="C1485" s="5" t="str">
        <f aca="false">IF(F1485&lt;&gt;0,J1485&amp;":"&amp;B1485,"")</f>
        <v/>
      </c>
      <c r="D1485" s="5" t="str">
        <f aca="false">IF(F1485&lt;&gt;0,COUNTIF($K$2:K1485,K1485),"")</f>
        <v/>
      </c>
      <c r="E1485" s="5" t="str">
        <f aca="false">IF(F1485&lt;&gt;0,K1485&amp;":"&amp;D1485,"")</f>
        <v/>
      </c>
      <c r="G1485" s="21"/>
      <c r="H1485" s="0" t="str">
        <f aca="false">IFERROR(VLOOKUP(F1485, Entries!$B:$F, 2, FALSE()),"")</f>
        <v/>
      </c>
      <c r="I1485" s="0" t="str">
        <f aca="false">IFERROR(VLOOKUP(F1485, Entries!$B:$F, 3, FALSE()),"")</f>
        <v/>
      </c>
      <c r="J1485" s="0" t="str">
        <f aca="false">IFERROR(VLOOKUP(F1485, Entries!$B:$F, 4, FALSE()),"")</f>
        <v/>
      </c>
      <c r="K1485" s="0" t="str">
        <f aca="false">IFERROR(VLOOKUP(F1485, Entries!$B:$F, 5, FALSE()),"")</f>
        <v/>
      </c>
      <c r="L1485" s="0" t="str">
        <f aca="false">LEFT(Table22[[#This Row],[Category]],2)</f>
        <v/>
      </c>
      <c r="M1485" s="0" t="str">
        <f aca="false">IF(F1485&lt;&gt;0,COUNTIF($L$2:L1485,L1485),"")</f>
        <v/>
      </c>
      <c r="N1485" s="0" t="str">
        <f aca="false">IF(F1485&lt;&gt;0,L1485&amp;":"&amp;M1485,"")</f>
        <v/>
      </c>
    </row>
    <row r="1486" customFormat="false" ht="15" hidden="false" customHeight="false" outlineLevel="0" collapsed="false">
      <c r="A1486" s="5" t="n">
        <v>1485</v>
      </c>
      <c r="B1486" s="5" t="str">
        <f aca="false">IF(F1486&lt;&gt;"",COUNTIF($J$2:J1486,J1486),"")</f>
        <v/>
      </c>
      <c r="C1486" s="5" t="str">
        <f aca="false">IF(F1486&lt;&gt;0,J1486&amp;":"&amp;B1486,"")</f>
        <v/>
      </c>
      <c r="D1486" s="5" t="str">
        <f aca="false">IF(F1486&lt;&gt;0,COUNTIF($K$2:K1486,K1486),"")</f>
        <v/>
      </c>
      <c r="E1486" s="5" t="str">
        <f aca="false">IF(F1486&lt;&gt;0,K1486&amp;":"&amp;D1486,"")</f>
        <v/>
      </c>
      <c r="G1486" s="21"/>
      <c r="H1486" s="0" t="str">
        <f aca="false">IFERROR(VLOOKUP(F1486, Entries!$B:$F, 2, FALSE()),"")</f>
        <v/>
      </c>
      <c r="I1486" s="0" t="str">
        <f aca="false">IFERROR(VLOOKUP(F1486, Entries!$B:$F, 3, FALSE()),"")</f>
        <v/>
      </c>
      <c r="J1486" s="0" t="str">
        <f aca="false">IFERROR(VLOOKUP(F1486, Entries!$B:$F, 4, FALSE()),"")</f>
        <v/>
      </c>
      <c r="K1486" s="0" t="str">
        <f aca="false">IFERROR(VLOOKUP(F1486, Entries!$B:$F, 5, FALSE()),"")</f>
        <v/>
      </c>
      <c r="L1486" s="0" t="str">
        <f aca="false">LEFT(Table22[[#This Row],[Category]],2)</f>
        <v/>
      </c>
      <c r="M1486" s="0" t="str">
        <f aca="false">IF(F1486&lt;&gt;0,COUNTIF($L$2:L1486,L1486),"")</f>
        <v/>
      </c>
      <c r="N1486" s="0" t="str">
        <f aca="false">IF(F1486&lt;&gt;0,L1486&amp;":"&amp;M1486,"")</f>
        <v/>
      </c>
    </row>
    <row r="1487" customFormat="false" ht="15" hidden="false" customHeight="false" outlineLevel="0" collapsed="false">
      <c r="A1487" s="5" t="n">
        <v>1486</v>
      </c>
      <c r="B1487" s="5" t="str">
        <f aca="false">IF(F1487&lt;&gt;"",COUNTIF($J$2:J1487,J1487),"")</f>
        <v/>
      </c>
      <c r="C1487" s="5" t="str">
        <f aca="false">IF(F1487&lt;&gt;0,J1487&amp;":"&amp;B1487,"")</f>
        <v/>
      </c>
      <c r="D1487" s="5" t="str">
        <f aca="false">IF(F1487&lt;&gt;0,COUNTIF($K$2:K1487,K1487),"")</f>
        <v/>
      </c>
      <c r="E1487" s="5" t="str">
        <f aca="false">IF(F1487&lt;&gt;0,K1487&amp;":"&amp;D1487,"")</f>
        <v/>
      </c>
      <c r="G1487" s="21"/>
      <c r="H1487" s="0" t="str">
        <f aca="false">IFERROR(VLOOKUP(F1487, Entries!$B:$F, 2, FALSE()),"")</f>
        <v/>
      </c>
      <c r="I1487" s="0" t="str">
        <f aca="false">IFERROR(VLOOKUP(F1487, Entries!$B:$F, 3, FALSE()),"")</f>
        <v/>
      </c>
      <c r="J1487" s="0" t="str">
        <f aca="false">IFERROR(VLOOKUP(F1487, Entries!$B:$F, 4, FALSE()),"")</f>
        <v/>
      </c>
      <c r="K1487" s="0" t="str">
        <f aca="false">IFERROR(VLOOKUP(F1487, Entries!$B:$F, 5, FALSE()),"")</f>
        <v/>
      </c>
      <c r="L1487" s="0" t="str">
        <f aca="false">LEFT(Table22[[#This Row],[Category]],2)</f>
        <v/>
      </c>
      <c r="M1487" s="0" t="str">
        <f aca="false">IF(F1487&lt;&gt;0,COUNTIF($L$2:L1487,L1487),"")</f>
        <v/>
      </c>
      <c r="N1487" s="0" t="str">
        <f aca="false">IF(F1487&lt;&gt;0,L1487&amp;":"&amp;M1487,"")</f>
        <v/>
      </c>
    </row>
    <row r="1488" customFormat="false" ht="15" hidden="false" customHeight="false" outlineLevel="0" collapsed="false">
      <c r="A1488" s="5" t="n">
        <v>1487</v>
      </c>
      <c r="B1488" s="5" t="str">
        <f aca="false">IF(F1488&lt;&gt;"",COUNTIF($J$2:J1488,J1488),"")</f>
        <v/>
      </c>
      <c r="C1488" s="5" t="str">
        <f aca="false">IF(F1488&lt;&gt;0,J1488&amp;":"&amp;B1488,"")</f>
        <v/>
      </c>
      <c r="D1488" s="5" t="str">
        <f aca="false">IF(F1488&lt;&gt;0,COUNTIF($K$2:K1488,K1488),"")</f>
        <v/>
      </c>
      <c r="E1488" s="5" t="str">
        <f aca="false">IF(F1488&lt;&gt;0,K1488&amp;":"&amp;D1488,"")</f>
        <v/>
      </c>
      <c r="G1488" s="21"/>
      <c r="H1488" s="0" t="str">
        <f aca="false">IFERROR(VLOOKUP(F1488, Entries!$B:$F, 2, FALSE()),"")</f>
        <v/>
      </c>
      <c r="I1488" s="0" t="str">
        <f aca="false">IFERROR(VLOOKUP(F1488, Entries!$B:$F, 3, FALSE()),"")</f>
        <v/>
      </c>
      <c r="J1488" s="0" t="str">
        <f aca="false">IFERROR(VLOOKUP(F1488, Entries!$B:$F, 4, FALSE()),"")</f>
        <v/>
      </c>
      <c r="K1488" s="0" t="str">
        <f aca="false">IFERROR(VLOOKUP(F1488, Entries!$B:$F, 5, FALSE()),"")</f>
        <v/>
      </c>
      <c r="L1488" s="0" t="str">
        <f aca="false">LEFT(Table22[[#This Row],[Category]],2)</f>
        <v/>
      </c>
      <c r="M1488" s="0" t="str">
        <f aca="false">IF(F1488&lt;&gt;0,COUNTIF($L$2:L1488,L1488),"")</f>
        <v/>
      </c>
      <c r="N1488" s="0" t="str">
        <f aca="false">IF(F1488&lt;&gt;0,L1488&amp;":"&amp;M1488,"")</f>
        <v/>
      </c>
    </row>
    <row r="1489" customFormat="false" ht="15" hidden="false" customHeight="false" outlineLevel="0" collapsed="false">
      <c r="A1489" s="5" t="n">
        <v>1488</v>
      </c>
      <c r="B1489" s="5" t="str">
        <f aca="false">IF(F1489&lt;&gt;"",COUNTIF($J$2:J1489,J1489),"")</f>
        <v/>
      </c>
      <c r="C1489" s="5" t="str">
        <f aca="false">IF(F1489&lt;&gt;0,J1489&amp;":"&amp;B1489,"")</f>
        <v/>
      </c>
      <c r="D1489" s="5" t="str">
        <f aca="false">IF(F1489&lt;&gt;0,COUNTIF($K$2:K1489,K1489),"")</f>
        <v/>
      </c>
      <c r="E1489" s="5" t="str">
        <f aca="false">IF(F1489&lt;&gt;0,K1489&amp;":"&amp;D1489,"")</f>
        <v/>
      </c>
      <c r="G1489" s="21"/>
      <c r="H1489" s="0" t="str">
        <f aca="false">IFERROR(VLOOKUP(F1489, Entries!$B:$F, 2, FALSE()),"")</f>
        <v/>
      </c>
      <c r="I1489" s="0" t="str">
        <f aca="false">IFERROR(VLOOKUP(F1489, Entries!$B:$F, 3, FALSE()),"")</f>
        <v/>
      </c>
      <c r="J1489" s="0" t="str">
        <f aca="false">IFERROR(VLOOKUP(F1489, Entries!$B:$F, 4, FALSE()),"")</f>
        <v/>
      </c>
      <c r="K1489" s="0" t="str">
        <f aca="false">IFERROR(VLOOKUP(F1489, Entries!$B:$F, 5, FALSE()),"")</f>
        <v/>
      </c>
      <c r="L1489" s="0" t="str">
        <f aca="false">LEFT(Table22[[#This Row],[Category]],2)</f>
        <v/>
      </c>
      <c r="M1489" s="0" t="str">
        <f aca="false">IF(F1489&lt;&gt;0,COUNTIF($L$2:L1489,L1489),"")</f>
        <v/>
      </c>
      <c r="N1489" s="0" t="str">
        <f aca="false">IF(F1489&lt;&gt;0,L1489&amp;":"&amp;M1489,"")</f>
        <v/>
      </c>
    </row>
    <row r="1490" customFormat="false" ht="15" hidden="false" customHeight="false" outlineLevel="0" collapsed="false">
      <c r="A1490" s="5" t="n">
        <v>1489</v>
      </c>
      <c r="B1490" s="5" t="str">
        <f aca="false">IF(F1490&lt;&gt;"",COUNTIF($J$2:J1490,J1490),"")</f>
        <v/>
      </c>
      <c r="C1490" s="5" t="str">
        <f aca="false">IF(F1490&lt;&gt;0,J1490&amp;":"&amp;B1490,"")</f>
        <v/>
      </c>
      <c r="D1490" s="5" t="str">
        <f aca="false">IF(F1490&lt;&gt;0,COUNTIF($K$2:K1490,K1490),"")</f>
        <v/>
      </c>
      <c r="E1490" s="5" t="str">
        <f aca="false">IF(F1490&lt;&gt;0,K1490&amp;":"&amp;D1490,"")</f>
        <v/>
      </c>
      <c r="G1490" s="21"/>
      <c r="H1490" s="0" t="str">
        <f aca="false">IFERROR(VLOOKUP(F1490, Entries!$B:$F, 2, FALSE()),"")</f>
        <v/>
      </c>
      <c r="I1490" s="0" t="str">
        <f aca="false">IFERROR(VLOOKUP(F1490, Entries!$B:$F, 3, FALSE()),"")</f>
        <v/>
      </c>
      <c r="J1490" s="0" t="str">
        <f aca="false">IFERROR(VLOOKUP(F1490, Entries!$B:$F, 4, FALSE()),"")</f>
        <v/>
      </c>
      <c r="K1490" s="0" t="str">
        <f aca="false">IFERROR(VLOOKUP(F1490, Entries!$B:$F, 5, FALSE()),"")</f>
        <v/>
      </c>
      <c r="L1490" s="0" t="str">
        <f aca="false">LEFT(Table22[[#This Row],[Category]],2)</f>
        <v/>
      </c>
      <c r="M1490" s="0" t="str">
        <f aca="false">IF(F1490&lt;&gt;0,COUNTIF($L$2:L1490,L1490),"")</f>
        <v/>
      </c>
      <c r="N1490" s="0" t="str">
        <f aca="false">IF(F1490&lt;&gt;0,L1490&amp;":"&amp;M1490,"")</f>
        <v/>
      </c>
    </row>
    <row r="1491" customFormat="false" ht="15" hidden="false" customHeight="false" outlineLevel="0" collapsed="false">
      <c r="A1491" s="5" t="n">
        <v>1490</v>
      </c>
      <c r="B1491" s="5" t="str">
        <f aca="false">IF(F1491&lt;&gt;"",COUNTIF($J$2:J1491,J1491),"")</f>
        <v/>
      </c>
      <c r="C1491" s="5" t="str">
        <f aca="false">IF(F1491&lt;&gt;0,J1491&amp;":"&amp;B1491,"")</f>
        <v/>
      </c>
      <c r="D1491" s="5" t="str">
        <f aca="false">IF(F1491&lt;&gt;0,COUNTIF($K$2:K1491,K1491),"")</f>
        <v/>
      </c>
      <c r="E1491" s="5" t="str">
        <f aca="false">IF(F1491&lt;&gt;0,K1491&amp;":"&amp;D1491,"")</f>
        <v/>
      </c>
      <c r="G1491" s="21"/>
      <c r="H1491" s="0" t="str">
        <f aca="false">IFERROR(VLOOKUP(F1491, Entries!$B:$F, 2, FALSE()),"")</f>
        <v/>
      </c>
      <c r="I1491" s="0" t="str">
        <f aca="false">IFERROR(VLOOKUP(F1491, Entries!$B:$F, 3, FALSE()),"")</f>
        <v/>
      </c>
      <c r="J1491" s="0" t="str">
        <f aca="false">IFERROR(VLOOKUP(F1491, Entries!$B:$F, 4, FALSE()),"")</f>
        <v/>
      </c>
      <c r="K1491" s="0" t="str">
        <f aca="false">IFERROR(VLOOKUP(F1491, Entries!$B:$F, 5, FALSE()),"")</f>
        <v/>
      </c>
      <c r="L1491" s="0" t="str">
        <f aca="false">LEFT(Table22[[#This Row],[Category]],2)</f>
        <v/>
      </c>
      <c r="M1491" s="0" t="str">
        <f aca="false">IF(F1491&lt;&gt;0,COUNTIF($L$2:L1491,L1491),"")</f>
        <v/>
      </c>
      <c r="N1491" s="0" t="str">
        <f aca="false">IF(F1491&lt;&gt;0,L1491&amp;":"&amp;M1491,"")</f>
        <v/>
      </c>
    </row>
    <row r="1492" customFormat="false" ht="15" hidden="false" customHeight="false" outlineLevel="0" collapsed="false">
      <c r="A1492" s="5" t="n">
        <v>1491</v>
      </c>
      <c r="B1492" s="5" t="str">
        <f aca="false">IF(F1492&lt;&gt;"",COUNTIF($J$2:J1492,J1492),"")</f>
        <v/>
      </c>
      <c r="C1492" s="5" t="str">
        <f aca="false">IF(F1492&lt;&gt;0,J1492&amp;":"&amp;B1492,"")</f>
        <v/>
      </c>
      <c r="D1492" s="5" t="str">
        <f aca="false">IF(F1492&lt;&gt;0,COUNTIF($K$2:K1492,K1492),"")</f>
        <v/>
      </c>
      <c r="E1492" s="5" t="str">
        <f aca="false">IF(F1492&lt;&gt;0,K1492&amp;":"&amp;D1492,"")</f>
        <v/>
      </c>
      <c r="G1492" s="21"/>
      <c r="H1492" s="0" t="str">
        <f aca="false">IFERROR(VLOOKUP(F1492, Entries!$B:$F, 2, FALSE()),"")</f>
        <v/>
      </c>
      <c r="I1492" s="0" t="str">
        <f aca="false">IFERROR(VLOOKUP(F1492, Entries!$B:$F, 3, FALSE()),"")</f>
        <v/>
      </c>
      <c r="J1492" s="0" t="str">
        <f aca="false">IFERROR(VLOOKUP(F1492, Entries!$B:$F, 4, FALSE()),"")</f>
        <v/>
      </c>
      <c r="K1492" s="0" t="str">
        <f aca="false">IFERROR(VLOOKUP(F1492, Entries!$B:$F, 5, FALSE()),"")</f>
        <v/>
      </c>
      <c r="L1492" s="0" t="str">
        <f aca="false">LEFT(Table22[[#This Row],[Category]],2)</f>
        <v/>
      </c>
      <c r="M1492" s="0" t="str">
        <f aca="false">IF(F1492&lt;&gt;0,COUNTIF($L$2:L1492,L1492),"")</f>
        <v/>
      </c>
      <c r="N1492" s="0" t="str">
        <f aca="false">IF(F1492&lt;&gt;0,L1492&amp;":"&amp;M1492,"")</f>
        <v/>
      </c>
    </row>
    <row r="1493" customFormat="false" ht="15" hidden="false" customHeight="false" outlineLevel="0" collapsed="false">
      <c r="A1493" s="5" t="n">
        <v>1492</v>
      </c>
      <c r="B1493" s="5" t="str">
        <f aca="false">IF(F1493&lt;&gt;"",COUNTIF($J$2:J1493,J1493),"")</f>
        <v/>
      </c>
      <c r="C1493" s="5" t="str">
        <f aca="false">IF(F1493&lt;&gt;0,J1493&amp;":"&amp;B1493,"")</f>
        <v/>
      </c>
      <c r="D1493" s="5" t="str">
        <f aca="false">IF(F1493&lt;&gt;0,COUNTIF($K$2:K1493,K1493),"")</f>
        <v/>
      </c>
      <c r="E1493" s="5" t="str">
        <f aca="false">IF(F1493&lt;&gt;0,K1493&amp;":"&amp;D1493,"")</f>
        <v/>
      </c>
      <c r="G1493" s="21"/>
      <c r="H1493" s="0" t="str">
        <f aca="false">IFERROR(VLOOKUP(F1493, Entries!$B:$F, 2, FALSE()),"")</f>
        <v/>
      </c>
      <c r="I1493" s="0" t="str">
        <f aca="false">IFERROR(VLOOKUP(F1493, Entries!$B:$F, 3, FALSE()),"")</f>
        <v/>
      </c>
      <c r="J1493" s="0" t="str">
        <f aca="false">IFERROR(VLOOKUP(F1493, Entries!$B:$F, 4, FALSE()),"")</f>
        <v/>
      </c>
      <c r="K1493" s="0" t="str">
        <f aca="false">IFERROR(VLOOKUP(F1493, Entries!$B:$F, 5, FALSE()),"")</f>
        <v/>
      </c>
      <c r="L1493" s="0" t="str">
        <f aca="false">LEFT(Table22[[#This Row],[Category]],2)</f>
        <v/>
      </c>
      <c r="M1493" s="0" t="str">
        <f aca="false">IF(F1493&lt;&gt;0,COUNTIF($L$2:L1493,L1493),"")</f>
        <v/>
      </c>
      <c r="N1493" s="0" t="str">
        <f aca="false">IF(F1493&lt;&gt;0,L1493&amp;":"&amp;M1493,"")</f>
        <v/>
      </c>
    </row>
    <row r="1494" customFormat="false" ht="15" hidden="false" customHeight="false" outlineLevel="0" collapsed="false">
      <c r="A1494" s="5" t="n">
        <v>1493</v>
      </c>
      <c r="B1494" s="5" t="str">
        <f aca="false">IF(F1494&lt;&gt;"",COUNTIF($J$2:J1494,J1494),"")</f>
        <v/>
      </c>
      <c r="C1494" s="5" t="str">
        <f aca="false">IF(F1494&lt;&gt;0,J1494&amp;":"&amp;B1494,"")</f>
        <v/>
      </c>
      <c r="D1494" s="5" t="str">
        <f aca="false">IF(F1494&lt;&gt;0,COUNTIF($K$2:K1494,K1494),"")</f>
        <v/>
      </c>
      <c r="E1494" s="5" t="str">
        <f aca="false">IF(F1494&lt;&gt;0,K1494&amp;":"&amp;D1494,"")</f>
        <v/>
      </c>
      <c r="G1494" s="21"/>
      <c r="H1494" s="0" t="str">
        <f aca="false">IFERROR(VLOOKUP(F1494, Entries!$B:$F, 2, FALSE()),"")</f>
        <v/>
      </c>
      <c r="I1494" s="0" t="str">
        <f aca="false">IFERROR(VLOOKUP(F1494, Entries!$B:$F, 3, FALSE()),"")</f>
        <v/>
      </c>
      <c r="J1494" s="0" t="str">
        <f aca="false">IFERROR(VLOOKUP(F1494, Entries!$B:$F, 4, FALSE()),"")</f>
        <v/>
      </c>
      <c r="K1494" s="0" t="str">
        <f aca="false">IFERROR(VLOOKUP(F1494, Entries!$B:$F, 5, FALSE()),"")</f>
        <v/>
      </c>
      <c r="L1494" s="0" t="str">
        <f aca="false">LEFT(Table22[[#This Row],[Category]],2)</f>
        <v/>
      </c>
      <c r="M1494" s="0" t="str">
        <f aca="false">IF(F1494&lt;&gt;0,COUNTIF($L$2:L1494,L1494),"")</f>
        <v/>
      </c>
      <c r="N1494" s="0" t="str">
        <f aca="false">IF(F1494&lt;&gt;0,L1494&amp;":"&amp;M1494,"")</f>
        <v/>
      </c>
    </row>
    <row r="1495" customFormat="false" ht="15" hidden="false" customHeight="false" outlineLevel="0" collapsed="false">
      <c r="A1495" s="5" t="n">
        <v>1494</v>
      </c>
      <c r="B1495" s="5" t="str">
        <f aca="false">IF(F1495&lt;&gt;"",COUNTIF($J$2:J1495,J1495),"")</f>
        <v/>
      </c>
      <c r="C1495" s="5" t="str">
        <f aca="false">IF(F1495&lt;&gt;0,J1495&amp;":"&amp;B1495,"")</f>
        <v/>
      </c>
      <c r="D1495" s="5" t="str">
        <f aca="false">IF(F1495&lt;&gt;0,COUNTIF($K$2:K1495,K1495),"")</f>
        <v/>
      </c>
      <c r="E1495" s="5" t="str">
        <f aca="false">IF(F1495&lt;&gt;0,K1495&amp;":"&amp;D1495,"")</f>
        <v/>
      </c>
      <c r="G1495" s="21"/>
      <c r="H1495" s="0" t="str">
        <f aca="false">IFERROR(VLOOKUP(F1495, Entries!$B:$F, 2, FALSE()),"")</f>
        <v/>
      </c>
      <c r="I1495" s="0" t="str">
        <f aca="false">IFERROR(VLOOKUP(F1495, Entries!$B:$F, 3, FALSE()),"")</f>
        <v/>
      </c>
      <c r="J1495" s="0" t="str">
        <f aca="false">IFERROR(VLOOKUP(F1495, Entries!$B:$F, 4, FALSE()),"")</f>
        <v/>
      </c>
      <c r="K1495" s="0" t="str">
        <f aca="false">IFERROR(VLOOKUP(F1495, Entries!$B:$F, 5, FALSE()),"")</f>
        <v/>
      </c>
      <c r="L1495" s="0" t="str">
        <f aca="false">LEFT(Table22[[#This Row],[Category]],2)</f>
        <v/>
      </c>
      <c r="M1495" s="0" t="str">
        <f aca="false">IF(F1495&lt;&gt;0,COUNTIF($L$2:L1495,L1495),"")</f>
        <v/>
      </c>
      <c r="N1495" s="0" t="str">
        <f aca="false">IF(F1495&lt;&gt;0,L1495&amp;":"&amp;M1495,"")</f>
        <v/>
      </c>
    </row>
    <row r="1496" customFormat="false" ht="15" hidden="false" customHeight="false" outlineLevel="0" collapsed="false">
      <c r="A1496" s="5" t="n">
        <v>1495</v>
      </c>
      <c r="B1496" s="5" t="str">
        <f aca="false">IF(F1496&lt;&gt;"",COUNTIF($J$2:J1496,J1496),"")</f>
        <v/>
      </c>
      <c r="C1496" s="5" t="str">
        <f aca="false">IF(F1496&lt;&gt;0,J1496&amp;":"&amp;B1496,"")</f>
        <v/>
      </c>
      <c r="D1496" s="5" t="str">
        <f aca="false">IF(F1496&lt;&gt;0,COUNTIF($K$2:K1496,K1496),"")</f>
        <v/>
      </c>
      <c r="E1496" s="5" t="str">
        <f aca="false">IF(F1496&lt;&gt;0,K1496&amp;":"&amp;D1496,"")</f>
        <v/>
      </c>
      <c r="G1496" s="21"/>
      <c r="H1496" s="0" t="str">
        <f aca="false">IFERROR(VLOOKUP(F1496, Entries!$B:$F, 2, FALSE()),"")</f>
        <v/>
      </c>
      <c r="I1496" s="0" t="str">
        <f aca="false">IFERROR(VLOOKUP(F1496, Entries!$B:$F, 3, FALSE()),"")</f>
        <v/>
      </c>
      <c r="J1496" s="0" t="str">
        <f aca="false">IFERROR(VLOOKUP(F1496, Entries!$B:$F, 4, FALSE()),"")</f>
        <v/>
      </c>
      <c r="K1496" s="0" t="str">
        <f aca="false">IFERROR(VLOOKUP(F1496, Entries!$B:$F, 5, FALSE()),"")</f>
        <v/>
      </c>
      <c r="L1496" s="0" t="str">
        <f aca="false">LEFT(Table22[[#This Row],[Category]],2)</f>
        <v/>
      </c>
      <c r="M1496" s="0" t="str">
        <f aca="false">IF(F1496&lt;&gt;0,COUNTIF($L$2:L1496,L1496),"")</f>
        <v/>
      </c>
      <c r="N1496" s="0" t="str">
        <f aca="false">IF(F1496&lt;&gt;0,L1496&amp;":"&amp;M1496,"")</f>
        <v/>
      </c>
    </row>
    <row r="1497" customFormat="false" ht="15" hidden="false" customHeight="false" outlineLevel="0" collapsed="false">
      <c r="A1497" s="5" t="n">
        <v>1496</v>
      </c>
      <c r="B1497" s="5" t="str">
        <f aca="false">IF(F1497&lt;&gt;"",COUNTIF($J$2:J1497,J1497),"")</f>
        <v/>
      </c>
      <c r="C1497" s="5" t="str">
        <f aca="false">IF(F1497&lt;&gt;0,J1497&amp;":"&amp;B1497,"")</f>
        <v/>
      </c>
      <c r="D1497" s="5" t="str">
        <f aca="false">IF(F1497&lt;&gt;0,COUNTIF($K$2:K1497,K1497),"")</f>
        <v/>
      </c>
      <c r="E1497" s="5" t="str">
        <f aca="false">IF(F1497&lt;&gt;0,K1497&amp;":"&amp;D1497,"")</f>
        <v/>
      </c>
      <c r="G1497" s="21"/>
      <c r="H1497" s="0" t="str">
        <f aca="false">IFERROR(VLOOKUP(F1497, Entries!$B:$F, 2, FALSE()),"")</f>
        <v/>
      </c>
      <c r="I1497" s="0" t="str">
        <f aca="false">IFERROR(VLOOKUP(F1497, Entries!$B:$F, 3, FALSE()),"")</f>
        <v/>
      </c>
      <c r="J1497" s="0" t="str">
        <f aca="false">IFERROR(VLOOKUP(F1497, Entries!$B:$F, 4, FALSE()),"")</f>
        <v/>
      </c>
      <c r="K1497" s="0" t="str">
        <f aca="false">IFERROR(VLOOKUP(F1497, Entries!$B:$F, 5, FALSE()),"")</f>
        <v/>
      </c>
      <c r="L1497" s="0" t="str">
        <f aca="false">LEFT(Table22[[#This Row],[Category]],2)</f>
        <v/>
      </c>
      <c r="M1497" s="0" t="str">
        <f aca="false">IF(F1497&lt;&gt;0,COUNTIF($L$2:L1497,L1497),"")</f>
        <v/>
      </c>
      <c r="N1497" s="0" t="str">
        <f aca="false">IF(F1497&lt;&gt;0,L1497&amp;":"&amp;M1497,"")</f>
        <v/>
      </c>
    </row>
    <row r="1498" customFormat="false" ht="15" hidden="false" customHeight="false" outlineLevel="0" collapsed="false">
      <c r="A1498" s="5" t="n">
        <v>1497</v>
      </c>
      <c r="B1498" s="5" t="str">
        <f aca="false">IF(F1498&lt;&gt;"",COUNTIF($J$2:J1498,J1498),"")</f>
        <v/>
      </c>
      <c r="C1498" s="5" t="str">
        <f aca="false">IF(F1498&lt;&gt;0,J1498&amp;":"&amp;B1498,"")</f>
        <v/>
      </c>
      <c r="D1498" s="5" t="str">
        <f aca="false">IF(F1498&lt;&gt;0,COUNTIF($K$2:K1498,K1498),"")</f>
        <v/>
      </c>
      <c r="E1498" s="5" t="str">
        <f aca="false">IF(F1498&lt;&gt;0,K1498&amp;":"&amp;D1498,"")</f>
        <v/>
      </c>
      <c r="G1498" s="21"/>
      <c r="H1498" s="0" t="str">
        <f aca="false">IFERROR(VLOOKUP(F1498, Entries!$B:$F, 2, FALSE()),"")</f>
        <v/>
      </c>
      <c r="I1498" s="0" t="str">
        <f aca="false">IFERROR(VLOOKUP(F1498, Entries!$B:$F, 3, FALSE()),"")</f>
        <v/>
      </c>
      <c r="J1498" s="0" t="str">
        <f aca="false">IFERROR(VLOOKUP(F1498, Entries!$B:$F, 4, FALSE()),"")</f>
        <v/>
      </c>
      <c r="K1498" s="0" t="str">
        <f aca="false">IFERROR(VLOOKUP(F1498, Entries!$B:$F, 5, FALSE()),"")</f>
        <v/>
      </c>
      <c r="L1498" s="0" t="str">
        <f aca="false">LEFT(Table22[[#This Row],[Category]],2)</f>
        <v/>
      </c>
      <c r="M1498" s="0" t="str">
        <f aca="false">IF(F1498&lt;&gt;0,COUNTIF($L$2:L1498,L1498),"")</f>
        <v/>
      </c>
      <c r="N1498" s="0" t="str">
        <f aca="false">IF(F1498&lt;&gt;0,L1498&amp;":"&amp;M1498,"")</f>
        <v/>
      </c>
    </row>
    <row r="1499" customFormat="false" ht="15" hidden="false" customHeight="false" outlineLevel="0" collapsed="false">
      <c r="A1499" s="5" t="n">
        <v>1498</v>
      </c>
      <c r="B1499" s="5" t="str">
        <f aca="false">IF(F1499&lt;&gt;"",COUNTIF($J$2:J1499,J1499),"")</f>
        <v/>
      </c>
      <c r="C1499" s="5" t="str">
        <f aca="false">IF(F1499&lt;&gt;0,J1499&amp;":"&amp;B1499,"")</f>
        <v/>
      </c>
      <c r="D1499" s="5" t="str">
        <f aca="false">IF(F1499&lt;&gt;0,COUNTIF($K$2:K1499,K1499),"")</f>
        <v/>
      </c>
      <c r="E1499" s="5" t="str">
        <f aca="false">IF(F1499&lt;&gt;0,K1499&amp;":"&amp;D1499,"")</f>
        <v/>
      </c>
      <c r="G1499" s="21"/>
      <c r="H1499" s="0" t="str">
        <f aca="false">IFERROR(VLOOKUP(F1499, Entries!$B:$F, 2, FALSE()),"")</f>
        <v/>
      </c>
      <c r="I1499" s="0" t="str">
        <f aca="false">IFERROR(VLOOKUP(F1499, Entries!$B:$F, 3, FALSE()),"")</f>
        <v/>
      </c>
      <c r="J1499" s="0" t="str">
        <f aca="false">IFERROR(VLOOKUP(F1499, Entries!$B:$F, 4, FALSE()),"")</f>
        <v/>
      </c>
      <c r="K1499" s="0" t="str">
        <f aca="false">IFERROR(VLOOKUP(F1499, Entries!$B:$F, 5, FALSE()),"")</f>
        <v/>
      </c>
      <c r="L1499" s="0" t="str">
        <f aca="false">LEFT(Table22[[#This Row],[Category]],2)</f>
        <v/>
      </c>
      <c r="M1499" s="0" t="str">
        <f aca="false">IF(F1499&lt;&gt;0,COUNTIF($L$2:L1499,L1499),"")</f>
        <v/>
      </c>
      <c r="N1499" s="0" t="str">
        <f aca="false">IF(F1499&lt;&gt;0,L1499&amp;":"&amp;M1499,"")</f>
        <v/>
      </c>
    </row>
    <row r="1500" customFormat="false" ht="15" hidden="false" customHeight="false" outlineLevel="0" collapsed="false">
      <c r="A1500" s="5" t="n">
        <v>1499</v>
      </c>
      <c r="B1500" s="5" t="str">
        <f aca="false">IF(F1500&lt;&gt;"",COUNTIF($J$2:J1500,J1500),"")</f>
        <v/>
      </c>
      <c r="C1500" s="5" t="str">
        <f aca="false">IF(F1500&lt;&gt;0,J1500&amp;":"&amp;B1500,"")</f>
        <v/>
      </c>
      <c r="D1500" s="5" t="str">
        <f aca="false">IF(F1500&lt;&gt;0,COUNTIF($K$2:K1500,K1500),"")</f>
        <v/>
      </c>
      <c r="E1500" s="5" t="str">
        <f aca="false">IF(F1500&lt;&gt;0,K1500&amp;":"&amp;D1500,"")</f>
        <v/>
      </c>
      <c r="G1500" s="21"/>
      <c r="H1500" s="0" t="str">
        <f aca="false">IFERROR(VLOOKUP(F1500, Entries!$B:$F, 2, FALSE()),"")</f>
        <v/>
      </c>
      <c r="I1500" s="0" t="str">
        <f aca="false">IFERROR(VLOOKUP(F1500, Entries!$B:$F, 3, FALSE()),"")</f>
        <v/>
      </c>
      <c r="J1500" s="0" t="str">
        <f aca="false">IFERROR(VLOOKUP(F1500, Entries!$B:$F, 4, FALSE()),"")</f>
        <v/>
      </c>
      <c r="K1500" s="0" t="str">
        <f aca="false">IFERROR(VLOOKUP(F1500, Entries!$B:$F, 5, FALSE()),"")</f>
        <v/>
      </c>
      <c r="L1500" s="0" t="str">
        <f aca="false">LEFT(Table22[[#This Row],[Category]],2)</f>
        <v/>
      </c>
      <c r="M1500" s="0" t="str">
        <f aca="false">IF(F1500&lt;&gt;0,COUNTIF($L$2:L1500,L1500),"")</f>
        <v/>
      </c>
      <c r="N1500" s="0" t="str">
        <f aca="false">IF(F1500&lt;&gt;0,L1500&amp;":"&amp;M1500,"")</f>
        <v/>
      </c>
    </row>
    <row r="1501" customFormat="false" ht="15" hidden="false" customHeight="false" outlineLevel="0" collapsed="false">
      <c r="A1501" s="5" t="n">
        <v>1500</v>
      </c>
      <c r="B1501" s="5" t="str">
        <f aca="false">IF(F1501&lt;&gt;"",COUNTIF($J$2:J1501,J1501),"")</f>
        <v/>
      </c>
      <c r="C1501" s="5" t="str">
        <f aca="false">IF(F1501&lt;&gt;0,J1501&amp;":"&amp;B1501,"")</f>
        <v/>
      </c>
      <c r="D1501" s="5" t="str">
        <f aca="false">IF(F1501&lt;&gt;0,COUNTIF($K$2:K1501,K1501),"")</f>
        <v/>
      </c>
      <c r="E1501" s="5" t="str">
        <f aca="false">IF(F1501&lt;&gt;0,K1501&amp;":"&amp;D1501,"")</f>
        <v/>
      </c>
      <c r="G1501" s="21"/>
      <c r="H1501" s="0" t="str">
        <f aca="false">IFERROR(VLOOKUP(F1501, Entries!$B:$F, 2, FALSE()),"")</f>
        <v/>
      </c>
      <c r="I1501" s="0" t="str">
        <f aca="false">IFERROR(VLOOKUP(F1501, Entries!$B:$F, 3, FALSE()),"")</f>
        <v/>
      </c>
      <c r="J1501" s="0" t="str">
        <f aca="false">IFERROR(VLOOKUP(F1501, Entries!$B:$F, 4, FALSE()),"")</f>
        <v/>
      </c>
      <c r="K1501" s="0" t="str">
        <f aca="false">IFERROR(VLOOKUP(F1501, Entries!$B:$F, 5, FALSE()),"")</f>
        <v/>
      </c>
      <c r="L1501" s="0" t="str">
        <f aca="false">LEFT(Table22[[#This Row],[Category]],2)</f>
        <v/>
      </c>
      <c r="M1501" s="0" t="str">
        <f aca="false">IF(F1501&lt;&gt;0,COUNTIF($L$2:L1501,L1501),"")</f>
        <v/>
      </c>
      <c r="N1501" s="0" t="str">
        <f aca="false">IF(F1501&lt;&gt;0,L1501&amp;":"&amp;M1501,"")</f>
        <v/>
      </c>
    </row>
    <row r="1502" customFormat="false" ht="15" hidden="false" customHeight="false" outlineLevel="0" collapsed="false">
      <c r="B1502" s="5" t="str">
        <f aca="false">IF(F1502&lt;&gt;"",COUNTIF($J$2:J1502,J1502),"")</f>
        <v/>
      </c>
      <c r="C1502" s="5" t="str">
        <f aca="false">IF(F1502&lt;&gt;0,J1502&amp;":"&amp;B1502,"")</f>
        <v/>
      </c>
      <c r="D1502" s="5" t="str">
        <f aca="false">IF(F1502&lt;&gt;0,COUNTIF($K$2:K1502,K1502),"")</f>
        <v/>
      </c>
      <c r="E1502" s="5" t="str">
        <f aca="false">IF(F1502&lt;&gt;0,K1502&amp;":"&amp;D1502,"")</f>
        <v/>
      </c>
      <c r="G1502" s="21"/>
      <c r="H1502" s="0" t="str">
        <f aca="false">IFERROR(VLOOKUP(F1502, Entries!$B:$F, 2, FALSE()),"")</f>
        <v/>
      </c>
      <c r="I1502" s="0" t="str">
        <f aca="false">IFERROR(VLOOKUP(F1502, Entries!$B:$F, 3, FALSE()),"")</f>
        <v/>
      </c>
      <c r="J1502" s="0" t="str">
        <f aca="false">IFERROR(VLOOKUP(F1502, Entries!$B:$F, 4, FALSE()),"")</f>
        <v/>
      </c>
      <c r="K1502" s="0" t="str">
        <f aca="false">IFERROR(VLOOKUP(F1502, Entries!$B:$F, 5, FALSE()),"")</f>
        <v/>
      </c>
      <c r="L1502" s="0" t="str">
        <f aca="false">LEFT(Table22[[#This Row],[Category]],2)</f>
        <v/>
      </c>
      <c r="M1502" s="0" t="str">
        <f aca="false">IF(F1502&lt;&gt;0,COUNTIF($L$2:L1502,L1502),"")</f>
        <v/>
      </c>
      <c r="N1502" s="0" t="str">
        <f aca="false">IF(F1502&lt;&gt;0,L1502&amp;":"&amp;M1502,"")</f>
        <v/>
      </c>
    </row>
    <row r="1503" customFormat="false" ht="15" hidden="false" customHeight="false" outlineLevel="0" collapsed="false">
      <c r="B1503" s="5" t="str">
        <f aca="false">IF(F1503&lt;&gt;"",COUNTIF($J$2:J1503,J1503),"")</f>
        <v/>
      </c>
      <c r="C1503" s="5" t="str">
        <f aca="false">IF(F1503&lt;&gt;0,J1503&amp;":"&amp;B1503,"")</f>
        <v/>
      </c>
      <c r="D1503" s="5" t="str">
        <f aca="false">IF(F1503&lt;&gt;0,COUNTIF($K$2:K1503,K1503),"")</f>
        <v/>
      </c>
      <c r="E1503" s="5" t="str">
        <f aca="false">IF(F1503&lt;&gt;0,K1503&amp;":"&amp;D1503,"")</f>
        <v/>
      </c>
      <c r="G1503" s="21"/>
      <c r="H1503" s="0" t="str">
        <f aca="false">IFERROR(VLOOKUP(F1503, Entries!$B:$F, 2, FALSE()),"")</f>
        <v/>
      </c>
      <c r="I1503" s="0" t="str">
        <f aca="false">IFERROR(VLOOKUP(F1503, Entries!$B:$F, 3, FALSE()),"")</f>
        <v/>
      </c>
      <c r="J1503" s="0" t="str">
        <f aca="false">IFERROR(VLOOKUP(F1503, Entries!$B:$F, 4, FALSE()),"")</f>
        <v/>
      </c>
      <c r="K1503" s="0" t="str">
        <f aca="false">IFERROR(VLOOKUP(F1503, Entries!$B:$F, 5, FALSE()),"")</f>
        <v/>
      </c>
      <c r="L1503" s="0" t="str">
        <f aca="false">LEFT(Table22[[#This Row],[Category]],2)</f>
        <v/>
      </c>
      <c r="M1503" s="0" t="str">
        <f aca="false">IF(F1503&lt;&gt;0,COUNTIF($L$2:L1503,L1503),"")</f>
        <v/>
      </c>
      <c r="N1503" s="0" t="str">
        <f aca="false">IF(F1503&lt;&gt;0,L1503&amp;":"&amp;M1503,"")</f>
        <v/>
      </c>
    </row>
    <row r="1504" customFormat="false" ht="15" hidden="false" customHeight="false" outlineLevel="0" collapsed="false">
      <c r="B1504" s="5" t="str">
        <f aca="false">IF(F1504&lt;&gt;"",COUNTIF($J$2:J1504,J1504),"")</f>
        <v/>
      </c>
      <c r="C1504" s="5" t="str">
        <f aca="false">IF(F1504&lt;&gt;0,J1504&amp;":"&amp;B1504,"")</f>
        <v/>
      </c>
      <c r="D1504" s="5" t="str">
        <f aca="false">IF(F1504&lt;&gt;0,COUNTIF($K$2:K1504,K1504),"")</f>
        <v/>
      </c>
      <c r="E1504" s="5" t="str">
        <f aca="false">IF(F1504&lt;&gt;0,K1504&amp;":"&amp;D1504,"")</f>
        <v/>
      </c>
      <c r="G1504" s="21"/>
      <c r="H1504" s="0" t="str">
        <f aca="false">IFERROR(VLOOKUP(F1504, Entries!$B:$F, 2, FALSE()),"")</f>
        <v/>
      </c>
      <c r="I1504" s="0" t="str">
        <f aca="false">IFERROR(VLOOKUP(F1504, Entries!$B:$F, 3, FALSE()),"")</f>
        <v/>
      </c>
      <c r="J1504" s="0" t="str">
        <f aca="false">IFERROR(VLOOKUP(F1504, Entries!$B:$F, 4, FALSE()),"")</f>
        <v/>
      </c>
      <c r="K1504" s="0" t="str">
        <f aca="false">IFERROR(VLOOKUP(F1504, Entries!$B:$F, 5, FALSE()),"")</f>
        <v/>
      </c>
      <c r="L1504" s="0" t="str">
        <f aca="false">LEFT(Table22[[#This Row],[Category]],2)</f>
        <v/>
      </c>
      <c r="M1504" s="0" t="str">
        <f aca="false">IF(F1504&lt;&gt;0,COUNTIF($L$2:L1504,L1504),"")</f>
        <v/>
      </c>
      <c r="N1504" s="0" t="str">
        <f aca="false">IF(F1504&lt;&gt;0,L1504&amp;":"&amp;M1504,"")</f>
        <v/>
      </c>
    </row>
    <row r="1505" customFormat="false" ht="15" hidden="false" customHeight="false" outlineLevel="0" collapsed="false">
      <c r="B1505" s="5" t="str">
        <f aca="false">IF(F1505&lt;&gt;"",COUNTIF($J$2:J1505,J1505),"")</f>
        <v/>
      </c>
      <c r="C1505" s="5" t="str">
        <f aca="false">IF(F1505&lt;&gt;0,J1505&amp;":"&amp;B1505,"")</f>
        <v/>
      </c>
      <c r="D1505" s="5" t="str">
        <f aca="false">IF(F1505&lt;&gt;0,COUNTIF($K$2:K1505,K1505),"")</f>
        <v/>
      </c>
      <c r="E1505" s="5" t="str">
        <f aca="false">IF(F1505&lt;&gt;0,K1505&amp;":"&amp;D1505,"")</f>
        <v/>
      </c>
      <c r="G1505" s="21"/>
      <c r="H1505" s="0" t="str">
        <f aca="false">IFERROR(VLOOKUP(F1505, Entries!$B:$F, 2, FALSE()),"")</f>
        <v/>
      </c>
      <c r="I1505" s="0" t="str">
        <f aca="false">IFERROR(VLOOKUP(F1505, Entries!$B:$F, 3, FALSE()),"")</f>
        <v/>
      </c>
      <c r="J1505" s="0" t="str">
        <f aca="false">IFERROR(VLOOKUP(F1505, Entries!$B:$F, 4, FALSE()),"")</f>
        <v/>
      </c>
      <c r="K1505" s="0" t="str">
        <f aca="false">IFERROR(VLOOKUP(F1505, Entries!$B:$F, 5, FALSE()),"")</f>
        <v/>
      </c>
      <c r="L1505" s="0" t="str">
        <f aca="false">LEFT(Table22[[#This Row],[Category]],2)</f>
        <v/>
      </c>
      <c r="M1505" s="0" t="str">
        <f aca="false">IF(F1505&lt;&gt;0,COUNTIF($L$2:L1505,L1505),"")</f>
        <v/>
      </c>
      <c r="N1505" s="0" t="str">
        <f aca="false">IF(F1505&lt;&gt;0,L1505&amp;":"&amp;M1505,"")</f>
        <v/>
      </c>
    </row>
    <row r="1506" customFormat="false" ht="15" hidden="false" customHeight="false" outlineLevel="0" collapsed="false">
      <c r="B1506" s="5" t="str">
        <f aca="false">IF(F1506&lt;&gt;"",COUNTIF($J$2:J1506,J1506),"")</f>
        <v/>
      </c>
      <c r="C1506" s="5" t="str">
        <f aca="false">IF(F1506&lt;&gt;0,J1506&amp;":"&amp;B1506,"")</f>
        <v/>
      </c>
      <c r="D1506" s="5" t="str">
        <f aca="false">IF(F1506&lt;&gt;0,COUNTIF($K$2:K1506,K1506),"")</f>
        <v/>
      </c>
      <c r="E1506" s="5" t="str">
        <f aca="false">IF(F1506&lt;&gt;0,K1506&amp;":"&amp;D1506,"")</f>
        <v/>
      </c>
      <c r="G1506" s="21"/>
      <c r="H1506" s="0" t="str">
        <f aca="false">IFERROR(VLOOKUP(F1506, Entries!$B:$F, 2, FALSE()),"")</f>
        <v/>
      </c>
      <c r="I1506" s="0" t="str">
        <f aca="false">IFERROR(VLOOKUP(F1506, Entries!$B:$F, 3, FALSE()),"")</f>
        <v/>
      </c>
      <c r="J1506" s="0" t="str">
        <f aca="false">IFERROR(VLOOKUP(F1506, Entries!$B:$F, 4, FALSE()),"")</f>
        <v/>
      </c>
      <c r="K1506" s="0" t="str">
        <f aca="false">IFERROR(VLOOKUP(F1506, Entries!$B:$F, 5, FALSE()),"")</f>
        <v/>
      </c>
      <c r="L1506" s="0" t="str">
        <f aca="false">LEFT(Table22[[#This Row],[Category]],2)</f>
        <v/>
      </c>
      <c r="M1506" s="0" t="str">
        <f aca="false">IF(F1506&lt;&gt;0,COUNTIF($L$2:L1506,L1506),"")</f>
        <v/>
      </c>
      <c r="N1506" s="0" t="str">
        <f aca="false">IF(F1506&lt;&gt;0,L1506&amp;":"&amp;M1506,"")</f>
        <v/>
      </c>
    </row>
    <row r="1507" customFormat="false" ht="15" hidden="false" customHeight="false" outlineLevel="0" collapsed="false">
      <c r="B1507" s="5" t="str">
        <f aca="false">IF(F1507&lt;&gt;"",COUNTIF($J$2:J1507,J1507),"")</f>
        <v/>
      </c>
      <c r="C1507" s="5" t="str">
        <f aca="false">IF(F1507&lt;&gt;0,J1507&amp;":"&amp;B1507,"")</f>
        <v/>
      </c>
      <c r="D1507" s="5" t="str">
        <f aca="false">IF(F1507&lt;&gt;0,COUNTIF($K$2:K1507,K1507),"")</f>
        <v/>
      </c>
      <c r="E1507" s="5" t="str">
        <f aca="false">IF(F1507&lt;&gt;0,K1507&amp;":"&amp;D1507,"")</f>
        <v/>
      </c>
      <c r="G1507" s="21"/>
      <c r="H1507" s="0" t="str">
        <f aca="false">IFERROR(VLOOKUP(F1507, Entries!$B:$F, 2, FALSE()),"")</f>
        <v/>
      </c>
      <c r="I1507" s="0" t="str">
        <f aca="false">IFERROR(VLOOKUP(F1507, Entries!$B:$F, 3, FALSE()),"")</f>
        <v/>
      </c>
      <c r="J1507" s="0" t="str">
        <f aca="false">IFERROR(VLOOKUP(F1507, Entries!$B:$F, 4, FALSE()),"")</f>
        <v/>
      </c>
      <c r="K1507" s="0" t="str">
        <f aca="false">IFERROR(VLOOKUP(F1507, Entries!$B:$F, 5, FALSE()),"")</f>
        <v/>
      </c>
      <c r="L1507" s="0" t="str">
        <f aca="false">LEFT(Table22[[#This Row],[Category]],2)</f>
        <v/>
      </c>
      <c r="M1507" s="0" t="str">
        <f aca="false">IF(F1507&lt;&gt;0,COUNTIF($L$2:L1507,L1507),"")</f>
        <v/>
      </c>
      <c r="N1507" s="0" t="str">
        <f aca="false">IF(F1507&lt;&gt;0,L1507&amp;":"&amp;M1507,"")</f>
        <v/>
      </c>
    </row>
    <row r="1508" customFormat="false" ht="15" hidden="false" customHeight="false" outlineLevel="0" collapsed="false">
      <c r="B1508" s="5" t="str">
        <f aca="false">IF(F1508&lt;&gt;"",COUNTIF($J$2:J1508,J1508),"")</f>
        <v/>
      </c>
      <c r="C1508" s="5" t="str">
        <f aca="false">IF(F1508&lt;&gt;0,J1508&amp;":"&amp;B1508,"")</f>
        <v/>
      </c>
      <c r="D1508" s="5" t="str">
        <f aca="false">IF(F1508&lt;&gt;0,COUNTIF($K$2:K1508,K1508),"")</f>
        <v/>
      </c>
      <c r="E1508" s="5" t="str">
        <f aca="false">IF(F1508&lt;&gt;0,K1508&amp;":"&amp;D1508,"")</f>
        <v/>
      </c>
      <c r="G1508" s="21"/>
      <c r="H1508" s="0" t="str">
        <f aca="false">IFERROR(VLOOKUP(F1508, Entries!$B:$F, 2, FALSE()),"")</f>
        <v/>
      </c>
      <c r="I1508" s="0" t="str">
        <f aca="false">IFERROR(VLOOKUP(F1508, Entries!$B:$F, 3, FALSE()),"")</f>
        <v/>
      </c>
      <c r="J1508" s="0" t="str">
        <f aca="false">IFERROR(VLOOKUP(F1508, Entries!$B:$F, 4, FALSE()),"")</f>
        <v/>
      </c>
      <c r="K1508" s="0" t="str">
        <f aca="false">IFERROR(VLOOKUP(F1508, Entries!$B:$F, 5, FALSE()),"")</f>
        <v/>
      </c>
      <c r="L1508" s="0" t="str">
        <f aca="false">LEFT(Table22[[#This Row],[Category]],2)</f>
        <v/>
      </c>
      <c r="M1508" s="0" t="str">
        <f aca="false">IF(F1508&lt;&gt;0,COUNTIF($L$2:L1508,L1508),"")</f>
        <v/>
      </c>
      <c r="N1508" s="0" t="str">
        <f aca="false">IF(F1508&lt;&gt;0,L1508&amp;":"&amp;M1508,"")</f>
        <v/>
      </c>
    </row>
    <row r="1509" customFormat="false" ht="15" hidden="false" customHeight="false" outlineLevel="0" collapsed="false">
      <c r="B1509" s="5" t="str">
        <f aca="false">IF(F1509&lt;&gt;"",COUNTIF($J$2:J1509,J1509),"")</f>
        <v/>
      </c>
      <c r="C1509" s="5" t="str">
        <f aca="false">IF(F1509&lt;&gt;0,J1509&amp;":"&amp;B1509,"")</f>
        <v/>
      </c>
      <c r="D1509" s="5" t="str">
        <f aca="false">IF(F1509&lt;&gt;0,COUNTIF($K$2:K1509,K1509),"")</f>
        <v/>
      </c>
      <c r="E1509" s="5" t="str">
        <f aca="false">IF(F1509&lt;&gt;0,K1509&amp;":"&amp;D1509,"")</f>
        <v/>
      </c>
      <c r="G1509" s="21"/>
      <c r="H1509" s="0" t="str">
        <f aca="false">IFERROR(VLOOKUP(F1509, Entries!$B:$F, 2, FALSE()),"")</f>
        <v/>
      </c>
      <c r="I1509" s="0" t="str">
        <f aca="false">IFERROR(VLOOKUP(F1509, Entries!$B:$F, 3, FALSE()),"")</f>
        <v/>
      </c>
      <c r="J1509" s="0" t="str">
        <f aca="false">IFERROR(VLOOKUP(F1509, Entries!$B:$F, 4, FALSE()),"")</f>
        <v/>
      </c>
      <c r="K1509" s="0" t="str">
        <f aca="false">IFERROR(VLOOKUP(F1509, Entries!$B:$F, 5, FALSE()),"")</f>
        <v/>
      </c>
      <c r="L1509" s="0" t="str">
        <f aca="false">LEFT(Table22[[#This Row],[Category]],2)</f>
        <v/>
      </c>
      <c r="M1509" s="0" t="str">
        <f aca="false">IF(F1509&lt;&gt;0,COUNTIF($L$2:L1509,L1509),"")</f>
        <v/>
      </c>
      <c r="N1509" s="0" t="str">
        <f aca="false">IF(F1509&lt;&gt;0,L1509&amp;":"&amp;M1509,"")</f>
        <v/>
      </c>
    </row>
    <row r="1510" customFormat="false" ht="15" hidden="false" customHeight="false" outlineLevel="0" collapsed="false">
      <c r="B1510" s="5" t="str">
        <f aca="false">IF(F1510&lt;&gt;"",COUNTIF($J$2:J1510,J1510),"")</f>
        <v/>
      </c>
      <c r="C1510" s="5" t="str">
        <f aca="false">IF(F1510&lt;&gt;0,J1510&amp;":"&amp;B1510,"")</f>
        <v/>
      </c>
      <c r="D1510" s="5" t="str">
        <f aca="false">IF(F1510&lt;&gt;0,COUNTIF($K$2:K1510,K1510),"")</f>
        <v/>
      </c>
      <c r="E1510" s="5" t="str">
        <f aca="false">IF(F1510&lt;&gt;0,K1510&amp;":"&amp;D1510,"")</f>
        <v/>
      </c>
      <c r="G1510" s="21"/>
      <c r="H1510" s="0" t="str">
        <f aca="false">IFERROR(VLOOKUP(F1510, Entries!$B:$F, 2, FALSE()),"")</f>
        <v/>
      </c>
      <c r="I1510" s="0" t="str">
        <f aca="false">IFERROR(VLOOKUP(F1510, Entries!$B:$F, 3, FALSE()),"")</f>
        <v/>
      </c>
      <c r="J1510" s="0" t="str">
        <f aca="false">IFERROR(VLOOKUP(F1510, Entries!$B:$F, 4, FALSE()),"")</f>
        <v/>
      </c>
      <c r="K1510" s="0" t="str">
        <f aca="false">IFERROR(VLOOKUP(F1510, Entries!$B:$F, 5, FALSE()),"")</f>
        <v/>
      </c>
      <c r="L1510" s="0" t="str">
        <f aca="false">LEFT(Table22[[#This Row],[Category]],2)</f>
        <v/>
      </c>
      <c r="M1510" s="0" t="str">
        <f aca="false">IF(F1510&lt;&gt;0,COUNTIF($L$2:L1510,L1510),"")</f>
        <v/>
      </c>
      <c r="N1510" s="0" t="str">
        <f aca="false">IF(F1510&lt;&gt;0,L1510&amp;":"&amp;M1510,"")</f>
        <v/>
      </c>
    </row>
  </sheetData>
  <conditionalFormatting sqref="G2:G1510">
    <cfRule type="expression" priority="2" aboveAverage="0" equalAverage="0" bottom="0" percent="0" rank="0" text="" dxfId="30">
      <formula>AND(G2&lt;G1,G1&lt;&gt;"Time",G2&lt;&gt;0)</formula>
    </cfRule>
  </conditionalFormatting>
  <conditionalFormatting sqref="F1:F1048576">
    <cfRule type="duplicateValues" priority="3" aboveAverage="0" equalAverage="0" bottom="0" percent="0" rank="0" text="" dxfId="31"/>
  </conditionalFormatting>
  <conditionalFormatting sqref="F1 F102:F1048576">
    <cfRule type="duplicateValues" priority="4" aboveAverage="0" equalAverage="0" bottom="0" percent="0" rank="0" text="" dxfId="32"/>
    <cfRule type="duplicateValues" priority="5" aboveAverage="0" equalAverage="0" bottom="0" percent="0" rank="0" text="" dxfId="33"/>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W1501"/>
  <sheetViews>
    <sheetView showFormulas="false" showGridLines="true" showRowColHeaders="true" showZeros="true" rightToLeft="false" tabSelected="false" showOutlineSymbols="true" defaultGridColor="true" view="normal" topLeftCell="F2" colorId="64" zoomScale="55" zoomScaleNormal="55" zoomScalePageLayoutView="100" workbookViewId="0">
      <selection pane="topLeft" activeCell="F27" activeCellId="0" sqref="F27"/>
    </sheetView>
  </sheetViews>
  <sheetFormatPr defaultColWidth="10.859375" defaultRowHeight="15" zeroHeight="false" outlineLevelRow="0" outlineLevelCol="1"/>
  <cols>
    <col collapsed="false" customWidth="false" hidden="false" outlineLevel="0" max="1" min="1" style="22" width="10.85"/>
    <col collapsed="false" customWidth="true" hidden="false" outlineLevel="0" max="2" min="2" style="22" width="16.43"/>
    <col collapsed="false" customWidth="true" hidden="false" outlineLevel="0" max="3" min="3" style="22" width="8"/>
    <col collapsed="false" customWidth="true" hidden="false" outlineLevel="0" max="4" min="4" style="22" width="31"/>
    <col collapsed="false" customWidth="false" hidden="false" outlineLevel="0" max="5" min="5" style="22" width="10.85"/>
    <col collapsed="false" customWidth="true" hidden="false" outlineLevel="0" max="6" min="6" style="22" width="12.29"/>
    <col collapsed="false" customWidth="true" hidden="true" outlineLevel="1" max="7" min="7" style="0" width="10.29"/>
    <col collapsed="false" customWidth="true" hidden="true" outlineLevel="1" max="8" min="8" style="0" width="11.43"/>
    <col collapsed="false" customWidth="true" hidden="true" outlineLevel="1" max="10" min="9" style="0" width="11.14"/>
    <col collapsed="false" customWidth="true" hidden="true" outlineLevel="1" max="11" min="11" style="25" width="11.43"/>
    <col collapsed="false" customWidth="true" hidden="true" outlineLevel="1" max="14" min="12" style="25" width="11.85"/>
    <col collapsed="false" customWidth="false" hidden="false" outlineLevel="0" max="15" min="15" style="22" width="10.85"/>
    <col collapsed="false" customWidth="true" hidden="false" outlineLevel="0" max="16" min="16" style="22" width="11.43"/>
    <col collapsed="false" customWidth="true" hidden="false" outlineLevel="0" max="17" min="17" style="22" width="22.71"/>
    <col collapsed="false" customWidth="true" hidden="false" outlineLevel="0" max="18" min="18" style="22" width="8"/>
    <col collapsed="false" customWidth="true" hidden="false" outlineLevel="0" max="19" min="19" style="22" width="31"/>
    <col collapsed="false" customWidth="false" hidden="false" outlineLevel="0" max="20" min="20" style="22" width="10.85"/>
    <col collapsed="false" customWidth="true" hidden="false" outlineLevel="0" max="21" min="21" style="22" width="12.29"/>
    <col collapsed="false" customWidth="true" hidden="true" outlineLevel="1" max="22" min="22" style="0" width="10.29"/>
    <col collapsed="false" customWidth="true" hidden="true" outlineLevel="1" max="23" min="23" style="0" width="11.43"/>
    <col collapsed="false" customWidth="true" hidden="true" outlineLevel="1" max="25" min="24" style="0" width="11.14"/>
    <col collapsed="false" customWidth="true" hidden="true" outlineLevel="1" max="26" min="26" style="25" width="11.43"/>
    <col collapsed="false" customWidth="true" hidden="true" outlineLevel="1" max="29" min="27" style="25" width="11.85"/>
    <col collapsed="false" customWidth="false" hidden="false" outlineLevel="0" max="31" min="30" style="22" width="10.85"/>
    <col collapsed="false" customWidth="true" hidden="false" outlineLevel="0" max="32" min="32" style="22" width="17.29"/>
    <col collapsed="false" customWidth="true" hidden="false" outlineLevel="0" max="33" min="33" style="22" width="21"/>
    <col collapsed="false" customWidth="false" hidden="false" outlineLevel="0" max="34" min="34" style="22" width="10.85"/>
    <col collapsed="false" customWidth="true" hidden="false" outlineLevel="0" max="35" min="35" style="22" width="12.29"/>
    <col collapsed="false" customWidth="false" hidden="false" outlineLevel="0" max="39" min="36" style="22" width="10.85"/>
    <col collapsed="false" customWidth="true" hidden="false" outlineLevel="0" max="40" min="40" style="22" width="22"/>
    <col collapsed="false" customWidth="false" hidden="false" outlineLevel="0" max="41" min="41" style="22" width="10.85"/>
    <col collapsed="false" customWidth="true" hidden="false" outlineLevel="0" max="43" min="42" style="22" width="12.29"/>
    <col collapsed="false" customWidth="false" hidden="false" outlineLevel="0" max="45" min="44" style="22" width="10.85"/>
    <col collapsed="false" customWidth="true" hidden="false" outlineLevel="0" max="46" min="46" style="22" width="13"/>
    <col collapsed="false" customWidth="false" hidden="false" outlineLevel="0" max="48" min="47" style="22" width="10.85"/>
    <col collapsed="false" customWidth="true" hidden="false" outlineLevel="0" max="49" min="49" style="22" width="12.29"/>
    <col collapsed="false" customWidth="false" hidden="false" outlineLevel="0" max="52" min="50" style="22" width="10.85"/>
    <col collapsed="false" customWidth="true" hidden="false" outlineLevel="0" max="53" min="53" style="22" width="13.15"/>
    <col collapsed="false" customWidth="true" hidden="false" outlineLevel="0" max="54" min="54" style="22" width="17"/>
    <col collapsed="false" customWidth="false" hidden="false" outlineLevel="0" max="55" min="55" style="22" width="10.85"/>
    <col collapsed="false" customWidth="true" hidden="false" outlineLevel="0" max="56" min="56" style="22" width="12.29"/>
    <col collapsed="false" customWidth="false" hidden="false" outlineLevel="0" max="59" min="57" style="22" width="10.85"/>
    <col collapsed="false" customWidth="true" hidden="false" outlineLevel="0" max="60" min="60" style="22" width="17.71"/>
    <col collapsed="false" customWidth="true" hidden="false" outlineLevel="0" max="61" min="61" style="22" width="17"/>
    <col collapsed="false" customWidth="false" hidden="false" outlineLevel="0" max="62" min="62" style="22" width="10.85"/>
    <col collapsed="false" customWidth="true" hidden="false" outlineLevel="0" max="63" min="63" style="22" width="12.29"/>
    <col collapsed="false" customWidth="false" hidden="false" outlineLevel="0" max="65" min="64" style="22" width="10.85"/>
    <col collapsed="false" customWidth="true" hidden="false" outlineLevel="0" max="66" min="66" style="22" width="8.86"/>
    <col collapsed="false" customWidth="true" hidden="false" outlineLevel="0" max="67" min="67" style="22" width="23.42"/>
    <col collapsed="false" customWidth="true" hidden="false" outlineLevel="0" max="68" min="68" style="22" width="17"/>
    <col collapsed="false" customWidth="false" hidden="false" outlineLevel="0" max="69" min="69" style="22" width="10.85"/>
    <col collapsed="false" customWidth="true" hidden="false" outlineLevel="0" max="70" min="70" style="22" width="12.29"/>
    <col collapsed="false" customWidth="false" hidden="false" outlineLevel="0" max="72" min="71" style="22" width="10.85"/>
    <col collapsed="false" customWidth="true" hidden="false" outlineLevel="0" max="73" min="73" style="22" width="8.71"/>
    <col collapsed="false" customWidth="true" hidden="false" outlineLevel="0" max="74" min="74" style="22" width="13.86"/>
    <col collapsed="false" customWidth="true" hidden="false" outlineLevel="0" max="75" min="75" style="22" width="23.86"/>
    <col collapsed="false" customWidth="false" hidden="false" outlineLevel="0" max="76" min="76" style="22" width="10.85"/>
    <col collapsed="false" customWidth="true" hidden="false" outlineLevel="0" max="77" min="77" style="22" width="12.29"/>
    <col collapsed="false" customWidth="false" hidden="false" outlineLevel="0" max="80" min="78" style="22" width="10.85"/>
    <col collapsed="false" customWidth="true" hidden="false" outlineLevel="0" max="81" min="81" style="22" width="12.71"/>
    <col collapsed="false" customWidth="true" hidden="false" outlineLevel="0" max="82" min="82" style="22" width="23.86"/>
    <col collapsed="false" customWidth="false" hidden="false" outlineLevel="0" max="83" min="83" style="22" width="10.85"/>
    <col collapsed="false" customWidth="true" hidden="false" outlineLevel="0" max="84" min="84" style="22" width="12.29"/>
    <col collapsed="false" customWidth="false" hidden="false" outlineLevel="0" max="87" min="85" style="22" width="10.85"/>
    <col collapsed="false" customWidth="true" hidden="false" outlineLevel="0" max="88" min="88" style="22" width="13.71"/>
    <col collapsed="false" customWidth="true" hidden="false" outlineLevel="0" max="89" min="89" style="22" width="22.42"/>
    <col collapsed="false" customWidth="false" hidden="false" outlineLevel="0" max="90" min="90" style="22" width="10.85"/>
    <col collapsed="false" customWidth="true" hidden="false" outlineLevel="0" max="91" min="91" style="22" width="12.29"/>
    <col collapsed="false" customWidth="false" hidden="false" outlineLevel="0" max="94" min="92" style="22" width="10.85"/>
    <col collapsed="false" customWidth="true" hidden="false" outlineLevel="0" max="95" min="95" style="22" width="14.29"/>
    <col collapsed="false" customWidth="true" hidden="false" outlineLevel="0" max="96" min="96" style="22" width="21.43"/>
    <col collapsed="false" customWidth="false" hidden="false" outlineLevel="0" max="97" min="97" style="22" width="10.85"/>
    <col collapsed="false" customWidth="true" hidden="false" outlineLevel="0" max="98" min="98" style="22" width="12.29"/>
    <col collapsed="false" customWidth="false" hidden="false" outlineLevel="0" max="104" min="99" style="22" width="10.85"/>
    <col collapsed="false" customWidth="true" hidden="false" outlineLevel="0" max="105" min="105" style="22" width="12.29"/>
    <col collapsed="false" customWidth="false" hidden="false" outlineLevel="0" max="108" min="106" style="22" width="10.85"/>
    <col collapsed="false" customWidth="true" hidden="false" outlineLevel="0" max="109" min="109" style="22" width="13.71"/>
    <col collapsed="false" customWidth="false" hidden="false" outlineLevel="0" max="111" min="110" style="22" width="10.85"/>
    <col collapsed="false" customWidth="true" hidden="false" outlineLevel="0" max="112" min="112" style="22" width="12.29"/>
    <col collapsed="false" customWidth="false" hidden="false" outlineLevel="0" max="118" min="113" style="22" width="10.85"/>
    <col collapsed="false" customWidth="true" hidden="false" outlineLevel="0" max="119" min="119" style="22" width="12.29"/>
    <col collapsed="false" customWidth="false" hidden="false" outlineLevel="0" max="125" min="120" style="22" width="10.85"/>
    <col collapsed="false" customWidth="true" hidden="false" outlineLevel="0" max="126" min="126" style="22" width="12.29"/>
    <col collapsed="false" customWidth="false" hidden="false" outlineLevel="0" max="16384" min="127" style="22" width="10.85"/>
  </cols>
  <sheetData>
    <row r="1" s="27" customFormat="true" ht="19.7" hidden="false" customHeight="false" outlineLevel="0" collapsed="false">
      <c r="A1" s="26" t="s">
        <v>295</v>
      </c>
      <c r="B1" s="27" t="s">
        <v>33</v>
      </c>
      <c r="C1" s="27" t="s">
        <v>1023</v>
      </c>
      <c r="D1" s="27" t="s">
        <v>34</v>
      </c>
      <c r="E1" s="27" t="s">
        <v>1019</v>
      </c>
      <c r="F1" s="27" t="s">
        <v>32</v>
      </c>
      <c r="G1" s="27" t="s">
        <v>1024</v>
      </c>
      <c r="H1" s="27" t="s">
        <v>1025</v>
      </c>
      <c r="I1" s="27" t="s">
        <v>1026</v>
      </c>
      <c r="J1" s="27" t="s">
        <v>1027</v>
      </c>
      <c r="K1" s="28" t="s">
        <v>1028</v>
      </c>
      <c r="L1" s="28" t="s">
        <v>1029</v>
      </c>
      <c r="M1" s="28" t="s">
        <v>1030</v>
      </c>
      <c r="N1" s="28" t="s">
        <v>1031</v>
      </c>
      <c r="P1" s="29" t="s">
        <v>40</v>
      </c>
      <c r="Q1" s="27" t="s">
        <v>33</v>
      </c>
      <c r="R1" s="27" t="s">
        <v>1023</v>
      </c>
      <c r="S1" s="27" t="s">
        <v>34</v>
      </c>
      <c r="T1" s="27" t="s">
        <v>1019</v>
      </c>
      <c r="U1" s="27" t="s">
        <v>32</v>
      </c>
      <c r="V1" s="27" t="s">
        <v>1024</v>
      </c>
      <c r="W1" s="27" t="s">
        <v>1025</v>
      </c>
      <c r="X1" s="27" t="s">
        <v>1026</v>
      </c>
      <c r="Y1" s="27" t="s">
        <v>1027</v>
      </c>
      <c r="Z1" s="28" t="s">
        <v>1028</v>
      </c>
      <c r="AA1" s="28" t="s">
        <v>1029</v>
      </c>
      <c r="AB1" s="28" t="s">
        <v>1030</v>
      </c>
      <c r="AC1" s="28" t="s">
        <v>1031</v>
      </c>
      <c r="AE1" s="29" t="s">
        <v>321</v>
      </c>
      <c r="AF1" s="27" t="s">
        <v>33</v>
      </c>
      <c r="AG1" s="27" t="s">
        <v>34</v>
      </c>
      <c r="AH1" s="27" t="s">
        <v>1019</v>
      </c>
      <c r="AI1" s="27" t="s">
        <v>32</v>
      </c>
      <c r="AJ1" s="27" t="s">
        <v>1032</v>
      </c>
      <c r="AL1" s="29" t="s">
        <v>55</v>
      </c>
      <c r="AM1" s="27" t="s">
        <v>33</v>
      </c>
      <c r="AN1" s="27" t="s">
        <v>34</v>
      </c>
      <c r="AO1" s="27" t="s">
        <v>1019</v>
      </c>
      <c r="AP1" s="27" t="s">
        <v>32</v>
      </c>
      <c r="AQ1" s="27" t="s">
        <v>1032</v>
      </c>
      <c r="AS1" s="29" t="s">
        <v>459</v>
      </c>
      <c r="AT1" s="27" t="s">
        <v>33</v>
      </c>
      <c r="AU1" s="27" t="s">
        <v>34</v>
      </c>
      <c r="AV1" s="27" t="s">
        <v>1019</v>
      </c>
      <c r="AW1" s="27" t="s">
        <v>32</v>
      </c>
      <c r="AX1" s="27" t="s">
        <v>1032</v>
      </c>
      <c r="AZ1" s="29" t="s">
        <v>128</v>
      </c>
      <c r="BA1" s="27" t="s">
        <v>33</v>
      </c>
      <c r="BB1" s="27" t="s">
        <v>34</v>
      </c>
      <c r="BC1" s="27" t="s">
        <v>1019</v>
      </c>
      <c r="BD1" s="27" t="s">
        <v>32</v>
      </c>
      <c r="BE1" s="27" t="s">
        <v>1032</v>
      </c>
      <c r="BF1" s="29"/>
      <c r="BG1" s="27" t="s">
        <v>570</v>
      </c>
      <c r="BH1" s="27" t="s">
        <v>33</v>
      </c>
      <c r="BI1" s="27" t="s">
        <v>34</v>
      </c>
      <c r="BJ1" s="27" t="s">
        <v>1019</v>
      </c>
      <c r="BK1" s="27" t="s">
        <v>32</v>
      </c>
      <c r="BL1" s="27" t="s">
        <v>1032</v>
      </c>
      <c r="BM1" s="29"/>
      <c r="BN1" s="27" t="s">
        <v>198</v>
      </c>
      <c r="BO1" s="27" t="s">
        <v>33</v>
      </c>
      <c r="BP1" s="27" t="s">
        <v>34</v>
      </c>
      <c r="BQ1" s="27" t="s">
        <v>1019</v>
      </c>
      <c r="BR1" s="27" t="s">
        <v>32</v>
      </c>
      <c r="BS1" s="29" t="s">
        <v>1032</v>
      </c>
      <c r="BU1" s="27" t="s">
        <v>692</v>
      </c>
      <c r="BV1" s="27" t="s">
        <v>33</v>
      </c>
      <c r="BW1" s="27" t="s">
        <v>34</v>
      </c>
      <c r="BX1" s="27" t="s">
        <v>1019</v>
      </c>
      <c r="BY1" s="27" t="s">
        <v>32</v>
      </c>
      <c r="BZ1" s="29" t="s">
        <v>1032</v>
      </c>
      <c r="CB1" s="27" t="s">
        <v>238</v>
      </c>
      <c r="CC1" s="27" t="s">
        <v>33</v>
      </c>
      <c r="CD1" s="27" t="s">
        <v>34</v>
      </c>
      <c r="CE1" s="27" t="s">
        <v>1019</v>
      </c>
      <c r="CF1" s="29" t="s">
        <v>32</v>
      </c>
      <c r="CG1" s="27" t="s">
        <v>1032</v>
      </c>
      <c r="CI1" s="27" t="s">
        <v>771</v>
      </c>
      <c r="CJ1" s="27" t="s">
        <v>33</v>
      </c>
      <c r="CK1" s="27" t="s">
        <v>34</v>
      </c>
      <c r="CL1" s="27" t="s">
        <v>1019</v>
      </c>
      <c r="CM1" s="29" t="s">
        <v>32</v>
      </c>
      <c r="CN1" s="27" t="s">
        <v>1032</v>
      </c>
      <c r="CP1" s="27" t="s">
        <v>292</v>
      </c>
      <c r="CQ1" s="27" t="s">
        <v>33</v>
      </c>
      <c r="CR1" s="27" t="s">
        <v>34</v>
      </c>
      <c r="CS1" s="27" t="s">
        <v>1019</v>
      </c>
      <c r="CT1" s="27" t="s">
        <v>32</v>
      </c>
      <c r="CU1" s="27" t="s">
        <v>1032</v>
      </c>
      <c r="CW1" s="27" t="s">
        <v>785</v>
      </c>
      <c r="CX1" s="27" t="s">
        <v>33</v>
      </c>
      <c r="CY1" s="27" t="s">
        <v>34</v>
      </c>
      <c r="CZ1" s="27" t="s">
        <v>1019</v>
      </c>
      <c r="DA1" s="27" t="s">
        <v>32</v>
      </c>
      <c r="DB1" s="27" t="s">
        <v>1032</v>
      </c>
      <c r="DD1" s="27" t="s">
        <v>1033</v>
      </c>
      <c r="DE1" s="27" t="s">
        <v>33</v>
      </c>
      <c r="DF1" s="27" t="s">
        <v>34</v>
      </c>
      <c r="DG1" s="27" t="s">
        <v>1019</v>
      </c>
      <c r="DH1" s="27" t="s">
        <v>32</v>
      </c>
      <c r="DI1" s="27" t="s">
        <v>1032</v>
      </c>
      <c r="DK1" s="27" t="s">
        <v>1034</v>
      </c>
      <c r="DL1" s="27" t="s">
        <v>33</v>
      </c>
      <c r="DM1" s="27" t="s">
        <v>34</v>
      </c>
      <c r="DN1" s="27" t="s">
        <v>1019</v>
      </c>
      <c r="DO1" s="27" t="s">
        <v>32</v>
      </c>
      <c r="DP1" s="27" t="s">
        <v>1032</v>
      </c>
      <c r="DR1" s="27" t="s">
        <v>1034</v>
      </c>
      <c r="DS1" s="27" t="s">
        <v>33</v>
      </c>
      <c r="DT1" s="27" t="s">
        <v>34</v>
      </c>
      <c r="DU1" s="27" t="s">
        <v>1019</v>
      </c>
      <c r="DV1" s="27" t="s">
        <v>32</v>
      </c>
      <c r="DW1" s="27" t="s">
        <v>1032</v>
      </c>
    </row>
    <row r="2" customFormat="false" ht="15" hidden="false" customHeight="false" outlineLevel="0" collapsed="false">
      <c r="A2" s="22" t="n">
        <v>1</v>
      </c>
      <c r="B2" s="22" t="str">
        <f aca="false">IFERROR(VLOOKUP(A$1&amp;":"&amp;A2,'Finish order'!$C:$K,6,FALSE()),"")</f>
        <v>Harry Butterworth</v>
      </c>
      <c r="C2" s="22" t="str">
        <f aca="false">IFERROR(VLOOKUP(A$1&amp;":"&amp;A2,'Finish order'!$C:$K,9,FALSE()),"")</f>
        <v>MU23</v>
      </c>
      <c r="D2" s="22" t="str">
        <f aca="false">IFERROR(VLOOKUP(A$1&amp;":"&amp;A2,'Finish order'!$C:$K,7,FALSE()),"")</f>
        <v>Scarborough AC</v>
      </c>
      <c r="E2" s="30" t="n">
        <f aca="false">IFERROR(VLOOKUP(A$1&amp;":"&amp;A2,'Finish order'!$C:$K,5,FALSE()),"")</f>
        <v>0.0451967592592593</v>
      </c>
      <c r="F2" s="22" t="n">
        <f aca="false">IFERROR(VLOOKUP(A$1&amp;":"&amp;A2,'Finish order'!$C:$K,4,FALSE()),"")</f>
        <v>397</v>
      </c>
      <c r="G2" s="31" t="n">
        <f aca="false" t="array" ref="G2:G2">IFERROR(SMALL(IF($D$2:$D911=D2,$A$2:$A$911*1.001),1),"")</f>
        <v>1.001</v>
      </c>
      <c r="H2" s="31" t="n">
        <f aca="false" t="array" ref="H2:H2">IFERROR(SMALL(IF($D$2:$D911=D2,$A$2:$A$911*1.0001),2),"")</f>
        <v>2.0002</v>
      </c>
      <c r="I2" s="31" t="n">
        <f aca="false" t="array" ref="I2:I2">IFERROR(SMALL(IF($D$2:$D911=D2,$A$2:$A$911*1.00001),3),"")</f>
        <v>4.00004</v>
      </c>
      <c r="J2" s="31" t="n">
        <f aca="false" t="array" ref="J2:J2">IFERROR(SMALL(IF($D$2:$D911=D2,$A$2:$A$911*1.000001),4),"")</f>
        <v>27.000027</v>
      </c>
      <c r="K2" s="31" t="n">
        <f aca="false">IF(A2&lt;&gt;"", IF(COUNT(G2:J2)=4, SUM(G2:J2), "No"), "")</f>
        <v>34.001267</v>
      </c>
      <c r="L2" s="31" t="n">
        <f aca="false">IF(A2&lt;&gt;"", IF(COUNT(G2:I2)=3, SUM(G2:I2), "No"), "")</f>
        <v>7.00124</v>
      </c>
      <c r="M2" s="31" t="n">
        <f aca="false">IF(A2&lt;&gt;"", IF(COUNT(G2:H2)=2, SUM(G2:H2), "No"), "")</f>
        <v>3.0012</v>
      </c>
      <c r="N2" s="31" t="str">
        <f aca="false">Table1[[#This Row],[Club]]&amp;":"&amp;Table1[[#Headers],[Male]]</f>
        <v>Scarborough AC:Male</v>
      </c>
      <c r="P2" s="22" t="n">
        <v>1</v>
      </c>
      <c r="Q2" s="22" t="str">
        <f aca="false">IFERROR(VLOOKUP(P$1&amp;":"&amp;P2,'Finish order'!$C:$K,6,FALSE()),"")</f>
        <v>Catherine Williamson</v>
      </c>
      <c r="R2" s="22" t="str">
        <f aca="false">IFERROR(VLOOKUP(P$1&amp;":"&amp;P2,'Finish order'!$C:$K,9,FALSE()),"")</f>
        <v>W40</v>
      </c>
      <c r="S2" s="22" t="str">
        <f aca="false">IFERROR(VLOOKUP(P$1&amp;":"&amp;P2,'Finish order'!$C:$K,7,FALSE()),"")</f>
        <v>Loftus &amp; Whitby AC</v>
      </c>
      <c r="T2" s="30" t="n">
        <f aca="false">IFERROR(VLOOKUP(P$1&amp;":"&amp;P2,'Finish order'!$C:$K,5,FALSE()),"")</f>
        <v>0.0532638888888889</v>
      </c>
      <c r="U2" s="22" t="n">
        <f aca="false">IFERROR(VLOOKUP(P$1&amp;":"&amp;P2,'Finish order'!$C:$K,4,FALSE()),"")</f>
        <v>100</v>
      </c>
      <c r="V2" s="31" t="n">
        <f aca="false" t="array" ref="V2:V2">IFERROR(SMALL(IF($S$2:$S911=S2,$P$2:$P$911*1.001),1),"")</f>
        <v>1.001</v>
      </c>
      <c r="W2" s="31" t="n">
        <f aca="false" t="array" ref="W2:W2">IFERROR(SMALL(IF($S$2:$S911=S2,$P$2:$P$911*1.0001),2),"")</f>
        <v>14.0014</v>
      </c>
      <c r="X2" s="31" t="str">
        <f aca="false" t="array" ref="X2:X2">IFERROR(SMALL(IF($S$2:$S911=S2,$P$2:$P$911*1.00001),3),"")</f>
        <v/>
      </c>
      <c r="Y2" s="31" t="str">
        <f aca="false" t="array" ref="Y2:Y2">IFERROR(SMALL(IF($S$2:$S911=S2,$P$2:$P$911*1.000001),4),"")</f>
        <v/>
      </c>
      <c r="Z2" s="31" t="str">
        <f aca="false">IF(P2&lt;&gt;"", IF(COUNT(V2:Y2)=4, SUM(V2:Y2), "No"), "")</f>
        <v>No</v>
      </c>
      <c r="AA2" s="31" t="str">
        <f aca="false">IF(P2&lt;&gt;"", IF(COUNT(V2:X2)=3, SUM(V2:X2), "No"), "")</f>
        <v>No</v>
      </c>
      <c r="AB2" s="31" t="n">
        <f aca="false">IF(P2&lt;&gt;"", IF(COUNT(V2:W2)=2, SUM(V2:W2), "No"), "")</f>
        <v>15.0024</v>
      </c>
      <c r="AC2" s="31" t="str">
        <f aca="false">Table4[[#This Row],[Club]]&amp;":"&amp;Table4[[#Headers],[Female]]</f>
        <v>Loftus &amp; Whitby AC:Female</v>
      </c>
      <c r="AE2" s="22" t="n">
        <v>1</v>
      </c>
      <c r="AF2" s="22" t="str">
        <f aca="false">IFERROR(VLOOKUP(AE$1&amp;":"&amp;AE2,'Finish order'!$E:$K,4,FALSE()),"")</f>
        <v>Harry Butterworth</v>
      </c>
      <c r="AG2" s="22" t="str">
        <f aca="false">IFERROR(VLOOKUP(AE$1&amp;":"&amp;AE2,'Finish order'!$E:$K,5,FALSE()),"")</f>
        <v>Scarborough AC</v>
      </c>
      <c r="AH2" s="30" t="n">
        <f aca="false">IFERROR(VLOOKUP(AE$1&amp;":"&amp;AE2,'Finish order'!$E:$K,3,FALSE()),"")</f>
        <v>0.0451967592592593</v>
      </c>
      <c r="AI2" s="22" t="n">
        <f aca="false">IFERROR(VLOOKUP(AE$1&amp;":"&amp;AE2,'Finish order'!$E:$K,2,FALSE()),"")</f>
        <v>397</v>
      </c>
      <c r="AJ2" s="22" t="str">
        <f aca="false">IF(Table7[[#This Row],[Name]]="","",IF((COUNTIF($B$2:$B$4,AF2)&gt;0),"Top3",""))</f>
        <v>Top3</v>
      </c>
      <c r="AL2" s="22" t="n">
        <v>1</v>
      </c>
      <c r="AM2" s="22" t="str">
        <f aca="false">IFERROR(VLOOKUP(AL$1&amp;":"&amp;AL2,'Finish order'!$E:$K,4,FALSE()),"")</f>
        <v>Amie Cooper</v>
      </c>
      <c r="AN2" s="22" t="str">
        <f aca="false">IFERROR(VLOOKUP(AL$1&amp;":"&amp;AL2,'Finish order'!$E:$K,5,FALSE()),"")</f>
        <v>Individual#</v>
      </c>
      <c r="AO2" s="30" t="n">
        <f aca="false">IFERROR(VLOOKUP(AL$1&amp;":"&amp;AL2,'Finish order'!$E:$K,3,FALSE()),"")</f>
        <v>0.0736342592592593</v>
      </c>
      <c r="AP2" s="22" t="n">
        <f aca="false">IFERROR(VLOOKUP(AL$1&amp;":"&amp;AL2,'Finish order'!$E:$K,2,FALSE()),"")</f>
        <v>55</v>
      </c>
      <c r="AQ2" s="22" t="str">
        <f aca="false">IF(Table8[[#This Row],[Name]]="","",IF((COUNTIF($Q$2:$Q$4,AM2)&gt;0),"Top3",""))</f>
        <v/>
      </c>
      <c r="AS2" s="22" t="n">
        <v>1</v>
      </c>
      <c r="AT2" s="22" t="str">
        <f aca="false">IFERROR(VLOOKUP(AS$1&amp;":"&amp;AS2,'Finish order'!$E:$K,4,FALSE()),"")</f>
        <v>Dan Bateson</v>
      </c>
      <c r="AU2" s="22" t="str">
        <f aca="false">IFERROR(VLOOKUP(AS$1&amp;":"&amp;AS2,'Finish order'!$E:$K,5,FALSE()),"")</f>
        <v>Scarborough AC</v>
      </c>
      <c r="AV2" s="30" t="n">
        <f aca="false">IFERROR(VLOOKUP(AS$1&amp;":"&amp;AS2,'Finish order'!$E:$K,3,FALSE()),"")</f>
        <v>0.0452430555555556</v>
      </c>
      <c r="AW2" s="22" t="n">
        <f aca="false">IFERROR(VLOOKUP(AS$1&amp;":"&amp;AS2,'Finish order'!$E:$K,2,FALSE()),"")</f>
        <v>520</v>
      </c>
      <c r="AX2" s="22" t="str">
        <f aca="false">IF(Table9[[#This Row],[Name]]="","",IF((COUNTIF($B$2:$B$4,AT2)&gt;0),"Top3",""))</f>
        <v>Top3</v>
      </c>
      <c r="AZ2" s="22" t="n">
        <v>1</v>
      </c>
      <c r="BA2" s="22" t="str">
        <f aca="false">IFERROR(VLOOKUP(AZ$1&amp;":"&amp;AZ2,'Finish order'!$E:$K,4,FALSE()),"")</f>
        <v>Catherine Williamson</v>
      </c>
      <c r="BB2" s="22" t="str">
        <f aca="false">IFERROR(VLOOKUP(AZ$1&amp;":"&amp;AZ2,'Finish order'!$E:$K,5,FALSE()),"")</f>
        <v>Loftus &amp; Whitby AC</v>
      </c>
      <c r="BC2" s="30" t="n">
        <f aca="false">IFERROR(VLOOKUP(AZ$1&amp;":"&amp;AZ2,'Finish order'!$E:$K,3,FALSE()),"")</f>
        <v>0.0532638888888889</v>
      </c>
      <c r="BD2" s="22" t="n">
        <f aca="false">IFERROR(VLOOKUP(AZ$1&amp;":"&amp;AZ2,'Finish order'!$E:$K,2,FALSE()),"")</f>
        <v>100</v>
      </c>
      <c r="BE2" s="22" t="str">
        <f aca="false">IF(Table10[[#This Row],[Name]]="","",IF((COUNTIF($Q$2:$Q$4,BA2)&gt;0),"Top3",""))</f>
        <v>Top3</v>
      </c>
      <c r="BG2" s="22" t="n">
        <v>1</v>
      </c>
      <c r="BH2" s="22" t="str">
        <f aca="false">IFERROR(VLOOKUP(BG$1&amp;":"&amp;BG2,'Finish order'!$E:$K,4,FALSE()),"")</f>
        <v>Reiner Hesse</v>
      </c>
      <c r="BI2" s="22" t="str">
        <f aca="false">IFERROR(VLOOKUP(BG$1&amp;":"&amp;BG2,'Finish order'!$E:$K,5,FALSE()),"")</f>
        <v>Loftus &amp; Whitby AC</v>
      </c>
      <c r="BJ2" s="30" t="n">
        <f aca="false">IFERROR(VLOOKUP(BG$1&amp;":"&amp;BG2,'Finish order'!$E:$K,3,FALSE()),"")</f>
        <v>0.0548148148148148</v>
      </c>
      <c r="BK2" s="22" t="n">
        <f aca="false">IFERROR(VLOOKUP(BG$1&amp;":"&amp;BG2,'Finish order'!$E:$K,2,FALSE()),"")</f>
        <v>700</v>
      </c>
      <c r="BL2" s="22" t="str">
        <f aca="false">IF(Table10[[#This Row],[Name]]="","",IF((COUNTIF($B$2:$B$4,BH2)&gt;0),"Top3",""))</f>
        <v/>
      </c>
      <c r="BN2" s="22" t="n">
        <v>1</v>
      </c>
      <c r="BO2" s="22" t="str">
        <f aca="false">IFERROR(VLOOKUP(BN$1&amp;":"&amp;BN2,'Finish order'!$E:$K,4,FALSE()),"")</f>
        <v>Marianne Borsheim</v>
      </c>
      <c r="BP2" s="22" t="str">
        <f aca="false">IFERROR(VLOOKUP(BN$1&amp;":"&amp;BN2,'Finish order'!$E:$K,5,FALSE()),"")</f>
        <v>Scarborough AC</v>
      </c>
      <c r="BQ2" s="30" t="n">
        <f aca="false">IFERROR(VLOOKUP(BN$1&amp;":"&amp;BN2,'Finish order'!$E:$K,3,FALSE()),"")</f>
        <v>0.0667824074074074</v>
      </c>
      <c r="BR2" s="22" t="n">
        <f aca="false">IFERROR(VLOOKUP(BN$1&amp;":"&amp;BN2,'Finish order'!$E:$K,2,FALSE()),"")</f>
        <v>202</v>
      </c>
      <c r="BS2" s="22" t="str">
        <f aca="false">IF(Table10[[#This Row],[Name]]="","",IF((COUNTIF($Q$2:$Q$4,BO2)&gt;0),"Top3",""))</f>
        <v/>
      </c>
      <c r="BU2" s="22" t="n">
        <v>1</v>
      </c>
      <c r="BV2" s="30" t="str">
        <f aca="false">IFERROR(VLOOKUP(BU$1&amp;":"&amp;BU2,'Finish order'!$E:$K,4,FALSE()),"")</f>
        <v>Jim Rogers</v>
      </c>
      <c r="BW2" s="22" t="str">
        <f aca="false">IFERROR(VLOOKUP(BU$1&amp;":"&amp;BU2,'Finish order'!$E:$K,5,FALSE()),"")</f>
        <v>City of Hull AC</v>
      </c>
      <c r="BX2" s="30" t="n">
        <f aca="false">IFERROR(VLOOKUP(BU$1&amp;":"&amp;BU2,'Finish order'!$E:$K,3,FALSE()),"")</f>
        <v>0.0559606481481482</v>
      </c>
      <c r="BY2" s="22" t="n">
        <f aca="false">IFERROR(VLOOKUP(BU$1&amp;":"&amp;BU2,'Finish order'!$E:$K,2,FALSE()),"")</f>
        <v>910</v>
      </c>
      <c r="BZ2" s="22" t="str">
        <f aca="false">IF(Table13[[#This Row],[Name]]="","",IF((COUNTIF($B$2:$B$4,BV2)&gt;0),"Top3",""))</f>
        <v/>
      </c>
      <c r="CB2" s="22" t="n">
        <v>1</v>
      </c>
      <c r="CC2" s="30" t="str">
        <f aca="false">IFERROR(VLOOKUP(CB$1&amp;":"&amp;CB2,'Finish order'!$E:$K,4,FALSE()),"")</f>
        <v>Joanna Schreiber</v>
      </c>
      <c r="CD2" s="22" t="str">
        <f aca="false">IFERROR(VLOOKUP(CB$1&amp;":"&amp;CB2,'Finish order'!$E:$K,5,FALSE()),"")</f>
        <v>Pudsey &amp; Bramley AC</v>
      </c>
      <c r="CE2" s="30" t="n">
        <f aca="false">IFERROR(VLOOKUP(CB$1&amp;":"&amp;CB2,'Finish order'!$E:$K,3,FALSE()),"")</f>
        <v>0.0742361111111111</v>
      </c>
      <c r="CF2" s="22" t="n">
        <f aca="false">IFERROR(VLOOKUP(CB$1&amp;":"&amp;CB2,'Finish order'!$E:$K,2,FALSE()),"")</f>
        <v>277</v>
      </c>
      <c r="CG2" s="22" t="str">
        <f aca="false">IF(Table14[[#This Row],[Name]]="","",IF((COUNTIF($Q$2:$Q$4,CC2)&gt;0),"Top3",""))</f>
        <v/>
      </c>
      <c r="CI2" s="31" t="n">
        <v>1</v>
      </c>
      <c r="CJ2" s="22" t="str">
        <f aca="false">IFERROR(VLOOKUP(CI$1&amp;":"&amp;CI2,'Finish order'!$E:$K,4,FALSE()),"")</f>
        <v>Karl Edwards</v>
      </c>
      <c r="CK2" s="22" t="str">
        <f aca="false">IFERROR(VLOOKUP(CI$1&amp;":"&amp;CI2,'Finish order'!$E:$K,5,FALSE()),"")</f>
        <v>Hartlepool Burn Road Harriers</v>
      </c>
      <c r="CL2" s="30" t="n">
        <f aca="false">IFERROR(VLOOKUP(CI$1&amp;":"&amp;CI2,'Finish order'!$E:$K,3,FALSE()),"")</f>
        <v>0.0648726851851852</v>
      </c>
      <c r="CM2" s="22" t="n">
        <f aca="false">IFERROR(VLOOKUP(CI$1&amp;":"&amp;CI2,'Finish order'!$E:$K,2,FALSE()),"")</f>
        <v>986</v>
      </c>
      <c r="CN2" s="22" t="str">
        <f aca="false">IF(Table15[[#This Row],[Name]]="","",IF((COUNTIF($B$2:$B$4,CJ2)&gt;0),"Top3",""))</f>
        <v/>
      </c>
      <c r="CP2" s="31" t="n">
        <v>1</v>
      </c>
      <c r="CQ2" s="22" t="str">
        <f aca="false">IFERROR(VLOOKUP(CP$1&amp;":"&amp;CP2,'Finish order'!$E:$K,4,FALSE()),"")</f>
        <v/>
      </c>
      <c r="CR2" s="22" t="str">
        <f aca="false">IFERROR(VLOOKUP(CP$1&amp;":"&amp;CP2,'Finish order'!$E:$K,5,FALSE()),"")</f>
        <v/>
      </c>
      <c r="CS2" s="30" t="str">
        <f aca="false">IFERROR(VLOOKUP(CP$1&amp;":"&amp;CP2,'Finish order'!$E:$K,3,FALSE()),"")</f>
        <v/>
      </c>
      <c r="CT2" s="22" t="str">
        <f aca="false">IFERROR(VLOOKUP(CP$1&amp;":"&amp;CP2,'Finish order'!$E:$K,2,FALSE()),"")</f>
        <v/>
      </c>
      <c r="CU2" s="22" t="str">
        <f aca="false">IF(Table16[[#This Row],[Name]]="","",IF((COUNTIF($Q$2:$Q$4,CQ2)&gt;0),"Top3",""))</f>
        <v/>
      </c>
      <c r="CV2" s="30"/>
      <c r="CW2" s="22" t="n">
        <v>1</v>
      </c>
      <c r="CX2" s="22" t="str">
        <f aca="false">IFERROR(VLOOKUP(CW$1&amp;":"&amp;CW2,'Finish order'!$E:$K,4,FALSE()),"")</f>
        <v/>
      </c>
      <c r="CY2" s="22" t="str">
        <f aca="false">IFERROR(VLOOKUP(CW$1&amp;":"&amp;CW2,'Finish order'!$E:$K,5,FALSE()),"")</f>
        <v/>
      </c>
      <c r="CZ2" s="30" t="str">
        <f aca="false">IFERROR(VLOOKUP(CW$1&amp;":"&amp;CW2,'Finish order'!$E:$K,3,FALSE()),"")</f>
        <v/>
      </c>
      <c r="DA2" s="22" t="str">
        <f aca="false">IFERROR(VLOOKUP(CW$1&amp;":"&amp;CW2,'Finish order'!$E:$K,2,FALSE()),"")</f>
        <v/>
      </c>
      <c r="DB2" s="22" t="str">
        <f aca="false">IF(Table17[[#This Row],[Name]]="","",IF((COUNTIF($B$2:$B$4,CX2)&gt;0),"Top3",""))</f>
        <v/>
      </c>
      <c r="DC2" s="30"/>
      <c r="DD2" s="22" t="n">
        <v>1</v>
      </c>
      <c r="DE2" s="22" t="str">
        <f aca="false">IFERROR(VLOOKUP(DD$1&amp;":"&amp;DD2,'Finish order'!$E:$K,4,FALSE()),"")</f>
        <v/>
      </c>
      <c r="DF2" s="22" t="str">
        <f aca="false">IFERROR(VLOOKUP(DD$1&amp;":"&amp;DD2,'Finish order'!$E:$K,5,FALSE()),"")</f>
        <v/>
      </c>
      <c r="DG2" s="30" t="str">
        <f aca="false">IFERROR(VLOOKUP(DD$1&amp;":"&amp;DD2,'Finish order'!$E:$K,3,FALSE()),"")</f>
        <v/>
      </c>
      <c r="DH2" s="22" t="str">
        <f aca="false">IFERROR(VLOOKUP(DD$1&amp;":"&amp;DD2,'Finish order'!$E:$K,2,FALSE()),"")</f>
        <v/>
      </c>
      <c r="DI2" s="22" t="str">
        <f aca="false">IF(Table18[[#This Row],[Name]]="","",IF((COUNTIF($Q$2:$Q$4,DE2)&gt;0),"Top3",""))</f>
        <v/>
      </c>
      <c r="DK2" s="22" t="n">
        <v>1</v>
      </c>
      <c r="DL2" s="22" t="str">
        <f aca="false">IFERROR(VLOOKUP(DK$1&amp;":"&amp;DK2,'Finish order'!$E:$K,4,FALSE()),"")</f>
        <v/>
      </c>
      <c r="DM2" s="22" t="str">
        <f aca="false">IFERROR(VLOOKUP(DK$1&amp;":"&amp;DK2,'Finish order'!$E:$K,5,FALSE()),"")</f>
        <v/>
      </c>
      <c r="DN2" s="30" t="str">
        <f aca="false">IFERROR(VLOOKUP(DK$1&amp;":"&amp;DK2,'Finish order'!$E:$K,3,FALSE()),"")</f>
        <v/>
      </c>
      <c r="DO2" s="22" t="str">
        <f aca="false">IFERROR(VLOOKUP(DK$1&amp;":"&amp;DK2,'Finish order'!$E:$K,2,FALSE()),"")</f>
        <v/>
      </c>
      <c r="DP2" s="22" t="str">
        <f aca="false">IF(Table1739[[#This Row],[Name]]="","",IF((COUNTIF($B$2:$B$4,DL2)&gt;0),"Top3",""))</f>
        <v/>
      </c>
      <c r="DQ2" s="30"/>
      <c r="DR2" s="22" t="n">
        <v>1</v>
      </c>
      <c r="DS2" s="22" t="str">
        <f aca="false">IFERROR(VLOOKUP(DR$1&amp;":"&amp;DR2,'Finish order'!$E:$K,4,FALSE()),"")</f>
        <v/>
      </c>
      <c r="DT2" s="22" t="str">
        <f aca="false">IFERROR(VLOOKUP(DR$1&amp;":"&amp;DR2,'Finish order'!$E:$K,5,FALSE()),"")</f>
        <v/>
      </c>
      <c r="DU2" s="30" t="str">
        <f aca="false">IFERROR(VLOOKUP(DR$1&amp;":"&amp;DR2,'Finish order'!$E:$K,3,FALSE()),"")</f>
        <v/>
      </c>
      <c r="DV2" s="22" t="str">
        <f aca="false">IFERROR(VLOOKUP(DR$1&amp;":"&amp;DR2,'Finish order'!$E:$K,2,FALSE()),"")</f>
        <v/>
      </c>
      <c r="DW2" s="22" t="str">
        <f aca="false">IF(Table1840[[#This Row],[Name]]="","",IF((COUNTIF($Q$2:$Q$4,DS2)&gt;0),"Top3",""))</f>
        <v/>
      </c>
    </row>
    <row r="3" customFormat="false" ht="15" hidden="false" customHeight="false" outlineLevel="0" collapsed="false">
      <c r="A3" s="22" t="n">
        <v>2</v>
      </c>
      <c r="B3" s="22" t="str">
        <f aca="false">IFERROR(VLOOKUP($A$1&amp;":"&amp;A3,'Finish order'!C:K,6,FALSE()),"")</f>
        <v>Dan Bateson</v>
      </c>
      <c r="C3" s="22" t="str">
        <f aca="false">IFERROR(VLOOKUP(A$1&amp;":"&amp;A3,'Finish order'!$C:$K,9,FALSE()),"")</f>
        <v>M40</v>
      </c>
      <c r="D3" s="22" t="str">
        <f aca="false">IFERROR(VLOOKUP(A$1&amp;":"&amp;A3,'Finish order'!$C:$K,7,FALSE()),"")</f>
        <v>Scarborough AC</v>
      </c>
      <c r="E3" s="30" t="n">
        <f aca="false">IFERROR(VLOOKUP($A$1&amp;":"&amp;A3,'Finish order'!C:K,5,FALSE()),"")</f>
        <v>0.0452430555555556</v>
      </c>
      <c r="F3" s="22" t="n">
        <f aca="false">IFERROR(VLOOKUP($A$1&amp;":"&amp;A3,'Finish order'!C:K,4,FALSE()),"")</f>
        <v>520</v>
      </c>
      <c r="G3" s="31" t="n">
        <f aca="false" t="array" ref="G3:G3">IFERROR(SMALL(IF($D$2:$D912=D3,$A$2:$A$911*1.001),1),"")</f>
        <v>1.001</v>
      </c>
      <c r="H3" s="31" t="n">
        <f aca="false" t="array" ref="H3:H3">IFERROR(SMALL(IF($D$2:$D912=D3,$A$2:$A$911*1.0001),2),"")</f>
        <v>2.0002</v>
      </c>
      <c r="I3" s="31" t="n">
        <f aca="false" t="array" ref="I3:I3">IFERROR(SMALL(IF($D$2:$D912=D3,$A$2:$A$911*1.00001),3),"")</f>
        <v>4.00004</v>
      </c>
      <c r="J3" s="31" t="n">
        <f aca="false" t="array" ref="J3:J3">IFERROR(SMALL(IF($D$2:$D912=D3,$A$2:$A$911*1.000001),4),"")</f>
        <v>27.000027</v>
      </c>
      <c r="K3" s="31" t="n">
        <f aca="false">IF(A3&lt;&gt;"", IF(COUNT(G3:J3)=4, SUM(G3:J3), "No"), "")</f>
        <v>34.001267</v>
      </c>
      <c r="L3" s="31" t="n">
        <f aca="false">IF(A3&lt;&gt;"", IF(COUNT(G3:I3)=3, SUM(G3:I3), "No"), "")</f>
        <v>7.00124</v>
      </c>
      <c r="M3" s="31" t="n">
        <f aca="false">IF(A3&lt;&gt;"", IF(COUNT(G3:H3)=2, SUM(G3:H3), "No"), "")</f>
        <v>3.0012</v>
      </c>
      <c r="N3" s="31" t="str">
        <f aca="false">Table1[[#This Row],[Club]]&amp;":"&amp;Table1[[#Headers],[Male]]</f>
        <v>Scarborough AC:Male</v>
      </c>
      <c r="P3" s="22" t="n">
        <v>2</v>
      </c>
      <c r="Q3" s="22" t="str">
        <f aca="false">IFERROR(VLOOKUP(P$1&amp;":"&amp;P3,'Finish order'!$C:$K,6,FALSE()),"")</f>
        <v>Rhona Marshall</v>
      </c>
      <c r="R3" s="22" t="str">
        <f aca="false">IFERROR(VLOOKUP(P$1&amp;":"&amp;P3,'Finish order'!$C:$K,9,FALSE()),"")</f>
        <v>W40</v>
      </c>
      <c r="S3" s="22" t="str">
        <f aca="false">IFERROR(VLOOKUP(P$1&amp;":"&amp;P3,'Finish order'!$C:$K,7,FALSE()),"")</f>
        <v>Scarborough AC</v>
      </c>
      <c r="T3" s="30" t="n">
        <f aca="false">IFERROR(VLOOKUP(P$1&amp;":"&amp;P3,'Finish order'!$C:$K,5,FALSE()),"")</f>
        <v>0.0545138888888889</v>
      </c>
      <c r="U3" s="22" t="n">
        <f aca="false">IFERROR(VLOOKUP(P$1&amp;":"&amp;P3,'Finish order'!$C:$K,4,FALSE()),"")</f>
        <v>109</v>
      </c>
      <c r="V3" s="31" t="n">
        <f aca="false" t="array" ref="V3:V3">IFERROR(SMALL(IF($S$2:$S912=S3,$P$2:$P$911*1.001),1),"")</f>
        <v>2.002</v>
      </c>
      <c r="W3" s="31" t="n">
        <f aca="false" t="array" ref="W3:W3">IFERROR(SMALL(IF($S$2:$S912=S3,$P$2:$P$911*1.0001),2),"")</f>
        <v>4.0004</v>
      </c>
      <c r="X3" s="31" t="n">
        <f aca="false" t="array" ref="X3:X3">IFERROR(SMALL(IF($S$2:$S912=S3,$P$2:$P$911*1.00001),3),"")</f>
        <v>8.00008</v>
      </c>
      <c r="Y3" s="31" t="n">
        <f aca="false" t="array" ref="Y3:Y3">IFERROR(SMALL(IF($S$2:$S912=S3,$P$2:$P$911*1.000001),4),"")</f>
        <v>23.000023</v>
      </c>
      <c r="Z3" s="31" t="n">
        <f aca="false">IF(P3&lt;&gt;"", IF(COUNT(V3:Y3)=4, SUM(V3:Y3), "No"), "")</f>
        <v>37.002503</v>
      </c>
      <c r="AA3" s="31" t="n">
        <f aca="false">IF(P3&lt;&gt;"", IF(COUNT(V3:X3)=3, SUM(V3:X3), "No"), "")</f>
        <v>14.00248</v>
      </c>
      <c r="AB3" s="31" t="n">
        <f aca="false">IF(P3&lt;&gt;"", IF(COUNT(V3:W3)=2, SUM(V3:W3), "No"), "")</f>
        <v>6.0024</v>
      </c>
      <c r="AC3" s="31" t="str">
        <f aca="false">Table4[[#This Row],[Club]]&amp;":"&amp;Table4[[#Headers],[Female]]</f>
        <v>Scarborough AC:Female</v>
      </c>
      <c r="AE3" s="22" t="n">
        <v>2</v>
      </c>
      <c r="AF3" s="22" t="str">
        <f aca="false">IFERROR(VLOOKUP(AE$1&amp;":"&amp;AE3,'Finish order'!$E:$K,4,FALSE()),"")</f>
        <v>James Mullholland</v>
      </c>
      <c r="AG3" s="22" t="str">
        <f aca="false">IFERROR(VLOOKUP(AE$1&amp;":"&amp;AE3,'Finish order'!$E:$K,5,FALSE()),"")</f>
        <v>Individual#</v>
      </c>
      <c r="AH3" s="30" t="n">
        <f aca="false">IFERROR(VLOOKUP(AE$1&amp;":"&amp;AE3,'Finish order'!$E:$K,3,FALSE()),"")</f>
        <v>0.055162037037037</v>
      </c>
      <c r="AI3" s="22" t="n">
        <f aca="false">IFERROR(VLOOKUP(AE$1&amp;":"&amp;AE3,'Finish order'!$E:$K,2,FALSE()),"")</f>
        <v>344</v>
      </c>
      <c r="AJ3" s="22" t="str">
        <f aca="false">IF(Table7[[#This Row],[Name]]="","",IF((COUNTIF($B$2:$B$4,AF3)&gt;0),"Top3",""))</f>
        <v/>
      </c>
      <c r="AL3" s="22" t="n">
        <v>2</v>
      </c>
      <c r="AM3" s="22" t="str">
        <f aca="false">IFERROR(VLOOKUP(AL$1&amp;":"&amp;AL3,'Finish order'!$E:$K,4,FALSE()),"")</f>
        <v/>
      </c>
      <c r="AN3" s="22" t="str">
        <f aca="false">IFERROR(VLOOKUP(AL$1&amp;":"&amp;AL3,'Finish order'!$E:$K,5,FALSE()),"")</f>
        <v/>
      </c>
      <c r="AO3" s="30" t="str">
        <f aca="false">IFERROR(VLOOKUP(AL$1&amp;":"&amp;AL3,'Finish order'!$E:$K,3,FALSE()),"")</f>
        <v/>
      </c>
      <c r="AP3" s="22" t="str">
        <f aca="false">IFERROR(VLOOKUP(AL$1&amp;":"&amp;AL3,'Finish order'!$E:$K,2,FALSE()),"")</f>
        <v/>
      </c>
      <c r="AQ3" s="22" t="str">
        <f aca="false">IF(Table8[[#This Row],[Name]]="","",IF((COUNTIF($Q$2:$Q$4,AM3)&gt;0),"Top3",""))</f>
        <v/>
      </c>
      <c r="AS3" s="22" t="n">
        <v>2</v>
      </c>
      <c r="AT3" s="22" t="str">
        <f aca="false">IFERROR(VLOOKUP(AS$1&amp;":"&amp;AS3,'Finish order'!$E:$K,4,FALSE()),"")</f>
        <v>Peter Walker</v>
      </c>
      <c r="AU3" s="22" t="str">
        <f aca="false">IFERROR(VLOOKUP(AS$1&amp;":"&amp;AS3,'Finish order'!$E:$K,5,FALSE()),"")</f>
        <v>York Knavesmire Harriers</v>
      </c>
      <c r="AV3" s="30" t="n">
        <f aca="false">IFERROR(VLOOKUP(AS$1&amp;":"&amp;AS3,'Finish order'!$E:$K,3,FALSE()),"")</f>
        <v>0.0514236111111111</v>
      </c>
      <c r="AW3" s="22" t="n">
        <f aca="false">IFERROR(VLOOKUP(AS$1&amp;":"&amp;AS3,'Finish order'!$E:$K,2,FALSE()),"")</f>
        <v>511</v>
      </c>
      <c r="AX3" s="22" t="str">
        <f aca="false">IF(Table9[[#This Row],[Name]]="","",IF((COUNTIF($B$2:$B$4,AT3)&gt;0),"Top3",""))</f>
        <v/>
      </c>
      <c r="AZ3" s="22" t="n">
        <v>2</v>
      </c>
      <c r="BA3" s="22" t="str">
        <f aca="false">IFERROR(VLOOKUP(AZ$1&amp;":"&amp;AZ3,'Finish order'!$E:$K,4,FALSE()),"")</f>
        <v>Rhona Marshall</v>
      </c>
      <c r="BB3" s="22" t="str">
        <f aca="false">IFERROR(VLOOKUP(AZ$1&amp;":"&amp;AZ3,'Finish order'!$E:$K,5,FALSE()),"")</f>
        <v>Scarborough AC</v>
      </c>
      <c r="BC3" s="30" t="n">
        <f aca="false">IFERROR(VLOOKUP(AZ$1&amp;":"&amp;AZ3,'Finish order'!$E:$K,3,FALSE()),"")</f>
        <v>0.0545138888888889</v>
      </c>
      <c r="BD3" s="22" t="n">
        <f aca="false">IFERROR(VLOOKUP(AZ$1&amp;":"&amp;AZ3,'Finish order'!$E:$K,2,FALSE()),"")</f>
        <v>109</v>
      </c>
      <c r="BE3" s="22" t="str">
        <f aca="false">IF(Table10[[#This Row],[Name]]="","",IF((COUNTIF($Q$2:$Q$4,BA3)&gt;0),"Top3",""))</f>
        <v>Top3</v>
      </c>
      <c r="BG3" s="22" t="n">
        <v>2</v>
      </c>
      <c r="BH3" s="22" t="str">
        <f aca="false">IFERROR(VLOOKUP(BG$1&amp;":"&amp;BG3,'Finish order'!$E:$K,4,FALSE()),"")</f>
        <v>Ashley Dodgson</v>
      </c>
      <c r="BI3" s="22" t="str">
        <f aca="false">IFERROR(VLOOKUP(BG$1&amp;":"&amp;BG3,'Finish order'!$E:$K,5,FALSE()),"")</f>
        <v>Thirsk &amp; Sowerby Harriers</v>
      </c>
      <c r="BJ3" s="30" t="n">
        <f aca="false">IFERROR(VLOOKUP(BG$1&amp;":"&amp;BG3,'Finish order'!$E:$K,3,FALSE()),"")</f>
        <v>0.0569328703703704</v>
      </c>
      <c r="BK3" s="22" t="n">
        <f aca="false">IFERROR(VLOOKUP(BG$1&amp;":"&amp;BG3,'Finish order'!$E:$K,2,FALSE()),"")</f>
        <v>718</v>
      </c>
      <c r="BL3" s="22" t="str">
        <f aca="false">IF(Table10[[#This Row],[Name]]="","",IF((COUNTIF($B$2:$B$4,BH3)&gt;0),"Top3",""))</f>
        <v/>
      </c>
      <c r="BN3" s="22" t="n">
        <v>2</v>
      </c>
      <c r="BO3" s="22" t="str">
        <f aca="false">IFERROR(VLOOKUP(BN$1&amp;":"&amp;BN3,'Finish order'!$E:$K,4,FALSE()),"")</f>
        <v>Steph Lishman</v>
      </c>
      <c r="BP3" s="22" t="str">
        <f aca="false">IFERROR(VLOOKUP(BN$1&amp;":"&amp;BN3,'Finish order'!$E:$K,5,FALSE()),"")</f>
        <v>Esk Valley Fell Club</v>
      </c>
      <c r="BQ3" s="30" t="n">
        <f aca="false">IFERROR(VLOOKUP(BN$1&amp;":"&amp;BN3,'Finish order'!$E:$K,3,FALSE()),"")</f>
        <v>0.0680787037037037</v>
      </c>
      <c r="BR3" s="22" t="n">
        <f aca="false">IFERROR(VLOOKUP(BN$1&amp;":"&amp;BN3,'Finish order'!$E:$K,2,FALSE()),"")</f>
        <v>206</v>
      </c>
      <c r="BS3" s="22" t="str">
        <f aca="false">IF(Table10[[#This Row],[Name]]="","",IF((COUNTIF($Q$2:$Q$4,BO3)&gt;0),"Top3",""))</f>
        <v/>
      </c>
      <c r="BU3" s="22" t="n">
        <v>2</v>
      </c>
      <c r="BV3" s="30" t="str">
        <f aca="false">IFERROR(VLOOKUP(BU$1&amp;":"&amp;BU3,'Finish order'!$E:$K,4,FALSE()),"")</f>
        <v>David Hughes</v>
      </c>
      <c r="BW3" s="22" t="str">
        <f aca="false">IFERROR(VLOOKUP(BU$1&amp;":"&amp;BU3,'Finish order'!$E:$K,5,FALSE()),"")</f>
        <v>North York Moors AC</v>
      </c>
      <c r="BX3" s="30" t="n">
        <f aca="false">IFERROR(VLOOKUP(BU$1&amp;":"&amp;BU3,'Finish order'!$E:$K,3,FALSE()),"")</f>
        <v>0.0560763888888889</v>
      </c>
      <c r="BY3" s="22" t="n">
        <f aca="false">IFERROR(VLOOKUP(BU$1&amp;":"&amp;BU3,'Finish order'!$E:$K,2,FALSE()),"")</f>
        <v>903</v>
      </c>
      <c r="BZ3" s="22" t="str">
        <f aca="false">IF(Table13[[#This Row],[Name]]="","",IF((COUNTIF($B$2:$B$4,BV3)&gt;0),"Top3",""))</f>
        <v/>
      </c>
      <c r="CB3" s="22" t="n">
        <v>2</v>
      </c>
      <c r="CC3" s="30" t="str">
        <f aca="false">IFERROR(VLOOKUP(CB$1&amp;":"&amp;CB3,'Finish order'!$E:$K,4,FALSE()),"")</f>
        <v>Julie Clayton</v>
      </c>
      <c r="CD3" s="22" t="str">
        <f aca="false">IFERROR(VLOOKUP(CB$1&amp;":"&amp;CB3,'Finish order'!$E:$K,5,FALSE()),"")</f>
        <v>Scarborough AC</v>
      </c>
      <c r="CE3" s="30" t="n">
        <f aca="false">IFERROR(VLOOKUP(CB$1&amp;":"&amp;CB3,'Finish order'!$E:$K,3,FALSE()),"")</f>
        <v>0.0802430555555556</v>
      </c>
      <c r="CF3" s="22" t="n">
        <f aca="false">IFERROR(VLOOKUP(CB$1&amp;":"&amp;CB3,'Finish order'!$E:$K,2,FALSE()),"")</f>
        <v>276</v>
      </c>
      <c r="CG3" s="22" t="str">
        <f aca="false">IF(Table14[[#This Row],[Name]]="","",IF((COUNTIF($Q$2:$Q$4,CC3)&gt;0),"Top3",""))</f>
        <v/>
      </c>
      <c r="CI3" s="31" t="n">
        <v>2</v>
      </c>
      <c r="CJ3" s="22" t="str">
        <f aca="false">IFERROR(VLOOKUP(CI$1&amp;":"&amp;CI3,'Finish order'!$E:$K,4,FALSE()),"")</f>
        <v>Geoffrey Usher</v>
      </c>
      <c r="CK3" s="22" t="str">
        <f aca="false">IFERROR(VLOOKUP(CI$1&amp;":"&amp;CI3,'Finish order'!$E:$K,5,FALSE()),"")</f>
        <v>Individual#</v>
      </c>
      <c r="CL3" s="30" t="n">
        <f aca="false">IFERROR(VLOOKUP(CI$1&amp;":"&amp;CI3,'Finish order'!$E:$K,3,FALSE()),"")</f>
        <v>0.0798958333333333</v>
      </c>
      <c r="CM3" s="22" t="n">
        <f aca="false">IFERROR(VLOOKUP(CI$1&amp;":"&amp;CI3,'Finish order'!$E:$K,2,FALSE()),"")</f>
        <v>987</v>
      </c>
      <c r="CN3" s="22" t="str">
        <f aca="false">IF(Table15[[#This Row],[Name]]="","",IF((COUNTIF($B$2:$B$4,CJ3)&gt;0),"Top3",""))</f>
        <v/>
      </c>
      <c r="CP3" s="31" t="n">
        <v>2</v>
      </c>
      <c r="CQ3" s="22" t="str">
        <f aca="false">IFERROR(VLOOKUP(CP$1&amp;":"&amp;CP3,'Finish order'!$E:$K,4,FALSE()),"")</f>
        <v/>
      </c>
      <c r="CR3" s="22" t="str">
        <f aca="false">IFERROR(VLOOKUP(CP$1&amp;":"&amp;CP3,'Finish order'!$E:$K,5,FALSE()),"")</f>
        <v/>
      </c>
      <c r="CS3" s="30" t="str">
        <f aca="false">IFERROR(VLOOKUP(CP$1&amp;":"&amp;CP3,'Finish order'!$E:$K,3,FALSE()),"")</f>
        <v/>
      </c>
      <c r="CT3" s="22" t="str">
        <f aca="false">IFERROR(VLOOKUP(CP$1&amp;":"&amp;CP3,'Finish order'!$E:$K,2,FALSE()),"")</f>
        <v/>
      </c>
      <c r="CU3" s="22" t="str">
        <f aca="false">IF(Table16[[#This Row],[Name]]="","",IF((COUNTIF($Q$2:$Q$4,CQ3)&gt;0),"Top3",""))</f>
        <v/>
      </c>
      <c r="CV3" s="30"/>
      <c r="CW3" s="22" t="n">
        <v>2</v>
      </c>
      <c r="CX3" s="22" t="str">
        <f aca="false">IFERROR(VLOOKUP(CW$1&amp;":"&amp;CW3,'Finish order'!$E:$K,4,FALSE()),"")</f>
        <v/>
      </c>
      <c r="CY3" s="22" t="str">
        <f aca="false">IFERROR(VLOOKUP(CW$1&amp;":"&amp;CW3,'Finish order'!$E:$K,5,FALSE()),"")</f>
        <v/>
      </c>
      <c r="CZ3" s="30" t="str">
        <f aca="false">IFERROR(VLOOKUP(CW$1&amp;":"&amp;CW3,'Finish order'!$E:$K,3,FALSE()),"")</f>
        <v/>
      </c>
      <c r="DA3" s="22" t="str">
        <f aca="false">IFERROR(VLOOKUP(CW$1&amp;":"&amp;CW3,'Finish order'!$E:$K,2,FALSE()),"")</f>
        <v/>
      </c>
      <c r="DB3" s="22" t="str">
        <f aca="false">IF(Table17[[#This Row],[Name]]="","",IF((COUNTIF($B$2:$B$4,CX3)&gt;0),"Top3",""))</f>
        <v/>
      </c>
      <c r="DC3" s="30"/>
      <c r="DD3" s="22" t="n">
        <v>2</v>
      </c>
      <c r="DE3" s="22" t="str">
        <f aca="false">IFERROR(VLOOKUP(DD$1&amp;":"&amp;DD3,'Finish order'!$E:$K,4,FALSE()),"")</f>
        <v/>
      </c>
      <c r="DF3" s="22" t="str">
        <f aca="false">IFERROR(VLOOKUP(DD$1&amp;":"&amp;DD3,'Finish order'!$E:$K,5,FALSE()),"")</f>
        <v/>
      </c>
      <c r="DG3" s="30" t="str">
        <f aca="false">IFERROR(VLOOKUP(DD$1&amp;":"&amp;DD3,'Finish order'!$E:$K,3,FALSE()),"")</f>
        <v/>
      </c>
      <c r="DH3" s="22" t="str">
        <f aca="false">IFERROR(VLOOKUP(DD$1&amp;":"&amp;DD3,'Finish order'!$E:$K,2,FALSE()),"")</f>
        <v/>
      </c>
      <c r="DI3" s="22" t="str">
        <f aca="false">IF(Table18[[#This Row],[Name]]="","",IF((COUNTIF($Q$2:$Q$4,DE3)&gt;0),"Top3",""))</f>
        <v/>
      </c>
      <c r="DK3" s="22" t="n">
        <v>2</v>
      </c>
      <c r="DL3" s="22" t="str">
        <f aca="false">IFERROR(VLOOKUP(DK$1&amp;":"&amp;DK3,'Finish order'!$E:$K,4,FALSE()),"")</f>
        <v/>
      </c>
      <c r="DM3" s="22" t="str">
        <f aca="false">IFERROR(VLOOKUP(DK$1&amp;":"&amp;DK3,'Finish order'!$E:$K,5,FALSE()),"")</f>
        <v/>
      </c>
      <c r="DN3" s="30" t="str">
        <f aca="false">IFERROR(VLOOKUP(DK$1&amp;":"&amp;DK3,'Finish order'!$E:$K,3,FALSE()),"")</f>
        <v/>
      </c>
      <c r="DO3" s="22" t="str">
        <f aca="false">IFERROR(VLOOKUP(DK$1&amp;":"&amp;DK3,'Finish order'!$E:$K,2,FALSE()),"")</f>
        <v/>
      </c>
      <c r="DP3" s="22" t="str">
        <f aca="false">IF(Table1739[[#This Row],[Name]]="","",IF((COUNTIF($B$2:$B$4,DL3)&gt;0),"Top3",""))</f>
        <v/>
      </c>
      <c r="DQ3" s="30"/>
      <c r="DR3" s="22" t="n">
        <v>2</v>
      </c>
      <c r="DS3" s="22" t="str">
        <f aca="false">IFERROR(VLOOKUP(DR$1&amp;":"&amp;DR3,'Finish order'!$E:$K,4,FALSE()),"")</f>
        <v/>
      </c>
      <c r="DT3" s="22" t="str">
        <f aca="false">IFERROR(VLOOKUP(DR$1&amp;":"&amp;DR3,'Finish order'!$E:$K,5,FALSE()),"")</f>
        <v/>
      </c>
      <c r="DU3" s="30" t="str">
        <f aca="false">IFERROR(VLOOKUP(DR$1&amp;":"&amp;DR3,'Finish order'!$E:$K,3,FALSE()),"")</f>
        <v/>
      </c>
      <c r="DV3" s="22" t="str">
        <f aca="false">IFERROR(VLOOKUP(DR$1&amp;":"&amp;DR3,'Finish order'!$E:$K,2,FALSE()),"")</f>
        <v/>
      </c>
      <c r="DW3" s="22" t="str">
        <f aca="false">IF(Table1840[[#This Row],[Name]]="","",IF((COUNTIF($Q$2:$Q$4,DS3)&gt;0),"Top3",""))</f>
        <v/>
      </c>
    </row>
    <row r="4" customFormat="false" ht="15" hidden="false" customHeight="false" outlineLevel="0" collapsed="false">
      <c r="A4" s="22" t="n">
        <v>3</v>
      </c>
      <c r="B4" s="22" t="str">
        <f aca="false">IFERROR(VLOOKUP($A$1&amp;":"&amp;A4,'Finish order'!C:K,6,FALSE()),"")</f>
        <v>Robert Preston</v>
      </c>
      <c r="C4" s="22" t="str">
        <f aca="false">IFERROR(VLOOKUP(A$1&amp;":"&amp;A4,'Finish order'!$C:$K,9,FALSE()),"")</f>
        <v>MSEN</v>
      </c>
      <c r="D4" s="22" t="str">
        <f aca="false">IFERROR(VLOOKUP(A$1&amp;":"&amp;A4,'Finish order'!$C:$K,7,FALSE()),"")</f>
        <v>Pickering RC</v>
      </c>
      <c r="E4" s="30" t="n">
        <f aca="false">IFERROR(VLOOKUP($A$1&amp;":"&amp;A4,'Finish order'!C:K,5,FALSE()),"")</f>
        <v>0.0480555555555556</v>
      </c>
      <c r="F4" s="22" t="n">
        <f aca="false">IFERROR(VLOOKUP($A$1&amp;":"&amp;A4,'Finish order'!C:K,4,FALSE()),"")</f>
        <v>313</v>
      </c>
      <c r="G4" s="31" t="n">
        <f aca="false" t="array" ref="G4:G4">IFERROR(SMALL(IF($D$2:$D913=D4,$A$2:$A$911*1.001),1),"")</f>
        <v>3.003</v>
      </c>
      <c r="H4" s="31" t="n">
        <f aca="false" t="array" ref="H4:H4">IFERROR(SMALL(IF($D$2:$D913=D4,$A$2:$A$911*1.0001),2),"")</f>
        <v>13.0013</v>
      </c>
      <c r="I4" s="31" t="n">
        <f aca="false" t="array" ref="I4:I4">IFERROR(SMALL(IF($D$2:$D913=D4,$A$2:$A$911*1.00001),3),"")</f>
        <v>20.0002</v>
      </c>
      <c r="J4" s="31" t="n">
        <f aca="false" t="array" ref="J4:J4">IFERROR(SMALL(IF($D$2:$D913=D4,$A$2:$A$911*1.000001),4),"")</f>
        <v>32.000032</v>
      </c>
      <c r="K4" s="31" t="n">
        <f aca="false">IF(A4&lt;&gt;"", IF(COUNT(G4:J4)=4, SUM(G4:J4), "No"), "")</f>
        <v>68.004532</v>
      </c>
      <c r="L4" s="31" t="n">
        <f aca="false">IF(A4&lt;&gt;"", IF(COUNT(G4:I4)=3, SUM(G4:I4), "No"), "")</f>
        <v>36.0045</v>
      </c>
      <c r="M4" s="31" t="n">
        <f aca="false">IF(A4&lt;&gt;"", IF(COUNT(G4:H4)=2, SUM(G4:H4), "No"), "")</f>
        <v>16.0043</v>
      </c>
      <c r="N4" s="31" t="str">
        <f aca="false">Table1[[#This Row],[Club]]&amp;":"&amp;Table1[[#Headers],[Male]]</f>
        <v>Pickering RC:Male</v>
      </c>
      <c r="P4" s="22" t="n">
        <v>3</v>
      </c>
      <c r="Q4" s="22" t="str">
        <f aca="false">IFERROR(VLOOKUP(P$1&amp;":"&amp;P4,'Finish order'!$C:$K,6,FALSE()),"")</f>
        <v>Kelly Richmond</v>
      </c>
      <c r="R4" s="22" t="str">
        <f aca="false">IFERROR(VLOOKUP(P$1&amp;":"&amp;P4,'Finish order'!$C:$K,9,FALSE()),"")</f>
        <v>WSEN</v>
      </c>
      <c r="S4" s="22" t="str">
        <f aca="false">IFERROR(VLOOKUP(P$1&amp;":"&amp;P4,'Finish order'!$C:$K,7,FALSE()),"")</f>
        <v>Pickering RC</v>
      </c>
      <c r="T4" s="30" t="n">
        <f aca="false">IFERROR(VLOOKUP(P$1&amp;":"&amp;P4,'Finish order'!$C:$K,5,FALSE()),"")</f>
        <v>0.0610763888888889</v>
      </c>
      <c r="U4" s="22" t="n">
        <f aca="false">IFERROR(VLOOKUP(P$1&amp;":"&amp;P4,'Finish order'!$C:$K,4,FALSE()),"")</f>
        <v>37</v>
      </c>
      <c r="V4" s="31" t="n">
        <f aca="false" t="array" ref="V4:V4">IFERROR(SMALL(IF($S$2:$S913=S4,$P$2:$P$911*1.001),1),"")</f>
        <v>3.003</v>
      </c>
      <c r="W4" s="31" t="n">
        <f aca="false" t="array" ref="W4:W4">IFERROR(SMALL(IF($S$2:$S913=S4,$P$2:$P$911*1.0001),2),"")</f>
        <v>12.0012</v>
      </c>
      <c r="X4" s="31" t="n">
        <f aca="false" t="array" ref="X4:X4">IFERROR(SMALL(IF($S$2:$S913=S4,$P$2:$P$911*1.00001),3),"")</f>
        <v>15.00015</v>
      </c>
      <c r="Y4" s="31" t="n">
        <f aca="false" t="array" ref="Y4:Y4">IFERROR(SMALL(IF($S$2:$S913=S4,$P$2:$P$911*1.000001),4),"")</f>
        <v>22.000022</v>
      </c>
      <c r="Z4" s="31" t="n">
        <f aca="false">IF(P4&lt;&gt;"", IF(COUNT(V4:Y4)=4, SUM(V4:Y4), "No"), "")</f>
        <v>52.004372</v>
      </c>
      <c r="AA4" s="31" t="n">
        <f aca="false">IF(P4&lt;&gt;"", IF(COUNT(V4:X4)=3, SUM(V4:X4), "No"), "")</f>
        <v>30.00435</v>
      </c>
      <c r="AB4" s="31" t="n">
        <f aca="false">IF(P4&lt;&gt;"", IF(COUNT(V4:W4)=2, SUM(V4:W4), "No"), "")</f>
        <v>15.0042</v>
      </c>
      <c r="AC4" s="31" t="str">
        <f aca="false">Table4[[#This Row],[Club]]&amp;":"&amp;Table4[[#Headers],[Female]]</f>
        <v>Pickering RC:Female</v>
      </c>
      <c r="AE4" s="22" t="n">
        <v>3</v>
      </c>
      <c r="AF4" s="22" t="str">
        <f aca="false">IFERROR(VLOOKUP(AE$1&amp;":"&amp;AE4,'Finish order'!$E:$K,4,FALSE()),"")</f>
        <v/>
      </c>
      <c r="AG4" s="22" t="str">
        <f aca="false">IFERROR(VLOOKUP(AE$1&amp;":"&amp;AE4,'Finish order'!$E:$K,5,FALSE()),"")</f>
        <v/>
      </c>
      <c r="AH4" s="30" t="str">
        <f aca="false">IFERROR(VLOOKUP(AE$1&amp;":"&amp;AE4,'Finish order'!$E:$K,3,FALSE()),"")</f>
        <v/>
      </c>
      <c r="AI4" s="22" t="str">
        <f aca="false">IFERROR(VLOOKUP(AE$1&amp;":"&amp;AE4,'Finish order'!$E:$K,2,FALSE()),"")</f>
        <v/>
      </c>
      <c r="AJ4" s="22" t="str">
        <f aca="false">IF(Table7[[#This Row],[Name]]="","",IF((COUNTIF($B$2:$B$4,AF4)&gt;0),"Top3",""))</f>
        <v/>
      </c>
      <c r="AL4" s="22" t="n">
        <v>3</v>
      </c>
      <c r="AM4" s="22" t="str">
        <f aca="false">IFERROR(VLOOKUP(AL$1&amp;":"&amp;AL4,'Finish order'!$E:$K,4,FALSE()),"")</f>
        <v/>
      </c>
      <c r="AN4" s="22" t="str">
        <f aca="false">IFERROR(VLOOKUP(AL$1&amp;":"&amp;AL4,'Finish order'!$E:$K,5,FALSE()),"")</f>
        <v/>
      </c>
      <c r="AO4" s="30" t="str">
        <f aca="false">IFERROR(VLOOKUP(AL$1&amp;":"&amp;AL4,'Finish order'!$E:$K,3,FALSE()),"")</f>
        <v/>
      </c>
      <c r="AP4" s="22" t="str">
        <f aca="false">IFERROR(VLOOKUP(AL$1&amp;":"&amp;AL4,'Finish order'!$E:$K,2,FALSE()),"")</f>
        <v/>
      </c>
      <c r="AQ4" s="22" t="str">
        <f aca="false">IF(Table8[[#This Row],[Name]]="","",IF((COUNTIF($Q$2:$Q$4,AM4)&gt;0),"Top3",""))</f>
        <v/>
      </c>
      <c r="AS4" s="22" t="n">
        <v>3</v>
      </c>
      <c r="AT4" s="22" t="str">
        <f aca="false">IFERROR(VLOOKUP(AS$1&amp;":"&amp;AS4,'Finish order'!$E:$K,4,FALSE()),"")</f>
        <v>Rorie McIntosh</v>
      </c>
      <c r="AU4" s="22" t="str">
        <f aca="false">IFERROR(VLOOKUP(AS$1&amp;":"&amp;AS4,'Finish order'!$E:$K,5,FALSE()),"")</f>
        <v>Esk Valley Fell Club</v>
      </c>
      <c r="AV4" s="30" t="n">
        <f aca="false">IFERROR(VLOOKUP(AS$1&amp;":"&amp;AS4,'Finish order'!$E:$K,3,FALSE()),"")</f>
        <v>0.0524884259259259</v>
      </c>
      <c r="AW4" s="22" t="n">
        <f aca="false">IFERROR(VLOOKUP(AS$1&amp;":"&amp;AS4,'Finish order'!$E:$K,2,FALSE()),"")</f>
        <v>543</v>
      </c>
      <c r="AX4" s="22" t="str">
        <f aca="false">IF(Table9[[#This Row],[Name]]="","",IF((COUNTIF($B$2:$B$4,AT4)&gt;0),"Top3",""))</f>
        <v/>
      </c>
      <c r="AZ4" s="22" t="n">
        <v>3</v>
      </c>
      <c r="BA4" s="22" t="str">
        <f aca="false">IFERROR(VLOOKUP(AZ$1&amp;":"&amp;AZ4,'Finish order'!$E:$K,4,FALSE()),"")</f>
        <v/>
      </c>
      <c r="BB4" s="22" t="str">
        <f aca="false">IFERROR(VLOOKUP(AZ$1&amp;":"&amp;AZ4,'Finish order'!$E:$K,5,FALSE()),"")</f>
        <v/>
      </c>
      <c r="BC4" s="30" t="str">
        <f aca="false">IFERROR(VLOOKUP(AZ$1&amp;":"&amp;AZ4,'Finish order'!$E:$K,3,FALSE()),"")</f>
        <v/>
      </c>
      <c r="BD4" s="22" t="str">
        <f aca="false">IFERROR(VLOOKUP(AZ$1&amp;":"&amp;AZ4,'Finish order'!$E:$K,2,FALSE()),"")</f>
        <v/>
      </c>
      <c r="BE4" s="22" t="str">
        <f aca="false">IF(Table10[[#This Row],[Name]]="","",IF((COUNTIF($Q$2:$Q$4,BA4)&gt;0),"Top3",""))</f>
        <v/>
      </c>
      <c r="BG4" s="22" t="n">
        <v>3</v>
      </c>
      <c r="BH4" s="22" t="str">
        <f aca="false">IFERROR(VLOOKUP(BG$1&amp;":"&amp;BG4,'Finish order'!$E:$K,4,FALSE()),"")</f>
        <v>Stephen Hardy</v>
      </c>
      <c r="BI4" s="22" t="str">
        <f aca="false">IFERROR(VLOOKUP(BG$1&amp;":"&amp;BG4,'Finish order'!$E:$K,5,FALSE()),"")</f>
        <v>Loftus &amp; Whitby AC</v>
      </c>
      <c r="BJ4" s="30" t="n">
        <f aca="false">IFERROR(VLOOKUP(BG$1&amp;":"&amp;BG4,'Finish order'!$E:$K,3,FALSE()),"")</f>
        <v>0.0591319444444444</v>
      </c>
      <c r="BK4" s="22" t="n">
        <f aca="false">IFERROR(VLOOKUP(BG$1&amp;":"&amp;BG4,'Finish order'!$E:$K,2,FALSE()),"")</f>
        <v>701</v>
      </c>
      <c r="BL4" s="22" t="str">
        <f aca="false">IF(Table10[[#This Row],[Name]]="","",IF((COUNTIF($B$2:$B$4,BH4)&gt;0),"Top3",""))</f>
        <v/>
      </c>
      <c r="BN4" s="22" t="n">
        <v>3</v>
      </c>
      <c r="BO4" s="22" t="str">
        <f aca="false">IFERROR(VLOOKUP(BN$1&amp;":"&amp;BN4,'Finish order'!$E:$K,4,FALSE()),"")</f>
        <v>Sally Carro Goodwill</v>
      </c>
      <c r="BP4" s="22" t="str">
        <f aca="false">IFERROR(VLOOKUP(BN$1&amp;":"&amp;BN4,'Finish order'!$E:$K,5,FALSE()),"")</f>
        <v>York Knavesmire Harriers</v>
      </c>
      <c r="BQ4" s="30" t="n">
        <f aca="false">IFERROR(VLOOKUP(BN$1&amp;":"&amp;BN4,'Finish order'!$E:$K,3,FALSE()),"")</f>
        <v>0.0686226851851852</v>
      </c>
      <c r="BR4" s="22" t="n">
        <f aca="false">IFERROR(VLOOKUP(BN$1&amp;":"&amp;BN4,'Finish order'!$E:$K,2,FALSE()),"")</f>
        <v>220</v>
      </c>
      <c r="BS4" s="22" t="str">
        <f aca="false">IF(Table10[[#This Row],[Name]]="","",IF((COUNTIF($Q$2:$Q$4,BO4)&gt;0),"Top3",""))</f>
        <v/>
      </c>
      <c r="BU4" s="22" t="n">
        <v>3</v>
      </c>
      <c r="BV4" s="30" t="str">
        <f aca="false">IFERROR(VLOOKUP(BU$1&amp;":"&amp;BU4,'Finish order'!$E:$K,4,FALSE()),"")</f>
        <v>David Allison</v>
      </c>
      <c r="BW4" s="22" t="str">
        <f aca="false">IFERROR(VLOOKUP(BU$1&amp;":"&amp;BU4,'Finish order'!$E:$K,5,FALSE()),"")</f>
        <v>North York Moors AC</v>
      </c>
      <c r="BX4" s="30" t="n">
        <f aca="false">IFERROR(VLOOKUP(BU$1&amp;":"&amp;BU4,'Finish order'!$E:$K,3,FALSE()),"")</f>
        <v>0.0561574074074074</v>
      </c>
      <c r="BY4" s="22" t="n">
        <f aca="false">IFERROR(VLOOKUP(BU$1&amp;":"&amp;BU4,'Finish order'!$E:$K,2,FALSE()),"")</f>
        <v>904</v>
      </c>
      <c r="BZ4" s="22" t="str">
        <f aca="false">IF(Table13[[#This Row],[Name]]="","",IF((COUNTIF($B$2:$B$4,BV4)&gt;0),"Top3",""))</f>
        <v/>
      </c>
      <c r="CB4" s="22" t="n">
        <v>3</v>
      </c>
      <c r="CC4" s="30" t="str">
        <f aca="false">IFERROR(VLOOKUP(CB$1&amp;":"&amp;CB4,'Finish order'!$E:$K,4,FALSE()),"")</f>
        <v>Sally Kingscott</v>
      </c>
      <c r="CD4" s="22" t="str">
        <f aca="false">IFERROR(VLOOKUP(CB$1&amp;":"&amp;CB4,'Finish order'!$E:$K,5,FALSE()),"")</f>
        <v>Scarborough AC</v>
      </c>
      <c r="CE4" s="30" t="n">
        <f aca="false">IFERROR(VLOOKUP(CB$1&amp;":"&amp;CB4,'Finish order'!$E:$K,3,FALSE()),"")</f>
        <v>0.0939467592592593</v>
      </c>
      <c r="CF4" s="22" t="n">
        <f aca="false">IFERROR(VLOOKUP(CB$1&amp;":"&amp;CB4,'Finish order'!$E:$K,2,FALSE()),"")</f>
        <v>274</v>
      </c>
      <c r="CG4" s="22" t="str">
        <f aca="false">IF(Table14[[#This Row],[Name]]="","",IF((COUNTIF($Q$2:$Q$4,CC4)&gt;0),"Top3",""))</f>
        <v/>
      </c>
      <c r="CI4" s="31" t="n">
        <v>3</v>
      </c>
      <c r="CJ4" s="22" t="str">
        <f aca="false">IFERROR(VLOOKUP(CI$1&amp;":"&amp;CI4,'Finish order'!$E:$K,4,FALSE()),"")</f>
        <v/>
      </c>
      <c r="CK4" s="22" t="str">
        <f aca="false">IFERROR(VLOOKUP(CI$1&amp;":"&amp;CI4,'Finish order'!$E:$K,5,FALSE()),"")</f>
        <v/>
      </c>
      <c r="CL4" s="30" t="str">
        <f aca="false">IFERROR(VLOOKUP(CI$1&amp;":"&amp;CI4,'Finish order'!$E:$K,3,FALSE()),"")</f>
        <v/>
      </c>
      <c r="CM4" s="22" t="str">
        <f aca="false">IFERROR(VLOOKUP(CI$1&amp;":"&amp;CI4,'Finish order'!$E:$K,2,FALSE()),"")</f>
        <v/>
      </c>
      <c r="CN4" s="22" t="str">
        <f aca="false">IF(Table15[[#This Row],[Name]]="","",IF((COUNTIF($B$2:$B$4,CJ4)&gt;0),"Top3",""))</f>
        <v/>
      </c>
      <c r="CP4" s="31" t="n">
        <v>3</v>
      </c>
      <c r="CQ4" s="22" t="str">
        <f aca="false">IFERROR(VLOOKUP(CP$1&amp;":"&amp;CP4,'Finish order'!$E:$K,4,FALSE()),"")</f>
        <v/>
      </c>
      <c r="CR4" s="22" t="str">
        <f aca="false">IFERROR(VLOOKUP(CP$1&amp;":"&amp;CP4,'Finish order'!$E:$K,5,FALSE()),"")</f>
        <v/>
      </c>
      <c r="CS4" s="30" t="str">
        <f aca="false">IFERROR(VLOOKUP(CP$1&amp;":"&amp;CP4,'Finish order'!$E:$K,3,FALSE()),"")</f>
        <v/>
      </c>
      <c r="CT4" s="22" t="str">
        <f aca="false">IFERROR(VLOOKUP(CP$1&amp;":"&amp;CP4,'Finish order'!$E:$K,2,FALSE()),"")</f>
        <v/>
      </c>
      <c r="CU4" s="22" t="str">
        <f aca="false">IF(Table16[[#This Row],[Name]]="","",IF((COUNTIF($Q$2:$Q$4,CQ4)&gt;0),"Top3",""))</f>
        <v/>
      </c>
      <c r="CV4" s="30"/>
      <c r="CW4" s="22" t="n">
        <v>3</v>
      </c>
      <c r="CX4" s="22" t="str">
        <f aca="false">IFERROR(VLOOKUP(CW$1&amp;":"&amp;CW4,'Finish order'!$E:$K,4,FALSE()),"")</f>
        <v/>
      </c>
      <c r="CY4" s="22" t="str">
        <f aca="false">IFERROR(VLOOKUP(CW$1&amp;":"&amp;CW4,'Finish order'!$E:$K,5,FALSE()),"")</f>
        <v/>
      </c>
      <c r="CZ4" s="30" t="str">
        <f aca="false">IFERROR(VLOOKUP(CW$1&amp;":"&amp;CW4,'Finish order'!$E:$K,3,FALSE()),"")</f>
        <v/>
      </c>
      <c r="DA4" s="22" t="str">
        <f aca="false">IFERROR(VLOOKUP(CW$1&amp;":"&amp;CW4,'Finish order'!$E:$K,2,FALSE()),"")</f>
        <v/>
      </c>
      <c r="DB4" s="22" t="str">
        <f aca="false">IF(Table17[[#This Row],[Name]]="","",IF((COUNTIF($B$2:$B$4,CX4)&gt;0),"Top3",""))</f>
        <v/>
      </c>
      <c r="DC4" s="30"/>
      <c r="DD4" s="22" t="n">
        <v>3</v>
      </c>
      <c r="DE4" s="22" t="str">
        <f aca="false">IFERROR(VLOOKUP(DD$1&amp;":"&amp;DD4,'Finish order'!$E:$K,4,FALSE()),"")</f>
        <v/>
      </c>
      <c r="DF4" s="22" t="str">
        <f aca="false">IFERROR(VLOOKUP(DD$1&amp;":"&amp;DD4,'Finish order'!$E:$K,5,FALSE()),"")</f>
        <v/>
      </c>
      <c r="DG4" s="30" t="str">
        <f aca="false">IFERROR(VLOOKUP(DD$1&amp;":"&amp;DD4,'Finish order'!$E:$K,3,FALSE()),"")</f>
        <v/>
      </c>
      <c r="DH4" s="22" t="str">
        <f aca="false">IFERROR(VLOOKUP(DD$1&amp;":"&amp;DD4,'Finish order'!$E:$K,2,FALSE()),"")</f>
        <v/>
      </c>
      <c r="DI4" s="22" t="str">
        <f aca="false">IF(Table18[[#This Row],[Name]]="","",IF((COUNTIF($Q$2:$Q$4,DE4)&gt;0),"Top3",""))</f>
        <v/>
      </c>
      <c r="DK4" s="22" t="n">
        <v>3</v>
      </c>
      <c r="DL4" s="22" t="str">
        <f aca="false">IFERROR(VLOOKUP(DK$1&amp;":"&amp;DK4,'Finish order'!$E:$K,4,FALSE()),"")</f>
        <v/>
      </c>
      <c r="DM4" s="22" t="str">
        <f aca="false">IFERROR(VLOOKUP(DK$1&amp;":"&amp;DK4,'Finish order'!$E:$K,5,FALSE()),"")</f>
        <v/>
      </c>
      <c r="DN4" s="30" t="str">
        <f aca="false">IFERROR(VLOOKUP(DK$1&amp;":"&amp;DK4,'Finish order'!$E:$K,3,FALSE()),"")</f>
        <v/>
      </c>
      <c r="DO4" s="22" t="str">
        <f aca="false">IFERROR(VLOOKUP(DK$1&amp;":"&amp;DK4,'Finish order'!$E:$K,2,FALSE()),"")</f>
        <v/>
      </c>
      <c r="DP4" s="22" t="str">
        <f aca="false">IF(Table1739[[#This Row],[Name]]="","",IF((COUNTIF($B$2:$B$4,DL4)&gt;0),"Top3",""))</f>
        <v/>
      </c>
      <c r="DQ4" s="30"/>
      <c r="DR4" s="22" t="n">
        <v>3</v>
      </c>
      <c r="DS4" s="22" t="str">
        <f aca="false">IFERROR(VLOOKUP(DR$1&amp;":"&amp;DR4,'Finish order'!$E:$K,4,FALSE()),"")</f>
        <v/>
      </c>
      <c r="DT4" s="22" t="str">
        <f aca="false">IFERROR(VLOOKUP(DR$1&amp;":"&amp;DR4,'Finish order'!$E:$K,5,FALSE()),"")</f>
        <v/>
      </c>
      <c r="DU4" s="30" t="str">
        <f aca="false">IFERROR(VLOOKUP(DR$1&amp;":"&amp;DR4,'Finish order'!$E:$K,3,FALSE()),"")</f>
        <v/>
      </c>
      <c r="DV4" s="22" t="str">
        <f aca="false">IFERROR(VLOOKUP(DR$1&amp;":"&amp;DR4,'Finish order'!$E:$K,2,FALSE()),"")</f>
        <v/>
      </c>
      <c r="DW4" s="22" t="str">
        <f aca="false">IF(Table1840[[#This Row],[Name]]="","",IF((COUNTIF($Q$2:$Q$4,DS4)&gt;0),"Top3",""))</f>
        <v/>
      </c>
    </row>
    <row r="5" customFormat="false" ht="15" hidden="false" customHeight="false" outlineLevel="0" collapsed="false">
      <c r="A5" s="22" t="n">
        <v>4</v>
      </c>
      <c r="B5" s="22" t="str">
        <f aca="false">IFERROR(VLOOKUP($A$1&amp;":"&amp;A5,'Finish order'!C:K,6,FALSE()),"")</f>
        <v>Paul Lawton</v>
      </c>
      <c r="C5" s="22" t="str">
        <f aca="false">IFERROR(VLOOKUP(A$1&amp;":"&amp;A5,'Finish order'!$C:$K,9,FALSE()),"")</f>
        <v>MSEN</v>
      </c>
      <c r="D5" s="22" t="str">
        <f aca="false">IFERROR(VLOOKUP(A$1&amp;":"&amp;A5,'Finish order'!$C:$K,7,FALSE()),"")</f>
        <v>Scarborough AC</v>
      </c>
      <c r="E5" s="30" t="n">
        <f aca="false">IFERROR(VLOOKUP($A$1&amp;":"&amp;A5,'Finish order'!C:K,5,FALSE()),"")</f>
        <v>0.0500694444444444</v>
      </c>
      <c r="F5" s="22" t="n">
        <f aca="false">IFERROR(VLOOKUP($A$1&amp;":"&amp;A5,'Finish order'!C:K,4,FALSE()),"")</f>
        <v>333</v>
      </c>
      <c r="G5" s="31" t="n">
        <f aca="false" t="array" ref="G5:G5">IFERROR(SMALL(IF($D$2:$D914=D5,$A$2:$A$911*1.001),1),"")</f>
        <v>1.001</v>
      </c>
      <c r="H5" s="31" t="n">
        <f aca="false" t="array" ref="H5:H5">IFERROR(SMALL(IF($D$2:$D914=D5,$A$2:$A$911*1.0001),2),"")</f>
        <v>2.0002</v>
      </c>
      <c r="I5" s="31" t="n">
        <f aca="false" t="array" ref="I5:I5">IFERROR(SMALL(IF($D$2:$D914=D5,$A$2:$A$911*1.00001),3),"")</f>
        <v>4.00004</v>
      </c>
      <c r="J5" s="31" t="n">
        <f aca="false" t="array" ref="J5:J5">IFERROR(SMALL(IF($D$2:$D914=D5,$A$2:$A$911*1.000001),4),"")</f>
        <v>27.000027</v>
      </c>
      <c r="K5" s="31" t="n">
        <f aca="false">IF(A5&lt;&gt;"", IF(COUNT(G5:J5)=4, SUM(G5:J5), "No"), "")</f>
        <v>34.001267</v>
      </c>
      <c r="L5" s="31" t="n">
        <f aca="false">IF(A5&lt;&gt;"", IF(COUNT(G5:I5)=3, SUM(G5:I5), "No"), "")</f>
        <v>7.00124</v>
      </c>
      <c r="M5" s="31" t="n">
        <f aca="false">IF(A5&lt;&gt;"", IF(COUNT(G5:H5)=2, SUM(G5:H5), "No"), "")</f>
        <v>3.0012</v>
      </c>
      <c r="N5" s="31" t="str">
        <f aca="false">Table1[[#This Row],[Club]]&amp;":"&amp;Table1[[#Headers],[Male]]</f>
        <v>Scarborough AC:Male</v>
      </c>
      <c r="P5" s="22" t="n">
        <v>4</v>
      </c>
      <c r="Q5" s="22" t="str">
        <f aca="false">IFERROR(VLOOKUP(P$1&amp;":"&amp;P5,'Finish order'!$C:$K,6,FALSE()),"")</f>
        <v>Hester Butterworth</v>
      </c>
      <c r="R5" s="22" t="str">
        <f aca="false">IFERROR(VLOOKUP(P$1&amp;":"&amp;P5,'Finish order'!$C:$K,9,FALSE()),"")</f>
        <v>W55</v>
      </c>
      <c r="S5" s="22" t="str">
        <f aca="false">IFERROR(VLOOKUP(P$1&amp;":"&amp;P5,'Finish order'!$C:$K,7,FALSE()),"")</f>
        <v>Scarborough AC</v>
      </c>
      <c r="T5" s="30" t="n">
        <f aca="false">IFERROR(VLOOKUP(P$1&amp;":"&amp;P5,'Finish order'!$C:$K,5,FALSE()),"")</f>
        <v>0.0618518518518519</v>
      </c>
      <c r="U5" s="22" t="n">
        <f aca="false">IFERROR(VLOOKUP(P$1&amp;":"&amp;P5,'Finish order'!$C:$K,4,FALSE()),"")</f>
        <v>258</v>
      </c>
      <c r="V5" s="31" t="n">
        <f aca="false" t="array" ref="V5:V5">IFERROR(SMALL(IF($S$2:$S914=S5,$P$2:$P$911*1.001),1),"")</f>
        <v>2.002</v>
      </c>
      <c r="W5" s="31" t="n">
        <f aca="false" t="array" ref="W5:W5">IFERROR(SMALL(IF($S$2:$S914=S5,$P$2:$P$911*1.0001),2),"")</f>
        <v>4.0004</v>
      </c>
      <c r="X5" s="31" t="n">
        <f aca="false" t="array" ref="X5:X5">IFERROR(SMALL(IF($S$2:$S914=S5,$P$2:$P$911*1.00001),3),"")</f>
        <v>8.00008</v>
      </c>
      <c r="Y5" s="31" t="n">
        <f aca="false" t="array" ref="Y5:Y5">IFERROR(SMALL(IF($S$2:$S914=S5,$P$2:$P$911*1.000001),4),"")</f>
        <v>23.000023</v>
      </c>
      <c r="Z5" s="31" t="n">
        <f aca="false">IF(P5&lt;&gt;"", IF(COUNT(V5:Y5)=4, SUM(V5:Y5), "No"), "")</f>
        <v>37.002503</v>
      </c>
      <c r="AA5" s="31" t="n">
        <f aca="false">IF(P5&lt;&gt;"", IF(COUNT(V5:X5)=3, SUM(V5:X5), "No"), "")</f>
        <v>14.00248</v>
      </c>
      <c r="AB5" s="31" t="n">
        <f aca="false">IF(P5&lt;&gt;"", IF(COUNT(V5:W5)=2, SUM(V5:W5), "No"), "")</f>
        <v>6.0024</v>
      </c>
      <c r="AC5" s="31" t="str">
        <f aca="false">Table4[[#This Row],[Club]]&amp;":"&amp;Table4[[#Headers],[Female]]</f>
        <v>Scarborough AC:Female</v>
      </c>
      <c r="AE5" s="22" t="n">
        <v>4</v>
      </c>
      <c r="AF5" s="22" t="str">
        <f aca="false">IFERROR(VLOOKUP(AE$1&amp;":"&amp;AE5,'Finish order'!$E:$K,4,FALSE()),"")</f>
        <v/>
      </c>
      <c r="AG5" s="22" t="str">
        <f aca="false">IFERROR(VLOOKUP(AE$1&amp;":"&amp;AE5,'Finish order'!$E:$K,5,FALSE()),"")</f>
        <v/>
      </c>
      <c r="AH5" s="30" t="str">
        <f aca="false">IFERROR(VLOOKUP(AE$1&amp;":"&amp;AE5,'Finish order'!$E:$K,3,FALSE()),"")</f>
        <v/>
      </c>
      <c r="AI5" s="22" t="str">
        <f aca="false">IFERROR(VLOOKUP(AE$1&amp;":"&amp;AE5,'Finish order'!$E:$K,2,FALSE()),"")</f>
        <v/>
      </c>
      <c r="AL5" s="22" t="n">
        <v>4</v>
      </c>
      <c r="AM5" s="22" t="str">
        <f aca="false">IFERROR(VLOOKUP(AL$1&amp;":"&amp;AL5,'Finish order'!$E:$K,4,FALSE()),"")</f>
        <v/>
      </c>
      <c r="AN5" s="22" t="str">
        <f aca="false">IFERROR(VLOOKUP(AL$1&amp;":"&amp;AL5,'Finish order'!$E:$K,5,FALSE()),"")</f>
        <v/>
      </c>
      <c r="AO5" s="30" t="str">
        <f aca="false">IFERROR(VLOOKUP(AL$1&amp;":"&amp;AL5,'Finish order'!$E:$K,3,FALSE()),"")</f>
        <v/>
      </c>
      <c r="AP5" s="22" t="str">
        <f aca="false">IFERROR(VLOOKUP(AL$1&amp;":"&amp;AL5,'Finish order'!$E:$K,2,FALSE()),"")</f>
        <v/>
      </c>
      <c r="AS5" s="22" t="n">
        <v>4</v>
      </c>
      <c r="AT5" s="22" t="str">
        <f aca="false">IFERROR(VLOOKUP(AS$1&amp;":"&amp;AS5,'Finish order'!$E:$K,4,FALSE()),"")</f>
        <v>Iain Yates</v>
      </c>
      <c r="AU5" s="22" t="str">
        <f aca="false">IFERROR(VLOOKUP(AS$1&amp;":"&amp;AS5,'Finish order'!$E:$K,5,FALSE()),"")</f>
        <v>York Knavesmire Harriers</v>
      </c>
      <c r="AV5" s="30" t="n">
        <f aca="false">IFERROR(VLOOKUP(AS$1&amp;":"&amp;AS5,'Finish order'!$E:$K,3,FALSE()),"")</f>
        <v>0.055462962962963</v>
      </c>
      <c r="AW5" s="22" t="n">
        <f aca="false">IFERROR(VLOOKUP(AS$1&amp;":"&amp;AS5,'Finish order'!$E:$K,2,FALSE()),"")</f>
        <v>550</v>
      </c>
      <c r="AZ5" s="22" t="n">
        <v>4</v>
      </c>
      <c r="BA5" s="22" t="str">
        <f aca="false">IFERROR(VLOOKUP(AZ$1&amp;":"&amp;AZ5,'Finish order'!$E:$K,4,FALSE()),"")</f>
        <v/>
      </c>
      <c r="BB5" s="22" t="str">
        <f aca="false">IFERROR(VLOOKUP(AZ$1&amp;":"&amp;AZ5,'Finish order'!$E:$K,5,FALSE()),"")</f>
        <v/>
      </c>
      <c r="BC5" s="30" t="str">
        <f aca="false">IFERROR(VLOOKUP(AZ$1&amp;":"&amp;AZ5,'Finish order'!$E:$K,3,FALSE()),"")</f>
        <v/>
      </c>
      <c r="BD5" s="22" t="str">
        <f aca="false">IFERROR(VLOOKUP(AZ$1&amp;":"&amp;AZ5,'Finish order'!$E:$K,2,FALSE()),"")</f>
        <v/>
      </c>
      <c r="BG5" s="22" t="n">
        <v>4</v>
      </c>
      <c r="BH5" s="22" t="str">
        <f aca="false">IFERROR(VLOOKUP(BG$1&amp;":"&amp;BG5,'Finish order'!$E:$K,4,FALSE()),"")</f>
        <v>Nick Simmons</v>
      </c>
      <c r="BI5" s="22" t="str">
        <f aca="false">IFERROR(VLOOKUP(BG$1&amp;":"&amp;BG5,'Finish order'!$E:$K,5,FALSE()),"")</f>
        <v>Individual#</v>
      </c>
      <c r="BJ5" s="30" t="n">
        <f aca="false">IFERROR(VLOOKUP(BG$1&amp;":"&amp;BG5,'Finish order'!$E:$K,3,FALSE()),"")</f>
        <v>0.0600694444444444</v>
      </c>
      <c r="BK5" s="22" t="n">
        <f aca="false">IFERROR(VLOOKUP(BG$1&amp;":"&amp;BG5,'Finish order'!$E:$K,2,FALSE()),"")</f>
        <v>759</v>
      </c>
      <c r="BN5" s="22" t="n">
        <v>4</v>
      </c>
      <c r="BO5" s="22" t="str">
        <f aca="false">IFERROR(VLOOKUP(BN$1&amp;":"&amp;BN5,'Finish order'!$E:$K,4,FALSE()),"")</f>
        <v>Samantha Jones</v>
      </c>
      <c r="BP5" s="22" t="str">
        <f aca="false">IFERROR(VLOOKUP(BN$1&amp;":"&amp;BN5,'Finish order'!$E:$K,5,FALSE()),"")</f>
        <v>Individual#</v>
      </c>
      <c r="BQ5" s="30" t="n">
        <f aca="false">IFERROR(VLOOKUP(BN$1&amp;":"&amp;BN5,'Finish order'!$E:$K,3,FALSE()),"")</f>
        <v>0.073275462962963</v>
      </c>
      <c r="BR5" s="22" t="n">
        <f aca="false">IFERROR(VLOOKUP(BN$1&amp;":"&amp;BN5,'Finish order'!$E:$K,2,FALSE()),"")</f>
        <v>208</v>
      </c>
      <c r="BU5" s="22" t="n">
        <v>4</v>
      </c>
      <c r="BV5" s="30" t="str">
        <f aca="false">IFERROR(VLOOKUP(BU$1&amp;":"&amp;BU5,'Finish order'!$E:$K,4,FALSE()),"")</f>
        <v>Nigel Briggs</v>
      </c>
      <c r="BW5" s="22" t="str">
        <f aca="false">IFERROR(VLOOKUP(BU$1&amp;":"&amp;BU5,'Finish order'!$E:$K,5,FALSE()),"")</f>
        <v>North York Moors AC</v>
      </c>
      <c r="BX5" s="30" t="n">
        <f aca="false">IFERROR(VLOOKUP(BU$1&amp;":"&amp;BU5,'Finish order'!$E:$K,3,FALSE()),"")</f>
        <v>0.0635532407407407</v>
      </c>
      <c r="BY5" s="22" t="n">
        <f aca="false">IFERROR(VLOOKUP(BU$1&amp;":"&amp;BU5,'Finish order'!$E:$K,2,FALSE()),"")</f>
        <v>905</v>
      </c>
      <c r="CB5" s="22" t="n">
        <v>4</v>
      </c>
      <c r="CC5" s="30" t="str">
        <f aca="false">IFERROR(VLOOKUP(CB$1&amp;":"&amp;CB5,'Finish order'!$E:$K,4,FALSE()),"")</f>
        <v/>
      </c>
      <c r="CD5" s="22" t="str">
        <f aca="false">IFERROR(VLOOKUP(CB$1&amp;":"&amp;CB5,'Finish order'!$E:$K,5,FALSE()),"")</f>
        <v/>
      </c>
      <c r="CE5" s="30" t="str">
        <f aca="false">IFERROR(VLOOKUP(CB$1&amp;":"&amp;CB5,'Finish order'!$E:$K,3,FALSE()),"")</f>
        <v/>
      </c>
      <c r="CF5" s="22" t="str">
        <f aca="false">IFERROR(VLOOKUP(CB$1&amp;":"&amp;CB5,'Finish order'!$E:$K,2,FALSE()),"")</f>
        <v/>
      </c>
      <c r="CI5" s="31" t="n">
        <v>4</v>
      </c>
      <c r="CJ5" s="22" t="str">
        <f aca="false">IFERROR(VLOOKUP(CI$1&amp;":"&amp;CI5,'Finish order'!$E:$K,4,FALSE()),"")</f>
        <v/>
      </c>
      <c r="CK5" s="22" t="str">
        <f aca="false">IFERROR(VLOOKUP(CI$1&amp;":"&amp;CI5,'Finish order'!$E:$K,5,FALSE()),"")</f>
        <v/>
      </c>
      <c r="CL5" s="30" t="str">
        <f aca="false">IFERROR(VLOOKUP(CI$1&amp;":"&amp;CI5,'Finish order'!$E:$K,3,FALSE()),"")</f>
        <v/>
      </c>
      <c r="CM5" s="22" t="str">
        <f aca="false">IFERROR(VLOOKUP(CI$1&amp;":"&amp;CI5,'Finish order'!$E:$K,2,FALSE()),"")</f>
        <v/>
      </c>
      <c r="CP5" s="31" t="n">
        <v>4</v>
      </c>
      <c r="CQ5" s="22" t="str">
        <f aca="false">IFERROR(VLOOKUP(CP$1&amp;":"&amp;CP5,'Finish order'!$E:$K,4,FALSE()),"")</f>
        <v/>
      </c>
      <c r="CR5" s="22" t="str">
        <f aca="false">IFERROR(VLOOKUP(CP$1&amp;":"&amp;CP5,'Finish order'!$E:$K,5,FALSE()),"")</f>
        <v/>
      </c>
      <c r="CS5" s="30" t="str">
        <f aca="false">IFERROR(VLOOKUP(CP$1&amp;":"&amp;CP5,'Finish order'!$E:$K,3,FALSE()),"")</f>
        <v/>
      </c>
      <c r="CT5" s="22" t="str">
        <f aca="false">IFERROR(VLOOKUP(CP$1&amp;":"&amp;CP5,'Finish order'!$E:$K,2,FALSE()),"")</f>
        <v/>
      </c>
      <c r="CV5" s="30"/>
      <c r="CW5" s="22" t="n">
        <v>4</v>
      </c>
      <c r="CX5" s="22" t="str">
        <f aca="false">IFERROR(VLOOKUP(CW$1&amp;":"&amp;CW5,'Finish order'!$E:$K,4,FALSE()),"")</f>
        <v/>
      </c>
      <c r="CY5" s="22" t="str">
        <f aca="false">IFERROR(VLOOKUP(CW$1&amp;":"&amp;CW5,'Finish order'!$E:$K,5,FALSE()),"")</f>
        <v/>
      </c>
      <c r="CZ5" s="30" t="str">
        <f aca="false">IFERROR(VLOOKUP(CW$1&amp;":"&amp;CW5,'Finish order'!$E:$K,3,FALSE()),"")</f>
        <v/>
      </c>
      <c r="DA5" s="22" t="str">
        <f aca="false">IFERROR(VLOOKUP(CW$1&amp;":"&amp;CW5,'Finish order'!$E:$K,2,FALSE()),"")</f>
        <v/>
      </c>
      <c r="DC5" s="30"/>
      <c r="DD5" s="22" t="n">
        <v>4</v>
      </c>
      <c r="DE5" s="22" t="str">
        <f aca="false">IFERROR(VLOOKUP(DD$1&amp;":"&amp;DD5,'Finish order'!$E:$K,4,FALSE()),"")</f>
        <v/>
      </c>
      <c r="DF5" s="22" t="str">
        <f aca="false">IFERROR(VLOOKUP(DD$1&amp;":"&amp;DD5,'Finish order'!$E:$K,5,FALSE()),"")</f>
        <v/>
      </c>
      <c r="DG5" s="30" t="str">
        <f aca="false">IFERROR(VLOOKUP(DD$1&amp;":"&amp;DD5,'Finish order'!$E:$K,3,FALSE()),"")</f>
        <v/>
      </c>
      <c r="DH5" s="22" t="str">
        <f aca="false">IFERROR(VLOOKUP(DD$1&amp;":"&amp;DD5,'Finish order'!$E:$K,2,FALSE()),"")</f>
        <v/>
      </c>
      <c r="DI5" s="30"/>
      <c r="DK5" s="22" t="n">
        <v>4</v>
      </c>
      <c r="DL5" s="22" t="str">
        <f aca="false">IFERROR(VLOOKUP(DK$1&amp;":"&amp;DK5,'Finish order'!$E:$K,4,FALSE()),"")</f>
        <v/>
      </c>
      <c r="DM5" s="22" t="str">
        <f aca="false">IFERROR(VLOOKUP(DK$1&amp;":"&amp;DK5,'Finish order'!$E:$K,5,FALSE()),"")</f>
        <v/>
      </c>
      <c r="DN5" s="30" t="str">
        <f aca="false">IFERROR(VLOOKUP(DK$1&amp;":"&amp;DK5,'Finish order'!$E:$K,3,FALSE()),"")</f>
        <v/>
      </c>
      <c r="DO5" s="22" t="str">
        <f aca="false">IFERROR(VLOOKUP(DK$1&amp;":"&amp;DK5,'Finish order'!$E:$K,2,FALSE()),"")</f>
        <v/>
      </c>
      <c r="DQ5" s="30"/>
      <c r="DR5" s="22" t="n">
        <v>4</v>
      </c>
      <c r="DS5" s="22" t="str">
        <f aca="false">IFERROR(VLOOKUP(DR$1&amp;":"&amp;DR5,'Finish order'!$E:$K,4,FALSE()),"")</f>
        <v/>
      </c>
      <c r="DT5" s="22" t="str">
        <f aca="false">IFERROR(VLOOKUP(DR$1&amp;":"&amp;DR5,'Finish order'!$E:$K,5,FALSE()),"")</f>
        <v/>
      </c>
      <c r="DU5" s="30" t="str">
        <f aca="false">IFERROR(VLOOKUP(DR$1&amp;":"&amp;DR5,'Finish order'!$E:$K,3,FALSE()),"")</f>
        <v/>
      </c>
      <c r="DV5" s="22" t="str">
        <f aca="false">IFERROR(VLOOKUP(DR$1&amp;":"&amp;DR5,'Finish order'!$E:$K,2,FALSE()),"")</f>
        <v/>
      </c>
      <c r="DW5" s="30"/>
    </row>
    <row r="6" customFormat="false" ht="15" hidden="false" customHeight="false" outlineLevel="0" collapsed="false">
      <c r="A6" s="22" t="n">
        <v>5</v>
      </c>
      <c r="B6" s="22" t="str">
        <f aca="false">IFERROR(VLOOKUP($A$1&amp;":"&amp;A6,'Finish order'!C:K,6,FALSE()),"")</f>
        <v>Ian Rowan</v>
      </c>
      <c r="C6" s="22" t="str">
        <f aca="false">IFERROR(VLOOKUP(A$1&amp;":"&amp;A6,'Finish order'!$C:$K,9,FALSE()),"")</f>
        <v>M45</v>
      </c>
      <c r="D6" s="22" t="str">
        <f aca="false">IFERROR(VLOOKUP(A$1&amp;":"&amp;A6,'Finish order'!$C:$K,7,FALSE()),"")</f>
        <v>Esk Valley Fell Club</v>
      </c>
      <c r="E6" s="30" t="n">
        <f aca="false">IFERROR(VLOOKUP($A$1&amp;":"&amp;A6,'Finish order'!C:K,5,FALSE()),"")</f>
        <v>0.0510416666666667</v>
      </c>
      <c r="F6" s="22" t="n">
        <f aca="false">IFERROR(VLOOKUP($A$1&amp;":"&amp;A6,'Finish order'!C:K,4,FALSE()),"")</f>
        <v>618</v>
      </c>
      <c r="G6" s="31" t="n">
        <f aca="false" t="array" ref="G6:G6">IFERROR(SMALL(IF($D$2:$D915=D6,$A$2:$A$911*1.001),1),"")</f>
        <v>5.005</v>
      </c>
      <c r="H6" s="31" t="n">
        <f aca="false" t="array" ref="H6:H6">IFERROR(SMALL(IF($D$2:$D915=D6,$A$2:$A$911*1.0001),2),"")</f>
        <v>7.0007</v>
      </c>
      <c r="I6" s="31" t="n">
        <f aca="false" t="array" ref="I6:I6">IFERROR(SMALL(IF($D$2:$D915=D6,$A$2:$A$911*1.00001),3),"")</f>
        <v>8.00008</v>
      </c>
      <c r="J6" s="31" t="n">
        <f aca="false" t="array" ref="J6:J6">IFERROR(SMALL(IF($D$2:$D915=D6,$A$2:$A$911*1.000001),4),"")</f>
        <v>22.000022</v>
      </c>
      <c r="K6" s="31" t="n">
        <f aca="false">IF(A6&lt;&gt;"", IF(COUNT(G6:J6)=4, SUM(G6:J6), "No"), "")</f>
        <v>42.005802</v>
      </c>
      <c r="L6" s="31" t="n">
        <f aca="false">IF(A6&lt;&gt;"", IF(COUNT(G6:I6)=3, SUM(G6:I6), "No"), "")</f>
        <v>20.00578</v>
      </c>
      <c r="M6" s="31" t="n">
        <f aca="false">IF(A6&lt;&gt;"", IF(COUNT(G6:H6)=2, SUM(G6:H6), "No"), "")</f>
        <v>12.0057</v>
      </c>
      <c r="N6" s="31" t="str">
        <f aca="false">Table1[[#This Row],[Club]]&amp;":"&amp;Table1[[#Headers],[Male]]</f>
        <v>Esk Valley Fell Club:Male</v>
      </c>
      <c r="P6" s="22" t="n">
        <v>5</v>
      </c>
      <c r="Q6" s="22" t="str">
        <f aca="false">IFERROR(VLOOKUP(P$1&amp;":"&amp;P6,'Finish order'!$C:$K,6,FALSE()),"")</f>
        <v>Tabitha McNicholas</v>
      </c>
      <c r="R6" s="22" t="str">
        <f aca="false">IFERROR(VLOOKUP(P$1&amp;":"&amp;P6,'Finish order'!$C:$K,9,FALSE()),"")</f>
        <v>WSEN</v>
      </c>
      <c r="S6" s="22" t="str">
        <f aca="false">IFERROR(VLOOKUP(P$1&amp;":"&amp;P6,'Finish order'!$C:$K,7,FALSE()),"")</f>
        <v>North York Moors AC</v>
      </c>
      <c r="T6" s="30" t="n">
        <f aca="false">IFERROR(VLOOKUP(P$1&amp;":"&amp;P6,'Finish order'!$C:$K,5,FALSE()),"")</f>
        <v>0.0638194444444444</v>
      </c>
      <c r="U6" s="22" t="n">
        <f aca="false">IFERROR(VLOOKUP(P$1&amp;":"&amp;P6,'Finish order'!$C:$K,4,FALSE()),"")</f>
        <v>4</v>
      </c>
      <c r="V6" s="31" t="n">
        <f aca="false" t="array" ref="V6:V6">IFERROR(SMALL(IF($S$2:$S915=S6,$P$2:$P$911*1.001),1),"")</f>
        <v>5.005</v>
      </c>
      <c r="W6" s="31" t="str">
        <f aca="false" t="array" ref="W6:W6">IFERROR(SMALL(IF($S$2:$S915=S6,$P$2:$P$911*1.0001),2),"")</f>
        <v/>
      </c>
      <c r="X6" s="31" t="str">
        <f aca="false" t="array" ref="X6:X6">IFERROR(SMALL(IF($S$2:$S915=S6,$P$2:$P$911*1.00001),3),"")</f>
        <v/>
      </c>
      <c r="Y6" s="31" t="str">
        <f aca="false" t="array" ref="Y6:Y6">IFERROR(SMALL(IF($S$2:$S915=S6,$P$2:$P$911*1.000001),4),"")</f>
        <v/>
      </c>
      <c r="Z6" s="31" t="str">
        <f aca="false">IF(P6&lt;&gt;"", IF(COUNT(V6:Y6)=4, SUM(V6:Y6), "No"), "")</f>
        <v>No</v>
      </c>
      <c r="AA6" s="31" t="str">
        <f aca="false">IF(P6&lt;&gt;"", IF(COUNT(V6:X6)=3, SUM(V6:X6), "No"), "")</f>
        <v>No</v>
      </c>
      <c r="AB6" s="31" t="str">
        <f aca="false">IF(P6&lt;&gt;"", IF(COUNT(V6:W6)=2, SUM(V6:W6), "No"), "")</f>
        <v>No</v>
      </c>
      <c r="AC6" s="31" t="str">
        <f aca="false">Table4[[#This Row],[Club]]&amp;":"&amp;Table4[[#Headers],[Female]]</f>
        <v>North York Moors AC:Female</v>
      </c>
      <c r="AE6" s="22" t="n">
        <v>5</v>
      </c>
      <c r="AF6" s="22" t="str">
        <f aca="false">IFERROR(VLOOKUP(AE$1&amp;":"&amp;AE6,'Finish order'!$E:$K,4,FALSE()),"")</f>
        <v/>
      </c>
      <c r="AG6" s="22" t="str">
        <f aca="false">IFERROR(VLOOKUP(AE$1&amp;":"&amp;AE6,'Finish order'!$E:$K,5,FALSE()),"")</f>
        <v/>
      </c>
      <c r="AH6" s="30" t="str">
        <f aca="false">IFERROR(VLOOKUP(AE$1&amp;":"&amp;AE6,'Finish order'!$E:$K,3,FALSE()),"")</f>
        <v/>
      </c>
      <c r="AI6" s="22" t="str">
        <f aca="false">IFERROR(VLOOKUP(AE$1&amp;":"&amp;AE6,'Finish order'!$E:$K,2,FALSE()),"")</f>
        <v/>
      </c>
      <c r="AL6" s="22" t="n">
        <v>5</v>
      </c>
      <c r="AM6" s="22" t="str">
        <f aca="false">IFERROR(VLOOKUP(AL$1&amp;":"&amp;AL6,'Finish order'!$E:$K,4,FALSE()),"")</f>
        <v/>
      </c>
      <c r="AN6" s="22" t="str">
        <f aca="false">IFERROR(VLOOKUP(AL$1&amp;":"&amp;AL6,'Finish order'!$E:$K,5,FALSE()),"")</f>
        <v/>
      </c>
      <c r="AO6" s="30" t="str">
        <f aca="false">IFERROR(VLOOKUP(AL$1&amp;":"&amp;AL6,'Finish order'!$E:$K,3,FALSE()),"")</f>
        <v/>
      </c>
      <c r="AP6" s="22" t="str">
        <f aca="false">IFERROR(VLOOKUP(AL$1&amp;":"&amp;AL6,'Finish order'!$E:$K,2,FALSE()),"")</f>
        <v/>
      </c>
      <c r="AS6" s="22" t="n">
        <v>5</v>
      </c>
      <c r="AT6" s="22" t="str">
        <f aca="false">IFERROR(VLOOKUP(AS$1&amp;":"&amp;AS6,'Finish order'!$E:$K,4,FALSE()),"")</f>
        <v>Adam Nodwell</v>
      </c>
      <c r="AU6" s="22" t="str">
        <f aca="false">IFERROR(VLOOKUP(AS$1&amp;":"&amp;AS6,'Finish order'!$E:$K,5,FALSE()),"")</f>
        <v>North Leeds Fell Runners</v>
      </c>
      <c r="AV6" s="30" t="n">
        <f aca="false">IFERROR(VLOOKUP(AS$1&amp;":"&amp;AS6,'Finish order'!$E:$K,3,FALSE()),"")</f>
        <v>0.0594097222222222</v>
      </c>
      <c r="AW6" s="22" t="n">
        <f aca="false">IFERROR(VLOOKUP(AS$1&amp;":"&amp;AS6,'Finish order'!$E:$K,2,FALSE()),"")</f>
        <v>549</v>
      </c>
      <c r="AZ6" s="22" t="n">
        <v>5</v>
      </c>
      <c r="BA6" s="22" t="str">
        <f aca="false">IFERROR(VLOOKUP(AZ$1&amp;":"&amp;AZ6,'Finish order'!$E:$K,4,FALSE()),"")</f>
        <v/>
      </c>
      <c r="BB6" s="22" t="str">
        <f aca="false">IFERROR(VLOOKUP(AZ$1&amp;":"&amp;AZ6,'Finish order'!$E:$K,5,FALSE()),"")</f>
        <v/>
      </c>
      <c r="BC6" s="30" t="str">
        <f aca="false">IFERROR(VLOOKUP(AZ$1&amp;":"&amp;AZ6,'Finish order'!$E:$K,3,FALSE()),"")</f>
        <v/>
      </c>
      <c r="BD6" s="22" t="str">
        <f aca="false">IFERROR(VLOOKUP(AZ$1&amp;":"&amp;AZ6,'Finish order'!$E:$K,2,FALSE()),"")</f>
        <v/>
      </c>
      <c r="BG6" s="22" t="n">
        <v>5</v>
      </c>
      <c r="BH6" s="22" t="str">
        <f aca="false">IFERROR(VLOOKUP(BG$1&amp;":"&amp;BG6,'Finish order'!$E:$K,4,FALSE()),"")</f>
        <v>Chris Jefferies</v>
      </c>
      <c r="BI6" s="22" t="str">
        <f aca="false">IFERROR(VLOOKUP(BG$1&amp;":"&amp;BG6,'Finish order'!$E:$K,5,FALSE()),"")</f>
        <v>Billingham RC</v>
      </c>
      <c r="BJ6" s="30" t="n">
        <f aca="false">IFERROR(VLOOKUP(BG$1&amp;":"&amp;BG6,'Finish order'!$E:$K,3,FALSE()),"")</f>
        <v>0.0615625</v>
      </c>
      <c r="BK6" s="22" t="n">
        <f aca="false">IFERROR(VLOOKUP(BG$1&amp;":"&amp;BG6,'Finish order'!$E:$K,2,FALSE()),"")</f>
        <v>709</v>
      </c>
      <c r="BN6" s="22" t="n">
        <v>5</v>
      </c>
      <c r="BO6" s="22" t="str">
        <f aca="false">IFERROR(VLOOKUP(BN$1&amp;":"&amp;BN6,'Finish order'!$E:$K,4,FALSE()),"")</f>
        <v>Penny Holland</v>
      </c>
      <c r="BP6" s="22" t="str">
        <f aca="false">IFERROR(VLOOKUP(BN$1&amp;":"&amp;BN6,'Finish order'!$E:$K,5,FALSE()),"")</f>
        <v>Lets Run</v>
      </c>
      <c r="BQ6" s="30" t="n">
        <f aca="false">IFERROR(VLOOKUP(BN$1&amp;":"&amp;BN6,'Finish order'!$E:$K,3,FALSE()),"")</f>
        <v>0.0851273148148148</v>
      </c>
      <c r="BR6" s="22" t="n">
        <f aca="false">IFERROR(VLOOKUP(BN$1&amp;":"&amp;BN6,'Finish order'!$E:$K,2,FALSE()),"")</f>
        <v>216</v>
      </c>
      <c r="BU6" s="22" t="n">
        <v>5</v>
      </c>
      <c r="BV6" s="30" t="str">
        <f aca="false">IFERROR(VLOOKUP(BU$1&amp;":"&amp;BU6,'Finish order'!$E:$K,4,FALSE()),"")</f>
        <v>Graham D Palmer</v>
      </c>
      <c r="BW6" s="22" t="str">
        <f aca="false">IFERROR(VLOOKUP(BU$1&amp;":"&amp;BU6,'Finish order'!$E:$K,5,FALSE()),"")</f>
        <v>Loftus &amp; Whitby AC</v>
      </c>
      <c r="BX6" s="30" t="n">
        <f aca="false">IFERROR(VLOOKUP(BU$1&amp;":"&amp;BU6,'Finish order'!$E:$K,3,FALSE()),"")</f>
        <v>0.0637731481481482</v>
      </c>
      <c r="BY6" s="22" t="n">
        <f aca="false">IFERROR(VLOOKUP(BU$1&amp;":"&amp;BU6,'Finish order'!$E:$K,2,FALSE()),"")</f>
        <v>907</v>
      </c>
      <c r="CB6" s="22" t="n">
        <v>5</v>
      </c>
      <c r="CC6" s="30" t="str">
        <f aca="false">IFERROR(VLOOKUP(CB$1&amp;":"&amp;CB6,'Finish order'!$E:$K,4,FALSE()),"")</f>
        <v/>
      </c>
      <c r="CD6" s="22" t="str">
        <f aca="false">IFERROR(VLOOKUP(CB$1&amp;":"&amp;CB6,'Finish order'!$E:$K,5,FALSE()),"")</f>
        <v/>
      </c>
      <c r="CE6" s="30" t="str">
        <f aca="false">IFERROR(VLOOKUP(CB$1&amp;":"&amp;CB6,'Finish order'!$E:$K,3,FALSE()),"")</f>
        <v/>
      </c>
      <c r="CF6" s="22" t="str">
        <f aca="false">IFERROR(VLOOKUP(CB$1&amp;":"&amp;CB6,'Finish order'!$E:$K,2,FALSE()),"")</f>
        <v/>
      </c>
      <c r="CI6" s="31" t="n">
        <v>5</v>
      </c>
      <c r="CJ6" s="22" t="str">
        <f aca="false">IFERROR(VLOOKUP(CI$1&amp;":"&amp;CI6,'Finish order'!$E:$K,4,FALSE()),"")</f>
        <v/>
      </c>
      <c r="CK6" s="22" t="str">
        <f aca="false">IFERROR(VLOOKUP(CI$1&amp;":"&amp;CI6,'Finish order'!$E:$K,5,FALSE()),"")</f>
        <v/>
      </c>
      <c r="CL6" s="30" t="str">
        <f aca="false">IFERROR(VLOOKUP(CI$1&amp;":"&amp;CI6,'Finish order'!$E:$K,3,FALSE()),"")</f>
        <v/>
      </c>
      <c r="CM6" s="22" t="str">
        <f aca="false">IFERROR(VLOOKUP(CI$1&amp;":"&amp;CI6,'Finish order'!$E:$K,2,FALSE()),"")</f>
        <v/>
      </c>
      <c r="CP6" s="31" t="n">
        <v>5</v>
      </c>
      <c r="CQ6" s="22" t="str">
        <f aca="false">IFERROR(VLOOKUP(CP$1&amp;":"&amp;CP6,'Finish order'!$E:$K,4,FALSE()),"")</f>
        <v/>
      </c>
      <c r="CR6" s="22" t="str">
        <f aca="false">IFERROR(VLOOKUP(CP$1&amp;":"&amp;CP6,'Finish order'!$E:$K,5,FALSE()),"")</f>
        <v/>
      </c>
      <c r="CS6" s="30" t="str">
        <f aca="false">IFERROR(VLOOKUP(CP$1&amp;":"&amp;CP6,'Finish order'!$E:$K,3,FALSE()),"")</f>
        <v/>
      </c>
      <c r="CT6" s="22" t="str">
        <f aca="false">IFERROR(VLOOKUP(CP$1&amp;":"&amp;CP6,'Finish order'!$E:$K,2,FALSE()),"")</f>
        <v/>
      </c>
      <c r="CV6" s="30"/>
      <c r="CW6" s="22" t="n">
        <v>5</v>
      </c>
      <c r="CX6" s="22" t="str">
        <f aca="false">IFERROR(VLOOKUP(CW$1&amp;":"&amp;CW6,'Finish order'!$E:$K,4,FALSE()),"")</f>
        <v/>
      </c>
      <c r="CY6" s="22" t="str">
        <f aca="false">IFERROR(VLOOKUP(CW$1&amp;":"&amp;CW6,'Finish order'!$E:$K,5,FALSE()),"")</f>
        <v/>
      </c>
      <c r="CZ6" s="30" t="str">
        <f aca="false">IFERROR(VLOOKUP(CW$1&amp;":"&amp;CW6,'Finish order'!$E:$K,3,FALSE()),"")</f>
        <v/>
      </c>
      <c r="DA6" s="22" t="str">
        <f aca="false">IFERROR(VLOOKUP(CW$1&amp;":"&amp;CW6,'Finish order'!$E:$K,2,FALSE()),"")</f>
        <v/>
      </c>
      <c r="DC6" s="30"/>
      <c r="DD6" s="22" t="n">
        <v>5</v>
      </c>
      <c r="DE6" s="22" t="str">
        <f aca="false">IFERROR(VLOOKUP(DD$1&amp;":"&amp;DD6,'Finish order'!$E:$K,4,FALSE()),"")</f>
        <v/>
      </c>
      <c r="DF6" s="22" t="str">
        <f aca="false">IFERROR(VLOOKUP(DD$1&amp;":"&amp;DD6,'Finish order'!$E:$K,5,FALSE()),"")</f>
        <v/>
      </c>
      <c r="DG6" s="30" t="str">
        <f aca="false">IFERROR(VLOOKUP(DD$1&amp;":"&amp;DD6,'Finish order'!$E:$K,3,FALSE()),"")</f>
        <v/>
      </c>
      <c r="DH6" s="22" t="str">
        <f aca="false">IFERROR(VLOOKUP(DD$1&amp;":"&amp;DD6,'Finish order'!$E:$K,2,FALSE()),"")</f>
        <v/>
      </c>
      <c r="DI6" s="30"/>
      <c r="DK6" s="22" t="n">
        <v>5</v>
      </c>
      <c r="DL6" s="22" t="str">
        <f aca="false">IFERROR(VLOOKUP(DK$1&amp;":"&amp;DK6,'Finish order'!$E:$K,4,FALSE()),"")</f>
        <v/>
      </c>
      <c r="DM6" s="22" t="str">
        <f aca="false">IFERROR(VLOOKUP(DK$1&amp;":"&amp;DK6,'Finish order'!$E:$K,5,FALSE()),"")</f>
        <v/>
      </c>
      <c r="DN6" s="30" t="str">
        <f aca="false">IFERROR(VLOOKUP(DK$1&amp;":"&amp;DK6,'Finish order'!$E:$K,3,FALSE()),"")</f>
        <v/>
      </c>
      <c r="DO6" s="22" t="str">
        <f aca="false">IFERROR(VLOOKUP(DK$1&amp;":"&amp;DK6,'Finish order'!$E:$K,2,FALSE()),"")</f>
        <v/>
      </c>
      <c r="DQ6" s="30"/>
      <c r="DR6" s="22" t="n">
        <v>5</v>
      </c>
      <c r="DS6" s="22" t="str">
        <f aca="false">IFERROR(VLOOKUP(DR$1&amp;":"&amp;DR6,'Finish order'!$E:$K,4,FALSE()),"")</f>
        <v/>
      </c>
      <c r="DT6" s="22" t="str">
        <f aca="false">IFERROR(VLOOKUP(DR$1&amp;":"&amp;DR6,'Finish order'!$E:$K,5,FALSE()),"")</f>
        <v/>
      </c>
      <c r="DU6" s="30" t="str">
        <f aca="false">IFERROR(VLOOKUP(DR$1&amp;":"&amp;DR6,'Finish order'!$E:$K,3,FALSE()),"")</f>
        <v/>
      </c>
      <c r="DV6" s="22" t="str">
        <f aca="false">IFERROR(VLOOKUP(DR$1&amp;":"&amp;DR6,'Finish order'!$E:$K,2,FALSE()),"")</f>
        <v/>
      </c>
      <c r="DW6" s="30"/>
    </row>
    <row r="7" customFormat="false" ht="15" hidden="false" customHeight="false" outlineLevel="0" collapsed="false">
      <c r="A7" s="22" t="n">
        <v>6</v>
      </c>
      <c r="B7" s="22" t="str">
        <f aca="false">IFERROR(VLOOKUP($A$1&amp;":"&amp;A7,'Finish order'!C:K,6,FALSE()),"")</f>
        <v>Peter Walker</v>
      </c>
      <c r="C7" s="22" t="str">
        <f aca="false">IFERROR(VLOOKUP(A$1&amp;":"&amp;A7,'Finish order'!$C:$K,9,FALSE()),"")</f>
        <v>M40</v>
      </c>
      <c r="D7" s="22" t="str">
        <f aca="false">IFERROR(VLOOKUP(A$1&amp;":"&amp;A7,'Finish order'!$C:$K,7,FALSE()),"")</f>
        <v>York Knavesmire Harriers</v>
      </c>
      <c r="E7" s="30" t="n">
        <f aca="false">IFERROR(VLOOKUP($A$1&amp;":"&amp;A7,'Finish order'!C:K,5,FALSE()),"")</f>
        <v>0.0514236111111111</v>
      </c>
      <c r="F7" s="22" t="n">
        <f aca="false">IFERROR(VLOOKUP($A$1&amp;":"&amp;A7,'Finish order'!C:K,4,FALSE()),"")</f>
        <v>511</v>
      </c>
      <c r="G7" s="31" t="n">
        <f aca="false" t="array" ref="G7:G7">IFERROR(SMALL(IF($D$2:$D916=D7,$A$2:$A$911*1.001),1),"")</f>
        <v>6.006</v>
      </c>
      <c r="H7" s="31" t="n">
        <f aca="false" t="array" ref="H7:H7">IFERROR(SMALL(IF($D$2:$D916=D7,$A$2:$A$911*1.0001),2),"")</f>
        <v>10.001</v>
      </c>
      <c r="I7" s="31" t="n">
        <f aca="false" t="array" ref="I7:I7">IFERROR(SMALL(IF($D$2:$D916=D7,$A$2:$A$911*1.00001),3),"")</f>
        <v>12.00012</v>
      </c>
      <c r="J7" s="31" t="n">
        <f aca="false" t="array" ref="J7:J7">IFERROR(SMALL(IF($D$2:$D916=D7,$A$2:$A$911*1.000001),4),"")</f>
        <v>16.000016</v>
      </c>
      <c r="K7" s="31" t="n">
        <f aca="false">IF(A7&lt;&gt;"", IF(COUNT(G7:J7)=4, SUM(G7:J7), "No"), "")</f>
        <v>44.007136</v>
      </c>
      <c r="L7" s="31" t="n">
        <f aca="false">IF(A7&lt;&gt;"", IF(COUNT(G7:I7)=3, SUM(G7:I7), "No"), "")</f>
        <v>28.00712</v>
      </c>
      <c r="M7" s="31" t="n">
        <f aca="false">IF(A7&lt;&gt;"", IF(COUNT(G7:H7)=2, SUM(G7:H7), "No"), "")</f>
        <v>16.007</v>
      </c>
      <c r="N7" s="31" t="str">
        <f aca="false">Table1[[#This Row],[Club]]&amp;":"&amp;Table1[[#Headers],[Male]]</f>
        <v>York Knavesmire Harriers:Male</v>
      </c>
      <c r="P7" s="22" t="n">
        <v>6</v>
      </c>
      <c r="Q7" s="22" t="str">
        <f aca="false">IFERROR(VLOOKUP(P$1&amp;":"&amp;P7,'Finish order'!$C:$K,6,FALSE()),"")</f>
        <v>Janet Patterson</v>
      </c>
      <c r="R7" s="22" t="str">
        <f aca="false">IFERROR(VLOOKUP(P$1&amp;":"&amp;P7,'Finish order'!$C:$K,9,FALSE()),"")</f>
        <v>W45</v>
      </c>
      <c r="S7" s="22" t="str">
        <f aca="false">IFERROR(VLOOKUP(P$1&amp;":"&amp;P7,'Finish order'!$C:$K,7,FALSE()),"")</f>
        <v>Run Scarborough</v>
      </c>
      <c r="T7" s="30" t="n">
        <f aca="false">IFERROR(VLOOKUP(P$1&amp;":"&amp;P7,'Finish order'!$C:$K,5,FALSE()),"")</f>
        <v>0.0651388888888889</v>
      </c>
      <c r="U7" s="22" t="n">
        <f aca="false">IFERROR(VLOOKUP(P$1&amp;":"&amp;P7,'Finish order'!$C:$K,4,FALSE()),"")</f>
        <v>181</v>
      </c>
      <c r="V7" s="31" t="n">
        <f aca="false" t="array" ref="V7:V7">IFERROR(SMALL(IF($S$2:$S916=S7,$P$2:$P$911*1.001),1),"")</f>
        <v>6.006</v>
      </c>
      <c r="W7" s="31" t="str">
        <f aca="false" t="array" ref="W7:W7">IFERROR(SMALL(IF($S$2:$S916=S7,$P$2:$P$911*1.0001),2),"")</f>
        <v/>
      </c>
      <c r="X7" s="31" t="str">
        <f aca="false" t="array" ref="X7:X7">IFERROR(SMALL(IF($S$2:$S916=S7,$P$2:$P$911*1.00001),3),"")</f>
        <v/>
      </c>
      <c r="Y7" s="31" t="str">
        <f aca="false" t="array" ref="Y7:Y7">IFERROR(SMALL(IF($S$2:$S916=S7,$P$2:$P$911*1.000001),4),"")</f>
        <v/>
      </c>
      <c r="Z7" s="31" t="str">
        <f aca="false">IF(P7&lt;&gt;"", IF(COUNT(V7:Y7)=4, SUM(V7:Y7), "No"), "")</f>
        <v>No</v>
      </c>
      <c r="AA7" s="31" t="str">
        <f aca="false">IF(P7&lt;&gt;"", IF(COUNT(V7:X7)=3, SUM(V7:X7), "No"), "")</f>
        <v>No</v>
      </c>
      <c r="AB7" s="31" t="str">
        <f aca="false">IF(P7&lt;&gt;"", IF(COUNT(V7:W7)=2, SUM(V7:W7), "No"), "")</f>
        <v>No</v>
      </c>
      <c r="AC7" s="31" t="str">
        <f aca="false">Table4[[#This Row],[Club]]&amp;":"&amp;Table4[[#Headers],[Female]]</f>
        <v>Run Scarborough:Female</v>
      </c>
      <c r="AE7" s="22" t="n">
        <v>6</v>
      </c>
      <c r="AF7" s="22" t="str">
        <f aca="false">IFERROR(VLOOKUP(AE$1&amp;":"&amp;AE7,'Finish order'!$E:$K,4,FALSE()),"")</f>
        <v/>
      </c>
      <c r="AG7" s="22" t="str">
        <f aca="false">IFERROR(VLOOKUP(AE$1&amp;":"&amp;AE7,'Finish order'!$E:$K,5,FALSE()),"")</f>
        <v/>
      </c>
      <c r="AH7" s="30" t="str">
        <f aca="false">IFERROR(VLOOKUP(AE$1&amp;":"&amp;AE7,'Finish order'!$E:$K,3,FALSE()),"")</f>
        <v/>
      </c>
      <c r="AI7" s="22" t="str">
        <f aca="false">IFERROR(VLOOKUP(AE$1&amp;":"&amp;AE7,'Finish order'!$E:$K,2,FALSE()),"")</f>
        <v/>
      </c>
      <c r="AL7" s="22" t="n">
        <v>6</v>
      </c>
      <c r="AM7" s="22" t="str">
        <f aca="false">IFERROR(VLOOKUP(AL$1&amp;":"&amp;AL7,'Finish order'!$E:$K,4,FALSE()),"")</f>
        <v/>
      </c>
      <c r="AN7" s="22" t="str">
        <f aca="false">IFERROR(VLOOKUP(AL$1&amp;":"&amp;AL7,'Finish order'!$E:$K,5,FALSE()),"")</f>
        <v/>
      </c>
      <c r="AO7" s="30" t="str">
        <f aca="false">IFERROR(VLOOKUP(AL$1&amp;":"&amp;AL7,'Finish order'!$E:$K,3,FALSE()),"")</f>
        <v/>
      </c>
      <c r="AP7" s="22" t="str">
        <f aca="false">IFERROR(VLOOKUP(AL$1&amp;":"&amp;AL7,'Finish order'!$E:$K,2,FALSE()),"")</f>
        <v/>
      </c>
      <c r="AS7" s="22" t="n">
        <v>6</v>
      </c>
      <c r="AT7" s="22" t="str">
        <f aca="false">IFERROR(VLOOKUP(AS$1&amp;":"&amp;AS7,'Finish order'!$E:$K,4,FALSE()),"")</f>
        <v>Allan Ball</v>
      </c>
      <c r="AU7" s="22" t="str">
        <f aca="false">IFERROR(VLOOKUP(AS$1&amp;":"&amp;AS7,'Finish order'!$E:$K,5,FALSE()),"")</f>
        <v>South Shields Harriers &amp; AC</v>
      </c>
      <c r="AV7" s="30" t="n">
        <f aca="false">IFERROR(VLOOKUP(AS$1&amp;":"&amp;AS7,'Finish order'!$E:$K,3,FALSE()),"")</f>
        <v>0.069212962962963</v>
      </c>
      <c r="AW7" s="22" t="n">
        <f aca="false">IFERROR(VLOOKUP(AS$1&amp;":"&amp;AS7,'Finish order'!$E:$K,2,FALSE()),"")</f>
        <v>551</v>
      </c>
      <c r="AZ7" s="22" t="n">
        <v>6</v>
      </c>
      <c r="BA7" s="22" t="str">
        <f aca="false">IFERROR(VLOOKUP(AZ$1&amp;":"&amp;AZ7,'Finish order'!$E:$K,4,FALSE()),"")</f>
        <v/>
      </c>
      <c r="BB7" s="22" t="str">
        <f aca="false">IFERROR(VLOOKUP(AZ$1&amp;":"&amp;AZ7,'Finish order'!$E:$K,5,FALSE()),"")</f>
        <v/>
      </c>
      <c r="BC7" s="30" t="str">
        <f aca="false">IFERROR(VLOOKUP(AZ$1&amp;":"&amp;AZ7,'Finish order'!$E:$K,3,FALSE()),"")</f>
        <v/>
      </c>
      <c r="BD7" s="22" t="str">
        <f aca="false">IFERROR(VLOOKUP(AZ$1&amp;":"&amp;AZ7,'Finish order'!$E:$K,2,FALSE()),"")</f>
        <v/>
      </c>
      <c r="BG7" s="22" t="n">
        <v>6</v>
      </c>
      <c r="BH7" s="22" t="str">
        <f aca="false">IFERROR(VLOOKUP(BG$1&amp;":"&amp;BG7,'Finish order'!$E:$K,4,FALSE()),"")</f>
        <v>Andrew Gamble</v>
      </c>
      <c r="BI7" s="22" t="str">
        <f aca="false">IFERROR(VLOOKUP(BG$1&amp;":"&amp;BG7,'Finish order'!$E:$K,5,FALSE()),"")</f>
        <v>Individual#</v>
      </c>
      <c r="BJ7" s="30" t="n">
        <f aca="false">IFERROR(VLOOKUP(BG$1&amp;":"&amp;BG7,'Finish order'!$E:$K,3,FALSE()),"")</f>
        <v>0.0645601851851852</v>
      </c>
      <c r="BK7" s="22" t="n">
        <f aca="false">IFERROR(VLOOKUP(BG$1&amp;":"&amp;BG7,'Finish order'!$E:$K,2,FALSE()),"")</f>
        <v>710</v>
      </c>
      <c r="BN7" s="22" t="n">
        <v>6</v>
      </c>
      <c r="BO7" s="22" t="str">
        <f aca="false">IFERROR(VLOOKUP(BN$1&amp;":"&amp;BN7,'Finish order'!$E:$K,4,FALSE()),"")</f>
        <v>Serena Partridge</v>
      </c>
      <c r="BP7" s="22" t="str">
        <f aca="false">IFERROR(VLOOKUP(BN$1&amp;":"&amp;BN7,'Finish order'!$E:$K,5,FALSE()),"")</f>
        <v>Pickering RC</v>
      </c>
      <c r="BQ7" s="30" t="n">
        <f aca="false">IFERROR(VLOOKUP(BN$1&amp;":"&amp;BN7,'Finish order'!$E:$K,3,FALSE()),"")</f>
        <v>0.0862615740740741</v>
      </c>
      <c r="BR7" s="22" t="n">
        <f aca="false">IFERROR(VLOOKUP(BN$1&amp;":"&amp;BN7,'Finish order'!$E:$K,2,FALSE()),"")</f>
        <v>210</v>
      </c>
      <c r="BU7" s="22" t="n">
        <v>6</v>
      </c>
      <c r="BV7" s="30" t="str">
        <f aca="false">IFERROR(VLOOKUP(BU$1&amp;":"&amp;BU7,'Finish order'!$E:$K,4,FALSE()),"")</f>
        <v>Christopher Clayton</v>
      </c>
      <c r="BW7" s="22" t="str">
        <f aca="false">IFERROR(VLOOKUP(BU$1&amp;":"&amp;BU7,'Finish order'!$E:$K,5,FALSE()),"")</f>
        <v>Scarborough AC</v>
      </c>
      <c r="BX7" s="30" t="n">
        <f aca="false">IFERROR(VLOOKUP(BU$1&amp;":"&amp;BU7,'Finish order'!$E:$K,3,FALSE()),"")</f>
        <v>0.0638657407407407</v>
      </c>
      <c r="BY7" s="22" t="n">
        <f aca="false">IFERROR(VLOOKUP(BU$1&amp;":"&amp;BU7,'Finish order'!$E:$K,2,FALSE()),"")</f>
        <v>915</v>
      </c>
      <c r="CB7" s="22" t="n">
        <v>6</v>
      </c>
      <c r="CC7" s="30" t="str">
        <f aca="false">IFERROR(VLOOKUP(CB$1&amp;":"&amp;CB7,'Finish order'!$E:$K,4,FALSE()),"")</f>
        <v/>
      </c>
      <c r="CD7" s="22" t="str">
        <f aca="false">IFERROR(VLOOKUP(CB$1&amp;":"&amp;CB7,'Finish order'!$E:$K,5,FALSE()),"")</f>
        <v/>
      </c>
      <c r="CE7" s="30" t="str">
        <f aca="false">IFERROR(VLOOKUP(CB$1&amp;":"&amp;CB7,'Finish order'!$E:$K,3,FALSE()),"")</f>
        <v/>
      </c>
      <c r="CF7" s="22" t="str">
        <f aca="false">IFERROR(VLOOKUP(CB$1&amp;":"&amp;CB7,'Finish order'!$E:$K,2,FALSE()),"")</f>
        <v/>
      </c>
      <c r="CI7" s="31" t="n">
        <v>6</v>
      </c>
      <c r="CJ7" s="22" t="str">
        <f aca="false">IFERROR(VLOOKUP(CI$1&amp;":"&amp;CI7,'Finish order'!$E:$K,4,FALSE()),"")</f>
        <v/>
      </c>
      <c r="CK7" s="22" t="str">
        <f aca="false">IFERROR(VLOOKUP(CI$1&amp;":"&amp;CI7,'Finish order'!$E:$K,5,FALSE()),"")</f>
        <v/>
      </c>
      <c r="CL7" s="30" t="str">
        <f aca="false">IFERROR(VLOOKUP(CI$1&amp;":"&amp;CI7,'Finish order'!$E:$K,3,FALSE()),"")</f>
        <v/>
      </c>
      <c r="CM7" s="22" t="str">
        <f aca="false">IFERROR(VLOOKUP(CI$1&amp;":"&amp;CI7,'Finish order'!$E:$K,2,FALSE()),"")</f>
        <v/>
      </c>
      <c r="CP7" s="31" t="n">
        <v>6</v>
      </c>
      <c r="CQ7" s="22" t="str">
        <f aca="false">IFERROR(VLOOKUP(CP$1&amp;":"&amp;CP7,'Finish order'!$E:$K,4,FALSE()),"")</f>
        <v/>
      </c>
      <c r="CR7" s="22" t="str">
        <f aca="false">IFERROR(VLOOKUP(CP$1&amp;":"&amp;CP7,'Finish order'!$E:$K,5,FALSE()),"")</f>
        <v/>
      </c>
      <c r="CS7" s="30" t="str">
        <f aca="false">IFERROR(VLOOKUP(CP$1&amp;":"&amp;CP7,'Finish order'!$E:$K,3,FALSE()),"")</f>
        <v/>
      </c>
      <c r="CT7" s="22" t="str">
        <f aca="false">IFERROR(VLOOKUP(CP$1&amp;":"&amp;CP7,'Finish order'!$E:$K,2,FALSE()),"")</f>
        <v/>
      </c>
      <c r="CV7" s="30"/>
      <c r="CW7" s="22" t="n">
        <v>6</v>
      </c>
      <c r="CX7" s="22" t="str">
        <f aca="false">IFERROR(VLOOKUP(CW$1&amp;":"&amp;CW7,'Finish order'!$E:$K,4,FALSE()),"")</f>
        <v/>
      </c>
      <c r="CY7" s="22" t="str">
        <f aca="false">IFERROR(VLOOKUP(CW$1&amp;":"&amp;CW7,'Finish order'!$E:$K,5,FALSE()),"")</f>
        <v/>
      </c>
      <c r="CZ7" s="30" t="str">
        <f aca="false">IFERROR(VLOOKUP(CW$1&amp;":"&amp;CW7,'Finish order'!$E:$K,3,FALSE()),"")</f>
        <v/>
      </c>
      <c r="DA7" s="22" t="str">
        <f aca="false">IFERROR(VLOOKUP(CW$1&amp;":"&amp;CW7,'Finish order'!$E:$K,2,FALSE()),"")</f>
        <v/>
      </c>
      <c r="DC7" s="30"/>
      <c r="DD7" s="22" t="n">
        <v>6</v>
      </c>
      <c r="DE7" s="22" t="str">
        <f aca="false">IFERROR(VLOOKUP(DD$1&amp;":"&amp;DD7,'Finish order'!$E:$K,4,FALSE()),"")</f>
        <v/>
      </c>
      <c r="DF7" s="22" t="str">
        <f aca="false">IFERROR(VLOOKUP(DD$1&amp;":"&amp;DD7,'Finish order'!$E:$K,5,FALSE()),"")</f>
        <v/>
      </c>
      <c r="DG7" s="30" t="str">
        <f aca="false">IFERROR(VLOOKUP(DD$1&amp;":"&amp;DD7,'Finish order'!$E:$K,3,FALSE()),"")</f>
        <v/>
      </c>
      <c r="DH7" s="22" t="str">
        <f aca="false">IFERROR(VLOOKUP(DD$1&amp;":"&amp;DD7,'Finish order'!$E:$K,2,FALSE()),"")</f>
        <v/>
      </c>
      <c r="DI7" s="30"/>
      <c r="DK7" s="22" t="n">
        <v>6</v>
      </c>
      <c r="DL7" s="22" t="str">
        <f aca="false">IFERROR(VLOOKUP(DK$1&amp;":"&amp;DK7,'Finish order'!$E:$K,4,FALSE()),"")</f>
        <v/>
      </c>
      <c r="DM7" s="22" t="str">
        <f aca="false">IFERROR(VLOOKUP(DK$1&amp;":"&amp;DK7,'Finish order'!$E:$K,5,FALSE()),"")</f>
        <v/>
      </c>
      <c r="DN7" s="30" t="str">
        <f aca="false">IFERROR(VLOOKUP(DK$1&amp;":"&amp;DK7,'Finish order'!$E:$K,3,FALSE()),"")</f>
        <v/>
      </c>
      <c r="DO7" s="22" t="str">
        <f aca="false">IFERROR(VLOOKUP(DK$1&amp;":"&amp;DK7,'Finish order'!$E:$K,2,FALSE()),"")</f>
        <v/>
      </c>
      <c r="DQ7" s="30"/>
      <c r="DR7" s="22" t="n">
        <v>6</v>
      </c>
      <c r="DS7" s="22" t="str">
        <f aca="false">IFERROR(VLOOKUP(DR$1&amp;":"&amp;DR7,'Finish order'!$E:$K,4,FALSE()),"")</f>
        <v/>
      </c>
      <c r="DT7" s="22" t="str">
        <f aca="false">IFERROR(VLOOKUP(DR$1&amp;":"&amp;DR7,'Finish order'!$E:$K,5,FALSE()),"")</f>
        <v/>
      </c>
      <c r="DU7" s="30" t="str">
        <f aca="false">IFERROR(VLOOKUP(DR$1&amp;":"&amp;DR7,'Finish order'!$E:$K,3,FALSE()),"")</f>
        <v/>
      </c>
      <c r="DV7" s="22" t="str">
        <f aca="false">IFERROR(VLOOKUP(DR$1&amp;":"&amp;DR7,'Finish order'!$E:$K,2,FALSE()),"")</f>
        <v/>
      </c>
      <c r="DW7" s="30"/>
    </row>
    <row r="8" customFormat="false" ht="15" hidden="false" customHeight="false" outlineLevel="0" collapsed="false">
      <c r="A8" s="22" t="n">
        <v>7</v>
      </c>
      <c r="B8" s="22" t="str">
        <f aca="false">IFERROR(VLOOKUP($A$1&amp;":"&amp;A8,'Finish order'!C:K,6,FALSE()),"")</f>
        <v>Stephen Pugh</v>
      </c>
      <c r="C8" s="22" t="str">
        <f aca="false">IFERROR(VLOOKUP(A$1&amp;":"&amp;A8,'Finish order'!$C:$K,9,FALSE()),"")</f>
        <v>M55</v>
      </c>
      <c r="D8" s="22" t="str">
        <f aca="false">IFERROR(VLOOKUP(A$1&amp;":"&amp;A8,'Finish order'!$C:$K,7,FALSE()),"")</f>
        <v>Esk Valley Fell Club</v>
      </c>
      <c r="E8" s="30" t="n">
        <f aca="false">IFERROR(VLOOKUP($A$1&amp;":"&amp;A8,'Finish order'!C:K,5,FALSE()),"")</f>
        <v>0.052349537037037</v>
      </c>
      <c r="F8" s="22" t="n">
        <f aca="false">IFERROR(VLOOKUP($A$1&amp;":"&amp;A8,'Finish order'!C:K,4,FALSE()),"")</f>
        <v>804</v>
      </c>
      <c r="G8" s="31" t="n">
        <f aca="false" t="array" ref="G8:G8">IFERROR(SMALL(IF($D$2:$D917=D8,$A$2:$A$911*1.001),1),"")</f>
        <v>5.005</v>
      </c>
      <c r="H8" s="31" t="n">
        <f aca="false" t="array" ref="H8:H8">IFERROR(SMALL(IF($D$2:$D917=D8,$A$2:$A$911*1.0001),2),"")</f>
        <v>7.0007</v>
      </c>
      <c r="I8" s="31" t="n">
        <f aca="false" t="array" ref="I8:I8">IFERROR(SMALL(IF($D$2:$D917=D8,$A$2:$A$911*1.00001),3),"")</f>
        <v>8.00008</v>
      </c>
      <c r="J8" s="31" t="n">
        <f aca="false" t="array" ref="J8:J8">IFERROR(SMALL(IF($D$2:$D917=D8,$A$2:$A$911*1.000001),4),"")</f>
        <v>22.000022</v>
      </c>
      <c r="K8" s="31" t="n">
        <f aca="false">IF(A8&lt;&gt;"", IF(COUNT(G8:J8)=4, SUM(G8:J8), "No"), "")</f>
        <v>42.005802</v>
      </c>
      <c r="L8" s="31" t="n">
        <f aca="false">IF(A8&lt;&gt;"", IF(COUNT(G8:I8)=3, SUM(G8:I8), "No"), "")</f>
        <v>20.00578</v>
      </c>
      <c r="M8" s="31" t="n">
        <f aca="false">IF(A8&lt;&gt;"", IF(COUNT(G8:H8)=2, SUM(G8:H8), "No"), "")</f>
        <v>12.0057</v>
      </c>
      <c r="N8" s="31" t="str">
        <f aca="false">Table1[[#This Row],[Club]]&amp;":"&amp;Table1[[#Headers],[Male]]</f>
        <v>Esk Valley Fell Club:Male</v>
      </c>
      <c r="P8" s="22" t="n">
        <v>7</v>
      </c>
      <c r="Q8" s="22" t="str">
        <f aca="false">IFERROR(VLOOKUP(P$1&amp;":"&amp;P8,'Finish order'!$C:$K,6,FALSE()),"")</f>
        <v>Jess Evans</v>
      </c>
      <c r="R8" s="22" t="str">
        <f aca="false">IFERROR(VLOOKUP(P$1&amp;":"&amp;P8,'Finish order'!$C:$K,9,FALSE()),"")</f>
        <v>W45</v>
      </c>
      <c r="S8" s="22" t="str">
        <f aca="false">IFERROR(VLOOKUP(P$1&amp;":"&amp;P8,'Finish order'!$C:$K,7,FALSE()),"")</f>
        <v>St Theresa's AC</v>
      </c>
      <c r="T8" s="30" t="n">
        <f aca="false">IFERROR(VLOOKUP(P$1&amp;":"&amp;P8,'Finish order'!$C:$K,5,FALSE()),"")</f>
        <v>0.0662152777777778</v>
      </c>
      <c r="U8" s="22" t="n">
        <f aca="false">IFERROR(VLOOKUP(P$1&amp;":"&amp;P8,'Finish order'!$C:$K,4,FALSE()),"")</f>
        <v>157</v>
      </c>
      <c r="V8" s="31" t="n">
        <f aca="false" t="array" ref="V8:V8">IFERROR(SMALL(IF($S$2:$S917=S8,$P$2:$P$911*1.001),1),"")</f>
        <v>7.007</v>
      </c>
      <c r="W8" s="31" t="str">
        <f aca="false" t="array" ref="W8:W8">IFERROR(SMALL(IF($S$2:$S917=S8,$P$2:$P$911*1.0001),2),"")</f>
        <v/>
      </c>
      <c r="X8" s="31" t="str">
        <f aca="false" t="array" ref="X8:X8">IFERROR(SMALL(IF($S$2:$S917=S8,$P$2:$P$911*1.00001),3),"")</f>
        <v/>
      </c>
      <c r="Y8" s="31" t="str">
        <f aca="false" t="array" ref="Y8:Y8">IFERROR(SMALL(IF($S$2:$S917=S8,$P$2:$P$911*1.000001),4),"")</f>
        <v/>
      </c>
      <c r="Z8" s="31" t="str">
        <f aca="false">IF(P8&lt;&gt;"", IF(COUNT(V8:Y8)=4, SUM(V8:Y8), "No"), "")</f>
        <v>No</v>
      </c>
      <c r="AA8" s="31" t="str">
        <f aca="false">IF(P8&lt;&gt;"", IF(COUNT(V8:X8)=3, SUM(V8:X8), "No"), "")</f>
        <v>No</v>
      </c>
      <c r="AB8" s="31" t="str">
        <f aca="false">IF(P8&lt;&gt;"", IF(COUNT(V8:W8)=2, SUM(V8:W8), "No"), "")</f>
        <v>No</v>
      </c>
      <c r="AC8" s="31" t="str">
        <f aca="false">Table4[[#This Row],[Club]]&amp;":"&amp;Table4[[#Headers],[Female]]</f>
        <v>St Theresa's AC:Female</v>
      </c>
      <c r="AE8" s="22" t="n">
        <v>7</v>
      </c>
      <c r="AF8" s="22" t="str">
        <f aca="false">IFERROR(VLOOKUP(AE$1&amp;":"&amp;AE8,'Finish order'!$E:$K,4,FALSE()),"")</f>
        <v/>
      </c>
      <c r="AG8" s="22" t="str">
        <f aca="false">IFERROR(VLOOKUP(AE$1&amp;":"&amp;AE8,'Finish order'!$E:$K,5,FALSE()),"")</f>
        <v/>
      </c>
      <c r="AH8" s="30" t="str">
        <f aca="false">IFERROR(VLOOKUP(AE$1&amp;":"&amp;AE8,'Finish order'!$E:$K,3,FALSE()),"")</f>
        <v/>
      </c>
      <c r="AI8" s="22" t="str">
        <f aca="false">IFERROR(VLOOKUP(AE$1&amp;":"&amp;AE8,'Finish order'!$E:$K,2,FALSE()),"")</f>
        <v/>
      </c>
      <c r="AL8" s="22" t="n">
        <v>7</v>
      </c>
      <c r="AM8" s="22" t="str">
        <f aca="false">IFERROR(VLOOKUP(AL$1&amp;":"&amp;AL8,'Finish order'!$E:$K,4,FALSE()),"")</f>
        <v/>
      </c>
      <c r="AN8" s="22" t="str">
        <f aca="false">IFERROR(VLOOKUP(AL$1&amp;":"&amp;AL8,'Finish order'!$E:$K,5,FALSE()),"")</f>
        <v/>
      </c>
      <c r="AO8" s="30" t="str">
        <f aca="false">IFERROR(VLOOKUP(AL$1&amp;":"&amp;AL8,'Finish order'!$E:$K,3,FALSE()),"")</f>
        <v/>
      </c>
      <c r="AP8" s="22" t="str">
        <f aca="false">IFERROR(VLOOKUP(AL$1&amp;":"&amp;AL8,'Finish order'!$E:$K,2,FALSE()),"")</f>
        <v/>
      </c>
      <c r="AS8" s="22" t="n">
        <v>7</v>
      </c>
      <c r="AT8" s="22" t="str">
        <f aca="false">IFERROR(VLOOKUP(AS$1&amp;":"&amp;AS8,'Finish order'!$E:$K,4,FALSE()),"")</f>
        <v>Kevin Steven</v>
      </c>
      <c r="AU8" s="22" t="str">
        <f aca="false">IFERROR(VLOOKUP(AS$1&amp;":"&amp;AS8,'Finish order'!$E:$K,5,FALSE()),"")</f>
        <v>South Shields Harriers &amp; AC</v>
      </c>
      <c r="AV8" s="30" t="n">
        <f aca="false">IFERROR(VLOOKUP(AS$1&amp;":"&amp;AS8,'Finish order'!$E:$K,3,FALSE()),"")</f>
        <v>0.0865046296296296</v>
      </c>
      <c r="AW8" s="22" t="n">
        <f aca="false">IFERROR(VLOOKUP(AS$1&amp;":"&amp;AS8,'Finish order'!$E:$K,2,FALSE()),"")</f>
        <v>1150</v>
      </c>
      <c r="AZ8" s="22" t="n">
        <v>7</v>
      </c>
      <c r="BA8" s="22" t="str">
        <f aca="false">IFERROR(VLOOKUP(AZ$1&amp;":"&amp;AZ8,'Finish order'!$E:$K,4,FALSE()),"")</f>
        <v/>
      </c>
      <c r="BB8" s="22" t="str">
        <f aca="false">IFERROR(VLOOKUP(AZ$1&amp;":"&amp;AZ8,'Finish order'!$E:$K,5,FALSE()),"")</f>
        <v/>
      </c>
      <c r="BC8" s="30" t="str">
        <f aca="false">IFERROR(VLOOKUP(AZ$1&amp;":"&amp;AZ8,'Finish order'!$E:$K,3,FALSE()),"")</f>
        <v/>
      </c>
      <c r="BD8" s="22" t="str">
        <f aca="false">IFERROR(VLOOKUP(AZ$1&amp;":"&amp;AZ8,'Finish order'!$E:$K,2,FALSE()),"")</f>
        <v/>
      </c>
      <c r="BG8" s="22" t="n">
        <v>7</v>
      </c>
      <c r="BH8" s="22" t="str">
        <f aca="false">IFERROR(VLOOKUP(BG$1&amp;":"&amp;BG8,'Finish order'!$E:$K,4,FALSE()),"")</f>
        <v>Dale Hepples</v>
      </c>
      <c r="BI8" s="22" t="str">
        <f aca="false">IFERROR(VLOOKUP(BG$1&amp;":"&amp;BG8,'Finish order'!$E:$K,5,FALSE()),"")</f>
        <v>Scarborough AC</v>
      </c>
      <c r="BJ8" s="30" t="n">
        <f aca="false">IFERROR(VLOOKUP(BG$1&amp;":"&amp;BG8,'Finish order'!$E:$K,3,FALSE()),"")</f>
        <v>0.0672800925925926</v>
      </c>
      <c r="BK8" s="22" t="n">
        <f aca="false">IFERROR(VLOOKUP(BG$1&amp;":"&amp;BG8,'Finish order'!$E:$K,2,FALSE()),"")</f>
        <v>760</v>
      </c>
      <c r="BN8" s="22" t="n">
        <v>7</v>
      </c>
      <c r="BO8" s="22" t="str">
        <f aca="false">IFERROR(VLOOKUP(BN$1&amp;":"&amp;BN8,'Finish order'!$E:$K,4,FALSE()),"")</f>
        <v/>
      </c>
      <c r="BP8" s="22" t="str">
        <f aca="false">IFERROR(VLOOKUP(BN$1&amp;":"&amp;BN8,'Finish order'!$E:$K,5,FALSE()),"")</f>
        <v/>
      </c>
      <c r="BQ8" s="30" t="str">
        <f aca="false">IFERROR(VLOOKUP(BN$1&amp;":"&amp;BN8,'Finish order'!$E:$K,3,FALSE()),"")</f>
        <v/>
      </c>
      <c r="BR8" s="22" t="str">
        <f aca="false">IFERROR(VLOOKUP(BN$1&amp;":"&amp;BN8,'Finish order'!$E:$K,2,FALSE()),"")</f>
        <v/>
      </c>
      <c r="BU8" s="22" t="n">
        <v>7</v>
      </c>
      <c r="BV8" s="30" t="str">
        <f aca="false">IFERROR(VLOOKUP(BU$1&amp;":"&amp;BU8,'Finish order'!$E:$K,4,FALSE()),"")</f>
        <v>Matt Rylatt</v>
      </c>
      <c r="BW8" s="22" t="str">
        <f aca="false">IFERROR(VLOOKUP(BU$1&amp;":"&amp;BU8,'Finish order'!$E:$K,5,FALSE()),"")</f>
        <v>York Triathlon Club</v>
      </c>
      <c r="BX8" s="30" t="n">
        <f aca="false">IFERROR(VLOOKUP(BU$1&amp;":"&amp;BU8,'Finish order'!$E:$K,3,FALSE()),"")</f>
        <v>0.0650810185185185</v>
      </c>
      <c r="BY8" s="22" t="n">
        <f aca="false">IFERROR(VLOOKUP(BU$1&amp;":"&amp;BU8,'Finish order'!$E:$K,2,FALSE()),"")</f>
        <v>901</v>
      </c>
      <c r="CB8" s="22" t="n">
        <v>7</v>
      </c>
      <c r="CC8" s="30" t="str">
        <f aca="false">IFERROR(VLOOKUP(CB$1&amp;":"&amp;CB8,'Finish order'!$E:$K,4,FALSE()),"")</f>
        <v/>
      </c>
      <c r="CD8" s="22" t="str">
        <f aca="false">IFERROR(VLOOKUP(CB$1&amp;":"&amp;CB8,'Finish order'!$E:$K,5,FALSE()),"")</f>
        <v/>
      </c>
      <c r="CE8" s="30" t="str">
        <f aca="false">IFERROR(VLOOKUP(CB$1&amp;":"&amp;CB8,'Finish order'!$E:$K,3,FALSE()),"")</f>
        <v/>
      </c>
      <c r="CF8" s="22" t="str">
        <f aca="false">IFERROR(VLOOKUP(CB$1&amp;":"&amp;CB8,'Finish order'!$E:$K,2,FALSE()),"")</f>
        <v/>
      </c>
      <c r="CI8" s="31" t="n">
        <v>7</v>
      </c>
      <c r="CJ8" s="22" t="str">
        <f aca="false">IFERROR(VLOOKUP(CI$1&amp;":"&amp;CI8,'Finish order'!$E:$K,4,FALSE()),"")</f>
        <v/>
      </c>
      <c r="CK8" s="22" t="str">
        <f aca="false">IFERROR(VLOOKUP(CI$1&amp;":"&amp;CI8,'Finish order'!$E:$K,5,FALSE()),"")</f>
        <v/>
      </c>
      <c r="CL8" s="30" t="str">
        <f aca="false">IFERROR(VLOOKUP(CI$1&amp;":"&amp;CI8,'Finish order'!$E:$K,3,FALSE()),"")</f>
        <v/>
      </c>
      <c r="CM8" s="22" t="str">
        <f aca="false">IFERROR(VLOOKUP(CI$1&amp;":"&amp;CI8,'Finish order'!$E:$K,2,FALSE()),"")</f>
        <v/>
      </c>
      <c r="CP8" s="31" t="n">
        <v>7</v>
      </c>
      <c r="CQ8" s="22" t="str">
        <f aca="false">IFERROR(VLOOKUP(CP$1&amp;":"&amp;CP8,'Finish order'!$E:$K,4,FALSE()),"")</f>
        <v/>
      </c>
      <c r="CR8" s="22" t="str">
        <f aca="false">IFERROR(VLOOKUP(CP$1&amp;":"&amp;CP8,'Finish order'!$E:$K,5,FALSE()),"")</f>
        <v/>
      </c>
      <c r="CS8" s="30" t="str">
        <f aca="false">IFERROR(VLOOKUP(CP$1&amp;":"&amp;CP8,'Finish order'!$E:$K,3,FALSE()),"")</f>
        <v/>
      </c>
      <c r="CT8" s="22" t="str">
        <f aca="false">IFERROR(VLOOKUP(CP$1&amp;":"&amp;CP8,'Finish order'!$E:$K,2,FALSE()),"")</f>
        <v/>
      </c>
      <c r="CV8" s="30"/>
      <c r="CW8" s="22" t="n">
        <v>7</v>
      </c>
      <c r="CX8" s="22" t="str">
        <f aca="false">IFERROR(VLOOKUP(CW$1&amp;":"&amp;CW8,'Finish order'!$E:$K,4,FALSE()),"")</f>
        <v/>
      </c>
      <c r="CY8" s="22" t="str">
        <f aca="false">IFERROR(VLOOKUP(CW$1&amp;":"&amp;CW8,'Finish order'!$E:$K,5,FALSE()),"")</f>
        <v/>
      </c>
      <c r="CZ8" s="30" t="str">
        <f aca="false">IFERROR(VLOOKUP(CW$1&amp;":"&amp;CW8,'Finish order'!$E:$K,3,FALSE()),"")</f>
        <v/>
      </c>
      <c r="DA8" s="22" t="str">
        <f aca="false">IFERROR(VLOOKUP(CW$1&amp;":"&amp;CW8,'Finish order'!$E:$K,2,FALSE()),"")</f>
        <v/>
      </c>
      <c r="DC8" s="30"/>
      <c r="DD8" s="22" t="n">
        <v>7</v>
      </c>
      <c r="DE8" s="22" t="str">
        <f aca="false">IFERROR(VLOOKUP(DD$1&amp;":"&amp;DD8,'Finish order'!$E:$K,4,FALSE()),"")</f>
        <v/>
      </c>
      <c r="DF8" s="22" t="str">
        <f aca="false">IFERROR(VLOOKUP(DD$1&amp;":"&amp;DD8,'Finish order'!$E:$K,5,FALSE()),"")</f>
        <v/>
      </c>
      <c r="DG8" s="30" t="str">
        <f aca="false">IFERROR(VLOOKUP(DD$1&amp;":"&amp;DD8,'Finish order'!$E:$K,3,FALSE()),"")</f>
        <v/>
      </c>
      <c r="DH8" s="22" t="str">
        <f aca="false">IFERROR(VLOOKUP(DD$1&amp;":"&amp;DD8,'Finish order'!$E:$K,2,FALSE()),"")</f>
        <v/>
      </c>
      <c r="DI8" s="30"/>
      <c r="DK8" s="22" t="n">
        <v>7</v>
      </c>
      <c r="DL8" s="22" t="str">
        <f aca="false">IFERROR(VLOOKUP(DK$1&amp;":"&amp;DK8,'Finish order'!$E:$K,4,FALSE()),"")</f>
        <v/>
      </c>
      <c r="DM8" s="22" t="str">
        <f aca="false">IFERROR(VLOOKUP(DK$1&amp;":"&amp;DK8,'Finish order'!$E:$K,5,FALSE()),"")</f>
        <v/>
      </c>
      <c r="DN8" s="30" t="str">
        <f aca="false">IFERROR(VLOOKUP(DK$1&amp;":"&amp;DK8,'Finish order'!$E:$K,3,FALSE()),"")</f>
        <v/>
      </c>
      <c r="DO8" s="22" t="str">
        <f aca="false">IFERROR(VLOOKUP(DK$1&amp;":"&amp;DK8,'Finish order'!$E:$K,2,FALSE()),"")</f>
        <v/>
      </c>
      <c r="DQ8" s="30"/>
      <c r="DR8" s="22" t="n">
        <v>7</v>
      </c>
      <c r="DS8" s="22" t="str">
        <f aca="false">IFERROR(VLOOKUP(DR$1&amp;":"&amp;DR8,'Finish order'!$E:$K,4,FALSE()),"")</f>
        <v/>
      </c>
      <c r="DT8" s="22" t="str">
        <f aca="false">IFERROR(VLOOKUP(DR$1&amp;":"&amp;DR8,'Finish order'!$E:$K,5,FALSE()),"")</f>
        <v/>
      </c>
      <c r="DU8" s="30" t="str">
        <f aca="false">IFERROR(VLOOKUP(DR$1&amp;":"&amp;DR8,'Finish order'!$E:$K,3,FALSE()),"")</f>
        <v/>
      </c>
      <c r="DV8" s="22" t="str">
        <f aca="false">IFERROR(VLOOKUP(DR$1&amp;":"&amp;DR8,'Finish order'!$E:$K,2,FALSE()),"")</f>
        <v/>
      </c>
      <c r="DW8" s="30"/>
    </row>
    <row r="9" customFormat="false" ht="15" hidden="false" customHeight="false" outlineLevel="0" collapsed="false">
      <c r="A9" s="22" t="n">
        <v>8</v>
      </c>
      <c r="B9" s="22" t="str">
        <f aca="false">IFERROR(VLOOKUP($A$1&amp;":"&amp;A9,'Finish order'!C:K,6,FALSE()),"")</f>
        <v>Rorie McIntosh</v>
      </c>
      <c r="C9" s="22" t="str">
        <f aca="false">IFERROR(VLOOKUP(A$1&amp;":"&amp;A9,'Finish order'!$C:$K,9,FALSE()),"")</f>
        <v>M40</v>
      </c>
      <c r="D9" s="22" t="str">
        <f aca="false">IFERROR(VLOOKUP(A$1&amp;":"&amp;A9,'Finish order'!$C:$K,7,FALSE()),"")</f>
        <v>Esk Valley Fell Club</v>
      </c>
      <c r="E9" s="30" t="n">
        <f aca="false">IFERROR(VLOOKUP($A$1&amp;":"&amp;A9,'Finish order'!C:K,5,FALSE()),"")</f>
        <v>0.0524884259259259</v>
      </c>
      <c r="F9" s="22" t="n">
        <f aca="false">IFERROR(VLOOKUP($A$1&amp;":"&amp;A9,'Finish order'!C:K,4,FALSE()),"")</f>
        <v>543</v>
      </c>
      <c r="G9" s="31" t="n">
        <f aca="false" t="array" ref="G9:G9">IFERROR(SMALL(IF($D$2:$D918=D9,$A$2:$A$911*1.001),1),"")</f>
        <v>5.005</v>
      </c>
      <c r="H9" s="31" t="n">
        <f aca="false" t="array" ref="H9:H9">IFERROR(SMALL(IF($D$2:$D918=D9,$A$2:$A$911*1.0001),2),"")</f>
        <v>7.0007</v>
      </c>
      <c r="I9" s="31" t="n">
        <f aca="false" t="array" ref="I9:I9">IFERROR(SMALL(IF($D$2:$D918=D9,$A$2:$A$911*1.00001),3),"")</f>
        <v>8.00008</v>
      </c>
      <c r="J9" s="31" t="n">
        <f aca="false" t="array" ref="J9:J9">IFERROR(SMALL(IF($D$2:$D918=D9,$A$2:$A$911*1.000001),4),"")</f>
        <v>22.000022</v>
      </c>
      <c r="K9" s="31" t="n">
        <f aca="false">IF(A9&lt;&gt;"", IF(COUNT(G9:J9)=4, SUM(G9:J9), "No"), "")</f>
        <v>42.005802</v>
      </c>
      <c r="L9" s="31" t="n">
        <f aca="false">IF(A9&lt;&gt;"", IF(COUNT(G9:I9)=3, SUM(G9:I9), "No"), "")</f>
        <v>20.00578</v>
      </c>
      <c r="M9" s="31" t="n">
        <f aca="false">IF(A9&lt;&gt;"", IF(COUNT(G9:H9)=2, SUM(G9:H9), "No"), "")</f>
        <v>12.0057</v>
      </c>
      <c r="N9" s="31" t="str">
        <f aca="false">Table1[[#This Row],[Club]]&amp;":"&amp;Table1[[#Headers],[Male]]</f>
        <v>Esk Valley Fell Club:Male</v>
      </c>
      <c r="P9" s="22" t="n">
        <v>8</v>
      </c>
      <c r="Q9" s="22" t="str">
        <f aca="false">IFERROR(VLOOKUP(P$1&amp;":"&amp;P9,'Finish order'!$C:$K,6,FALSE()),"")</f>
        <v>Marianne Borsheim</v>
      </c>
      <c r="R9" s="22" t="str">
        <f aca="false">IFERROR(VLOOKUP(P$1&amp;":"&amp;P9,'Finish order'!$C:$K,9,FALSE()),"")</f>
        <v>W50</v>
      </c>
      <c r="S9" s="22" t="str">
        <f aca="false">IFERROR(VLOOKUP(P$1&amp;":"&amp;P9,'Finish order'!$C:$K,7,FALSE()),"")</f>
        <v>Scarborough AC</v>
      </c>
      <c r="T9" s="30" t="n">
        <f aca="false">IFERROR(VLOOKUP(P$1&amp;":"&amp;P9,'Finish order'!$C:$K,5,FALSE()),"")</f>
        <v>0.0667824074074074</v>
      </c>
      <c r="U9" s="22" t="n">
        <f aca="false">IFERROR(VLOOKUP(P$1&amp;":"&amp;P9,'Finish order'!$C:$K,4,FALSE()),"")</f>
        <v>202</v>
      </c>
      <c r="V9" s="31" t="n">
        <f aca="false" t="array" ref="V9:V9">IFERROR(SMALL(IF($S$2:$S918=S9,$P$2:$P$911*1.001),1),"")</f>
        <v>2.002</v>
      </c>
      <c r="W9" s="31" t="n">
        <f aca="false" t="array" ref="W9:W9">IFERROR(SMALL(IF($S$2:$S918=S9,$P$2:$P$911*1.0001),2),"")</f>
        <v>4.0004</v>
      </c>
      <c r="X9" s="31" t="n">
        <f aca="false" t="array" ref="X9:X9">IFERROR(SMALL(IF($S$2:$S918=S9,$P$2:$P$911*1.00001),3),"")</f>
        <v>8.00008</v>
      </c>
      <c r="Y9" s="31" t="n">
        <f aca="false" t="array" ref="Y9:Y9">IFERROR(SMALL(IF($S$2:$S918=S9,$P$2:$P$911*1.000001),4),"")</f>
        <v>23.000023</v>
      </c>
      <c r="Z9" s="31" t="n">
        <f aca="false">IF(P9&lt;&gt;"", IF(COUNT(V9:Y9)=4, SUM(V9:Y9), "No"), "")</f>
        <v>37.002503</v>
      </c>
      <c r="AA9" s="31" t="n">
        <f aca="false">IF(P9&lt;&gt;"", IF(COUNT(V9:X9)=3, SUM(V9:X9), "No"), "")</f>
        <v>14.00248</v>
      </c>
      <c r="AB9" s="31" t="n">
        <f aca="false">IF(P9&lt;&gt;"", IF(COUNT(V9:W9)=2, SUM(V9:W9), "No"), "")</f>
        <v>6.0024</v>
      </c>
      <c r="AC9" s="31" t="str">
        <f aca="false">Table4[[#This Row],[Club]]&amp;":"&amp;Table4[[#Headers],[Female]]</f>
        <v>Scarborough AC:Female</v>
      </c>
      <c r="AE9" s="22" t="n">
        <v>8</v>
      </c>
      <c r="AF9" s="22" t="str">
        <f aca="false">IFERROR(VLOOKUP(AE$1&amp;":"&amp;AE9,'Finish order'!$E:$K,4,FALSE()),"")</f>
        <v/>
      </c>
      <c r="AG9" s="22" t="str">
        <f aca="false">IFERROR(VLOOKUP(AE$1&amp;":"&amp;AE9,'Finish order'!$E:$K,5,FALSE()),"")</f>
        <v/>
      </c>
      <c r="AH9" s="30" t="str">
        <f aca="false">IFERROR(VLOOKUP(AE$1&amp;":"&amp;AE9,'Finish order'!$E:$K,3,FALSE()),"")</f>
        <v/>
      </c>
      <c r="AI9" s="22" t="str">
        <f aca="false">IFERROR(VLOOKUP(AE$1&amp;":"&amp;AE9,'Finish order'!$E:$K,2,FALSE()),"")</f>
        <v/>
      </c>
      <c r="AL9" s="22" t="n">
        <v>8</v>
      </c>
      <c r="AM9" s="22" t="str">
        <f aca="false">IFERROR(VLOOKUP(AL$1&amp;":"&amp;AL9,'Finish order'!$E:$K,4,FALSE()),"")</f>
        <v/>
      </c>
      <c r="AN9" s="22" t="str">
        <f aca="false">IFERROR(VLOOKUP(AL$1&amp;":"&amp;AL9,'Finish order'!$E:$K,5,FALSE()),"")</f>
        <v/>
      </c>
      <c r="AO9" s="30" t="str">
        <f aca="false">IFERROR(VLOOKUP(AL$1&amp;":"&amp;AL9,'Finish order'!$E:$K,3,FALSE()),"")</f>
        <v/>
      </c>
      <c r="AP9" s="22" t="str">
        <f aca="false">IFERROR(VLOOKUP(AL$1&amp;":"&amp;AL9,'Finish order'!$E:$K,2,FALSE()),"")</f>
        <v/>
      </c>
      <c r="AS9" s="22" t="n">
        <v>8</v>
      </c>
      <c r="AT9" s="22" t="str">
        <f aca="false">IFERROR(VLOOKUP(AS$1&amp;":"&amp;AS9,'Finish order'!$E:$K,4,FALSE()),"")</f>
        <v/>
      </c>
      <c r="AU9" s="22" t="str">
        <f aca="false">IFERROR(VLOOKUP(AS$1&amp;":"&amp;AS9,'Finish order'!$E:$K,5,FALSE()),"")</f>
        <v/>
      </c>
      <c r="AV9" s="30" t="str">
        <f aca="false">IFERROR(VLOOKUP(AS$1&amp;":"&amp;AS9,'Finish order'!$E:$K,3,FALSE()),"")</f>
        <v/>
      </c>
      <c r="AW9" s="22" t="str">
        <f aca="false">IFERROR(VLOOKUP(AS$1&amp;":"&amp;AS9,'Finish order'!$E:$K,2,FALSE()),"")</f>
        <v/>
      </c>
      <c r="AZ9" s="22" t="n">
        <v>8</v>
      </c>
      <c r="BA9" s="22" t="str">
        <f aca="false">IFERROR(VLOOKUP(AZ$1&amp;":"&amp;AZ9,'Finish order'!$E:$K,4,FALSE()),"")</f>
        <v/>
      </c>
      <c r="BB9" s="22" t="str">
        <f aca="false">IFERROR(VLOOKUP(AZ$1&amp;":"&amp;AZ9,'Finish order'!$E:$K,5,FALSE()),"")</f>
        <v/>
      </c>
      <c r="BC9" s="30" t="str">
        <f aca="false">IFERROR(VLOOKUP(AZ$1&amp;":"&amp;AZ9,'Finish order'!$E:$K,3,FALSE()),"")</f>
        <v/>
      </c>
      <c r="BD9" s="22" t="str">
        <f aca="false">IFERROR(VLOOKUP(AZ$1&amp;":"&amp;AZ9,'Finish order'!$E:$K,2,FALSE()),"")</f>
        <v/>
      </c>
      <c r="BG9" s="22" t="n">
        <v>8</v>
      </c>
      <c r="BH9" s="22" t="str">
        <f aca="false">IFERROR(VLOOKUP(BG$1&amp;":"&amp;BG9,'Finish order'!$E:$K,4,FALSE()),"")</f>
        <v>David Simpson</v>
      </c>
      <c r="BI9" s="22" t="str">
        <f aca="false">IFERROR(VLOOKUP(BG$1&amp;":"&amp;BG9,'Finish order'!$E:$K,5,FALSE()),"")</f>
        <v>York Knavesmire Harriers</v>
      </c>
      <c r="BJ9" s="30" t="n">
        <f aca="false">IFERROR(VLOOKUP(BG$1&amp;":"&amp;BG9,'Finish order'!$E:$K,3,FALSE()),"")</f>
        <v>0.0686458333333333</v>
      </c>
      <c r="BK9" s="22" t="n">
        <f aca="false">IFERROR(VLOOKUP(BG$1&amp;":"&amp;BG9,'Finish order'!$E:$K,2,FALSE()),"")</f>
        <v>742</v>
      </c>
      <c r="BN9" s="22" t="n">
        <v>8</v>
      </c>
      <c r="BO9" s="22" t="str">
        <f aca="false">IFERROR(VLOOKUP(BN$1&amp;":"&amp;BN9,'Finish order'!$E:$K,4,FALSE()),"")</f>
        <v/>
      </c>
      <c r="BP9" s="22" t="str">
        <f aca="false">IFERROR(VLOOKUP(BN$1&amp;":"&amp;BN9,'Finish order'!$E:$K,5,FALSE()),"")</f>
        <v/>
      </c>
      <c r="BQ9" s="30" t="str">
        <f aca="false">IFERROR(VLOOKUP(BN$1&amp;":"&amp;BN9,'Finish order'!$E:$K,3,FALSE()),"")</f>
        <v/>
      </c>
      <c r="BR9" s="22" t="str">
        <f aca="false">IFERROR(VLOOKUP(BN$1&amp;":"&amp;BN9,'Finish order'!$E:$K,2,FALSE()),"")</f>
        <v/>
      </c>
      <c r="BU9" s="22" t="n">
        <v>8</v>
      </c>
      <c r="BV9" s="30" t="str">
        <f aca="false">IFERROR(VLOOKUP(BU$1&amp;":"&amp;BU9,'Finish order'!$E:$K,4,FALSE()),"")</f>
        <v>Stephen Carter</v>
      </c>
      <c r="BW9" s="22" t="str">
        <f aca="false">IFERROR(VLOOKUP(BU$1&amp;":"&amp;BU9,'Finish order'!$E:$K,5,FALSE()),"")</f>
        <v>Esk Valley Fell Club</v>
      </c>
      <c r="BX9" s="30" t="n">
        <f aca="false">IFERROR(VLOOKUP(BU$1&amp;":"&amp;BU9,'Finish order'!$E:$K,3,FALSE()),"")</f>
        <v>0.0729976851851852</v>
      </c>
      <c r="BY9" s="22" t="n">
        <f aca="false">IFERROR(VLOOKUP(BU$1&amp;":"&amp;BU9,'Finish order'!$E:$K,2,FALSE()),"")</f>
        <v>943</v>
      </c>
      <c r="CB9" s="22" t="n">
        <v>8</v>
      </c>
      <c r="CC9" s="30" t="str">
        <f aca="false">IFERROR(VLOOKUP(CB$1&amp;":"&amp;CB9,'Finish order'!$E:$K,4,FALSE()),"")</f>
        <v/>
      </c>
      <c r="CD9" s="22" t="str">
        <f aca="false">IFERROR(VLOOKUP(CB$1&amp;":"&amp;CB9,'Finish order'!$E:$K,5,FALSE()),"")</f>
        <v/>
      </c>
      <c r="CE9" s="30" t="str">
        <f aca="false">IFERROR(VLOOKUP(CB$1&amp;":"&amp;CB9,'Finish order'!$E:$K,3,FALSE()),"")</f>
        <v/>
      </c>
      <c r="CF9" s="22" t="str">
        <f aca="false">IFERROR(VLOOKUP(CB$1&amp;":"&amp;CB9,'Finish order'!$E:$K,2,FALSE()),"")</f>
        <v/>
      </c>
      <c r="CI9" s="31" t="n">
        <v>8</v>
      </c>
      <c r="CJ9" s="22" t="str">
        <f aca="false">IFERROR(VLOOKUP(CI$1&amp;":"&amp;CI9,'Finish order'!$E:$K,4,FALSE()),"")</f>
        <v/>
      </c>
      <c r="CK9" s="22" t="str">
        <f aca="false">IFERROR(VLOOKUP(CI$1&amp;":"&amp;CI9,'Finish order'!$E:$K,5,FALSE()),"")</f>
        <v/>
      </c>
      <c r="CL9" s="30" t="str">
        <f aca="false">IFERROR(VLOOKUP(CI$1&amp;":"&amp;CI9,'Finish order'!$E:$K,3,FALSE()),"")</f>
        <v/>
      </c>
      <c r="CM9" s="22" t="str">
        <f aca="false">IFERROR(VLOOKUP(CI$1&amp;":"&amp;CI9,'Finish order'!$E:$K,2,FALSE()),"")</f>
        <v/>
      </c>
      <c r="CP9" s="31" t="n">
        <v>8</v>
      </c>
      <c r="CQ9" s="22" t="str">
        <f aca="false">IFERROR(VLOOKUP(CP$1&amp;":"&amp;CP9,'Finish order'!$E:$K,4,FALSE()),"")</f>
        <v/>
      </c>
      <c r="CR9" s="22" t="str">
        <f aca="false">IFERROR(VLOOKUP(CP$1&amp;":"&amp;CP9,'Finish order'!$E:$K,5,FALSE()),"")</f>
        <v/>
      </c>
      <c r="CS9" s="30" t="str">
        <f aca="false">IFERROR(VLOOKUP(CP$1&amp;":"&amp;CP9,'Finish order'!$E:$K,3,FALSE()),"")</f>
        <v/>
      </c>
      <c r="CT9" s="22" t="str">
        <f aca="false">IFERROR(VLOOKUP(CP$1&amp;":"&amp;CP9,'Finish order'!$E:$K,2,FALSE()),"")</f>
        <v/>
      </c>
      <c r="CV9" s="30"/>
      <c r="CW9" s="22" t="n">
        <v>8</v>
      </c>
      <c r="CX9" s="22" t="str">
        <f aca="false">IFERROR(VLOOKUP(CW$1&amp;":"&amp;CW9,'Finish order'!$E:$K,4,FALSE()),"")</f>
        <v/>
      </c>
      <c r="CY9" s="22" t="str">
        <f aca="false">IFERROR(VLOOKUP(CW$1&amp;":"&amp;CW9,'Finish order'!$E:$K,5,FALSE()),"")</f>
        <v/>
      </c>
      <c r="CZ9" s="30" t="str">
        <f aca="false">IFERROR(VLOOKUP(CW$1&amp;":"&amp;CW9,'Finish order'!$E:$K,3,FALSE()),"")</f>
        <v/>
      </c>
      <c r="DA9" s="22" t="str">
        <f aca="false">IFERROR(VLOOKUP(CW$1&amp;":"&amp;CW9,'Finish order'!$E:$K,2,FALSE()),"")</f>
        <v/>
      </c>
      <c r="DC9" s="30"/>
      <c r="DD9" s="22" t="n">
        <v>8</v>
      </c>
      <c r="DE9" s="22" t="str">
        <f aca="false">IFERROR(VLOOKUP(DD$1&amp;":"&amp;DD9,'Finish order'!$E:$K,4,FALSE()),"")</f>
        <v/>
      </c>
      <c r="DF9" s="22" t="str">
        <f aca="false">IFERROR(VLOOKUP(DD$1&amp;":"&amp;DD9,'Finish order'!$E:$K,5,FALSE()),"")</f>
        <v/>
      </c>
      <c r="DG9" s="30" t="str">
        <f aca="false">IFERROR(VLOOKUP(DD$1&amp;":"&amp;DD9,'Finish order'!$E:$K,3,FALSE()),"")</f>
        <v/>
      </c>
      <c r="DH9" s="22" t="str">
        <f aca="false">IFERROR(VLOOKUP(DD$1&amp;":"&amp;DD9,'Finish order'!$E:$K,2,FALSE()),"")</f>
        <v/>
      </c>
      <c r="DI9" s="30"/>
      <c r="DK9" s="22" t="n">
        <v>8</v>
      </c>
      <c r="DL9" s="22" t="str">
        <f aca="false">IFERROR(VLOOKUP(DK$1&amp;":"&amp;DK9,'Finish order'!$E:$K,4,FALSE()),"")</f>
        <v/>
      </c>
      <c r="DM9" s="22" t="str">
        <f aca="false">IFERROR(VLOOKUP(DK$1&amp;":"&amp;DK9,'Finish order'!$E:$K,5,FALSE()),"")</f>
        <v/>
      </c>
      <c r="DN9" s="30" t="str">
        <f aca="false">IFERROR(VLOOKUP(DK$1&amp;":"&amp;DK9,'Finish order'!$E:$K,3,FALSE()),"")</f>
        <v/>
      </c>
      <c r="DO9" s="22" t="str">
        <f aca="false">IFERROR(VLOOKUP(DK$1&amp;":"&amp;DK9,'Finish order'!$E:$K,2,FALSE()),"")</f>
        <v/>
      </c>
      <c r="DQ9" s="30"/>
      <c r="DR9" s="22" t="n">
        <v>8</v>
      </c>
      <c r="DS9" s="22" t="str">
        <f aca="false">IFERROR(VLOOKUP(DR$1&amp;":"&amp;DR9,'Finish order'!$E:$K,4,FALSE()),"")</f>
        <v/>
      </c>
      <c r="DT9" s="22" t="str">
        <f aca="false">IFERROR(VLOOKUP(DR$1&amp;":"&amp;DR9,'Finish order'!$E:$K,5,FALSE()),"")</f>
        <v/>
      </c>
      <c r="DU9" s="30" t="str">
        <f aca="false">IFERROR(VLOOKUP(DR$1&amp;":"&amp;DR9,'Finish order'!$E:$K,3,FALSE()),"")</f>
        <v/>
      </c>
      <c r="DV9" s="22" t="str">
        <f aca="false">IFERROR(VLOOKUP(DR$1&amp;":"&amp;DR9,'Finish order'!$E:$K,2,FALSE()),"")</f>
        <v/>
      </c>
      <c r="DW9" s="30"/>
    </row>
    <row r="10" customFormat="false" ht="15" hidden="false" customHeight="false" outlineLevel="0" collapsed="false">
      <c r="A10" s="22" t="n">
        <v>9</v>
      </c>
      <c r="B10" s="22" t="str">
        <f aca="false">IFERROR(VLOOKUP($A$1&amp;":"&amp;A10,'Finish order'!C:K,6,FALSE()),"")</f>
        <v>Damian Kilpin</v>
      </c>
      <c r="C10" s="22" t="str">
        <f aca="false">IFERROR(VLOOKUP(A$1&amp;":"&amp;A10,'Finish order'!$C:$K,9,FALSE()),"")</f>
        <v>M45</v>
      </c>
      <c r="D10" s="22" t="str">
        <f aca="false">IFERROR(VLOOKUP(A$1&amp;":"&amp;A10,'Finish order'!$C:$K,7,FALSE()),"")</f>
        <v>Penistone Footpath Runners &amp; AC</v>
      </c>
      <c r="E10" s="30" t="n">
        <f aca="false">IFERROR(VLOOKUP($A$1&amp;":"&amp;A10,'Finish order'!C:K,5,FALSE()),"")</f>
        <v>0.0531944444444445</v>
      </c>
      <c r="F10" s="22" t="n">
        <f aca="false">IFERROR(VLOOKUP($A$1&amp;":"&amp;A10,'Finish order'!C:K,4,FALSE()),"")</f>
        <v>609</v>
      </c>
      <c r="G10" s="31" t="n">
        <f aca="false" t="array" ref="G10:G10">IFERROR(SMALL(IF($D$2:$D919=D10,$A$2:$A$911*1.001),1),"")</f>
        <v>9.009</v>
      </c>
      <c r="H10" s="31" t="str">
        <f aca="false" t="array" ref="H10:H10">IFERROR(SMALL(IF($D$2:$D919=D10,$A$2:$A$911*1.0001),2),"")</f>
        <v/>
      </c>
      <c r="I10" s="31" t="str">
        <f aca="false" t="array" ref="I10:I10">IFERROR(SMALL(IF($D$2:$D919=D10,$A$2:$A$911*1.00001),3),"")</f>
        <v/>
      </c>
      <c r="J10" s="31" t="str">
        <f aca="false" t="array" ref="J10:J10">IFERROR(SMALL(IF($D$2:$D919=D10,$A$2:$A$911*1.000001),4),"")</f>
        <v/>
      </c>
      <c r="K10" s="31" t="str">
        <f aca="false">IF(A10&lt;&gt;"", IF(COUNT(G10:J10)=4, SUM(G10:J10), "No"), "")</f>
        <v>No</v>
      </c>
      <c r="L10" s="31" t="str">
        <f aca="false">IF(A10&lt;&gt;"", IF(COUNT(G10:I10)=3, SUM(G10:I10), "No"), "")</f>
        <v>No</v>
      </c>
      <c r="M10" s="31" t="str">
        <f aca="false">IF(A10&lt;&gt;"", IF(COUNT(G10:H10)=2, SUM(G10:H10), "No"), "")</f>
        <v>No</v>
      </c>
      <c r="N10" s="31" t="str">
        <f aca="false">Table1[[#This Row],[Club]]&amp;":"&amp;Table1[[#Headers],[Male]]</f>
        <v>Penistone Footpath Runners &amp; AC:Male</v>
      </c>
      <c r="P10" s="22" t="n">
        <v>9</v>
      </c>
      <c r="Q10" s="22" t="str">
        <f aca="false">IFERROR(VLOOKUP(P$1&amp;":"&amp;P10,'Finish order'!$C:$K,6,FALSE()),"")</f>
        <v>Steph Lishman</v>
      </c>
      <c r="R10" s="22" t="str">
        <f aca="false">IFERROR(VLOOKUP(P$1&amp;":"&amp;P10,'Finish order'!$C:$K,9,FALSE()),"")</f>
        <v>W50</v>
      </c>
      <c r="S10" s="22" t="str">
        <f aca="false">IFERROR(VLOOKUP(P$1&amp;":"&amp;P10,'Finish order'!$C:$K,7,FALSE()),"")</f>
        <v>Esk Valley Fell Club</v>
      </c>
      <c r="T10" s="30" t="n">
        <f aca="false">IFERROR(VLOOKUP(P$1&amp;":"&amp;P10,'Finish order'!$C:$K,5,FALSE()),"")</f>
        <v>0.0680787037037037</v>
      </c>
      <c r="U10" s="22" t="n">
        <f aca="false">IFERROR(VLOOKUP(P$1&amp;":"&amp;P10,'Finish order'!$C:$K,4,FALSE()),"")</f>
        <v>206</v>
      </c>
      <c r="V10" s="31" t="n">
        <f aca="false" t="array" ref="V10:V10">IFERROR(SMALL(IF($S$2:$S919=S10,$P$2:$P$911*1.001),1),"")</f>
        <v>9.009</v>
      </c>
      <c r="W10" s="31" t="n">
        <f aca="false" t="array" ref="W10:W10">IFERROR(SMALL(IF($S$2:$S919=S10,$P$2:$P$911*1.0001),2),"")</f>
        <v>21.0021</v>
      </c>
      <c r="X10" s="31" t="str">
        <f aca="false" t="array" ref="X10:X10">IFERROR(SMALL(IF($S$2:$S919=S10,$P$2:$P$911*1.00001),3),"")</f>
        <v/>
      </c>
      <c r="Y10" s="31" t="str">
        <f aca="false" t="array" ref="Y10:Y10">IFERROR(SMALL(IF($S$2:$S919=S10,$P$2:$P$911*1.000001),4),"")</f>
        <v/>
      </c>
      <c r="Z10" s="31" t="str">
        <f aca="false">IF(P10&lt;&gt;"", IF(COUNT(V10:Y10)=4, SUM(V10:Y10), "No"), "")</f>
        <v>No</v>
      </c>
      <c r="AA10" s="31" t="str">
        <f aca="false">IF(P10&lt;&gt;"", IF(COUNT(V10:X10)=3, SUM(V10:X10), "No"), "")</f>
        <v>No</v>
      </c>
      <c r="AB10" s="31" t="n">
        <f aca="false">IF(P10&lt;&gt;"", IF(COUNT(V10:W10)=2, SUM(V10:W10), "No"), "")</f>
        <v>30.0111</v>
      </c>
      <c r="AC10" s="31" t="str">
        <f aca="false">Table4[[#This Row],[Club]]&amp;":"&amp;Table4[[#Headers],[Female]]</f>
        <v>Esk Valley Fell Club:Female</v>
      </c>
      <c r="AE10" s="22" t="n">
        <v>9</v>
      </c>
      <c r="AF10" s="22" t="str">
        <f aca="false">IFERROR(VLOOKUP(AE$1&amp;":"&amp;AE10,'Finish order'!$E:$K,4,FALSE()),"")</f>
        <v/>
      </c>
      <c r="AG10" s="22" t="str">
        <f aca="false">IFERROR(VLOOKUP(AE$1&amp;":"&amp;AE10,'Finish order'!$E:$K,5,FALSE()),"")</f>
        <v/>
      </c>
      <c r="AH10" s="30" t="str">
        <f aca="false">IFERROR(VLOOKUP(AE$1&amp;":"&amp;AE10,'Finish order'!$E:$K,3,FALSE()),"")</f>
        <v/>
      </c>
      <c r="AI10" s="22" t="str">
        <f aca="false">IFERROR(VLOOKUP(AE$1&amp;":"&amp;AE10,'Finish order'!$E:$K,2,FALSE()),"")</f>
        <v/>
      </c>
      <c r="AL10" s="22" t="n">
        <v>9</v>
      </c>
      <c r="AM10" s="22" t="str">
        <f aca="false">IFERROR(VLOOKUP(AL$1&amp;":"&amp;AL10,'Finish order'!$E:$K,4,FALSE()),"")</f>
        <v/>
      </c>
      <c r="AN10" s="22" t="str">
        <f aca="false">IFERROR(VLOOKUP(AL$1&amp;":"&amp;AL10,'Finish order'!$E:$K,5,FALSE()),"")</f>
        <v/>
      </c>
      <c r="AO10" s="30" t="str">
        <f aca="false">IFERROR(VLOOKUP(AL$1&amp;":"&amp;AL10,'Finish order'!$E:$K,3,FALSE()),"")</f>
        <v/>
      </c>
      <c r="AP10" s="22" t="str">
        <f aca="false">IFERROR(VLOOKUP(AL$1&amp;":"&amp;AL10,'Finish order'!$E:$K,2,FALSE()),"")</f>
        <v/>
      </c>
      <c r="AS10" s="22" t="n">
        <v>9</v>
      </c>
      <c r="AT10" s="22" t="str">
        <f aca="false">IFERROR(VLOOKUP(AS$1&amp;":"&amp;AS10,'Finish order'!$E:$K,4,FALSE()),"")</f>
        <v/>
      </c>
      <c r="AU10" s="22" t="str">
        <f aca="false">IFERROR(VLOOKUP(AS$1&amp;":"&amp;AS10,'Finish order'!$E:$K,5,FALSE()),"")</f>
        <v/>
      </c>
      <c r="AV10" s="30" t="str">
        <f aca="false">IFERROR(VLOOKUP(AS$1&amp;":"&amp;AS10,'Finish order'!$E:$K,3,FALSE()),"")</f>
        <v/>
      </c>
      <c r="AW10" s="22" t="str">
        <f aca="false">IFERROR(VLOOKUP(AS$1&amp;":"&amp;AS10,'Finish order'!$E:$K,2,FALSE()),"")</f>
        <v/>
      </c>
      <c r="AZ10" s="22" t="n">
        <v>9</v>
      </c>
      <c r="BA10" s="22" t="str">
        <f aca="false">IFERROR(VLOOKUP(AZ$1&amp;":"&amp;AZ10,'Finish order'!$E:$K,4,FALSE()),"")</f>
        <v/>
      </c>
      <c r="BB10" s="22" t="str">
        <f aca="false">IFERROR(VLOOKUP(AZ$1&amp;":"&amp;AZ10,'Finish order'!$E:$K,5,FALSE()),"")</f>
        <v/>
      </c>
      <c r="BC10" s="30" t="str">
        <f aca="false">IFERROR(VLOOKUP(AZ$1&amp;":"&amp;AZ10,'Finish order'!$E:$K,3,FALSE()),"")</f>
        <v/>
      </c>
      <c r="BD10" s="22" t="str">
        <f aca="false">IFERROR(VLOOKUP(AZ$1&amp;":"&amp;AZ10,'Finish order'!$E:$K,2,FALSE()),"")</f>
        <v/>
      </c>
      <c r="BG10" s="22" t="n">
        <v>9</v>
      </c>
      <c r="BH10" s="22" t="str">
        <f aca="false">IFERROR(VLOOKUP(BG$1&amp;":"&amp;BG10,'Finish order'!$E:$K,4,FALSE()),"")</f>
        <v>Martin Mander</v>
      </c>
      <c r="BI10" s="22" t="str">
        <f aca="false">IFERROR(VLOOKUP(BG$1&amp;":"&amp;BG10,'Finish order'!$E:$K,5,FALSE()),"")</f>
        <v>Run Scarborough</v>
      </c>
      <c r="BJ10" s="30" t="n">
        <f aca="false">IFERROR(VLOOKUP(BG$1&amp;":"&amp;BG10,'Finish order'!$E:$K,3,FALSE()),"")</f>
        <v>0.073912037037037</v>
      </c>
      <c r="BK10" s="22" t="n">
        <f aca="false">IFERROR(VLOOKUP(BG$1&amp;":"&amp;BG10,'Finish order'!$E:$K,2,FALSE()),"")</f>
        <v>754</v>
      </c>
      <c r="BN10" s="22" t="n">
        <v>9</v>
      </c>
      <c r="BO10" s="22" t="str">
        <f aca="false">IFERROR(VLOOKUP(BN$1&amp;":"&amp;BN10,'Finish order'!$E:$K,4,FALSE()),"")</f>
        <v/>
      </c>
      <c r="BP10" s="22" t="str">
        <f aca="false">IFERROR(VLOOKUP(BN$1&amp;":"&amp;BN10,'Finish order'!$E:$K,5,FALSE()),"")</f>
        <v/>
      </c>
      <c r="BQ10" s="30" t="str">
        <f aca="false">IFERROR(VLOOKUP(BN$1&amp;":"&amp;BN10,'Finish order'!$E:$K,3,FALSE()),"")</f>
        <v/>
      </c>
      <c r="BR10" s="22" t="str">
        <f aca="false">IFERROR(VLOOKUP(BN$1&amp;":"&amp;BN10,'Finish order'!$E:$K,2,FALSE()),"")</f>
        <v/>
      </c>
      <c r="BU10" s="22" t="n">
        <v>9</v>
      </c>
      <c r="BV10" s="30" t="str">
        <f aca="false">IFERROR(VLOOKUP(BU$1&amp;":"&amp;BU10,'Finish order'!$E:$K,4,FALSE()),"")</f>
        <v>Chris Tweddle</v>
      </c>
      <c r="BW10" s="22" t="str">
        <f aca="false">IFERROR(VLOOKUP(BU$1&amp;":"&amp;BU10,'Finish order'!$E:$K,5,FALSE()),"")</f>
        <v>Boro Runners</v>
      </c>
      <c r="BX10" s="30" t="n">
        <f aca="false">IFERROR(VLOOKUP(BU$1&amp;":"&amp;BU10,'Finish order'!$E:$K,3,FALSE()),"")</f>
        <v>0.0798611111111111</v>
      </c>
      <c r="BY10" s="22" t="n">
        <f aca="false">IFERROR(VLOOKUP(BU$1&amp;":"&amp;BU10,'Finish order'!$E:$K,2,FALSE()),"")</f>
        <v>900</v>
      </c>
      <c r="CB10" s="22" t="n">
        <v>9</v>
      </c>
      <c r="CC10" s="30" t="str">
        <f aca="false">IFERROR(VLOOKUP(CB$1&amp;":"&amp;CB10,'Finish order'!$E:$K,4,FALSE()),"")</f>
        <v/>
      </c>
      <c r="CD10" s="22" t="str">
        <f aca="false">IFERROR(VLOOKUP(CB$1&amp;":"&amp;CB10,'Finish order'!$E:$K,5,FALSE()),"")</f>
        <v/>
      </c>
      <c r="CE10" s="30" t="str">
        <f aca="false">IFERROR(VLOOKUP(CB$1&amp;":"&amp;CB10,'Finish order'!$E:$K,3,FALSE()),"")</f>
        <v/>
      </c>
      <c r="CF10" s="22" t="str">
        <f aca="false">IFERROR(VLOOKUP(CB$1&amp;":"&amp;CB10,'Finish order'!$E:$K,2,FALSE()),"")</f>
        <v/>
      </c>
      <c r="CI10" s="31" t="n">
        <v>9</v>
      </c>
      <c r="CJ10" s="22" t="str">
        <f aca="false">IFERROR(VLOOKUP(CI$1&amp;":"&amp;CI10,'Finish order'!$E:$K,4,FALSE()),"")</f>
        <v/>
      </c>
      <c r="CK10" s="22" t="str">
        <f aca="false">IFERROR(VLOOKUP(CI$1&amp;":"&amp;CI10,'Finish order'!$E:$K,5,FALSE()),"")</f>
        <v/>
      </c>
      <c r="CL10" s="30" t="str">
        <f aca="false">IFERROR(VLOOKUP(CI$1&amp;":"&amp;CI10,'Finish order'!$E:$K,3,FALSE()),"")</f>
        <v/>
      </c>
      <c r="CM10" s="22" t="str">
        <f aca="false">IFERROR(VLOOKUP(CI$1&amp;":"&amp;CI10,'Finish order'!$E:$K,2,FALSE()),"")</f>
        <v/>
      </c>
      <c r="CP10" s="31" t="n">
        <v>9</v>
      </c>
      <c r="CQ10" s="22" t="str">
        <f aca="false">IFERROR(VLOOKUP(CP$1&amp;":"&amp;CP10,'Finish order'!$E:$K,4,FALSE()),"")</f>
        <v/>
      </c>
      <c r="CR10" s="22" t="str">
        <f aca="false">IFERROR(VLOOKUP(CP$1&amp;":"&amp;CP10,'Finish order'!$E:$K,5,FALSE()),"")</f>
        <v/>
      </c>
      <c r="CS10" s="30" t="str">
        <f aca="false">IFERROR(VLOOKUP(CP$1&amp;":"&amp;CP10,'Finish order'!$E:$K,3,FALSE()),"")</f>
        <v/>
      </c>
      <c r="CT10" s="22" t="str">
        <f aca="false">IFERROR(VLOOKUP(CP$1&amp;":"&amp;CP10,'Finish order'!$E:$K,2,FALSE()),"")</f>
        <v/>
      </c>
      <c r="CV10" s="30"/>
      <c r="CW10" s="22" t="n">
        <v>9</v>
      </c>
      <c r="CX10" s="22" t="str">
        <f aca="false">IFERROR(VLOOKUP(CW$1&amp;":"&amp;CW10,'Finish order'!$E:$K,4,FALSE()),"")</f>
        <v/>
      </c>
      <c r="CY10" s="22" t="str">
        <f aca="false">IFERROR(VLOOKUP(CW$1&amp;":"&amp;CW10,'Finish order'!$E:$K,5,FALSE()),"")</f>
        <v/>
      </c>
      <c r="CZ10" s="30" t="str">
        <f aca="false">IFERROR(VLOOKUP(CW$1&amp;":"&amp;CW10,'Finish order'!$E:$K,3,FALSE()),"")</f>
        <v/>
      </c>
      <c r="DA10" s="22" t="str">
        <f aca="false">IFERROR(VLOOKUP(CW$1&amp;":"&amp;CW10,'Finish order'!$E:$K,2,FALSE()),"")</f>
        <v/>
      </c>
      <c r="DC10" s="30"/>
      <c r="DD10" s="22" t="n">
        <v>9</v>
      </c>
      <c r="DE10" s="22" t="str">
        <f aca="false">IFERROR(VLOOKUP(DD$1&amp;":"&amp;DD10,'Finish order'!$E:$K,4,FALSE()),"")</f>
        <v/>
      </c>
      <c r="DF10" s="22" t="str">
        <f aca="false">IFERROR(VLOOKUP(DD$1&amp;":"&amp;DD10,'Finish order'!$E:$K,5,FALSE()),"")</f>
        <v/>
      </c>
      <c r="DG10" s="30" t="str">
        <f aca="false">IFERROR(VLOOKUP(DD$1&amp;":"&amp;DD10,'Finish order'!$E:$K,3,FALSE()),"")</f>
        <v/>
      </c>
      <c r="DH10" s="22" t="str">
        <f aca="false">IFERROR(VLOOKUP(DD$1&amp;":"&amp;DD10,'Finish order'!$E:$K,2,FALSE()),"")</f>
        <v/>
      </c>
      <c r="DI10" s="30"/>
      <c r="DK10" s="22" t="n">
        <v>9</v>
      </c>
      <c r="DL10" s="22" t="str">
        <f aca="false">IFERROR(VLOOKUP(DK$1&amp;":"&amp;DK10,'Finish order'!$E:$K,4,FALSE()),"")</f>
        <v/>
      </c>
      <c r="DM10" s="22" t="str">
        <f aca="false">IFERROR(VLOOKUP(DK$1&amp;":"&amp;DK10,'Finish order'!$E:$K,5,FALSE()),"")</f>
        <v/>
      </c>
      <c r="DN10" s="30" t="str">
        <f aca="false">IFERROR(VLOOKUP(DK$1&amp;":"&amp;DK10,'Finish order'!$E:$K,3,FALSE()),"")</f>
        <v/>
      </c>
      <c r="DO10" s="22" t="str">
        <f aca="false">IFERROR(VLOOKUP(DK$1&amp;":"&amp;DK10,'Finish order'!$E:$K,2,FALSE()),"")</f>
        <v/>
      </c>
      <c r="DQ10" s="30"/>
      <c r="DR10" s="22" t="n">
        <v>9</v>
      </c>
      <c r="DS10" s="22" t="str">
        <f aca="false">IFERROR(VLOOKUP(DR$1&amp;":"&amp;DR10,'Finish order'!$E:$K,4,FALSE()),"")</f>
        <v/>
      </c>
      <c r="DT10" s="22" t="str">
        <f aca="false">IFERROR(VLOOKUP(DR$1&amp;":"&amp;DR10,'Finish order'!$E:$K,5,FALSE()),"")</f>
        <v/>
      </c>
      <c r="DU10" s="30" t="str">
        <f aca="false">IFERROR(VLOOKUP(DR$1&amp;":"&amp;DR10,'Finish order'!$E:$K,3,FALSE()),"")</f>
        <v/>
      </c>
      <c r="DV10" s="22" t="str">
        <f aca="false">IFERROR(VLOOKUP(DR$1&amp;":"&amp;DR10,'Finish order'!$E:$K,2,FALSE()),"")</f>
        <v/>
      </c>
      <c r="DW10" s="30"/>
    </row>
    <row r="11" customFormat="false" ht="15" hidden="false" customHeight="false" outlineLevel="0" collapsed="false">
      <c r="A11" s="22" t="n">
        <v>10</v>
      </c>
      <c r="B11" s="22" t="str">
        <f aca="false">IFERROR(VLOOKUP($A$1&amp;":"&amp;A11,'Finish order'!C:K,6,FALSE()),"")</f>
        <v>Glynn Ellwood</v>
      </c>
      <c r="C11" s="22" t="str">
        <f aca="false">IFERROR(VLOOKUP(A$1&amp;":"&amp;A11,'Finish order'!$C:$K,9,FALSE()),"")</f>
        <v>MSEN</v>
      </c>
      <c r="D11" s="22" t="str">
        <f aca="false">IFERROR(VLOOKUP(A$1&amp;":"&amp;A11,'Finish order'!$C:$K,7,FALSE()),"")</f>
        <v>York Knavesmire Harriers</v>
      </c>
      <c r="E11" s="30" t="n">
        <f aca="false">IFERROR(VLOOKUP($A$1&amp;":"&amp;A11,'Finish order'!C:K,5,FALSE()),"")</f>
        <v>0.0533101851851852</v>
      </c>
      <c r="F11" s="22" t="n">
        <f aca="false">IFERROR(VLOOKUP($A$1&amp;":"&amp;A11,'Finish order'!C:K,4,FALSE()),"")</f>
        <v>435</v>
      </c>
      <c r="G11" s="31" t="n">
        <f aca="false" t="array" ref="G11:G11">IFERROR(SMALL(IF($D$2:$D920=D11,$A$2:$A$911*1.001),1),"")</f>
        <v>6.006</v>
      </c>
      <c r="H11" s="31" t="n">
        <f aca="false" t="array" ref="H11:H11">IFERROR(SMALL(IF($D$2:$D920=D11,$A$2:$A$911*1.0001),2),"")</f>
        <v>10.001</v>
      </c>
      <c r="I11" s="31" t="n">
        <f aca="false" t="array" ref="I11:I11">IFERROR(SMALL(IF($D$2:$D920=D11,$A$2:$A$911*1.00001),3),"")</f>
        <v>12.00012</v>
      </c>
      <c r="J11" s="31" t="n">
        <f aca="false" t="array" ref="J11:J11">IFERROR(SMALL(IF($D$2:$D920=D11,$A$2:$A$911*1.000001),4),"")</f>
        <v>16.000016</v>
      </c>
      <c r="K11" s="31" t="n">
        <f aca="false">IF(A11&lt;&gt;"", IF(COUNT(G11:J11)=4, SUM(G11:J11), "No"), "")</f>
        <v>44.007136</v>
      </c>
      <c r="L11" s="31" t="n">
        <f aca="false">IF(A11&lt;&gt;"", IF(COUNT(G11:I11)=3, SUM(G11:I11), "No"), "")</f>
        <v>28.00712</v>
      </c>
      <c r="M11" s="31" t="n">
        <f aca="false">IF(A11&lt;&gt;"", IF(COUNT(G11:H11)=2, SUM(G11:H11), "No"), "")</f>
        <v>16.007</v>
      </c>
      <c r="N11" s="31" t="str">
        <f aca="false">Table1[[#This Row],[Club]]&amp;":"&amp;Table1[[#Headers],[Male]]</f>
        <v>York Knavesmire Harriers:Male</v>
      </c>
      <c r="P11" s="22" t="n">
        <v>10</v>
      </c>
      <c r="Q11" s="22" t="str">
        <f aca="false">IFERROR(VLOOKUP(P$1&amp;":"&amp;P11,'Finish order'!$C:$K,6,FALSE()),"")</f>
        <v>Sally Carro Goodwill</v>
      </c>
      <c r="R11" s="22" t="str">
        <f aca="false">IFERROR(VLOOKUP(P$1&amp;":"&amp;P11,'Finish order'!$C:$K,9,FALSE()),"")</f>
        <v>W50</v>
      </c>
      <c r="S11" s="22" t="str">
        <f aca="false">IFERROR(VLOOKUP(P$1&amp;":"&amp;P11,'Finish order'!$C:$K,7,FALSE()),"")</f>
        <v>York Knavesmire Harriers</v>
      </c>
      <c r="T11" s="30" t="n">
        <f aca="false">IFERROR(VLOOKUP(P$1&amp;":"&amp;P11,'Finish order'!$C:$K,5,FALSE()),"")</f>
        <v>0.0686226851851852</v>
      </c>
      <c r="U11" s="22" t="n">
        <f aca="false">IFERROR(VLOOKUP(P$1&amp;":"&amp;P11,'Finish order'!$C:$K,4,FALSE()),"")</f>
        <v>220</v>
      </c>
      <c r="V11" s="31" t="n">
        <f aca="false" t="array" ref="V11:V11">IFERROR(SMALL(IF($S$2:$S920=S11,$P$2:$P$911*1.001),1),"")</f>
        <v>10.01</v>
      </c>
      <c r="W11" s="31" t="n">
        <f aca="false" t="array" ref="W11:W11">IFERROR(SMALL(IF($S$2:$S920=S11,$P$2:$P$911*1.0001),2),"")</f>
        <v>13.0013</v>
      </c>
      <c r="X11" s="31" t="str">
        <f aca="false" t="array" ref="X11:X11">IFERROR(SMALL(IF($S$2:$S920=S11,$P$2:$P$911*1.00001),3),"")</f>
        <v/>
      </c>
      <c r="Y11" s="31" t="str">
        <f aca="false" t="array" ref="Y11:Y11">IFERROR(SMALL(IF($S$2:$S920=S11,$P$2:$P$911*1.000001),4),"")</f>
        <v/>
      </c>
      <c r="Z11" s="31" t="str">
        <f aca="false">IF(P11&lt;&gt;"", IF(COUNT(V11:Y11)=4, SUM(V11:Y11), "No"), "")</f>
        <v>No</v>
      </c>
      <c r="AA11" s="31" t="str">
        <f aca="false">IF(P11&lt;&gt;"", IF(COUNT(V11:X11)=3, SUM(V11:X11), "No"), "")</f>
        <v>No</v>
      </c>
      <c r="AB11" s="31" t="n">
        <f aca="false">IF(P11&lt;&gt;"", IF(COUNT(V11:W11)=2, SUM(V11:W11), "No"), "")</f>
        <v>23.0113</v>
      </c>
      <c r="AC11" s="31" t="str">
        <f aca="false">Table4[[#This Row],[Club]]&amp;":"&amp;Table4[[#Headers],[Female]]</f>
        <v>York Knavesmire Harriers:Female</v>
      </c>
      <c r="AE11" s="22" t="n">
        <v>10</v>
      </c>
      <c r="AF11" s="22" t="str">
        <f aca="false">IFERROR(VLOOKUP(AE$1&amp;":"&amp;AE11,'Finish order'!$E:$K,4,FALSE()),"")</f>
        <v/>
      </c>
      <c r="AG11" s="22" t="str">
        <f aca="false">IFERROR(VLOOKUP(AE$1&amp;":"&amp;AE11,'Finish order'!$E:$K,5,FALSE()),"")</f>
        <v/>
      </c>
      <c r="AH11" s="30" t="str">
        <f aca="false">IFERROR(VLOOKUP(AE$1&amp;":"&amp;AE11,'Finish order'!$E:$K,3,FALSE()),"")</f>
        <v/>
      </c>
      <c r="AI11" s="22" t="str">
        <f aca="false">IFERROR(VLOOKUP(AE$1&amp;":"&amp;AE11,'Finish order'!$E:$K,2,FALSE()),"")</f>
        <v/>
      </c>
      <c r="AL11" s="22" t="n">
        <v>10</v>
      </c>
      <c r="AM11" s="22" t="str">
        <f aca="false">IFERROR(VLOOKUP(AL$1&amp;":"&amp;AL11,'Finish order'!$E:$K,4,FALSE()),"")</f>
        <v/>
      </c>
      <c r="AN11" s="22" t="str">
        <f aca="false">IFERROR(VLOOKUP(AL$1&amp;":"&amp;AL11,'Finish order'!$E:$K,5,FALSE()),"")</f>
        <v/>
      </c>
      <c r="AO11" s="30" t="str">
        <f aca="false">IFERROR(VLOOKUP(AL$1&amp;":"&amp;AL11,'Finish order'!$E:$K,3,FALSE()),"")</f>
        <v/>
      </c>
      <c r="AP11" s="22" t="str">
        <f aca="false">IFERROR(VLOOKUP(AL$1&amp;":"&amp;AL11,'Finish order'!$E:$K,2,FALSE()),"")</f>
        <v/>
      </c>
      <c r="AS11" s="22" t="n">
        <v>10</v>
      </c>
      <c r="AT11" s="22" t="str">
        <f aca="false">IFERROR(VLOOKUP(AS$1&amp;":"&amp;AS11,'Finish order'!$E:$K,4,FALSE()),"")</f>
        <v/>
      </c>
      <c r="AU11" s="22" t="str">
        <f aca="false">IFERROR(VLOOKUP(AS$1&amp;":"&amp;AS11,'Finish order'!$E:$K,5,FALSE()),"")</f>
        <v/>
      </c>
      <c r="AV11" s="30" t="str">
        <f aca="false">IFERROR(VLOOKUP(AS$1&amp;":"&amp;AS11,'Finish order'!$E:$K,3,FALSE()),"")</f>
        <v/>
      </c>
      <c r="AW11" s="22" t="str">
        <f aca="false">IFERROR(VLOOKUP(AS$1&amp;":"&amp;AS11,'Finish order'!$E:$K,2,FALSE()),"")</f>
        <v/>
      </c>
      <c r="AZ11" s="22" t="n">
        <v>10</v>
      </c>
      <c r="BA11" s="22" t="str">
        <f aca="false">IFERROR(VLOOKUP(AZ$1&amp;":"&amp;AZ11,'Finish order'!$E:$K,4,FALSE()),"")</f>
        <v/>
      </c>
      <c r="BB11" s="22" t="str">
        <f aca="false">IFERROR(VLOOKUP(AZ$1&amp;":"&amp;AZ11,'Finish order'!$E:$K,5,FALSE()),"")</f>
        <v/>
      </c>
      <c r="BC11" s="30" t="str">
        <f aca="false">IFERROR(VLOOKUP(AZ$1&amp;":"&amp;AZ11,'Finish order'!$E:$K,3,FALSE()),"")</f>
        <v/>
      </c>
      <c r="BD11" s="22" t="str">
        <f aca="false">IFERROR(VLOOKUP(AZ$1&amp;":"&amp;AZ11,'Finish order'!$E:$K,2,FALSE()),"")</f>
        <v/>
      </c>
      <c r="BG11" s="22" t="n">
        <v>10</v>
      </c>
      <c r="BH11" s="22" t="str">
        <f aca="false">IFERROR(VLOOKUP(BG$1&amp;":"&amp;BG11,'Finish order'!$E:$K,4,FALSE()),"")</f>
        <v/>
      </c>
      <c r="BI11" s="22" t="str">
        <f aca="false">IFERROR(VLOOKUP(BG$1&amp;":"&amp;BG11,'Finish order'!$E:$K,5,FALSE()),"")</f>
        <v/>
      </c>
      <c r="BJ11" s="30" t="str">
        <f aca="false">IFERROR(VLOOKUP(BG$1&amp;":"&amp;BG11,'Finish order'!$E:$K,3,FALSE()),"")</f>
        <v/>
      </c>
      <c r="BK11" s="22" t="str">
        <f aca="false">IFERROR(VLOOKUP(BG$1&amp;":"&amp;BG11,'Finish order'!$E:$K,2,FALSE()),"")</f>
        <v/>
      </c>
      <c r="BN11" s="22" t="n">
        <v>10</v>
      </c>
      <c r="BO11" s="22" t="str">
        <f aca="false">IFERROR(VLOOKUP(BN$1&amp;":"&amp;BN11,'Finish order'!$E:$K,4,FALSE()),"")</f>
        <v/>
      </c>
      <c r="BP11" s="22" t="str">
        <f aca="false">IFERROR(VLOOKUP(BN$1&amp;":"&amp;BN11,'Finish order'!$E:$K,5,FALSE()),"")</f>
        <v/>
      </c>
      <c r="BQ11" s="30" t="str">
        <f aca="false">IFERROR(VLOOKUP(BN$1&amp;":"&amp;BN11,'Finish order'!$E:$K,3,FALSE()),"")</f>
        <v/>
      </c>
      <c r="BR11" s="22" t="str">
        <f aca="false">IFERROR(VLOOKUP(BN$1&amp;":"&amp;BN11,'Finish order'!$E:$K,2,FALSE()),"")</f>
        <v/>
      </c>
      <c r="BU11" s="22" t="n">
        <v>10</v>
      </c>
      <c r="BV11" s="30" t="str">
        <f aca="false">IFERROR(VLOOKUP(BU$1&amp;":"&amp;BU11,'Finish order'!$E:$K,4,FALSE()),"")</f>
        <v>Paul Cutler</v>
      </c>
      <c r="BW11" s="22" t="str">
        <f aca="false">IFERROR(VLOOKUP(BU$1&amp;":"&amp;BU11,'Finish order'!$E:$K,5,FALSE()),"")</f>
        <v>Individual#</v>
      </c>
      <c r="BX11" s="30" t="n">
        <f aca="false">IFERROR(VLOOKUP(BU$1&amp;":"&amp;BU11,'Finish order'!$E:$K,3,FALSE()),"")</f>
        <v>0.086712962962963</v>
      </c>
      <c r="BY11" s="22" t="n">
        <f aca="false">IFERROR(VLOOKUP(BU$1&amp;":"&amp;BU11,'Finish order'!$E:$K,2,FALSE()),"")</f>
        <v>1186</v>
      </c>
      <c r="CB11" s="22" t="n">
        <v>10</v>
      </c>
      <c r="CC11" s="30" t="str">
        <f aca="false">IFERROR(VLOOKUP(CB$1&amp;":"&amp;CB11,'Finish order'!$E:$K,4,FALSE()),"")</f>
        <v/>
      </c>
      <c r="CD11" s="22" t="str">
        <f aca="false">IFERROR(VLOOKUP(CB$1&amp;":"&amp;CB11,'Finish order'!$E:$K,5,FALSE()),"")</f>
        <v/>
      </c>
      <c r="CE11" s="30" t="str">
        <f aca="false">IFERROR(VLOOKUP(CB$1&amp;":"&amp;CB11,'Finish order'!$E:$K,3,FALSE()),"")</f>
        <v/>
      </c>
      <c r="CF11" s="22" t="str">
        <f aca="false">IFERROR(VLOOKUP(CB$1&amp;":"&amp;CB11,'Finish order'!$E:$K,2,FALSE()),"")</f>
        <v/>
      </c>
      <c r="CI11" s="31" t="n">
        <v>10</v>
      </c>
      <c r="CJ11" s="22" t="str">
        <f aca="false">IFERROR(VLOOKUP(CI$1&amp;":"&amp;CI11,'Finish order'!$E:$K,4,FALSE()),"")</f>
        <v/>
      </c>
      <c r="CK11" s="22" t="str">
        <f aca="false">IFERROR(VLOOKUP(CI$1&amp;":"&amp;CI11,'Finish order'!$E:$K,5,FALSE()),"")</f>
        <v/>
      </c>
      <c r="CL11" s="30" t="str">
        <f aca="false">IFERROR(VLOOKUP(CI$1&amp;":"&amp;CI11,'Finish order'!$E:$K,3,FALSE()),"")</f>
        <v/>
      </c>
      <c r="CM11" s="22" t="str">
        <f aca="false">IFERROR(VLOOKUP(CI$1&amp;":"&amp;CI11,'Finish order'!$E:$K,2,FALSE()),"")</f>
        <v/>
      </c>
      <c r="CP11" s="31" t="n">
        <v>10</v>
      </c>
      <c r="CQ11" s="22" t="str">
        <f aca="false">IFERROR(VLOOKUP(CP$1&amp;":"&amp;CP11,'Finish order'!$E:$K,4,FALSE()),"")</f>
        <v/>
      </c>
      <c r="CR11" s="22" t="str">
        <f aca="false">IFERROR(VLOOKUP(CP$1&amp;":"&amp;CP11,'Finish order'!$E:$K,5,FALSE()),"")</f>
        <v/>
      </c>
      <c r="CS11" s="30" t="str">
        <f aca="false">IFERROR(VLOOKUP(CP$1&amp;":"&amp;CP11,'Finish order'!$E:$K,3,FALSE()),"")</f>
        <v/>
      </c>
      <c r="CT11" s="22" t="str">
        <f aca="false">IFERROR(VLOOKUP(CP$1&amp;":"&amp;CP11,'Finish order'!$E:$K,2,FALSE()),"")</f>
        <v/>
      </c>
      <c r="CV11" s="30"/>
      <c r="CW11" s="22" t="n">
        <v>10</v>
      </c>
      <c r="CX11" s="22" t="str">
        <f aca="false">IFERROR(VLOOKUP(CW$1&amp;":"&amp;CW11,'Finish order'!$E:$K,4,FALSE()),"")</f>
        <v/>
      </c>
      <c r="CY11" s="22" t="str">
        <f aca="false">IFERROR(VLOOKUP(CW$1&amp;":"&amp;CW11,'Finish order'!$E:$K,5,FALSE()),"")</f>
        <v/>
      </c>
      <c r="CZ11" s="30" t="str">
        <f aca="false">IFERROR(VLOOKUP(CW$1&amp;":"&amp;CW11,'Finish order'!$E:$K,3,FALSE()),"")</f>
        <v/>
      </c>
      <c r="DA11" s="22" t="str">
        <f aca="false">IFERROR(VLOOKUP(CW$1&amp;":"&amp;CW11,'Finish order'!$E:$K,2,FALSE()),"")</f>
        <v/>
      </c>
      <c r="DC11" s="30"/>
      <c r="DD11" s="22" t="n">
        <v>10</v>
      </c>
      <c r="DE11" s="22" t="str">
        <f aca="false">IFERROR(VLOOKUP(DD$1&amp;":"&amp;DD11,'Finish order'!$E:$K,4,FALSE()),"")</f>
        <v/>
      </c>
      <c r="DF11" s="22" t="str">
        <f aca="false">IFERROR(VLOOKUP(DD$1&amp;":"&amp;DD11,'Finish order'!$E:$K,5,FALSE()),"")</f>
        <v/>
      </c>
      <c r="DG11" s="30" t="str">
        <f aca="false">IFERROR(VLOOKUP(DD$1&amp;":"&amp;DD11,'Finish order'!$E:$K,3,FALSE()),"")</f>
        <v/>
      </c>
      <c r="DH11" s="22" t="str">
        <f aca="false">IFERROR(VLOOKUP(DD$1&amp;":"&amp;DD11,'Finish order'!$E:$K,2,FALSE()),"")</f>
        <v/>
      </c>
      <c r="DI11" s="30"/>
      <c r="DK11" s="22" t="n">
        <v>10</v>
      </c>
      <c r="DL11" s="22" t="str">
        <f aca="false">IFERROR(VLOOKUP(DK$1&amp;":"&amp;DK11,'Finish order'!$E:$K,4,FALSE()),"")</f>
        <v/>
      </c>
      <c r="DM11" s="22" t="str">
        <f aca="false">IFERROR(VLOOKUP(DK$1&amp;":"&amp;DK11,'Finish order'!$E:$K,5,FALSE()),"")</f>
        <v/>
      </c>
      <c r="DN11" s="30" t="str">
        <f aca="false">IFERROR(VLOOKUP(DK$1&amp;":"&amp;DK11,'Finish order'!$E:$K,3,FALSE()),"")</f>
        <v/>
      </c>
      <c r="DO11" s="22" t="str">
        <f aca="false">IFERROR(VLOOKUP(DK$1&amp;":"&amp;DK11,'Finish order'!$E:$K,2,FALSE()),"")</f>
        <v/>
      </c>
      <c r="DQ11" s="30"/>
      <c r="DR11" s="22" t="n">
        <v>10</v>
      </c>
      <c r="DS11" s="22" t="str">
        <f aca="false">IFERROR(VLOOKUP(DR$1&amp;":"&amp;DR11,'Finish order'!$E:$K,4,FALSE()),"")</f>
        <v/>
      </c>
      <c r="DT11" s="22" t="str">
        <f aca="false">IFERROR(VLOOKUP(DR$1&amp;":"&amp;DR11,'Finish order'!$E:$K,5,FALSE()),"")</f>
        <v/>
      </c>
      <c r="DU11" s="30" t="str">
        <f aca="false">IFERROR(VLOOKUP(DR$1&amp;":"&amp;DR11,'Finish order'!$E:$K,3,FALSE()),"")</f>
        <v/>
      </c>
      <c r="DV11" s="22" t="str">
        <f aca="false">IFERROR(VLOOKUP(DR$1&amp;":"&amp;DR11,'Finish order'!$E:$K,2,FALSE()),"")</f>
        <v/>
      </c>
      <c r="DW11" s="30"/>
    </row>
    <row r="12" customFormat="false" ht="15" hidden="false" customHeight="false" outlineLevel="0" collapsed="false">
      <c r="A12" s="22" t="n">
        <v>11</v>
      </c>
      <c r="B12" s="22" t="str">
        <f aca="false">IFERROR(VLOOKUP($A$1&amp;":"&amp;A12,'Finish order'!C:K,6,FALSE()),"")</f>
        <v>Alex Linsley</v>
      </c>
      <c r="C12" s="22" t="str">
        <f aca="false">IFERROR(VLOOKUP(A$1&amp;":"&amp;A12,'Finish order'!$C:$K,9,FALSE()),"")</f>
        <v>MSEN</v>
      </c>
      <c r="D12" s="22" t="str">
        <f aca="false">IFERROR(VLOOKUP(A$1&amp;":"&amp;A12,'Finish order'!$C:$K,7,FALSE()),"")</f>
        <v>Individual#</v>
      </c>
      <c r="E12" s="30" t="n">
        <f aca="false">IFERROR(VLOOKUP($A$1&amp;":"&amp;A12,'Finish order'!C:K,5,FALSE()),"")</f>
        <v>0.0533796296296296</v>
      </c>
      <c r="F12" s="22" t="n">
        <f aca="false">IFERROR(VLOOKUP($A$1&amp;":"&amp;A12,'Finish order'!C:K,4,FALSE()),"")</f>
        <v>328</v>
      </c>
      <c r="G12" s="31" t="n">
        <f aca="false" t="array" ref="G12:G12">IFERROR(SMALL(IF($D$2:$D921=D12,$A$2:$A$911*1.001),1),"")</f>
        <v>11.011</v>
      </c>
      <c r="H12" s="31" t="n">
        <f aca="false" t="array" ref="H12:H12">IFERROR(SMALL(IF($D$2:$D921=D12,$A$2:$A$911*1.0001),2),"")</f>
        <v>15.0015</v>
      </c>
      <c r="I12" s="31" t="n">
        <f aca="false" t="array" ref="I12:I12">IFERROR(SMALL(IF($D$2:$D921=D12,$A$2:$A$911*1.00001),3),"")</f>
        <v>28.00028</v>
      </c>
      <c r="J12" s="31" t="n">
        <f aca="false" t="array" ref="J12:J12">IFERROR(SMALL(IF($D$2:$D921=D12,$A$2:$A$911*1.000001),4),"")</f>
        <v>33.000033</v>
      </c>
      <c r="K12" s="31" t="n">
        <f aca="false">IF(A12&lt;&gt;"", IF(COUNT(G12:J12)=4, SUM(G12:J12), "No"), "")</f>
        <v>87.012813</v>
      </c>
      <c r="L12" s="31" t="n">
        <f aca="false">IF(A12&lt;&gt;"", IF(COUNT(G12:I12)=3, SUM(G12:I12), "No"), "")</f>
        <v>54.01278</v>
      </c>
      <c r="M12" s="31" t="n">
        <f aca="false">IF(A12&lt;&gt;"", IF(COUNT(G12:H12)=2, SUM(G12:H12), "No"), "")</f>
        <v>26.0125</v>
      </c>
      <c r="N12" s="31" t="str">
        <f aca="false">Table1[[#This Row],[Club]]&amp;":"&amp;Table1[[#Headers],[Male]]</f>
        <v>Individual#:Male</v>
      </c>
      <c r="P12" s="22" t="n">
        <v>11</v>
      </c>
      <c r="Q12" s="22" t="str">
        <f aca="false">IFERROR(VLOOKUP(P$1&amp;":"&amp;P12,'Finish order'!$C:$K,6,FALSE()),"")</f>
        <v>Siobhan Firman</v>
      </c>
      <c r="R12" s="22" t="str">
        <f aca="false">IFERROR(VLOOKUP(P$1&amp;":"&amp;P12,'Finish order'!$C:$K,9,FALSE()),"")</f>
        <v>WSEN</v>
      </c>
      <c r="S12" s="22" t="str">
        <f aca="false">IFERROR(VLOOKUP(P$1&amp;":"&amp;P12,'Finish order'!$C:$K,7,FALSE()),"")</f>
        <v>Individual#</v>
      </c>
      <c r="T12" s="30" t="n">
        <f aca="false">IFERROR(VLOOKUP(P$1&amp;":"&amp;P12,'Finish order'!$C:$K,5,FALSE()),"")</f>
        <v>0.0691435185185185</v>
      </c>
      <c r="U12" s="22" t="n">
        <f aca="false">IFERROR(VLOOKUP(P$1&amp;":"&amp;P12,'Finish order'!$C:$K,4,FALSE()),"")</f>
        <v>58</v>
      </c>
      <c r="V12" s="31" t="n">
        <f aca="false" t="array" ref="V12:V12">IFERROR(SMALL(IF($S$2:$S921=S12,$P$2:$P$911*1.001),1),"")</f>
        <v>11.011</v>
      </c>
      <c r="W12" s="31" t="n">
        <f aca="false" t="array" ref="W12:W12">IFERROR(SMALL(IF($S$2:$S921=S12,$P$2:$P$911*1.0001),2),"")</f>
        <v>16.0016</v>
      </c>
      <c r="X12" s="31" t="n">
        <f aca="false" t="array" ref="X12:X12">IFERROR(SMALL(IF($S$2:$S921=S12,$P$2:$P$911*1.00001),3),"")</f>
        <v>17.00017</v>
      </c>
      <c r="Y12" s="31" t="n">
        <f aca="false" t="array" ref="Y12:Y12">IFERROR(SMALL(IF($S$2:$S921=S12,$P$2:$P$911*1.000001),4),"")</f>
        <v>29.000029</v>
      </c>
      <c r="Z12" s="31" t="n">
        <f aca="false">IF(P12&lt;&gt;"", IF(COUNT(V12:Y12)=4, SUM(V12:Y12), "No"), "")</f>
        <v>73.012799</v>
      </c>
      <c r="AA12" s="31" t="n">
        <f aca="false">IF(P12&lt;&gt;"", IF(COUNT(V12:X12)=3, SUM(V12:X12), "No"), "")</f>
        <v>44.01277</v>
      </c>
      <c r="AB12" s="31" t="n">
        <f aca="false">IF(P12&lt;&gt;"", IF(COUNT(V12:W12)=2, SUM(V12:W12), "No"), "")</f>
        <v>27.0126</v>
      </c>
      <c r="AC12" s="31" t="str">
        <f aca="false">Table4[[#This Row],[Club]]&amp;":"&amp;Table4[[#Headers],[Female]]</f>
        <v>Individual#:Female</v>
      </c>
      <c r="AE12" s="22" t="n">
        <v>11</v>
      </c>
      <c r="AF12" s="22" t="str">
        <f aca="false">IFERROR(VLOOKUP(AE$1&amp;":"&amp;AE12,'Finish order'!$E:$K,4,FALSE()),"")</f>
        <v/>
      </c>
      <c r="AG12" s="22" t="str">
        <f aca="false">IFERROR(VLOOKUP(AE$1&amp;":"&amp;AE12,'Finish order'!$E:$K,5,FALSE()),"")</f>
        <v/>
      </c>
      <c r="AH12" s="30" t="str">
        <f aca="false">IFERROR(VLOOKUP(AE$1&amp;":"&amp;AE12,'Finish order'!$E:$K,3,FALSE()),"")</f>
        <v/>
      </c>
      <c r="AI12" s="22" t="str">
        <f aca="false">IFERROR(VLOOKUP(AE$1&amp;":"&amp;AE12,'Finish order'!$E:$K,2,FALSE()),"")</f>
        <v/>
      </c>
      <c r="AL12" s="22" t="n">
        <v>11</v>
      </c>
      <c r="AM12" s="22" t="str">
        <f aca="false">IFERROR(VLOOKUP(AL$1&amp;":"&amp;AL12,'Finish order'!$E:$K,4,FALSE()),"")</f>
        <v/>
      </c>
      <c r="AN12" s="22" t="str">
        <f aca="false">IFERROR(VLOOKUP(AL$1&amp;":"&amp;AL12,'Finish order'!$E:$K,5,FALSE()),"")</f>
        <v/>
      </c>
      <c r="AO12" s="30" t="str">
        <f aca="false">IFERROR(VLOOKUP(AL$1&amp;":"&amp;AL12,'Finish order'!$E:$K,3,FALSE()),"")</f>
        <v/>
      </c>
      <c r="AP12" s="22" t="str">
        <f aca="false">IFERROR(VLOOKUP(AL$1&amp;":"&amp;AL12,'Finish order'!$E:$K,2,FALSE()),"")</f>
        <v/>
      </c>
      <c r="AS12" s="22" t="n">
        <v>11</v>
      </c>
      <c r="AT12" s="22" t="str">
        <f aca="false">IFERROR(VLOOKUP(AS$1&amp;":"&amp;AS12,'Finish order'!$E:$K,4,FALSE()),"")</f>
        <v/>
      </c>
      <c r="AU12" s="22" t="str">
        <f aca="false">IFERROR(VLOOKUP(AS$1&amp;":"&amp;AS12,'Finish order'!$E:$K,5,FALSE()),"")</f>
        <v/>
      </c>
      <c r="AV12" s="30" t="str">
        <f aca="false">IFERROR(VLOOKUP(AS$1&amp;":"&amp;AS12,'Finish order'!$E:$K,3,FALSE()),"")</f>
        <v/>
      </c>
      <c r="AW12" s="22" t="str">
        <f aca="false">IFERROR(VLOOKUP(AS$1&amp;":"&amp;AS12,'Finish order'!$E:$K,2,FALSE()),"")</f>
        <v/>
      </c>
      <c r="AZ12" s="22" t="n">
        <v>11</v>
      </c>
      <c r="BA12" s="22" t="str">
        <f aca="false">IFERROR(VLOOKUP(AZ$1&amp;":"&amp;AZ12,'Finish order'!$E:$K,4,FALSE()),"")</f>
        <v/>
      </c>
      <c r="BB12" s="22" t="str">
        <f aca="false">IFERROR(VLOOKUP(AZ$1&amp;":"&amp;AZ12,'Finish order'!$E:$K,5,FALSE()),"")</f>
        <v/>
      </c>
      <c r="BC12" s="30" t="str">
        <f aca="false">IFERROR(VLOOKUP(AZ$1&amp;":"&amp;AZ12,'Finish order'!$E:$K,3,FALSE()),"")</f>
        <v/>
      </c>
      <c r="BD12" s="22" t="str">
        <f aca="false">IFERROR(VLOOKUP(AZ$1&amp;":"&amp;AZ12,'Finish order'!$E:$K,2,FALSE()),"")</f>
        <v/>
      </c>
      <c r="BG12" s="22" t="n">
        <v>11</v>
      </c>
      <c r="BH12" s="22" t="str">
        <f aca="false">IFERROR(VLOOKUP(BG$1&amp;":"&amp;BG12,'Finish order'!$E:$K,4,FALSE()),"")</f>
        <v/>
      </c>
      <c r="BI12" s="22" t="str">
        <f aca="false">IFERROR(VLOOKUP(BG$1&amp;":"&amp;BG12,'Finish order'!$E:$K,5,FALSE()),"")</f>
        <v/>
      </c>
      <c r="BJ12" s="30" t="str">
        <f aca="false">IFERROR(VLOOKUP(BG$1&amp;":"&amp;BG12,'Finish order'!$E:$K,3,FALSE()),"")</f>
        <v/>
      </c>
      <c r="BK12" s="22" t="str">
        <f aca="false">IFERROR(VLOOKUP(BG$1&amp;":"&amp;BG12,'Finish order'!$E:$K,2,FALSE()),"")</f>
        <v/>
      </c>
      <c r="BN12" s="22" t="n">
        <v>11</v>
      </c>
      <c r="BO12" s="22" t="str">
        <f aca="false">IFERROR(VLOOKUP(BN$1&amp;":"&amp;BN12,'Finish order'!$E:$K,4,FALSE()),"")</f>
        <v/>
      </c>
      <c r="BP12" s="22" t="str">
        <f aca="false">IFERROR(VLOOKUP(BN$1&amp;":"&amp;BN12,'Finish order'!$E:$K,5,FALSE()),"")</f>
        <v/>
      </c>
      <c r="BQ12" s="30" t="str">
        <f aca="false">IFERROR(VLOOKUP(BN$1&amp;":"&amp;BN12,'Finish order'!$E:$K,3,FALSE()),"")</f>
        <v/>
      </c>
      <c r="BR12" s="22" t="str">
        <f aca="false">IFERROR(VLOOKUP(BN$1&amp;":"&amp;BN12,'Finish order'!$E:$K,2,FALSE()),"")</f>
        <v/>
      </c>
      <c r="BU12" s="22" t="n">
        <v>11</v>
      </c>
      <c r="BV12" s="30" t="str">
        <f aca="false">IFERROR(VLOOKUP(BU$1&amp;":"&amp;BU12,'Finish order'!$E:$K,4,FALSE()),"")</f>
        <v>Ian Robinson</v>
      </c>
      <c r="BW12" s="22" t="str">
        <f aca="false">IFERROR(VLOOKUP(BU$1&amp;":"&amp;BU12,'Finish order'!$E:$K,5,FALSE()),"")</f>
        <v>Esk Valley Fell Club</v>
      </c>
      <c r="BX12" s="30" t="n">
        <f aca="false">IFERROR(VLOOKUP(BU$1&amp;":"&amp;BU12,'Finish order'!$E:$K,3,FALSE()),"")</f>
        <v>0.093587962962963</v>
      </c>
      <c r="BY12" s="22" t="n">
        <f aca="false">IFERROR(VLOOKUP(BU$1&amp;":"&amp;BU12,'Finish order'!$E:$K,2,FALSE()),"")</f>
        <v>909</v>
      </c>
      <c r="CB12" s="22" t="n">
        <v>11</v>
      </c>
      <c r="CC12" s="30" t="str">
        <f aca="false">IFERROR(VLOOKUP(CB$1&amp;":"&amp;CB12,'Finish order'!$E:$K,4,FALSE()),"")</f>
        <v/>
      </c>
      <c r="CD12" s="22" t="str">
        <f aca="false">IFERROR(VLOOKUP(CB$1&amp;":"&amp;CB12,'Finish order'!$E:$K,5,FALSE()),"")</f>
        <v/>
      </c>
      <c r="CE12" s="30" t="str">
        <f aca="false">IFERROR(VLOOKUP(CB$1&amp;":"&amp;CB12,'Finish order'!$E:$K,3,FALSE()),"")</f>
        <v/>
      </c>
      <c r="CF12" s="22" t="str">
        <f aca="false">IFERROR(VLOOKUP(CB$1&amp;":"&amp;CB12,'Finish order'!$E:$K,2,FALSE()),"")</f>
        <v/>
      </c>
      <c r="CI12" s="31" t="n">
        <v>11</v>
      </c>
      <c r="CJ12" s="22" t="str">
        <f aca="false">IFERROR(VLOOKUP(CI$1&amp;":"&amp;CI12,'Finish order'!$E:$K,4,FALSE()),"")</f>
        <v/>
      </c>
      <c r="CK12" s="22" t="str">
        <f aca="false">IFERROR(VLOOKUP(CI$1&amp;":"&amp;CI12,'Finish order'!$E:$K,5,FALSE()),"")</f>
        <v/>
      </c>
      <c r="CL12" s="30" t="str">
        <f aca="false">IFERROR(VLOOKUP(CI$1&amp;":"&amp;CI12,'Finish order'!$E:$K,3,FALSE()),"")</f>
        <v/>
      </c>
      <c r="CM12" s="22" t="str">
        <f aca="false">IFERROR(VLOOKUP(CI$1&amp;":"&amp;CI12,'Finish order'!$E:$K,2,FALSE()),"")</f>
        <v/>
      </c>
      <c r="CP12" s="31" t="n">
        <v>11</v>
      </c>
      <c r="CQ12" s="22" t="str">
        <f aca="false">IFERROR(VLOOKUP(CP$1&amp;":"&amp;CP12,'Finish order'!$E:$K,4,FALSE()),"")</f>
        <v/>
      </c>
      <c r="CR12" s="22" t="str">
        <f aca="false">IFERROR(VLOOKUP(CP$1&amp;":"&amp;CP12,'Finish order'!$E:$K,5,FALSE()),"")</f>
        <v/>
      </c>
      <c r="CS12" s="30" t="str">
        <f aca="false">IFERROR(VLOOKUP(CP$1&amp;":"&amp;CP12,'Finish order'!$E:$K,3,FALSE()),"")</f>
        <v/>
      </c>
      <c r="CT12" s="22" t="str">
        <f aca="false">IFERROR(VLOOKUP(CP$1&amp;":"&amp;CP12,'Finish order'!$E:$K,2,FALSE()),"")</f>
        <v/>
      </c>
      <c r="CV12" s="30"/>
      <c r="CW12" s="22" t="n">
        <v>11</v>
      </c>
      <c r="CX12" s="22" t="str">
        <f aca="false">IFERROR(VLOOKUP(CW$1&amp;":"&amp;CW12,'Finish order'!$E:$K,4,FALSE()),"")</f>
        <v/>
      </c>
      <c r="CY12" s="22" t="str">
        <f aca="false">IFERROR(VLOOKUP(CW$1&amp;":"&amp;CW12,'Finish order'!$E:$K,5,FALSE()),"")</f>
        <v/>
      </c>
      <c r="CZ12" s="30" t="str">
        <f aca="false">IFERROR(VLOOKUP(CW$1&amp;":"&amp;CW12,'Finish order'!$E:$K,3,FALSE()),"")</f>
        <v/>
      </c>
      <c r="DA12" s="22" t="str">
        <f aca="false">IFERROR(VLOOKUP(CW$1&amp;":"&amp;CW12,'Finish order'!$E:$K,2,FALSE()),"")</f>
        <v/>
      </c>
      <c r="DC12" s="30"/>
      <c r="DD12" s="22" t="n">
        <v>11</v>
      </c>
      <c r="DE12" s="22" t="str">
        <f aca="false">IFERROR(VLOOKUP(DD$1&amp;":"&amp;DD12,'Finish order'!$E:$K,4,FALSE()),"")</f>
        <v/>
      </c>
      <c r="DF12" s="22" t="str">
        <f aca="false">IFERROR(VLOOKUP(DD$1&amp;":"&amp;DD12,'Finish order'!$E:$K,5,FALSE()),"")</f>
        <v/>
      </c>
      <c r="DG12" s="30" t="str">
        <f aca="false">IFERROR(VLOOKUP(DD$1&amp;":"&amp;DD12,'Finish order'!$E:$K,3,FALSE()),"")</f>
        <v/>
      </c>
      <c r="DH12" s="22" t="str">
        <f aca="false">IFERROR(VLOOKUP(DD$1&amp;":"&amp;DD12,'Finish order'!$E:$K,2,FALSE()),"")</f>
        <v/>
      </c>
      <c r="DI12" s="30"/>
      <c r="DK12" s="22" t="n">
        <v>11</v>
      </c>
      <c r="DL12" s="22" t="str">
        <f aca="false">IFERROR(VLOOKUP(DK$1&amp;":"&amp;DK12,'Finish order'!$E:$K,4,FALSE()),"")</f>
        <v/>
      </c>
      <c r="DM12" s="22" t="str">
        <f aca="false">IFERROR(VLOOKUP(DK$1&amp;":"&amp;DK12,'Finish order'!$E:$K,5,FALSE()),"")</f>
        <v/>
      </c>
      <c r="DN12" s="30" t="str">
        <f aca="false">IFERROR(VLOOKUP(DK$1&amp;":"&amp;DK12,'Finish order'!$E:$K,3,FALSE()),"")</f>
        <v/>
      </c>
      <c r="DO12" s="22" t="str">
        <f aca="false">IFERROR(VLOOKUP(DK$1&amp;":"&amp;DK12,'Finish order'!$E:$K,2,FALSE()),"")</f>
        <v/>
      </c>
      <c r="DQ12" s="30"/>
      <c r="DR12" s="22" t="n">
        <v>11</v>
      </c>
      <c r="DS12" s="22" t="str">
        <f aca="false">IFERROR(VLOOKUP(DR$1&amp;":"&amp;DR12,'Finish order'!$E:$K,4,FALSE()),"")</f>
        <v/>
      </c>
      <c r="DT12" s="22" t="str">
        <f aca="false">IFERROR(VLOOKUP(DR$1&amp;":"&amp;DR12,'Finish order'!$E:$K,5,FALSE()),"")</f>
        <v/>
      </c>
      <c r="DU12" s="30" t="str">
        <f aca="false">IFERROR(VLOOKUP(DR$1&amp;":"&amp;DR12,'Finish order'!$E:$K,3,FALSE()),"")</f>
        <v/>
      </c>
      <c r="DV12" s="22" t="str">
        <f aca="false">IFERROR(VLOOKUP(DR$1&amp;":"&amp;DR12,'Finish order'!$E:$K,2,FALSE()),"")</f>
        <v/>
      </c>
      <c r="DW12" s="30"/>
    </row>
    <row r="13" customFormat="false" ht="15" hidden="false" customHeight="false" outlineLevel="0" collapsed="false">
      <c r="A13" s="22" t="n">
        <v>12</v>
      </c>
      <c r="B13" s="22" t="str">
        <f aca="false">IFERROR(VLOOKUP($A$1&amp;":"&amp;A13,'Finish order'!C:K,6,FALSE()),"")</f>
        <v>Chris Doble</v>
      </c>
      <c r="C13" s="22" t="str">
        <f aca="false">IFERROR(VLOOKUP(A$1&amp;":"&amp;A13,'Finish order'!$C:$K,9,FALSE()),"")</f>
        <v>MSEN</v>
      </c>
      <c r="D13" s="22" t="str">
        <f aca="false">IFERROR(VLOOKUP(A$1&amp;":"&amp;A13,'Finish order'!$C:$K,7,FALSE()),"")</f>
        <v>York Knavesmire Harriers</v>
      </c>
      <c r="E13" s="30" t="n">
        <f aca="false">IFERROR(VLOOKUP($A$1&amp;":"&amp;A13,'Finish order'!C:K,5,FALSE()),"")</f>
        <v>0.0545833333333333</v>
      </c>
      <c r="F13" s="22" t="n">
        <f aca="false">IFERROR(VLOOKUP($A$1&amp;":"&amp;A13,'Finish order'!C:K,4,FALSE()),"")</f>
        <v>311</v>
      </c>
      <c r="G13" s="31" t="n">
        <f aca="false" t="array" ref="G13:G13">IFERROR(SMALL(IF($D$2:$D922=D13,$A$2:$A$911*1.001),1),"")</f>
        <v>6.006</v>
      </c>
      <c r="H13" s="31" t="n">
        <f aca="false" t="array" ref="H13:H13">IFERROR(SMALL(IF($D$2:$D922=D13,$A$2:$A$911*1.0001),2),"")</f>
        <v>10.001</v>
      </c>
      <c r="I13" s="31" t="n">
        <f aca="false" t="array" ref="I13:I13">IFERROR(SMALL(IF($D$2:$D922=D13,$A$2:$A$911*1.00001),3),"")</f>
        <v>12.00012</v>
      </c>
      <c r="J13" s="31" t="n">
        <f aca="false" t="array" ref="J13:J13">IFERROR(SMALL(IF($D$2:$D922=D13,$A$2:$A$911*1.000001),4),"")</f>
        <v>16.000016</v>
      </c>
      <c r="K13" s="31" t="n">
        <f aca="false">IF(A13&lt;&gt;"", IF(COUNT(G13:J13)=4, SUM(G13:J13), "No"), "")</f>
        <v>44.007136</v>
      </c>
      <c r="L13" s="31" t="n">
        <f aca="false">IF(A13&lt;&gt;"", IF(COUNT(G13:I13)=3, SUM(G13:I13), "No"), "")</f>
        <v>28.00712</v>
      </c>
      <c r="M13" s="31" t="n">
        <f aca="false">IF(A13&lt;&gt;"", IF(COUNT(G13:H13)=2, SUM(G13:H13), "No"), "")</f>
        <v>16.007</v>
      </c>
      <c r="N13" s="31" t="str">
        <f aca="false">Table1[[#This Row],[Club]]&amp;":"&amp;Table1[[#Headers],[Male]]</f>
        <v>York Knavesmire Harriers:Male</v>
      </c>
      <c r="P13" s="22" t="n">
        <v>12</v>
      </c>
      <c r="Q13" s="22" t="str">
        <f aca="false">IFERROR(VLOOKUP(P$1&amp;":"&amp;P13,'Finish order'!$C:$K,6,FALSE()),"")</f>
        <v>Lucy Saggers</v>
      </c>
      <c r="R13" s="22" t="str">
        <f aca="false">IFERROR(VLOOKUP(P$1&amp;":"&amp;P13,'Finish order'!$C:$K,9,FALSE()),"")</f>
        <v>W55</v>
      </c>
      <c r="S13" s="22" t="str">
        <f aca="false">IFERROR(VLOOKUP(P$1&amp;":"&amp;P13,'Finish order'!$C:$K,7,FALSE()),"")</f>
        <v>Pickering RC</v>
      </c>
      <c r="T13" s="30" t="n">
        <f aca="false">IFERROR(VLOOKUP(P$1&amp;":"&amp;P13,'Finish order'!$C:$K,5,FALSE()),"")</f>
        <v>0.0692824074074074</v>
      </c>
      <c r="U13" s="22" t="n">
        <f aca="false">IFERROR(VLOOKUP(P$1&amp;":"&amp;P13,'Finish order'!$C:$K,4,FALSE()),"")</f>
        <v>250</v>
      </c>
      <c r="V13" s="31" t="n">
        <f aca="false" t="array" ref="V13:V13">IFERROR(SMALL(IF($S$2:$S922=S13,$P$2:$P$911*1.001),1),"")</f>
        <v>3.003</v>
      </c>
      <c r="W13" s="31" t="n">
        <f aca="false" t="array" ref="W13:W13">IFERROR(SMALL(IF($S$2:$S922=S13,$P$2:$P$911*1.0001),2),"")</f>
        <v>12.0012</v>
      </c>
      <c r="X13" s="31" t="n">
        <f aca="false" t="array" ref="X13:X13">IFERROR(SMALL(IF($S$2:$S922=S13,$P$2:$P$911*1.00001),3),"")</f>
        <v>15.00015</v>
      </c>
      <c r="Y13" s="31" t="n">
        <f aca="false" t="array" ref="Y13:Y13">IFERROR(SMALL(IF($S$2:$S922=S13,$P$2:$P$911*1.000001),4),"")</f>
        <v>22.000022</v>
      </c>
      <c r="Z13" s="31" t="n">
        <f aca="false">IF(P13&lt;&gt;"", IF(COUNT(V13:Y13)=4, SUM(V13:Y13), "No"), "")</f>
        <v>52.004372</v>
      </c>
      <c r="AA13" s="31" t="n">
        <f aca="false">IF(P13&lt;&gt;"", IF(COUNT(V13:X13)=3, SUM(V13:X13), "No"), "")</f>
        <v>30.00435</v>
      </c>
      <c r="AB13" s="31" t="n">
        <f aca="false">IF(P13&lt;&gt;"", IF(COUNT(V13:W13)=2, SUM(V13:W13), "No"), "")</f>
        <v>15.0042</v>
      </c>
      <c r="AC13" s="31" t="str">
        <f aca="false">Table4[[#This Row],[Club]]&amp;":"&amp;Table4[[#Headers],[Female]]</f>
        <v>Pickering RC:Female</v>
      </c>
      <c r="AE13" s="22" t="n">
        <v>12</v>
      </c>
      <c r="AF13" s="22" t="str">
        <f aca="false">IFERROR(VLOOKUP(AE$1&amp;":"&amp;AE13,'Finish order'!$E:$K,4,FALSE()),"")</f>
        <v/>
      </c>
      <c r="AG13" s="22" t="str">
        <f aca="false">IFERROR(VLOOKUP(AE$1&amp;":"&amp;AE13,'Finish order'!$E:$K,5,FALSE()),"")</f>
        <v/>
      </c>
      <c r="AH13" s="30" t="str">
        <f aca="false">IFERROR(VLOOKUP(AE$1&amp;":"&amp;AE13,'Finish order'!$E:$K,3,FALSE()),"")</f>
        <v/>
      </c>
      <c r="AI13" s="22" t="str">
        <f aca="false">IFERROR(VLOOKUP(AE$1&amp;":"&amp;AE13,'Finish order'!$E:$K,2,FALSE()),"")</f>
        <v/>
      </c>
      <c r="AL13" s="22" t="n">
        <v>12</v>
      </c>
      <c r="AM13" s="22" t="str">
        <f aca="false">IFERROR(VLOOKUP(AL$1&amp;":"&amp;AL13,'Finish order'!$E:$K,4,FALSE()),"")</f>
        <v/>
      </c>
      <c r="AN13" s="22" t="str">
        <f aca="false">IFERROR(VLOOKUP(AL$1&amp;":"&amp;AL13,'Finish order'!$E:$K,5,FALSE()),"")</f>
        <v/>
      </c>
      <c r="AO13" s="30" t="str">
        <f aca="false">IFERROR(VLOOKUP(AL$1&amp;":"&amp;AL13,'Finish order'!$E:$K,3,FALSE()),"")</f>
        <v/>
      </c>
      <c r="AP13" s="22" t="str">
        <f aca="false">IFERROR(VLOOKUP(AL$1&amp;":"&amp;AL13,'Finish order'!$E:$K,2,FALSE()),"")</f>
        <v/>
      </c>
      <c r="AS13" s="22" t="n">
        <v>12</v>
      </c>
      <c r="AT13" s="22" t="str">
        <f aca="false">IFERROR(VLOOKUP(AS$1&amp;":"&amp;AS13,'Finish order'!$E:$K,4,FALSE()),"")</f>
        <v/>
      </c>
      <c r="AU13" s="22" t="str">
        <f aca="false">IFERROR(VLOOKUP(AS$1&amp;":"&amp;AS13,'Finish order'!$E:$K,5,FALSE()),"")</f>
        <v/>
      </c>
      <c r="AV13" s="30" t="str">
        <f aca="false">IFERROR(VLOOKUP(AS$1&amp;":"&amp;AS13,'Finish order'!$E:$K,3,FALSE()),"")</f>
        <v/>
      </c>
      <c r="AW13" s="22" t="str">
        <f aca="false">IFERROR(VLOOKUP(AS$1&amp;":"&amp;AS13,'Finish order'!$E:$K,2,FALSE()),"")</f>
        <v/>
      </c>
      <c r="AZ13" s="22" t="n">
        <v>12</v>
      </c>
      <c r="BA13" s="22" t="str">
        <f aca="false">IFERROR(VLOOKUP(AZ$1&amp;":"&amp;AZ13,'Finish order'!$E:$K,4,FALSE()),"")</f>
        <v/>
      </c>
      <c r="BB13" s="22" t="str">
        <f aca="false">IFERROR(VLOOKUP(AZ$1&amp;":"&amp;AZ13,'Finish order'!$E:$K,5,FALSE()),"")</f>
        <v/>
      </c>
      <c r="BC13" s="30" t="str">
        <f aca="false">IFERROR(VLOOKUP(AZ$1&amp;":"&amp;AZ13,'Finish order'!$E:$K,3,FALSE()),"")</f>
        <v/>
      </c>
      <c r="BD13" s="22" t="str">
        <f aca="false">IFERROR(VLOOKUP(AZ$1&amp;":"&amp;AZ13,'Finish order'!$E:$K,2,FALSE()),"")</f>
        <v/>
      </c>
      <c r="BG13" s="22" t="n">
        <v>12</v>
      </c>
      <c r="BH13" s="22" t="str">
        <f aca="false">IFERROR(VLOOKUP(BG$1&amp;":"&amp;BG13,'Finish order'!$E:$K,4,FALSE()),"")</f>
        <v/>
      </c>
      <c r="BI13" s="22" t="str">
        <f aca="false">IFERROR(VLOOKUP(BG$1&amp;":"&amp;BG13,'Finish order'!$E:$K,5,FALSE()),"")</f>
        <v/>
      </c>
      <c r="BJ13" s="30" t="str">
        <f aca="false">IFERROR(VLOOKUP(BG$1&amp;":"&amp;BG13,'Finish order'!$E:$K,3,FALSE()),"")</f>
        <v/>
      </c>
      <c r="BK13" s="22" t="str">
        <f aca="false">IFERROR(VLOOKUP(BG$1&amp;":"&amp;BG13,'Finish order'!$E:$K,2,FALSE()),"")</f>
        <v/>
      </c>
      <c r="BN13" s="22" t="n">
        <v>12</v>
      </c>
      <c r="BO13" s="22" t="str">
        <f aca="false">IFERROR(VLOOKUP(BN$1&amp;":"&amp;BN13,'Finish order'!$E:$K,4,FALSE()),"")</f>
        <v/>
      </c>
      <c r="BP13" s="22" t="str">
        <f aca="false">IFERROR(VLOOKUP(BN$1&amp;":"&amp;BN13,'Finish order'!$E:$K,5,FALSE()),"")</f>
        <v/>
      </c>
      <c r="BQ13" s="30" t="str">
        <f aca="false">IFERROR(VLOOKUP(BN$1&amp;":"&amp;BN13,'Finish order'!$E:$K,3,FALSE()),"")</f>
        <v/>
      </c>
      <c r="BR13" s="22" t="str">
        <f aca="false">IFERROR(VLOOKUP(BN$1&amp;":"&amp;BN13,'Finish order'!$E:$K,2,FALSE()),"")</f>
        <v/>
      </c>
      <c r="BU13" s="22" t="n">
        <v>12</v>
      </c>
      <c r="BV13" s="30" t="str">
        <f aca="false">IFERROR(VLOOKUP(BU$1&amp;":"&amp;BU13,'Finish order'!$E:$K,4,FALSE()),"")</f>
        <v/>
      </c>
      <c r="BW13" s="22" t="str">
        <f aca="false">IFERROR(VLOOKUP(BU$1&amp;":"&amp;BU13,'Finish order'!$E:$K,5,FALSE()),"")</f>
        <v/>
      </c>
      <c r="BX13" s="30" t="str">
        <f aca="false">IFERROR(VLOOKUP(BU$1&amp;":"&amp;BU13,'Finish order'!$E:$K,3,FALSE()),"")</f>
        <v/>
      </c>
      <c r="BY13" s="22" t="str">
        <f aca="false">IFERROR(VLOOKUP(BU$1&amp;":"&amp;BU13,'Finish order'!$E:$K,2,FALSE()),"")</f>
        <v/>
      </c>
      <c r="CB13" s="22" t="n">
        <v>12</v>
      </c>
      <c r="CC13" s="30" t="str">
        <f aca="false">IFERROR(VLOOKUP(CB$1&amp;":"&amp;CB13,'Finish order'!$E:$K,4,FALSE()),"")</f>
        <v/>
      </c>
      <c r="CD13" s="22" t="str">
        <f aca="false">IFERROR(VLOOKUP(CB$1&amp;":"&amp;CB13,'Finish order'!$E:$K,5,FALSE()),"")</f>
        <v/>
      </c>
      <c r="CE13" s="30" t="str">
        <f aca="false">IFERROR(VLOOKUP(CB$1&amp;":"&amp;CB13,'Finish order'!$E:$K,3,FALSE()),"")</f>
        <v/>
      </c>
      <c r="CF13" s="22" t="str">
        <f aca="false">IFERROR(VLOOKUP(CB$1&amp;":"&amp;CB13,'Finish order'!$E:$K,2,FALSE()),"")</f>
        <v/>
      </c>
      <c r="CI13" s="31" t="n">
        <v>12</v>
      </c>
      <c r="CJ13" s="22" t="str">
        <f aca="false">IFERROR(VLOOKUP(CI$1&amp;":"&amp;CI13,'Finish order'!$E:$K,4,FALSE()),"")</f>
        <v/>
      </c>
      <c r="CK13" s="22" t="str">
        <f aca="false">IFERROR(VLOOKUP(CI$1&amp;":"&amp;CI13,'Finish order'!$E:$K,5,FALSE()),"")</f>
        <v/>
      </c>
      <c r="CL13" s="30" t="str">
        <f aca="false">IFERROR(VLOOKUP(CI$1&amp;":"&amp;CI13,'Finish order'!$E:$K,3,FALSE()),"")</f>
        <v/>
      </c>
      <c r="CM13" s="22" t="str">
        <f aca="false">IFERROR(VLOOKUP(CI$1&amp;":"&amp;CI13,'Finish order'!$E:$K,2,FALSE()),"")</f>
        <v/>
      </c>
      <c r="CP13" s="31" t="n">
        <v>12</v>
      </c>
      <c r="CQ13" s="22" t="str">
        <f aca="false">IFERROR(VLOOKUP(CP$1&amp;":"&amp;CP13,'Finish order'!$E:$K,4,FALSE()),"")</f>
        <v/>
      </c>
      <c r="CR13" s="22" t="str">
        <f aca="false">IFERROR(VLOOKUP(CP$1&amp;":"&amp;CP13,'Finish order'!$E:$K,5,FALSE()),"")</f>
        <v/>
      </c>
      <c r="CS13" s="30" t="str">
        <f aca="false">IFERROR(VLOOKUP(CP$1&amp;":"&amp;CP13,'Finish order'!$E:$K,3,FALSE()),"")</f>
        <v/>
      </c>
      <c r="CT13" s="22" t="str">
        <f aca="false">IFERROR(VLOOKUP(CP$1&amp;":"&amp;CP13,'Finish order'!$E:$K,2,FALSE()),"")</f>
        <v/>
      </c>
      <c r="CV13" s="30"/>
      <c r="CW13" s="22" t="n">
        <v>12</v>
      </c>
      <c r="CX13" s="22" t="str">
        <f aca="false">IFERROR(VLOOKUP(CW$1&amp;":"&amp;CW13,'Finish order'!$E:$K,4,FALSE()),"")</f>
        <v/>
      </c>
      <c r="CY13" s="22" t="str">
        <f aca="false">IFERROR(VLOOKUP(CW$1&amp;":"&amp;CW13,'Finish order'!$E:$K,5,FALSE()),"")</f>
        <v/>
      </c>
      <c r="CZ13" s="30" t="str">
        <f aca="false">IFERROR(VLOOKUP(CW$1&amp;":"&amp;CW13,'Finish order'!$E:$K,3,FALSE()),"")</f>
        <v/>
      </c>
      <c r="DA13" s="22" t="str">
        <f aca="false">IFERROR(VLOOKUP(CW$1&amp;":"&amp;CW13,'Finish order'!$E:$K,2,FALSE()),"")</f>
        <v/>
      </c>
      <c r="DC13" s="30"/>
      <c r="DD13" s="22" t="n">
        <v>12</v>
      </c>
      <c r="DE13" s="22" t="str">
        <f aca="false">IFERROR(VLOOKUP(DD$1&amp;":"&amp;DD13,'Finish order'!$E:$K,4,FALSE()),"")</f>
        <v/>
      </c>
      <c r="DF13" s="22" t="str">
        <f aca="false">IFERROR(VLOOKUP(DD$1&amp;":"&amp;DD13,'Finish order'!$E:$K,5,FALSE()),"")</f>
        <v/>
      </c>
      <c r="DG13" s="30" t="str">
        <f aca="false">IFERROR(VLOOKUP(DD$1&amp;":"&amp;DD13,'Finish order'!$E:$K,3,FALSE()),"")</f>
        <v/>
      </c>
      <c r="DH13" s="22" t="str">
        <f aca="false">IFERROR(VLOOKUP(DD$1&amp;":"&amp;DD13,'Finish order'!$E:$K,2,FALSE()),"")</f>
        <v/>
      </c>
      <c r="DI13" s="30"/>
      <c r="DK13" s="22" t="n">
        <v>12</v>
      </c>
      <c r="DL13" s="22" t="str">
        <f aca="false">IFERROR(VLOOKUP(DK$1&amp;":"&amp;DK13,'Finish order'!$E:$K,4,FALSE()),"")</f>
        <v/>
      </c>
      <c r="DM13" s="22" t="str">
        <f aca="false">IFERROR(VLOOKUP(DK$1&amp;":"&amp;DK13,'Finish order'!$E:$K,5,FALSE()),"")</f>
        <v/>
      </c>
      <c r="DN13" s="30" t="str">
        <f aca="false">IFERROR(VLOOKUP(DK$1&amp;":"&amp;DK13,'Finish order'!$E:$K,3,FALSE()),"")</f>
        <v/>
      </c>
      <c r="DO13" s="22" t="str">
        <f aca="false">IFERROR(VLOOKUP(DK$1&amp;":"&amp;DK13,'Finish order'!$E:$K,2,FALSE()),"")</f>
        <v/>
      </c>
      <c r="DQ13" s="30"/>
      <c r="DR13" s="22" t="n">
        <v>12</v>
      </c>
      <c r="DS13" s="22" t="str">
        <f aca="false">IFERROR(VLOOKUP(DR$1&amp;":"&amp;DR13,'Finish order'!$E:$K,4,FALSE()),"")</f>
        <v/>
      </c>
      <c r="DT13" s="22" t="str">
        <f aca="false">IFERROR(VLOOKUP(DR$1&amp;":"&amp;DR13,'Finish order'!$E:$K,5,FALSE()),"")</f>
        <v/>
      </c>
      <c r="DU13" s="30" t="str">
        <f aca="false">IFERROR(VLOOKUP(DR$1&amp;":"&amp;DR13,'Finish order'!$E:$K,3,FALSE()),"")</f>
        <v/>
      </c>
      <c r="DV13" s="22" t="str">
        <f aca="false">IFERROR(VLOOKUP(DR$1&amp;":"&amp;DR13,'Finish order'!$E:$K,2,FALSE()),"")</f>
        <v/>
      </c>
      <c r="DW13" s="30"/>
    </row>
    <row r="14" customFormat="false" ht="15" hidden="false" customHeight="false" outlineLevel="0" collapsed="false">
      <c r="A14" s="22" t="n">
        <v>13</v>
      </c>
      <c r="B14" s="22" t="str">
        <f aca="false">IFERROR(VLOOKUP($A$1&amp;":"&amp;A14,'Finish order'!C:K,6,FALSE()),"")</f>
        <v>Michael Richmond</v>
      </c>
      <c r="C14" s="22" t="str">
        <f aca="false">IFERROR(VLOOKUP(A$1&amp;":"&amp;A14,'Finish order'!$C:$K,9,FALSE()),"")</f>
        <v>M45</v>
      </c>
      <c r="D14" s="22" t="str">
        <f aca="false">IFERROR(VLOOKUP(A$1&amp;":"&amp;A14,'Finish order'!$C:$K,7,FALSE()),"")</f>
        <v>Pickering RC</v>
      </c>
      <c r="E14" s="30" t="n">
        <f aca="false">IFERROR(VLOOKUP($A$1&amp;":"&amp;A14,'Finish order'!C:K,5,FALSE()),"")</f>
        <v>0.0546990740740741</v>
      </c>
      <c r="F14" s="22" t="n">
        <f aca="false">IFERROR(VLOOKUP($A$1&amp;":"&amp;A14,'Finish order'!C:K,4,FALSE()),"")</f>
        <v>619</v>
      </c>
      <c r="G14" s="31" t="n">
        <f aca="false" t="array" ref="G14:G14">IFERROR(SMALL(IF($D$2:$D923=D14,$A$2:$A$911*1.001),1),"")</f>
        <v>3.003</v>
      </c>
      <c r="H14" s="31" t="n">
        <f aca="false" t="array" ref="H14:H14">IFERROR(SMALL(IF($D$2:$D923=D14,$A$2:$A$911*1.0001),2),"")</f>
        <v>13.0013</v>
      </c>
      <c r="I14" s="31" t="n">
        <f aca="false" t="array" ref="I14:I14">IFERROR(SMALL(IF($D$2:$D923=D14,$A$2:$A$911*1.00001),3),"")</f>
        <v>20.0002</v>
      </c>
      <c r="J14" s="31" t="n">
        <f aca="false" t="array" ref="J14:J14">IFERROR(SMALL(IF($D$2:$D923=D14,$A$2:$A$911*1.000001),4),"")</f>
        <v>32.000032</v>
      </c>
      <c r="K14" s="31" t="n">
        <f aca="false">IF(A14&lt;&gt;"", IF(COUNT(G14:J14)=4, SUM(G14:J14), "No"), "")</f>
        <v>68.004532</v>
      </c>
      <c r="L14" s="31" t="n">
        <f aca="false">IF(A14&lt;&gt;"", IF(COUNT(G14:I14)=3, SUM(G14:I14), "No"), "")</f>
        <v>36.0045</v>
      </c>
      <c r="M14" s="31" t="n">
        <f aca="false">IF(A14&lt;&gt;"", IF(COUNT(G14:H14)=2, SUM(G14:H14), "No"), "")</f>
        <v>16.0043</v>
      </c>
      <c r="N14" s="31" t="str">
        <f aca="false">Table1[[#This Row],[Club]]&amp;":"&amp;Table1[[#Headers],[Male]]</f>
        <v>Pickering RC:Male</v>
      </c>
      <c r="P14" s="22" t="n">
        <v>13</v>
      </c>
      <c r="Q14" s="22" t="str">
        <f aca="false">IFERROR(VLOOKUP(P$1&amp;":"&amp;P14,'Finish order'!$C:$K,6,FALSE()),"")</f>
        <v>Melanie Ellwood</v>
      </c>
      <c r="R14" s="22" t="str">
        <f aca="false">IFERROR(VLOOKUP(P$1&amp;":"&amp;P14,'Finish order'!$C:$K,9,FALSE()),"")</f>
        <v>WSEN</v>
      </c>
      <c r="S14" s="22" t="str">
        <f aca="false">IFERROR(VLOOKUP(P$1&amp;":"&amp;P14,'Finish order'!$C:$K,7,FALSE()),"")</f>
        <v>York Knavesmire Harriers</v>
      </c>
      <c r="T14" s="30" t="n">
        <f aca="false">IFERROR(VLOOKUP(P$1&amp;":"&amp;P14,'Finish order'!$C:$K,5,FALSE()),"")</f>
        <v>0.0703703703703704</v>
      </c>
      <c r="U14" s="22" t="n">
        <f aca="false">IFERROR(VLOOKUP(P$1&amp;":"&amp;P14,'Finish order'!$C:$K,4,FALSE()),"")</f>
        <v>56</v>
      </c>
      <c r="V14" s="31" t="n">
        <f aca="false" t="array" ref="V14:V14">IFERROR(SMALL(IF($S$2:$S923=S14,$P$2:$P$911*1.001),1),"")</f>
        <v>10.01</v>
      </c>
      <c r="W14" s="31" t="n">
        <f aca="false" t="array" ref="W14:W14">IFERROR(SMALL(IF($S$2:$S923=S14,$P$2:$P$911*1.0001),2),"")</f>
        <v>13.0013</v>
      </c>
      <c r="X14" s="31" t="str">
        <f aca="false" t="array" ref="X14:X14">IFERROR(SMALL(IF($S$2:$S923=S14,$P$2:$P$911*1.00001),3),"")</f>
        <v/>
      </c>
      <c r="Y14" s="31" t="str">
        <f aca="false" t="array" ref="Y14:Y14">IFERROR(SMALL(IF($S$2:$S923=S14,$P$2:$P$911*1.000001),4),"")</f>
        <v/>
      </c>
      <c r="Z14" s="31" t="str">
        <f aca="false">IF(P14&lt;&gt;"", IF(COUNT(V14:Y14)=4, SUM(V14:Y14), "No"), "")</f>
        <v>No</v>
      </c>
      <c r="AA14" s="31" t="str">
        <f aca="false">IF(P14&lt;&gt;"", IF(COUNT(V14:X14)=3, SUM(V14:X14), "No"), "")</f>
        <v>No</v>
      </c>
      <c r="AB14" s="31" t="n">
        <f aca="false">IF(P14&lt;&gt;"", IF(COUNT(V14:W14)=2, SUM(V14:W14), "No"), "")</f>
        <v>23.0113</v>
      </c>
      <c r="AC14" s="31" t="str">
        <f aca="false">Table4[[#This Row],[Club]]&amp;":"&amp;Table4[[#Headers],[Female]]</f>
        <v>York Knavesmire Harriers:Female</v>
      </c>
      <c r="AE14" s="22" t="n">
        <v>13</v>
      </c>
      <c r="AF14" s="22" t="str">
        <f aca="false">IFERROR(VLOOKUP(AE$1&amp;":"&amp;AE14,'Finish order'!$E:$K,4,FALSE()),"")</f>
        <v/>
      </c>
      <c r="AG14" s="22" t="str">
        <f aca="false">IFERROR(VLOOKUP(AE$1&amp;":"&amp;AE14,'Finish order'!$E:$K,5,FALSE()),"")</f>
        <v/>
      </c>
      <c r="AH14" s="30" t="str">
        <f aca="false">IFERROR(VLOOKUP(AE$1&amp;":"&amp;AE14,'Finish order'!$E:$K,3,FALSE()),"")</f>
        <v/>
      </c>
      <c r="AI14" s="22" t="str">
        <f aca="false">IFERROR(VLOOKUP(AE$1&amp;":"&amp;AE14,'Finish order'!$E:$K,2,FALSE()),"")</f>
        <v/>
      </c>
      <c r="AL14" s="22" t="n">
        <v>13</v>
      </c>
      <c r="AM14" s="22" t="str">
        <f aca="false">IFERROR(VLOOKUP(AL$1&amp;":"&amp;AL14,'Finish order'!$E:$K,4,FALSE()),"")</f>
        <v/>
      </c>
      <c r="AN14" s="22" t="str">
        <f aca="false">IFERROR(VLOOKUP(AL$1&amp;":"&amp;AL14,'Finish order'!$E:$K,5,FALSE()),"")</f>
        <v/>
      </c>
      <c r="AO14" s="30" t="str">
        <f aca="false">IFERROR(VLOOKUP(AL$1&amp;":"&amp;AL14,'Finish order'!$E:$K,3,FALSE()),"")</f>
        <v/>
      </c>
      <c r="AP14" s="22" t="str">
        <f aca="false">IFERROR(VLOOKUP(AL$1&amp;":"&amp;AL14,'Finish order'!$E:$K,2,FALSE()),"")</f>
        <v/>
      </c>
      <c r="AS14" s="22" t="n">
        <v>13</v>
      </c>
      <c r="AT14" s="22" t="str">
        <f aca="false">IFERROR(VLOOKUP(AS$1&amp;":"&amp;AS14,'Finish order'!$E:$K,4,FALSE()),"")</f>
        <v/>
      </c>
      <c r="AU14" s="22" t="str">
        <f aca="false">IFERROR(VLOOKUP(AS$1&amp;":"&amp;AS14,'Finish order'!$E:$K,5,FALSE()),"")</f>
        <v/>
      </c>
      <c r="AV14" s="30" t="str">
        <f aca="false">IFERROR(VLOOKUP(AS$1&amp;":"&amp;AS14,'Finish order'!$E:$K,3,FALSE()),"")</f>
        <v/>
      </c>
      <c r="AW14" s="22" t="str">
        <f aca="false">IFERROR(VLOOKUP(AS$1&amp;":"&amp;AS14,'Finish order'!$E:$K,2,FALSE()),"")</f>
        <v/>
      </c>
      <c r="AZ14" s="22" t="n">
        <v>13</v>
      </c>
      <c r="BA14" s="22" t="str">
        <f aca="false">IFERROR(VLOOKUP(AZ$1&amp;":"&amp;AZ14,'Finish order'!$E:$K,4,FALSE()),"")</f>
        <v/>
      </c>
      <c r="BB14" s="22" t="str">
        <f aca="false">IFERROR(VLOOKUP(AZ$1&amp;":"&amp;AZ14,'Finish order'!$E:$K,5,FALSE()),"")</f>
        <v/>
      </c>
      <c r="BC14" s="30" t="str">
        <f aca="false">IFERROR(VLOOKUP(AZ$1&amp;":"&amp;AZ14,'Finish order'!$E:$K,3,FALSE()),"")</f>
        <v/>
      </c>
      <c r="BD14" s="22" t="str">
        <f aca="false">IFERROR(VLOOKUP(AZ$1&amp;":"&amp;AZ14,'Finish order'!$E:$K,2,FALSE()),"")</f>
        <v/>
      </c>
      <c r="BG14" s="22" t="n">
        <v>13</v>
      </c>
      <c r="BH14" s="22" t="str">
        <f aca="false">IFERROR(VLOOKUP(BG$1&amp;":"&amp;BG14,'Finish order'!$E:$K,4,FALSE()),"")</f>
        <v/>
      </c>
      <c r="BI14" s="22" t="str">
        <f aca="false">IFERROR(VLOOKUP(BG$1&amp;":"&amp;BG14,'Finish order'!$E:$K,5,FALSE()),"")</f>
        <v/>
      </c>
      <c r="BJ14" s="30" t="str">
        <f aca="false">IFERROR(VLOOKUP(BG$1&amp;":"&amp;BG14,'Finish order'!$E:$K,3,FALSE()),"")</f>
        <v/>
      </c>
      <c r="BK14" s="22" t="str">
        <f aca="false">IFERROR(VLOOKUP(BG$1&amp;":"&amp;BG14,'Finish order'!$E:$K,2,FALSE()),"")</f>
        <v/>
      </c>
      <c r="BN14" s="22" t="n">
        <v>13</v>
      </c>
      <c r="BO14" s="22" t="str">
        <f aca="false">IFERROR(VLOOKUP(BN$1&amp;":"&amp;BN14,'Finish order'!$E:$K,4,FALSE()),"")</f>
        <v/>
      </c>
      <c r="BP14" s="22" t="str">
        <f aca="false">IFERROR(VLOOKUP(BN$1&amp;":"&amp;BN14,'Finish order'!$E:$K,5,FALSE()),"")</f>
        <v/>
      </c>
      <c r="BQ14" s="30" t="str">
        <f aca="false">IFERROR(VLOOKUP(BN$1&amp;":"&amp;BN14,'Finish order'!$E:$K,3,FALSE()),"")</f>
        <v/>
      </c>
      <c r="BR14" s="22" t="str">
        <f aca="false">IFERROR(VLOOKUP(BN$1&amp;":"&amp;BN14,'Finish order'!$E:$K,2,FALSE()),"")</f>
        <v/>
      </c>
      <c r="BU14" s="22" t="n">
        <v>13</v>
      </c>
      <c r="BV14" s="30" t="str">
        <f aca="false">IFERROR(VLOOKUP(BU$1&amp;":"&amp;BU14,'Finish order'!$E:$K,4,FALSE()),"")</f>
        <v/>
      </c>
      <c r="BW14" s="22" t="str">
        <f aca="false">IFERROR(VLOOKUP(BU$1&amp;":"&amp;BU14,'Finish order'!$E:$K,5,FALSE()),"")</f>
        <v/>
      </c>
      <c r="BX14" s="30" t="str">
        <f aca="false">IFERROR(VLOOKUP(BU$1&amp;":"&amp;BU14,'Finish order'!$E:$K,3,FALSE()),"")</f>
        <v/>
      </c>
      <c r="BY14" s="22" t="str">
        <f aca="false">IFERROR(VLOOKUP(BU$1&amp;":"&amp;BU14,'Finish order'!$E:$K,2,FALSE()),"")</f>
        <v/>
      </c>
      <c r="CB14" s="22" t="n">
        <v>13</v>
      </c>
      <c r="CC14" s="30" t="str">
        <f aca="false">IFERROR(VLOOKUP(CB$1&amp;":"&amp;CB14,'Finish order'!$E:$K,4,FALSE()),"")</f>
        <v/>
      </c>
      <c r="CD14" s="22" t="str">
        <f aca="false">IFERROR(VLOOKUP(CB$1&amp;":"&amp;CB14,'Finish order'!$E:$K,5,FALSE()),"")</f>
        <v/>
      </c>
      <c r="CE14" s="30" t="str">
        <f aca="false">IFERROR(VLOOKUP(CB$1&amp;":"&amp;CB14,'Finish order'!$E:$K,3,FALSE()),"")</f>
        <v/>
      </c>
      <c r="CF14" s="22" t="str">
        <f aca="false">IFERROR(VLOOKUP(CB$1&amp;":"&amp;CB14,'Finish order'!$E:$K,2,FALSE()),"")</f>
        <v/>
      </c>
      <c r="CI14" s="31" t="n">
        <v>13</v>
      </c>
      <c r="CJ14" s="22" t="str">
        <f aca="false">IFERROR(VLOOKUP(CI$1&amp;":"&amp;CI14,'Finish order'!$E:$K,4,FALSE()),"")</f>
        <v/>
      </c>
      <c r="CK14" s="22" t="str">
        <f aca="false">IFERROR(VLOOKUP(CI$1&amp;":"&amp;CI14,'Finish order'!$E:$K,5,FALSE()),"")</f>
        <v/>
      </c>
      <c r="CL14" s="30" t="str">
        <f aca="false">IFERROR(VLOOKUP(CI$1&amp;":"&amp;CI14,'Finish order'!$E:$K,3,FALSE()),"")</f>
        <v/>
      </c>
      <c r="CM14" s="22" t="str">
        <f aca="false">IFERROR(VLOOKUP(CI$1&amp;":"&amp;CI14,'Finish order'!$E:$K,2,FALSE()),"")</f>
        <v/>
      </c>
      <c r="CP14" s="31" t="n">
        <v>13</v>
      </c>
      <c r="CQ14" s="22" t="str">
        <f aca="false">IFERROR(VLOOKUP(CP$1&amp;":"&amp;CP14,'Finish order'!$E:$K,4,FALSE()),"")</f>
        <v/>
      </c>
      <c r="CR14" s="22" t="str">
        <f aca="false">IFERROR(VLOOKUP(CP$1&amp;":"&amp;CP14,'Finish order'!$E:$K,5,FALSE()),"")</f>
        <v/>
      </c>
      <c r="CS14" s="30" t="str">
        <f aca="false">IFERROR(VLOOKUP(CP$1&amp;":"&amp;CP14,'Finish order'!$E:$K,3,FALSE()),"")</f>
        <v/>
      </c>
      <c r="CT14" s="22" t="str">
        <f aca="false">IFERROR(VLOOKUP(CP$1&amp;":"&amp;CP14,'Finish order'!$E:$K,2,FALSE()),"")</f>
        <v/>
      </c>
      <c r="CV14" s="30"/>
      <c r="CW14" s="22" t="n">
        <v>13</v>
      </c>
      <c r="CX14" s="22" t="str">
        <f aca="false">IFERROR(VLOOKUP(CW$1&amp;":"&amp;CW14,'Finish order'!$E:$K,4,FALSE()),"")</f>
        <v/>
      </c>
      <c r="CY14" s="22" t="str">
        <f aca="false">IFERROR(VLOOKUP(CW$1&amp;":"&amp;CW14,'Finish order'!$E:$K,5,FALSE()),"")</f>
        <v/>
      </c>
      <c r="CZ14" s="30" t="str">
        <f aca="false">IFERROR(VLOOKUP(CW$1&amp;":"&amp;CW14,'Finish order'!$E:$K,3,FALSE()),"")</f>
        <v/>
      </c>
      <c r="DA14" s="22" t="str">
        <f aca="false">IFERROR(VLOOKUP(CW$1&amp;":"&amp;CW14,'Finish order'!$E:$K,2,FALSE()),"")</f>
        <v/>
      </c>
      <c r="DC14" s="30"/>
      <c r="DD14" s="22" t="n">
        <v>13</v>
      </c>
      <c r="DE14" s="22" t="str">
        <f aca="false">IFERROR(VLOOKUP(DD$1&amp;":"&amp;DD14,'Finish order'!$E:$K,4,FALSE()),"")</f>
        <v/>
      </c>
      <c r="DF14" s="22" t="str">
        <f aca="false">IFERROR(VLOOKUP(DD$1&amp;":"&amp;DD14,'Finish order'!$E:$K,5,FALSE()),"")</f>
        <v/>
      </c>
      <c r="DG14" s="30" t="str">
        <f aca="false">IFERROR(VLOOKUP(DD$1&amp;":"&amp;DD14,'Finish order'!$E:$K,3,FALSE()),"")</f>
        <v/>
      </c>
      <c r="DH14" s="22" t="str">
        <f aca="false">IFERROR(VLOOKUP(DD$1&amp;":"&amp;DD14,'Finish order'!$E:$K,2,FALSE()),"")</f>
        <v/>
      </c>
      <c r="DI14" s="30"/>
      <c r="DK14" s="22" t="n">
        <v>13</v>
      </c>
      <c r="DL14" s="22" t="str">
        <f aca="false">IFERROR(VLOOKUP(DK$1&amp;":"&amp;DK14,'Finish order'!$E:$K,4,FALSE()),"")</f>
        <v/>
      </c>
      <c r="DM14" s="22" t="str">
        <f aca="false">IFERROR(VLOOKUP(DK$1&amp;":"&amp;DK14,'Finish order'!$E:$K,5,FALSE()),"")</f>
        <v/>
      </c>
      <c r="DN14" s="30" t="str">
        <f aca="false">IFERROR(VLOOKUP(DK$1&amp;":"&amp;DK14,'Finish order'!$E:$K,3,FALSE()),"")</f>
        <v/>
      </c>
      <c r="DO14" s="22" t="str">
        <f aca="false">IFERROR(VLOOKUP(DK$1&amp;":"&amp;DK14,'Finish order'!$E:$K,2,FALSE()),"")</f>
        <v/>
      </c>
      <c r="DQ14" s="30"/>
      <c r="DR14" s="22" t="n">
        <v>13</v>
      </c>
      <c r="DS14" s="22" t="str">
        <f aca="false">IFERROR(VLOOKUP(DR$1&amp;":"&amp;DR14,'Finish order'!$E:$K,4,FALSE()),"")</f>
        <v/>
      </c>
      <c r="DT14" s="22" t="str">
        <f aca="false">IFERROR(VLOOKUP(DR$1&amp;":"&amp;DR14,'Finish order'!$E:$K,5,FALSE()),"")</f>
        <v/>
      </c>
      <c r="DU14" s="30" t="str">
        <f aca="false">IFERROR(VLOOKUP(DR$1&amp;":"&amp;DR14,'Finish order'!$E:$K,3,FALSE()),"")</f>
        <v/>
      </c>
      <c r="DV14" s="22" t="str">
        <f aca="false">IFERROR(VLOOKUP(DR$1&amp;":"&amp;DR14,'Finish order'!$E:$K,2,FALSE()),"")</f>
        <v/>
      </c>
      <c r="DW14" s="30"/>
    </row>
    <row r="15" customFormat="false" ht="15" hidden="false" customHeight="false" outlineLevel="0" collapsed="false">
      <c r="A15" s="22" t="n">
        <v>14</v>
      </c>
      <c r="B15" s="22" t="str">
        <f aca="false">IFERROR(VLOOKUP($A$1&amp;":"&amp;A15,'Finish order'!C:K,6,FALSE()),"")</f>
        <v>Reiner Hesse</v>
      </c>
      <c r="C15" s="22" t="str">
        <f aca="false">IFERROR(VLOOKUP(A$1&amp;":"&amp;A15,'Finish order'!$C:$K,9,FALSE()),"")</f>
        <v>M50</v>
      </c>
      <c r="D15" s="22" t="str">
        <f aca="false">IFERROR(VLOOKUP(A$1&amp;":"&amp;A15,'Finish order'!$C:$K,7,FALSE()),"")</f>
        <v>Loftus &amp; Whitby AC</v>
      </c>
      <c r="E15" s="30" t="n">
        <f aca="false">IFERROR(VLOOKUP($A$1&amp;":"&amp;A15,'Finish order'!C:K,5,FALSE()),"")</f>
        <v>0.0548148148148148</v>
      </c>
      <c r="F15" s="22" t="n">
        <f aca="false">IFERROR(VLOOKUP($A$1&amp;":"&amp;A15,'Finish order'!C:K,4,FALSE()),"")</f>
        <v>700</v>
      </c>
      <c r="G15" s="31" t="n">
        <f aca="false" t="array" ref="G15:G15">IFERROR(SMALL(IF($D$2:$D924=D15,$A$2:$A$911*1.001),1),"")</f>
        <v>14.014</v>
      </c>
      <c r="H15" s="31" t="n">
        <f aca="false" t="array" ref="H15:H15">IFERROR(SMALL(IF($D$2:$D924=D15,$A$2:$A$911*1.0001),2),"")</f>
        <v>24.0024</v>
      </c>
      <c r="I15" s="31" t="n">
        <f aca="false" t="array" ref="I15:I15">IFERROR(SMALL(IF($D$2:$D924=D15,$A$2:$A$911*1.00001),3),"")</f>
        <v>36.00036</v>
      </c>
      <c r="J15" s="31" t="n">
        <f aca="false" t="array" ref="J15:J15">IFERROR(SMALL(IF($D$2:$D924=D15,$A$2:$A$911*1.000001),4),"")</f>
        <v>43.000043</v>
      </c>
      <c r="K15" s="31" t="n">
        <f aca="false">IF(A15&lt;&gt;"", IF(COUNT(G15:J15)=4, SUM(G15:J15), "No"), "")</f>
        <v>117.016803</v>
      </c>
      <c r="L15" s="31" t="n">
        <f aca="false">IF(A15&lt;&gt;"", IF(COUNT(G15:I15)=3, SUM(G15:I15), "No"), "")</f>
        <v>74.01676</v>
      </c>
      <c r="M15" s="31" t="n">
        <f aca="false">IF(A15&lt;&gt;"", IF(COUNT(G15:H15)=2, SUM(G15:H15), "No"), "")</f>
        <v>38.0164</v>
      </c>
      <c r="N15" s="31" t="str">
        <f aca="false">Table1[[#This Row],[Club]]&amp;":"&amp;Table1[[#Headers],[Male]]</f>
        <v>Loftus &amp; Whitby AC:Male</v>
      </c>
      <c r="P15" s="22" t="n">
        <v>14</v>
      </c>
      <c r="Q15" s="22" t="str">
        <f aca="false">IFERROR(VLOOKUP(P$1&amp;":"&amp;P15,'Finish order'!$C:$K,6,FALSE()),"")</f>
        <v>Sarah Hudson</v>
      </c>
      <c r="R15" s="22" t="str">
        <f aca="false">IFERROR(VLOOKUP(P$1&amp;":"&amp;P15,'Finish order'!$C:$K,9,FALSE()),"")</f>
        <v>W45</v>
      </c>
      <c r="S15" s="22" t="str">
        <f aca="false">IFERROR(VLOOKUP(P$1&amp;":"&amp;P15,'Finish order'!$C:$K,7,FALSE()),"")</f>
        <v>Loftus &amp; Whitby AC</v>
      </c>
      <c r="T15" s="30" t="n">
        <f aca="false">IFERROR(VLOOKUP(P$1&amp;":"&amp;P15,'Finish order'!$C:$K,5,FALSE()),"")</f>
        <v>0.0715740740740741</v>
      </c>
      <c r="U15" s="22" t="n">
        <f aca="false">IFERROR(VLOOKUP(P$1&amp;":"&amp;P15,'Finish order'!$C:$K,4,FALSE()),"")</f>
        <v>153</v>
      </c>
      <c r="V15" s="31" t="n">
        <f aca="false" t="array" ref="V15:V15">IFERROR(SMALL(IF($S$2:$S924=S15,$P$2:$P$911*1.001),1),"")</f>
        <v>1.001</v>
      </c>
      <c r="W15" s="31" t="n">
        <f aca="false" t="array" ref="W15:W15">IFERROR(SMALL(IF($S$2:$S924=S15,$P$2:$P$911*1.0001),2),"")</f>
        <v>14.0014</v>
      </c>
      <c r="X15" s="31" t="str">
        <f aca="false" t="array" ref="X15:X15">IFERROR(SMALL(IF($S$2:$S924=S15,$P$2:$P$911*1.00001),3),"")</f>
        <v/>
      </c>
      <c r="Y15" s="31" t="str">
        <f aca="false" t="array" ref="Y15:Y15">IFERROR(SMALL(IF($S$2:$S924=S15,$P$2:$P$911*1.000001),4),"")</f>
        <v/>
      </c>
      <c r="Z15" s="31" t="str">
        <f aca="false">IF(P15&lt;&gt;"", IF(COUNT(V15:Y15)=4, SUM(V15:Y15), "No"), "")</f>
        <v>No</v>
      </c>
      <c r="AA15" s="31" t="str">
        <f aca="false">IF(P15&lt;&gt;"", IF(COUNT(V15:X15)=3, SUM(V15:X15), "No"), "")</f>
        <v>No</v>
      </c>
      <c r="AB15" s="31" t="n">
        <f aca="false">IF(P15&lt;&gt;"", IF(COUNT(V15:W15)=2, SUM(V15:W15), "No"), "")</f>
        <v>15.0024</v>
      </c>
      <c r="AC15" s="31" t="str">
        <f aca="false">Table4[[#This Row],[Club]]&amp;":"&amp;Table4[[#Headers],[Female]]</f>
        <v>Loftus &amp; Whitby AC:Female</v>
      </c>
      <c r="AE15" s="22" t="n">
        <v>14</v>
      </c>
      <c r="AF15" s="22" t="str">
        <f aca="false">IFERROR(VLOOKUP(AE$1&amp;":"&amp;AE15,'Finish order'!$E:$K,4,FALSE()),"")</f>
        <v/>
      </c>
      <c r="AG15" s="22" t="str">
        <f aca="false">IFERROR(VLOOKUP(AE$1&amp;":"&amp;AE15,'Finish order'!$E:$K,5,FALSE()),"")</f>
        <v/>
      </c>
      <c r="AH15" s="30" t="str">
        <f aca="false">IFERROR(VLOOKUP(AE$1&amp;":"&amp;AE15,'Finish order'!$E:$K,3,FALSE()),"")</f>
        <v/>
      </c>
      <c r="AI15" s="22" t="str">
        <f aca="false">IFERROR(VLOOKUP(AE$1&amp;":"&amp;AE15,'Finish order'!$E:$K,2,FALSE()),"")</f>
        <v/>
      </c>
      <c r="AL15" s="22" t="n">
        <v>14</v>
      </c>
      <c r="AM15" s="22" t="str">
        <f aca="false">IFERROR(VLOOKUP(AL$1&amp;":"&amp;AL15,'Finish order'!$E:$K,4,FALSE()),"")</f>
        <v/>
      </c>
      <c r="AN15" s="22" t="str">
        <f aca="false">IFERROR(VLOOKUP(AL$1&amp;":"&amp;AL15,'Finish order'!$E:$K,5,FALSE()),"")</f>
        <v/>
      </c>
      <c r="AO15" s="30" t="str">
        <f aca="false">IFERROR(VLOOKUP(AL$1&amp;":"&amp;AL15,'Finish order'!$E:$K,3,FALSE()),"")</f>
        <v/>
      </c>
      <c r="AP15" s="22" t="str">
        <f aca="false">IFERROR(VLOOKUP(AL$1&amp;":"&amp;AL15,'Finish order'!$E:$K,2,FALSE()),"")</f>
        <v/>
      </c>
      <c r="AS15" s="22" t="n">
        <v>14</v>
      </c>
      <c r="AT15" s="22" t="str">
        <f aca="false">IFERROR(VLOOKUP(AS$1&amp;":"&amp;AS15,'Finish order'!$E:$K,4,FALSE()),"")</f>
        <v/>
      </c>
      <c r="AU15" s="22" t="str">
        <f aca="false">IFERROR(VLOOKUP(AS$1&amp;":"&amp;AS15,'Finish order'!$E:$K,5,FALSE()),"")</f>
        <v/>
      </c>
      <c r="AV15" s="30" t="str">
        <f aca="false">IFERROR(VLOOKUP(AS$1&amp;":"&amp;AS15,'Finish order'!$E:$K,3,FALSE()),"")</f>
        <v/>
      </c>
      <c r="AW15" s="22" t="str">
        <f aca="false">IFERROR(VLOOKUP(AS$1&amp;":"&amp;AS15,'Finish order'!$E:$K,2,FALSE()),"")</f>
        <v/>
      </c>
      <c r="AZ15" s="22" t="n">
        <v>14</v>
      </c>
      <c r="BA15" s="22" t="str">
        <f aca="false">IFERROR(VLOOKUP(AZ$1&amp;":"&amp;AZ15,'Finish order'!$E:$K,4,FALSE()),"")</f>
        <v/>
      </c>
      <c r="BB15" s="22" t="str">
        <f aca="false">IFERROR(VLOOKUP(AZ$1&amp;":"&amp;AZ15,'Finish order'!$E:$K,5,FALSE()),"")</f>
        <v/>
      </c>
      <c r="BC15" s="30" t="str">
        <f aca="false">IFERROR(VLOOKUP(AZ$1&amp;":"&amp;AZ15,'Finish order'!$E:$K,3,FALSE()),"")</f>
        <v/>
      </c>
      <c r="BD15" s="22" t="str">
        <f aca="false">IFERROR(VLOOKUP(AZ$1&amp;":"&amp;AZ15,'Finish order'!$E:$K,2,FALSE()),"")</f>
        <v/>
      </c>
      <c r="BG15" s="22" t="n">
        <v>14</v>
      </c>
      <c r="BH15" s="22" t="str">
        <f aca="false">IFERROR(VLOOKUP(BG$1&amp;":"&amp;BG15,'Finish order'!$E:$K,4,FALSE()),"")</f>
        <v/>
      </c>
      <c r="BI15" s="22" t="str">
        <f aca="false">IFERROR(VLOOKUP(BG$1&amp;":"&amp;BG15,'Finish order'!$E:$K,5,FALSE()),"")</f>
        <v/>
      </c>
      <c r="BJ15" s="30" t="str">
        <f aca="false">IFERROR(VLOOKUP(BG$1&amp;":"&amp;BG15,'Finish order'!$E:$K,3,FALSE()),"")</f>
        <v/>
      </c>
      <c r="BK15" s="22" t="str">
        <f aca="false">IFERROR(VLOOKUP(BG$1&amp;":"&amp;BG15,'Finish order'!$E:$K,2,FALSE()),"")</f>
        <v/>
      </c>
      <c r="BN15" s="22" t="n">
        <v>14</v>
      </c>
      <c r="BO15" s="22" t="str">
        <f aca="false">IFERROR(VLOOKUP(BN$1&amp;":"&amp;BN15,'Finish order'!$E:$K,4,FALSE()),"")</f>
        <v/>
      </c>
      <c r="BP15" s="22" t="str">
        <f aca="false">IFERROR(VLOOKUP(BN$1&amp;":"&amp;BN15,'Finish order'!$E:$K,5,FALSE()),"")</f>
        <v/>
      </c>
      <c r="BQ15" s="30" t="str">
        <f aca="false">IFERROR(VLOOKUP(BN$1&amp;":"&amp;BN15,'Finish order'!$E:$K,3,FALSE()),"")</f>
        <v/>
      </c>
      <c r="BR15" s="22" t="str">
        <f aca="false">IFERROR(VLOOKUP(BN$1&amp;":"&amp;BN15,'Finish order'!$E:$K,2,FALSE()),"")</f>
        <v/>
      </c>
      <c r="BU15" s="22" t="n">
        <v>14</v>
      </c>
      <c r="BV15" s="30" t="str">
        <f aca="false">IFERROR(VLOOKUP(BU$1&amp;":"&amp;BU15,'Finish order'!$E:$K,4,FALSE()),"")</f>
        <v/>
      </c>
      <c r="BW15" s="22" t="str">
        <f aca="false">IFERROR(VLOOKUP(BU$1&amp;":"&amp;BU15,'Finish order'!$E:$K,5,FALSE()),"")</f>
        <v/>
      </c>
      <c r="BX15" s="30" t="str">
        <f aca="false">IFERROR(VLOOKUP(BU$1&amp;":"&amp;BU15,'Finish order'!$E:$K,3,FALSE()),"")</f>
        <v/>
      </c>
      <c r="BY15" s="22" t="str">
        <f aca="false">IFERROR(VLOOKUP(BU$1&amp;":"&amp;BU15,'Finish order'!$E:$K,2,FALSE()),"")</f>
        <v/>
      </c>
      <c r="CB15" s="22" t="n">
        <v>14</v>
      </c>
      <c r="CC15" s="30" t="str">
        <f aca="false">IFERROR(VLOOKUP(CB$1&amp;":"&amp;CB15,'Finish order'!$E:$K,4,FALSE()),"")</f>
        <v/>
      </c>
      <c r="CD15" s="22" t="str">
        <f aca="false">IFERROR(VLOOKUP(CB$1&amp;":"&amp;CB15,'Finish order'!$E:$K,5,FALSE()),"")</f>
        <v/>
      </c>
      <c r="CE15" s="30" t="str">
        <f aca="false">IFERROR(VLOOKUP(CB$1&amp;":"&amp;CB15,'Finish order'!$E:$K,3,FALSE()),"")</f>
        <v/>
      </c>
      <c r="CF15" s="22" t="str">
        <f aca="false">IFERROR(VLOOKUP(CB$1&amp;":"&amp;CB15,'Finish order'!$E:$K,2,FALSE()),"")</f>
        <v/>
      </c>
      <c r="CI15" s="31" t="n">
        <v>14</v>
      </c>
      <c r="CJ15" s="22" t="str">
        <f aca="false">IFERROR(VLOOKUP(CI$1&amp;":"&amp;CI15,'Finish order'!$E:$K,4,FALSE()),"")</f>
        <v/>
      </c>
      <c r="CK15" s="22" t="str">
        <f aca="false">IFERROR(VLOOKUP(CI$1&amp;":"&amp;CI15,'Finish order'!$E:$K,5,FALSE()),"")</f>
        <v/>
      </c>
      <c r="CL15" s="30" t="str">
        <f aca="false">IFERROR(VLOOKUP(CI$1&amp;":"&amp;CI15,'Finish order'!$E:$K,3,FALSE()),"")</f>
        <v/>
      </c>
      <c r="CM15" s="22" t="str">
        <f aca="false">IFERROR(VLOOKUP(CI$1&amp;":"&amp;CI15,'Finish order'!$E:$K,2,FALSE()),"")</f>
        <v/>
      </c>
      <c r="CP15" s="31" t="n">
        <v>14</v>
      </c>
      <c r="CQ15" s="22" t="str">
        <f aca="false">IFERROR(VLOOKUP(CP$1&amp;":"&amp;CP15,'Finish order'!$E:$K,4,FALSE()),"")</f>
        <v/>
      </c>
      <c r="CR15" s="22" t="str">
        <f aca="false">IFERROR(VLOOKUP(CP$1&amp;":"&amp;CP15,'Finish order'!$E:$K,5,FALSE()),"")</f>
        <v/>
      </c>
      <c r="CS15" s="30" t="str">
        <f aca="false">IFERROR(VLOOKUP(CP$1&amp;":"&amp;CP15,'Finish order'!$E:$K,3,FALSE()),"")</f>
        <v/>
      </c>
      <c r="CT15" s="22" t="str">
        <f aca="false">IFERROR(VLOOKUP(CP$1&amp;":"&amp;CP15,'Finish order'!$E:$K,2,FALSE()),"")</f>
        <v/>
      </c>
      <c r="CV15" s="30"/>
      <c r="CW15" s="22" t="n">
        <v>14</v>
      </c>
      <c r="CX15" s="22" t="str">
        <f aca="false">IFERROR(VLOOKUP(CW$1&amp;":"&amp;CW15,'Finish order'!$E:$K,4,FALSE()),"")</f>
        <v/>
      </c>
      <c r="CY15" s="22" t="str">
        <f aca="false">IFERROR(VLOOKUP(CW$1&amp;":"&amp;CW15,'Finish order'!$E:$K,5,FALSE()),"")</f>
        <v/>
      </c>
      <c r="CZ15" s="30" t="str">
        <f aca="false">IFERROR(VLOOKUP(CW$1&amp;":"&amp;CW15,'Finish order'!$E:$K,3,FALSE()),"")</f>
        <v/>
      </c>
      <c r="DA15" s="22" t="str">
        <f aca="false">IFERROR(VLOOKUP(CW$1&amp;":"&amp;CW15,'Finish order'!$E:$K,2,FALSE()),"")</f>
        <v/>
      </c>
      <c r="DC15" s="30"/>
      <c r="DD15" s="22" t="n">
        <v>14</v>
      </c>
      <c r="DE15" s="22" t="str">
        <f aca="false">IFERROR(VLOOKUP(DD$1&amp;":"&amp;DD15,'Finish order'!$E:$K,4,FALSE()),"")</f>
        <v/>
      </c>
      <c r="DF15" s="22" t="str">
        <f aca="false">IFERROR(VLOOKUP(DD$1&amp;":"&amp;DD15,'Finish order'!$E:$K,5,FALSE()),"")</f>
        <v/>
      </c>
      <c r="DG15" s="30" t="str">
        <f aca="false">IFERROR(VLOOKUP(DD$1&amp;":"&amp;DD15,'Finish order'!$E:$K,3,FALSE()),"")</f>
        <v/>
      </c>
      <c r="DH15" s="22" t="str">
        <f aca="false">IFERROR(VLOOKUP(DD$1&amp;":"&amp;DD15,'Finish order'!$E:$K,2,FALSE()),"")</f>
        <v/>
      </c>
      <c r="DI15" s="30"/>
      <c r="DK15" s="22" t="n">
        <v>14</v>
      </c>
      <c r="DL15" s="22" t="str">
        <f aca="false">IFERROR(VLOOKUP(DK$1&amp;":"&amp;DK15,'Finish order'!$E:$K,4,FALSE()),"")</f>
        <v/>
      </c>
      <c r="DM15" s="22" t="str">
        <f aca="false">IFERROR(VLOOKUP(DK$1&amp;":"&amp;DK15,'Finish order'!$E:$K,5,FALSE()),"")</f>
        <v/>
      </c>
      <c r="DN15" s="30" t="str">
        <f aca="false">IFERROR(VLOOKUP(DK$1&amp;":"&amp;DK15,'Finish order'!$E:$K,3,FALSE()),"")</f>
        <v/>
      </c>
      <c r="DO15" s="22" t="str">
        <f aca="false">IFERROR(VLOOKUP(DK$1&amp;":"&amp;DK15,'Finish order'!$E:$K,2,FALSE()),"")</f>
        <v/>
      </c>
      <c r="DQ15" s="30"/>
      <c r="DR15" s="22" t="n">
        <v>14</v>
      </c>
      <c r="DS15" s="22" t="str">
        <f aca="false">IFERROR(VLOOKUP(DR$1&amp;":"&amp;DR15,'Finish order'!$E:$K,4,FALSE()),"")</f>
        <v/>
      </c>
      <c r="DT15" s="22" t="str">
        <f aca="false">IFERROR(VLOOKUP(DR$1&amp;":"&amp;DR15,'Finish order'!$E:$K,5,FALSE()),"")</f>
        <v/>
      </c>
      <c r="DU15" s="30" t="str">
        <f aca="false">IFERROR(VLOOKUP(DR$1&amp;":"&amp;DR15,'Finish order'!$E:$K,3,FALSE()),"")</f>
        <v/>
      </c>
      <c r="DV15" s="22" t="str">
        <f aca="false">IFERROR(VLOOKUP(DR$1&amp;":"&amp;DR15,'Finish order'!$E:$K,2,FALSE()),"")</f>
        <v/>
      </c>
      <c r="DW15" s="30"/>
    </row>
    <row r="16" customFormat="false" ht="15" hidden="false" customHeight="false" outlineLevel="0" collapsed="false">
      <c r="A16" s="22" t="n">
        <v>15</v>
      </c>
      <c r="B16" s="22" t="str">
        <f aca="false">IFERROR(VLOOKUP($A$1&amp;":"&amp;A16,'Finish order'!C:K,6,FALSE()),"")</f>
        <v>James Mullholland</v>
      </c>
      <c r="C16" s="22" t="str">
        <f aca="false">IFERROR(VLOOKUP(A$1&amp;":"&amp;A16,'Finish order'!$C:$K,9,FALSE()),"")</f>
        <v>MU23</v>
      </c>
      <c r="D16" s="22" t="str">
        <f aca="false">IFERROR(VLOOKUP(A$1&amp;":"&amp;A16,'Finish order'!$C:$K,7,FALSE()),"")</f>
        <v>Individual#</v>
      </c>
      <c r="E16" s="30" t="n">
        <f aca="false">IFERROR(VLOOKUP($A$1&amp;":"&amp;A16,'Finish order'!C:K,5,FALSE()),"")</f>
        <v>0.055162037037037</v>
      </c>
      <c r="F16" s="22" t="n">
        <f aca="false">IFERROR(VLOOKUP($A$1&amp;":"&amp;A16,'Finish order'!C:K,4,FALSE()),"")</f>
        <v>344</v>
      </c>
      <c r="G16" s="31" t="n">
        <f aca="false" t="array" ref="G16:G16">IFERROR(SMALL(IF($D$2:$D925=D16,$A$2:$A$911*1.001),1),"")</f>
        <v>11.011</v>
      </c>
      <c r="H16" s="31" t="n">
        <f aca="false" t="array" ref="H16:H16">IFERROR(SMALL(IF($D$2:$D925=D16,$A$2:$A$911*1.0001),2),"")</f>
        <v>15.0015</v>
      </c>
      <c r="I16" s="31" t="n">
        <f aca="false" t="array" ref="I16:I16">IFERROR(SMALL(IF($D$2:$D925=D16,$A$2:$A$911*1.00001),3),"")</f>
        <v>28.00028</v>
      </c>
      <c r="J16" s="31" t="n">
        <f aca="false" t="array" ref="J16:J16">IFERROR(SMALL(IF($D$2:$D925=D16,$A$2:$A$911*1.000001),4),"")</f>
        <v>33.000033</v>
      </c>
      <c r="K16" s="31" t="n">
        <f aca="false">IF(A16&lt;&gt;"", IF(COUNT(G16:J16)=4, SUM(G16:J16), "No"), "")</f>
        <v>87.012813</v>
      </c>
      <c r="L16" s="31" t="n">
        <f aca="false">IF(A16&lt;&gt;"", IF(COUNT(G16:I16)=3, SUM(G16:I16), "No"), "")</f>
        <v>54.01278</v>
      </c>
      <c r="M16" s="31" t="n">
        <f aca="false">IF(A16&lt;&gt;"", IF(COUNT(G16:H16)=2, SUM(G16:H16), "No"), "")</f>
        <v>26.0125</v>
      </c>
      <c r="N16" s="31" t="str">
        <f aca="false">Table1[[#This Row],[Club]]&amp;":"&amp;Table1[[#Headers],[Male]]</f>
        <v>Individual#:Male</v>
      </c>
      <c r="P16" s="22" t="n">
        <v>15</v>
      </c>
      <c r="Q16" s="22" t="str">
        <f aca="false">IFERROR(VLOOKUP(P$1&amp;":"&amp;P16,'Finish order'!$C:$K,6,FALSE()),"")</f>
        <v>Alice Hayter</v>
      </c>
      <c r="R16" s="22" t="str">
        <f aca="false">IFERROR(VLOOKUP(P$1&amp;":"&amp;P16,'Finish order'!$C:$K,9,FALSE()),"")</f>
        <v>W45</v>
      </c>
      <c r="S16" s="22" t="str">
        <f aca="false">IFERROR(VLOOKUP(P$1&amp;":"&amp;P16,'Finish order'!$C:$K,7,FALSE()),"")</f>
        <v>Pickering RC</v>
      </c>
      <c r="T16" s="30" t="n">
        <f aca="false">IFERROR(VLOOKUP(P$1&amp;":"&amp;P16,'Finish order'!$C:$K,5,FALSE()),"")</f>
        <v>0.0719212962962963</v>
      </c>
      <c r="U16" s="22" t="n">
        <f aca="false">IFERROR(VLOOKUP(P$1&amp;":"&amp;P16,'Finish order'!$C:$K,4,FALSE()),"")</f>
        <v>151</v>
      </c>
      <c r="V16" s="31" t="n">
        <f aca="false" t="array" ref="V16:V16">IFERROR(SMALL(IF($S$2:$S925=S16,$P$2:$P$911*1.001),1),"")</f>
        <v>3.003</v>
      </c>
      <c r="W16" s="31" t="n">
        <f aca="false" t="array" ref="W16:W16">IFERROR(SMALL(IF($S$2:$S925=S16,$P$2:$P$911*1.0001),2),"")</f>
        <v>12.0012</v>
      </c>
      <c r="X16" s="31" t="n">
        <f aca="false" t="array" ref="X16:X16">IFERROR(SMALL(IF($S$2:$S925=S16,$P$2:$P$911*1.00001),3),"")</f>
        <v>15.00015</v>
      </c>
      <c r="Y16" s="31" t="n">
        <f aca="false" t="array" ref="Y16:Y16">IFERROR(SMALL(IF($S$2:$S925=S16,$P$2:$P$911*1.000001),4),"")</f>
        <v>22.000022</v>
      </c>
      <c r="Z16" s="31" t="n">
        <f aca="false">IF(P16&lt;&gt;"", IF(COUNT(V16:Y16)=4, SUM(V16:Y16), "No"), "")</f>
        <v>52.004372</v>
      </c>
      <c r="AA16" s="31" t="n">
        <f aca="false">IF(P16&lt;&gt;"", IF(COUNT(V16:X16)=3, SUM(V16:X16), "No"), "")</f>
        <v>30.00435</v>
      </c>
      <c r="AB16" s="31" t="n">
        <f aca="false">IF(P16&lt;&gt;"", IF(COUNT(V16:W16)=2, SUM(V16:W16), "No"), "")</f>
        <v>15.0042</v>
      </c>
      <c r="AC16" s="31" t="str">
        <f aca="false">Table4[[#This Row],[Club]]&amp;":"&amp;Table4[[#Headers],[Female]]</f>
        <v>Pickering RC:Female</v>
      </c>
      <c r="AE16" s="22" t="n">
        <v>15</v>
      </c>
      <c r="AF16" s="22" t="str">
        <f aca="false">IFERROR(VLOOKUP(AE$1&amp;":"&amp;AE16,'Finish order'!$E:$K,4,FALSE()),"")</f>
        <v/>
      </c>
      <c r="AG16" s="22" t="str">
        <f aca="false">IFERROR(VLOOKUP(AE$1&amp;":"&amp;AE16,'Finish order'!$E:$K,5,FALSE()),"")</f>
        <v/>
      </c>
      <c r="AH16" s="30" t="str">
        <f aca="false">IFERROR(VLOOKUP(AE$1&amp;":"&amp;AE16,'Finish order'!$E:$K,3,FALSE()),"")</f>
        <v/>
      </c>
      <c r="AI16" s="22" t="str">
        <f aca="false">IFERROR(VLOOKUP(AE$1&amp;":"&amp;AE16,'Finish order'!$E:$K,2,FALSE()),"")</f>
        <v/>
      </c>
      <c r="AL16" s="22" t="n">
        <v>15</v>
      </c>
      <c r="AM16" s="22" t="str">
        <f aca="false">IFERROR(VLOOKUP(AL$1&amp;":"&amp;AL16,'Finish order'!$E:$K,4,FALSE()),"")</f>
        <v/>
      </c>
      <c r="AN16" s="22" t="str">
        <f aca="false">IFERROR(VLOOKUP(AL$1&amp;":"&amp;AL16,'Finish order'!$E:$K,5,FALSE()),"")</f>
        <v/>
      </c>
      <c r="AO16" s="30" t="str">
        <f aca="false">IFERROR(VLOOKUP(AL$1&amp;":"&amp;AL16,'Finish order'!$E:$K,3,FALSE()),"")</f>
        <v/>
      </c>
      <c r="AP16" s="22" t="str">
        <f aca="false">IFERROR(VLOOKUP(AL$1&amp;":"&amp;AL16,'Finish order'!$E:$K,2,FALSE()),"")</f>
        <v/>
      </c>
      <c r="AS16" s="22" t="n">
        <v>15</v>
      </c>
      <c r="AT16" s="22" t="str">
        <f aca="false">IFERROR(VLOOKUP(AS$1&amp;":"&amp;AS16,'Finish order'!$E:$K,4,FALSE()),"")</f>
        <v/>
      </c>
      <c r="AU16" s="22" t="str">
        <f aca="false">IFERROR(VLOOKUP(AS$1&amp;":"&amp;AS16,'Finish order'!$E:$K,5,FALSE()),"")</f>
        <v/>
      </c>
      <c r="AV16" s="30" t="str">
        <f aca="false">IFERROR(VLOOKUP(AS$1&amp;":"&amp;AS16,'Finish order'!$E:$K,3,FALSE()),"")</f>
        <v/>
      </c>
      <c r="AW16" s="22" t="str">
        <f aca="false">IFERROR(VLOOKUP(AS$1&amp;":"&amp;AS16,'Finish order'!$E:$K,2,FALSE()),"")</f>
        <v/>
      </c>
      <c r="AZ16" s="22" t="n">
        <v>15</v>
      </c>
      <c r="BA16" s="22" t="str">
        <f aca="false">IFERROR(VLOOKUP(AZ$1&amp;":"&amp;AZ16,'Finish order'!$E:$K,4,FALSE()),"")</f>
        <v/>
      </c>
      <c r="BB16" s="22" t="str">
        <f aca="false">IFERROR(VLOOKUP(AZ$1&amp;":"&amp;AZ16,'Finish order'!$E:$K,5,FALSE()),"")</f>
        <v/>
      </c>
      <c r="BC16" s="30" t="str">
        <f aca="false">IFERROR(VLOOKUP(AZ$1&amp;":"&amp;AZ16,'Finish order'!$E:$K,3,FALSE()),"")</f>
        <v/>
      </c>
      <c r="BD16" s="22" t="str">
        <f aca="false">IFERROR(VLOOKUP(AZ$1&amp;":"&amp;AZ16,'Finish order'!$E:$K,2,FALSE()),"")</f>
        <v/>
      </c>
      <c r="BG16" s="22" t="n">
        <v>15</v>
      </c>
      <c r="BH16" s="22" t="str">
        <f aca="false">IFERROR(VLOOKUP(BG$1&amp;":"&amp;BG16,'Finish order'!$E:$K,4,FALSE()),"")</f>
        <v/>
      </c>
      <c r="BI16" s="22" t="str">
        <f aca="false">IFERROR(VLOOKUP(BG$1&amp;":"&amp;BG16,'Finish order'!$E:$K,5,FALSE()),"")</f>
        <v/>
      </c>
      <c r="BJ16" s="30" t="str">
        <f aca="false">IFERROR(VLOOKUP(BG$1&amp;":"&amp;BG16,'Finish order'!$E:$K,3,FALSE()),"")</f>
        <v/>
      </c>
      <c r="BK16" s="22" t="str">
        <f aca="false">IFERROR(VLOOKUP(BG$1&amp;":"&amp;BG16,'Finish order'!$E:$K,2,FALSE()),"")</f>
        <v/>
      </c>
      <c r="BN16" s="22" t="n">
        <v>15</v>
      </c>
      <c r="BO16" s="22" t="str">
        <f aca="false">IFERROR(VLOOKUP(BN$1&amp;":"&amp;BN16,'Finish order'!$E:$K,4,FALSE()),"")</f>
        <v/>
      </c>
      <c r="BP16" s="22" t="str">
        <f aca="false">IFERROR(VLOOKUP(BN$1&amp;":"&amp;BN16,'Finish order'!$E:$K,5,FALSE()),"")</f>
        <v/>
      </c>
      <c r="BQ16" s="30" t="str">
        <f aca="false">IFERROR(VLOOKUP(BN$1&amp;":"&amp;BN16,'Finish order'!$E:$K,3,FALSE()),"")</f>
        <v/>
      </c>
      <c r="BR16" s="22" t="str">
        <f aca="false">IFERROR(VLOOKUP(BN$1&amp;":"&amp;BN16,'Finish order'!$E:$K,2,FALSE()),"")</f>
        <v/>
      </c>
      <c r="BU16" s="22" t="n">
        <v>15</v>
      </c>
      <c r="BV16" s="30" t="str">
        <f aca="false">IFERROR(VLOOKUP(BU$1&amp;":"&amp;BU16,'Finish order'!$E:$K,4,FALSE()),"")</f>
        <v/>
      </c>
      <c r="BW16" s="22" t="str">
        <f aca="false">IFERROR(VLOOKUP(BU$1&amp;":"&amp;BU16,'Finish order'!$E:$K,5,FALSE()),"")</f>
        <v/>
      </c>
      <c r="BX16" s="30" t="str">
        <f aca="false">IFERROR(VLOOKUP(BU$1&amp;":"&amp;BU16,'Finish order'!$E:$K,3,FALSE()),"")</f>
        <v/>
      </c>
      <c r="BY16" s="22" t="str">
        <f aca="false">IFERROR(VLOOKUP(BU$1&amp;":"&amp;BU16,'Finish order'!$E:$K,2,FALSE()),"")</f>
        <v/>
      </c>
      <c r="CB16" s="22" t="n">
        <v>15</v>
      </c>
      <c r="CC16" s="30" t="str">
        <f aca="false">IFERROR(VLOOKUP(CB$1&amp;":"&amp;CB16,'Finish order'!$E:$K,4,FALSE()),"")</f>
        <v/>
      </c>
      <c r="CD16" s="22" t="str">
        <f aca="false">IFERROR(VLOOKUP(CB$1&amp;":"&amp;CB16,'Finish order'!$E:$K,5,FALSE()),"")</f>
        <v/>
      </c>
      <c r="CE16" s="30" t="str">
        <f aca="false">IFERROR(VLOOKUP(CB$1&amp;":"&amp;CB16,'Finish order'!$E:$K,3,FALSE()),"")</f>
        <v/>
      </c>
      <c r="CF16" s="22" t="str">
        <f aca="false">IFERROR(VLOOKUP(CB$1&amp;":"&amp;CB16,'Finish order'!$E:$K,2,FALSE()),"")</f>
        <v/>
      </c>
      <c r="CI16" s="31" t="n">
        <v>15</v>
      </c>
      <c r="CJ16" s="22" t="str">
        <f aca="false">IFERROR(VLOOKUP(CI$1&amp;":"&amp;CI16,'Finish order'!$E:$K,4,FALSE()),"")</f>
        <v/>
      </c>
      <c r="CK16" s="22" t="str">
        <f aca="false">IFERROR(VLOOKUP(CI$1&amp;":"&amp;CI16,'Finish order'!$E:$K,5,FALSE()),"")</f>
        <v/>
      </c>
      <c r="CL16" s="30" t="str">
        <f aca="false">IFERROR(VLOOKUP(CI$1&amp;":"&amp;CI16,'Finish order'!$E:$K,3,FALSE()),"")</f>
        <v/>
      </c>
      <c r="CM16" s="22" t="str">
        <f aca="false">IFERROR(VLOOKUP(CI$1&amp;":"&amp;CI16,'Finish order'!$E:$K,2,FALSE()),"")</f>
        <v/>
      </c>
      <c r="CP16" s="31" t="n">
        <v>15</v>
      </c>
      <c r="CQ16" s="22" t="str">
        <f aca="false">IFERROR(VLOOKUP(CP$1&amp;":"&amp;CP16,'Finish order'!$E:$K,4,FALSE()),"")</f>
        <v/>
      </c>
      <c r="CR16" s="22" t="str">
        <f aca="false">IFERROR(VLOOKUP(CP$1&amp;":"&amp;CP16,'Finish order'!$E:$K,5,FALSE()),"")</f>
        <v/>
      </c>
      <c r="CS16" s="30" t="str">
        <f aca="false">IFERROR(VLOOKUP(CP$1&amp;":"&amp;CP16,'Finish order'!$E:$K,3,FALSE()),"")</f>
        <v/>
      </c>
      <c r="CT16" s="22" t="str">
        <f aca="false">IFERROR(VLOOKUP(CP$1&amp;":"&amp;CP16,'Finish order'!$E:$K,2,FALSE()),"")</f>
        <v/>
      </c>
      <c r="CV16" s="30"/>
      <c r="CW16" s="22" t="n">
        <v>15</v>
      </c>
      <c r="CX16" s="22" t="str">
        <f aca="false">IFERROR(VLOOKUP(CW$1&amp;":"&amp;CW16,'Finish order'!$E:$K,4,FALSE()),"")</f>
        <v/>
      </c>
      <c r="CY16" s="22" t="str">
        <f aca="false">IFERROR(VLOOKUP(CW$1&amp;":"&amp;CW16,'Finish order'!$E:$K,5,FALSE()),"")</f>
        <v/>
      </c>
      <c r="CZ16" s="30" t="str">
        <f aca="false">IFERROR(VLOOKUP(CW$1&amp;":"&amp;CW16,'Finish order'!$E:$K,3,FALSE()),"")</f>
        <v/>
      </c>
      <c r="DA16" s="22" t="str">
        <f aca="false">IFERROR(VLOOKUP(CW$1&amp;":"&amp;CW16,'Finish order'!$E:$K,2,FALSE()),"")</f>
        <v/>
      </c>
      <c r="DC16" s="30"/>
      <c r="DD16" s="22" t="n">
        <v>15</v>
      </c>
      <c r="DE16" s="22" t="str">
        <f aca="false">IFERROR(VLOOKUP(DD$1&amp;":"&amp;DD16,'Finish order'!$E:$K,4,FALSE()),"")</f>
        <v/>
      </c>
      <c r="DF16" s="22" t="str">
        <f aca="false">IFERROR(VLOOKUP(DD$1&amp;":"&amp;DD16,'Finish order'!$E:$K,5,FALSE()),"")</f>
        <v/>
      </c>
      <c r="DG16" s="30" t="str">
        <f aca="false">IFERROR(VLOOKUP(DD$1&amp;":"&amp;DD16,'Finish order'!$E:$K,3,FALSE()),"")</f>
        <v/>
      </c>
      <c r="DH16" s="22" t="str">
        <f aca="false">IFERROR(VLOOKUP(DD$1&amp;":"&amp;DD16,'Finish order'!$E:$K,2,FALSE()),"")</f>
        <v/>
      </c>
      <c r="DI16" s="30"/>
      <c r="DK16" s="22" t="n">
        <v>15</v>
      </c>
      <c r="DL16" s="22" t="str">
        <f aca="false">IFERROR(VLOOKUP(DK$1&amp;":"&amp;DK16,'Finish order'!$E:$K,4,FALSE()),"")</f>
        <v/>
      </c>
      <c r="DM16" s="22" t="str">
        <f aca="false">IFERROR(VLOOKUP(DK$1&amp;":"&amp;DK16,'Finish order'!$E:$K,5,FALSE()),"")</f>
        <v/>
      </c>
      <c r="DN16" s="30" t="str">
        <f aca="false">IFERROR(VLOOKUP(DK$1&amp;":"&amp;DK16,'Finish order'!$E:$K,3,FALSE()),"")</f>
        <v/>
      </c>
      <c r="DO16" s="22" t="str">
        <f aca="false">IFERROR(VLOOKUP(DK$1&amp;":"&amp;DK16,'Finish order'!$E:$K,2,FALSE()),"")</f>
        <v/>
      </c>
      <c r="DQ16" s="30"/>
      <c r="DR16" s="22" t="n">
        <v>15</v>
      </c>
      <c r="DS16" s="22" t="str">
        <f aca="false">IFERROR(VLOOKUP(DR$1&amp;":"&amp;DR16,'Finish order'!$E:$K,4,FALSE()),"")</f>
        <v/>
      </c>
      <c r="DT16" s="22" t="str">
        <f aca="false">IFERROR(VLOOKUP(DR$1&amp;":"&amp;DR16,'Finish order'!$E:$K,5,FALSE()),"")</f>
        <v/>
      </c>
      <c r="DU16" s="30" t="str">
        <f aca="false">IFERROR(VLOOKUP(DR$1&amp;":"&amp;DR16,'Finish order'!$E:$K,3,FALSE()),"")</f>
        <v/>
      </c>
      <c r="DV16" s="22" t="str">
        <f aca="false">IFERROR(VLOOKUP(DR$1&amp;":"&amp;DR16,'Finish order'!$E:$K,2,FALSE()),"")</f>
        <v/>
      </c>
      <c r="DW16" s="30"/>
    </row>
    <row r="17" customFormat="false" ht="15" hidden="false" customHeight="false" outlineLevel="0" collapsed="false">
      <c r="A17" s="22" t="n">
        <v>16</v>
      </c>
      <c r="B17" s="22" t="str">
        <f aca="false">IFERROR(VLOOKUP($A$1&amp;":"&amp;A17,'Finish order'!C:K,6,FALSE()),"")</f>
        <v>Iain Yates</v>
      </c>
      <c r="C17" s="22" t="str">
        <f aca="false">IFERROR(VLOOKUP(A$1&amp;":"&amp;A17,'Finish order'!$C:$K,9,FALSE()),"")</f>
        <v>M40</v>
      </c>
      <c r="D17" s="22" t="str">
        <f aca="false">IFERROR(VLOOKUP(A$1&amp;":"&amp;A17,'Finish order'!$C:$K,7,FALSE()),"")</f>
        <v>York Knavesmire Harriers</v>
      </c>
      <c r="E17" s="30" t="n">
        <f aca="false">IFERROR(VLOOKUP($A$1&amp;":"&amp;A17,'Finish order'!C:K,5,FALSE()),"")</f>
        <v>0.055462962962963</v>
      </c>
      <c r="F17" s="22" t="n">
        <f aca="false">IFERROR(VLOOKUP($A$1&amp;":"&amp;A17,'Finish order'!C:K,4,FALSE()),"")</f>
        <v>550</v>
      </c>
      <c r="G17" s="31" t="n">
        <f aca="false" t="array" ref="G17:G17">IFERROR(SMALL(IF($D$2:$D926=D17,$A$2:$A$911*1.001),1),"")</f>
        <v>6.006</v>
      </c>
      <c r="H17" s="31" t="n">
        <f aca="false" t="array" ref="H17:H17">IFERROR(SMALL(IF($D$2:$D926=D17,$A$2:$A$911*1.0001),2),"")</f>
        <v>10.001</v>
      </c>
      <c r="I17" s="31" t="n">
        <f aca="false" t="array" ref="I17:I17">IFERROR(SMALL(IF($D$2:$D926=D17,$A$2:$A$911*1.00001),3),"")</f>
        <v>12.00012</v>
      </c>
      <c r="J17" s="31" t="n">
        <f aca="false" t="array" ref="J17:J17">IFERROR(SMALL(IF($D$2:$D926=D17,$A$2:$A$911*1.000001),4),"")</f>
        <v>16.000016</v>
      </c>
      <c r="K17" s="31" t="n">
        <f aca="false">IF(A17&lt;&gt;"", IF(COUNT(G17:J17)=4, SUM(G17:J17), "No"), "")</f>
        <v>44.007136</v>
      </c>
      <c r="L17" s="31" t="n">
        <f aca="false">IF(A17&lt;&gt;"", IF(COUNT(G17:I17)=3, SUM(G17:I17), "No"), "")</f>
        <v>28.00712</v>
      </c>
      <c r="M17" s="31" t="n">
        <f aca="false">IF(A17&lt;&gt;"", IF(COUNT(G17:H17)=2, SUM(G17:H17), "No"), "")</f>
        <v>16.007</v>
      </c>
      <c r="N17" s="31" t="str">
        <f aca="false">Table1[[#This Row],[Club]]&amp;":"&amp;Table1[[#Headers],[Male]]</f>
        <v>York Knavesmire Harriers:Male</v>
      </c>
      <c r="P17" s="22" t="n">
        <v>16</v>
      </c>
      <c r="Q17" s="22" t="str">
        <f aca="false">IFERROR(VLOOKUP(P$1&amp;":"&amp;P17,'Finish order'!$C:$K,6,FALSE()),"")</f>
        <v>Samantha Jones</v>
      </c>
      <c r="R17" s="22" t="str">
        <f aca="false">IFERROR(VLOOKUP(P$1&amp;":"&amp;P17,'Finish order'!$C:$K,9,FALSE()),"")</f>
        <v>W50</v>
      </c>
      <c r="S17" s="22" t="str">
        <f aca="false">IFERROR(VLOOKUP(P$1&amp;":"&amp;P17,'Finish order'!$C:$K,7,FALSE()),"")</f>
        <v>Individual#</v>
      </c>
      <c r="T17" s="30" t="n">
        <f aca="false">IFERROR(VLOOKUP(P$1&amp;":"&amp;P17,'Finish order'!$C:$K,5,FALSE()),"")</f>
        <v>0.073275462962963</v>
      </c>
      <c r="U17" s="22" t="n">
        <f aca="false">IFERROR(VLOOKUP(P$1&amp;":"&amp;P17,'Finish order'!$C:$K,4,FALSE()),"")</f>
        <v>208</v>
      </c>
      <c r="V17" s="31" t="n">
        <f aca="false" t="array" ref="V17:V17">IFERROR(SMALL(IF($S$2:$S926=S17,$P$2:$P$911*1.001),1),"")</f>
        <v>11.011</v>
      </c>
      <c r="W17" s="31" t="n">
        <f aca="false" t="array" ref="W17:W17">IFERROR(SMALL(IF($S$2:$S926=S17,$P$2:$P$911*1.0001),2),"")</f>
        <v>16.0016</v>
      </c>
      <c r="X17" s="31" t="n">
        <f aca="false" t="array" ref="X17:X17">IFERROR(SMALL(IF($S$2:$S926=S17,$P$2:$P$911*1.00001),3),"")</f>
        <v>17.00017</v>
      </c>
      <c r="Y17" s="31" t="n">
        <f aca="false" t="array" ref="Y17:Y17">IFERROR(SMALL(IF($S$2:$S926=S17,$P$2:$P$911*1.000001),4),"")</f>
        <v>29.000029</v>
      </c>
      <c r="Z17" s="31" t="n">
        <f aca="false">IF(P17&lt;&gt;"", IF(COUNT(V17:Y17)=4, SUM(V17:Y17), "No"), "")</f>
        <v>73.012799</v>
      </c>
      <c r="AA17" s="31" t="n">
        <f aca="false">IF(P17&lt;&gt;"", IF(COUNT(V17:X17)=3, SUM(V17:X17), "No"), "")</f>
        <v>44.01277</v>
      </c>
      <c r="AB17" s="31" t="n">
        <f aca="false">IF(P17&lt;&gt;"", IF(COUNT(V17:W17)=2, SUM(V17:W17), "No"), "")</f>
        <v>27.0126</v>
      </c>
      <c r="AC17" s="31" t="str">
        <f aca="false">Table4[[#This Row],[Club]]&amp;":"&amp;Table4[[#Headers],[Female]]</f>
        <v>Individual#:Female</v>
      </c>
      <c r="AE17" s="22" t="n">
        <v>16</v>
      </c>
      <c r="AF17" s="22" t="str">
        <f aca="false">IFERROR(VLOOKUP(AE$1&amp;":"&amp;AE17,'Finish order'!$E:$K,4,FALSE()),"")</f>
        <v/>
      </c>
      <c r="AG17" s="22" t="str">
        <f aca="false">IFERROR(VLOOKUP(AE$1&amp;":"&amp;AE17,'Finish order'!$E:$K,5,FALSE()),"")</f>
        <v/>
      </c>
      <c r="AH17" s="30" t="str">
        <f aca="false">IFERROR(VLOOKUP(AE$1&amp;":"&amp;AE17,'Finish order'!$E:$K,3,FALSE()),"")</f>
        <v/>
      </c>
      <c r="AI17" s="22" t="str">
        <f aca="false">IFERROR(VLOOKUP(AE$1&amp;":"&amp;AE17,'Finish order'!$E:$K,2,FALSE()),"")</f>
        <v/>
      </c>
      <c r="AL17" s="22" t="n">
        <v>16</v>
      </c>
      <c r="AM17" s="22" t="str">
        <f aca="false">IFERROR(VLOOKUP(AL$1&amp;":"&amp;AL17,'Finish order'!$E:$K,4,FALSE()),"")</f>
        <v/>
      </c>
      <c r="AN17" s="22" t="str">
        <f aca="false">IFERROR(VLOOKUP(AL$1&amp;":"&amp;AL17,'Finish order'!$E:$K,5,FALSE()),"")</f>
        <v/>
      </c>
      <c r="AO17" s="30" t="str">
        <f aca="false">IFERROR(VLOOKUP(AL$1&amp;":"&amp;AL17,'Finish order'!$E:$K,3,FALSE()),"")</f>
        <v/>
      </c>
      <c r="AP17" s="22" t="str">
        <f aca="false">IFERROR(VLOOKUP(AL$1&amp;":"&amp;AL17,'Finish order'!$E:$K,2,FALSE()),"")</f>
        <v/>
      </c>
      <c r="AS17" s="22" t="n">
        <v>16</v>
      </c>
      <c r="AT17" s="22" t="str">
        <f aca="false">IFERROR(VLOOKUP(AS$1&amp;":"&amp;AS17,'Finish order'!$E:$K,4,FALSE()),"")</f>
        <v/>
      </c>
      <c r="AU17" s="22" t="str">
        <f aca="false">IFERROR(VLOOKUP(AS$1&amp;":"&amp;AS17,'Finish order'!$E:$K,5,FALSE()),"")</f>
        <v/>
      </c>
      <c r="AV17" s="30" t="str">
        <f aca="false">IFERROR(VLOOKUP(AS$1&amp;":"&amp;AS17,'Finish order'!$E:$K,3,FALSE()),"")</f>
        <v/>
      </c>
      <c r="AW17" s="22" t="str">
        <f aca="false">IFERROR(VLOOKUP(AS$1&amp;":"&amp;AS17,'Finish order'!$E:$K,2,FALSE()),"")</f>
        <v/>
      </c>
      <c r="AZ17" s="22" t="n">
        <v>16</v>
      </c>
      <c r="BA17" s="22" t="str">
        <f aca="false">IFERROR(VLOOKUP(AZ$1&amp;":"&amp;AZ17,'Finish order'!$E:$K,4,FALSE()),"")</f>
        <v/>
      </c>
      <c r="BB17" s="22" t="str">
        <f aca="false">IFERROR(VLOOKUP(AZ$1&amp;":"&amp;AZ17,'Finish order'!$E:$K,5,FALSE()),"")</f>
        <v/>
      </c>
      <c r="BC17" s="30" t="str">
        <f aca="false">IFERROR(VLOOKUP(AZ$1&amp;":"&amp;AZ17,'Finish order'!$E:$K,3,FALSE()),"")</f>
        <v/>
      </c>
      <c r="BD17" s="22" t="str">
        <f aca="false">IFERROR(VLOOKUP(AZ$1&amp;":"&amp;AZ17,'Finish order'!$E:$K,2,FALSE()),"")</f>
        <v/>
      </c>
      <c r="BG17" s="22" t="n">
        <v>16</v>
      </c>
      <c r="BH17" s="22" t="str">
        <f aca="false">IFERROR(VLOOKUP(BG$1&amp;":"&amp;BG17,'Finish order'!$E:$K,4,FALSE()),"")</f>
        <v/>
      </c>
      <c r="BI17" s="22" t="str">
        <f aca="false">IFERROR(VLOOKUP(BG$1&amp;":"&amp;BG17,'Finish order'!$E:$K,5,FALSE()),"")</f>
        <v/>
      </c>
      <c r="BJ17" s="30" t="str">
        <f aca="false">IFERROR(VLOOKUP(BG$1&amp;":"&amp;BG17,'Finish order'!$E:$K,3,FALSE()),"")</f>
        <v/>
      </c>
      <c r="BK17" s="22" t="str">
        <f aca="false">IFERROR(VLOOKUP(BG$1&amp;":"&amp;BG17,'Finish order'!$E:$K,2,FALSE()),"")</f>
        <v/>
      </c>
      <c r="BN17" s="22" t="n">
        <v>16</v>
      </c>
      <c r="BO17" s="22" t="str">
        <f aca="false">IFERROR(VLOOKUP(BN$1&amp;":"&amp;BN17,'Finish order'!$E:$K,4,FALSE()),"")</f>
        <v/>
      </c>
      <c r="BP17" s="22" t="str">
        <f aca="false">IFERROR(VLOOKUP(BN$1&amp;":"&amp;BN17,'Finish order'!$E:$K,5,FALSE()),"")</f>
        <v/>
      </c>
      <c r="BQ17" s="30" t="str">
        <f aca="false">IFERROR(VLOOKUP(BN$1&amp;":"&amp;BN17,'Finish order'!$E:$K,3,FALSE()),"")</f>
        <v/>
      </c>
      <c r="BR17" s="22" t="str">
        <f aca="false">IFERROR(VLOOKUP(BN$1&amp;":"&amp;BN17,'Finish order'!$E:$K,2,FALSE()),"")</f>
        <v/>
      </c>
      <c r="BU17" s="22" t="n">
        <v>16</v>
      </c>
      <c r="BV17" s="30" t="str">
        <f aca="false">IFERROR(VLOOKUP(BU$1&amp;":"&amp;BU17,'Finish order'!$E:$K,4,FALSE()),"")</f>
        <v/>
      </c>
      <c r="BW17" s="22" t="str">
        <f aca="false">IFERROR(VLOOKUP(BU$1&amp;":"&amp;BU17,'Finish order'!$E:$K,5,FALSE()),"")</f>
        <v/>
      </c>
      <c r="BX17" s="30" t="str">
        <f aca="false">IFERROR(VLOOKUP(BU$1&amp;":"&amp;BU17,'Finish order'!$E:$K,3,FALSE()),"")</f>
        <v/>
      </c>
      <c r="BY17" s="22" t="str">
        <f aca="false">IFERROR(VLOOKUP(BU$1&amp;":"&amp;BU17,'Finish order'!$E:$K,2,FALSE()),"")</f>
        <v/>
      </c>
      <c r="CB17" s="22" t="n">
        <v>16</v>
      </c>
      <c r="CC17" s="30" t="str">
        <f aca="false">IFERROR(VLOOKUP(CB$1&amp;":"&amp;CB17,'Finish order'!$E:$K,4,FALSE()),"")</f>
        <v/>
      </c>
      <c r="CD17" s="22" t="str">
        <f aca="false">IFERROR(VLOOKUP(CB$1&amp;":"&amp;CB17,'Finish order'!$E:$K,5,FALSE()),"")</f>
        <v/>
      </c>
      <c r="CE17" s="30" t="str">
        <f aca="false">IFERROR(VLOOKUP(CB$1&amp;":"&amp;CB17,'Finish order'!$E:$K,3,FALSE()),"")</f>
        <v/>
      </c>
      <c r="CF17" s="22" t="str">
        <f aca="false">IFERROR(VLOOKUP(CB$1&amp;":"&amp;CB17,'Finish order'!$E:$K,2,FALSE()),"")</f>
        <v/>
      </c>
      <c r="CI17" s="31" t="n">
        <v>16</v>
      </c>
      <c r="CJ17" s="22" t="str">
        <f aca="false">IFERROR(VLOOKUP(CI$1&amp;":"&amp;CI17,'Finish order'!$E:$K,4,FALSE()),"")</f>
        <v/>
      </c>
      <c r="CK17" s="22" t="str">
        <f aca="false">IFERROR(VLOOKUP(CI$1&amp;":"&amp;CI17,'Finish order'!$E:$K,5,FALSE()),"")</f>
        <v/>
      </c>
      <c r="CL17" s="30" t="str">
        <f aca="false">IFERROR(VLOOKUP(CI$1&amp;":"&amp;CI17,'Finish order'!$E:$K,3,FALSE()),"")</f>
        <v/>
      </c>
      <c r="CM17" s="22" t="str">
        <f aca="false">IFERROR(VLOOKUP(CI$1&amp;":"&amp;CI17,'Finish order'!$E:$K,2,FALSE()),"")</f>
        <v/>
      </c>
      <c r="CP17" s="31" t="n">
        <v>16</v>
      </c>
      <c r="CQ17" s="22" t="str">
        <f aca="false">IFERROR(VLOOKUP(CP$1&amp;":"&amp;CP17,'Finish order'!$E:$K,4,FALSE()),"")</f>
        <v/>
      </c>
      <c r="CR17" s="22" t="str">
        <f aca="false">IFERROR(VLOOKUP(CP$1&amp;":"&amp;CP17,'Finish order'!$E:$K,5,FALSE()),"")</f>
        <v/>
      </c>
      <c r="CS17" s="30" t="str">
        <f aca="false">IFERROR(VLOOKUP(CP$1&amp;":"&amp;CP17,'Finish order'!$E:$K,3,FALSE()),"")</f>
        <v/>
      </c>
      <c r="CT17" s="22" t="str">
        <f aca="false">IFERROR(VLOOKUP(CP$1&amp;":"&amp;CP17,'Finish order'!$E:$K,2,FALSE()),"")</f>
        <v/>
      </c>
      <c r="CV17" s="30"/>
      <c r="CW17" s="22" t="n">
        <v>16</v>
      </c>
      <c r="CX17" s="22" t="str">
        <f aca="false">IFERROR(VLOOKUP(CW$1&amp;":"&amp;CW17,'Finish order'!$E:$K,4,FALSE()),"")</f>
        <v/>
      </c>
      <c r="CY17" s="22" t="str">
        <f aca="false">IFERROR(VLOOKUP(CW$1&amp;":"&amp;CW17,'Finish order'!$E:$K,5,FALSE()),"")</f>
        <v/>
      </c>
      <c r="CZ17" s="30" t="str">
        <f aca="false">IFERROR(VLOOKUP(CW$1&amp;":"&amp;CW17,'Finish order'!$E:$K,3,FALSE()),"")</f>
        <v/>
      </c>
      <c r="DA17" s="22" t="str">
        <f aca="false">IFERROR(VLOOKUP(CW$1&amp;":"&amp;CW17,'Finish order'!$E:$K,2,FALSE()),"")</f>
        <v/>
      </c>
      <c r="DC17" s="30"/>
      <c r="DD17" s="22" t="n">
        <v>16</v>
      </c>
      <c r="DE17" s="22" t="str">
        <f aca="false">IFERROR(VLOOKUP(DD$1&amp;":"&amp;DD17,'Finish order'!$E:$K,4,FALSE()),"")</f>
        <v/>
      </c>
      <c r="DF17" s="22" t="str">
        <f aca="false">IFERROR(VLOOKUP(DD$1&amp;":"&amp;DD17,'Finish order'!$E:$K,5,FALSE()),"")</f>
        <v/>
      </c>
      <c r="DG17" s="30" t="str">
        <f aca="false">IFERROR(VLOOKUP(DD$1&amp;":"&amp;DD17,'Finish order'!$E:$K,3,FALSE()),"")</f>
        <v/>
      </c>
      <c r="DH17" s="22" t="str">
        <f aca="false">IFERROR(VLOOKUP(DD$1&amp;":"&amp;DD17,'Finish order'!$E:$K,2,FALSE()),"")</f>
        <v/>
      </c>
      <c r="DI17" s="30"/>
      <c r="DK17" s="22" t="n">
        <v>16</v>
      </c>
      <c r="DL17" s="22" t="str">
        <f aca="false">IFERROR(VLOOKUP(DK$1&amp;":"&amp;DK17,'Finish order'!$E:$K,4,FALSE()),"")</f>
        <v/>
      </c>
      <c r="DM17" s="22" t="str">
        <f aca="false">IFERROR(VLOOKUP(DK$1&amp;":"&amp;DK17,'Finish order'!$E:$K,5,FALSE()),"")</f>
        <v/>
      </c>
      <c r="DN17" s="30" t="str">
        <f aca="false">IFERROR(VLOOKUP(DK$1&amp;":"&amp;DK17,'Finish order'!$E:$K,3,FALSE()),"")</f>
        <v/>
      </c>
      <c r="DO17" s="22" t="str">
        <f aca="false">IFERROR(VLOOKUP(DK$1&amp;":"&amp;DK17,'Finish order'!$E:$K,2,FALSE()),"")</f>
        <v/>
      </c>
      <c r="DQ17" s="30"/>
      <c r="DR17" s="22" t="n">
        <v>16</v>
      </c>
      <c r="DS17" s="22" t="str">
        <f aca="false">IFERROR(VLOOKUP(DR$1&amp;":"&amp;DR17,'Finish order'!$E:$K,4,FALSE()),"")</f>
        <v/>
      </c>
      <c r="DT17" s="22" t="str">
        <f aca="false">IFERROR(VLOOKUP(DR$1&amp;":"&amp;DR17,'Finish order'!$E:$K,5,FALSE()),"")</f>
        <v/>
      </c>
      <c r="DU17" s="30" t="str">
        <f aca="false">IFERROR(VLOOKUP(DR$1&amp;":"&amp;DR17,'Finish order'!$E:$K,3,FALSE()),"")</f>
        <v/>
      </c>
      <c r="DV17" s="22" t="str">
        <f aca="false">IFERROR(VLOOKUP(DR$1&amp;":"&amp;DR17,'Finish order'!$E:$K,2,FALSE()),"")</f>
        <v/>
      </c>
      <c r="DW17" s="30"/>
    </row>
    <row r="18" customFormat="false" ht="15" hidden="false" customHeight="false" outlineLevel="0" collapsed="false">
      <c r="A18" s="22" t="n">
        <v>17</v>
      </c>
      <c r="B18" s="22" t="str">
        <f aca="false">IFERROR(VLOOKUP($A$1&amp;":"&amp;A18,'Finish order'!C:K,6,FALSE()),"")</f>
        <v>Jim Rogers</v>
      </c>
      <c r="C18" s="22" t="str">
        <f aca="false">IFERROR(VLOOKUP(A$1&amp;":"&amp;A18,'Finish order'!$C:$K,9,FALSE()),"")</f>
        <v>M60</v>
      </c>
      <c r="D18" s="22" t="str">
        <f aca="false">IFERROR(VLOOKUP(A$1&amp;":"&amp;A18,'Finish order'!$C:$K,7,FALSE()),"")</f>
        <v>City of Hull AC</v>
      </c>
      <c r="E18" s="30" t="n">
        <f aca="false">IFERROR(VLOOKUP($A$1&amp;":"&amp;A18,'Finish order'!C:K,5,FALSE()),"")</f>
        <v>0.0559606481481482</v>
      </c>
      <c r="F18" s="22" t="n">
        <f aca="false">IFERROR(VLOOKUP($A$1&amp;":"&amp;A18,'Finish order'!C:K,4,FALSE()),"")</f>
        <v>910</v>
      </c>
      <c r="G18" s="31" t="n">
        <f aca="false" t="array" ref="G18:G18">IFERROR(SMALL(IF($D$2:$D927=D18,$A$2:$A$911*1.001),1),"")</f>
        <v>17.017</v>
      </c>
      <c r="H18" s="31" t="str">
        <f aca="false" t="array" ref="H18:H18">IFERROR(SMALL(IF($D$2:$D927=D18,$A$2:$A$911*1.0001),2),"")</f>
        <v/>
      </c>
      <c r="I18" s="31" t="str">
        <f aca="false" t="array" ref="I18:I18">IFERROR(SMALL(IF($D$2:$D927=D18,$A$2:$A$911*1.00001),3),"")</f>
        <v/>
      </c>
      <c r="J18" s="31" t="str">
        <f aca="false" t="array" ref="J18:J18">IFERROR(SMALL(IF($D$2:$D927=D18,$A$2:$A$911*1.000001),4),"")</f>
        <v/>
      </c>
      <c r="K18" s="31" t="str">
        <f aca="false">IF(A18&lt;&gt;"", IF(COUNT(G18:J18)=4, SUM(G18:J18), "No"), "")</f>
        <v>No</v>
      </c>
      <c r="L18" s="31" t="str">
        <f aca="false">IF(A18&lt;&gt;"", IF(COUNT(G18:I18)=3, SUM(G18:I18), "No"), "")</f>
        <v>No</v>
      </c>
      <c r="M18" s="31" t="str">
        <f aca="false">IF(A18&lt;&gt;"", IF(COUNT(G18:H18)=2, SUM(G18:H18), "No"), "")</f>
        <v>No</v>
      </c>
      <c r="N18" s="31" t="str">
        <f aca="false">Table1[[#This Row],[Club]]&amp;":"&amp;Table1[[#Headers],[Male]]</f>
        <v>City of Hull AC:Male</v>
      </c>
      <c r="P18" s="22" t="n">
        <v>17</v>
      </c>
      <c r="Q18" s="22" t="str">
        <f aca="false">IFERROR(VLOOKUP(P$1&amp;":"&amp;P18,'Finish order'!$C:$K,6,FALSE()),"")</f>
        <v>Amie Cooper</v>
      </c>
      <c r="R18" s="22" t="str">
        <f aca="false">IFERROR(VLOOKUP(P$1&amp;":"&amp;P18,'Finish order'!$C:$K,9,FALSE()),"")</f>
        <v>WU23</v>
      </c>
      <c r="S18" s="22" t="str">
        <f aca="false">IFERROR(VLOOKUP(P$1&amp;":"&amp;P18,'Finish order'!$C:$K,7,FALSE()),"")</f>
        <v>Individual#</v>
      </c>
      <c r="T18" s="30" t="n">
        <f aca="false">IFERROR(VLOOKUP(P$1&amp;":"&amp;P18,'Finish order'!$C:$K,5,FALSE()),"")</f>
        <v>0.0736342592592593</v>
      </c>
      <c r="U18" s="22" t="n">
        <f aca="false">IFERROR(VLOOKUP(P$1&amp;":"&amp;P18,'Finish order'!$C:$K,4,FALSE()),"")</f>
        <v>55</v>
      </c>
      <c r="V18" s="31" t="n">
        <f aca="false" t="array" ref="V18:V18">IFERROR(SMALL(IF($S$2:$S927=S18,$P$2:$P$911*1.001),1),"")</f>
        <v>11.011</v>
      </c>
      <c r="W18" s="31" t="n">
        <f aca="false" t="array" ref="W18:W18">IFERROR(SMALL(IF($S$2:$S927=S18,$P$2:$P$911*1.0001),2),"")</f>
        <v>16.0016</v>
      </c>
      <c r="X18" s="31" t="n">
        <f aca="false" t="array" ref="X18:X18">IFERROR(SMALL(IF($S$2:$S927=S18,$P$2:$P$911*1.00001),3),"")</f>
        <v>17.00017</v>
      </c>
      <c r="Y18" s="31" t="n">
        <f aca="false" t="array" ref="Y18:Y18">IFERROR(SMALL(IF($S$2:$S927=S18,$P$2:$P$911*1.000001),4),"")</f>
        <v>29.000029</v>
      </c>
      <c r="Z18" s="31" t="n">
        <f aca="false">IF(P18&lt;&gt;"", IF(COUNT(V18:Y18)=4, SUM(V18:Y18), "No"), "")</f>
        <v>73.012799</v>
      </c>
      <c r="AA18" s="31" t="n">
        <f aca="false">IF(P18&lt;&gt;"", IF(COUNT(V18:X18)=3, SUM(V18:X18), "No"), "")</f>
        <v>44.01277</v>
      </c>
      <c r="AB18" s="31" t="n">
        <f aca="false">IF(P18&lt;&gt;"", IF(COUNT(V18:W18)=2, SUM(V18:W18), "No"), "")</f>
        <v>27.0126</v>
      </c>
      <c r="AC18" s="31" t="str">
        <f aca="false">Table4[[#This Row],[Club]]&amp;":"&amp;Table4[[#Headers],[Female]]</f>
        <v>Individual#:Female</v>
      </c>
      <c r="AE18" s="22" t="n">
        <v>17</v>
      </c>
      <c r="AF18" s="22" t="str">
        <f aca="false">IFERROR(VLOOKUP(AE$1&amp;":"&amp;AE18,'Finish order'!$E:$K,4,FALSE()),"")</f>
        <v/>
      </c>
      <c r="AG18" s="22" t="str">
        <f aca="false">IFERROR(VLOOKUP(AE$1&amp;":"&amp;AE18,'Finish order'!$E:$K,5,FALSE()),"")</f>
        <v/>
      </c>
      <c r="AH18" s="30" t="str">
        <f aca="false">IFERROR(VLOOKUP(AE$1&amp;":"&amp;AE18,'Finish order'!$E:$K,3,FALSE()),"")</f>
        <v/>
      </c>
      <c r="AI18" s="22" t="str">
        <f aca="false">IFERROR(VLOOKUP(AE$1&amp;":"&amp;AE18,'Finish order'!$E:$K,2,FALSE()),"")</f>
        <v/>
      </c>
      <c r="AL18" s="22" t="n">
        <v>17</v>
      </c>
      <c r="AM18" s="22" t="str">
        <f aca="false">IFERROR(VLOOKUP(AL$1&amp;":"&amp;AL18,'Finish order'!$E:$K,4,FALSE()),"")</f>
        <v/>
      </c>
      <c r="AN18" s="22" t="str">
        <f aca="false">IFERROR(VLOOKUP(AL$1&amp;":"&amp;AL18,'Finish order'!$E:$K,5,FALSE()),"")</f>
        <v/>
      </c>
      <c r="AO18" s="30" t="str">
        <f aca="false">IFERROR(VLOOKUP(AL$1&amp;":"&amp;AL18,'Finish order'!$E:$K,3,FALSE()),"")</f>
        <v/>
      </c>
      <c r="AP18" s="22" t="str">
        <f aca="false">IFERROR(VLOOKUP(AL$1&amp;":"&amp;AL18,'Finish order'!$E:$K,2,FALSE()),"")</f>
        <v/>
      </c>
      <c r="AS18" s="22" t="n">
        <v>17</v>
      </c>
      <c r="AT18" s="22" t="str">
        <f aca="false">IFERROR(VLOOKUP(AS$1&amp;":"&amp;AS18,'Finish order'!$E:$K,4,FALSE()),"")</f>
        <v/>
      </c>
      <c r="AU18" s="22" t="str">
        <f aca="false">IFERROR(VLOOKUP(AS$1&amp;":"&amp;AS18,'Finish order'!$E:$K,5,FALSE()),"")</f>
        <v/>
      </c>
      <c r="AV18" s="30" t="str">
        <f aca="false">IFERROR(VLOOKUP(AS$1&amp;":"&amp;AS18,'Finish order'!$E:$K,3,FALSE()),"")</f>
        <v/>
      </c>
      <c r="AW18" s="22" t="str">
        <f aca="false">IFERROR(VLOOKUP(AS$1&amp;":"&amp;AS18,'Finish order'!$E:$K,2,FALSE()),"")</f>
        <v/>
      </c>
      <c r="AZ18" s="22" t="n">
        <v>17</v>
      </c>
      <c r="BA18" s="22" t="str">
        <f aca="false">IFERROR(VLOOKUP(AZ$1&amp;":"&amp;AZ18,'Finish order'!$E:$K,4,FALSE()),"")</f>
        <v/>
      </c>
      <c r="BB18" s="22" t="str">
        <f aca="false">IFERROR(VLOOKUP(AZ$1&amp;":"&amp;AZ18,'Finish order'!$E:$K,5,FALSE()),"")</f>
        <v/>
      </c>
      <c r="BC18" s="30" t="str">
        <f aca="false">IFERROR(VLOOKUP(AZ$1&amp;":"&amp;AZ18,'Finish order'!$E:$K,3,FALSE()),"")</f>
        <v/>
      </c>
      <c r="BD18" s="22" t="str">
        <f aca="false">IFERROR(VLOOKUP(AZ$1&amp;":"&amp;AZ18,'Finish order'!$E:$K,2,FALSE()),"")</f>
        <v/>
      </c>
      <c r="BG18" s="22" t="n">
        <v>17</v>
      </c>
      <c r="BH18" s="22" t="str">
        <f aca="false">IFERROR(VLOOKUP(BG$1&amp;":"&amp;BG18,'Finish order'!$E:$K,4,FALSE()),"")</f>
        <v/>
      </c>
      <c r="BI18" s="22" t="str">
        <f aca="false">IFERROR(VLOOKUP(BG$1&amp;":"&amp;BG18,'Finish order'!$E:$K,5,FALSE()),"")</f>
        <v/>
      </c>
      <c r="BJ18" s="30" t="str">
        <f aca="false">IFERROR(VLOOKUP(BG$1&amp;":"&amp;BG18,'Finish order'!$E:$K,3,FALSE()),"")</f>
        <v/>
      </c>
      <c r="BK18" s="22" t="str">
        <f aca="false">IFERROR(VLOOKUP(BG$1&amp;":"&amp;BG18,'Finish order'!$E:$K,2,FALSE()),"")</f>
        <v/>
      </c>
      <c r="BN18" s="22" t="n">
        <v>17</v>
      </c>
      <c r="BO18" s="22" t="str">
        <f aca="false">IFERROR(VLOOKUP(BN$1&amp;":"&amp;BN18,'Finish order'!$E:$K,4,FALSE()),"")</f>
        <v/>
      </c>
      <c r="BP18" s="22" t="str">
        <f aca="false">IFERROR(VLOOKUP(BN$1&amp;":"&amp;BN18,'Finish order'!$E:$K,5,FALSE()),"")</f>
        <v/>
      </c>
      <c r="BQ18" s="30" t="str">
        <f aca="false">IFERROR(VLOOKUP(BN$1&amp;":"&amp;BN18,'Finish order'!$E:$K,3,FALSE()),"")</f>
        <v/>
      </c>
      <c r="BR18" s="22" t="str">
        <f aca="false">IFERROR(VLOOKUP(BN$1&amp;":"&amp;BN18,'Finish order'!$E:$K,2,FALSE()),"")</f>
        <v/>
      </c>
      <c r="BU18" s="22" t="n">
        <v>17</v>
      </c>
      <c r="BV18" s="30" t="str">
        <f aca="false">IFERROR(VLOOKUP(BU$1&amp;":"&amp;BU18,'Finish order'!$E:$K,4,FALSE()),"")</f>
        <v/>
      </c>
      <c r="BW18" s="22" t="str">
        <f aca="false">IFERROR(VLOOKUP(BU$1&amp;":"&amp;BU18,'Finish order'!$E:$K,5,FALSE()),"")</f>
        <v/>
      </c>
      <c r="BX18" s="30" t="str">
        <f aca="false">IFERROR(VLOOKUP(BU$1&amp;":"&amp;BU18,'Finish order'!$E:$K,3,FALSE()),"")</f>
        <v/>
      </c>
      <c r="BY18" s="22" t="str">
        <f aca="false">IFERROR(VLOOKUP(BU$1&amp;":"&amp;BU18,'Finish order'!$E:$K,2,FALSE()),"")</f>
        <v/>
      </c>
      <c r="CB18" s="22" t="n">
        <v>17</v>
      </c>
      <c r="CC18" s="30" t="str">
        <f aca="false">IFERROR(VLOOKUP(CB$1&amp;":"&amp;CB18,'Finish order'!$E:$K,4,FALSE()),"")</f>
        <v/>
      </c>
      <c r="CD18" s="22" t="str">
        <f aca="false">IFERROR(VLOOKUP(CB$1&amp;":"&amp;CB18,'Finish order'!$E:$K,5,FALSE()),"")</f>
        <v/>
      </c>
      <c r="CE18" s="30" t="str">
        <f aca="false">IFERROR(VLOOKUP(CB$1&amp;":"&amp;CB18,'Finish order'!$E:$K,3,FALSE()),"")</f>
        <v/>
      </c>
      <c r="CF18" s="22" t="str">
        <f aca="false">IFERROR(VLOOKUP(CB$1&amp;":"&amp;CB18,'Finish order'!$E:$K,2,FALSE()),"")</f>
        <v/>
      </c>
      <c r="CI18" s="31" t="n">
        <v>17</v>
      </c>
      <c r="CJ18" s="22" t="str">
        <f aca="false">IFERROR(VLOOKUP(CI$1&amp;":"&amp;CI18,'Finish order'!$E:$K,4,FALSE()),"")</f>
        <v/>
      </c>
      <c r="CK18" s="22" t="str">
        <f aca="false">IFERROR(VLOOKUP(CI$1&amp;":"&amp;CI18,'Finish order'!$E:$K,5,FALSE()),"")</f>
        <v/>
      </c>
      <c r="CL18" s="30" t="str">
        <f aca="false">IFERROR(VLOOKUP(CI$1&amp;":"&amp;CI18,'Finish order'!$E:$K,3,FALSE()),"")</f>
        <v/>
      </c>
      <c r="CM18" s="22" t="str">
        <f aca="false">IFERROR(VLOOKUP(CI$1&amp;":"&amp;CI18,'Finish order'!$E:$K,2,FALSE()),"")</f>
        <v/>
      </c>
      <c r="CP18" s="31" t="n">
        <v>17</v>
      </c>
      <c r="CQ18" s="22" t="str">
        <f aca="false">IFERROR(VLOOKUP(CP$1&amp;":"&amp;CP18,'Finish order'!$E:$K,4,FALSE()),"")</f>
        <v/>
      </c>
      <c r="CR18" s="22" t="str">
        <f aca="false">IFERROR(VLOOKUP(CP$1&amp;":"&amp;CP18,'Finish order'!$E:$K,5,FALSE()),"")</f>
        <v/>
      </c>
      <c r="CS18" s="30" t="str">
        <f aca="false">IFERROR(VLOOKUP(CP$1&amp;":"&amp;CP18,'Finish order'!$E:$K,3,FALSE()),"")</f>
        <v/>
      </c>
      <c r="CT18" s="22" t="str">
        <f aca="false">IFERROR(VLOOKUP(CP$1&amp;":"&amp;CP18,'Finish order'!$E:$K,2,FALSE()),"")</f>
        <v/>
      </c>
      <c r="CV18" s="30"/>
      <c r="CW18" s="22" t="n">
        <v>17</v>
      </c>
      <c r="CX18" s="22" t="str">
        <f aca="false">IFERROR(VLOOKUP(CW$1&amp;":"&amp;CW18,'Finish order'!$E:$K,4,FALSE()),"")</f>
        <v/>
      </c>
      <c r="CY18" s="22" t="str">
        <f aca="false">IFERROR(VLOOKUP(CW$1&amp;":"&amp;CW18,'Finish order'!$E:$K,5,FALSE()),"")</f>
        <v/>
      </c>
      <c r="CZ18" s="30" t="str">
        <f aca="false">IFERROR(VLOOKUP(CW$1&amp;":"&amp;CW18,'Finish order'!$E:$K,3,FALSE()),"")</f>
        <v/>
      </c>
      <c r="DA18" s="22" t="str">
        <f aca="false">IFERROR(VLOOKUP(CW$1&amp;":"&amp;CW18,'Finish order'!$E:$K,2,FALSE()),"")</f>
        <v/>
      </c>
      <c r="DC18" s="30"/>
      <c r="DD18" s="22" t="n">
        <v>17</v>
      </c>
      <c r="DE18" s="22" t="str">
        <f aca="false">IFERROR(VLOOKUP(DD$1&amp;":"&amp;DD18,'Finish order'!$E:$K,4,FALSE()),"")</f>
        <v/>
      </c>
      <c r="DF18" s="22" t="str">
        <f aca="false">IFERROR(VLOOKUP(DD$1&amp;":"&amp;DD18,'Finish order'!$E:$K,5,FALSE()),"")</f>
        <v/>
      </c>
      <c r="DG18" s="30" t="str">
        <f aca="false">IFERROR(VLOOKUP(DD$1&amp;":"&amp;DD18,'Finish order'!$E:$K,3,FALSE()),"")</f>
        <v/>
      </c>
      <c r="DH18" s="22" t="str">
        <f aca="false">IFERROR(VLOOKUP(DD$1&amp;":"&amp;DD18,'Finish order'!$E:$K,2,FALSE()),"")</f>
        <v/>
      </c>
      <c r="DI18" s="30"/>
      <c r="DK18" s="22" t="n">
        <v>17</v>
      </c>
      <c r="DL18" s="22" t="str">
        <f aca="false">IFERROR(VLOOKUP(DK$1&amp;":"&amp;DK18,'Finish order'!$E:$K,4,FALSE()),"")</f>
        <v/>
      </c>
      <c r="DM18" s="22" t="str">
        <f aca="false">IFERROR(VLOOKUP(DK$1&amp;":"&amp;DK18,'Finish order'!$E:$K,5,FALSE()),"")</f>
        <v/>
      </c>
      <c r="DN18" s="30" t="str">
        <f aca="false">IFERROR(VLOOKUP(DK$1&amp;":"&amp;DK18,'Finish order'!$E:$K,3,FALSE()),"")</f>
        <v/>
      </c>
      <c r="DO18" s="22" t="str">
        <f aca="false">IFERROR(VLOOKUP(DK$1&amp;":"&amp;DK18,'Finish order'!$E:$K,2,FALSE()),"")</f>
        <v/>
      </c>
      <c r="DQ18" s="30"/>
      <c r="DR18" s="22" t="n">
        <v>17</v>
      </c>
      <c r="DS18" s="22" t="str">
        <f aca="false">IFERROR(VLOOKUP(DR$1&amp;":"&amp;DR18,'Finish order'!$E:$K,4,FALSE()),"")</f>
        <v/>
      </c>
      <c r="DT18" s="22" t="str">
        <f aca="false">IFERROR(VLOOKUP(DR$1&amp;":"&amp;DR18,'Finish order'!$E:$K,5,FALSE()),"")</f>
        <v/>
      </c>
      <c r="DU18" s="30" t="str">
        <f aca="false">IFERROR(VLOOKUP(DR$1&amp;":"&amp;DR18,'Finish order'!$E:$K,3,FALSE()),"")</f>
        <v/>
      </c>
      <c r="DV18" s="22" t="str">
        <f aca="false">IFERROR(VLOOKUP(DR$1&amp;":"&amp;DR18,'Finish order'!$E:$K,2,FALSE()),"")</f>
        <v/>
      </c>
      <c r="DW18" s="30"/>
    </row>
    <row r="19" customFormat="false" ht="15" hidden="false" customHeight="false" outlineLevel="0" collapsed="false">
      <c r="A19" s="22" t="n">
        <v>18</v>
      </c>
      <c r="B19" s="22" t="str">
        <f aca="false">IFERROR(VLOOKUP($A$1&amp;":"&amp;A19,'Finish order'!C:K,6,FALSE()),"")</f>
        <v>David Hughes</v>
      </c>
      <c r="C19" s="22" t="str">
        <f aca="false">IFERROR(VLOOKUP(A$1&amp;":"&amp;A19,'Finish order'!$C:$K,9,FALSE()),"")</f>
        <v>M60</v>
      </c>
      <c r="D19" s="22" t="str">
        <f aca="false">IFERROR(VLOOKUP(A$1&amp;":"&amp;A19,'Finish order'!$C:$K,7,FALSE()),"")</f>
        <v>North York Moors AC</v>
      </c>
      <c r="E19" s="30" t="n">
        <f aca="false">IFERROR(VLOOKUP($A$1&amp;":"&amp;A19,'Finish order'!C:K,5,FALSE()),"")</f>
        <v>0.0560763888888889</v>
      </c>
      <c r="F19" s="22" t="n">
        <f aca="false">IFERROR(VLOOKUP($A$1&amp;":"&amp;A19,'Finish order'!C:K,4,FALSE()),"")</f>
        <v>903</v>
      </c>
      <c r="G19" s="31" t="n">
        <f aca="false" t="array" ref="G19:G19">IFERROR(SMALL(IF($D$2:$D928=D19,$A$2:$A$911*1.001),1),"")</f>
        <v>18.018</v>
      </c>
      <c r="H19" s="31" t="n">
        <f aca="false" t="array" ref="H19:H19">IFERROR(SMALL(IF($D$2:$D928=D19,$A$2:$A$911*1.0001),2),"")</f>
        <v>19.0019</v>
      </c>
      <c r="I19" s="31" t="n">
        <f aca="false" t="array" ref="I19:I19">IFERROR(SMALL(IF($D$2:$D928=D19,$A$2:$A$911*1.00001),3),"")</f>
        <v>29.00029</v>
      </c>
      <c r="J19" s="31" t="n">
        <f aca="false" t="array" ref="J19:J19">IFERROR(SMALL(IF($D$2:$D928=D19,$A$2:$A$911*1.000001),4),"")</f>
        <v>34.000034</v>
      </c>
      <c r="K19" s="31" t="n">
        <f aca="false">IF(A19&lt;&gt;"", IF(COUNT(G19:J19)=4, SUM(G19:J19), "No"), "")</f>
        <v>100.020224</v>
      </c>
      <c r="L19" s="31" t="n">
        <f aca="false">IF(A19&lt;&gt;"", IF(COUNT(G19:I19)=3, SUM(G19:I19), "No"), "")</f>
        <v>66.02019</v>
      </c>
      <c r="M19" s="31" t="n">
        <f aca="false">IF(A19&lt;&gt;"", IF(COUNT(G19:H19)=2, SUM(G19:H19), "No"), "")</f>
        <v>37.0199</v>
      </c>
      <c r="N19" s="31" t="str">
        <f aca="false">Table1[[#This Row],[Club]]&amp;":"&amp;Table1[[#Headers],[Male]]</f>
        <v>North York Moors AC:Male</v>
      </c>
      <c r="P19" s="22" t="n">
        <v>18</v>
      </c>
      <c r="Q19" s="22" t="str">
        <f aca="false">IFERROR(VLOOKUP(P$1&amp;":"&amp;P19,'Finish order'!$C:$K,6,FALSE()),"")</f>
        <v>Joanna Schreiber</v>
      </c>
      <c r="R19" s="22" t="str">
        <f aca="false">IFERROR(VLOOKUP(P$1&amp;":"&amp;P19,'Finish order'!$C:$K,9,FALSE()),"")</f>
        <v>W60</v>
      </c>
      <c r="S19" s="22" t="str">
        <f aca="false">IFERROR(VLOOKUP(P$1&amp;":"&amp;P19,'Finish order'!$C:$K,7,FALSE()),"")</f>
        <v>Pudsey &amp; Bramley AC</v>
      </c>
      <c r="T19" s="30" t="n">
        <f aca="false">IFERROR(VLOOKUP(P$1&amp;":"&amp;P19,'Finish order'!$C:$K,5,FALSE()),"")</f>
        <v>0.0742361111111111</v>
      </c>
      <c r="U19" s="22" t="n">
        <f aca="false">IFERROR(VLOOKUP(P$1&amp;":"&amp;P19,'Finish order'!$C:$K,4,FALSE()),"")</f>
        <v>277</v>
      </c>
      <c r="V19" s="31" t="n">
        <f aca="false" t="array" ref="V19:V19">IFERROR(SMALL(IF($S$2:$S928=S19,$P$2:$P$911*1.001),1),"")</f>
        <v>18.018</v>
      </c>
      <c r="W19" s="31" t="str">
        <f aca="false" t="array" ref="W19:W19">IFERROR(SMALL(IF($S$2:$S928=S19,$P$2:$P$911*1.0001),2),"")</f>
        <v/>
      </c>
      <c r="X19" s="31" t="str">
        <f aca="false" t="array" ref="X19:X19">IFERROR(SMALL(IF($S$2:$S928=S19,$P$2:$P$911*1.00001),3),"")</f>
        <v/>
      </c>
      <c r="Y19" s="31" t="str">
        <f aca="false" t="array" ref="Y19:Y19">IFERROR(SMALL(IF($S$2:$S928=S19,$P$2:$P$911*1.000001),4),"")</f>
        <v/>
      </c>
      <c r="Z19" s="31" t="str">
        <f aca="false">IF(P19&lt;&gt;"", IF(COUNT(V19:Y19)=4, SUM(V19:Y19), "No"), "")</f>
        <v>No</v>
      </c>
      <c r="AA19" s="31" t="str">
        <f aca="false">IF(P19&lt;&gt;"", IF(COUNT(V19:X19)=3, SUM(V19:X19), "No"), "")</f>
        <v>No</v>
      </c>
      <c r="AB19" s="31" t="str">
        <f aca="false">IF(P19&lt;&gt;"", IF(COUNT(V19:W19)=2, SUM(V19:W19), "No"), "")</f>
        <v>No</v>
      </c>
      <c r="AC19" s="31" t="str">
        <f aca="false">Table4[[#This Row],[Club]]&amp;":"&amp;Table4[[#Headers],[Female]]</f>
        <v>Pudsey &amp; Bramley AC:Female</v>
      </c>
      <c r="AE19" s="22" t="n">
        <v>18</v>
      </c>
      <c r="AF19" s="22" t="str">
        <f aca="false">IFERROR(VLOOKUP(AE$1&amp;":"&amp;AE19,'Finish order'!$E:$K,4,FALSE()),"")</f>
        <v/>
      </c>
      <c r="AG19" s="22" t="str">
        <f aca="false">IFERROR(VLOOKUP(AE$1&amp;":"&amp;AE19,'Finish order'!$E:$K,5,FALSE()),"")</f>
        <v/>
      </c>
      <c r="AH19" s="30" t="str">
        <f aca="false">IFERROR(VLOOKUP(AE$1&amp;":"&amp;AE19,'Finish order'!$E:$K,3,FALSE()),"")</f>
        <v/>
      </c>
      <c r="AI19" s="22" t="str">
        <f aca="false">IFERROR(VLOOKUP(AE$1&amp;":"&amp;AE19,'Finish order'!$E:$K,2,FALSE()),"")</f>
        <v/>
      </c>
      <c r="AL19" s="22" t="n">
        <v>18</v>
      </c>
      <c r="AM19" s="22" t="str">
        <f aca="false">IFERROR(VLOOKUP(AL$1&amp;":"&amp;AL19,'Finish order'!$E:$K,4,FALSE()),"")</f>
        <v/>
      </c>
      <c r="AN19" s="22" t="str">
        <f aca="false">IFERROR(VLOOKUP(AL$1&amp;":"&amp;AL19,'Finish order'!$E:$K,5,FALSE()),"")</f>
        <v/>
      </c>
      <c r="AO19" s="30" t="str">
        <f aca="false">IFERROR(VLOOKUP(AL$1&amp;":"&amp;AL19,'Finish order'!$E:$K,3,FALSE()),"")</f>
        <v/>
      </c>
      <c r="AP19" s="22" t="str">
        <f aca="false">IFERROR(VLOOKUP(AL$1&amp;":"&amp;AL19,'Finish order'!$E:$K,2,FALSE()),"")</f>
        <v/>
      </c>
      <c r="AS19" s="22" t="n">
        <v>18</v>
      </c>
      <c r="AT19" s="22" t="str">
        <f aca="false">IFERROR(VLOOKUP(AS$1&amp;":"&amp;AS19,'Finish order'!$E:$K,4,FALSE()),"")</f>
        <v/>
      </c>
      <c r="AU19" s="22" t="str">
        <f aca="false">IFERROR(VLOOKUP(AS$1&amp;":"&amp;AS19,'Finish order'!$E:$K,5,FALSE()),"")</f>
        <v/>
      </c>
      <c r="AV19" s="30" t="str">
        <f aca="false">IFERROR(VLOOKUP(AS$1&amp;":"&amp;AS19,'Finish order'!$E:$K,3,FALSE()),"")</f>
        <v/>
      </c>
      <c r="AW19" s="22" t="str">
        <f aca="false">IFERROR(VLOOKUP(AS$1&amp;":"&amp;AS19,'Finish order'!$E:$K,2,FALSE()),"")</f>
        <v/>
      </c>
      <c r="AZ19" s="22" t="n">
        <v>18</v>
      </c>
      <c r="BA19" s="22" t="str">
        <f aca="false">IFERROR(VLOOKUP(AZ$1&amp;":"&amp;AZ19,'Finish order'!$E:$K,4,FALSE()),"")</f>
        <v/>
      </c>
      <c r="BB19" s="22" t="str">
        <f aca="false">IFERROR(VLOOKUP(AZ$1&amp;":"&amp;AZ19,'Finish order'!$E:$K,5,FALSE()),"")</f>
        <v/>
      </c>
      <c r="BC19" s="30" t="str">
        <f aca="false">IFERROR(VLOOKUP(AZ$1&amp;":"&amp;AZ19,'Finish order'!$E:$K,3,FALSE()),"")</f>
        <v/>
      </c>
      <c r="BD19" s="22" t="str">
        <f aca="false">IFERROR(VLOOKUP(AZ$1&amp;":"&amp;AZ19,'Finish order'!$E:$K,2,FALSE()),"")</f>
        <v/>
      </c>
      <c r="BG19" s="22" t="n">
        <v>18</v>
      </c>
      <c r="BH19" s="22" t="str">
        <f aca="false">IFERROR(VLOOKUP(BG$1&amp;":"&amp;BG19,'Finish order'!$E:$K,4,FALSE()),"")</f>
        <v/>
      </c>
      <c r="BI19" s="22" t="str">
        <f aca="false">IFERROR(VLOOKUP(BG$1&amp;":"&amp;BG19,'Finish order'!$E:$K,5,FALSE()),"")</f>
        <v/>
      </c>
      <c r="BJ19" s="30" t="str">
        <f aca="false">IFERROR(VLOOKUP(BG$1&amp;":"&amp;BG19,'Finish order'!$E:$K,3,FALSE()),"")</f>
        <v/>
      </c>
      <c r="BK19" s="22" t="str">
        <f aca="false">IFERROR(VLOOKUP(BG$1&amp;":"&amp;BG19,'Finish order'!$E:$K,2,FALSE()),"")</f>
        <v/>
      </c>
      <c r="BN19" s="22" t="n">
        <v>18</v>
      </c>
      <c r="BO19" s="22" t="str">
        <f aca="false">IFERROR(VLOOKUP(BN$1&amp;":"&amp;BN19,'Finish order'!$E:$K,4,FALSE()),"")</f>
        <v/>
      </c>
      <c r="BP19" s="22" t="str">
        <f aca="false">IFERROR(VLOOKUP(BN$1&amp;":"&amp;BN19,'Finish order'!$E:$K,5,FALSE()),"")</f>
        <v/>
      </c>
      <c r="BQ19" s="30" t="str">
        <f aca="false">IFERROR(VLOOKUP(BN$1&amp;":"&amp;BN19,'Finish order'!$E:$K,3,FALSE()),"")</f>
        <v/>
      </c>
      <c r="BR19" s="22" t="str">
        <f aca="false">IFERROR(VLOOKUP(BN$1&amp;":"&amp;BN19,'Finish order'!$E:$K,2,FALSE()),"")</f>
        <v/>
      </c>
      <c r="BU19" s="22" t="n">
        <v>18</v>
      </c>
      <c r="BV19" s="30" t="str">
        <f aca="false">IFERROR(VLOOKUP(BU$1&amp;":"&amp;BU19,'Finish order'!$E:$K,4,FALSE()),"")</f>
        <v/>
      </c>
      <c r="BW19" s="22" t="str">
        <f aca="false">IFERROR(VLOOKUP(BU$1&amp;":"&amp;BU19,'Finish order'!$E:$K,5,FALSE()),"")</f>
        <v/>
      </c>
      <c r="BX19" s="30" t="str">
        <f aca="false">IFERROR(VLOOKUP(BU$1&amp;":"&amp;BU19,'Finish order'!$E:$K,3,FALSE()),"")</f>
        <v/>
      </c>
      <c r="BY19" s="22" t="str">
        <f aca="false">IFERROR(VLOOKUP(BU$1&amp;":"&amp;BU19,'Finish order'!$E:$K,2,FALSE()),"")</f>
        <v/>
      </c>
      <c r="CB19" s="22" t="n">
        <v>18</v>
      </c>
      <c r="CC19" s="30" t="str">
        <f aca="false">IFERROR(VLOOKUP(CB$1&amp;":"&amp;CB19,'Finish order'!$E:$K,4,FALSE()),"")</f>
        <v/>
      </c>
      <c r="CD19" s="22" t="str">
        <f aca="false">IFERROR(VLOOKUP(CB$1&amp;":"&amp;CB19,'Finish order'!$E:$K,5,FALSE()),"")</f>
        <v/>
      </c>
      <c r="CE19" s="30" t="str">
        <f aca="false">IFERROR(VLOOKUP(CB$1&amp;":"&amp;CB19,'Finish order'!$E:$K,3,FALSE()),"")</f>
        <v/>
      </c>
      <c r="CF19" s="22" t="str">
        <f aca="false">IFERROR(VLOOKUP(CB$1&amp;":"&amp;CB19,'Finish order'!$E:$K,2,FALSE()),"")</f>
        <v/>
      </c>
      <c r="CI19" s="31" t="n">
        <v>18</v>
      </c>
      <c r="CJ19" s="22" t="str">
        <f aca="false">IFERROR(VLOOKUP(CI$1&amp;":"&amp;CI19,'Finish order'!$E:$K,4,FALSE()),"")</f>
        <v/>
      </c>
      <c r="CK19" s="22" t="str">
        <f aca="false">IFERROR(VLOOKUP(CI$1&amp;":"&amp;CI19,'Finish order'!$E:$K,5,FALSE()),"")</f>
        <v/>
      </c>
      <c r="CL19" s="30" t="str">
        <f aca="false">IFERROR(VLOOKUP(CI$1&amp;":"&amp;CI19,'Finish order'!$E:$K,3,FALSE()),"")</f>
        <v/>
      </c>
      <c r="CM19" s="22" t="str">
        <f aca="false">IFERROR(VLOOKUP(CI$1&amp;":"&amp;CI19,'Finish order'!$E:$K,2,FALSE()),"")</f>
        <v/>
      </c>
      <c r="CP19" s="31" t="n">
        <v>18</v>
      </c>
      <c r="CQ19" s="22" t="str">
        <f aca="false">IFERROR(VLOOKUP(CP$1&amp;":"&amp;CP19,'Finish order'!$E:$K,4,FALSE()),"")</f>
        <v/>
      </c>
      <c r="CR19" s="22" t="str">
        <f aca="false">IFERROR(VLOOKUP(CP$1&amp;":"&amp;CP19,'Finish order'!$E:$K,5,FALSE()),"")</f>
        <v/>
      </c>
      <c r="CS19" s="30" t="str">
        <f aca="false">IFERROR(VLOOKUP(CP$1&amp;":"&amp;CP19,'Finish order'!$E:$K,3,FALSE()),"")</f>
        <v/>
      </c>
      <c r="CT19" s="22" t="str">
        <f aca="false">IFERROR(VLOOKUP(CP$1&amp;":"&amp;CP19,'Finish order'!$E:$K,2,FALSE()),"")</f>
        <v/>
      </c>
      <c r="CV19" s="30"/>
      <c r="CW19" s="22" t="n">
        <v>18</v>
      </c>
      <c r="CX19" s="22" t="str">
        <f aca="false">IFERROR(VLOOKUP(CW$1&amp;":"&amp;CW19,'Finish order'!$E:$K,4,FALSE()),"")</f>
        <v/>
      </c>
      <c r="CY19" s="22" t="str">
        <f aca="false">IFERROR(VLOOKUP(CW$1&amp;":"&amp;CW19,'Finish order'!$E:$K,5,FALSE()),"")</f>
        <v/>
      </c>
      <c r="CZ19" s="30" t="str">
        <f aca="false">IFERROR(VLOOKUP(CW$1&amp;":"&amp;CW19,'Finish order'!$E:$K,3,FALSE()),"")</f>
        <v/>
      </c>
      <c r="DA19" s="22" t="str">
        <f aca="false">IFERROR(VLOOKUP(CW$1&amp;":"&amp;CW19,'Finish order'!$E:$K,2,FALSE()),"")</f>
        <v/>
      </c>
      <c r="DC19" s="30"/>
      <c r="DD19" s="22" t="n">
        <v>18</v>
      </c>
      <c r="DE19" s="22" t="str">
        <f aca="false">IFERROR(VLOOKUP(DD$1&amp;":"&amp;DD19,'Finish order'!$E:$K,4,FALSE()),"")</f>
        <v/>
      </c>
      <c r="DF19" s="22" t="str">
        <f aca="false">IFERROR(VLOOKUP(DD$1&amp;":"&amp;DD19,'Finish order'!$E:$K,5,FALSE()),"")</f>
        <v/>
      </c>
      <c r="DG19" s="30" t="str">
        <f aca="false">IFERROR(VLOOKUP(DD$1&amp;":"&amp;DD19,'Finish order'!$E:$K,3,FALSE()),"")</f>
        <v/>
      </c>
      <c r="DH19" s="22" t="str">
        <f aca="false">IFERROR(VLOOKUP(DD$1&amp;":"&amp;DD19,'Finish order'!$E:$K,2,FALSE()),"")</f>
        <v/>
      </c>
      <c r="DI19" s="30"/>
      <c r="DK19" s="22" t="n">
        <v>18</v>
      </c>
      <c r="DL19" s="22" t="str">
        <f aca="false">IFERROR(VLOOKUP(DK$1&amp;":"&amp;DK19,'Finish order'!$E:$K,4,FALSE()),"")</f>
        <v/>
      </c>
      <c r="DM19" s="22" t="str">
        <f aca="false">IFERROR(VLOOKUP(DK$1&amp;":"&amp;DK19,'Finish order'!$E:$K,5,FALSE()),"")</f>
        <v/>
      </c>
      <c r="DN19" s="30" t="str">
        <f aca="false">IFERROR(VLOOKUP(DK$1&amp;":"&amp;DK19,'Finish order'!$E:$K,3,FALSE()),"")</f>
        <v/>
      </c>
      <c r="DO19" s="22" t="str">
        <f aca="false">IFERROR(VLOOKUP(DK$1&amp;":"&amp;DK19,'Finish order'!$E:$K,2,FALSE()),"")</f>
        <v/>
      </c>
      <c r="DQ19" s="30"/>
      <c r="DR19" s="22" t="n">
        <v>18</v>
      </c>
      <c r="DS19" s="22" t="str">
        <f aca="false">IFERROR(VLOOKUP(DR$1&amp;":"&amp;DR19,'Finish order'!$E:$K,4,FALSE()),"")</f>
        <v/>
      </c>
      <c r="DT19" s="22" t="str">
        <f aca="false">IFERROR(VLOOKUP(DR$1&amp;":"&amp;DR19,'Finish order'!$E:$K,5,FALSE()),"")</f>
        <v/>
      </c>
      <c r="DU19" s="30" t="str">
        <f aca="false">IFERROR(VLOOKUP(DR$1&amp;":"&amp;DR19,'Finish order'!$E:$K,3,FALSE()),"")</f>
        <v/>
      </c>
      <c r="DV19" s="22" t="str">
        <f aca="false">IFERROR(VLOOKUP(DR$1&amp;":"&amp;DR19,'Finish order'!$E:$K,2,FALSE()),"")</f>
        <v/>
      </c>
      <c r="DW19" s="30"/>
    </row>
    <row r="20" customFormat="false" ht="15" hidden="false" customHeight="false" outlineLevel="0" collapsed="false">
      <c r="A20" s="22" t="n">
        <v>19</v>
      </c>
      <c r="B20" s="22" t="str">
        <f aca="false">IFERROR(VLOOKUP($A$1&amp;":"&amp;A20,'Finish order'!C:K,6,FALSE()),"")</f>
        <v>David Allison</v>
      </c>
      <c r="C20" s="22" t="str">
        <f aca="false">IFERROR(VLOOKUP(A$1&amp;":"&amp;A20,'Finish order'!$C:$K,9,FALSE()),"")</f>
        <v>M60</v>
      </c>
      <c r="D20" s="22" t="str">
        <f aca="false">IFERROR(VLOOKUP(A$1&amp;":"&amp;A20,'Finish order'!$C:$K,7,FALSE()),"")</f>
        <v>North York Moors AC</v>
      </c>
      <c r="E20" s="30" t="n">
        <f aca="false">IFERROR(VLOOKUP($A$1&amp;":"&amp;A20,'Finish order'!C:K,5,FALSE()),"")</f>
        <v>0.0561574074074074</v>
      </c>
      <c r="F20" s="22" t="n">
        <f aca="false">IFERROR(VLOOKUP($A$1&amp;":"&amp;A20,'Finish order'!C:K,4,FALSE()),"")</f>
        <v>904</v>
      </c>
      <c r="G20" s="31" t="n">
        <f aca="false" t="array" ref="G20:G20">IFERROR(SMALL(IF($D$2:$D929=D20,$A$2:$A$911*1.001),1),"")</f>
        <v>18.018</v>
      </c>
      <c r="H20" s="31" t="n">
        <f aca="false" t="array" ref="H20:H20">IFERROR(SMALL(IF($D$2:$D929=D20,$A$2:$A$911*1.0001),2),"")</f>
        <v>19.0019</v>
      </c>
      <c r="I20" s="31" t="n">
        <f aca="false" t="array" ref="I20:I20">IFERROR(SMALL(IF($D$2:$D929=D20,$A$2:$A$911*1.00001),3),"")</f>
        <v>29.00029</v>
      </c>
      <c r="J20" s="31" t="n">
        <f aca="false" t="array" ref="J20:J20">IFERROR(SMALL(IF($D$2:$D929=D20,$A$2:$A$911*1.000001),4),"")</f>
        <v>34.000034</v>
      </c>
      <c r="K20" s="31" t="n">
        <f aca="false">IF(A20&lt;&gt;"", IF(COUNT(G20:J20)=4, SUM(G20:J20), "No"), "")</f>
        <v>100.020224</v>
      </c>
      <c r="L20" s="31" t="n">
        <f aca="false">IF(A20&lt;&gt;"", IF(COUNT(G20:I20)=3, SUM(G20:I20), "No"), "")</f>
        <v>66.02019</v>
      </c>
      <c r="M20" s="31" t="n">
        <f aca="false">IF(A20&lt;&gt;"", IF(COUNT(G20:H20)=2, SUM(G20:H20), "No"), "")</f>
        <v>37.0199</v>
      </c>
      <c r="N20" s="31" t="str">
        <f aca="false">Table1[[#This Row],[Club]]&amp;":"&amp;Table1[[#Headers],[Male]]</f>
        <v>North York Moors AC:Male</v>
      </c>
      <c r="P20" s="22" t="n">
        <v>19</v>
      </c>
      <c r="Q20" s="22" t="str">
        <f aca="false">IFERROR(VLOOKUP(P$1&amp;":"&amp;P20,'Finish order'!$C:$K,6,FALSE()),"")</f>
        <v>Alexandra Atkinson</v>
      </c>
      <c r="R20" s="22" t="str">
        <f aca="false">IFERROR(VLOOKUP(P$1&amp;":"&amp;P20,'Finish order'!$C:$K,9,FALSE()),"")</f>
        <v>WSEN</v>
      </c>
      <c r="S20" s="22" t="str">
        <f aca="false">IFERROR(VLOOKUP(P$1&amp;":"&amp;P20,'Finish order'!$C:$K,7,FALSE()),"")</f>
        <v>Whitby Running Club</v>
      </c>
      <c r="T20" s="30" t="n">
        <f aca="false">IFERROR(VLOOKUP(P$1&amp;":"&amp;P20,'Finish order'!$C:$K,5,FALSE()),"")</f>
        <v>0.0747106481481482</v>
      </c>
      <c r="U20" s="22" t="n">
        <f aca="false">IFERROR(VLOOKUP(P$1&amp;":"&amp;P20,'Finish order'!$C:$K,4,FALSE()),"")</f>
        <v>57</v>
      </c>
      <c r="V20" s="31" t="n">
        <f aca="false" t="array" ref="V20:V20">IFERROR(SMALL(IF($S$2:$S929=S20,$P$2:$P$911*1.001),1),"")</f>
        <v>19.019</v>
      </c>
      <c r="W20" s="31" t="str">
        <f aca="false" t="array" ref="W20:W20">IFERROR(SMALL(IF($S$2:$S929=S20,$P$2:$P$911*1.0001),2),"")</f>
        <v/>
      </c>
      <c r="X20" s="31" t="str">
        <f aca="false" t="array" ref="X20:X20">IFERROR(SMALL(IF($S$2:$S929=S20,$P$2:$P$911*1.00001),3),"")</f>
        <v/>
      </c>
      <c r="Y20" s="31" t="str">
        <f aca="false" t="array" ref="Y20:Y20">IFERROR(SMALL(IF($S$2:$S929=S20,$P$2:$P$911*1.000001),4),"")</f>
        <v/>
      </c>
      <c r="Z20" s="31" t="str">
        <f aca="false">IF(P20&lt;&gt;"", IF(COUNT(V20:Y20)=4, SUM(V20:Y20), "No"), "")</f>
        <v>No</v>
      </c>
      <c r="AA20" s="31" t="str">
        <f aca="false">IF(P20&lt;&gt;"", IF(COUNT(V20:X20)=3, SUM(V20:X20), "No"), "")</f>
        <v>No</v>
      </c>
      <c r="AB20" s="31" t="str">
        <f aca="false">IF(P20&lt;&gt;"", IF(COUNT(V20:W20)=2, SUM(V20:W20), "No"), "")</f>
        <v>No</v>
      </c>
      <c r="AC20" s="31" t="str">
        <f aca="false">Table4[[#This Row],[Club]]&amp;":"&amp;Table4[[#Headers],[Female]]</f>
        <v>Whitby Running Club:Female</v>
      </c>
      <c r="AE20" s="22" t="n">
        <v>19</v>
      </c>
      <c r="AF20" s="22" t="str">
        <f aca="false">IFERROR(VLOOKUP(AE$1&amp;":"&amp;AE20,'Finish order'!$E:$K,4,FALSE()),"")</f>
        <v/>
      </c>
      <c r="AG20" s="22" t="str">
        <f aca="false">IFERROR(VLOOKUP(AE$1&amp;":"&amp;AE20,'Finish order'!$E:$K,5,FALSE()),"")</f>
        <v/>
      </c>
      <c r="AH20" s="30" t="str">
        <f aca="false">IFERROR(VLOOKUP(AE$1&amp;":"&amp;AE20,'Finish order'!$E:$K,3,FALSE()),"")</f>
        <v/>
      </c>
      <c r="AI20" s="22" t="str">
        <f aca="false">IFERROR(VLOOKUP(AE$1&amp;":"&amp;AE20,'Finish order'!$E:$K,2,FALSE()),"")</f>
        <v/>
      </c>
      <c r="AL20" s="22" t="n">
        <v>19</v>
      </c>
      <c r="AM20" s="22" t="str">
        <f aca="false">IFERROR(VLOOKUP(AL$1&amp;":"&amp;AL20,'Finish order'!$E:$K,4,FALSE()),"")</f>
        <v/>
      </c>
      <c r="AN20" s="22" t="str">
        <f aca="false">IFERROR(VLOOKUP(AL$1&amp;":"&amp;AL20,'Finish order'!$E:$K,5,FALSE()),"")</f>
        <v/>
      </c>
      <c r="AO20" s="30" t="str">
        <f aca="false">IFERROR(VLOOKUP(AL$1&amp;":"&amp;AL20,'Finish order'!$E:$K,3,FALSE()),"")</f>
        <v/>
      </c>
      <c r="AP20" s="22" t="str">
        <f aca="false">IFERROR(VLOOKUP(AL$1&amp;":"&amp;AL20,'Finish order'!$E:$K,2,FALSE()),"")</f>
        <v/>
      </c>
      <c r="AS20" s="22" t="n">
        <v>19</v>
      </c>
      <c r="AT20" s="22" t="str">
        <f aca="false">IFERROR(VLOOKUP(AS$1&amp;":"&amp;AS20,'Finish order'!$E:$K,4,FALSE()),"")</f>
        <v/>
      </c>
      <c r="AU20" s="22" t="str">
        <f aca="false">IFERROR(VLOOKUP(AS$1&amp;":"&amp;AS20,'Finish order'!$E:$K,5,FALSE()),"")</f>
        <v/>
      </c>
      <c r="AV20" s="30" t="str">
        <f aca="false">IFERROR(VLOOKUP(AS$1&amp;":"&amp;AS20,'Finish order'!$E:$K,3,FALSE()),"")</f>
        <v/>
      </c>
      <c r="AW20" s="22" t="str">
        <f aca="false">IFERROR(VLOOKUP(AS$1&amp;":"&amp;AS20,'Finish order'!$E:$K,2,FALSE()),"")</f>
        <v/>
      </c>
      <c r="AZ20" s="22" t="n">
        <v>19</v>
      </c>
      <c r="BA20" s="22" t="str">
        <f aca="false">IFERROR(VLOOKUP(AZ$1&amp;":"&amp;AZ20,'Finish order'!$E:$K,4,FALSE()),"")</f>
        <v/>
      </c>
      <c r="BB20" s="22" t="str">
        <f aca="false">IFERROR(VLOOKUP(AZ$1&amp;":"&amp;AZ20,'Finish order'!$E:$K,5,FALSE()),"")</f>
        <v/>
      </c>
      <c r="BC20" s="30" t="str">
        <f aca="false">IFERROR(VLOOKUP(AZ$1&amp;":"&amp;AZ20,'Finish order'!$E:$K,3,FALSE()),"")</f>
        <v/>
      </c>
      <c r="BD20" s="22" t="str">
        <f aca="false">IFERROR(VLOOKUP(AZ$1&amp;":"&amp;AZ20,'Finish order'!$E:$K,2,FALSE()),"")</f>
        <v/>
      </c>
      <c r="BG20" s="22" t="n">
        <v>19</v>
      </c>
      <c r="BH20" s="22" t="str">
        <f aca="false">IFERROR(VLOOKUP(BG$1&amp;":"&amp;BG20,'Finish order'!$E:$K,4,FALSE()),"")</f>
        <v/>
      </c>
      <c r="BI20" s="22" t="str">
        <f aca="false">IFERROR(VLOOKUP(BG$1&amp;":"&amp;BG20,'Finish order'!$E:$K,5,FALSE()),"")</f>
        <v/>
      </c>
      <c r="BJ20" s="30" t="str">
        <f aca="false">IFERROR(VLOOKUP(BG$1&amp;":"&amp;BG20,'Finish order'!$E:$K,3,FALSE()),"")</f>
        <v/>
      </c>
      <c r="BK20" s="22" t="str">
        <f aca="false">IFERROR(VLOOKUP(BG$1&amp;":"&amp;BG20,'Finish order'!$E:$K,2,FALSE()),"")</f>
        <v/>
      </c>
      <c r="BN20" s="22" t="n">
        <v>19</v>
      </c>
      <c r="BO20" s="22" t="str">
        <f aca="false">IFERROR(VLOOKUP(BN$1&amp;":"&amp;BN20,'Finish order'!$E:$K,4,FALSE()),"")</f>
        <v/>
      </c>
      <c r="BP20" s="22" t="str">
        <f aca="false">IFERROR(VLOOKUP(BN$1&amp;":"&amp;BN20,'Finish order'!$E:$K,5,FALSE()),"")</f>
        <v/>
      </c>
      <c r="BQ20" s="30" t="str">
        <f aca="false">IFERROR(VLOOKUP(BN$1&amp;":"&amp;BN20,'Finish order'!$E:$K,3,FALSE()),"")</f>
        <v/>
      </c>
      <c r="BR20" s="22" t="str">
        <f aca="false">IFERROR(VLOOKUP(BN$1&amp;":"&amp;BN20,'Finish order'!$E:$K,2,FALSE()),"")</f>
        <v/>
      </c>
      <c r="BU20" s="22" t="n">
        <v>19</v>
      </c>
      <c r="BV20" s="30" t="str">
        <f aca="false">IFERROR(VLOOKUP(BU$1&amp;":"&amp;BU20,'Finish order'!$E:$K,4,FALSE()),"")</f>
        <v/>
      </c>
      <c r="BW20" s="22" t="str">
        <f aca="false">IFERROR(VLOOKUP(BU$1&amp;":"&amp;BU20,'Finish order'!$E:$K,5,FALSE()),"")</f>
        <v/>
      </c>
      <c r="BX20" s="30" t="str">
        <f aca="false">IFERROR(VLOOKUP(BU$1&amp;":"&amp;BU20,'Finish order'!$E:$K,3,FALSE()),"")</f>
        <v/>
      </c>
      <c r="BY20" s="22" t="str">
        <f aca="false">IFERROR(VLOOKUP(BU$1&amp;":"&amp;BU20,'Finish order'!$E:$K,2,FALSE()),"")</f>
        <v/>
      </c>
      <c r="CB20" s="22" t="n">
        <v>19</v>
      </c>
      <c r="CC20" s="30" t="str">
        <f aca="false">IFERROR(VLOOKUP(CB$1&amp;":"&amp;CB20,'Finish order'!$E:$K,4,FALSE()),"")</f>
        <v/>
      </c>
      <c r="CD20" s="22" t="str">
        <f aca="false">IFERROR(VLOOKUP(CB$1&amp;":"&amp;CB20,'Finish order'!$E:$K,5,FALSE()),"")</f>
        <v/>
      </c>
      <c r="CE20" s="30" t="str">
        <f aca="false">IFERROR(VLOOKUP(CB$1&amp;":"&amp;CB20,'Finish order'!$E:$K,3,FALSE()),"")</f>
        <v/>
      </c>
      <c r="CF20" s="22" t="str">
        <f aca="false">IFERROR(VLOOKUP(CB$1&amp;":"&amp;CB20,'Finish order'!$E:$K,2,FALSE()),"")</f>
        <v/>
      </c>
      <c r="CI20" s="31" t="n">
        <v>19</v>
      </c>
      <c r="CJ20" s="22" t="str">
        <f aca="false">IFERROR(VLOOKUP(CI$1&amp;":"&amp;CI20,'Finish order'!$E:$K,4,FALSE()),"")</f>
        <v/>
      </c>
      <c r="CK20" s="22" t="str">
        <f aca="false">IFERROR(VLOOKUP(CI$1&amp;":"&amp;CI20,'Finish order'!$E:$K,5,FALSE()),"")</f>
        <v/>
      </c>
      <c r="CL20" s="30" t="str">
        <f aca="false">IFERROR(VLOOKUP(CI$1&amp;":"&amp;CI20,'Finish order'!$E:$K,3,FALSE()),"")</f>
        <v/>
      </c>
      <c r="CM20" s="22" t="str">
        <f aca="false">IFERROR(VLOOKUP(CI$1&amp;":"&amp;CI20,'Finish order'!$E:$K,2,FALSE()),"")</f>
        <v/>
      </c>
      <c r="CP20" s="31" t="n">
        <v>19</v>
      </c>
      <c r="CQ20" s="22" t="str">
        <f aca="false">IFERROR(VLOOKUP(CP$1&amp;":"&amp;CP20,'Finish order'!$E:$K,4,FALSE()),"")</f>
        <v/>
      </c>
      <c r="CR20" s="22" t="str">
        <f aca="false">IFERROR(VLOOKUP(CP$1&amp;":"&amp;CP20,'Finish order'!$E:$K,5,FALSE()),"")</f>
        <v/>
      </c>
      <c r="CS20" s="30" t="str">
        <f aca="false">IFERROR(VLOOKUP(CP$1&amp;":"&amp;CP20,'Finish order'!$E:$K,3,FALSE()),"")</f>
        <v/>
      </c>
      <c r="CT20" s="22" t="str">
        <f aca="false">IFERROR(VLOOKUP(CP$1&amp;":"&amp;CP20,'Finish order'!$E:$K,2,FALSE()),"")</f>
        <v/>
      </c>
      <c r="CV20" s="30"/>
      <c r="CW20" s="22" t="n">
        <v>19</v>
      </c>
      <c r="CX20" s="22" t="str">
        <f aca="false">IFERROR(VLOOKUP(CW$1&amp;":"&amp;CW20,'Finish order'!$E:$K,4,FALSE()),"")</f>
        <v/>
      </c>
      <c r="CY20" s="22" t="str">
        <f aca="false">IFERROR(VLOOKUP(CW$1&amp;":"&amp;CW20,'Finish order'!$E:$K,5,FALSE()),"")</f>
        <v/>
      </c>
      <c r="CZ20" s="30" t="str">
        <f aca="false">IFERROR(VLOOKUP(CW$1&amp;":"&amp;CW20,'Finish order'!$E:$K,3,FALSE()),"")</f>
        <v/>
      </c>
      <c r="DA20" s="22" t="str">
        <f aca="false">IFERROR(VLOOKUP(CW$1&amp;":"&amp;CW20,'Finish order'!$E:$K,2,FALSE()),"")</f>
        <v/>
      </c>
      <c r="DC20" s="30"/>
      <c r="DD20" s="22" t="n">
        <v>19</v>
      </c>
      <c r="DE20" s="22" t="str">
        <f aca="false">IFERROR(VLOOKUP(DD$1&amp;":"&amp;DD20,'Finish order'!$E:$K,4,FALSE()),"")</f>
        <v/>
      </c>
      <c r="DF20" s="22" t="str">
        <f aca="false">IFERROR(VLOOKUP(DD$1&amp;":"&amp;DD20,'Finish order'!$E:$K,5,FALSE()),"")</f>
        <v/>
      </c>
      <c r="DG20" s="30" t="str">
        <f aca="false">IFERROR(VLOOKUP(DD$1&amp;":"&amp;DD20,'Finish order'!$E:$K,3,FALSE()),"")</f>
        <v/>
      </c>
      <c r="DH20" s="22" t="str">
        <f aca="false">IFERROR(VLOOKUP(DD$1&amp;":"&amp;DD20,'Finish order'!$E:$K,2,FALSE()),"")</f>
        <v/>
      </c>
      <c r="DI20" s="30"/>
      <c r="DK20" s="22" t="n">
        <v>19</v>
      </c>
      <c r="DL20" s="22" t="str">
        <f aca="false">IFERROR(VLOOKUP(DK$1&amp;":"&amp;DK20,'Finish order'!$E:$K,4,FALSE()),"")</f>
        <v/>
      </c>
      <c r="DM20" s="22" t="str">
        <f aca="false">IFERROR(VLOOKUP(DK$1&amp;":"&amp;DK20,'Finish order'!$E:$K,5,FALSE()),"")</f>
        <v/>
      </c>
      <c r="DN20" s="30" t="str">
        <f aca="false">IFERROR(VLOOKUP(DK$1&amp;":"&amp;DK20,'Finish order'!$E:$K,3,FALSE()),"")</f>
        <v/>
      </c>
      <c r="DO20" s="22" t="str">
        <f aca="false">IFERROR(VLOOKUP(DK$1&amp;":"&amp;DK20,'Finish order'!$E:$K,2,FALSE()),"")</f>
        <v/>
      </c>
      <c r="DQ20" s="30"/>
      <c r="DR20" s="22" t="n">
        <v>19</v>
      </c>
      <c r="DS20" s="22" t="str">
        <f aca="false">IFERROR(VLOOKUP(DR$1&amp;":"&amp;DR20,'Finish order'!$E:$K,4,FALSE()),"")</f>
        <v/>
      </c>
      <c r="DT20" s="22" t="str">
        <f aca="false">IFERROR(VLOOKUP(DR$1&amp;":"&amp;DR20,'Finish order'!$E:$K,5,FALSE()),"")</f>
        <v/>
      </c>
      <c r="DU20" s="30" t="str">
        <f aca="false">IFERROR(VLOOKUP(DR$1&amp;":"&amp;DR20,'Finish order'!$E:$K,3,FALSE()),"")</f>
        <v/>
      </c>
      <c r="DV20" s="22" t="str">
        <f aca="false">IFERROR(VLOOKUP(DR$1&amp;":"&amp;DR20,'Finish order'!$E:$K,2,FALSE()),"")</f>
        <v/>
      </c>
      <c r="DW20" s="30"/>
    </row>
    <row r="21" customFormat="false" ht="15" hidden="false" customHeight="false" outlineLevel="0" collapsed="false">
      <c r="A21" s="22" t="n">
        <v>20</v>
      </c>
      <c r="B21" s="22" t="str">
        <f aca="false">IFERROR(VLOOKUP($A$1&amp;":"&amp;A21,'Finish order'!C:K,6,FALSE()),"")</f>
        <v>Simon Jones</v>
      </c>
      <c r="C21" s="22" t="str">
        <f aca="false">IFERROR(VLOOKUP(A$1&amp;":"&amp;A21,'Finish order'!$C:$K,9,FALSE()),"")</f>
        <v>M55</v>
      </c>
      <c r="D21" s="22" t="str">
        <f aca="false">IFERROR(VLOOKUP(A$1&amp;":"&amp;A21,'Finish order'!$C:$K,7,FALSE()),"")</f>
        <v>Pickering RC</v>
      </c>
      <c r="E21" s="30" t="n">
        <f aca="false">IFERROR(VLOOKUP($A$1&amp;":"&amp;A21,'Finish order'!C:K,5,FALSE()),"")</f>
        <v>0.0564351851851852</v>
      </c>
      <c r="F21" s="22" t="n">
        <f aca="false">IFERROR(VLOOKUP($A$1&amp;":"&amp;A21,'Finish order'!C:K,4,FALSE()),"")</f>
        <v>824</v>
      </c>
      <c r="G21" s="31" t="n">
        <f aca="false" t="array" ref="G21:G21">IFERROR(SMALL(IF($D$2:$D930=D21,$A$2:$A$911*1.001),1),"")</f>
        <v>3.003</v>
      </c>
      <c r="H21" s="31" t="n">
        <f aca="false" t="array" ref="H21:H21">IFERROR(SMALL(IF($D$2:$D930=D21,$A$2:$A$911*1.0001),2),"")</f>
        <v>13.0013</v>
      </c>
      <c r="I21" s="31" t="n">
        <f aca="false" t="array" ref="I21:I21">IFERROR(SMALL(IF($D$2:$D930=D21,$A$2:$A$911*1.00001),3),"")</f>
        <v>20.0002</v>
      </c>
      <c r="J21" s="31" t="n">
        <f aca="false" t="array" ref="J21:J21">IFERROR(SMALL(IF($D$2:$D930=D21,$A$2:$A$911*1.000001),4),"")</f>
        <v>32.000032</v>
      </c>
      <c r="K21" s="31" t="n">
        <f aca="false">IF(A21&lt;&gt;"", IF(COUNT(G21:J21)=4, SUM(G21:J21), "No"), "")</f>
        <v>68.004532</v>
      </c>
      <c r="L21" s="31" t="n">
        <f aca="false">IF(A21&lt;&gt;"", IF(COUNT(G21:I21)=3, SUM(G21:I21), "No"), "")</f>
        <v>36.0045</v>
      </c>
      <c r="M21" s="31" t="n">
        <f aca="false">IF(A21&lt;&gt;"", IF(COUNT(G21:H21)=2, SUM(G21:H21), "No"), "")</f>
        <v>16.0043</v>
      </c>
      <c r="N21" s="31" t="str">
        <f aca="false">Table1[[#This Row],[Club]]&amp;":"&amp;Table1[[#Headers],[Male]]</f>
        <v>Pickering RC:Male</v>
      </c>
      <c r="P21" s="22" t="n">
        <v>20</v>
      </c>
      <c r="Q21" s="22" t="str">
        <f aca="false">IFERROR(VLOOKUP(P$1&amp;":"&amp;P21,'Finish order'!$C:$K,6,FALSE()),"")</f>
        <v>Helen Spring</v>
      </c>
      <c r="R21" s="22" t="str">
        <f aca="false">IFERROR(VLOOKUP(P$1&amp;":"&amp;P21,'Finish order'!$C:$K,9,FALSE()),"")</f>
        <v>W45</v>
      </c>
      <c r="S21" s="22" t="str">
        <f aca="false">IFERROR(VLOOKUP(P$1&amp;":"&amp;P21,'Finish order'!$C:$K,7,FALSE()),"")</f>
        <v>Easingwold RC</v>
      </c>
      <c r="T21" s="30" t="n">
        <f aca="false">IFERROR(VLOOKUP(P$1&amp;":"&amp;P21,'Finish order'!$C:$K,5,FALSE()),"")</f>
        <v>0.0754282407407407</v>
      </c>
      <c r="U21" s="22" t="n">
        <f aca="false">IFERROR(VLOOKUP(P$1&amp;":"&amp;P21,'Finish order'!$C:$K,4,FALSE()),"")</f>
        <v>150</v>
      </c>
      <c r="V21" s="31" t="n">
        <f aca="false" t="array" ref="V21:V21">IFERROR(SMALL(IF($S$2:$S930=S21,$P$2:$P$911*1.001),1),"")</f>
        <v>20.02</v>
      </c>
      <c r="W21" s="31" t="str">
        <f aca="false" t="array" ref="W21:W21">IFERROR(SMALL(IF($S$2:$S930=S21,$P$2:$P$911*1.0001),2),"")</f>
        <v/>
      </c>
      <c r="X21" s="31" t="str">
        <f aca="false" t="array" ref="X21:X21">IFERROR(SMALL(IF($S$2:$S930=S21,$P$2:$P$911*1.00001),3),"")</f>
        <v/>
      </c>
      <c r="Y21" s="31" t="str">
        <f aca="false" t="array" ref="Y21:Y21">IFERROR(SMALL(IF($S$2:$S930=S21,$P$2:$P$911*1.000001),4),"")</f>
        <v/>
      </c>
      <c r="Z21" s="31" t="str">
        <f aca="false">IF(P21&lt;&gt;"", IF(COUNT(V21:Y21)=4, SUM(V21:Y21), "No"), "")</f>
        <v>No</v>
      </c>
      <c r="AA21" s="31" t="str">
        <f aca="false">IF(P21&lt;&gt;"", IF(COUNT(V21:X21)=3, SUM(V21:X21), "No"), "")</f>
        <v>No</v>
      </c>
      <c r="AB21" s="31" t="str">
        <f aca="false">IF(P21&lt;&gt;"", IF(COUNT(V21:W21)=2, SUM(V21:W21), "No"), "")</f>
        <v>No</v>
      </c>
      <c r="AC21" s="31" t="str">
        <f aca="false">Table4[[#This Row],[Club]]&amp;":"&amp;Table4[[#Headers],[Female]]</f>
        <v>Easingwold RC:Female</v>
      </c>
      <c r="AE21" s="22" t="n">
        <v>20</v>
      </c>
      <c r="AF21" s="22" t="str">
        <f aca="false">IFERROR(VLOOKUP(AE$1&amp;":"&amp;AE21,'Finish order'!$E:$K,4,FALSE()),"")</f>
        <v/>
      </c>
      <c r="AG21" s="22" t="str">
        <f aca="false">IFERROR(VLOOKUP(AE$1&amp;":"&amp;AE21,'Finish order'!$E:$K,5,FALSE()),"")</f>
        <v/>
      </c>
      <c r="AH21" s="30" t="str">
        <f aca="false">IFERROR(VLOOKUP(AE$1&amp;":"&amp;AE21,'Finish order'!$E:$K,3,FALSE()),"")</f>
        <v/>
      </c>
      <c r="AI21" s="22" t="str">
        <f aca="false">IFERROR(VLOOKUP(AE$1&amp;":"&amp;AE21,'Finish order'!$E:$K,2,FALSE()),"")</f>
        <v/>
      </c>
      <c r="AL21" s="22" t="n">
        <v>20</v>
      </c>
      <c r="AM21" s="22" t="str">
        <f aca="false">IFERROR(VLOOKUP(AL$1&amp;":"&amp;AL21,'Finish order'!$E:$K,4,FALSE()),"")</f>
        <v/>
      </c>
      <c r="AN21" s="22" t="str">
        <f aca="false">IFERROR(VLOOKUP(AL$1&amp;":"&amp;AL21,'Finish order'!$E:$K,5,FALSE()),"")</f>
        <v/>
      </c>
      <c r="AO21" s="30" t="str">
        <f aca="false">IFERROR(VLOOKUP(AL$1&amp;":"&amp;AL21,'Finish order'!$E:$K,3,FALSE()),"")</f>
        <v/>
      </c>
      <c r="AP21" s="22" t="str">
        <f aca="false">IFERROR(VLOOKUP(AL$1&amp;":"&amp;AL21,'Finish order'!$E:$K,2,FALSE()),"")</f>
        <v/>
      </c>
      <c r="AS21" s="22" t="n">
        <v>20</v>
      </c>
      <c r="AT21" s="22" t="str">
        <f aca="false">IFERROR(VLOOKUP(AS$1&amp;":"&amp;AS21,'Finish order'!$E:$K,4,FALSE()),"")</f>
        <v/>
      </c>
      <c r="AU21" s="22" t="str">
        <f aca="false">IFERROR(VLOOKUP(AS$1&amp;":"&amp;AS21,'Finish order'!$E:$K,5,FALSE()),"")</f>
        <v/>
      </c>
      <c r="AV21" s="30" t="str">
        <f aca="false">IFERROR(VLOOKUP(AS$1&amp;":"&amp;AS21,'Finish order'!$E:$K,3,FALSE()),"")</f>
        <v/>
      </c>
      <c r="AW21" s="22" t="str">
        <f aca="false">IFERROR(VLOOKUP(AS$1&amp;":"&amp;AS21,'Finish order'!$E:$K,2,FALSE()),"")</f>
        <v/>
      </c>
      <c r="AZ21" s="22" t="n">
        <v>20</v>
      </c>
      <c r="BA21" s="22" t="str">
        <f aca="false">IFERROR(VLOOKUP(AZ$1&amp;":"&amp;AZ21,'Finish order'!$E:$K,4,FALSE()),"")</f>
        <v/>
      </c>
      <c r="BB21" s="22" t="str">
        <f aca="false">IFERROR(VLOOKUP(AZ$1&amp;":"&amp;AZ21,'Finish order'!$E:$K,5,FALSE()),"")</f>
        <v/>
      </c>
      <c r="BC21" s="30" t="str">
        <f aca="false">IFERROR(VLOOKUP(AZ$1&amp;":"&amp;AZ21,'Finish order'!$E:$K,3,FALSE()),"")</f>
        <v/>
      </c>
      <c r="BD21" s="22" t="str">
        <f aca="false">IFERROR(VLOOKUP(AZ$1&amp;":"&amp;AZ21,'Finish order'!$E:$K,2,FALSE()),"")</f>
        <v/>
      </c>
      <c r="BG21" s="22" t="n">
        <v>20</v>
      </c>
      <c r="BH21" s="22" t="str">
        <f aca="false">IFERROR(VLOOKUP(BG$1&amp;":"&amp;BG21,'Finish order'!$E:$K,4,FALSE()),"")</f>
        <v/>
      </c>
      <c r="BI21" s="22" t="str">
        <f aca="false">IFERROR(VLOOKUP(BG$1&amp;":"&amp;BG21,'Finish order'!$E:$K,5,FALSE()),"")</f>
        <v/>
      </c>
      <c r="BJ21" s="30" t="str">
        <f aca="false">IFERROR(VLOOKUP(BG$1&amp;":"&amp;BG21,'Finish order'!$E:$K,3,FALSE()),"")</f>
        <v/>
      </c>
      <c r="BK21" s="22" t="str">
        <f aca="false">IFERROR(VLOOKUP(BG$1&amp;":"&amp;BG21,'Finish order'!$E:$K,2,FALSE()),"")</f>
        <v/>
      </c>
      <c r="BN21" s="22" t="n">
        <v>20</v>
      </c>
      <c r="BO21" s="22" t="str">
        <f aca="false">IFERROR(VLOOKUP(BN$1&amp;":"&amp;BN21,'Finish order'!$E:$K,4,FALSE()),"")</f>
        <v/>
      </c>
      <c r="BP21" s="22" t="str">
        <f aca="false">IFERROR(VLOOKUP(BN$1&amp;":"&amp;BN21,'Finish order'!$E:$K,5,FALSE()),"")</f>
        <v/>
      </c>
      <c r="BQ21" s="30" t="str">
        <f aca="false">IFERROR(VLOOKUP(BN$1&amp;":"&amp;BN21,'Finish order'!$E:$K,3,FALSE()),"")</f>
        <v/>
      </c>
      <c r="BR21" s="22" t="str">
        <f aca="false">IFERROR(VLOOKUP(BN$1&amp;":"&amp;BN21,'Finish order'!$E:$K,2,FALSE()),"")</f>
        <v/>
      </c>
      <c r="BU21" s="22" t="n">
        <v>20</v>
      </c>
      <c r="BV21" s="30" t="str">
        <f aca="false">IFERROR(VLOOKUP(BU$1&amp;":"&amp;BU21,'Finish order'!$E:$K,4,FALSE()),"")</f>
        <v/>
      </c>
      <c r="BW21" s="22" t="str">
        <f aca="false">IFERROR(VLOOKUP(BU$1&amp;":"&amp;BU21,'Finish order'!$E:$K,5,FALSE()),"")</f>
        <v/>
      </c>
      <c r="BX21" s="30" t="str">
        <f aca="false">IFERROR(VLOOKUP(BU$1&amp;":"&amp;BU21,'Finish order'!$E:$K,3,FALSE()),"")</f>
        <v/>
      </c>
      <c r="BY21" s="22" t="str">
        <f aca="false">IFERROR(VLOOKUP(BU$1&amp;":"&amp;BU21,'Finish order'!$E:$K,2,FALSE()),"")</f>
        <v/>
      </c>
      <c r="CB21" s="22" t="n">
        <v>20</v>
      </c>
      <c r="CC21" s="30" t="str">
        <f aca="false">IFERROR(VLOOKUP(CB$1&amp;":"&amp;CB21,'Finish order'!$E:$K,4,FALSE()),"")</f>
        <v/>
      </c>
      <c r="CD21" s="22" t="str">
        <f aca="false">IFERROR(VLOOKUP(CB$1&amp;":"&amp;CB21,'Finish order'!$E:$K,5,FALSE()),"")</f>
        <v/>
      </c>
      <c r="CE21" s="30" t="str">
        <f aca="false">IFERROR(VLOOKUP(CB$1&amp;":"&amp;CB21,'Finish order'!$E:$K,3,FALSE()),"")</f>
        <v/>
      </c>
      <c r="CF21" s="22" t="str">
        <f aca="false">IFERROR(VLOOKUP(CB$1&amp;":"&amp;CB21,'Finish order'!$E:$K,2,FALSE()),"")</f>
        <v/>
      </c>
      <c r="CI21" s="31" t="n">
        <v>20</v>
      </c>
      <c r="CJ21" s="22" t="str">
        <f aca="false">IFERROR(VLOOKUP(CI$1&amp;":"&amp;CI21,'Finish order'!$E:$K,4,FALSE()),"")</f>
        <v/>
      </c>
      <c r="CK21" s="22" t="str">
        <f aca="false">IFERROR(VLOOKUP(CI$1&amp;":"&amp;CI21,'Finish order'!$E:$K,5,FALSE()),"")</f>
        <v/>
      </c>
      <c r="CL21" s="30" t="str">
        <f aca="false">IFERROR(VLOOKUP(CI$1&amp;":"&amp;CI21,'Finish order'!$E:$K,3,FALSE()),"")</f>
        <v/>
      </c>
      <c r="CM21" s="22" t="str">
        <f aca="false">IFERROR(VLOOKUP(CI$1&amp;":"&amp;CI21,'Finish order'!$E:$K,2,FALSE()),"")</f>
        <v/>
      </c>
      <c r="CP21" s="31" t="n">
        <v>20</v>
      </c>
      <c r="CQ21" s="22" t="str">
        <f aca="false">IFERROR(VLOOKUP(CP$1&amp;":"&amp;CP21,'Finish order'!$E:$K,4,FALSE()),"")</f>
        <v/>
      </c>
      <c r="CR21" s="22" t="str">
        <f aca="false">IFERROR(VLOOKUP(CP$1&amp;":"&amp;CP21,'Finish order'!$E:$K,5,FALSE()),"")</f>
        <v/>
      </c>
      <c r="CS21" s="30" t="str">
        <f aca="false">IFERROR(VLOOKUP(CP$1&amp;":"&amp;CP21,'Finish order'!$E:$K,3,FALSE()),"")</f>
        <v/>
      </c>
      <c r="CT21" s="22" t="str">
        <f aca="false">IFERROR(VLOOKUP(CP$1&amp;":"&amp;CP21,'Finish order'!$E:$K,2,FALSE()),"")</f>
        <v/>
      </c>
      <c r="CV21" s="30"/>
      <c r="CW21" s="22" t="n">
        <v>20</v>
      </c>
      <c r="CX21" s="22" t="str">
        <f aca="false">IFERROR(VLOOKUP(CW$1&amp;":"&amp;CW21,'Finish order'!$E:$K,4,FALSE()),"")</f>
        <v/>
      </c>
      <c r="CY21" s="22" t="str">
        <f aca="false">IFERROR(VLOOKUP(CW$1&amp;":"&amp;CW21,'Finish order'!$E:$K,5,FALSE()),"")</f>
        <v/>
      </c>
      <c r="CZ21" s="30" t="str">
        <f aca="false">IFERROR(VLOOKUP(CW$1&amp;":"&amp;CW21,'Finish order'!$E:$K,3,FALSE()),"")</f>
        <v/>
      </c>
      <c r="DA21" s="22" t="str">
        <f aca="false">IFERROR(VLOOKUP(CW$1&amp;":"&amp;CW21,'Finish order'!$E:$K,2,FALSE()),"")</f>
        <v/>
      </c>
      <c r="DC21" s="30"/>
      <c r="DD21" s="22" t="n">
        <v>20</v>
      </c>
      <c r="DE21" s="22" t="str">
        <f aca="false">IFERROR(VLOOKUP(DD$1&amp;":"&amp;DD21,'Finish order'!$E:$K,4,FALSE()),"")</f>
        <v/>
      </c>
      <c r="DF21" s="22" t="str">
        <f aca="false">IFERROR(VLOOKUP(DD$1&amp;":"&amp;DD21,'Finish order'!$E:$K,5,FALSE()),"")</f>
        <v/>
      </c>
      <c r="DG21" s="30" t="str">
        <f aca="false">IFERROR(VLOOKUP(DD$1&amp;":"&amp;DD21,'Finish order'!$E:$K,3,FALSE()),"")</f>
        <v/>
      </c>
      <c r="DH21" s="22" t="str">
        <f aca="false">IFERROR(VLOOKUP(DD$1&amp;":"&amp;DD21,'Finish order'!$E:$K,2,FALSE()),"")</f>
        <v/>
      </c>
      <c r="DI21" s="30"/>
      <c r="DK21" s="22" t="n">
        <v>20</v>
      </c>
      <c r="DL21" s="22" t="str">
        <f aca="false">IFERROR(VLOOKUP(DK$1&amp;":"&amp;DK21,'Finish order'!$E:$K,4,FALSE()),"")</f>
        <v/>
      </c>
      <c r="DM21" s="22" t="str">
        <f aca="false">IFERROR(VLOOKUP(DK$1&amp;":"&amp;DK21,'Finish order'!$E:$K,5,FALSE()),"")</f>
        <v/>
      </c>
      <c r="DN21" s="30" t="str">
        <f aca="false">IFERROR(VLOOKUP(DK$1&amp;":"&amp;DK21,'Finish order'!$E:$K,3,FALSE()),"")</f>
        <v/>
      </c>
      <c r="DO21" s="22" t="str">
        <f aca="false">IFERROR(VLOOKUP(DK$1&amp;":"&amp;DK21,'Finish order'!$E:$K,2,FALSE()),"")</f>
        <v/>
      </c>
      <c r="DQ21" s="30"/>
      <c r="DR21" s="22" t="n">
        <v>20</v>
      </c>
      <c r="DS21" s="22" t="str">
        <f aca="false">IFERROR(VLOOKUP(DR$1&amp;":"&amp;DR21,'Finish order'!$E:$K,4,FALSE()),"")</f>
        <v/>
      </c>
      <c r="DT21" s="22" t="str">
        <f aca="false">IFERROR(VLOOKUP(DR$1&amp;":"&amp;DR21,'Finish order'!$E:$K,5,FALSE()),"")</f>
        <v/>
      </c>
      <c r="DU21" s="30" t="str">
        <f aca="false">IFERROR(VLOOKUP(DR$1&amp;":"&amp;DR21,'Finish order'!$E:$K,3,FALSE()),"")</f>
        <v/>
      </c>
      <c r="DV21" s="22" t="str">
        <f aca="false">IFERROR(VLOOKUP(DR$1&amp;":"&amp;DR21,'Finish order'!$E:$K,2,FALSE()),"")</f>
        <v/>
      </c>
      <c r="DW21" s="30"/>
    </row>
    <row r="22" customFormat="false" ht="15" hidden="false" customHeight="false" outlineLevel="0" collapsed="false">
      <c r="A22" s="22" t="n">
        <v>21</v>
      </c>
      <c r="B22" s="22" t="str">
        <f aca="false">IFERROR(VLOOKUP($A$1&amp;":"&amp;A22,'Finish order'!C:K,6,FALSE()),"")</f>
        <v>Ashley Dodgson</v>
      </c>
      <c r="C22" s="22" t="str">
        <f aca="false">IFERROR(VLOOKUP(A$1&amp;":"&amp;A22,'Finish order'!$C:$K,9,FALSE()),"")</f>
        <v>M50</v>
      </c>
      <c r="D22" s="22" t="str">
        <f aca="false">IFERROR(VLOOKUP(A$1&amp;":"&amp;A22,'Finish order'!$C:$K,7,FALSE()),"")</f>
        <v>Thirsk &amp; Sowerby Harriers</v>
      </c>
      <c r="E22" s="30" t="n">
        <f aca="false">IFERROR(VLOOKUP($A$1&amp;":"&amp;A22,'Finish order'!C:K,5,FALSE()),"")</f>
        <v>0.0569328703703704</v>
      </c>
      <c r="F22" s="22" t="n">
        <f aca="false">IFERROR(VLOOKUP($A$1&amp;":"&amp;A22,'Finish order'!C:K,4,FALSE()),"")</f>
        <v>718</v>
      </c>
      <c r="G22" s="31" t="n">
        <f aca="false" t="array" ref="G22:G22">IFERROR(SMALL(IF($D$2:$D931=D22,$A$2:$A$911*1.001),1),"")</f>
        <v>21.021</v>
      </c>
      <c r="H22" s="31" t="str">
        <f aca="false" t="array" ref="H22:H22">IFERROR(SMALL(IF($D$2:$D931=D22,$A$2:$A$911*1.0001),2),"")</f>
        <v/>
      </c>
      <c r="I22" s="31" t="str">
        <f aca="false" t="array" ref="I22:I22">IFERROR(SMALL(IF($D$2:$D931=D22,$A$2:$A$911*1.00001),3),"")</f>
        <v/>
      </c>
      <c r="J22" s="31" t="str">
        <f aca="false" t="array" ref="J22:J22">IFERROR(SMALL(IF($D$2:$D931=D22,$A$2:$A$911*1.000001),4),"")</f>
        <v/>
      </c>
      <c r="K22" s="31" t="str">
        <f aca="false">IF(A22&lt;&gt;"", IF(COUNT(G22:J22)=4, SUM(G22:J22), "No"), "")</f>
        <v>No</v>
      </c>
      <c r="L22" s="31" t="str">
        <f aca="false">IF(A22&lt;&gt;"", IF(COUNT(G22:I22)=3, SUM(G22:I22), "No"), "")</f>
        <v>No</v>
      </c>
      <c r="M22" s="31" t="str">
        <f aca="false">IF(A22&lt;&gt;"", IF(COUNT(G22:H22)=2, SUM(G22:H22), "No"), "")</f>
        <v>No</v>
      </c>
      <c r="N22" s="31" t="str">
        <f aca="false">Table1[[#This Row],[Club]]&amp;":"&amp;Table1[[#Headers],[Male]]</f>
        <v>Thirsk &amp; Sowerby Harriers:Male</v>
      </c>
      <c r="P22" s="22" t="n">
        <v>21</v>
      </c>
      <c r="Q22" s="22" t="str">
        <f aca="false">IFERROR(VLOOKUP(P$1&amp;":"&amp;P22,'Finish order'!$C:$K,6,FALSE()),"")</f>
        <v>Robyn Watson</v>
      </c>
      <c r="R22" s="22" t="str">
        <f aca="false">IFERROR(VLOOKUP(P$1&amp;":"&amp;P22,'Finish order'!$C:$K,9,FALSE()),"")</f>
        <v>WSEN</v>
      </c>
      <c r="S22" s="22" t="str">
        <f aca="false">IFERROR(VLOOKUP(P$1&amp;":"&amp;P22,'Finish order'!$C:$K,7,FALSE()),"")</f>
        <v>Esk Valley Fell Club</v>
      </c>
      <c r="T22" s="30" t="n">
        <f aca="false">IFERROR(VLOOKUP(P$1&amp;":"&amp;P22,'Finish order'!$C:$K,5,FALSE()),"")</f>
        <v>0.0757638888888889</v>
      </c>
      <c r="U22" s="22" t="n">
        <f aca="false">IFERROR(VLOOKUP(P$1&amp;":"&amp;P22,'Finish order'!$C:$K,4,FALSE()),"")</f>
        <v>3</v>
      </c>
      <c r="V22" s="31" t="n">
        <f aca="false" t="array" ref="V22:V22">IFERROR(SMALL(IF($S$2:$S931=S22,$P$2:$P$911*1.001),1),"")</f>
        <v>9.009</v>
      </c>
      <c r="W22" s="31" t="n">
        <f aca="false" t="array" ref="W22:W22">IFERROR(SMALL(IF($S$2:$S931=S22,$P$2:$P$911*1.0001),2),"")</f>
        <v>21.0021</v>
      </c>
      <c r="X22" s="31" t="str">
        <f aca="false" t="array" ref="X22:X22">IFERROR(SMALL(IF($S$2:$S931=S22,$P$2:$P$911*1.00001),3),"")</f>
        <v/>
      </c>
      <c r="Y22" s="31" t="str">
        <f aca="false" t="array" ref="Y22:Y22">IFERROR(SMALL(IF($S$2:$S931=S22,$P$2:$P$911*1.000001),4),"")</f>
        <v/>
      </c>
      <c r="Z22" s="31" t="str">
        <f aca="false">IF(P22&lt;&gt;"", IF(COUNT(V22:Y22)=4, SUM(V22:Y22), "No"), "")</f>
        <v>No</v>
      </c>
      <c r="AA22" s="31" t="str">
        <f aca="false">IF(P22&lt;&gt;"", IF(COUNT(V22:X22)=3, SUM(V22:X22), "No"), "")</f>
        <v>No</v>
      </c>
      <c r="AB22" s="31" t="n">
        <f aca="false">IF(P22&lt;&gt;"", IF(COUNT(V22:W22)=2, SUM(V22:W22), "No"), "")</f>
        <v>30.0111</v>
      </c>
      <c r="AC22" s="31" t="str">
        <f aca="false">Table4[[#This Row],[Club]]&amp;":"&amp;Table4[[#Headers],[Female]]</f>
        <v>Esk Valley Fell Club:Female</v>
      </c>
      <c r="AE22" s="22" t="n">
        <v>21</v>
      </c>
      <c r="AF22" s="22" t="str">
        <f aca="false">IFERROR(VLOOKUP(AE$1&amp;":"&amp;AE22,'Finish order'!$E:$K,4,FALSE()),"")</f>
        <v/>
      </c>
      <c r="AG22" s="22" t="str">
        <f aca="false">IFERROR(VLOOKUP(AE$1&amp;":"&amp;AE22,'Finish order'!$E:$K,5,FALSE()),"")</f>
        <v/>
      </c>
      <c r="AH22" s="30" t="str">
        <f aca="false">IFERROR(VLOOKUP(AE$1&amp;":"&amp;AE22,'Finish order'!$E:$K,3,FALSE()),"")</f>
        <v/>
      </c>
      <c r="AI22" s="22" t="str">
        <f aca="false">IFERROR(VLOOKUP(AE$1&amp;":"&amp;AE22,'Finish order'!$E:$K,2,FALSE()),"")</f>
        <v/>
      </c>
      <c r="AL22" s="22" t="n">
        <v>21</v>
      </c>
      <c r="AM22" s="22" t="str">
        <f aca="false">IFERROR(VLOOKUP(AL$1&amp;":"&amp;AL22,'Finish order'!$E:$K,4,FALSE()),"")</f>
        <v/>
      </c>
      <c r="AN22" s="22" t="str">
        <f aca="false">IFERROR(VLOOKUP(AL$1&amp;":"&amp;AL22,'Finish order'!$E:$K,5,FALSE()),"")</f>
        <v/>
      </c>
      <c r="AO22" s="30" t="str">
        <f aca="false">IFERROR(VLOOKUP(AL$1&amp;":"&amp;AL22,'Finish order'!$E:$K,3,FALSE()),"")</f>
        <v/>
      </c>
      <c r="AP22" s="22" t="str">
        <f aca="false">IFERROR(VLOOKUP(AL$1&amp;":"&amp;AL22,'Finish order'!$E:$K,2,FALSE()),"")</f>
        <v/>
      </c>
      <c r="AS22" s="22" t="n">
        <v>21</v>
      </c>
      <c r="AT22" s="22" t="str">
        <f aca="false">IFERROR(VLOOKUP(AS$1&amp;":"&amp;AS22,'Finish order'!$E:$K,4,FALSE()),"")</f>
        <v/>
      </c>
      <c r="AU22" s="22" t="str">
        <f aca="false">IFERROR(VLOOKUP(AS$1&amp;":"&amp;AS22,'Finish order'!$E:$K,5,FALSE()),"")</f>
        <v/>
      </c>
      <c r="AV22" s="30" t="str">
        <f aca="false">IFERROR(VLOOKUP(AS$1&amp;":"&amp;AS22,'Finish order'!$E:$K,3,FALSE()),"")</f>
        <v/>
      </c>
      <c r="AW22" s="22" t="str">
        <f aca="false">IFERROR(VLOOKUP(AS$1&amp;":"&amp;AS22,'Finish order'!$E:$K,2,FALSE()),"")</f>
        <v/>
      </c>
      <c r="AZ22" s="22" t="n">
        <v>21</v>
      </c>
      <c r="BA22" s="22" t="str">
        <f aca="false">IFERROR(VLOOKUP(AZ$1&amp;":"&amp;AZ22,'Finish order'!$E:$K,4,FALSE()),"")</f>
        <v/>
      </c>
      <c r="BB22" s="22" t="str">
        <f aca="false">IFERROR(VLOOKUP(AZ$1&amp;":"&amp;AZ22,'Finish order'!$E:$K,5,FALSE()),"")</f>
        <v/>
      </c>
      <c r="BC22" s="30" t="str">
        <f aca="false">IFERROR(VLOOKUP(AZ$1&amp;":"&amp;AZ22,'Finish order'!$E:$K,3,FALSE()),"")</f>
        <v/>
      </c>
      <c r="BD22" s="22" t="str">
        <f aca="false">IFERROR(VLOOKUP(AZ$1&amp;":"&amp;AZ22,'Finish order'!$E:$K,2,FALSE()),"")</f>
        <v/>
      </c>
      <c r="BG22" s="22" t="n">
        <v>21</v>
      </c>
      <c r="BH22" s="22" t="str">
        <f aca="false">IFERROR(VLOOKUP(BG$1&amp;":"&amp;BG22,'Finish order'!$E:$K,4,FALSE()),"")</f>
        <v/>
      </c>
      <c r="BI22" s="22" t="str">
        <f aca="false">IFERROR(VLOOKUP(BG$1&amp;":"&amp;BG22,'Finish order'!$E:$K,5,FALSE()),"")</f>
        <v/>
      </c>
      <c r="BJ22" s="30" t="str">
        <f aca="false">IFERROR(VLOOKUP(BG$1&amp;":"&amp;BG22,'Finish order'!$E:$K,3,FALSE()),"")</f>
        <v/>
      </c>
      <c r="BK22" s="22" t="str">
        <f aca="false">IFERROR(VLOOKUP(BG$1&amp;":"&amp;BG22,'Finish order'!$E:$K,2,FALSE()),"")</f>
        <v/>
      </c>
      <c r="BN22" s="22" t="n">
        <v>21</v>
      </c>
      <c r="BO22" s="22" t="str">
        <f aca="false">IFERROR(VLOOKUP(BN$1&amp;":"&amp;BN22,'Finish order'!$E:$K,4,FALSE()),"")</f>
        <v/>
      </c>
      <c r="BP22" s="22" t="str">
        <f aca="false">IFERROR(VLOOKUP(BN$1&amp;":"&amp;BN22,'Finish order'!$E:$K,5,FALSE()),"")</f>
        <v/>
      </c>
      <c r="BQ22" s="30" t="str">
        <f aca="false">IFERROR(VLOOKUP(BN$1&amp;":"&amp;BN22,'Finish order'!$E:$K,3,FALSE()),"")</f>
        <v/>
      </c>
      <c r="BR22" s="22" t="str">
        <f aca="false">IFERROR(VLOOKUP(BN$1&amp;":"&amp;BN22,'Finish order'!$E:$K,2,FALSE()),"")</f>
        <v/>
      </c>
      <c r="BU22" s="22" t="n">
        <v>21</v>
      </c>
      <c r="BV22" s="30" t="str">
        <f aca="false">IFERROR(VLOOKUP(BU$1&amp;":"&amp;BU22,'Finish order'!$E:$K,4,FALSE()),"")</f>
        <v/>
      </c>
      <c r="BW22" s="22" t="str">
        <f aca="false">IFERROR(VLOOKUP(BU$1&amp;":"&amp;BU22,'Finish order'!$E:$K,5,FALSE()),"")</f>
        <v/>
      </c>
      <c r="BX22" s="30" t="str">
        <f aca="false">IFERROR(VLOOKUP(BU$1&amp;":"&amp;BU22,'Finish order'!$E:$K,3,FALSE()),"")</f>
        <v/>
      </c>
      <c r="BY22" s="22" t="str">
        <f aca="false">IFERROR(VLOOKUP(BU$1&amp;":"&amp;BU22,'Finish order'!$E:$K,2,FALSE()),"")</f>
        <v/>
      </c>
      <c r="CB22" s="22" t="n">
        <v>21</v>
      </c>
      <c r="CC22" s="30" t="str">
        <f aca="false">IFERROR(VLOOKUP(CB$1&amp;":"&amp;CB22,'Finish order'!$E:$K,4,FALSE()),"")</f>
        <v/>
      </c>
      <c r="CD22" s="22" t="str">
        <f aca="false">IFERROR(VLOOKUP(CB$1&amp;":"&amp;CB22,'Finish order'!$E:$K,5,FALSE()),"")</f>
        <v/>
      </c>
      <c r="CE22" s="30" t="str">
        <f aca="false">IFERROR(VLOOKUP(CB$1&amp;":"&amp;CB22,'Finish order'!$E:$K,3,FALSE()),"")</f>
        <v/>
      </c>
      <c r="CF22" s="22" t="str">
        <f aca="false">IFERROR(VLOOKUP(CB$1&amp;":"&amp;CB22,'Finish order'!$E:$K,2,FALSE()),"")</f>
        <v/>
      </c>
      <c r="CI22" s="31" t="n">
        <v>21</v>
      </c>
      <c r="CJ22" s="22" t="str">
        <f aca="false">IFERROR(VLOOKUP(CI$1&amp;":"&amp;CI22,'Finish order'!$E:$K,4,FALSE()),"")</f>
        <v/>
      </c>
      <c r="CK22" s="22" t="str">
        <f aca="false">IFERROR(VLOOKUP(CI$1&amp;":"&amp;CI22,'Finish order'!$E:$K,5,FALSE()),"")</f>
        <v/>
      </c>
      <c r="CL22" s="30" t="str">
        <f aca="false">IFERROR(VLOOKUP(CI$1&amp;":"&amp;CI22,'Finish order'!$E:$K,3,FALSE()),"")</f>
        <v/>
      </c>
      <c r="CM22" s="22" t="str">
        <f aca="false">IFERROR(VLOOKUP(CI$1&amp;":"&amp;CI22,'Finish order'!$E:$K,2,FALSE()),"")</f>
        <v/>
      </c>
      <c r="CP22" s="31" t="n">
        <v>21</v>
      </c>
      <c r="CQ22" s="22" t="str">
        <f aca="false">IFERROR(VLOOKUP(CP$1&amp;":"&amp;CP22,'Finish order'!$E:$K,4,FALSE()),"")</f>
        <v/>
      </c>
      <c r="CR22" s="22" t="str">
        <f aca="false">IFERROR(VLOOKUP(CP$1&amp;":"&amp;CP22,'Finish order'!$E:$K,5,FALSE()),"")</f>
        <v/>
      </c>
      <c r="CS22" s="30" t="str">
        <f aca="false">IFERROR(VLOOKUP(CP$1&amp;":"&amp;CP22,'Finish order'!$E:$K,3,FALSE()),"")</f>
        <v/>
      </c>
      <c r="CT22" s="22" t="str">
        <f aca="false">IFERROR(VLOOKUP(CP$1&amp;":"&amp;CP22,'Finish order'!$E:$K,2,FALSE()),"")</f>
        <v/>
      </c>
      <c r="CV22" s="30"/>
      <c r="CW22" s="22" t="n">
        <v>21</v>
      </c>
      <c r="CX22" s="22" t="str">
        <f aca="false">IFERROR(VLOOKUP(CW$1&amp;":"&amp;CW22,'Finish order'!$E:$K,4,FALSE()),"")</f>
        <v/>
      </c>
      <c r="CY22" s="22" t="str">
        <f aca="false">IFERROR(VLOOKUP(CW$1&amp;":"&amp;CW22,'Finish order'!$E:$K,5,FALSE()),"")</f>
        <v/>
      </c>
      <c r="CZ22" s="30" t="str">
        <f aca="false">IFERROR(VLOOKUP(CW$1&amp;":"&amp;CW22,'Finish order'!$E:$K,3,FALSE()),"")</f>
        <v/>
      </c>
      <c r="DA22" s="22" t="str">
        <f aca="false">IFERROR(VLOOKUP(CW$1&amp;":"&amp;CW22,'Finish order'!$E:$K,2,FALSE()),"")</f>
        <v/>
      </c>
      <c r="DC22" s="30"/>
      <c r="DD22" s="22" t="n">
        <v>21</v>
      </c>
      <c r="DE22" s="22" t="str">
        <f aca="false">IFERROR(VLOOKUP(DD$1&amp;":"&amp;DD22,'Finish order'!$E:$K,4,FALSE()),"")</f>
        <v/>
      </c>
      <c r="DF22" s="22" t="str">
        <f aca="false">IFERROR(VLOOKUP(DD$1&amp;":"&amp;DD22,'Finish order'!$E:$K,5,FALSE()),"")</f>
        <v/>
      </c>
      <c r="DG22" s="30" t="str">
        <f aca="false">IFERROR(VLOOKUP(DD$1&amp;":"&amp;DD22,'Finish order'!$E:$K,3,FALSE()),"")</f>
        <v/>
      </c>
      <c r="DH22" s="22" t="str">
        <f aca="false">IFERROR(VLOOKUP(DD$1&amp;":"&amp;DD22,'Finish order'!$E:$K,2,FALSE()),"")</f>
        <v/>
      </c>
      <c r="DI22" s="30"/>
      <c r="DK22" s="22" t="n">
        <v>21</v>
      </c>
      <c r="DL22" s="22" t="str">
        <f aca="false">IFERROR(VLOOKUP(DK$1&amp;":"&amp;DK22,'Finish order'!$E:$K,4,FALSE()),"")</f>
        <v/>
      </c>
      <c r="DM22" s="22" t="str">
        <f aca="false">IFERROR(VLOOKUP(DK$1&amp;":"&amp;DK22,'Finish order'!$E:$K,5,FALSE()),"")</f>
        <v/>
      </c>
      <c r="DN22" s="30" t="str">
        <f aca="false">IFERROR(VLOOKUP(DK$1&amp;":"&amp;DK22,'Finish order'!$E:$K,3,FALSE()),"")</f>
        <v/>
      </c>
      <c r="DO22" s="22" t="str">
        <f aca="false">IFERROR(VLOOKUP(DK$1&amp;":"&amp;DK22,'Finish order'!$E:$K,2,FALSE()),"")</f>
        <v/>
      </c>
      <c r="DQ22" s="30"/>
      <c r="DR22" s="22" t="n">
        <v>21</v>
      </c>
      <c r="DS22" s="22" t="str">
        <f aca="false">IFERROR(VLOOKUP(DR$1&amp;":"&amp;DR22,'Finish order'!$E:$K,4,FALSE()),"")</f>
        <v/>
      </c>
      <c r="DT22" s="22" t="str">
        <f aca="false">IFERROR(VLOOKUP(DR$1&amp;":"&amp;DR22,'Finish order'!$E:$K,5,FALSE()),"")</f>
        <v/>
      </c>
      <c r="DU22" s="30" t="str">
        <f aca="false">IFERROR(VLOOKUP(DR$1&amp;":"&amp;DR22,'Finish order'!$E:$K,3,FALSE()),"")</f>
        <v/>
      </c>
      <c r="DV22" s="22" t="str">
        <f aca="false">IFERROR(VLOOKUP(DR$1&amp;":"&amp;DR22,'Finish order'!$E:$K,2,FALSE()),"")</f>
        <v/>
      </c>
      <c r="DW22" s="30"/>
    </row>
    <row r="23" customFormat="false" ht="15" hidden="false" customHeight="false" outlineLevel="0" collapsed="false">
      <c r="A23" s="22" t="n">
        <v>22</v>
      </c>
      <c r="B23" s="22" t="str">
        <f aca="false">IFERROR(VLOOKUP($A$1&amp;":"&amp;A23,'Finish order'!C:K,6,FALSE()),"")</f>
        <v>Julian Wardman</v>
      </c>
      <c r="C23" s="22" t="str">
        <f aca="false">IFERROR(VLOOKUP(A$1&amp;":"&amp;A23,'Finish order'!$C:$K,9,FALSE()),"")</f>
        <v>M55</v>
      </c>
      <c r="D23" s="22" t="str">
        <f aca="false">IFERROR(VLOOKUP(A$1&amp;":"&amp;A23,'Finish order'!$C:$K,7,FALSE()),"")</f>
        <v>Esk Valley Fell Club</v>
      </c>
      <c r="E23" s="30" t="n">
        <f aca="false">IFERROR(VLOOKUP($A$1&amp;":"&amp;A23,'Finish order'!C:K,5,FALSE()),"")</f>
        <v>0.0580555555555556</v>
      </c>
      <c r="F23" s="22" t="n">
        <f aca="false">IFERROR(VLOOKUP($A$1&amp;":"&amp;A23,'Finish order'!C:K,4,FALSE()),"")</f>
        <v>809</v>
      </c>
      <c r="G23" s="31" t="n">
        <f aca="false" t="array" ref="G23:G23">IFERROR(SMALL(IF($D$2:$D932=D23,$A$2:$A$911*1.001),1),"")</f>
        <v>5.005</v>
      </c>
      <c r="H23" s="31" t="n">
        <f aca="false" t="array" ref="H23:H23">IFERROR(SMALL(IF($D$2:$D932=D23,$A$2:$A$911*1.0001),2),"")</f>
        <v>7.0007</v>
      </c>
      <c r="I23" s="31" t="n">
        <f aca="false" t="array" ref="I23:I23">IFERROR(SMALL(IF($D$2:$D932=D23,$A$2:$A$911*1.00001),3),"")</f>
        <v>8.00008</v>
      </c>
      <c r="J23" s="31" t="n">
        <f aca="false" t="array" ref="J23:J23">IFERROR(SMALL(IF($D$2:$D932=D23,$A$2:$A$911*1.000001),4),"")</f>
        <v>22.000022</v>
      </c>
      <c r="K23" s="31" t="n">
        <f aca="false">IF(A23&lt;&gt;"", IF(COUNT(G23:J23)=4, SUM(G23:J23), "No"), "")</f>
        <v>42.005802</v>
      </c>
      <c r="L23" s="31" t="n">
        <f aca="false">IF(A23&lt;&gt;"", IF(COUNT(G23:I23)=3, SUM(G23:I23), "No"), "")</f>
        <v>20.00578</v>
      </c>
      <c r="M23" s="31" t="n">
        <f aca="false">IF(A23&lt;&gt;"", IF(COUNT(G23:H23)=2, SUM(G23:H23), "No"), "")</f>
        <v>12.0057</v>
      </c>
      <c r="N23" s="31" t="str">
        <f aca="false">Table1[[#This Row],[Club]]&amp;":"&amp;Table1[[#Headers],[Male]]</f>
        <v>Esk Valley Fell Club:Male</v>
      </c>
      <c r="P23" s="22" t="n">
        <v>22</v>
      </c>
      <c r="Q23" s="22" t="str">
        <f aca="false">IFERROR(VLOOKUP(P$1&amp;":"&amp;P23,'Finish order'!$C:$K,6,FALSE()),"")</f>
        <v>Lynn Humpleby</v>
      </c>
      <c r="R23" s="22" t="str">
        <f aca="false">IFERROR(VLOOKUP(P$1&amp;":"&amp;P23,'Finish order'!$C:$K,9,FALSE()),"")</f>
        <v>W45</v>
      </c>
      <c r="S23" s="22" t="str">
        <f aca="false">IFERROR(VLOOKUP(P$1&amp;":"&amp;P23,'Finish order'!$C:$K,7,FALSE()),"")</f>
        <v>Pickering RC</v>
      </c>
      <c r="T23" s="30" t="n">
        <f aca="false">IFERROR(VLOOKUP(P$1&amp;":"&amp;P23,'Finish order'!$C:$K,5,FALSE()),"")</f>
        <v>0.0791087962962963</v>
      </c>
      <c r="U23" s="22" t="n">
        <f aca="false">IFERROR(VLOOKUP(P$1&amp;":"&amp;P23,'Finish order'!$C:$K,4,FALSE()),"")</f>
        <v>152</v>
      </c>
      <c r="V23" s="31" t="n">
        <f aca="false" t="array" ref="V23:V23">IFERROR(SMALL(IF($S$2:$S932=S23,$P$2:$P$911*1.001),1),"")</f>
        <v>3.003</v>
      </c>
      <c r="W23" s="31" t="n">
        <f aca="false" t="array" ref="W23:W23">IFERROR(SMALL(IF($S$2:$S932=S23,$P$2:$P$911*1.0001),2),"")</f>
        <v>12.0012</v>
      </c>
      <c r="X23" s="31" t="n">
        <f aca="false" t="array" ref="X23:X23">IFERROR(SMALL(IF($S$2:$S932=S23,$P$2:$P$911*1.00001),3),"")</f>
        <v>15.00015</v>
      </c>
      <c r="Y23" s="31" t="n">
        <f aca="false" t="array" ref="Y23:Y23">IFERROR(SMALL(IF($S$2:$S932=S23,$P$2:$P$911*1.000001),4),"")</f>
        <v>22.000022</v>
      </c>
      <c r="Z23" s="31" t="n">
        <f aca="false">IF(P23&lt;&gt;"", IF(COUNT(V23:Y23)=4, SUM(V23:Y23), "No"), "")</f>
        <v>52.004372</v>
      </c>
      <c r="AA23" s="31" t="n">
        <f aca="false">IF(P23&lt;&gt;"", IF(COUNT(V23:X23)=3, SUM(V23:X23), "No"), "")</f>
        <v>30.00435</v>
      </c>
      <c r="AB23" s="31" t="n">
        <f aca="false">IF(P23&lt;&gt;"", IF(COUNT(V23:W23)=2, SUM(V23:W23), "No"), "")</f>
        <v>15.0042</v>
      </c>
      <c r="AC23" s="31" t="str">
        <f aca="false">Table4[[#This Row],[Club]]&amp;":"&amp;Table4[[#Headers],[Female]]</f>
        <v>Pickering RC:Female</v>
      </c>
      <c r="AE23" s="22" t="n">
        <v>22</v>
      </c>
      <c r="AF23" s="22" t="str">
        <f aca="false">IFERROR(VLOOKUP(AE$1&amp;":"&amp;AE23,'Finish order'!$E:$K,4,FALSE()),"")</f>
        <v/>
      </c>
      <c r="AG23" s="22" t="str">
        <f aca="false">IFERROR(VLOOKUP(AE$1&amp;":"&amp;AE23,'Finish order'!$E:$K,5,FALSE()),"")</f>
        <v/>
      </c>
      <c r="AH23" s="30" t="str">
        <f aca="false">IFERROR(VLOOKUP(AE$1&amp;":"&amp;AE23,'Finish order'!$E:$K,3,FALSE()),"")</f>
        <v/>
      </c>
      <c r="AI23" s="22" t="str">
        <f aca="false">IFERROR(VLOOKUP(AE$1&amp;":"&amp;AE23,'Finish order'!$E:$K,2,FALSE()),"")</f>
        <v/>
      </c>
      <c r="AL23" s="22" t="n">
        <v>22</v>
      </c>
      <c r="AM23" s="22" t="str">
        <f aca="false">IFERROR(VLOOKUP(AL$1&amp;":"&amp;AL23,'Finish order'!$E:$K,4,FALSE()),"")</f>
        <v/>
      </c>
      <c r="AN23" s="22" t="str">
        <f aca="false">IFERROR(VLOOKUP(AL$1&amp;":"&amp;AL23,'Finish order'!$E:$K,5,FALSE()),"")</f>
        <v/>
      </c>
      <c r="AO23" s="30" t="str">
        <f aca="false">IFERROR(VLOOKUP(AL$1&amp;":"&amp;AL23,'Finish order'!$E:$K,3,FALSE()),"")</f>
        <v/>
      </c>
      <c r="AP23" s="22" t="str">
        <f aca="false">IFERROR(VLOOKUP(AL$1&amp;":"&amp;AL23,'Finish order'!$E:$K,2,FALSE()),"")</f>
        <v/>
      </c>
      <c r="AS23" s="22" t="n">
        <v>22</v>
      </c>
      <c r="AT23" s="22" t="str">
        <f aca="false">IFERROR(VLOOKUP(AS$1&amp;":"&amp;AS23,'Finish order'!$E:$K,4,FALSE()),"")</f>
        <v/>
      </c>
      <c r="AU23" s="22" t="str">
        <f aca="false">IFERROR(VLOOKUP(AS$1&amp;":"&amp;AS23,'Finish order'!$E:$K,5,FALSE()),"")</f>
        <v/>
      </c>
      <c r="AV23" s="30" t="str">
        <f aca="false">IFERROR(VLOOKUP(AS$1&amp;":"&amp;AS23,'Finish order'!$E:$K,3,FALSE()),"")</f>
        <v/>
      </c>
      <c r="AW23" s="22" t="str">
        <f aca="false">IFERROR(VLOOKUP(AS$1&amp;":"&amp;AS23,'Finish order'!$E:$K,2,FALSE()),"")</f>
        <v/>
      </c>
      <c r="AZ23" s="22" t="n">
        <v>22</v>
      </c>
      <c r="BA23" s="22" t="str">
        <f aca="false">IFERROR(VLOOKUP(AZ$1&amp;":"&amp;AZ23,'Finish order'!$E:$K,4,FALSE()),"")</f>
        <v/>
      </c>
      <c r="BB23" s="22" t="str">
        <f aca="false">IFERROR(VLOOKUP(AZ$1&amp;":"&amp;AZ23,'Finish order'!$E:$K,5,FALSE()),"")</f>
        <v/>
      </c>
      <c r="BC23" s="30" t="str">
        <f aca="false">IFERROR(VLOOKUP(AZ$1&amp;":"&amp;AZ23,'Finish order'!$E:$K,3,FALSE()),"")</f>
        <v/>
      </c>
      <c r="BD23" s="22" t="str">
        <f aca="false">IFERROR(VLOOKUP(AZ$1&amp;":"&amp;AZ23,'Finish order'!$E:$K,2,FALSE()),"")</f>
        <v/>
      </c>
      <c r="BG23" s="22" t="n">
        <v>22</v>
      </c>
      <c r="BH23" s="22" t="str">
        <f aca="false">IFERROR(VLOOKUP(BG$1&amp;":"&amp;BG23,'Finish order'!$E:$K,4,FALSE()),"")</f>
        <v/>
      </c>
      <c r="BI23" s="22" t="str">
        <f aca="false">IFERROR(VLOOKUP(BG$1&amp;":"&amp;BG23,'Finish order'!$E:$K,5,FALSE()),"")</f>
        <v/>
      </c>
      <c r="BJ23" s="30" t="str">
        <f aca="false">IFERROR(VLOOKUP(BG$1&amp;":"&amp;BG23,'Finish order'!$E:$K,3,FALSE()),"")</f>
        <v/>
      </c>
      <c r="BK23" s="22" t="str">
        <f aca="false">IFERROR(VLOOKUP(BG$1&amp;":"&amp;BG23,'Finish order'!$E:$K,2,FALSE()),"")</f>
        <v/>
      </c>
      <c r="BN23" s="22" t="n">
        <v>22</v>
      </c>
      <c r="BO23" s="22" t="str">
        <f aca="false">IFERROR(VLOOKUP(BN$1&amp;":"&amp;BN23,'Finish order'!$E:$K,4,FALSE()),"")</f>
        <v/>
      </c>
      <c r="BP23" s="22" t="str">
        <f aca="false">IFERROR(VLOOKUP(BN$1&amp;":"&amp;BN23,'Finish order'!$E:$K,5,FALSE()),"")</f>
        <v/>
      </c>
      <c r="BQ23" s="30" t="str">
        <f aca="false">IFERROR(VLOOKUP(BN$1&amp;":"&amp;BN23,'Finish order'!$E:$K,3,FALSE()),"")</f>
        <v/>
      </c>
      <c r="BR23" s="22" t="str">
        <f aca="false">IFERROR(VLOOKUP(BN$1&amp;":"&amp;BN23,'Finish order'!$E:$K,2,FALSE()),"")</f>
        <v/>
      </c>
      <c r="BU23" s="22" t="n">
        <v>22</v>
      </c>
      <c r="BV23" s="30" t="str">
        <f aca="false">IFERROR(VLOOKUP(BU$1&amp;":"&amp;BU23,'Finish order'!$E:$K,4,FALSE()),"")</f>
        <v/>
      </c>
      <c r="BW23" s="22" t="str">
        <f aca="false">IFERROR(VLOOKUP(BU$1&amp;":"&amp;BU23,'Finish order'!$E:$K,5,FALSE()),"")</f>
        <v/>
      </c>
      <c r="BX23" s="30" t="str">
        <f aca="false">IFERROR(VLOOKUP(BU$1&amp;":"&amp;BU23,'Finish order'!$E:$K,3,FALSE()),"")</f>
        <v/>
      </c>
      <c r="BY23" s="22" t="str">
        <f aca="false">IFERROR(VLOOKUP(BU$1&amp;":"&amp;BU23,'Finish order'!$E:$K,2,FALSE()),"")</f>
        <v/>
      </c>
      <c r="CB23" s="22" t="n">
        <v>22</v>
      </c>
      <c r="CC23" s="30" t="str">
        <f aca="false">IFERROR(VLOOKUP(CB$1&amp;":"&amp;CB23,'Finish order'!$E:$K,4,FALSE()),"")</f>
        <v/>
      </c>
      <c r="CD23" s="22" t="str">
        <f aca="false">IFERROR(VLOOKUP(CB$1&amp;":"&amp;CB23,'Finish order'!$E:$K,5,FALSE()),"")</f>
        <v/>
      </c>
      <c r="CE23" s="30" t="str">
        <f aca="false">IFERROR(VLOOKUP(CB$1&amp;":"&amp;CB23,'Finish order'!$E:$K,3,FALSE()),"")</f>
        <v/>
      </c>
      <c r="CF23" s="22" t="str">
        <f aca="false">IFERROR(VLOOKUP(CB$1&amp;":"&amp;CB23,'Finish order'!$E:$K,2,FALSE()),"")</f>
        <v/>
      </c>
      <c r="CI23" s="31" t="n">
        <v>22</v>
      </c>
      <c r="CJ23" s="22" t="str">
        <f aca="false">IFERROR(VLOOKUP(CI$1&amp;":"&amp;CI23,'Finish order'!$E:$K,4,FALSE()),"")</f>
        <v/>
      </c>
      <c r="CK23" s="22" t="str">
        <f aca="false">IFERROR(VLOOKUP(CI$1&amp;":"&amp;CI23,'Finish order'!$E:$K,5,FALSE()),"")</f>
        <v/>
      </c>
      <c r="CL23" s="30" t="str">
        <f aca="false">IFERROR(VLOOKUP(CI$1&amp;":"&amp;CI23,'Finish order'!$E:$K,3,FALSE()),"")</f>
        <v/>
      </c>
      <c r="CM23" s="22" t="str">
        <f aca="false">IFERROR(VLOOKUP(CI$1&amp;":"&amp;CI23,'Finish order'!$E:$K,2,FALSE()),"")</f>
        <v/>
      </c>
      <c r="CP23" s="31" t="n">
        <v>22</v>
      </c>
      <c r="CQ23" s="22" t="str">
        <f aca="false">IFERROR(VLOOKUP(CP$1&amp;":"&amp;CP23,'Finish order'!$E:$K,4,FALSE()),"")</f>
        <v/>
      </c>
      <c r="CR23" s="22" t="str">
        <f aca="false">IFERROR(VLOOKUP(CP$1&amp;":"&amp;CP23,'Finish order'!$E:$K,5,FALSE()),"")</f>
        <v/>
      </c>
      <c r="CS23" s="30" t="str">
        <f aca="false">IFERROR(VLOOKUP(CP$1&amp;":"&amp;CP23,'Finish order'!$E:$K,3,FALSE()),"")</f>
        <v/>
      </c>
      <c r="CT23" s="22" t="str">
        <f aca="false">IFERROR(VLOOKUP(CP$1&amp;":"&amp;CP23,'Finish order'!$E:$K,2,FALSE()),"")</f>
        <v/>
      </c>
      <c r="CV23" s="30"/>
      <c r="CW23" s="22" t="n">
        <v>22</v>
      </c>
      <c r="CX23" s="22" t="str">
        <f aca="false">IFERROR(VLOOKUP(CW$1&amp;":"&amp;CW23,'Finish order'!$E:$K,4,FALSE()),"")</f>
        <v/>
      </c>
      <c r="CY23" s="22" t="str">
        <f aca="false">IFERROR(VLOOKUP(CW$1&amp;":"&amp;CW23,'Finish order'!$E:$K,5,FALSE()),"")</f>
        <v/>
      </c>
      <c r="CZ23" s="30" t="str">
        <f aca="false">IFERROR(VLOOKUP(CW$1&amp;":"&amp;CW23,'Finish order'!$E:$K,3,FALSE()),"")</f>
        <v/>
      </c>
      <c r="DA23" s="22" t="str">
        <f aca="false">IFERROR(VLOOKUP(CW$1&amp;":"&amp;CW23,'Finish order'!$E:$K,2,FALSE()),"")</f>
        <v/>
      </c>
      <c r="DC23" s="30"/>
      <c r="DD23" s="22" t="n">
        <v>22</v>
      </c>
      <c r="DE23" s="22" t="str">
        <f aca="false">IFERROR(VLOOKUP(DD$1&amp;":"&amp;DD23,'Finish order'!$E:$K,4,FALSE()),"")</f>
        <v/>
      </c>
      <c r="DF23" s="22" t="str">
        <f aca="false">IFERROR(VLOOKUP(DD$1&amp;":"&amp;DD23,'Finish order'!$E:$K,5,FALSE()),"")</f>
        <v/>
      </c>
      <c r="DG23" s="30" t="str">
        <f aca="false">IFERROR(VLOOKUP(DD$1&amp;":"&amp;DD23,'Finish order'!$E:$K,3,FALSE()),"")</f>
        <v/>
      </c>
      <c r="DH23" s="22" t="str">
        <f aca="false">IFERROR(VLOOKUP(DD$1&amp;":"&amp;DD23,'Finish order'!$E:$K,2,FALSE()),"")</f>
        <v/>
      </c>
      <c r="DI23" s="30"/>
      <c r="DK23" s="22" t="n">
        <v>22</v>
      </c>
      <c r="DL23" s="22" t="str">
        <f aca="false">IFERROR(VLOOKUP(DK$1&amp;":"&amp;DK23,'Finish order'!$E:$K,4,FALSE()),"")</f>
        <v/>
      </c>
      <c r="DM23" s="22" t="str">
        <f aca="false">IFERROR(VLOOKUP(DK$1&amp;":"&amp;DK23,'Finish order'!$E:$K,5,FALSE()),"")</f>
        <v/>
      </c>
      <c r="DN23" s="30" t="str">
        <f aca="false">IFERROR(VLOOKUP(DK$1&amp;":"&amp;DK23,'Finish order'!$E:$K,3,FALSE()),"")</f>
        <v/>
      </c>
      <c r="DO23" s="22" t="str">
        <f aca="false">IFERROR(VLOOKUP(DK$1&amp;":"&amp;DK23,'Finish order'!$E:$K,2,FALSE()),"")</f>
        <v/>
      </c>
      <c r="DQ23" s="30"/>
      <c r="DR23" s="22" t="n">
        <v>22</v>
      </c>
      <c r="DS23" s="22" t="str">
        <f aca="false">IFERROR(VLOOKUP(DR$1&amp;":"&amp;DR23,'Finish order'!$E:$K,4,FALSE()),"")</f>
        <v/>
      </c>
      <c r="DT23" s="22" t="str">
        <f aca="false">IFERROR(VLOOKUP(DR$1&amp;":"&amp;DR23,'Finish order'!$E:$K,5,FALSE()),"")</f>
        <v/>
      </c>
      <c r="DU23" s="30" t="str">
        <f aca="false">IFERROR(VLOOKUP(DR$1&amp;":"&amp;DR23,'Finish order'!$E:$K,3,FALSE()),"")</f>
        <v/>
      </c>
      <c r="DV23" s="22" t="str">
        <f aca="false">IFERROR(VLOOKUP(DR$1&amp;":"&amp;DR23,'Finish order'!$E:$K,2,FALSE()),"")</f>
        <v/>
      </c>
      <c r="DW23" s="30"/>
    </row>
    <row r="24" customFormat="false" ht="15" hidden="false" customHeight="false" outlineLevel="0" collapsed="false">
      <c r="A24" s="22" t="n">
        <v>23</v>
      </c>
      <c r="B24" s="22" t="str">
        <f aca="false">IFERROR(VLOOKUP($A$1&amp;":"&amp;A24,'Finish order'!C:K,6,FALSE()),"")</f>
        <v>Martin Vasey</v>
      </c>
      <c r="C24" s="22" t="str">
        <f aca="false">IFERROR(VLOOKUP(A$1&amp;":"&amp;A24,'Finish order'!$C:$K,9,FALSE()),"")</f>
        <v>M45</v>
      </c>
      <c r="D24" s="22" t="str">
        <f aca="false">IFERROR(VLOOKUP(A$1&amp;":"&amp;A24,'Finish order'!$C:$K,7,FALSE()),"")</f>
        <v>Middlesbrough &amp; Cleveland Harriers</v>
      </c>
      <c r="E24" s="30" t="n">
        <f aca="false">IFERROR(VLOOKUP($A$1&amp;":"&amp;A24,'Finish order'!C:K,5,FALSE()),"")</f>
        <v>0.0584143518518519</v>
      </c>
      <c r="F24" s="22" t="n">
        <f aca="false">IFERROR(VLOOKUP($A$1&amp;":"&amp;A24,'Finish order'!C:K,4,FALSE()),"")</f>
        <v>612</v>
      </c>
      <c r="G24" s="31" t="n">
        <f aca="false" t="array" ref="G24:G24">IFERROR(SMALL(IF($D$2:$D933=D24,$A$2:$A$911*1.001),1),"")</f>
        <v>23.023</v>
      </c>
      <c r="H24" s="31" t="str">
        <f aca="false" t="array" ref="H24:H24">IFERROR(SMALL(IF($D$2:$D933=D24,$A$2:$A$911*1.0001),2),"")</f>
        <v/>
      </c>
      <c r="I24" s="31" t="str">
        <f aca="false" t="array" ref="I24:I24">IFERROR(SMALL(IF($D$2:$D933=D24,$A$2:$A$911*1.00001),3),"")</f>
        <v/>
      </c>
      <c r="J24" s="31" t="str">
        <f aca="false" t="array" ref="J24:J24">IFERROR(SMALL(IF($D$2:$D933=D24,$A$2:$A$911*1.000001),4),"")</f>
        <v/>
      </c>
      <c r="K24" s="31" t="str">
        <f aca="false">IF(A24&lt;&gt;"", IF(COUNT(G24:J24)=4, SUM(G24:J24), "No"), "")</f>
        <v>No</v>
      </c>
      <c r="L24" s="31" t="str">
        <f aca="false">IF(A24&lt;&gt;"", IF(COUNT(G24:I24)=3, SUM(G24:I24), "No"), "")</f>
        <v>No</v>
      </c>
      <c r="M24" s="31" t="str">
        <f aca="false">IF(A24&lt;&gt;"", IF(COUNT(G24:H24)=2, SUM(G24:H24), "No"), "")</f>
        <v>No</v>
      </c>
      <c r="N24" s="31" t="str">
        <f aca="false">Table1[[#This Row],[Club]]&amp;":"&amp;Table1[[#Headers],[Male]]</f>
        <v>Middlesbrough &amp; Cleveland Harriers:Male</v>
      </c>
      <c r="P24" s="22" t="n">
        <v>23</v>
      </c>
      <c r="Q24" s="22" t="str">
        <f aca="false">IFERROR(VLOOKUP(P$1&amp;":"&amp;P24,'Finish order'!$C:$K,6,FALSE()),"")</f>
        <v>Julie Clayton</v>
      </c>
      <c r="R24" s="22" t="str">
        <f aca="false">IFERROR(VLOOKUP(P$1&amp;":"&amp;P24,'Finish order'!$C:$K,9,FALSE()),"")</f>
        <v>W60</v>
      </c>
      <c r="S24" s="22" t="str">
        <f aca="false">IFERROR(VLOOKUP(P$1&amp;":"&amp;P24,'Finish order'!$C:$K,7,FALSE()),"")</f>
        <v>Scarborough AC</v>
      </c>
      <c r="T24" s="30" t="n">
        <f aca="false">IFERROR(VLOOKUP(P$1&amp;":"&amp;P24,'Finish order'!$C:$K,5,FALSE()),"")</f>
        <v>0.0802430555555556</v>
      </c>
      <c r="U24" s="22" t="n">
        <f aca="false">IFERROR(VLOOKUP(P$1&amp;":"&amp;P24,'Finish order'!$C:$K,4,FALSE()),"")</f>
        <v>276</v>
      </c>
      <c r="V24" s="31" t="n">
        <f aca="false" t="array" ref="V24:V24">IFERROR(SMALL(IF($S$2:$S933=S24,$P$2:$P$911*1.001),1),"")</f>
        <v>2.002</v>
      </c>
      <c r="W24" s="31" t="n">
        <f aca="false" t="array" ref="W24:W24">IFERROR(SMALL(IF($S$2:$S933=S24,$P$2:$P$911*1.0001),2),"")</f>
        <v>4.0004</v>
      </c>
      <c r="X24" s="31" t="n">
        <f aca="false" t="array" ref="X24:X24">IFERROR(SMALL(IF($S$2:$S933=S24,$P$2:$P$911*1.00001),3),"")</f>
        <v>8.00008</v>
      </c>
      <c r="Y24" s="31" t="n">
        <f aca="false" t="array" ref="Y24:Y24">IFERROR(SMALL(IF($S$2:$S933=S24,$P$2:$P$911*1.000001),4),"")</f>
        <v>23.000023</v>
      </c>
      <c r="Z24" s="31" t="n">
        <f aca="false">IF(P24&lt;&gt;"", IF(COUNT(V24:Y24)=4, SUM(V24:Y24), "No"), "")</f>
        <v>37.002503</v>
      </c>
      <c r="AA24" s="31" t="n">
        <f aca="false">IF(P24&lt;&gt;"", IF(COUNT(V24:X24)=3, SUM(V24:X24), "No"), "")</f>
        <v>14.00248</v>
      </c>
      <c r="AB24" s="31" t="n">
        <f aca="false">IF(P24&lt;&gt;"", IF(COUNT(V24:W24)=2, SUM(V24:W24), "No"), "")</f>
        <v>6.0024</v>
      </c>
      <c r="AC24" s="31" t="str">
        <f aca="false">Table4[[#This Row],[Club]]&amp;":"&amp;Table4[[#Headers],[Female]]</f>
        <v>Scarborough AC:Female</v>
      </c>
      <c r="AE24" s="22" t="n">
        <v>23</v>
      </c>
      <c r="AF24" s="22" t="str">
        <f aca="false">IFERROR(VLOOKUP(AE$1&amp;":"&amp;AE24,'Finish order'!$E:$K,4,FALSE()),"")</f>
        <v/>
      </c>
      <c r="AG24" s="22" t="str">
        <f aca="false">IFERROR(VLOOKUP(AE$1&amp;":"&amp;AE24,'Finish order'!$E:$K,5,FALSE()),"")</f>
        <v/>
      </c>
      <c r="AH24" s="30" t="str">
        <f aca="false">IFERROR(VLOOKUP(AE$1&amp;":"&amp;AE24,'Finish order'!$E:$K,3,FALSE()),"")</f>
        <v/>
      </c>
      <c r="AI24" s="22" t="str">
        <f aca="false">IFERROR(VLOOKUP(AE$1&amp;":"&amp;AE24,'Finish order'!$E:$K,2,FALSE()),"")</f>
        <v/>
      </c>
      <c r="AL24" s="22" t="n">
        <v>23</v>
      </c>
      <c r="AM24" s="22" t="str">
        <f aca="false">IFERROR(VLOOKUP(AL$1&amp;":"&amp;AL24,'Finish order'!$E:$K,4,FALSE()),"")</f>
        <v/>
      </c>
      <c r="AN24" s="22" t="str">
        <f aca="false">IFERROR(VLOOKUP(AL$1&amp;":"&amp;AL24,'Finish order'!$E:$K,5,FALSE()),"")</f>
        <v/>
      </c>
      <c r="AO24" s="30" t="str">
        <f aca="false">IFERROR(VLOOKUP(AL$1&amp;":"&amp;AL24,'Finish order'!$E:$K,3,FALSE()),"")</f>
        <v/>
      </c>
      <c r="AP24" s="22" t="str">
        <f aca="false">IFERROR(VLOOKUP(AL$1&amp;":"&amp;AL24,'Finish order'!$E:$K,2,FALSE()),"")</f>
        <v/>
      </c>
      <c r="AS24" s="22" t="n">
        <v>23</v>
      </c>
      <c r="AT24" s="22" t="str">
        <f aca="false">IFERROR(VLOOKUP(AS$1&amp;":"&amp;AS24,'Finish order'!$E:$K,4,FALSE()),"")</f>
        <v/>
      </c>
      <c r="AU24" s="22" t="str">
        <f aca="false">IFERROR(VLOOKUP(AS$1&amp;":"&amp;AS24,'Finish order'!$E:$K,5,FALSE()),"")</f>
        <v/>
      </c>
      <c r="AV24" s="30" t="str">
        <f aca="false">IFERROR(VLOOKUP(AS$1&amp;":"&amp;AS24,'Finish order'!$E:$K,3,FALSE()),"")</f>
        <v/>
      </c>
      <c r="AW24" s="22" t="str">
        <f aca="false">IFERROR(VLOOKUP(AS$1&amp;":"&amp;AS24,'Finish order'!$E:$K,2,FALSE()),"")</f>
        <v/>
      </c>
      <c r="AZ24" s="22" t="n">
        <v>23</v>
      </c>
      <c r="BA24" s="22" t="str">
        <f aca="false">IFERROR(VLOOKUP(AZ$1&amp;":"&amp;AZ24,'Finish order'!$E:$K,4,FALSE()),"")</f>
        <v/>
      </c>
      <c r="BB24" s="22" t="str">
        <f aca="false">IFERROR(VLOOKUP(AZ$1&amp;":"&amp;AZ24,'Finish order'!$E:$K,5,FALSE()),"")</f>
        <v/>
      </c>
      <c r="BC24" s="30" t="str">
        <f aca="false">IFERROR(VLOOKUP(AZ$1&amp;":"&amp;AZ24,'Finish order'!$E:$K,3,FALSE()),"")</f>
        <v/>
      </c>
      <c r="BD24" s="22" t="str">
        <f aca="false">IFERROR(VLOOKUP(AZ$1&amp;":"&amp;AZ24,'Finish order'!$E:$K,2,FALSE()),"")</f>
        <v/>
      </c>
      <c r="BG24" s="22" t="n">
        <v>23</v>
      </c>
      <c r="BH24" s="22" t="str">
        <f aca="false">IFERROR(VLOOKUP(BG$1&amp;":"&amp;BG24,'Finish order'!$E:$K,4,FALSE()),"")</f>
        <v/>
      </c>
      <c r="BI24" s="22" t="str">
        <f aca="false">IFERROR(VLOOKUP(BG$1&amp;":"&amp;BG24,'Finish order'!$E:$K,5,FALSE()),"")</f>
        <v/>
      </c>
      <c r="BJ24" s="30" t="str">
        <f aca="false">IFERROR(VLOOKUP(BG$1&amp;":"&amp;BG24,'Finish order'!$E:$K,3,FALSE()),"")</f>
        <v/>
      </c>
      <c r="BK24" s="22" t="str">
        <f aca="false">IFERROR(VLOOKUP(BG$1&amp;":"&amp;BG24,'Finish order'!$E:$K,2,FALSE()),"")</f>
        <v/>
      </c>
      <c r="BN24" s="22" t="n">
        <v>23</v>
      </c>
      <c r="BO24" s="22" t="str">
        <f aca="false">IFERROR(VLOOKUP(BN$1&amp;":"&amp;BN24,'Finish order'!$E:$K,4,FALSE()),"")</f>
        <v/>
      </c>
      <c r="BP24" s="22" t="str">
        <f aca="false">IFERROR(VLOOKUP(BN$1&amp;":"&amp;BN24,'Finish order'!$E:$K,5,FALSE()),"")</f>
        <v/>
      </c>
      <c r="BQ24" s="30" t="str">
        <f aca="false">IFERROR(VLOOKUP(BN$1&amp;":"&amp;BN24,'Finish order'!$E:$K,3,FALSE()),"")</f>
        <v/>
      </c>
      <c r="BR24" s="22" t="str">
        <f aca="false">IFERROR(VLOOKUP(BN$1&amp;":"&amp;BN24,'Finish order'!$E:$K,2,FALSE()),"")</f>
        <v/>
      </c>
      <c r="BU24" s="22" t="n">
        <v>23</v>
      </c>
      <c r="BV24" s="30" t="str">
        <f aca="false">IFERROR(VLOOKUP(BU$1&amp;":"&amp;BU24,'Finish order'!$E:$K,4,FALSE()),"")</f>
        <v/>
      </c>
      <c r="BW24" s="22" t="str">
        <f aca="false">IFERROR(VLOOKUP(BU$1&amp;":"&amp;BU24,'Finish order'!$E:$K,5,FALSE()),"")</f>
        <v/>
      </c>
      <c r="BX24" s="30" t="str">
        <f aca="false">IFERROR(VLOOKUP(BU$1&amp;":"&amp;BU24,'Finish order'!$E:$K,3,FALSE()),"")</f>
        <v/>
      </c>
      <c r="BY24" s="22" t="str">
        <f aca="false">IFERROR(VLOOKUP(BU$1&amp;":"&amp;BU24,'Finish order'!$E:$K,2,FALSE()),"")</f>
        <v/>
      </c>
      <c r="CB24" s="22" t="n">
        <v>23</v>
      </c>
      <c r="CC24" s="30" t="str">
        <f aca="false">IFERROR(VLOOKUP(CB$1&amp;":"&amp;CB24,'Finish order'!$E:$K,4,FALSE()),"")</f>
        <v/>
      </c>
      <c r="CD24" s="22" t="str">
        <f aca="false">IFERROR(VLOOKUP(CB$1&amp;":"&amp;CB24,'Finish order'!$E:$K,5,FALSE()),"")</f>
        <v/>
      </c>
      <c r="CE24" s="30" t="str">
        <f aca="false">IFERROR(VLOOKUP(CB$1&amp;":"&amp;CB24,'Finish order'!$E:$K,3,FALSE()),"")</f>
        <v/>
      </c>
      <c r="CF24" s="22" t="str">
        <f aca="false">IFERROR(VLOOKUP(CB$1&amp;":"&amp;CB24,'Finish order'!$E:$K,2,FALSE()),"")</f>
        <v/>
      </c>
      <c r="CI24" s="31" t="n">
        <v>23</v>
      </c>
      <c r="CJ24" s="22" t="str">
        <f aca="false">IFERROR(VLOOKUP(CI$1&amp;":"&amp;CI24,'Finish order'!$E:$K,4,FALSE()),"")</f>
        <v/>
      </c>
      <c r="CK24" s="22" t="str">
        <f aca="false">IFERROR(VLOOKUP(CI$1&amp;":"&amp;CI24,'Finish order'!$E:$K,5,FALSE()),"")</f>
        <v/>
      </c>
      <c r="CL24" s="30" t="str">
        <f aca="false">IFERROR(VLOOKUP(CI$1&amp;":"&amp;CI24,'Finish order'!$E:$K,3,FALSE()),"")</f>
        <v/>
      </c>
      <c r="CM24" s="22" t="str">
        <f aca="false">IFERROR(VLOOKUP(CI$1&amp;":"&amp;CI24,'Finish order'!$E:$K,2,FALSE()),"")</f>
        <v/>
      </c>
      <c r="CP24" s="31" t="n">
        <v>23</v>
      </c>
      <c r="CQ24" s="22" t="str">
        <f aca="false">IFERROR(VLOOKUP(CP$1&amp;":"&amp;CP24,'Finish order'!$E:$K,4,FALSE()),"")</f>
        <v/>
      </c>
      <c r="CR24" s="22" t="str">
        <f aca="false">IFERROR(VLOOKUP(CP$1&amp;":"&amp;CP24,'Finish order'!$E:$K,5,FALSE()),"")</f>
        <v/>
      </c>
      <c r="CS24" s="30" t="str">
        <f aca="false">IFERROR(VLOOKUP(CP$1&amp;":"&amp;CP24,'Finish order'!$E:$K,3,FALSE()),"")</f>
        <v/>
      </c>
      <c r="CT24" s="22" t="str">
        <f aca="false">IFERROR(VLOOKUP(CP$1&amp;":"&amp;CP24,'Finish order'!$E:$K,2,FALSE()),"")</f>
        <v/>
      </c>
      <c r="CV24" s="30"/>
      <c r="CW24" s="22" t="n">
        <v>23</v>
      </c>
      <c r="CX24" s="22" t="str">
        <f aca="false">IFERROR(VLOOKUP(CW$1&amp;":"&amp;CW24,'Finish order'!$E:$K,4,FALSE()),"")</f>
        <v/>
      </c>
      <c r="CY24" s="22" t="str">
        <f aca="false">IFERROR(VLOOKUP(CW$1&amp;":"&amp;CW24,'Finish order'!$E:$K,5,FALSE()),"")</f>
        <v/>
      </c>
      <c r="CZ24" s="30" t="str">
        <f aca="false">IFERROR(VLOOKUP(CW$1&amp;":"&amp;CW24,'Finish order'!$E:$K,3,FALSE()),"")</f>
        <v/>
      </c>
      <c r="DA24" s="22" t="str">
        <f aca="false">IFERROR(VLOOKUP(CW$1&amp;":"&amp;CW24,'Finish order'!$E:$K,2,FALSE()),"")</f>
        <v/>
      </c>
      <c r="DC24" s="30"/>
      <c r="DD24" s="22" t="n">
        <v>23</v>
      </c>
      <c r="DE24" s="22" t="str">
        <f aca="false">IFERROR(VLOOKUP(DD$1&amp;":"&amp;DD24,'Finish order'!$E:$K,4,FALSE()),"")</f>
        <v/>
      </c>
      <c r="DF24" s="22" t="str">
        <f aca="false">IFERROR(VLOOKUP(DD$1&amp;":"&amp;DD24,'Finish order'!$E:$K,5,FALSE()),"")</f>
        <v/>
      </c>
      <c r="DG24" s="30" t="str">
        <f aca="false">IFERROR(VLOOKUP(DD$1&amp;":"&amp;DD24,'Finish order'!$E:$K,3,FALSE()),"")</f>
        <v/>
      </c>
      <c r="DH24" s="22" t="str">
        <f aca="false">IFERROR(VLOOKUP(DD$1&amp;":"&amp;DD24,'Finish order'!$E:$K,2,FALSE()),"")</f>
        <v/>
      </c>
      <c r="DI24" s="30"/>
      <c r="DK24" s="22" t="n">
        <v>23</v>
      </c>
      <c r="DL24" s="22" t="str">
        <f aca="false">IFERROR(VLOOKUP(DK$1&amp;":"&amp;DK24,'Finish order'!$E:$K,4,FALSE()),"")</f>
        <v/>
      </c>
      <c r="DM24" s="22" t="str">
        <f aca="false">IFERROR(VLOOKUP(DK$1&amp;":"&amp;DK24,'Finish order'!$E:$K,5,FALSE()),"")</f>
        <v/>
      </c>
      <c r="DN24" s="30" t="str">
        <f aca="false">IFERROR(VLOOKUP(DK$1&amp;":"&amp;DK24,'Finish order'!$E:$K,3,FALSE()),"")</f>
        <v/>
      </c>
      <c r="DO24" s="22" t="str">
        <f aca="false">IFERROR(VLOOKUP(DK$1&amp;":"&amp;DK24,'Finish order'!$E:$K,2,FALSE()),"")</f>
        <v/>
      </c>
      <c r="DQ24" s="30"/>
      <c r="DR24" s="22" t="n">
        <v>23</v>
      </c>
      <c r="DS24" s="22" t="str">
        <f aca="false">IFERROR(VLOOKUP(DR$1&amp;":"&amp;DR24,'Finish order'!$E:$K,4,FALSE()),"")</f>
        <v/>
      </c>
      <c r="DT24" s="22" t="str">
        <f aca="false">IFERROR(VLOOKUP(DR$1&amp;":"&amp;DR24,'Finish order'!$E:$K,5,FALSE()),"")</f>
        <v/>
      </c>
      <c r="DU24" s="30" t="str">
        <f aca="false">IFERROR(VLOOKUP(DR$1&amp;":"&amp;DR24,'Finish order'!$E:$K,3,FALSE()),"")</f>
        <v/>
      </c>
      <c r="DV24" s="22" t="str">
        <f aca="false">IFERROR(VLOOKUP(DR$1&amp;":"&amp;DR24,'Finish order'!$E:$K,2,FALSE()),"")</f>
        <v/>
      </c>
      <c r="DW24" s="30"/>
    </row>
    <row r="25" customFormat="false" ht="15" hidden="false" customHeight="false" outlineLevel="0" collapsed="false">
      <c r="A25" s="22" t="n">
        <v>24</v>
      </c>
      <c r="B25" s="22" t="str">
        <f aca="false">IFERROR(VLOOKUP($A$1&amp;":"&amp;A25,'Finish order'!C:K,6,FALSE()),"")</f>
        <v>Stephen Hardy</v>
      </c>
      <c r="C25" s="22" t="str">
        <f aca="false">IFERROR(VLOOKUP(A$1&amp;":"&amp;A25,'Finish order'!$C:$K,9,FALSE()),"")</f>
        <v>M50</v>
      </c>
      <c r="D25" s="22" t="str">
        <f aca="false">IFERROR(VLOOKUP(A$1&amp;":"&amp;A25,'Finish order'!$C:$K,7,FALSE()),"")</f>
        <v>Loftus &amp; Whitby AC</v>
      </c>
      <c r="E25" s="30" t="n">
        <f aca="false">IFERROR(VLOOKUP($A$1&amp;":"&amp;A25,'Finish order'!C:K,5,FALSE()),"")</f>
        <v>0.0591319444444444</v>
      </c>
      <c r="F25" s="22" t="n">
        <f aca="false">IFERROR(VLOOKUP($A$1&amp;":"&amp;A25,'Finish order'!C:K,4,FALSE()),"")</f>
        <v>701</v>
      </c>
      <c r="G25" s="31" t="n">
        <f aca="false" t="array" ref="G25:G25">IFERROR(SMALL(IF($D$2:$D934=D25,$A$2:$A$911*1.001),1),"")</f>
        <v>14.014</v>
      </c>
      <c r="H25" s="31" t="n">
        <f aca="false" t="array" ref="H25:H25">IFERROR(SMALL(IF($D$2:$D934=D25,$A$2:$A$911*1.0001),2),"")</f>
        <v>24.0024</v>
      </c>
      <c r="I25" s="31" t="n">
        <f aca="false" t="array" ref="I25:I25">IFERROR(SMALL(IF($D$2:$D934=D25,$A$2:$A$911*1.00001),3),"")</f>
        <v>36.00036</v>
      </c>
      <c r="J25" s="31" t="n">
        <f aca="false" t="array" ref="J25:J25">IFERROR(SMALL(IF($D$2:$D934=D25,$A$2:$A$911*1.000001),4),"")</f>
        <v>43.000043</v>
      </c>
      <c r="K25" s="31" t="n">
        <f aca="false">IF(A25&lt;&gt;"", IF(COUNT(G25:J25)=4, SUM(G25:J25), "No"), "")</f>
        <v>117.016803</v>
      </c>
      <c r="L25" s="31" t="n">
        <f aca="false">IF(A25&lt;&gt;"", IF(COUNT(G25:I25)=3, SUM(G25:I25), "No"), "")</f>
        <v>74.01676</v>
      </c>
      <c r="M25" s="31" t="n">
        <f aca="false">IF(A25&lt;&gt;"", IF(COUNT(G25:H25)=2, SUM(G25:H25), "No"), "")</f>
        <v>38.0164</v>
      </c>
      <c r="N25" s="31" t="str">
        <f aca="false">Table1[[#This Row],[Club]]&amp;":"&amp;Table1[[#Headers],[Male]]</f>
        <v>Loftus &amp; Whitby AC:Male</v>
      </c>
      <c r="P25" s="22" t="n">
        <v>24</v>
      </c>
      <c r="Q25" s="22" t="str">
        <f aca="false">IFERROR(VLOOKUP(P$1&amp;":"&amp;P25,'Finish order'!$C:$K,6,FALSE()),"")</f>
        <v>Sarah Walch</v>
      </c>
      <c r="R25" s="22" t="str">
        <f aca="false">IFERROR(VLOOKUP(P$1&amp;":"&amp;P25,'Finish order'!$C:$K,9,FALSE()),"")</f>
        <v>W45</v>
      </c>
      <c r="S25" s="22" t="str">
        <f aca="false">IFERROR(VLOOKUP(P$1&amp;":"&amp;P25,'Finish order'!$C:$K,7,FALSE()),"")</f>
        <v>Denby Dale AC</v>
      </c>
      <c r="T25" s="30" t="n">
        <f aca="false">IFERROR(VLOOKUP(P$1&amp;":"&amp;P25,'Finish order'!$C:$K,5,FALSE()),"")</f>
        <v>0.0848032407407407</v>
      </c>
      <c r="U25" s="22" t="n">
        <f aca="false">IFERROR(VLOOKUP(P$1&amp;":"&amp;P25,'Finish order'!$C:$K,4,FALSE()),"")</f>
        <v>155</v>
      </c>
      <c r="V25" s="31" t="n">
        <f aca="false" t="array" ref="V25:V25">IFERROR(SMALL(IF($S$2:$S934=S25,$P$2:$P$911*1.001),1),"")</f>
        <v>24.024</v>
      </c>
      <c r="W25" s="31" t="str">
        <f aca="false" t="array" ref="W25:W25">IFERROR(SMALL(IF($S$2:$S934=S25,$P$2:$P$911*1.0001),2),"")</f>
        <v/>
      </c>
      <c r="X25" s="31" t="str">
        <f aca="false" t="array" ref="X25:X25">IFERROR(SMALL(IF($S$2:$S934=S25,$P$2:$P$911*1.00001),3),"")</f>
        <v/>
      </c>
      <c r="Y25" s="31" t="str">
        <f aca="false" t="array" ref="Y25:Y25">IFERROR(SMALL(IF($S$2:$S934=S25,$P$2:$P$911*1.000001),4),"")</f>
        <v/>
      </c>
      <c r="Z25" s="31" t="str">
        <f aca="false">IF(P25&lt;&gt;"", IF(COUNT(V25:Y25)=4, SUM(V25:Y25), "No"), "")</f>
        <v>No</v>
      </c>
      <c r="AA25" s="31" t="str">
        <f aca="false">IF(P25&lt;&gt;"", IF(COUNT(V25:X25)=3, SUM(V25:X25), "No"), "")</f>
        <v>No</v>
      </c>
      <c r="AB25" s="31" t="str">
        <f aca="false">IF(P25&lt;&gt;"", IF(COUNT(V25:W25)=2, SUM(V25:W25), "No"), "")</f>
        <v>No</v>
      </c>
      <c r="AC25" s="31" t="str">
        <f aca="false">Table4[[#This Row],[Club]]&amp;":"&amp;Table4[[#Headers],[Female]]</f>
        <v>Denby Dale AC:Female</v>
      </c>
      <c r="AE25" s="22" t="n">
        <v>24</v>
      </c>
      <c r="AF25" s="22" t="str">
        <f aca="false">IFERROR(VLOOKUP(AE$1&amp;":"&amp;AE25,'Finish order'!$E:$K,4,FALSE()),"")</f>
        <v/>
      </c>
      <c r="AG25" s="22" t="str">
        <f aca="false">IFERROR(VLOOKUP(AE$1&amp;":"&amp;AE25,'Finish order'!$E:$K,5,FALSE()),"")</f>
        <v/>
      </c>
      <c r="AH25" s="30" t="str">
        <f aca="false">IFERROR(VLOOKUP(AE$1&amp;":"&amp;AE25,'Finish order'!$E:$K,3,FALSE()),"")</f>
        <v/>
      </c>
      <c r="AI25" s="22" t="str">
        <f aca="false">IFERROR(VLOOKUP(AE$1&amp;":"&amp;AE25,'Finish order'!$E:$K,2,FALSE()),"")</f>
        <v/>
      </c>
      <c r="AL25" s="22" t="n">
        <v>24</v>
      </c>
      <c r="AM25" s="22" t="str">
        <f aca="false">IFERROR(VLOOKUP(AL$1&amp;":"&amp;AL25,'Finish order'!$E:$K,4,FALSE()),"")</f>
        <v/>
      </c>
      <c r="AN25" s="22" t="str">
        <f aca="false">IFERROR(VLOOKUP(AL$1&amp;":"&amp;AL25,'Finish order'!$E:$K,5,FALSE()),"")</f>
        <v/>
      </c>
      <c r="AO25" s="30" t="str">
        <f aca="false">IFERROR(VLOOKUP(AL$1&amp;":"&amp;AL25,'Finish order'!$E:$K,3,FALSE()),"")</f>
        <v/>
      </c>
      <c r="AP25" s="22" t="str">
        <f aca="false">IFERROR(VLOOKUP(AL$1&amp;":"&amp;AL25,'Finish order'!$E:$K,2,FALSE()),"")</f>
        <v/>
      </c>
      <c r="AS25" s="22" t="n">
        <v>24</v>
      </c>
      <c r="AT25" s="22" t="str">
        <f aca="false">IFERROR(VLOOKUP(AS$1&amp;":"&amp;AS25,'Finish order'!$E:$K,4,FALSE()),"")</f>
        <v/>
      </c>
      <c r="AU25" s="22" t="str">
        <f aca="false">IFERROR(VLOOKUP(AS$1&amp;":"&amp;AS25,'Finish order'!$E:$K,5,FALSE()),"")</f>
        <v/>
      </c>
      <c r="AV25" s="30" t="str">
        <f aca="false">IFERROR(VLOOKUP(AS$1&amp;":"&amp;AS25,'Finish order'!$E:$K,3,FALSE()),"")</f>
        <v/>
      </c>
      <c r="AW25" s="22" t="str">
        <f aca="false">IFERROR(VLOOKUP(AS$1&amp;":"&amp;AS25,'Finish order'!$E:$K,2,FALSE()),"")</f>
        <v/>
      </c>
      <c r="AZ25" s="22" t="n">
        <v>24</v>
      </c>
      <c r="BA25" s="22" t="str">
        <f aca="false">IFERROR(VLOOKUP(AZ$1&amp;":"&amp;AZ25,'Finish order'!$E:$K,4,FALSE()),"")</f>
        <v/>
      </c>
      <c r="BB25" s="22" t="str">
        <f aca="false">IFERROR(VLOOKUP(AZ$1&amp;":"&amp;AZ25,'Finish order'!$E:$K,5,FALSE()),"")</f>
        <v/>
      </c>
      <c r="BC25" s="30" t="str">
        <f aca="false">IFERROR(VLOOKUP(AZ$1&amp;":"&amp;AZ25,'Finish order'!$E:$K,3,FALSE()),"")</f>
        <v/>
      </c>
      <c r="BD25" s="22" t="str">
        <f aca="false">IFERROR(VLOOKUP(AZ$1&amp;":"&amp;AZ25,'Finish order'!$E:$K,2,FALSE()),"")</f>
        <v/>
      </c>
      <c r="BG25" s="22" t="n">
        <v>24</v>
      </c>
      <c r="BH25" s="22" t="str">
        <f aca="false">IFERROR(VLOOKUP(BG$1&amp;":"&amp;BG25,'Finish order'!$E:$K,4,FALSE()),"")</f>
        <v/>
      </c>
      <c r="BI25" s="22" t="str">
        <f aca="false">IFERROR(VLOOKUP(BG$1&amp;":"&amp;BG25,'Finish order'!$E:$K,5,FALSE()),"")</f>
        <v/>
      </c>
      <c r="BJ25" s="30" t="str">
        <f aca="false">IFERROR(VLOOKUP(BG$1&amp;":"&amp;BG25,'Finish order'!$E:$K,3,FALSE()),"")</f>
        <v/>
      </c>
      <c r="BK25" s="22" t="str">
        <f aca="false">IFERROR(VLOOKUP(BG$1&amp;":"&amp;BG25,'Finish order'!$E:$K,2,FALSE()),"")</f>
        <v/>
      </c>
      <c r="BN25" s="22" t="n">
        <v>24</v>
      </c>
      <c r="BO25" s="22" t="str">
        <f aca="false">IFERROR(VLOOKUP(BN$1&amp;":"&amp;BN25,'Finish order'!$E:$K,4,FALSE()),"")</f>
        <v/>
      </c>
      <c r="BP25" s="22" t="str">
        <f aca="false">IFERROR(VLOOKUP(BN$1&amp;":"&amp;BN25,'Finish order'!$E:$K,5,FALSE()),"")</f>
        <v/>
      </c>
      <c r="BQ25" s="30" t="str">
        <f aca="false">IFERROR(VLOOKUP(BN$1&amp;":"&amp;BN25,'Finish order'!$E:$K,3,FALSE()),"")</f>
        <v/>
      </c>
      <c r="BR25" s="22" t="str">
        <f aca="false">IFERROR(VLOOKUP(BN$1&amp;":"&amp;BN25,'Finish order'!$E:$K,2,FALSE()),"")</f>
        <v/>
      </c>
      <c r="BU25" s="22" t="n">
        <v>24</v>
      </c>
      <c r="BV25" s="30" t="str">
        <f aca="false">IFERROR(VLOOKUP(BU$1&amp;":"&amp;BU25,'Finish order'!$E:$K,4,FALSE()),"")</f>
        <v/>
      </c>
      <c r="BW25" s="22" t="str">
        <f aca="false">IFERROR(VLOOKUP(BU$1&amp;":"&amp;BU25,'Finish order'!$E:$K,5,FALSE()),"")</f>
        <v/>
      </c>
      <c r="BX25" s="30" t="str">
        <f aca="false">IFERROR(VLOOKUP(BU$1&amp;":"&amp;BU25,'Finish order'!$E:$K,3,FALSE()),"")</f>
        <v/>
      </c>
      <c r="BY25" s="22" t="str">
        <f aca="false">IFERROR(VLOOKUP(BU$1&amp;":"&amp;BU25,'Finish order'!$E:$K,2,FALSE()),"")</f>
        <v/>
      </c>
      <c r="CB25" s="22" t="n">
        <v>24</v>
      </c>
      <c r="CC25" s="30" t="str">
        <f aca="false">IFERROR(VLOOKUP(CB$1&amp;":"&amp;CB25,'Finish order'!$E:$K,4,FALSE()),"")</f>
        <v/>
      </c>
      <c r="CD25" s="22" t="str">
        <f aca="false">IFERROR(VLOOKUP(CB$1&amp;":"&amp;CB25,'Finish order'!$E:$K,5,FALSE()),"")</f>
        <v/>
      </c>
      <c r="CE25" s="30" t="str">
        <f aca="false">IFERROR(VLOOKUP(CB$1&amp;":"&amp;CB25,'Finish order'!$E:$K,3,FALSE()),"")</f>
        <v/>
      </c>
      <c r="CF25" s="22" t="str">
        <f aca="false">IFERROR(VLOOKUP(CB$1&amp;":"&amp;CB25,'Finish order'!$E:$K,2,FALSE()),"")</f>
        <v/>
      </c>
      <c r="CI25" s="31" t="n">
        <v>24</v>
      </c>
      <c r="CJ25" s="22" t="str">
        <f aca="false">IFERROR(VLOOKUP(CI$1&amp;":"&amp;CI25,'Finish order'!$E:$K,4,FALSE()),"")</f>
        <v/>
      </c>
      <c r="CK25" s="22" t="str">
        <f aca="false">IFERROR(VLOOKUP(CI$1&amp;":"&amp;CI25,'Finish order'!$E:$K,5,FALSE()),"")</f>
        <v/>
      </c>
      <c r="CL25" s="30" t="str">
        <f aca="false">IFERROR(VLOOKUP(CI$1&amp;":"&amp;CI25,'Finish order'!$E:$K,3,FALSE()),"")</f>
        <v/>
      </c>
      <c r="CM25" s="22" t="str">
        <f aca="false">IFERROR(VLOOKUP(CI$1&amp;":"&amp;CI25,'Finish order'!$E:$K,2,FALSE()),"")</f>
        <v/>
      </c>
      <c r="CP25" s="31" t="n">
        <v>24</v>
      </c>
      <c r="CQ25" s="22" t="str">
        <f aca="false">IFERROR(VLOOKUP(CP$1&amp;":"&amp;CP25,'Finish order'!$E:$K,4,FALSE()),"")</f>
        <v/>
      </c>
      <c r="CR25" s="22" t="str">
        <f aca="false">IFERROR(VLOOKUP(CP$1&amp;":"&amp;CP25,'Finish order'!$E:$K,5,FALSE()),"")</f>
        <v/>
      </c>
      <c r="CS25" s="30" t="str">
        <f aca="false">IFERROR(VLOOKUP(CP$1&amp;":"&amp;CP25,'Finish order'!$E:$K,3,FALSE()),"")</f>
        <v/>
      </c>
      <c r="CT25" s="22" t="str">
        <f aca="false">IFERROR(VLOOKUP(CP$1&amp;":"&amp;CP25,'Finish order'!$E:$K,2,FALSE()),"")</f>
        <v/>
      </c>
      <c r="CV25" s="30"/>
      <c r="CW25" s="22" t="n">
        <v>24</v>
      </c>
      <c r="CX25" s="22" t="str">
        <f aca="false">IFERROR(VLOOKUP(CW$1&amp;":"&amp;CW25,'Finish order'!$E:$K,4,FALSE()),"")</f>
        <v/>
      </c>
      <c r="CY25" s="22" t="str">
        <f aca="false">IFERROR(VLOOKUP(CW$1&amp;":"&amp;CW25,'Finish order'!$E:$K,5,FALSE()),"")</f>
        <v/>
      </c>
      <c r="CZ25" s="30" t="str">
        <f aca="false">IFERROR(VLOOKUP(CW$1&amp;":"&amp;CW25,'Finish order'!$E:$K,3,FALSE()),"")</f>
        <v/>
      </c>
      <c r="DA25" s="22" t="str">
        <f aca="false">IFERROR(VLOOKUP(CW$1&amp;":"&amp;CW25,'Finish order'!$E:$K,2,FALSE()),"")</f>
        <v/>
      </c>
      <c r="DC25" s="30"/>
      <c r="DD25" s="22" t="n">
        <v>24</v>
      </c>
      <c r="DE25" s="22" t="str">
        <f aca="false">IFERROR(VLOOKUP(DD$1&amp;":"&amp;DD25,'Finish order'!$E:$K,4,FALSE()),"")</f>
        <v/>
      </c>
      <c r="DF25" s="22" t="str">
        <f aca="false">IFERROR(VLOOKUP(DD$1&amp;":"&amp;DD25,'Finish order'!$E:$K,5,FALSE()),"")</f>
        <v/>
      </c>
      <c r="DG25" s="30" t="str">
        <f aca="false">IFERROR(VLOOKUP(DD$1&amp;":"&amp;DD25,'Finish order'!$E:$K,3,FALSE()),"")</f>
        <v/>
      </c>
      <c r="DH25" s="22" t="str">
        <f aca="false">IFERROR(VLOOKUP(DD$1&amp;":"&amp;DD25,'Finish order'!$E:$K,2,FALSE()),"")</f>
        <v/>
      </c>
      <c r="DI25" s="30"/>
      <c r="DK25" s="22" t="n">
        <v>24</v>
      </c>
      <c r="DL25" s="22" t="str">
        <f aca="false">IFERROR(VLOOKUP(DK$1&amp;":"&amp;DK25,'Finish order'!$E:$K,4,FALSE()),"")</f>
        <v/>
      </c>
      <c r="DM25" s="22" t="str">
        <f aca="false">IFERROR(VLOOKUP(DK$1&amp;":"&amp;DK25,'Finish order'!$E:$K,5,FALSE()),"")</f>
        <v/>
      </c>
      <c r="DN25" s="30" t="str">
        <f aca="false">IFERROR(VLOOKUP(DK$1&amp;":"&amp;DK25,'Finish order'!$E:$K,3,FALSE()),"")</f>
        <v/>
      </c>
      <c r="DO25" s="22" t="str">
        <f aca="false">IFERROR(VLOOKUP(DK$1&amp;":"&amp;DK25,'Finish order'!$E:$K,2,FALSE()),"")</f>
        <v/>
      </c>
      <c r="DQ25" s="30"/>
      <c r="DR25" s="22" t="n">
        <v>24</v>
      </c>
      <c r="DS25" s="22" t="str">
        <f aca="false">IFERROR(VLOOKUP(DR$1&amp;":"&amp;DR25,'Finish order'!$E:$K,4,FALSE()),"")</f>
        <v/>
      </c>
      <c r="DT25" s="22" t="str">
        <f aca="false">IFERROR(VLOOKUP(DR$1&amp;":"&amp;DR25,'Finish order'!$E:$K,5,FALSE()),"")</f>
        <v/>
      </c>
      <c r="DU25" s="30" t="str">
        <f aca="false">IFERROR(VLOOKUP(DR$1&amp;":"&amp;DR25,'Finish order'!$E:$K,3,FALSE()),"")</f>
        <v/>
      </c>
      <c r="DV25" s="22" t="str">
        <f aca="false">IFERROR(VLOOKUP(DR$1&amp;":"&amp;DR25,'Finish order'!$E:$K,2,FALSE()),"")</f>
        <v/>
      </c>
      <c r="DW25" s="30"/>
    </row>
    <row r="26" customFormat="false" ht="15" hidden="false" customHeight="false" outlineLevel="0" collapsed="false">
      <c r="A26" s="22" t="n">
        <v>25</v>
      </c>
      <c r="B26" s="22" t="str">
        <f aca="false">IFERROR(VLOOKUP($A$1&amp;":"&amp;A26,'Finish order'!C:K,6,FALSE()),"")</f>
        <v>Neil Rip Ridsdale</v>
      </c>
      <c r="C26" s="22" t="str">
        <f aca="false">IFERROR(VLOOKUP(A$1&amp;":"&amp;A26,'Finish order'!$C:$K,9,FALSE()),"")</f>
        <v>M65</v>
      </c>
      <c r="D26" s="22" t="str">
        <f aca="false">IFERROR(VLOOKUP(A$1&amp;":"&amp;A26,'Finish order'!$C:$K,7,FALSE()),"")</f>
        <v>Esk Valley Fell Club</v>
      </c>
      <c r="E26" s="30" t="n">
        <f aca="false">IFERROR(VLOOKUP($A$1&amp;":"&amp;A26,'Finish order'!C:K,5,FALSE()),"")</f>
        <v>0.0592824074074074</v>
      </c>
      <c r="F26" s="22" t="n">
        <f aca="false">IFERROR(VLOOKUP($A$1&amp;":"&amp;A26,'Finish order'!C:K,4,FALSE()),"")</f>
        <v>950</v>
      </c>
      <c r="G26" s="31" t="n">
        <f aca="false" t="array" ref="G26:G26">IFERROR(SMALL(IF($D$2:$D935=D26,$A$2:$A$911*1.001),1),"")</f>
        <v>5.005</v>
      </c>
      <c r="H26" s="31" t="n">
        <f aca="false" t="array" ref="H26:H26">IFERROR(SMALL(IF($D$2:$D935=D26,$A$2:$A$911*1.0001),2),"")</f>
        <v>7.0007</v>
      </c>
      <c r="I26" s="31" t="n">
        <f aca="false" t="array" ref="I26:I26">IFERROR(SMALL(IF($D$2:$D935=D26,$A$2:$A$911*1.00001),3),"")</f>
        <v>8.00008</v>
      </c>
      <c r="J26" s="31" t="n">
        <f aca="false" t="array" ref="J26:J26">IFERROR(SMALL(IF($D$2:$D935=D26,$A$2:$A$911*1.000001),4),"")</f>
        <v>22.000022</v>
      </c>
      <c r="K26" s="31" t="n">
        <f aca="false">IF(A26&lt;&gt;"", IF(COUNT(G26:J26)=4, SUM(G26:J26), "No"), "")</f>
        <v>42.005802</v>
      </c>
      <c r="L26" s="31" t="n">
        <f aca="false">IF(A26&lt;&gt;"", IF(COUNT(G26:I26)=3, SUM(G26:I26), "No"), "")</f>
        <v>20.00578</v>
      </c>
      <c r="M26" s="31" t="n">
        <f aca="false">IF(A26&lt;&gt;"", IF(COUNT(G26:H26)=2, SUM(G26:H26), "No"), "")</f>
        <v>12.0057</v>
      </c>
      <c r="N26" s="31" t="str">
        <f aca="false">Table1[[#This Row],[Club]]&amp;":"&amp;Table1[[#Headers],[Male]]</f>
        <v>Esk Valley Fell Club:Male</v>
      </c>
      <c r="P26" s="22" t="n">
        <v>25</v>
      </c>
      <c r="Q26" s="22" t="str">
        <f aca="false">IFERROR(VLOOKUP(P$1&amp;":"&amp;P26,'Finish order'!$C:$K,6,FALSE()),"")</f>
        <v>Penny Holland</v>
      </c>
      <c r="R26" s="22" t="str">
        <f aca="false">IFERROR(VLOOKUP(P$1&amp;":"&amp;P26,'Finish order'!$C:$K,9,FALSE()),"")</f>
        <v>W50</v>
      </c>
      <c r="S26" s="22" t="str">
        <f aca="false">IFERROR(VLOOKUP(P$1&amp;":"&amp;P26,'Finish order'!$C:$K,7,FALSE()),"")</f>
        <v>Lets Run</v>
      </c>
      <c r="T26" s="30" t="n">
        <f aca="false">IFERROR(VLOOKUP(P$1&amp;":"&amp;P26,'Finish order'!$C:$K,5,FALSE()),"")</f>
        <v>0.0851273148148148</v>
      </c>
      <c r="U26" s="22" t="n">
        <f aca="false">IFERROR(VLOOKUP(P$1&amp;":"&amp;P26,'Finish order'!$C:$K,4,FALSE()),"")</f>
        <v>216</v>
      </c>
      <c r="V26" s="31" t="n">
        <f aca="false" t="array" ref="V26:V26">IFERROR(SMALL(IF($S$2:$S935=S26,$P$2:$P$911*1.001),1),"")</f>
        <v>25.025</v>
      </c>
      <c r="W26" s="31" t="str">
        <f aca="false" t="array" ref="W26:W26">IFERROR(SMALL(IF($S$2:$S935=S26,$P$2:$P$911*1.0001),2),"")</f>
        <v/>
      </c>
      <c r="X26" s="31" t="str">
        <f aca="false" t="array" ref="X26:X26">IFERROR(SMALL(IF($S$2:$S935=S26,$P$2:$P$911*1.00001),3),"")</f>
        <v/>
      </c>
      <c r="Y26" s="31" t="str">
        <f aca="false" t="array" ref="Y26:Y26">IFERROR(SMALL(IF($S$2:$S935=S26,$P$2:$P$911*1.000001),4),"")</f>
        <v/>
      </c>
      <c r="Z26" s="31" t="str">
        <f aca="false">IF(P26&lt;&gt;"", IF(COUNT(V26:Y26)=4, SUM(V26:Y26), "No"), "")</f>
        <v>No</v>
      </c>
      <c r="AA26" s="31" t="str">
        <f aca="false">IF(P26&lt;&gt;"", IF(COUNT(V26:X26)=3, SUM(V26:X26), "No"), "")</f>
        <v>No</v>
      </c>
      <c r="AB26" s="31" t="str">
        <f aca="false">IF(P26&lt;&gt;"", IF(COUNT(V26:W26)=2, SUM(V26:W26), "No"), "")</f>
        <v>No</v>
      </c>
      <c r="AC26" s="31" t="str">
        <f aca="false">Table4[[#This Row],[Club]]&amp;":"&amp;Table4[[#Headers],[Female]]</f>
        <v>Lets Run:Female</v>
      </c>
      <c r="AE26" s="22" t="n">
        <v>25</v>
      </c>
      <c r="AF26" s="22" t="str">
        <f aca="false">IFERROR(VLOOKUP(AE$1&amp;":"&amp;AE26,'Finish order'!$E:$K,4,FALSE()),"")</f>
        <v/>
      </c>
      <c r="AG26" s="22" t="str">
        <f aca="false">IFERROR(VLOOKUP(AE$1&amp;":"&amp;AE26,'Finish order'!$E:$K,5,FALSE()),"")</f>
        <v/>
      </c>
      <c r="AH26" s="30" t="str">
        <f aca="false">IFERROR(VLOOKUP(AE$1&amp;":"&amp;AE26,'Finish order'!$E:$K,3,FALSE()),"")</f>
        <v/>
      </c>
      <c r="AI26" s="22" t="str">
        <f aca="false">IFERROR(VLOOKUP(AE$1&amp;":"&amp;AE26,'Finish order'!$E:$K,2,FALSE()),"")</f>
        <v/>
      </c>
      <c r="AL26" s="22" t="n">
        <v>25</v>
      </c>
      <c r="AM26" s="22" t="str">
        <f aca="false">IFERROR(VLOOKUP(AL$1&amp;":"&amp;AL26,'Finish order'!$E:$K,4,FALSE()),"")</f>
        <v/>
      </c>
      <c r="AN26" s="22" t="str">
        <f aca="false">IFERROR(VLOOKUP(AL$1&amp;":"&amp;AL26,'Finish order'!$E:$K,5,FALSE()),"")</f>
        <v/>
      </c>
      <c r="AO26" s="30" t="str">
        <f aca="false">IFERROR(VLOOKUP(AL$1&amp;":"&amp;AL26,'Finish order'!$E:$K,3,FALSE()),"")</f>
        <v/>
      </c>
      <c r="AP26" s="22" t="str">
        <f aca="false">IFERROR(VLOOKUP(AL$1&amp;":"&amp;AL26,'Finish order'!$E:$K,2,FALSE()),"")</f>
        <v/>
      </c>
      <c r="AS26" s="22" t="n">
        <v>25</v>
      </c>
      <c r="AT26" s="22" t="str">
        <f aca="false">IFERROR(VLOOKUP(AS$1&amp;":"&amp;AS26,'Finish order'!$E:$K,4,FALSE()),"")</f>
        <v/>
      </c>
      <c r="AU26" s="22" t="str">
        <f aca="false">IFERROR(VLOOKUP(AS$1&amp;":"&amp;AS26,'Finish order'!$E:$K,5,FALSE()),"")</f>
        <v/>
      </c>
      <c r="AV26" s="30" t="str">
        <f aca="false">IFERROR(VLOOKUP(AS$1&amp;":"&amp;AS26,'Finish order'!$E:$K,3,FALSE()),"")</f>
        <v/>
      </c>
      <c r="AW26" s="22" t="str">
        <f aca="false">IFERROR(VLOOKUP(AS$1&amp;":"&amp;AS26,'Finish order'!$E:$K,2,FALSE()),"")</f>
        <v/>
      </c>
      <c r="AZ26" s="22" t="n">
        <v>25</v>
      </c>
      <c r="BA26" s="22" t="str">
        <f aca="false">IFERROR(VLOOKUP(AZ$1&amp;":"&amp;AZ26,'Finish order'!$E:$K,4,FALSE()),"")</f>
        <v/>
      </c>
      <c r="BB26" s="22" t="str">
        <f aca="false">IFERROR(VLOOKUP(AZ$1&amp;":"&amp;AZ26,'Finish order'!$E:$K,5,FALSE()),"")</f>
        <v/>
      </c>
      <c r="BC26" s="30" t="str">
        <f aca="false">IFERROR(VLOOKUP(AZ$1&amp;":"&amp;AZ26,'Finish order'!$E:$K,3,FALSE()),"")</f>
        <v/>
      </c>
      <c r="BD26" s="22" t="str">
        <f aca="false">IFERROR(VLOOKUP(AZ$1&amp;":"&amp;AZ26,'Finish order'!$E:$K,2,FALSE()),"")</f>
        <v/>
      </c>
      <c r="BG26" s="22" t="n">
        <v>25</v>
      </c>
      <c r="BH26" s="22" t="str">
        <f aca="false">IFERROR(VLOOKUP(BG$1&amp;":"&amp;BG26,'Finish order'!$E:$K,4,FALSE()),"")</f>
        <v/>
      </c>
      <c r="BI26" s="22" t="str">
        <f aca="false">IFERROR(VLOOKUP(BG$1&amp;":"&amp;BG26,'Finish order'!$E:$K,5,FALSE()),"")</f>
        <v/>
      </c>
      <c r="BJ26" s="30" t="str">
        <f aca="false">IFERROR(VLOOKUP(BG$1&amp;":"&amp;BG26,'Finish order'!$E:$K,3,FALSE()),"")</f>
        <v/>
      </c>
      <c r="BK26" s="22" t="str">
        <f aca="false">IFERROR(VLOOKUP(BG$1&amp;":"&amp;BG26,'Finish order'!$E:$K,2,FALSE()),"")</f>
        <v/>
      </c>
      <c r="BN26" s="22" t="n">
        <v>25</v>
      </c>
      <c r="BO26" s="22" t="str">
        <f aca="false">IFERROR(VLOOKUP(BN$1&amp;":"&amp;BN26,'Finish order'!$E:$K,4,FALSE()),"")</f>
        <v/>
      </c>
      <c r="BP26" s="22" t="str">
        <f aca="false">IFERROR(VLOOKUP(BN$1&amp;":"&amp;BN26,'Finish order'!$E:$K,5,FALSE()),"")</f>
        <v/>
      </c>
      <c r="BQ26" s="30" t="str">
        <f aca="false">IFERROR(VLOOKUP(BN$1&amp;":"&amp;BN26,'Finish order'!$E:$K,3,FALSE()),"")</f>
        <v/>
      </c>
      <c r="BR26" s="22" t="str">
        <f aca="false">IFERROR(VLOOKUP(BN$1&amp;":"&amp;BN26,'Finish order'!$E:$K,2,FALSE()),"")</f>
        <v/>
      </c>
      <c r="BU26" s="22" t="n">
        <v>25</v>
      </c>
      <c r="BV26" s="30" t="str">
        <f aca="false">IFERROR(VLOOKUP(BU$1&amp;":"&amp;BU26,'Finish order'!$E:$K,4,FALSE()),"")</f>
        <v/>
      </c>
      <c r="BW26" s="22" t="str">
        <f aca="false">IFERROR(VLOOKUP(BU$1&amp;":"&amp;BU26,'Finish order'!$E:$K,5,FALSE()),"")</f>
        <v/>
      </c>
      <c r="BX26" s="30" t="str">
        <f aca="false">IFERROR(VLOOKUP(BU$1&amp;":"&amp;BU26,'Finish order'!$E:$K,3,FALSE()),"")</f>
        <v/>
      </c>
      <c r="BY26" s="22" t="str">
        <f aca="false">IFERROR(VLOOKUP(BU$1&amp;":"&amp;BU26,'Finish order'!$E:$K,2,FALSE()),"")</f>
        <v/>
      </c>
      <c r="CB26" s="22" t="n">
        <v>25</v>
      </c>
      <c r="CC26" s="30" t="str">
        <f aca="false">IFERROR(VLOOKUP(CB$1&amp;":"&amp;CB26,'Finish order'!$E:$K,4,FALSE()),"")</f>
        <v/>
      </c>
      <c r="CD26" s="22" t="str">
        <f aca="false">IFERROR(VLOOKUP(CB$1&amp;":"&amp;CB26,'Finish order'!$E:$K,5,FALSE()),"")</f>
        <v/>
      </c>
      <c r="CE26" s="30" t="str">
        <f aca="false">IFERROR(VLOOKUP(CB$1&amp;":"&amp;CB26,'Finish order'!$E:$K,3,FALSE()),"")</f>
        <v/>
      </c>
      <c r="CF26" s="22" t="str">
        <f aca="false">IFERROR(VLOOKUP(CB$1&amp;":"&amp;CB26,'Finish order'!$E:$K,2,FALSE()),"")</f>
        <v/>
      </c>
      <c r="CI26" s="31" t="n">
        <v>25</v>
      </c>
      <c r="CJ26" s="22" t="str">
        <f aca="false">IFERROR(VLOOKUP(CI$1&amp;":"&amp;CI26,'Finish order'!$E:$K,4,FALSE()),"")</f>
        <v/>
      </c>
      <c r="CK26" s="22" t="str">
        <f aca="false">IFERROR(VLOOKUP(CI$1&amp;":"&amp;CI26,'Finish order'!$E:$K,5,FALSE()),"")</f>
        <v/>
      </c>
      <c r="CL26" s="30" t="str">
        <f aca="false">IFERROR(VLOOKUP(CI$1&amp;":"&amp;CI26,'Finish order'!$E:$K,3,FALSE()),"")</f>
        <v/>
      </c>
      <c r="CM26" s="22" t="str">
        <f aca="false">IFERROR(VLOOKUP(CI$1&amp;":"&amp;CI26,'Finish order'!$E:$K,2,FALSE()),"")</f>
        <v/>
      </c>
      <c r="CP26" s="31" t="n">
        <v>25</v>
      </c>
      <c r="CQ26" s="22" t="str">
        <f aca="false">IFERROR(VLOOKUP(CP$1&amp;":"&amp;CP26,'Finish order'!$E:$K,4,FALSE()),"")</f>
        <v/>
      </c>
      <c r="CR26" s="22" t="str">
        <f aca="false">IFERROR(VLOOKUP(CP$1&amp;":"&amp;CP26,'Finish order'!$E:$K,5,FALSE()),"")</f>
        <v/>
      </c>
      <c r="CS26" s="30" t="str">
        <f aca="false">IFERROR(VLOOKUP(CP$1&amp;":"&amp;CP26,'Finish order'!$E:$K,3,FALSE()),"")</f>
        <v/>
      </c>
      <c r="CT26" s="22" t="str">
        <f aca="false">IFERROR(VLOOKUP(CP$1&amp;":"&amp;CP26,'Finish order'!$E:$K,2,FALSE()),"")</f>
        <v/>
      </c>
      <c r="CV26" s="30"/>
      <c r="CW26" s="22" t="n">
        <v>25</v>
      </c>
      <c r="CX26" s="22" t="str">
        <f aca="false">IFERROR(VLOOKUP(CW$1&amp;":"&amp;CW26,'Finish order'!$E:$K,4,FALSE()),"")</f>
        <v/>
      </c>
      <c r="CY26" s="22" t="str">
        <f aca="false">IFERROR(VLOOKUP(CW$1&amp;":"&amp;CW26,'Finish order'!$E:$K,5,FALSE()),"")</f>
        <v/>
      </c>
      <c r="CZ26" s="30" t="str">
        <f aca="false">IFERROR(VLOOKUP(CW$1&amp;":"&amp;CW26,'Finish order'!$E:$K,3,FALSE()),"")</f>
        <v/>
      </c>
      <c r="DA26" s="22" t="str">
        <f aca="false">IFERROR(VLOOKUP(CW$1&amp;":"&amp;CW26,'Finish order'!$E:$K,2,FALSE()),"")</f>
        <v/>
      </c>
      <c r="DC26" s="30"/>
      <c r="DD26" s="22" t="n">
        <v>25</v>
      </c>
      <c r="DE26" s="22" t="str">
        <f aca="false">IFERROR(VLOOKUP(DD$1&amp;":"&amp;DD26,'Finish order'!$E:$K,4,FALSE()),"")</f>
        <v/>
      </c>
      <c r="DF26" s="22" t="str">
        <f aca="false">IFERROR(VLOOKUP(DD$1&amp;":"&amp;DD26,'Finish order'!$E:$K,5,FALSE()),"")</f>
        <v/>
      </c>
      <c r="DG26" s="30" t="str">
        <f aca="false">IFERROR(VLOOKUP(DD$1&amp;":"&amp;DD26,'Finish order'!$E:$K,3,FALSE()),"")</f>
        <v/>
      </c>
      <c r="DH26" s="22" t="str">
        <f aca="false">IFERROR(VLOOKUP(DD$1&amp;":"&amp;DD26,'Finish order'!$E:$K,2,FALSE()),"")</f>
        <v/>
      </c>
      <c r="DI26" s="30"/>
      <c r="DK26" s="22" t="n">
        <v>25</v>
      </c>
      <c r="DL26" s="22" t="str">
        <f aca="false">IFERROR(VLOOKUP(DK$1&amp;":"&amp;DK26,'Finish order'!$E:$K,4,FALSE()),"")</f>
        <v/>
      </c>
      <c r="DM26" s="22" t="str">
        <f aca="false">IFERROR(VLOOKUP(DK$1&amp;":"&amp;DK26,'Finish order'!$E:$K,5,FALSE()),"")</f>
        <v/>
      </c>
      <c r="DN26" s="30" t="str">
        <f aca="false">IFERROR(VLOOKUP(DK$1&amp;":"&amp;DK26,'Finish order'!$E:$K,3,FALSE()),"")</f>
        <v/>
      </c>
      <c r="DO26" s="22" t="str">
        <f aca="false">IFERROR(VLOOKUP(DK$1&amp;":"&amp;DK26,'Finish order'!$E:$K,2,FALSE()),"")</f>
        <v/>
      </c>
      <c r="DQ26" s="30"/>
      <c r="DR26" s="22" t="n">
        <v>25</v>
      </c>
      <c r="DS26" s="22" t="str">
        <f aca="false">IFERROR(VLOOKUP(DR$1&amp;":"&amp;DR26,'Finish order'!$E:$K,4,FALSE()),"")</f>
        <v/>
      </c>
      <c r="DT26" s="22" t="str">
        <f aca="false">IFERROR(VLOOKUP(DR$1&amp;":"&amp;DR26,'Finish order'!$E:$K,5,FALSE()),"")</f>
        <v/>
      </c>
      <c r="DU26" s="30" t="str">
        <f aca="false">IFERROR(VLOOKUP(DR$1&amp;":"&amp;DR26,'Finish order'!$E:$K,3,FALSE()),"")</f>
        <v/>
      </c>
      <c r="DV26" s="22" t="str">
        <f aca="false">IFERROR(VLOOKUP(DR$1&amp;":"&amp;DR26,'Finish order'!$E:$K,2,FALSE()),"")</f>
        <v/>
      </c>
      <c r="DW26" s="30"/>
    </row>
    <row r="27" customFormat="false" ht="15" hidden="false" customHeight="false" outlineLevel="0" collapsed="false">
      <c r="A27" s="22" t="n">
        <v>26</v>
      </c>
      <c r="B27" s="22" t="str">
        <f aca="false">IFERROR(VLOOKUP($A$1&amp;":"&amp;A27,'Finish order'!C:K,6,FALSE()),"")</f>
        <v>Adam Nodwell</v>
      </c>
      <c r="C27" s="22" t="str">
        <f aca="false">IFERROR(VLOOKUP(A$1&amp;":"&amp;A27,'Finish order'!$C:$K,9,FALSE()),"")</f>
        <v>M40</v>
      </c>
      <c r="D27" s="22" t="str">
        <f aca="false">IFERROR(VLOOKUP(A$1&amp;":"&amp;A27,'Finish order'!$C:$K,7,FALSE()),"")</f>
        <v>North Leeds Fell Runners</v>
      </c>
      <c r="E27" s="30" t="n">
        <f aca="false">IFERROR(VLOOKUP($A$1&amp;":"&amp;A27,'Finish order'!C:K,5,FALSE()),"")</f>
        <v>0.0594097222222222</v>
      </c>
      <c r="F27" s="22" t="n">
        <f aca="false">IFERROR(VLOOKUP($A$1&amp;":"&amp;A27,'Finish order'!C:K,4,FALSE()),"")</f>
        <v>549</v>
      </c>
      <c r="G27" s="31" t="n">
        <f aca="false" t="array" ref="G27:G27">IFERROR(SMALL(IF($D$2:$D936=D27,$A$2:$A$911*1.001),1),"")</f>
        <v>26.026</v>
      </c>
      <c r="H27" s="31" t="str">
        <f aca="false" t="array" ref="H27:H27">IFERROR(SMALL(IF($D$2:$D936=D27,$A$2:$A$911*1.0001),2),"")</f>
        <v/>
      </c>
      <c r="I27" s="31" t="str">
        <f aca="false" t="array" ref="I27:I27">IFERROR(SMALL(IF($D$2:$D936=D27,$A$2:$A$911*1.00001),3),"")</f>
        <v/>
      </c>
      <c r="J27" s="31" t="str">
        <f aca="false" t="array" ref="J27:J27">IFERROR(SMALL(IF($D$2:$D936=D27,$A$2:$A$911*1.000001),4),"")</f>
        <v/>
      </c>
      <c r="K27" s="31" t="str">
        <f aca="false">IF(A27&lt;&gt;"", IF(COUNT(G27:J27)=4, SUM(G27:J27), "No"), "")</f>
        <v>No</v>
      </c>
      <c r="L27" s="31" t="str">
        <f aca="false">IF(A27&lt;&gt;"", IF(COUNT(G27:I27)=3, SUM(G27:I27), "No"), "")</f>
        <v>No</v>
      </c>
      <c r="M27" s="31" t="str">
        <f aca="false">IF(A27&lt;&gt;"", IF(COUNT(G27:H27)=2, SUM(G27:H27), "No"), "")</f>
        <v>No</v>
      </c>
      <c r="N27" s="31" t="str">
        <f aca="false">Table1[[#This Row],[Club]]&amp;":"&amp;Table1[[#Headers],[Male]]</f>
        <v>North Leeds Fell Runners:Male</v>
      </c>
      <c r="P27" s="22" t="n">
        <v>26</v>
      </c>
      <c r="Q27" s="22" t="str">
        <f aca="false">IFERROR(VLOOKUP(P$1&amp;":"&amp;P27,'Finish order'!$C:$K,6,FALSE()),"")</f>
        <v>Kelly Grieve</v>
      </c>
      <c r="R27" s="22" t="str">
        <f aca="false">IFERROR(VLOOKUP(P$1&amp;":"&amp;P27,'Finish order'!$C:$K,9,FALSE()),"")</f>
        <v>WSEN</v>
      </c>
      <c r="S27" s="22" t="str">
        <f aca="false">IFERROR(VLOOKUP(P$1&amp;":"&amp;P27,'Finish order'!$C:$K,7,FALSE()),"")</f>
        <v>Thirsk &amp; Sowerby Harriers</v>
      </c>
      <c r="T27" s="30" t="n">
        <f aca="false">IFERROR(VLOOKUP(P$1&amp;":"&amp;P27,'Finish order'!$C:$K,5,FALSE()),"")</f>
        <v>0.0860532407407407</v>
      </c>
      <c r="U27" s="22" t="n">
        <f aca="false">IFERROR(VLOOKUP(P$1&amp;":"&amp;P27,'Finish order'!$C:$K,4,FALSE()),"")</f>
        <v>40</v>
      </c>
      <c r="V27" s="31" t="n">
        <f aca="false" t="array" ref="V27:V27">IFERROR(SMALL(IF($S$2:$S936=S27,$P$2:$P$911*1.001),1),"")</f>
        <v>26.026</v>
      </c>
      <c r="W27" s="31" t="str">
        <f aca="false" t="array" ref="W27:W27">IFERROR(SMALL(IF($S$2:$S936=S27,$P$2:$P$911*1.0001),2),"")</f>
        <v/>
      </c>
      <c r="X27" s="31" t="str">
        <f aca="false" t="array" ref="X27:X27">IFERROR(SMALL(IF($S$2:$S936=S27,$P$2:$P$911*1.00001),3),"")</f>
        <v/>
      </c>
      <c r="Y27" s="31" t="str">
        <f aca="false" t="array" ref="Y27:Y27">IFERROR(SMALL(IF($S$2:$S936=S27,$P$2:$P$911*1.000001),4),"")</f>
        <v/>
      </c>
      <c r="Z27" s="31" t="str">
        <f aca="false">IF(P27&lt;&gt;"", IF(COUNT(V27:Y27)=4, SUM(V27:Y27), "No"), "")</f>
        <v>No</v>
      </c>
      <c r="AA27" s="31" t="str">
        <f aca="false">IF(P27&lt;&gt;"", IF(COUNT(V27:X27)=3, SUM(V27:X27), "No"), "")</f>
        <v>No</v>
      </c>
      <c r="AB27" s="31" t="str">
        <f aca="false">IF(P27&lt;&gt;"", IF(COUNT(V27:W27)=2, SUM(V27:W27), "No"), "")</f>
        <v>No</v>
      </c>
      <c r="AC27" s="31" t="str">
        <f aca="false">Table4[[#This Row],[Club]]&amp;":"&amp;Table4[[#Headers],[Female]]</f>
        <v>Thirsk &amp; Sowerby Harriers:Female</v>
      </c>
      <c r="AE27" s="22" t="n">
        <v>26</v>
      </c>
      <c r="AF27" s="22" t="str">
        <f aca="false">IFERROR(VLOOKUP(AE$1&amp;":"&amp;AE27,'Finish order'!$E:$K,4,FALSE()),"")</f>
        <v/>
      </c>
      <c r="AG27" s="22" t="str">
        <f aca="false">IFERROR(VLOOKUP(AE$1&amp;":"&amp;AE27,'Finish order'!$E:$K,5,FALSE()),"")</f>
        <v/>
      </c>
      <c r="AH27" s="30" t="str">
        <f aca="false">IFERROR(VLOOKUP(AE$1&amp;":"&amp;AE27,'Finish order'!$E:$K,3,FALSE()),"")</f>
        <v/>
      </c>
      <c r="AI27" s="22" t="str">
        <f aca="false">IFERROR(VLOOKUP(AE$1&amp;":"&amp;AE27,'Finish order'!$E:$K,2,FALSE()),"")</f>
        <v/>
      </c>
      <c r="AL27" s="22" t="n">
        <v>26</v>
      </c>
      <c r="AM27" s="22" t="str">
        <f aca="false">IFERROR(VLOOKUP(AL$1&amp;":"&amp;AL27,'Finish order'!$E:$K,4,FALSE()),"")</f>
        <v/>
      </c>
      <c r="AN27" s="22" t="str">
        <f aca="false">IFERROR(VLOOKUP(AL$1&amp;":"&amp;AL27,'Finish order'!$E:$K,5,FALSE()),"")</f>
        <v/>
      </c>
      <c r="AO27" s="30" t="str">
        <f aca="false">IFERROR(VLOOKUP(AL$1&amp;":"&amp;AL27,'Finish order'!$E:$K,3,FALSE()),"")</f>
        <v/>
      </c>
      <c r="AP27" s="22" t="str">
        <f aca="false">IFERROR(VLOOKUP(AL$1&amp;":"&amp;AL27,'Finish order'!$E:$K,2,FALSE()),"")</f>
        <v/>
      </c>
      <c r="AS27" s="22" t="n">
        <v>26</v>
      </c>
      <c r="AT27" s="22" t="str">
        <f aca="false">IFERROR(VLOOKUP(AS$1&amp;":"&amp;AS27,'Finish order'!$E:$K,4,FALSE()),"")</f>
        <v/>
      </c>
      <c r="AU27" s="22" t="str">
        <f aca="false">IFERROR(VLOOKUP(AS$1&amp;":"&amp;AS27,'Finish order'!$E:$K,5,FALSE()),"")</f>
        <v/>
      </c>
      <c r="AV27" s="30" t="str">
        <f aca="false">IFERROR(VLOOKUP(AS$1&amp;":"&amp;AS27,'Finish order'!$E:$K,3,FALSE()),"")</f>
        <v/>
      </c>
      <c r="AW27" s="22" t="str">
        <f aca="false">IFERROR(VLOOKUP(AS$1&amp;":"&amp;AS27,'Finish order'!$E:$K,2,FALSE()),"")</f>
        <v/>
      </c>
      <c r="AZ27" s="22" t="n">
        <v>26</v>
      </c>
      <c r="BA27" s="22" t="str">
        <f aca="false">IFERROR(VLOOKUP(AZ$1&amp;":"&amp;AZ27,'Finish order'!$E:$K,4,FALSE()),"")</f>
        <v/>
      </c>
      <c r="BB27" s="22" t="str">
        <f aca="false">IFERROR(VLOOKUP(AZ$1&amp;":"&amp;AZ27,'Finish order'!$E:$K,5,FALSE()),"")</f>
        <v/>
      </c>
      <c r="BC27" s="30" t="str">
        <f aca="false">IFERROR(VLOOKUP(AZ$1&amp;":"&amp;AZ27,'Finish order'!$E:$K,3,FALSE()),"")</f>
        <v/>
      </c>
      <c r="BD27" s="22" t="str">
        <f aca="false">IFERROR(VLOOKUP(AZ$1&amp;":"&amp;AZ27,'Finish order'!$E:$K,2,FALSE()),"")</f>
        <v/>
      </c>
      <c r="BG27" s="22" t="n">
        <v>26</v>
      </c>
      <c r="BH27" s="22" t="str">
        <f aca="false">IFERROR(VLOOKUP(BG$1&amp;":"&amp;BG27,'Finish order'!$E:$K,4,FALSE()),"")</f>
        <v/>
      </c>
      <c r="BI27" s="22" t="str">
        <f aca="false">IFERROR(VLOOKUP(BG$1&amp;":"&amp;BG27,'Finish order'!$E:$K,5,FALSE()),"")</f>
        <v/>
      </c>
      <c r="BJ27" s="30" t="str">
        <f aca="false">IFERROR(VLOOKUP(BG$1&amp;":"&amp;BG27,'Finish order'!$E:$K,3,FALSE()),"")</f>
        <v/>
      </c>
      <c r="BK27" s="22" t="str">
        <f aca="false">IFERROR(VLOOKUP(BG$1&amp;":"&amp;BG27,'Finish order'!$E:$K,2,FALSE()),"")</f>
        <v/>
      </c>
      <c r="BN27" s="22" t="n">
        <v>26</v>
      </c>
      <c r="BO27" s="22" t="str">
        <f aca="false">IFERROR(VLOOKUP(BN$1&amp;":"&amp;BN27,'Finish order'!$E:$K,4,FALSE()),"")</f>
        <v/>
      </c>
      <c r="BP27" s="22" t="str">
        <f aca="false">IFERROR(VLOOKUP(BN$1&amp;":"&amp;BN27,'Finish order'!$E:$K,5,FALSE()),"")</f>
        <v/>
      </c>
      <c r="BQ27" s="30" t="str">
        <f aca="false">IFERROR(VLOOKUP(BN$1&amp;":"&amp;BN27,'Finish order'!$E:$K,3,FALSE()),"")</f>
        <v/>
      </c>
      <c r="BR27" s="22" t="str">
        <f aca="false">IFERROR(VLOOKUP(BN$1&amp;":"&amp;BN27,'Finish order'!$E:$K,2,FALSE()),"")</f>
        <v/>
      </c>
      <c r="BU27" s="22" t="n">
        <v>26</v>
      </c>
      <c r="BV27" s="30" t="str">
        <f aca="false">IFERROR(VLOOKUP(BU$1&amp;":"&amp;BU27,'Finish order'!$E:$K,4,FALSE()),"")</f>
        <v/>
      </c>
      <c r="BW27" s="22" t="str">
        <f aca="false">IFERROR(VLOOKUP(BU$1&amp;":"&amp;BU27,'Finish order'!$E:$K,5,FALSE()),"")</f>
        <v/>
      </c>
      <c r="BX27" s="30" t="str">
        <f aca="false">IFERROR(VLOOKUP(BU$1&amp;":"&amp;BU27,'Finish order'!$E:$K,3,FALSE()),"")</f>
        <v/>
      </c>
      <c r="BY27" s="22" t="str">
        <f aca="false">IFERROR(VLOOKUP(BU$1&amp;":"&amp;BU27,'Finish order'!$E:$K,2,FALSE()),"")</f>
        <v/>
      </c>
      <c r="CB27" s="22" t="n">
        <v>26</v>
      </c>
      <c r="CC27" s="30" t="str">
        <f aca="false">IFERROR(VLOOKUP(CB$1&amp;":"&amp;CB27,'Finish order'!$E:$K,4,FALSE()),"")</f>
        <v/>
      </c>
      <c r="CD27" s="22" t="str">
        <f aca="false">IFERROR(VLOOKUP(CB$1&amp;":"&amp;CB27,'Finish order'!$E:$K,5,FALSE()),"")</f>
        <v/>
      </c>
      <c r="CE27" s="30" t="str">
        <f aca="false">IFERROR(VLOOKUP(CB$1&amp;":"&amp;CB27,'Finish order'!$E:$K,3,FALSE()),"")</f>
        <v/>
      </c>
      <c r="CF27" s="22" t="str">
        <f aca="false">IFERROR(VLOOKUP(CB$1&amp;":"&amp;CB27,'Finish order'!$E:$K,2,FALSE()),"")</f>
        <v/>
      </c>
      <c r="CI27" s="31" t="n">
        <v>26</v>
      </c>
      <c r="CJ27" s="22" t="str">
        <f aca="false">IFERROR(VLOOKUP(CI$1&amp;":"&amp;CI27,'Finish order'!$E:$K,4,FALSE()),"")</f>
        <v/>
      </c>
      <c r="CK27" s="22" t="str">
        <f aca="false">IFERROR(VLOOKUP(CI$1&amp;":"&amp;CI27,'Finish order'!$E:$K,5,FALSE()),"")</f>
        <v/>
      </c>
      <c r="CL27" s="30" t="str">
        <f aca="false">IFERROR(VLOOKUP(CI$1&amp;":"&amp;CI27,'Finish order'!$E:$K,3,FALSE()),"")</f>
        <v/>
      </c>
      <c r="CM27" s="22" t="str">
        <f aca="false">IFERROR(VLOOKUP(CI$1&amp;":"&amp;CI27,'Finish order'!$E:$K,2,FALSE()),"")</f>
        <v/>
      </c>
      <c r="CP27" s="31" t="n">
        <v>26</v>
      </c>
      <c r="CQ27" s="22" t="str">
        <f aca="false">IFERROR(VLOOKUP(CP$1&amp;":"&amp;CP27,'Finish order'!$E:$K,4,FALSE()),"")</f>
        <v/>
      </c>
      <c r="CR27" s="22" t="str">
        <f aca="false">IFERROR(VLOOKUP(CP$1&amp;":"&amp;CP27,'Finish order'!$E:$K,5,FALSE()),"")</f>
        <v/>
      </c>
      <c r="CS27" s="30" t="str">
        <f aca="false">IFERROR(VLOOKUP(CP$1&amp;":"&amp;CP27,'Finish order'!$E:$K,3,FALSE()),"")</f>
        <v/>
      </c>
      <c r="CT27" s="22" t="str">
        <f aca="false">IFERROR(VLOOKUP(CP$1&amp;":"&amp;CP27,'Finish order'!$E:$K,2,FALSE()),"")</f>
        <v/>
      </c>
      <c r="CV27" s="30"/>
      <c r="CW27" s="22" t="n">
        <v>26</v>
      </c>
      <c r="CX27" s="22" t="str">
        <f aca="false">IFERROR(VLOOKUP(CW$1&amp;":"&amp;CW27,'Finish order'!$E:$K,4,FALSE()),"")</f>
        <v/>
      </c>
      <c r="CY27" s="22" t="str">
        <f aca="false">IFERROR(VLOOKUP(CW$1&amp;":"&amp;CW27,'Finish order'!$E:$K,5,FALSE()),"")</f>
        <v/>
      </c>
      <c r="CZ27" s="30" t="str">
        <f aca="false">IFERROR(VLOOKUP(CW$1&amp;":"&amp;CW27,'Finish order'!$E:$K,3,FALSE()),"")</f>
        <v/>
      </c>
      <c r="DA27" s="22" t="str">
        <f aca="false">IFERROR(VLOOKUP(CW$1&amp;":"&amp;CW27,'Finish order'!$E:$K,2,FALSE()),"")</f>
        <v/>
      </c>
      <c r="DC27" s="30"/>
      <c r="DD27" s="22" t="n">
        <v>26</v>
      </c>
      <c r="DE27" s="22" t="str">
        <f aca="false">IFERROR(VLOOKUP(DD$1&amp;":"&amp;DD27,'Finish order'!$E:$K,4,FALSE()),"")</f>
        <v/>
      </c>
      <c r="DF27" s="22" t="str">
        <f aca="false">IFERROR(VLOOKUP(DD$1&amp;":"&amp;DD27,'Finish order'!$E:$K,5,FALSE()),"")</f>
        <v/>
      </c>
      <c r="DG27" s="30" t="str">
        <f aca="false">IFERROR(VLOOKUP(DD$1&amp;":"&amp;DD27,'Finish order'!$E:$K,3,FALSE()),"")</f>
        <v/>
      </c>
      <c r="DH27" s="22" t="str">
        <f aca="false">IFERROR(VLOOKUP(DD$1&amp;":"&amp;DD27,'Finish order'!$E:$K,2,FALSE()),"")</f>
        <v/>
      </c>
      <c r="DI27" s="30"/>
      <c r="DK27" s="22" t="n">
        <v>26</v>
      </c>
      <c r="DL27" s="22" t="str">
        <f aca="false">IFERROR(VLOOKUP(DK$1&amp;":"&amp;DK27,'Finish order'!$E:$K,4,FALSE()),"")</f>
        <v/>
      </c>
      <c r="DM27" s="22" t="str">
        <f aca="false">IFERROR(VLOOKUP(DK$1&amp;":"&amp;DK27,'Finish order'!$E:$K,5,FALSE()),"")</f>
        <v/>
      </c>
      <c r="DN27" s="30" t="str">
        <f aca="false">IFERROR(VLOOKUP(DK$1&amp;":"&amp;DK27,'Finish order'!$E:$K,3,FALSE()),"")</f>
        <v/>
      </c>
      <c r="DO27" s="22" t="str">
        <f aca="false">IFERROR(VLOOKUP(DK$1&amp;":"&amp;DK27,'Finish order'!$E:$K,2,FALSE()),"")</f>
        <v/>
      </c>
      <c r="DQ27" s="30"/>
      <c r="DR27" s="22" t="n">
        <v>26</v>
      </c>
      <c r="DS27" s="22" t="str">
        <f aca="false">IFERROR(VLOOKUP(DR$1&amp;":"&amp;DR27,'Finish order'!$E:$K,4,FALSE()),"")</f>
        <v/>
      </c>
      <c r="DT27" s="22" t="str">
        <f aca="false">IFERROR(VLOOKUP(DR$1&amp;":"&amp;DR27,'Finish order'!$E:$K,5,FALSE()),"")</f>
        <v/>
      </c>
      <c r="DU27" s="30" t="str">
        <f aca="false">IFERROR(VLOOKUP(DR$1&amp;":"&amp;DR27,'Finish order'!$E:$K,3,FALSE()),"")</f>
        <v/>
      </c>
      <c r="DV27" s="22" t="str">
        <f aca="false">IFERROR(VLOOKUP(DR$1&amp;":"&amp;DR27,'Finish order'!$E:$K,2,FALSE()),"")</f>
        <v/>
      </c>
      <c r="DW27" s="30"/>
    </row>
    <row r="28" customFormat="false" ht="15" hidden="false" customHeight="false" outlineLevel="0" collapsed="false">
      <c r="A28" s="22" t="n">
        <v>27</v>
      </c>
      <c r="B28" s="22" t="str">
        <f aca="false">IFERROR(VLOOKUP($A$1&amp;":"&amp;A28,'Finish order'!C:K,6,FALSE()),"")</f>
        <v>Ekaitz Unanue</v>
      </c>
      <c r="C28" s="22" t="str">
        <f aca="false">IFERROR(VLOOKUP(A$1&amp;":"&amp;A28,'Finish order'!$C:$K,9,FALSE()),"")</f>
        <v>M45</v>
      </c>
      <c r="D28" s="22" t="str">
        <f aca="false">IFERROR(VLOOKUP(A$1&amp;":"&amp;A28,'Finish order'!$C:$K,7,FALSE()),"")</f>
        <v>Scarborough AC</v>
      </c>
      <c r="E28" s="30" t="n">
        <f aca="false">IFERROR(VLOOKUP($A$1&amp;":"&amp;A28,'Finish order'!C:K,5,FALSE()),"")</f>
        <v>0.0598958333333333</v>
      </c>
      <c r="F28" s="22" t="n">
        <f aca="false">IFERROR(VLOOKUP($A$1&amp;":"&amp;A28,'Finish order'!C:K,4,FALSE()),"")</f>
        <v>621</v>
      </c>
      <c r="G28" s="31" t="n">
        <f aca="false" t="array" ref="G28:G28">IFERROR(SMALL(IF($D$2:$D937=D28,$A$2:$A$911*1.001),1),"")</f>
        <v>1.001</v>
      </c>
      <c r="H28" s="31" t="n">
        <f aca="false" t="array" ref="H28:H28">IFERROR(SMALL(IF($D$2:$D937=D28,$A$2:$A$911*1.0001),2),"")</f>
        <v>2.0002</v>
      </c>
      <c r="I28" s="31" t="n">
        <f aca="false" t="array" ref="I28:I28">IFERROR(SMALL(IF($D$2:$D937=D28,$A$2:$A$911*1.00001),3),"")</f>
        <v>4.00004</v>
      </c>
      <c r="J28" s="31" t="n">
        <f aca="false" t="array" ref="J28:J28">IFERROR(SMALL(IF($D$2:$D937=D28,$A$2:$A$911*1.000001),4),"")</f>
        <v>27.000027</v>
      </c>
      <c r="K28" s="31" t="n">
        <f aca="false">IF(A28&lt;&gt;"", IF(COUNT(G28:J28)=4, SUM(G28:J28), "No"), "")</f>
        <v>34.001267</v>
      </c>
      <c r="L28" s="31" t="n">
        <f aca="false">IF(A28&lt;&gt;"", IF(COUNT(G28:I28)=3, SUM(G28:I28), "No"), "")</f>
        <v>7.00124</v>
      </c>
      <c r="M28" s="31" t="n">
        <f aca="false">IF(A28&lt;&gt;"", IF(COUNT(G28:H28)=2, SUM(G28:H28), "No"), "")</f>
        <v>3.0012</v>
      </c>
      <c r="N28" s="31" t="str">
        <f aca="false">Table1[[#This Row],[Club]]&amp;":"&amp;Table1[[#Headers],[Male]]</f>
        <v>Scarborough AC:Male</v>
      </c>
      <c r="P28" s="22" t="n">
        <v>27</v>
      </c>
      <c r="Q28" s="22" t="str">
        <f aca="false">IFERROR(VLOOKUP(P$1&amp;":"&amp;P28,'Finish order'!$C:$K,6,FALSE()),"")</f>
        <v>Serena Partridge</v>
      </c>
      <c r="R28" s="22" t="str">
        <f aca="false">IFERROR(VLOOKUP(P$1&amp;":"&amp;P28,'Finish order'!$C:$K,9,FALSE()),"")</f>
        <v>W50</v>
      </c>
      <c r="S28" s="22" t="str">
        <f aca="false">IFERROR(VLOOKUP(P$1&amp;":"&amp;P28,'Finish order'!$C:$K,7,FALSE()),"")</f>
        <v>Pickering RC</v>
      </c>
      <c r="T28" s="30" t="n">
        <f aca="false">IFERROR(VLOOKUP(P$1&amp;":"&amp;P28,'Finish order'!$C:$K,5,FALSE()),"")</f>
        <v>0.0862615740740741</v>
      </c>
      <c r="U28" s="22" t="n">
        <f aca="false">IFERROR(VLOOKUP(P$1&amp;":"&amp;P28,'Finish order'!$C:$K,4,FALSE()),"")</f>
        <v>210</v>
      </c>
      <c r="V28" s="31" t="n">
        <f aca="false" t="array" ref="V28:V28">IFERROR(SMALL(IF($S$2:$S937=S28,$P$2:$P$911*1.001),1),"")</f>
        <v>3.003</v>
      </c>
      <c r="W28" s="31" t="n">
        <f aca="false" t="array" ref="W28:W28">IFERROR(SMALL(IF($S$2:$S937=S28,$P$2:$P$911*1.0001),2),"")</f>
        <v>12.0012</v>
      </c>
      <c r="X28" s="31" t="n">
        <f aca="false" t="array" ref="X28:X28">IFERROR(SMALL(IF($S$2:$S937=S28,$P$2:$P$911*1.00001),3),"")</f>
        <v>15.00015</v>
      </c>
      <c r="Y28" s="31" t="n">
        <f aca="false" t="array" ref="Y28:Y28">IFERROR(SMALL(IF($S$2:$S937=S28,$P$2:$P$911*1.000001),4),"")</f>
        <v>22.000022</v>
      </c>
      <c r="Z28" s="31" t="n">
        <f aca="false">IF(P28&lt;&gt;"", IF(COUNT(V28:Y28)=4, SUM(V28:Y28), "No"), "")</f>
        <v>52.004372</v>
      </c>
      <c r="AA28" s="31" t="n">
        <f aca="false">IF(P28&lt;&gt;"", IF(COUNT(V28:X28)=3, SUM(V28:X28), "No"), "")</f>
        <v>30.00435</v>
      </c>
      <c r="AB28" s="31" t="n">
        <f aca="false">IF(P28&lt;&gt;"", IF(COUNT(V28:W28)=2, SUM(V28:W28), "No"), "")</f>
        <v>15.0042</v>
      </c>
      <c r="AC28" s="31" t="str">
        <f aca="false">Table4[[#This Row],[Club]]&amp;":"&amp;Table4[[#Headers],[Female]]</f>
        <v>Pickering RC:Female</v>
      </c>
      <c r="AE28" s="22" t="n">
        <v>27</v>
      </c>
      <c r="AF28" s="22" t="str">
        <f aca="false">IFERROR(VLOOKUP(AE$1&amp;":"&amp;AE28,'Finish order'!$E:$K,4,FALSE()),"")</f>
        <v/>
      </c>
      <c r="AG28" s="22" t="str">
        <f aca="false">IFERROR(VLOOKUP(AE$1&amp;":"&amp;AE28,'Finish order'!$E:$K,5,FALSE()),"")</f>
        <v/>
      </c>
      <c r="AH28" s="30" t="str">
        <f aca="false">IFERROR(VLOOKUP(AE$1&amp;":"&amp;AE28,'Finish order'!$E:$K,3,FALSE()),"")</f>
        <v/>
      </c>
      <c r="AI28" s="22" t="str">
        <f aca="false">IFERROR(VLOOKUP(AE$1&amp;":"&amp;AE28,'Finish order'!$E:$K,2,FALSE()),"")</f>
        <v/>
      </c>
      <c r="AL28" s="22" t="n">
        <v>27</v>
      </c>
      <c r="AM28" s="22" t="str">
        <f aca="false">IFERROR(VLOOKUP(AL$1&amp;":"&amp;AL28,'Finish order'!$E:$K,4,FALSE()),"")</f>
        <v/>
      </c>
      <c r="AN28" s="22" t="str">
        <f aca="false">IFERROR(VLOOKUP(AL$1&amp;":"&amp;AL28,'Finish order'!$E:$K,5,FALSE()),"")</f>
        <v/>
      </c>
      <c r="AO28" s="30" t="str">
        <f aca="false">IFERROR(VLOOKUP(AL$1&amp;":"&amp;AL28,'Finish order'!$E:$K,3,FALSE()),"")</f>
        <v/>
      </c>
      <c r="AP28" s="22" t="str">
        <f aca="false">IFERROR(VLOOKUP(AL$1&amp;":"&amp;AL28,'Finish order'!$E:$K,2,FALSE()),"")</f>
        <v/>
      </c>
      <c r="AS28" s="22" t="n">
        <v>27</v>
      </c>
      <c r="AT28" s="22" t="str">
        <f aca="false">IFERROR(VLOOKUP(AS$1&amp;":"&amp;AS28,'Finish order'!$E:$K,4,FALSE()),"")</f>
        <v/>
      </c>
      <c r="AU28" s="22" t="str">
        <f aca="false">IFERROR(VLOOKUP(AS$1&amp;":"&amp;AS28,'Finish order'!$E:$K,5,FALSE()),"")</f>
        <v/>
      </c>
      <c r="AV28" s="30" t="str">
        <f aca="false">IFERROR(VLOOKUP(AS$1&amp;":"&amp;AS28,'Finish order'!$E:$K,3,FALSE()),"")</f>
        <v/>
      </c>
      <c r="AW28" s="22" t="str">
        <f aca="false">IFERROR(VLOOKUP(AS$1&amp;":"&amp;AS28,'Finish order'!$E:$K,2,FALSE()),"")</f>
        <v/>
      </c>
      <c r="AZ28" s="22" t="n">
        <v>27</v>
      </c>
      <c r="BA28" s="22" t="str">
        <f aca="false">IFERROR(VLOOKUP(AZ$1&amp;":"&amp;AZ28,'Finish order'!$E:$K,4,FALSE()),"")</f>
        <v/>
      </c>
      <c r="BB28" s="22" t="str">
        <f aca="false">IFERROR(VLOOKUP(AZ$1&amp;":"&amp;AZ28,'Finish order'!$E:$K,5,FALSE()),"")</f>
        <v/>
      </c>
      <c r="BC28" s="30" t="str">
        <f aca="false">IFERROR(VLOOKUP(AZ$1&amp;":"&amp;AZ28,'Finish order'!$E:$K,3,FALSE()),"")</f>
        <v/>
      </c>
      <c r="BD28" s="22" t="str">
        <f aca="false">IFERROR(VLOOKUP(AZ$1&amp;":"&amp;AZ28,'Finish order'!$E:$K,2,FALSE()),"")</f>
        <v/>
      </c>
      <c r="BG28" s="22" t="n">
        <v>27</v>
      </c>
      <c r="BH28" s="22" t="str">
        <f aca="false">IFERROR(VLOOKUP(BG$1&amp;":"&amp;BG28,'Finish order'!$E:$K,4,FALSE()),"")</f>
        <v/>
      </c>
      <c r="BI28" s="22" t="str">
        <f aca="false">IFERROR(VLOOKUP(BG$1&amp;":"&amp;BG28,'Finish order'!$E:$K,5,FALSE()),"")</f>
        <v/>
      </c>
      <c r="BJ28" s="30" t="str">
        <f aca="false">IFERROR(VLOOKUP(BG$1&amp;":"&amp;BG28,'Finish order'!$E:$K,3,FALSE()),"")</f>
        <v/>
      </c>
      <c r="BK28" s="22" t="str">
        <f aca="false">IFERROR(VLOOKUP(BG$1&amp;":"&amp;BG28,'Finish order'!$E:$K,2,FALSE()),"")</f>
        <v/>
      </c>
      <c r="BN28" s="22" t="n">
        <v>27</v>
      </c>
      <c r="BO28" s="22" t="str">
        <f aca="false">IFERROR(VLOOKUP(BN$1&amp;":"&amp;BN28,'Finish order'!$E:$K,4,FALSE()),"")</f>
        <v/>
      </c>
      <c r="BP28" s="22" t="str">
        <f aca="false">IFERROR(VLOOKUP(BN$1&amp;":"&amp;BN28,'Finish order'!$E:$K,5,FALSE()),"")</f>
        <v/>
      </c>
      <c r="BQ28" s="30" t="str">
        <f aca="false">IFERROR(VLOOKUP(BN$1&amp;":"&amp;BN28,'Finish order'!$E:$K,3,FALSE()),"")</f>
        <v/>
      </c>
      <c r="BR28" s="22" t="str">
        <f aca="false">IFERROR(VLOOKUP(BN$1&amp;":"&amp;BN28,'Finish order'!$E:$K,2,FALSE()),"")</f>
        <v/>
      </c>
      <c r="BU28" s="22" t="n">
        <v>27</v>
      </c>
      <c r="BV28" s="30" t="str">
        <f aca="false">IFERROR(VLOOKUP(BU$1&amp;":"&amp;BU28,'Finish order'!$E:$K,4,FALSE()),"")</f>
        <v/>
      </c>
      <c r="BW28" s="22" t="str">
        <f aca="false">IFERROR(VLOOKUP(BU$1&amp;":"&amp;BU28,'Finish order'!$E:$K,5,FALSE()),"")</f>
        <v/>
      </c>
      <c r="BX28" s="30" t="str">
        <f aca="false">IFERROR(VLOOKUP(BU$1&amp;":"&amp;BU28,'Finish order'!$E:$K,3,FALSE()),"")</f>
        <v/>
      </c>
      <c r="BY28" s="22" t="str">
        <f aca="false">IFERROR(VLOOKUP(BU$1&amp;":"&amp;BU28,'Finish order'!$E:$K,2,FALSE()),"")</f>
        <v/>
      </c>
      <c r="CB28" s="22" t="n">
        <v>27</v>
      </c>
      <c r="CC28" s="30" t="str">
        <f aca="false">IFERROR(VLOOKUP(CB$1&amp;":"&amp;CB28,'Finish order'!$E:$K,4,FALSE()),"")</f>
        <v/>
      </c>
      <c r="CD28" s="22" t="str">
        <f aca="false">IFERROR(VLOOKUP(CB$1&amp;":"&amp;CB28,'Finish order'!$E:$K,5,FALSE()),"")</f>
        <v/>
      </c>
      <c r="CE28" s="30" t="str">
        <f aca="false">IFERROR(VLOOKUP(CB$1&amp;":"&amp;CB28,'Finish order'!$E:$K,3,FALSE()),"")</f>
        <v/>
      </c>
      <c r="CF28" s="22" t="str">
        <f aca="false">IFERROR(VLOOKUP(CB$1&amp;":"&amp;CB28,'Finish order'!$E:$K,2,FALSE()),"")</f>
        <v/>
      </c>
      <c r="CI28" s="31" t="n">
        <v>27</v>
      </c>
      <c r="CJ28" s="22" t="str">
        <f aca="false">IFERROR(VLOOKUP(CI$1&amp;":"&amp;CI28,'Finish order'!$E:$K,4,FALSE()),"")</f>
        <v/>
      </c>
      <c r="CK28" s="22" t="str">
        <f aca="false">IFERROR(VLOOKUP(CI$1&amp;":"&amp;CI28,'Finish order'!$E:$K,5,FALSE()),"")</f>
        <v/>
      </c>
      <c r="CL28" s="30" t="str">
        <f aca="false">IFERROR(VLOOKUP(CI$1&amp;":"&amp;CI28,'Finish order'!$E:$K,3,FALSE()),"")</f>
        <v/>
      </c>
      <c r="CM28" s="22" t="str">
        <f aca="false">IFERROR(VLOOKUP(CI$1&amp;":"&amp;CI28,'Finish order'!$E:$K,2,FALSE()),"")</f>
        <v/>
      </c>
      <c r="CP28" s="31" t="n">
        <v>27</v>
      </c>
      <c r="CQ28" s="22" t="str">
        <f aca="false">IFERROR(VLOOKUP(CP$1&amp;":"&amp;CP28,'Finish order'!$E:$K,4,FALSE()),"")</f>
        <v/>
      </c>
      <c r="CR28" s="22" t="str">
        <f aca="false">IFERROR(VLOOKUP(CP$1&amp;":"&amp;CP28,'Finish order'!$E:$K,5,FALSE()),"")</f>
        <v/>
      </c>
      <c r="CS28" s="30" t="str">
        <f aca="false">IFERROR(VLOOKUP(CP$1&amp;":"&amp;CP28,'Finish order'!$E:$K,3,FALSE()),"")</f>
        <v/>
      </c>
      <c r="CT28" s="22" t="str">
        <f aca="false">IFERROR(VLOOKUP(CP$1&amp;":"&amp;CP28,'Finish order'!$E:$K,2,FALSE()),"")</f>
        <v/>
      </c>
      <c r="CV28" s="30"/>
      <c r="CW28" s="22" t="n">
        <v>27</v>
      </c>
      <c r="CX28" s="22" t="str">
        <f aca="false">IFERROR(VLOOKUP(CW$1&amp;":"&amp;CW28,'Finish order'!$E:$K,4,FALSE()),"")</f>
        <v/>
      </c>
      <c r="CY28" s="22" t="str">
        <f aca="false">IFERROR(VLOOKUP(CW$1&amp;":"&amp;CW28,'Finish order'!$E:$K,5,FALSE()),"")</f>
        <v/>
      </c>
      <c r="CZ28" s="30" t="str">
        <f aca="false">IFERROR(VLOOKUP(CW$1&amp;":"&amp;CW28,'Finish order'!$E:$K,3,FALSE()),"")</f>
        <v/>
      </c>
      <c r="DA28" s="22" t="str">
        <f aca="false">IFERROR(VLOOKUP(CW$1&amp;":"&amp;CW28,'Finish order'!$E:$K,2,FALSE()),"")</f>
        <v/>
      </c>
      <c r="DC28" s="30"/>
      <c r="DD28" s="22" t="n">
        <v>27</v>
      </c>
      <c r="DE28" s="22" t="str">
        <f aca="false">IFERROR(VLOOKUP(DD$1&amp;":"&amp;DD28,'Finish order'!$E:$K,4,FALSE()),"")</f>
        <v/>
      </c>
      <c r="DF28" s="22" t="str">
        <f aca="false">IFERROR(VLOOKUP(DD$1&amp;":"&amp;DD28,'Finish order'!$E:$K,5,FALSE()),"")</f>
        <v/>
      </c>
      <c r="DG28" s="30" t="str">
        <f aca="false">IFERROR(VLOOKUP(DD$1&amp;":"&amp;DD28,'Finish order'!$E:$K,3,FALSE()),"")</f>
        <v/>
      </c>
      <c r="DH28" s="22" t="str">
        <f aca="false">IFERROR(VLOOKUP(DD$1&amp;":"&amp;DD28,'Finish order'!$E:$K,2,FALSE()),"")</f>
        <v/>
      </c>
      <c r="DI28" s="30"/>
      <c r="DK28" s="22" t="n">
        <v>27</v>
      </c>
      <c r="DL28" s="22" t="str">
        <f aca="false">IFERROR(VLOOKUP(DK$1&amp;":"&amp;DK28,'Finish order'!$E:$K,4,FALSE()),"")</f>
        <v/>
      </c>
      <c r="DM28" s="22" t="str">
        <f aca="false">IFERROR(VLOOKUP(DK$1&amp;":"&amp;DK28,'Finish order'!$E:$K,5,FALSE()),"")</f>
        <v/>
      </c>
      <c r="DN28" s="30" t="str">
        <f aca="false">IFERROR(VLOOKUP(DK$1&amp;":"&amp;DK28,'Finish order'!$E:$K,3,FALSE()),"")</f>
        <v/>
      </c>
      <c r="DO28" s="22" t="str">
        <f aca="false">IFERROR(VLOOKUP(DK$1&amp;":"&amp;DK28,'Finish order'!$E:$K,2,FALSE()),"")</f>
        <v/>
      </c>
      <c r="DQ28" s="30"/>
      <c r="DR28" s="22" t="n">
        <v>27</v>
      </c>
      <c r="DS28" s="22" t="str">
        <f aca="false">IFERROR(VLOOKUP(DR$1&amp;":"&amp;DR28,'Finish order'!$E:$K,4,FALSE()),"")</f>
        <v/>
      </c>
      <c r="DT28" s="22" t="str">
        <f aca="false">IFERROR(VLOOKUP(DR$1&amp;":"&amp;DR28,'Finish order'!$E:$K,5,FALSE()),"")</f>
        <v/>
      </c>
      <c r="DU28" s="30" t="str">
        <f aca="false">IFERROR(VLOOKUP(DR$1&amp;":"&amp;DR28,'Finish order'!$E:$K,3,FALSE()),"")</f>
        <v/>
      </c>
      <c r="DV28" s="22" t="str">
        <f aca="false">IFERROR(VLOOKUP(DR$1&amp;":"&amp;DR28,'Finish order'!$E:$K,2,FALSE()),"")</f>
        <v/>
      </c>
      <c r="DW28" s="30"/>
    </row>
    <row r="29" customFormat="false" ht="15" hidden="false" customHeight="false" outlineLevel="0" collapsed="false">
      <c r="A29" s="22" t="n">
        <v>28</v>
      </c>
      <c r="B29" s="22" t="str">
        <f aca="false">IFERROR(VLOOKUP($A$1&amp;":"&amp;A29,'Finish order'!C:K,6,FALSE()),"")</f>
        <v>Nick Simmons</v>
      </c>
      <c r="C29" s="22" t="str">
        <f aca="false">IFERROR(VLOOKUP(A$1&amp;":"&amp;A29,'Finish order'!$C:$K,9,FALSE()),"")</f>
        <v>M50</v>
      </c>
      <c r="D29" s="22" t="str">
        <f aca="false">IFERROR(VLOOKUP(A$1&amp;":"&amp;A29,'Finish order'!$C:$K,7,FALSE()),"")</f>
        <v>Individual#</v>
      </c>
      <c r="E29" s="30" t="n">
        <f aca="false">IFERROR(VLOOKUP($A$1&amp;":"&amp;A29,'Finish order'!C:K,5,FALSE()),"")</f>
        <v>0.0600694444444444</v>
      </c>
      <c r="F29" s="22" t="n">
        <f aca="false">IFERROR(VLOOKUP($A$1&amp;":"&amp;A29,'Finish order'!C:K,4,FALSE()),"")</f>
        <v>759</v>
      </c>
      <c r="G29" s="31" t="n">
        <f aca="false" t="array" ref="G29:G29">IFERROR(SMALL(IF($D$2:$D938=D29,$A$2:$A$911*1.001),1),"")</f>
        <v>11.011</v>
      </c>
      <c r="H29" s="31" t="n">
        <f aca="false" t="array" ref="H29:H29">IFERROR(SMALL(IF($D$2:$D938=D29,$A$2:$A$911*1.0001),2),"")</f>
        <v>15.0015</v>
      </c>
      <c r="I29" s="31" t="n">
        <f aca="false" t="array" ref="I29:I29">IFERROR(SMALL(IF($D$2:$D938=D29,$A$2:$A$911*1.00001),3),"")</f>
        <v>28.00028</v>
      </c>
      <c r="J29" s="31" t="n">
        <f aca="false" t="array" ref="J29:J29">IFERROR(SMALL(IF($D$2:$D938=D29,$A$2:$A$911*1.000001),4),"")</f>
        <v>33.000033</v>
      </c>
      <c r="K29" s="31" t="n">
        <f aca="false">IF(A29&lt;&gt;"", IF(COUNT(G29:J29)=4, SUM(G29:J29), "No"), "")</f>
        <v>87.012813</v>
      </c>
      <c r="L29" s="31" t="n">
        <f aca="false">IF(A29&lt;&gt;"", IF(COUNT(G29:I29)=3, SUM(G29:I29), "No"), "")</f>
        <v>54.01278</v>
      </c>
      <c r="M29" s="31" t="n">
        <f aca="false">IF(A29&lt;&gt;"", IF(COUNT(G29:H29)=2, SUM(G29:H29), "No"), "")</f>
        <v>26.0125</v>
      </c>
      <c r="N29" s="31" t="str">
        <f aca="false">Table1[[#This Row],[Club]]&amp;":"&amp;Table1[[#Headers],[Male]]</f>
        <v>Individual#:Male</v>
      </c>
      <c r="P29" s="22" t="n">
        <v>28</v>
      </c>
      <c r="Q29" s="22" t="str">
        <f aca="false">IFERROR(VLOOKUP(P$1&amp;":"&amp;P29,'Finish order'!$C:$K,6,FALSE()),"")</f>
        <v>Charlotte Williamson</v>
      </c>
      <c r="R29" s="22" t="str">
        <f aca="false">IFERROR(VLOOKUP(P$1&amp;":"&amp;P29,'Finish order'!$C:$K,9,FALSE()),"")</f>
        <v>WSEN</v>
      </c>
      <c r="S29" s="22" t="str">
        <f aca="false">IFERROR(VLOOKUP(P$1&amp;":"&amp;P29,'Finish order'!$C:$K,7,FALSE()),"")</f>
        <v>South Shields Harriers &amp; AC</v>
      </c>
      <c r="T29" s="30" t="n">
        <f aca="false">IFERROR(VLOOKUP(P$1&amp;":"&amp;P29,'Finish order'!$C:$K,5,FALSE()),"")</f>
        <v>0.0864814814814815</v>
      </c>
      <c r="U29" s="22" t="n">
        <f aca="false">IFERROR(VLOOKUP(P$1&amp;":"&amp;P29,'Finish order'!$C:$K,4,FALSE()),"")</f>
        <v>1207</v>
      </c>
      <c r="V29" s="31" t="n">
        <f aca="false" t="array" ref="V29:V29">IFERROR(SMALL(IF($S$2:$S938=S29,$P$2:$P$911*1.001),1),"")</f>
        <v>28.028</v>
      </c>
      <c r="W29" s="31" t="str">
        <f aca="false" t="array" ref="W29:W29">IFERROR(SMALL(IF($S$2:$S938=S29,$P$2:$P$911*1.0001),2),"")</f>
        <v/>
      </c>
      <c r="X29" s="31" t="str">
        <f aca="false" t="array" ref="X29:X29">IFERROR(SMALL(IF($S$2:$S938=S29,$P$2:$P$911*1.00001),3),"")</f>
        <v/>
      </c>
      <c r="Y29" s="31" t="str">
        <f aca="false" t="array" ref="Y29:Y29">IFERROR(SMALL(IF($S$2:$S938=S29,$P$2:$P$911*1.000001),4),"")</f>
        <v/>
      </c>
      <c r="Z29" s="31" t="str">
        <f aca="false">IF(P29&lt;&gt;"", IF(COUNT(V29:Y29)=4, SUM(V29:Y29), "No"), "")</f>
        <v>No</v>
      </c>
      <c r="AA29" s="31" t="str">
        <f aca="false">IF(P29&lt;&gt;"", IF(COUNT(V29:X29)=3, SUM(V29:X29), "No"), "")</f>
        <v>No</v>
      </c>
      <c r="AB29" s="31" t="str">
        <f aca="false">IF(P29&lt;&gt;"", IF(COUNT(V29:W29)=2, SUM(V29:W29), "No"), "")</f>
        <v>No</v>
      </c>
      <c r="AC29" s="31" t="str">
        <f aca="false">Table4[[#This Row],[Club]]&amp;":"&amp;Table4[[#Headers],[Female]]</f>
        <v>South Shields Harriers &amp; AC:Female</v>
      </c>
      <c r="AE29" s="22" t="n">
        <v>28</v>
      </c>
      <c r="AF29" s="22" t="str">
        <f aca="false">IFERROR(VLOOKUP(AE$1&amp;":"&amp;AE29,'Finish order'!$E:$K,4,FALSE()),"")</f>
        <v/>
      </c>
      <c r="AG29" s="22" t="str">
        <f aca="false">IFERROR(VLOOKUP(AE$1&amp;":"&amp;AE29,'Finish order'!$E:$K,5,FALSE()),"")</f>
        <v/>
      </c>
      <c r="AH29" s="30" t="str">
        <f aca="false">IFERROR(VLOOKUP(AE$1&amp;":"&amp;AE29,'Finish order'!$E:$K,3,FALSE()),"")</f>
        <v/>
      </c>
      <c r="AI29" s="22" t="str">
        <f aca="false">IFERROR(VLOOKUP(AE$1&amp;":"&amp;AE29,'Finish order'!$E:$K,2,FALSE()),"")</f>
        <v/>
      </c>
      <c r="AL29" s="22" t="n">
        <v>28</v>
      </c>
      <c r="AM29" s="22" t="str">
        <f aca="false">IFERROR(VLOOKUP(AL$1&amp;":"&amp;AL29,'Finish order'!$E:$K,4,FALSE()),"")</f>
        <v/>
      </c>
      <c r="AN29" s="22" t="str">
        <f aca="false">IFERROR(VLOOKUP(AL$1&amp;":"&amp;AL29,'Finish order'!$E:$K,5,FALSE()),"")</f>
        <v/>
      </c>
      <c r="AO29" s="30" t="str">
        <f aca="false">IFERROR(VLOOKUP(AL$1&amp;":"&amp;AL29,'Finish order'!$E:$K,3,FALSE()),"")</f>
        <v/>
      </c>
      <c r="AP29" s="22" t="str">
        <f aca="false">IFERROR(VLOOKUP(AL$1&amp;":"&amp;AL29,'Finish order'!$E:$K,2,FALSE()),"")</f>
        <v/>
      </c>
      <c r="AS29" s="22" t="n">
        <v>28</v>
      </c>
      <c r="AT29" s="22" t="str">
        <f aca="false">IFERROR(VLOOKUP(AS$1&amp;":"&amp;AS29,'Finish order'!$E:$K,4,FALSE()),"")</f>
        <v/>
      </c>
      <c r="AU29" s="22" t="str">
        <f aca="false">IFERROR(VLOOKUP(AS$1&amp;":"&amp;AS29,'Finish order'!$E:$K,5,FALSE()),"")</f>
        <v/>
      </c>
      <c r="AV29" s="30" t="str">
        <f aca="false">IFERROR(VLOOKUP(AS$1&amp;":"&amp;AS29,'Finish order'!$E:$K,3,FALSE()),"")</f>
        <v/>
      </c>
      <c r="AW29" s="22" t="str">
        <f aca="false">IFERROR(VLOOKUP(AS$1&amp;":"&amp;AS29,'Finish order'!$E:$K,2,FALSE()),"")</f>
        <v/>
      </c>
      <c r="AZ29" s="22" t="n">
        <v>28</v>
      </c>
      <c r="BA29" s="22" t="str">
        <f aca="false">IFERROR(VLOOKUP(AZ$1&amp;":"&amp;AZ29,'Finish order'!$E:$K,4,FALSE()),"")</f>
        <v/>
      </c>
      <c r="BB29" s="22" t="str">
        <f aca="false">IFERROR(VLOOKUP(AZ$1&amp;":"&amp;AZ29,'Finish order'!$E:$K,5,FALSE()),"")</f>
        <v/>
      </c>
      <c r="BC29" s="30" t="str">
        <f aca="false">IFERROR(VLOOKUP(AZ$1&amp;":"&amp;AZ29,'Finish order'!$E:$K,3,FALSE()),"")</f>
        <v/>
      </c>
      <c r="BD29" s="22" t="str">
        <f aca="false">IFERROR(VLOOKUP(AZ$1&amp;":"&amp;AZ29,'Finish order'!$E:$K,2,FALSE()),"")</f>
        <v/>
      </c>
      <c r="BG29" s="22" t="n">
        <v>28</v>
      </c>
      <c r="BH29" s="22" t="str">
        <f aca="false">IFERROR(VLOOKUP(BG$1&amp;":"&amp;BG29,'Finish order'!$E:$K,4,FALSE()),"")</f>
        <v/>
      </c>
      <c r="BI29" s="22" t="str">
        <f aca="false">IFERROR(VLOOKUP(BG$1&amp;":"&amp;BG29,'Finish order'!$E:$K,5,FALSE()),"")</f>
        <v/>
      </c>
      <c r="BJ29" s="30" t="str">
        <f aca="false">IFERROR(VLOOKUP(BG$1&amp;":"&amp;BG29,'Finish order'!$E:$K,3,FALSE()),"")</f>
        <v/>
      </c>
      <c r="BK29" s="22" t="str">
        <f aca="false">IFERROR(VLOOKUP(BG$1&amp;":"&amp;BG29,'Finish order'!$E:$K,2,FALSE()),"")</f>
        <v/>
      </c>
      <c r="BN29" s="22" t="n">
        <v>28</v>
      </c>
      <c r="BO29" s="22" t="str">
        <f aca="false">IFERROR(VLOOKUP(BN$1&amp;":"&amp;BN29,'Finish order'!$E:$K,4,FALSE()),"")</f>
        <v/>
      </c>
      <c r="BP29" s="22" t="str">
        <f aca="false">IFERROR(VLOOKUP(BN$1&amp;":"&amp;BN29,'Finish order'!$E:$K,5,FALSE()),"")</f>
        <v/>
      </c>
      <c r="BQ29" s="30" t="str">
        <f aca="false">IFERROR(VLOOKUP(BN$1&amp;":"&amp;BN29,'Finish order'!$E:$K,3,FALSE()),"")</f>
        <v/>
      </c>
      <c r="BR29" s="22" t="str">
        <f aca="false">IFERROR(VLOOKUP(BN$1&amp;":"&amp;BN29,'Finish order'!$E:$K,2,FALSE()),"")</f>
        <v/>
      </c>
      <c r="BU29" s="22" t="n">
        <v>28</v>
      </c>
      <c r="BV29" s="30" t="str">
        <f aca="false">IFERROR(VLOOKUP(BU$1&amp;":"&amp;BU29,'Finish order'!$E:$K,4,FALSE()),"")</f>
        <v/>
      </c>
      <c r="BW29" s="22" t="str">
        <f aca="false">IFERROR(VLOOKUP(BU$1&amp;":"&amp;BU29,'Finish order'!$E:$K,5,FALSE()),"")</f>
        <v/>
      </c>
      <c r="BX29" s="30" t="str">
        <f aca="false">IFERROR(VLOOKUP(BU$1&amp;":"&amp;BU29,'Finish order'!$E:$K,3,FALSE()),"")</f>
        <v/>
      </c>
      <c r="BY29" s="22" t="str">
        <f aca="false">IFERROR(VLOOKUP(BU$1&amp;":"&amp;BU29,'Finish order'!$E:$K,2,FALSE()),"")</f>
        <v/>
      </c>
      <c r="CB29" s="22" t="n">
        <v>28</v>
      </c>
      <c r="CC29" s="30" t="str">
        <f aca="false">IFERROR(VLOOKUP(CB$1&amp;":"&amp;CB29,'Finish order'!$E:$K,4,FALSE()),"")</f>
        <v/>
      </c>
      <c r="CD29" s="22" t="str">
        <f aca="false">IFERROR(VLOOKUP(CB$1&amp;":"&amp;CB29,'Finish order'!$E:$K,5,FALSE()),"")</f>
        <v/>
      </c>
      <c r="CE29" s="30" t="str">
        <f aca="false">IFERROR(VLOOKUP(CB$1&amp;":"&amp;CB29,'Finish order'!$E:$K,3,FALSE()),"")</f>
        <v/>
      </c>
      <c r="CF29" s="22" t="str">
        <f aca="false">IFERROR(VLOOKUP(CB$1&amp;":"&amp;CB29,'Finish order'!$E:$K,2,FALSE()),"")</f>
        <v/>
      </c>
      <c r="CI29" s="31" t="n">
        <v>28</v>
      </c>
      <c r="CJ29" s="22" t="str">
        <f aca="false">IFERROR(VLOOKUP(CI$1&amp;":"&amp;CI29,'Finish order'!$E:$K,4,FALSE()),"")</f>
        <v/>
      </c>
      <c r="CK29" s="22" t="str">
        <f aca="false">IFERROR(VLOOKUP(CI$1&amp;":"&amp;CI29,'Finish order'!$E:$K,5,FALSE()),"")</f>
        <v/>
      </c>
      <c r="CL29" s="30" t="str">
        <f aca="false">IFERROR(VLOOKUP(CI$1&amp;":"&amp;CI29,'Finish order'!$E:$K,3,FALSE()),"")</f>
        <v/>
      </c>
      <c r="CM29" s="22" t="str">
        <f aca="false">IFERROR(VLOOKUP(CI$1&amp;":"&amp;CI29,'Finish order'!$E:$K,2,FALSE()),"")</f>
        <v/>
      </c>
      <c r="CP29" s="31" t="n">
        <v>28</v>
      </c>
      <c r="CQ29" s="22" t="str">
        <f aca="false">IFERROR(VLOOKUP(CP$1&amp;":"&amp;CP29,'Finish order'!$E:$K,4,FALSE()),"")</f>
        <v/>
      </c>
      <c r="CR29" s="22" t="str">
        <f aca="false">IFERROR(VLOOKUP(CP$1&amp;":"&amp;CP29,'Finish order'!$E:$K,5,FALSE()),"")</f>
        <v/>
      </c>
      <c r="CS29" s="30" t="str">
        <f aca="false">IFERROR(VLOOKUP(CP$1&amp;":"&amp;CP29,'Finish order'!$E:$K,3,FALSE()),"")</f>
        <v/>
      </c>
      <c r="CT29" s="22" t="str">
        <f aca="false">IFERROR(VLOOKUP(CP$1&amp;":"&amp;CP29,'Finish order'!$E:$K,2,FALSE()),"")</f>
        <v/>
      </c>
      <c r="CV29" s="30"/>
      <c r="CW29" s="22" t="n">
        <v>28</v>
      </c>
      <c r="CX29" s="22" t="str">
        <f aca="false">IFERROR(VLOOKUP(CW$1&amp;":"&amp;CW29,'Finish order'!$E:$K,4,FALSE()),"")</f>
        <v/>
      </c>
      <c r="CY29" s="22" t="str">
        <f aca="false">IFERROR(VLOOKUP(CW$1&amp;":"&amp;CW29,'Finish order'!$E:$K,5,FALSE()),"")</f>
        <v/>
      </c>
      <c r="CZ29" s="30" t="str">
        <f aca="false">IFERROR(VLOOKUP(CW$1&amp;":"&amp;CW29,'Finish order'!$E:$K,3,FALSE()),"")</f>
        <v/>
      </c>
      <c r="DA29" s="22" t="str">
        <f aca="false">IFERROR(VLOOKUP(CW$1&amp;":"&amp;CW29,'Finish order'!$E:$K,2,FALSE()),"")</f>
        <v/>
      </c>
      <c r="DC29" s="30"/>
      <c r="DD29" s="22" t="n">
        <v>28</v>
      </c>
      <c r="DE29" s="22" t="str">
        <f aca="false">IFERROR(VLOOKUP(DD$1&amp;":"&amp;DD29,'Finish order'!$E:$K,4,FALSE()),"")</f>
        <v/>
      </c>
      <c r="DF29" s="22" t="str">
        <f aca="false">IFERROR(VLOOKUP(DD$1&amp;":"&amp;DD29,'Finish order'!$E:$K,5,FALSE()),"")</f>
        <v/>
      </c>
      <c r="DG29" s="30" t="str">
        <f aca="false">IFERROR(VLOOKUP(DD$1&amp;":"&amp;DD29,'Finish order'!$E:$K,3,FALSE()),"")</f>
        <v/>
      </c>
      <c r="DH29" s="22" t="str">
        <f aca="false">IFERROR(VLOOKUP(DD$1&amp;":"&amp;DD29,'Finish order'!$E:$K,2,FALSE()),"")</f>
        <v/>
      </c>
      <c r="DI29" s="30"/>
      <c r="DK29" s="22" t="n">
        <v>28</v>
      </c>
      <c r="DL29" s="22" t="str">
        <f aca="false">IFERROR(VLOOKUP(DK$1&amp;":"&amp;DK29,'Finish order'!$E:$K,4,FALSE()),"")</f>
        <v/>
      </c>
      <c r="DM29" s="22" t="str">
        <f aca="false">IFERROR(VLOOKUP(DK$1&amp;":"&amp;DK29,'Finish order'!$E:$K,5,FALSE()),"")</f>
        <v/>
      </c>
      <c r="DN29" s="30" t="str">
        <f aca="false">IFERROR(VLOOKUP(DK$1&amp;":"&amp;DK29,'Finish order'!$E:$K,3,FALSE()),"")</f>
        <v/>
      </c>
      <c r="DO29" s="22" t="str">
        <f aca="false">IFERROR(VLOOKUP(DK$1&amp;":"&amp;DK29,'Finish order'!$E:$K,2,FALSE()),"")</f>
        <v/>
      </c>
      <c r="DQ29" s="30"/>
      <c r="DR29" s="22" t="n">
        <v>28</v>
      </c>
      <c r="DS29" s="22" t="str">
        <f aca="false">IFERROR(VLOOKUP(DR$1&amp;":"&amp;DR29,'Finish order'!$E:$K,4,FALSE()),"")</f>
        <v/>
      </c>
      <c r="DT29" s="22" t="str">
        <f aca="false">IFERROR(VLOOKUP(DR$1&amp;":"&amp;DR29,'Finish order'!$E:$K,5,FALSE()),"")</f>
        <v/>
      </c>
      <c r="DU29" s="30" t="str">
        <f aca="false">IFERROR(VLOOKUP(DR$1&amp;":"&amp;DR29,'Finish order'!$E:$K,3,FALSE()),"")</f>
        <v/>
      </c>
      <c r="DV29" s="22" t="str">
        <f aca="false">IFERROR(VLOOKUP(DR$1&amp;":"&amp;DR29,'Finish order'!$E:$K,2,FALSE()),"")</f>
        <v/>
      </c>
      <c r="DW29" s="30"/>
    </row>
    <row r="30" customFormat="false" ht="15" hidden="false" customHeight="false" outlineLevel="0" collapsed="false">
      <c r="A30" s="22" t="n">
        <v>29</v>
      </c>
      <c r="B30" s="22" t="str">
        <f aca="false">IFERROR(VLOOKUP($A$1&amp;":"&amp;A30,'Finish order'!C:K,6,FALSE()),"")</f>
        <v>Luke Green</v>
      </c>
      <c r="C30" s="22" t="str">
        <f aca="false">IFERROR(VLOOKUP(A$1&amp;":"&amp;A30,'Finish order'!$C:$K,9,FALSE()),"")</f>
        <v>MSEN</v>
      </c>
      <c r="D30" s="22" t="str">
        <f aca="false">IFERROR(VLOOKUP(A$1&amp;":"&amp;A30,'Finish order'!$C:$K,7,FALSE()),"")</f>
        <v>North York Moors AC</v>
      </c>
      <c r="E30" s="30" t="n">
        <f aca="false">IFERROR(VLOOKUP($A$1&amp;":"&amp;A30,'Finish order'!C:K,5,FALSE()),"")</f>
        <v>0.0602662037037037</v>
      </c>
      <c r="F30" s="22" t="n">
        <f aca="false">IFERROR(VLOOKUP($A$1&amp;":"&amp;A30,'Finish order'!C:K,4,FALSE()),"")</f>
        <v>392</v>
      </c>
      <c r="G30" s="31" t="n">
        <f aca="false" t="array" ref="G30:G30">IFERROR(SMALL(IF($D$2:$D939=D30,$A$2:$A$911*1.001),1),"")</f>
        <v>18.018</v>
      </c>
      <c r="H30" s="31" t="n">
        <f aca="false" t="array" ref="H30:H30">IFERROR(SMALL(IF($D$2:$D939=D30,$A$2:$A$911*1.0001),2),"")</f>
        <v>19.0019</v>
      </c>
      <c r="I30" s="31" t="n">
        <f aca="false" t="array" ref="I30:I30">IFERROR(SMALL(IF($D$2:$D939=D30,$A$2:$A$911*1.00001),3),"")</f>
        <v>29.00029</v>
      </c>
      <c r="J30" s="31" t="n">
        <f aca="false" t="array" ref="J30:J30">IFERROR(SMALL(IF($D$2:$D939=D30,$A$2:$A$911*1.000001),4),"")</f>
        <v>34.000034</v>
      </c>
      <c r="K30" s="31" t="n">
        <f aca="false">IF(A30&lt;&gt;"", IF(COUNT(G30:J30)=4, SUM(G30:J30), "No"), "")</f>
        <v>100.020224</v>
      </c>
      <c r="L30" s="31" t="n">
        <f aca="false">IF(A30&lt;&gt;"", IF(COUNT(G30:I30)=3, SUM(G30:I30), "No"), "")</f>
        <v>66.02019</v>
      </c>
      <c r="M30" s="31" t="n">
        <f aca="false">IF(A30&lt;&gt;"", IF(COUNT(G30:H30)=2, SUM(G30:H30), "No"), "")</f>
        <v>37.0199</v>
      </c>
      <c r="N30" s="31" t="str">
        <f aca="false">Table1[[#This Row],[Club]]&amp;":"&amp;Table1[[#Headers],[Male]]</f>
        <v>North York Moors AC:Male</v>
      </c>
      <c r="P30" s="22" t="n">
        <v>29</v>
      </c>
      <c r="Q30" s="22" t="str">
        <f aca="false">IFERROR(VLOOKUP(P$1&amp;":"&amp;P30,'Finish order'!$C:$K,6,FALSE()),"")</f>
        <v>Kathryn Waterworth</v>
      </c>
      <c r="R30" s="22" t="str">
        <f aca="false">IFERROR(VLOOKUP(P$1&amp;":"&amp;P30,'Finish order'!$C:$K,9,FALSE()),"")</f>
        <v>W45</v>
      </c>
      <c r="S30" s="22" t="str">
        <f aca="false">IFERROR(VLOOKUP(P$1&amp;":"&amp;P30,'Finish order'!$C:$K,7,FALSE()),"")</f>
        <v>Individual#</v>
      </c>
      <c r="T30" s="30" t="n">
        <f aca="false">IFERROR(VLOOKUP(P$1&amp;":"&amp;P30,'Finish order'!$C:$K,5,FALSE()),"")</f>
        <v>0.0937384259259259</v>
      </c>
      <c r="U30" s="22" t="n">
        <f aca="false">IFERROR(VLOOKUP(P$1&amp;":"&amp;P30,'Finish order'!$C:$K,4,FALSE()),"")</f>
        <v>159</v>
      </c>
      <c r="V30" s="31" t="n">
        <f aca="false" t="array" ref="V30:V30">IFERROR(SMALL(IF($S$2:$S939=S30,$P$2:$P$911*1.001),1),"")</f>
        <v>11.011</v>
      </c>
      <c r="W30" s="31" t="n">
        <f aca="false" t="array" ref="W30:W30">IFERROR(SMALL(IF($S$2:$S939=S30,$P$2:$P$911*1.0001),2),"")</f>
        <v>16.0016</v>
      </c>
      <c r="X30" s="31" t="n">
        <f aca="false" t="array" ref="X30:X30">IFERROR(SMALL(IF($S$2:$S939=S30,$P$2:$P$911*1.00001),3),"")</f>
        <v>17.00017</v>
      </c>
      <c r="Y30" s="31" t="n">
        <f aca="false" t="array" ref="Y30:Y30">IFERROR(SMALL(IF($S$2:$S939=S30,$P$2:$P$911*1.000001),4),"")</f>
        <v>29.000029</v>
      </c>
      <c r="Z30" s="31" t="n">
        <f aca="false">IF(P30&lt;&gt;"", IF(COUNT(V30:Y30)=4, SUM(V30:Y30), "No"), "")</f>
        <v>73.012799</v>
      </c>
      <c r="AA30" s="31" t="n">
        <f aca="false">IF(P30&lt;&gt;"", IF(COUNT(V30:X30)=3, SUM(V30:X30), "No"), "")</f>
        <v>44.01277</v>
      </c>
      <c r="AB30" s="31" t="n">
        <f aca="false">IF(P30&lt;&gt;"", IF(COUNT(V30:W30)=2, SUM(V30:W30), "No"), "")</f>
        <v>27.0126</v>
      </c>
      <c r="AC30" s="31" t="str">
        <f aca="false">Table4[[#This Row],[Club]]&amp;":"&amp;Table4[[#Headers],[Female]]</f>
        <v>Individual#:Female</v>
      </c>
      <c r="AE30" s="22" t="n">
        <v>29</v>
      </c>
      <c r="AF30" s="22" t="str">
        <f aca="false">IFERROR(VLOOKUP(AE$1&amp;":"&amp;AE30,'Finish order'!$E:$K,4,FALSE()),"")</f>
        <v/>
      </c>
      <c r="AG30" s="22" t="str">
        <f aca="false">IFERROR(VLOOKUP(AE$1&amp;":"&amp;AE30,'Finish order'!$E:$K,5,FALSE()),"")</f>
        <v/>
      </c>
      <c r="AH30" s="30" t="str">
        <f aca="false">IFERROR(VLOOKUP(AE$1&amp;":"&amp;AE30,'Finish order'!$E:$K,3,FALSE()),"")</f>
        <v/>
      </c>
      <c r="AI30" s="22" t="str">
        <f aca="false">IFERROR(VLOOKUP(AE$1&amp;":"&amp;AE30,'Finish order'!$E:$K,2,FALSE()),"")</f>
        <v/>
      </c>
      <c r="AL30" s="22" t="n">
        <v>29</v>
      </c>
      <c r="AM30" s="22" t="str">
        <f aca="false">IFERROR(VLOOKUP(AL$1&amp;":"&amp;AL30,'Finish order'!$E:$K,4,FALSE()),"")</f>
        <v/>
      </c>
      <c r="AN30" s="22" t="str">
        <f aca="false">IFERROR(VLOOKUP(AL$1&amp;":"&amp;AL30,'Finish order'!$E:$K,5,FALSE()),"")</f>
        <v/>
      </c>
      <c r="AO30" s="30" t="str">
        <f aca="false">IFERROR(VLOOKUP(AL$1&amp;":"&amp;AL30,'Finish order'!$E:$K,3,FALSE()),"")</f>
        <v/>
      </c>
      <c r="AP30" s="22" t="str">
        <f aca="false">IFERROR(VLOOKUP(AL$1&amp;":"&amp;AL30,'Finish order'!$E:$K,2,FALSE()),"")</f>
        <v/>
      </c>
      <c r="AS30" s="22" t="n">
        <v>29</v>
      </c>
      <c r="AT30" s="22" t="str">
        <f aca="false">IFERROR(VLOOKUP(AS$1&amp;":"&amp;AS30,'Finish order'!$E:$K,4,FALSE()),"")</f>
        <v/>
      </c>
      <c r="AU30" s="22" t="str">
        <f aca="false">IFERROR(VLOOKUP(AS$1&amp;":"&amp;AS30,'Finish order'!$E:$K,5,FALSE()),"")</f>
        <v/>
      </c>
      <c r="AV30" s="30" t="str">
        <f aca="false">IFERROR(VLOOKUP(AS$1&amp;":"&amp;AS30,'Finish order'!$E:$K,3,FALSE()),"")</f>
        <v/>
      </c>
      <c r="AW30" s="22" t="str">
        <f aca="false">IFERROR(VLOOKUP(AS$1&amp;":"&amp;AS30,'Finish order'!$E:$K,2,FALSE()),"")</f>
        <v/>
      </c>
      <c r="AZ30" s="22" t="n">
        <v>29</v>
      </c>
      <c r="BA30" s="22" t="str">
        <f aca="false">IFERROR(VLOOKUP(AZ$1&amp;":"&amp;AZ30,'Finish order'!$E:$K,4,FALSE()),"")</f>
        <v/>
      </c>
      <c r="BB30" s="22" t="str">
        <f aca="false">IFERROR(VLOOKUP(AZ$1&amp;":"&amp;AZ30,'Finish order'!$E:$K,5,FALSE()),"")</f>
        <v/>
      </c>
      <c r="BC30" s="30" t="str">
        <f aca="false">IFERROR(VLOOKUP(AZ$1&amp;":"&amp;AZ30,'Finish order'!$E:$K,3,FALSE()),"")</f>
        <v/>
      </c>
      <c r="BD30" s="22" t="str">
        <f aca="false">IFERROR(VLOOKUP(AZ$1&amp;":"&amp;AZ30,'Finish order'!$E:$K,2,FALSE()),"")</f>
        <v/>
      </c>
      <c r="BG30" s="22" t="n">
        <v>29</v>
      </c>
      <c r="BH30" s="22" t="str">
        <f aca="false">IFERROR(VLOOKUP(BG$1&amp;":"&amp;BG30,'Finish order'!$E:$K,4,FALSE()),"")</f>
        <v/>
      </c>
      <c r="BI30" s="22" t="str">
        <f aca="false">IFERROR(VLOOKUP(BG$1&amp;":"&amp;BG30,'Finish order'!$E:$K,5,FALSE()),"")</f>
        <v/>
      </c>
      <c r="BJ30" s="30" t="str">
        <f aca="false">IFERROR(VLOOKUP(BG$1&amp;":"&amp;BG30,'Finish order'!$E:$K,3,FALSE()),"")</f>
        <v/>
      </c>
      <c r="BK30" s="22" t="str">
        <f aca="false">IFERROR(VLOOKUP(BG$1&amp;":"&amp;BG30,'Finish order'!$E:$K,2,FALSE()),"")</f>
        <v/>
      </c>
      <c r="BN30" s="22" t="n">
        <v>29</v>
      </c>
      <c r="BO30" s="22" t="str">
        <f aca="false">IFERROR(VLOOKUP(BN$1&amp;":"&amp;BN30,'Finish order'!$E:$K,4,FALSE()),"")</f>
        <v/>
      </c>
      <c r="BP30" s="22" t="str">
        <f aca="false">IFERROR(VLOOKUP(BN$1&amp;":"&amp;BN30,'Finish order'!$E:$K,5,FALSE()),"")</f>
        <v/>
      </c>
      <c r="BQ30" s="30" t="str">
        <f aca="false">IFERROR(VLOOKUP(BN$1&amp;":"&amp;BN30,'Finish order'!$E:$K,3,FALSE()),"")</f>
        <v/>
      </c>
      <c r="BR30" s="22" t="str">
        <f aca="false">IFERROR(VLOOKUP(BN$1&amp;":"&amp;BN30,'Finish order'!$E:$K,2,FALSE()),"")</f>
        <v/>
      </c>
      <c r="BU30" s="22" t="n">
        <v>29</v>
      </c>
      <c r="BV30" s="30" t="str">
        <f aca="false">IFERROR(VLOOKUP(BU$1&amp;":"&amp;BU30,'Finish order'!$E:$K,4,FALSE()),"")</f>
        <v/>
      </c>
      <c r="BW30" s="22" t="str">
        <f aca="false">IFERROR(VLOOKUP(BU$1&amp;":"&amp;BU30,'Finish order'!$E:$K,5,FALSE()),"")</f>
        <v/>
      </c>
      <c r="BX30" s="30" t="str">
        <f aca="false">IFERROR(VLOOKUP(BU$1&amp;":"&amp;BU30,'Finish order'!$E:$K,3,FALSE()),"")</f>
        <v/>
      </c>
      <c r="BY30" s="22" t="str">
        <f aca="false">IFERROR(VLOOKUP(BU$1&amp;":"&amp;BU30,'Finish order'!$E:$K,2,FALSE()),"")</f>
        <v/>
      </c>
      <c r="CB30" s="22" t="n">
        <v>29</v>
      </c>
      <c r="CC30" s="30" t="str">
        <f aca="false">IFERROR(VLOOKUP(CB$1&amp;":"&amp;CB30,'Finish order'!$E:$K,4,FALSE()),"")</f>
        <v/>
      </c>
      <c r="CD30" s="22" t="str">
        <f aca="false">IFERROR(VLOOKUP(CB$1&amp;":"&amp;CB30,'Finish order'!$E:$K,5,FALSE()),"")</f>
        <v/>
      </c>
      <c r="CE30" s="30" t="str">
        <f aca="false">IFERROR(VLOOKUP(CB$1&amp;":"&amp;CB30,'Finish order'!$E:$K,3,FALSE()),"")</f>
        <v/>
      </c>
      <c r="CF30" s="22" t="str">
        <f aca="false">IFERROR(VLOOKUP(CB$1&amp;":"&amp;CB30,'Finish order'!$E:$K,2,FALSE()),"")</f>
        <v/>
      </c>
      <c r="CI30" s="31" t="n">
        <v>29</v>
      </c>
      <c r="CJ30" s="22" t="str">
        <f aca="false">IFERROR(VLOOKUP(CI$1&amp;":"&amp;CI30,'Finish order'!$E:$K,4,FALSE()),"")</f>
        <v/>
      </c>
      <c r="CK30" s="22" t="str">
        <f aca="false">IFERROR(VLOOKUP(CI$1&amp;":"&amp;CI30,'Finish order'!$E:$K,5,FALSE()),"")</f>
        <v/>
      </c>
      <c r="CL30" s="30" t="str">
        <f aca="false">IFERROR(VLOOKUP(CI$1&amp;":"&amp;CI30,'Finish order'!$E:$K,3,FALSE()),"")</f>
        <v/>
      </c>
      <c r="CM30" s="22" t="str">
        <f aca="false">IFERROR(VLOOKUP(CI$1&amp;":"&amp;CI30,'Finish order'!$E:$K,2,FALSE()),"")</f>
        <v/>
      </c>
      <c r="CP30" s="31" t="n">
        <v>29</v>
      </c>
      <c r="CQ30" s="22" t="str">
        <f aca="false">IFERROR(VLOOKUP(CP$1&amp;":"&amp;CP30,'Finish order'!$E:$K,4,FALSE()),"")</f>
        <v/>
      </c>
      <c r="CR30" s="22" t="str">
        <f aca="false">IFERROR(VLOOKUP(CP$1&amp;":"&amp;CP30,'Finish order'!$E:$K,5,FALSE()),"")</f>
        <v/>
      </c>
      <c r="CS30" s="30" t="str">
        <f aca="false">IFERROR(VLOOKUP(CP$1&amp;":"&amp;CP30,'Finish order'!$E:$K,3,FALSE()),"")</f>
        <v/>
      </c>
      <c r="CT30" s="22" t="str">
        <f aca="false">IFERROR(VLOOKUP(CP$1&amp;":"&amp;CP30,'Finish order'!$E:$K,2,FALSE()),"")</f>
        <v/>
      </c>
      <c r="CV30" s="30"/>
      <c r="CW30" s="22" t="n">
        <v>29</v>
      </c>
      <c r="CX30" s="22" t="str">
        <f aca="false">IFERROR(VLOOKUP(CW$1&amp;":"&amp;CW30,'Finish order'!$E:$K,4,FALSE()),"")</f>
        <v/>
      </c>
      <c r="CY30" s="22" t="str">
        <f aca="false">IFERROR(VLOOKUP(CW$1&amp;":"&amp;CW30,'Finish order'!$E:$K,5,FALSE()),"")</f>
        <v/>
      </c>
      <c r="CZ30" s="30" t="str">
        <f aca="false">IFERROR(VLOOKUP(CW$1&amp;":"&amp;CW30,'Finish order'!$E:$K,3,FALSE()),"")</f>
        <v/>
      </c>
      <c r="DA30" s="22" t="str">
        <f aca="false">IFERROR(VLOOKUP(CW$1&amp;":"&amp;CW30,'Finish order'!$E:$K,2,FALSE()),"")</f>
        <v/>
      </c>
      <c r="DC30" s="30"/>
      <c r="DD30" s="22" t="n">
        <v>29</v>
      </c>
      <c r="DE30" s="22" t="str">
        <f aca="false">IFERROR(VLOOKUP(DD$1&amp;":"&amp;DD30,'Finish order'!$E:$K,4,FALSE()),"")</f>
        <v/>
      </c>
      <c r="DF30" s="22" t="str">
        <f aca="false">IFERROR(VLOOKUP(DD$1&amp;":"&amp;DD30,'Finish order'!$E:$K,5,FALSE()),"")</f>
        <v/>
      </c>
      <c r="DG30" s="30" t="str">
        <f aca="false">IFERROR(VLOOKUP(DD$1&amp;":"&amp;DD30,'Finish order'!$E:$K,3,FALSE()),"")</f>
        <v/>
      </c>
      <c r="DH30" s="22" t="str">
        <f aca="false">IFERROR(VLOOKUP(DD$1&amp;":"&amp;DD30,'Finish order'!$E:$K,2,FALSE()),"")</f>
        <v/>
      </c>
      <c r="DI30" s="30"/>
      <c r="DK30" s="22" t="n">
        <v>29</v>
      </c>
      <c r="DL30" s="22" t="str">
        <f aca="false">IFERROR(VLOOKUP(DK$1&amp;":"&amp;DK30,'Finish order'!$E:$K,4,FALSE()),"")</f>
        <v/>
      </c>
      <c r="DM30" s="22" t="str">
        <f aca="false">IFERROR(VLOOKUP(DK$1&amp;":"&amp;DK30,'Finish order'!$E:$K,5,FALSE()),"")</f>
        <v/>
      </c>
      <c r="DN30" s="30" t="str">
        <f aca="false">IFERROR(VLOOKUP(DK$1&amp;":"&amp;DK30,'Finish order'!$E:$K,3,FALSE()),"")</f>
        <v/>
      </c>
      <c r="DO30" s="22" t="str">
        <f aca="false">IFERROR(VLOOKUP(DK$1&amp;":"&amp;DK30,'Finish order'!$E:$K,2,FALSE()),"")</f>
        <v/>
      </c>
      <c r="DQ30" s="30"/>
      <c r="DR30" s="22" t="n">
        <v>29</v>
      </c>
      <c r="DS30" s="22" t="str">
        <f aca="false">IFERROR(VLOOKUP(DR$1&amp;":"&amp;DR30,'Finish order'!$E:$K,4,FALSE()),"")</f>
        <v/>
      </c>
      <c r="DT30" s="22" t="str">
        <f aca="false">IFERROR(VLOOKUP(DR$1&amp;":"&amp;DR30,'Finish order'!$E:$K,5,FALSE()),"")</f>
        <v/>
      </c>
      <c r="DU30" s="30" t="str">
        <f aca="false">IFERROR(VLOOKUP(DR$1&amp;":"&amp;DR30,'Finish order'!$E:$K,3,FALSE()),"")</f>
        <v/>
      </c>
      <c r="DV30" s="22" t="str">
        <f aca="false">IFERROR(VLOOKUP(DR$1&amp;":"&amp;DR30,'Finish order'!$E:$K,2,FALSE()),"")</f>
        <v/>
      </c>
      <c r="DW30" s="30"/>
    </row>
    <row r="31" customFormat="false" ht="15" hidden="false" customHeight="false" outlineLevel="0" collapsed="false">
      <c r="A31" s="22" t="n">
        <v>30</v>
      </c>
      <c r="B31" s="22" t="str">
        <f aca="false">IFERROR(VLOOKUP($A$1&amp;":"&amp;A31,'Finish order'!C:K,6,FALSE()),"")</f>
        <v>Chris Jefferies</v>
      </c>
      <c r="C31" s="22" t="str">
        <f aca="false">IFERROR(VLOOKUP(A$1&amp;":"&amp;A31,'Finish order'!$C:$K,9,FALSE()),"")</f>
        <v>M50</v>
      </c>
      <c r="D31" s="22" t="str">
        <f aca="false">IFERROR(VLOOKUP(A$1&amp;":"&amp;A31,'Finish order'!$C:$K,7,FALSE()),"")</f>
        <v>Billingham RC</v>
      </c>
      <c r="E31" s="30" t="n">
        <f aca="false">IFERROR(VLOOKUP($A$1&amp;":"&amp;A31,'Finish order'!C:K,5,FALSE()),"")</f>
        <v>0.0615625</v>
      </c>
      <c r="F31" s="22" t="n">
        <f aca="false">IFERROR(VLOOKUP($A$1&amp;":"&amp;A31,'Finish order'!C:K,4,FALSE()),"")</f>
        <v>709</v>
      </c>
      <c r="G31" s="31" t="n">
        <f aca="false" t="array" ref="G31:G31">IFERROR(SMALL(IF($D$2:$D940=D31,$A$2:$A$911*1.001),1),"")</f>
        <v>30.03</v>
      </c>
      <c r="H31" s="31" t="str">
        <f aca="false" t="array" ref="H31:H31">IFERROR(SMALL(IF($D$2:$D940=D31,$A$2:$A$911*1.0001),2),"")</f>
        <v/>
      </c>
      <c r="I31" s="31" t="str">
        <f aca="false" t="array" ref="I31:I31">IFERROR(SMALL(IF($D$2:$D940=D31,$A$2:$A$911*1.00001),3),"")</f>
        <v/>
      </c>
      <c r="J31" s="31" t="str">
        <f aca="false" t="array" ref="J31:J31">IFERROR(SMALL(IF($D$2:$D940=D31,$A$2:$A$911*1.000001),4),"")</f>
        <v/>
      </c>
      <c r="K31" s="31" t="str">
        <f aca="false">IF(A31&lt;&gt;"", IF(COUNT(G31:J31)=4, SUM(G31:J31), "No"), "")</f>
        <v>No</v>
      </c>
      <c r="L31" s="31" t="str">
        <f aca="false">IF(A31&lt;&gt;"", IF(COUNT(G31:I31)=3, SUM(G31:I31), "No"), "")</f>
        <v>No</v>
      </c>
      <c r="M31" s="31" t="str">
        <f aca="false">IF(A31&lt;&gt;"", IF(COUNT(G31:H31)=2, SUM(G31:H31), "No"), "")</f>
        <v>No</v>
      </c>
      <c r="N31" s="31" t="str">
        <f aca="false">Table1[[#This Row],[Club]]&amp;":"&amp;Table1[[#Headers],[Male]]</f>
        <v>Billingham RC:Male</v>
      </c>
      <c r="P31" s="22" t="n">
        <v>30</v>
      </c>
      <c r="Q31" s="22" t="str">
        <f aca="false">IFERROR(VLOOKUP(P$1&amp;":"&amp;P31,'Finish order'!$C:$K,6,FALSE()),"")</f>
        <v>Sally Kingscott</v>
      </c>
      <c r="R31" s="22" t="str">
        <f aca="false">IFERROR(VLOOKUP(P$1&amp;":"&amp;P31,'Finish order'!$C:$K,9,FALSE()),"")</f>
        <v>W60</v>
      </c>
      <c r="S31" s="22" t="str">
        <f aca="false">IFERROR(VLOOKUP(P$1&amp;":"&amp;P31,'Finish order'!$C:$K,7,FALSE()),"")</f>
        <v>Scarborough AC</v>
      </c>
      <c r="T31" s="30" t="n">
        <f aca="false">IFERROR(VLOOKUP(P$1&amp;":"&amp;P31,'Finish order'!$C:$K,5,FALSE()),"")</f>
        <v>0.0939467592592593</v>
      </c>
      <c r="U31" s="22" t="n">
        <f aca="false">IFERROR(VLOOKUP(P$1&amp;":"&amp;P31,'Finish order'!$C:$K,4,FALSE()),"")</f>
        <v>274</v>
      </c>
      <c r="V31" s="31" t="n">
        <f aca="false" t="array" ref="V31:V31">IFERROR(SMALL(IF($S$2:$S940=S31,$P$2:$P$911*1.001),1),"")</f>
        <v>2.002</v>
      </c>
      <c r="W31" s="31" t="n">
        <f aca="false" t="array" ref="W31:W31">IFERROR(SMALL(IF($S$2:$S940=S31,$P$2:$P$911*1.0001),2),"")</f>
        <v>4.0004</v>
      </c>
      <c r="X31" s="31" t="n">
        <f aca="false" t="array" ref="X31:X31">IFERROR(SMALL(IF($S$2:$S940=S31,$P$2:$P$911*1.00001),3),"")</f>
        <v>8.00008</v>
      </c>
      <c r="Y31" s="31" t="n">
        <f aca="false" t="array" ref="Y31:Y31">IFERROR(SMALL(IF($S$2:$S940=S31,$P$2:$P$911*1.000001),4),"")</f>
        <v>23.000023</v>
      </c>
      <c r="Z31" s="31" t="n">
        <f aca="false">IF(P31&lt;&gt;"", IF(COUNT(V31:Y31)=4, SUM(V31:Y31), "No"), "")</f>
        <v>37.002503</v>
      </c>
      <c r="AA31" s="31" t="n">
        <f aca="false">IF(P31&lt;&gt;"", IF(COUNT(V31:X31)=3, SUM(V31:X31), "No"), "")</f>
        <v>14.00248</v>
      </c>
      <c r="AB31" s="31" t="n">
        <f aca="false">IF(P31&lt;&gt;"", IF(COUNT(V31:W31)=2, SUM(V31:W31), "No"), "")</f>
        <v>6.0024</v>
      </c>
      <c r="AC31" s="31" t="str">
        <f aca="false">Table4[[#This Row],[Club]]&amp;":"&amp;Table4[[#Headers],[Female]]</f>
        <v>Scarborough AC:Female</v>
      </c>
      <c r="AE31" s="22" t="n">
        <v>30</v>
      </c>
      <c r="AF31" s="22" t="str">
        <f aca="false">IFERROR(VLOOKUP(AE$1&amp;":"&amp;AE31,'Finish order'!$E:$K,4,FALSE()),"")</f>
        <v/>
      </c>
      <c r="AG31" s="22" t="str">
        <f aca="false">IFERROR(VLOOKUP(AE$1&amp;":"&amp;AE31,'Finish order'!$E:$K,5,FALSE()),"")</f>
        <v/>
      </c>
      <c r="AH31" s="30" t="str">
        <f aca="false">IFERROR(VLOOKUP(AE$1&amp;":"&amp;AE31,'Finish order'!$E:$K,3,FALSE()),"")</f>
        <v/>
      </c>
      <c r="AI31" s="22" t="str">
        <f aca="false">IFERROR(VLOOKUP(AE$1&amp;":"&amp;AE31,'Finish order'!$E:$K,2,FALSE()),"")</f>
        <v/>
      </c>
      <c r="AL31" s="22" t="n">
        <v>30</v>
      </c>
      <c r="AM31" s="22" t="str">
        <f aca="false">IFERROR(VLOOKUP(AL$1&amp;":"&amp;AL31,'Finish order'!$E:$K,4,FALSE()),"")</f>
        <v/>
      </c>
      <c r="AN31" s="22" t="str">
        <f aca="false">IFERROR(VLOOKUP(AL$1&amp;":"&amp;AL31,'Finish order'!$E:$K,7,FALSE()),"")</f>
        <v/>
      </c>
      <c r="AO31" s="30" t="str">
        <f aca="false">IFERROR(VLOOKUP(AL$1&amp;":"&amp;AL31,'Finish order'!$E:$K,3,FALSE()),"")</f>
        <v/>
      </c>
      <c r="AP31" s="22" t="str">
        <f aca="false">IFERROR(VLOOKUP(AL$1&amp;":"&amp;AL31,'Finish order'!$E:$K,2,FALSE()),"")</f>
        <v/>
      </c>
      <c r="AS31" s="22" t="n">
        <v>30</v>
      </c>
      <c r="AT31" s="22" t="str">
        <f aca="false">IFERROR(VLOOKUP(AS$1&amp;":"&amp;AS31,'Finish order'!$E:$K,4,FALSE()),"")</f>
        <v/>
      </c>
      <c r="AU31" s="22" t="str">
        <f aca="false">IFERROR(VLOOKUP(AS$1&amp;":"&amp;AS31,'Finish order'!$E:$K,5,FALSE()),"")</f>
        <v/>
      </c>
      <c r="AV31" s="30" t="str">
        <f aca="false">IFERROR(VLOOKUP(AS$1&amp;":"&amp;AS31,'Finish order'!$E:$K,3,FALSE()),"")</f>
        <v/>
      </c>
      <c r="AW31" s="22" t="str">
        <f aca="false">IFERROR(VLOOKUP(AS$1&amp;":"&amp;AS31,'Finish order'!$E:$K,2,FALSE()),"")</f>
        <v/>
      </c>
      <c r="AZ31" s="22" t="n">
        <v>30</v>
      </c>
      <c r="BA31" s="22" t="str">
        <f aca="false">IFERROR(VLOOKUP(AZ$1&amp;":"&amp;AZ31,'Finish order'!$E:$K,4,FALSE()),"")</f>
        <v/>
      </c>
      <c r="BB31" s="22" t="str">
        <f aca="false">IFERROR(VLOOKUP(AZ$1&amp;":"&amp;AZ31,'Finish order'!$E:$K,5,FALSE()),"")</f>
        <v/>
      </c>
      <c r="BC31" s="30" t="str">
        <f aca="false">IFERROR(VLOOKUP(AZ$1&amp;":"&amp;AZ31,'Finish order'!$E:$K,3,FALSE()),"")</f>
        <v/>
      </c>
      <c r="BD31" s="22" t="str">
        <f aca="false">IFERROR(VLOOKUP(AZ$1&amp;":"&amp;AZ31,'Finish order'!$E:$K,2,FALSE()),"")</f>
        <v/>
      </c>
      <c r="BG31" s="22" t="n">
        <v>30</v>
      </c>
      <c r="BH31" s="22" t="str">
        <f aca="false">IFERROR(VLOOKUP(BG$1&amp;":"&amp;BG31,'Finish order'!$E:$K,4,FALSE()),"")</f>
        <v/>
      </c>
      <c r="BI31" s="22" t="str">
        <f aca="false">IFERROR(VLOOKUP(BG$1&amp;":"&amp;BG31,'Finish order'!$E:$K,5,FALSE()),"")</f>
        <v/>
      </c>
      <c r="BJ31" s="30" t="str">
        <f aca="false">IFERROR(VLOOKUP(BG$1&amp;":"&amp;BG31,'Finish order'!$E:$K,3,FALSE()),"")</f>
        <v/>
      </c>
      <c r="BK31" s="22" t="str">
        <f aca="false">IFERROR(VLOOKUP(BG$1&amp;":"&amp;BG31,'Finish order'!$E:$K,2,FALSE()),"")</f>
        <v/>
      </c>
      <c r="BN31" s="22" t="n">
        <v>30</v>
      </c>
      <c r="BO31" s="22" t="str">
        <f aca="false">IFERROR(VLOOKUP(BN$1&amp;":"&amp;BN31,'Finish order'!$E:$K,4,FALSE()),"")</f>
        <v/>
      </c>
      <c r="BP31" s="22" t="str">
        <f aca="false">IFERROR(VLOOKUP(BN$1&amp;":"&amp;BN31,'Finish order'!$E:$K,5,FALSE()),"")</f>
        <v/>
      </c>
      <c r="BQ31" s="30" t="str">
        <f aca="false">IFERROR(VLOOKUP(BN$1&amp;":"&amp;BN31,'Finish order'!$E:$K,3,FALSE()),"")</f>
        <v/>
      </c>
      <c r="BR31" s="22" t="str">
        <f aca="false">IFERROR(VLOOKUP(BN$1&amp;":"&amp;BN31,'Finish order'!$E:$K,2,FALSE()),"")</f>
        <v/>
      </c>
      <c r="BU31" s="22" t="n">
        <v>30</v>
      </c>
      <c r="BV31" s="30" t="str">
        <f aca="false">IFERROR(VLOOKUP(BU$1&amp;":"&amp;BU31,'Finish order'!$E:$K,4,FALSE()),"")</f>
        <v/>
      </c>
      <c r="BW31" s="22" t="str">
        <f aca="false">IFERROR(VLOOKUP(BU$1&amp;":"&amp;BU31,'Finish order'!$E:$K,5,FALSE()),"")</f>
        <v/>
      </c>
      <c r="BX31" s="30" t="str">
        <f aca="false">IFERROR(VLOOKUP(BU$1&amp;":"&amp;BU31,'Finish order'!$E:$K,3,FALSE()),"")</f>
        <v/>
      </c>
      <c r="BY31" s="22" t="str">
        <f aca="false">IFERROR(VLOOKUP(BU$1&amp;":"&amp;BU31,'Finish order'!$E:$K,2,FALSE()),"")</f>
        <v/>
      </c>
      <c r="CB31" s="22" t="n">
        <v>30</v>
      </c>
      <c r="CC31" s="30" t="str">
        <f aca="false">IFERROR(VLOOKUP(CB$1&amp;":"&amp;CB31,'Finish order'!$E:$K,4,FALSE()),"")</f>
        <v/>
      </c>
      <c r="CD31" s="22" t="str">
        <f aca="false">IFERROR(VLOOKUP(CB$1&amp;":"&amp;CB31,'Finish order'!$E:$K,5,FALSE()),"")</f>
        <v/>
      </c>
      <c r="CE31" s="30" t="str">
        <f aca="false">IFERROR(VLOOKUP(CB$1&amp;":"&amp;CB31,'Finish order'!$E:$K,3,FALSE()),"")</f>
        <v/>
      </c>
      <c r="CF31" s="22" t="str">
        <f aca="false">IFERROR(VLOOKUP(CB$1&amp;":"&amp;CB31,'Finish order'!$E:$K,2,FALSE()),"")</f>
        <v/>
      </c>
      <c r="CI31" s="31" t="n">
        <v>30</v>
      </c>
      <c r="CJ31" s="22" t="str">
        <f aca="false">IFERROR(VLOOKUP(CI$1&amp;":"&amp;CI31,'Finish order'!$E:$K,4,FALSE()),"")</f>
        <v/>
      </c>
      <c r="CK31" s="22" t="str">
        <f aca="false">IFERROR(VLOOKUP(CI$1&amp;":"&amp;CI31,'Finish order'!$E:$K,5,FALSE()),"")</f>
        <v/>
      </c>
      <c r="CL31" s="30" t="str">
        <f aca="false">IFERROR(VLOOKUP(CI$1&amp;":"&amp;CI31,'Finish order'!$E:$K,3,FALSE()),"")</f>
        <v/>
      </c>
      <c r="CM31" s="22" t="str">
        <f aca="false">IFERROR(VLOOKUP(CI$1&amp;":"&amp;CI31,'Finish order'!$E:$K,2,FALSE()),"")</f>
        <v/>
      </c>
      <c r="CP31" s="31" t="n">
        <v>30</v>
      </c>
      <c r="CQ31" s="22" t="str">
        <f aca="false">IFERROR(VLOOKUP(CP$1&amp;":"&amp;CP31,'Finish order'!$E:$K,4,FALSE()),"")</f>
        <v/>
      </c>
      <c r="CR31" s="22" t="str">
        <f aca="false">IFERROR(VLOOKUP(CP$1&amp;":"&amp;CP31,'Finish order'!$E:$K,5,FALSE()),"")</f>
        <v/>
      </c>
      <c r="CS31" s="30" t="str">
        <f aca="false">IFERROR(VLOOKUP(CP$1&amp;":"&amp;CP31,'Finish order'!$E:$K,3,FALSE()),"")</f>
        <v/>
      </c>
      <c r="CT31" s="22" t="str">
        <f aca="false">IFERROR(VLOOKUP(CP$1&amp;":"&amp;CP31,'Finish order'!$E:$K,2,FALSE()),"")</f>
        <v/>
      </c>
      <c r="CV31" s="30"/>
      <c r="CW31" s="22" t="n">
        <v>30</v>
      </c>
      <c r="CX31" s="22" t="str">
        <f aca="false">IFERROR(VLOOKUP(CW$1&amp;":"&amp;CW31,'Finish order'!$E:$K,4,FALSE()),"")</f>
        <v/>
      </c>
      <c r="CY31" s="22" t="str">
        <f aca="false">IFERROR(VLOOKUP(CW$1&amp;":"&amp;CW31,'Finish order'!$E:$K,5,FALSE()),"")</f>
        <v/>
      </c>
      <c r="CZ31" s="30" t="str">
        <f aca="false">IFERROR(VLOOKUP(CW$1&amp;":"&amp;CW31,'Finish order'!$E:$K,3,FALSE()),"")</f>
        <v/>
      </c>
      <c r="DA31" s="22" t="str">
        <f aca="false">IFERROR(VLOOKUP(CW$1&amp;":"&amp;CW31,'Finish order'!$E:$K,2,FALSE()),"")</f>
        <v/>
      </c>
      <c r="DC31" s="30"/>
      <c r="DD31" s="22" t="n">
        <v>30</v>
      </c>
      <c r="DE31" s="22" t="str">
        <f aca="false">IFERROR(VLOOKUP(DD$1&amp;":"&amp;DD31,'Finish order'!$E:$K,4,FALSE()),"")</f>
        <v/>
      </c>
      <c r="DF31" s="22" t="str">
        <f aca="false">IFERROR(VLOOKUP(DD$1&amp;":"&amp;DD31,'Finish order'!$E:$K,5,FALSE()),"")</f>
        <v/>
      </c>
      <c r="DG31" s="30" t="str">
        <f aca="false">IFERROR(VLOOKUP(DD$1&amp;":"&amp;DD31,'Finish order'!$E:$K,3,FALSE()),"")</f>
        <v/>
      </c>
      <c r="DH31" s="22" t="str">
        <f aca="false">IFERROR(VLOOKUP(DD$1&amp;":"&amp;DD31,'Finish order'!$E:$K,2,FALSE()),"")</f>
        <v/>
      </c>
      <c r="DI31" s="30"/>
      <c r="DK31" s="22" t="n">
        <v>30</v>
      </c>
      <c r="DL31" s="22" t="str">
        <f aca="false">IFERROR(VLOOKUP(DK$1&amp;":"&amp;DK31,'Finish order'!$E:$K,4,FALSE()),"")</f>
        <v/>
      </c>
      <c r="DM31" s="22" t="str">
        <f aca="false">IFERROR(VLOOKUP(DK$1&amp;":"&amp;DK31,'Finish order'!$E:$K,5,FALSE()),"")</f>
        <v/>
      </c>
      <c r="DN31" s="30" t="str">
        <f aca="false">IFERROR(VLOOKUP(DK$1&amp;":"&amp;DK31,'Finish order'!$E:$K,3,FALSE()),"")</f>
        <v/>
      </c>
      <c r="DO31" s="22" t="str">
        <f aca="false">IFERROR(VLOOKUP(DK$1&amp;":"&amp;DK31,'Finish order'!$E:$K,2,FALSE()),"")</f>
        <v/>
      </c>
      <c r="DQ31" s="30"/>
      <c r="DR31" s="22" t="n">
        <v>30</v>
      </c>
      <c r="DS31" s="22" t="str">
        <f aca="false">IFERROR(VLOOKUP(DR$1&amp;":"&amp;DR31,'Finish order'!$E:$K,4,FALSE()),"")</f>
        <v/>
      </c>
      <c r="DT31" s="22" t="str">
        <f aca="false">IFERROR(VLOOKUP(DR$1&amp;":"&amp;DR31,'Finish order'!$E:$K,5,FALSE()),"")</f>
        <v/>
      </c>
      <c r="DU31" s="30" t="str">
        <f aca="false">IFERROR(VLOOKUP(DR$1&amp;":"&amp;DR31,'Finish order'!$E:$K,3,FALSE()),"")</f>
        <v/>
      </c>
      <c r="DV31" s="22" t="str">
        <f aca="false">IFERROR(VLOOKUP(DR$1&amp;":"&amp;DR31,'Finish order'!$E:$K,2,FALSE()),"")</f>
        <v/>
      </c>
      <c r="DW31" s="30"/>
    </row>
    <row r="32" customFormat="false" ht="15" hidden="false" customHeight="false" outlineLevel="0" collapsed="false">
      <c r="A32" s="22" t="n">
        <v>31</v>
      </c>
      <c r="B32" s="22" t="str">
        <f aca="false">IFERROR(VLOOKUP($A$1&amp;":"&amp;A32,'Finish order'!C:K,6,FALSE()),"")</f>
        <v>Robert Allinson</v>
      </c>
      <c r="C32" s="22" t="str">
        <f aca="false">IFERROR(VLOOKUP(A$1&amp;":"&amp;A32,'Finish order'!$C:$K,9,FALSE()),"")</f>
        <v>M45</v>
      </c>
      <c r="D32" s="22" t="str">
        <f aca="false">IFERROR(VLOOKUP(A$1&amp;":"&amp;A32,'Finish order'!$C:$K,7,FALSE()),"")</f>
        <v>Redcar RC</v>
      </c>
      <c r="E32" s="30" t="n">
        <f aca="false">IFERROR(VLOOKUP($A$1&amp;":"&amp;A32,'Finish order'!C:K,5,FALSE()),"")</f>
        <v>0.0616203703703704</v>
      </c>
      <c r="F32" s="22" t="n">
        <f aca="false">IFERROR(VLOOKUP($A$1&amp;":"&amp;A32,'Finish order'!C:K,4,FALSE()),"")</f>
        <v>622</v>
      </c>
      <c r="G32" s="31" t="n">
        <f aca="false" t="array" ref="G32:G32">IFERROR(SMALL(IF($D$2:$D941=D32,$A$2:$A$911*1.001),1),"")</f>
        <v>31.031</v>
      </c>
      <c r="H32" s="31" t="str">
        <f aca="false" t="array" ref="H32:H32">IFERROR(SMALL(IF($D$2:$D941=D32,$A$2:$A$911*1.0001),2),"")</f>
        <v/>
      </c>
      <c r="I32" s="31" t="str">
        <f aca="false" t="array" ref="I32:I32">IFERROR(SMALL(IF($D$2:$D941=D32,$A$2:$A$911*1.00001),3),"")</f>
        <v/>
      </c>
      <c r="J32" s="31" t="str">
        <f aca="false" t="array" ref="J32:J32">IFERROR(SMALL(IF($D$2:$D941=D32,$A$2:$A$911*1.000001),4),"")</f>
        <v/>
      </c>
      <c r="K32" s="31" t="str">
        <f aca="false">IF(A32&lt;&gt;"", IF(COUNT(G32:J32)=4, SUM(G32:J32), "No"), "")</f>
        <v>No</v>
      </c>
      <c r="L32" s="31" t="str">
        <f aca="false">IF(A32&lt;&gt;"", IF(COUNT(G32:I32)=3, SUM(G32:I32), "No"), "")</f>
        <v>No</v>
      </c>
      <c r="M32" s="31" t="str">
        <f aca="false">IF(A32&lt;&gt;"", IF(COUNT(G32:H32)=2, SUM(G32:H32), "No"), "")</f>
        <v>No</v>
      </c>
      <c r="N32" s="31" t="str">
        <f aca="false">Table1[[#This Row],[Club]]&amp;":"&amp;Table1[[#Headers],[Male]]</f>
        <v>Redcar RC:Male</v>
      </c>
      <c r="P32" s="22" t="n">
        <v>31</v>
      </c>
      <c r="Q32" s="22" t="str">
        <f aca="false">IFERROR(VLOOKUP(P$1&amp;":"&amp;P32,'Finish order'!$C:$K,6,FALSE()),"")</f>
        <v/>
      </c>
      <c r="R32" s="22" t="str">
        <f aca="false">IFERROR(VLOOKUP(P$1&amp;":"&amp;P32,'Finish order'!$C:$K,9,FALSE()),"")</f>
        <v/>
      </c>
      <c r="S32" s="22" t="str">
        <f aca="false">IFERROR(VLOOKUP(P$1&amp;":"&amp;P32,'Finish order'!$C:$K,7,FALSE()),"")</f>
        <v/>
      </c>
      <c r="T32" s="30" t="str">
        <f aca="false">IFERROR(VLOOKUP(P$1&amp;":"&amp;P32,'Finish order'!$C:$K,5,FALSE()),"")</f>
        <v/>
      </c>
      <c r="U32" s="22" t="str">
        <f aca="false">IFERROR(VLOOKUP(P$1&amp;":"&amp;P32,'Finish order'!$C:$K,4,FALSE()),"")</f>
        <v/>
      </c>
      <c r="V32" s="31" t="str">
        <f aca="false" t="array" ref="V32:V32">IFERROR(SMALL(IF($S$2:$S941=S32,$P$2:$P$911*1.001),1),"")</f>
        <v/>
      </c>
      <c r="W32" s="31" t="str">
        <f aca="false" t="array" ref="W32:W32">IFERROR(SMALL(IF($S$2:$S941=S32,$P$2:$P$911*1.0001),2),"")</f>
        <v/>
      </c>
      <c r="X32" s="31" t="str">
        <f aca="false" t="array" ref="X32:X32">IFERROR(SMALL(IF($S$2:$S941=S32,$P$2:$P$911*1.00001),3),"")</f>
        <v/>
      </c>
      <c r="Y32" s="31" t="str">
        <f aca="false" t="array" ref="Y32:Y32">IFERROR(SMALL(IF($S$2:$S941=S32,$P$2:$P$911*1.000001),4),"")</f>
        <v/>
      </c>
      <c r="Z32" s="31" t="str">
        <f aca="false">IF(P32&lt;&gt;"", IF(COUNT(V32:Y32)=4, SUM(V32:Y32), "No"), "")</f>
        <v>No</v>
      </c>
      <c r="AA32" s="31" t="str">
        <f aca="false">IF(P32&lt;&gt;"", IF(COUNT(V32:X32)=3, SUM(V32:X32), "No"), "")</f>
        <v>No</v>
      </c>
      <c r="AB32" s="31" t="str">
        <f aca="false">IF(P32&lt;&gt;"", IF(COUNT(V32:W32)=2, SUM(V32:W32), "No"), "")</f>
        <v>No</v>
      </c>
      <c r="AC32" s="31" t="str">
        <f aca="false">Table4[[#This Row],[Club]]&amp;":"&amp;Table4[[#Headers],[Female]]</f>
        <v>:Female</v>
      </c>
      <c r="AE32" s="22" t="n">
        <v>31</v>
      </c>
      <c r="AF32" s="22" t="str">
        <f aca="false">IFERROR(VLOOKUP(AE$1&amp;":"&amp;AE32,'Finish order'!$E:$K,4,FALSE()),"")</f>
        <v/>
      </c>
      <c r="AG32" s="22" t="str">
        <f aca="false">IFERROR(VLOOKUP(AE$1&amp;":"&amp;AE32,'Finish order'!$E:$K,5,FALSE()),"")</f>
        <v/>
      </c>
      <c r="AH32" s="30" t="str">
        <f aca="false">IFERROR(VLOOKUP(AE$1&amp;":"&amp;AE32,'Finish order'!$E:$K,3,FALSE()),"")</f>
        <v/>
      </c>
      <c r="AI32" s="22" t="str">
        <f aca="false">IFERROR(VLOOKUP(AE$1&amp;":"&amp;AE32,'Finish order'!$E:$K,2,FALSE()),"")</f>
        <v/>
      </c>
      <c r="AL32" s="22" t="n">
        <v>31</v>
      </c>
      <c r="AM32" s="22" t="str">
        <f aca="false">IFERROR(VLOOKUP(AL$1&amp;":"&amp;AL32,'Finish order'!$E:$K,4,FALSE()),"")</f>
        <v/>
      </c>
      <c r="AN32" s="22" t="str">
        <f aca="false">IFERROR(VLOOKUP(AL$1&amp;":"&amp;AL32,'Finish order'!$E:$K,5,FALSE()),"")</f>
        <v/>
      </c>
      <c r="AO32" s="30" t="str">
        <f aca="false">IFERROR(VLOOKUP(AL$1&amp;":"&amp;AL32,'Finish order'!$E:$K,3,FALSE()),"")</f>
        <v/>
      </c>
      <c r="AP32" s="22" t="str">
        <f aca="false">IFERROR(VLOOKUP(AL$1&amp;":"&amp;AL32,'Finish order'!$E:$K,2,FALSE()),"")</f>
        <v/>
      </c>
      <c r="AS32" s="22" t="n">
        <v>31</v>
      </c>
      <c r="AT32" s="22" t="str">
        <f aca="false">IFERROR(VLOOKUP(AS$1&amp;":"&amp;AS32,'Finish order'!$E:$K,4,FALSE()),"")</f>
        <v/>
      </c>
      <c r="AU32" s="22" t="str">
        <f aca="false">IFERROR(VLOOKUP(AS$1&amp;":"&amp;AS32,'Finish order'!$E:$K,5,FALSE()),"")</f>
        <v/>
      </c>
      <c r="AV32" s="30" t="str">
        <f aca="false">IFERROR(VLOOKUP(AS$1&amp;":"&amp;AS32,'Finish order'!$E:$K,3,FALSE()),"")</f>
        <v/>
      </c>
      <c r="AW32" s="22" t="str">
        <f aca="false">IFERROR(VLOOKUP(AS$1&amp;":"&amp;AS32,'Finish order'!$E:$K,2,FALSE()),"")</f>
        <v/>
      </c>
      <c r="AZ32" s="22" t="n">
        <v>31</v>
      </c>
      <c r="BA32" s="22" t="str">
        <f aca="false">IFERROR(VLOOKUP(AZ$1&amp;":"&amp;AZ32,'Finish order'!$E:$K,4,FALSE()),"")</f>
        <v/>
      </c>
      <c r="BB32" s="22" t="str">
        <f aca="false">IFERROR(VLOOKUP(AZ$1&amp;":"&amp;AZ32,'Finish order'!$E:$K,5,FALSE()),"")</f>
        <v/>
      </c>
      <c r="BC32" s="30" t="str">
        <f aca="false">IFERROR(VLOOKUP(AZ$1&amp;":"&amp;AZ32,'Finish order'!$E:$K,3,FALSE()),"")</f>
        <v/>
      </c>
      <c r="BD32" s="22" t="str">
        <f aca="false">IFERROR(VLOOKUP(AZ$1&amp;":"&amp;AZ32,'Finish order'!$E:$K,2,FALSE()),"")</f>
        <v/>
      </c>
      <c r="BG32" s="22" t="n">
        <v>31</v>
      </c>
      <c r="BH32" s="22" t="str">
        <f aca="false">IFERROR(VLOOKUP(BG$1&amp;":"&amp;BG32,'Finish order'!$E:$K,4,FALSE()),"")</f>
        <v/>
      </c>
      <c r="BI32" s="22" t="str">
        <f aca="false">IFERROR(VLOOKUP(BG$1&amp;":"&amp;BG32,'Finish order'!$E:$K,5,FALSE()),"")</f>
        <v/>
      </c>
      <c r="BJ32" s="30" t="str">
        <f aca="false">IFERROR(VLOOKUP(BG$1&amp;":"&amp;BG32,'Finish order'!$E:$K,3,FALSE()),"")</f>
        <v/>
      </c>
      <c r="BK32" s="22" t="str">
        <f aca="false">IFERROR(VLOOKUP(BG$1&amp;":"&amp;BG32,'Finish order'!$E:$K,2,FALSE()),"")</f>
        <v/>
      </c>
      <c r="BN32" s="22" t="n">
        <v>31</v>
      </c>
      <c r="BO32" s="22" t="str">
        <f aca="false">IFERROR(VLOOKUP(BN$1&amp;":"&amp;BN32,'Finish order'!$E:$K,4,FALSE()),"")</f>
        <v/>
      </c>
      <c r="BP32" s="22" t="str">
        <f aca="false">IFERROR(VLOOKUP(BN$1&amp;":"&amp;BN32,'Finish order'!$E:$K,5,FALSE()),"")</f>
        <v/>
      </c>
      <c r="BQ32" s="30" t="str">
        <f aca="false">IFERROR(VLOOKUP(BN$1&amp;":"&amp;BN32,'Finish order'!$E:$K,3,FALSE()),"")</f>
        <v/>
      </c>
      <c r="BR32" s="22" t="str">
        <f aca="false">IFERROR(VLOOKUP(BN$1&amp;":"&amp;BN32,'Finish order'!$E:$K,2,FALSE()),"")</f>
        <v/>
      </c>
      <c r="BU32" s="22" t="n">
        <v>31</v>
      </c>
      <c r="BV32" s="30" t="str">
        <f aca="false">IFERROR(VLOOKUP(BU$1&amp;":"&amp;BU32,'Finish order'!$E:$K,4,FALSE()),"")</f>
        <v/>
      </c>
      <c r="BW32" s="22" t="str">
        <f aca="false">IFERROR(VLOOKUP(BU$1&amp;":"&amp;BU32,'Finish order'!$E:$K,5,FALSE()),"")</f>
        <v/>
      </c>
      <c r="BX32" s="30" t="str">
        <f aca="false">IFERROR(VLOOKUP(BU$1&amp;":"&amp;BU32,'Finish order'!$E:$K,3,FALSE()),"")</f>
        <v/>
      </c>
      <c r="BY32" s="22" t="str">
        <f aca="false">IFERROR(VLOOKUP(BU$1&amp;":"&amp;BU32,'Finish order'!$E:$K,2,FALSE()),"")</f>
        <v/>
      </c>
      <c r="CB32" s="22" t="n">
        <v>31</v>
      </c>
      <c r="CC32" s="30" t="str">
        <f aca="false">IFERROR(VLOOKUP(CB$1&amp;":"&amp;CB32,'Finish order'!$E:$K,4,FALSE()),"")</f>
        <v/>
      </c>
      <c r="CD32" s="22" t="str">
        <f aca="false">IFERROR(VLOOKUP(CB$1&amp;":"&amp;CB32,'Finish order'!$E:$K,5,FALSE()),"")</f>
        <v/>
      </c>
      <c r="CE32" s="30" t="str">
        <f aca="false">IFERROR(VLOOKUP(CB$1&amp;":"&amp;CB32,'Finish order'!$E:$K,3,FALSE()),"")</f>
        <v/>
      </c>
      <c r="CF32" s="22" t="str">
        <f aca="false">IFERROR(VLOOKUP(CB$1&amp;":"&amp;CB32,'Finish order'!$E:$K,2,FALSE()),"")</f>
        <v/>
      </c>
      <c r="CI32" s="31" t="n">
        <v>31</v>
      </c>
      <c r="CJ32" s="22" t="str">
        <f aca="false">IFERROR(VLOOKUP(CI$1&amp;":"&amp;CI32,'Finish order'!$E:$K,4,FALSE()),"")</f>
        <v/>
      </c>
      <c r="CK32" s="22" t="str">
        <f aca="false">IFERROR(VLOOKUP(CI$1&amp;":"&amp;CI32,'Finish order'!$E:$K,5,FALSE()),"")</f>
        <v/>
      </c>
      <c r="CL32" s="30" t="str">
        <f aca="false">IFERROR(VLOOKUP(CI$1&amp;":"&amp;CI32,'Finish order'!$E:$K,3,FALSE()),"")</f>
        <v/>
      </c>
      <c r="CM32" s="22" t="str">
        <f aca="false">IFERROR(VLOOKUP(CI$1&amp;":"&amp;CI32,'Finish order'!$E:$K,2,FALSE()),"")</f>
        <v/>
      </c>
      <c r="CP32" s="31" t="n">
        <v>31</v>
      </c>
      <c r="CQ32" s="22" t="str">
        <f aca="false">IFERROR(VLOOKUP(CP$1&amp;":"&amp;CP32,'Finish order'!$E:$K,4,FALSE()),"")</f>
        <v/>
      </c>
      <c r="CR32" s="22" t="str">
        <f aca="false">IFERROR(VLOOKUP(CP$1&amp;":"&amp;CP32,'Finish order'!$E:$K,5,FALSE()),"")</f>
        <v/>
      </c>
      <c r="CS32" s="30" t="str">
        <f aca="false">IFERROR(VLOOKUP(CP$1&amp;":"&amp;CP32,'Finish order'!$E:$K,3,FALSE()),"")</f>
        <v/>
      </c>
      <c r="CT32" s="22" t="str">
        <f aca="false">IFERROR(VLOOKUP(CP$1&amp;":"&amp;CP32,'Finish order'!$E:$K,2,FALSE()),"")</f>
        <v/>
      </c>
      <c r="CW32" s="22" t="n">
        <v>31</v>
      </c>
      <c r="CX32" s="22" t="str">
        <f aca="false">IFERROR(VLOOKUP(CW$1&amp;":"&amp;CW32,'Finish order'!$E:$K,4,FALSE()),"")</f>
        <v/>
      </c>
      <c r="CY32" s="22" t="str">
        <f aca="false">IFERROR(VLOOKUP(CW$1&amp;":"&amp;CW32,'Finish order'!$E:$K,5,FALSE()),"")</f>
        <v/>
      </c>
      <c r="CZ32" s="30" t="str">
        <f aca="false">IFERROR(VLOOKUP(CW$1&amp;":"&amp;CW32,'Finish order'!$E:$K,3,FALSE()),"")</f>
        <v/>
      </c>
      <c r="DA32" s="22" t="str">
        <f aca="false">IFERROR(VLOOKUP(CW$1&amp;":"&amp;CW32,'Finish order'!$E:$K,2,FALSE()),"")</f>
        <v/>
      </c>
      <c r="DD32" s="22" t="n">
        <v>31</v>
      </c>
      <c r="DE32" s="22" t="str">
        <f aca="false">IFERROR(VLOOKUP(DD$1&amp;":"&amp;DD32,'Finish order'!$E:$K,4,FALSE()),"")</f>
        <v/>
      </c>
      <c r="DF32" s="22" t="str">
        <f aca="false">IFERROR(VLOOKUP(DD$1&amp;":"&amp;DD32,'Finish order'!$E:$K,5,FALSE()),"")</f>
        <v/>
      </c>
      <c r="DG32" s="30" t="str">
        <f aca="false">IFERROR(VLOOKUP(DD$1&amp;":"&amp;DD32,'Finish order'!$E:$K,3,FALSE()),"")</f>
        <v/>
      </c>
      <c r="DH32" s="22" t="str">
        <f aca="false">IFERROR(VLOOKUP(DD$1&amp;":"&amp;DD32,'Finish order'!$E:$K,2,FALSE()),"")</f>
        <v/>
      </c>
      <c r="DI32" s="30"/>
      <c r="DK32" s="22" t="n">
        <v>31</v>
      </c>
      <c r="DL32" s="22" t="str">
        <f aca="false">IFERROR(VLOOKUP(DK$1&amp;":"&amp;DK32,'Finish order'!$E:$K,4,FALSE()),"")</f>
        <v/>
      </c>
      <c r="DM32" s="22" t="str">
        <f aca="false">IFERROR(VLOOKUP(DK$1&amp;":"&amp;DK32,'Finish order'!$E:$K,5,FALSE()),"")</f>
        <v/>
      </c>
      <c r="DN32" s="30" t="str">
        <f aca="false">IFERROR(VLOOKUP(DK$1&amp;":"&amp;DK32,'Finish order'!$E:$K,3,FALSE()),"")</f>
        <v/>
      </c>
      <c r="DO32" s="22" t="str">
        <f aca="false">IFERROR(VLOOKUP(DK$1&amp;":"&amp;DK32,'Finish order'!$E:$K,2,FALSE()),"")</f>
        <v/>
      </c>
      <c r="DR32" s="22" t="n">
        <v>31</v>
      </c>
      <c r="DS32" s="22" t="str">
        <f aca="false">IFERROR(VLOOKUP(DR$1&amp;":"&amp;DR32,'Finish order'!$E:$K,4,FALSE()),"")</f>
        <v/>
      </c>
      <c r="DT32" s="22" t="str">
        <f aca="false">IFERROR(VLOOKUP(DR$1&amp;":"&amp;DR32,'Finish order'!$E:$K,5,FALSE()),"")</f>
        <v/>
      </c>
      <c r="DU32" s="30" t="str">
        <f aca="false">IFERROR(VLOOKUP(DR$1&amp;":"&amp;DR32,'Finish order'!$E:$K,3,FALSE()),"")</f>
        <v/>
      </c>
      <c r="DV32" s="22" t="str">
        <f aca="false">IFERROR(VLOOKUP(DR$1&amp;":"&amp;DR32,'Finish order'!$E:$K,2,FALSE()),"")</f>
        <v/>
      </c>
      <c r="DW32" s="30"/>
    </row>
    <row r="33" customFormat="false" ht="15" hidden="false" customHeight="false" outlineLevel="0" collapsed="false">
      <c r="A33" s="22" t="n">
        <v>32</v>
      </c>
      <c r="B33" s="22" t="str">
        <f aca="false">IFERROR(VLOOKUP($A$1&amp;":"&amp;A33,'Finish order'!C:K,6,FALSE()),"")</f>
        <v>Richard Robinson</v>
      </c>
      <c r="C33" s="22" t="str">
        <f aca="false">IFERROR(VLOOKUP(A$1&amp;":"&amp;A33,'Finish order'!$C:$K,9,FALSE()),"")</f>
        <v>M45</v>
      </c>
      <c r="D33" s="22" t="str">
        <f aca="false">IFERROR(VLOOKUP(A$1&amp;":"&amp;A33,'Finish order'!$C:$K,7,FALSE()),"")</f>
        <v>Pickering RC</v>
      </c>
      <c r="E33" s="30" t="n">
        <f aca="false">IFERROR(VLOOKUP($A$1&amp;":"&amp;A33,'Finish order'!C:K,5,FALSE()),"")</f>
        <v>0.0634027777777778</v>
      </c>
      <c r="F33" s="22" t="n">
        <f aca="false">IFERROR(VLOOKUP($A$1&amp;":"&amp;A33,'Finish order'!C:K,4,FALSE()),"")</f>
        <v>616</v>
      </c>
      <c r="G33" s="31" t="n">
        <f aca="false" t="array" ref="G33:G33">IFERROR(SMALL(IF($D$2:$D942=D33,$A$2:$A$911*1.001),1),"")</f>
        <v>3.003</v>
      </c>
      <c r="H33" s="31" t="n">
        <f aca="false" t="array" ref="H33:H33">IFERROR(SMALL(IF($D$2:$D942=D33,$A$2:$A$911*1.0001),2),"")</f>
        <v>13.0013</v>
      </c>
      <c r="I33" s="31" t="n">
        <f aca="false" t="array" ref="I33:I33">IFERROR(SMALL(IF($D$2:$D942=D33,$A$2:$A$911*1.00001),3),"")</f>
        <v>20.0002</v>
      </c>
      <c r="J33" s="31" t="n">
        <f aca="false" t="array" ref="J33:J33">IFERROR(SMALL(IF($D$2:$D942=D33,$A$2:$A$911*1.000001),4),"")</f>
        <v>32.000032</v>
      </c>
      <c r="K33" s="31" t="n">
        <f aca="false">IF(A33&lt;&gt;"", IF(COUNT(G33:J33)=4, SUM(G33:J33), "No"), "")</f>
        <v>68.004532</v>
      </c>
      <c r="L33" s="31" t="n">
        <f aca="false">IF(A33&lt;&gt;"", IF(COUNT(G33:I33)=3, SUM(G33:I33), "No"), "")</f>
        <v>36.0045</v>
      </c>
      <c r="M33" s="31" t="n">
        <f aca="false">IF(A33&lt;&gt;"", IF(COUNT(G33:H33)=2, SUM(G33:H33), "No"), "")</f>
        <v>16.0043</v>
      </c>
      <c r="N33" s="31" t="str">
        <f aca="false">Table1[[#This Row],[Club]]&amp;":"&amp;Table1[[#Headers],[Male]]</f>
        <v>Pickering RC:Male</v>
      </c>
      <c r="P33" s="22" t="n">
        <v>32</v>
      </c>
      <c r="Q33" s="22" t="str">
        <f aca="false">IFERROR(VLOOKUP(P$1&amp;":"&amp;P33,'Finish order'!$C:$K,6,FALSE()),"")</f>
        <v/>
      </c>
      <c r="R33" s="22" t="str">
        <f aca="false">IFERROR(VLOOKUP(P$1&amp;":"&amp;P33,'Finish order'!$C:$K,9,FALSE()),"")</f>
        <v/>
      </c>
      <c r="S33" s="22" t="str">
        <f aca="false">IFERROR(VLOOKUP(P$1&amp;":"&amp;P33,'Finish order'!$C:$K,7,FALSE()),"")</f>
        <v/>
      </c>
      <c r="T33" s="30" t="str">
        <f aca="false">IFERROR(VLOOKUP(P$1&amp;":"&amp;P33,'Finish order'!$C:$K,5,FALSE()),"")</f>
        <v/>
      </c>
      <c r="U33" s="22" t="str">
        <f aca="false">IFERROR(VLOOKUP(P$1&amp;":"&amp;P33,'Finish order'!$C:$K,4,FALSE()),"")</f>
        <v/>
      </c>
      <c r="V33" s="31" t="str">
        <f aca="false" t="array" ref="V33:V33">IFERROR(SMALL(IF($S$2:$S942=S33,$P$2:$P$911*1.001),1),"")</f>
        <v/>
      </c>
      <c r="W33" s="31" t="str">
        <f aca="false" t="array" ref="W33:W33">IFERROR(SMALL(IF($S$2:$S942=S33,$P$2:$P$911*1.0001),2),"")</f>
        <v/>
      </c>
      <c r="X33" s="31" t="str">
        <f aca="false" t="array" ref="X33:X33">IFERROR(SMALL(IF($S$2:$S942=S33,$P$2:$P$911*1.00001),3),"")</f>
        <v/>
      </c>
      <c r="Y33" s="31" t="str">
        <f aca="false" t="array" ref="Y33:Y33">IFERROR(SMALL(IF($S$2:$S942=S33,$P$2:$P$911*1.000001),4),"")</f>
        <v/>
      </c>
      <c r="Z33" s="31" t="str">
        <f aca="false">IF(P33&lt;&gt;"", IF(COUNT(V33:Y33)=4, SUM(V33:Y33), "No"), "")</f>
        <v>No</v>
      </c>
      <c r="AA33" s="31" t="str">
        <f aca="false">IF(P33&lt;&gt;"", IF(COUNT(V33:X33)=3, SUM(V33:X33), "No"), "")</f>
        <v>No</v>
      </c>
      <c r="AB33" s="31" t="str">
        <f aca="false">IF(P33&lt;&gt;"", IF(COUNT(V33:W33)=2, SUM(V33:W33), "No"), "")</f>
        <v>No</v>
      </c>
      <c r="AC33" s="31" t="str">
        <f aca="false">Table4[[#This Row],[Club]]&amp;":"&amp;Table4[[#Headers],[Female]]</f>
        <v>:Female</v>
      </c>
      <c r="AE33" s="22" t="n">
        <v>32</v>
      </c>
      <c r="AF33" s="22" t="str">
        <f aca="false">IFERROR(VLOOKUP(AE$1&amp;":"&amp;AE33,'Finish order'!$E:$K,4,FALSE()),"")</f>
        <v/>
      </c>
      <c r="AG33" s="22" t="str">
        <f aca="false">IFERROR(VLOOKUP(AE$1&amp;":"&amp;AE33,'Finish order'!$E:$K,5,FALSE()),"")</f>
        <v/>
      </c>
      <c r="AH33" s="30" t="str">
        <f aca="false">IFERROR(VLOOKUP(AE$1&amp;":"&amp;AE33,'Finish order'!$E:$K,3,FALSE()),"")</f>
        <v/>
      </c>
      <c r="AI33" s="22" t="str">
        <f aca="false">IFERROR(VLOOKUP(AE$1&amp;":"&amp;AE33,'Finish order'!$E:$K,2,FALSE()),"")</f>
        <v/>
      </c>
      <c r="AL33" s="22" t="n">
        <v>32</v>
      </c>
      <c r="AM33" s="22" t="str">
        <f aca="false">IFERROR(VLOOKUP(AL$1&amp;":"&amp;AL33,'Finish order'!$E:$K,4,FALSE()),"")</f>
        <v/>
      </c>
      <c r="AN33" s="22" t="str">
        <f aca="false">IFERROR(VLOOKUP(AL$1&amp;":"&amp;AL33,'Finish order'!$E:$K,5,FALSE()),"")</f>
        <v/>
      </c>
      <c r="AO33" s="30" t="str">
        <f aca="false">IFERROR(VLOOKUP(AL$1&amp;":"&amp;AL33,'Finish order'!$E:$K,3,FALSE()),"")</f>
        <v/>
      </c>
      <c r="AP33" s="22" t="str">
        <f aca="false">IFERROR(VLOOKUP(AL$1&amp;":"&amp;AL33,'Finish order'!$E:$K,2,FALSE()),"")</f>
        <v/>
      </c>
      <c r="AS33" s="22" t="n">
        <v>32</v>
      </c>
      <c r="AT33" s="22" t="str">
        <f aca="false">IFERROR(VLOOKUP(AS$1&amp;":"&amp;AS33,'Finish order'!$E:$K,4,FALSE()),"")</f>
        <v/>
      </c>
      <c r="AU33" s="22" t="str">
        <f aca="false">IFERROR(VLOOKUP(AS$1&amp;":"&amp;AS33,'Finish order'!$E:$K,5,FALSE()),"")</f>
        <v/>
      </c>
      <c r="AV33" s="30" t="str">
        <f aca="false">IFERROR(VLOOKUP(AS$1&amp;":"&amp;AS33,'Finish order'!$E:$K,3,FALSE()),"")</f>
        <v/>
      </c>
      <c r="AW33" s="22" t="str">
        <f aca="false">IFERROR(VLOOKUP(AS$1&amp;":"&amp;AS33,'Finish order'!$E:$K,2,FALSE()),"")</f>
        <v/>
      </c>
      <c r="AZ33" s="22" t="n">
        <v>32</v>
      </c>
      <c r="BA33" s="22" t="str">
        <f aca="false">IFERROR(VLOOKUP(AZ$1&amp;":"&amp;AZ33,'Finish order'!$E:$K,4,FALSE()),"")</f>
        <v/>
      </c>
      <c r="BB33" s="22" t="str">
        <f aca="false">IFERROR(VLOOKUP(AZ$1&amp;":"&amp;AZ33,'Finish order'!$E:$K,5,FALSE()),"")</f>
        <v/>
      </c>
      <c r="BC33" s="30" t="str">
        <f aca="false">IFERROR(VLOOKUP(AZ$1&amp;":"&amp;AZ33,'Finish order'!$E:$K,3,FALSE()),"")</f>
        <v/>
      </c>
      <c r="BD33" s="22" t="str">
        <f aca="false">IFERROR(VLOOKUP(AZ$1&amp;":"&amp;AZ33,'Finish order'!$E:$K,2,FALSE()),"")</f>
        <v/>
      </c>
      <c r="BG33" s="22" t="n">
        <v>32</v>
      </c>
      <c r="BH33" s="22" t="str">
        <f aca="false">IFERROR(VLOOKUP(BG$1&amp;":"&amp;BG33,'Finish order'!$E:$K,4,FALSE()),"")</f>
        <v/>
      </c>
      <c r="BI33" s="22" t="str">
        <f aca="false">IFERROR(VLOOKUP(BG$1&amp;":"&amp;BG33,'Finish order'!$E:$K,5,FALSE()),"")</f>
        <v/>
      </c>
      <c r="BJ33" s="30" t="str">
        <f aca="false">IFERROR(VLOOKUP(BG$1&amp;":"&amp;BG33,'Finish order'!$E:$K,3,FALSE()),"")</f>
        <v/>
      </c>
      <c r="BK33" s="22" t="str">
        <f aca="false">IFERROR(VLOOKUP(BG$1&amp;":"&amp;BG33,'Finish order'!$E:$K,2,FALSE()),"")</f>
        <v/>
      </c>
      <c r="BN33" s="22" t="n">
        <v>32</v>
      </c>
      <c r="BO33" s="22" t="str">
        <f aca="false">IFERROR(VLOOKUP(BN$1&amp;":"&amp;BN33,'Finish order'!$E:$K,4,FALSE()),"")</f>
        <v/>
      </c>
      <c r="BP33" s="22" t="str">
        <f aca="false">IFERROR(VLOOKUP(BN$1&amp;":"&amp;BN33,'Finish order'!$E:$K,5,FALSE()),"")</f>
        <v/>
      </c>
      <c r="BQ33" s="30" t="str">
        <f aca="false">IFERROR(VLOOKUP(BN$1&amp;":"&amp;BN33,'Finish order'!$E:$K,3,FALSE()),"")</f>
        <v/>
      </c>
      <c r="BR33" s="22" t="str">
        <f aca="false">IFERROR(VLOOKUP(BN$1&amp;":"&amp;BN33,'Finish order'!$E:$K,2,FALSE()),"")</f>
        <v/>
      </c>
      <c r="BU33" s="22" t="n">
        <v>32</v>
      </c>
      <c r="BV33" s="30" t="str">
        <f aca="false">IFERROR(VLOOKUP(BU$1&amp;":"&amp;BU33,'Finish order'!$E:$K,4,FALSE()),"")</f>
        <v/>
      </c>
      <c r="BW33" s="22" t="str">
        <f aca="false">IFERROR(VLOOKUP(BU$1&amp;":"&amp;BU33,'Finish order'!$E:$K,5,FALSE()),"")</f>
        <v/>
      </c>
      <c r="BX33" s="30" t="str">
        <f aca="false">IFERROR(VLOOKUP(BU$1&amp;":"&amp;BU33,'Finish order'!$E:$K,3,FALSE()),"")</f>
        <v/>
      </c>
      <c r="BY33" s="22" t="str">
        <f aca="false">IFERROR(VLOOKUP(BU$1&amp;":"&amp;BU33,'Finish order'!$E:$K,2,FALSE()),"")</f>
        <v/>
      </c>
      <c r="CB33" s="22" t="n">
        <v>32</v>
      </c>
      <c r="CC33" s="30" t="str">
        <f aca="false">IFERROR(VLOOKUP(CB$1&amp;":"&amp;CB33,'Finish order'!$E:$K,4,FALSE()),"")</f>
        <v/>
      </c>
      <c r="CD33" s="22" t="str">
        <f aca="false">IFERROR(VLOOKUP(CB$1&amp;":"&amp;CB33,'Finish order'!$E:$K,5,FALSE()),"")</f>
        <v/>
      </c>
      <c r="CE33" s="30" t="str">
        <f aca="false">IFERROR(VLOOKUP(CB$1&amp;":"&amp;CB33,'Finish order'!$E:$K,3,FALSE()),"")</f>
        <v/>
      </c>
      <c r="CF33" s="22" t="str">
        <f aca="false">IFERROR(VLOOKUP(CB$1&amp;":"&amp;CB33,'Finish order'!$E:$K,2,FALSE()),"")</f>
        <v/>
      </c>
      <c r="CI33" s="31" t="n">
        <v>32</v>
      </c>
      <c r="CJ33" s="22" t="str">
        <f aca="false">IFERROR(VLOOKUP(CI$1&amp;":"&amp;CI33,'Finish order'!$E:$K,4,FALSE()),"")</f>
        <v/>
      </c>
      <c r="CK33" s="22" t="str">
        <f aca="false">IFERROR(VLOOKUP(CI$1&amp;":"&amp;CI33,'Finish order'!$E:$K,5,FALSE()),"")</f>
        <v/>
      </c>
      <c r="CL33" s="30" t="str">
        <f aca="false">IFERROR(VLOOKUP(CI$1&amp;":"&amp;CI33,'Finish order'!$E:$K,3,FALSE()),"")</f>
        <v/>
      </c>
      <c r="CM33" s="22" t="str">
        <f aca="false">IFERROR(VLOOKUP(CI$1&amp;":"&amp;CI33,'Finish order'!$E:$K,2,FALSE()),"")</f>
        <v/>
      </c>
      <c r="CP33" s="31" t="n">
        <v>32</v>
      </c>
      <c r="CQ33" s="22" t="str">
        <f aca="false">IFERROR(VLOOKUP(CP$1&amp;":"&amp;CP33,'Finish order'!$E:$K,4,FALSE()),"")</f>
        <v/>
      </c>
      <c r="CR33" s="22" t="str">
        <f aca="false">IFERROR(VLOOKUP(CP$1&amp;":"&amp;CP33,'Finish order'!$E:$K,5,FALSE()),"")</f>
        <v/>
      </c>
      <c r="CS33" s="30" t="str">
        <f aca="false">IFERROR(VLOOKUP(CP$1&amp;":"&amp;CP33,'Finish order'!$E:$K,3,FALSE()),"")</f>
        <v/>
      </c>
      <c r="CT33" s="22" t="str">
        <f aca="false">IFERROR(VLOOKUP(CP$1&amp;":"&amp;CP33,'Finish order'!$E:$K,2,FALSE()),"")</f>
        <v/>
      </c>
      <c r="CW33" s="22" t="n">
        <v>32</v>
      </c>
      <c r="CX33" s="22" t="str">
        <f aca="false">IFERROR(VLOOKUP(CW$1&amp;":"&amp;CW33,'Finish order'!$E:$K,4,FALSE()),"")</f>
        <v/>
      </c>
      <c r="CY33" s="22" t="str">
        <f aca="false">IFERROR(VLOOKUP(CW$1&amp;":"&amp;CW33,'Finish order'!$E:$K,5,FALSE()),"")</f>
        <v/>
      </c>
      <c r="CZ33" s="30" t="str">
        <f aca="false">IFERROR(VLOOKUP(CW$1&amp;":"&amp;CW33,'Finish order'!$E:$K,3,FALSE()),"")</f>
        <v/>
      </c>
      <c r="DA33" s="22" t="str">
        <f aca="false">IFERROR(VLOOKUP(CW$1&amp;":"&amp;CW33,'Finish order'!$E:$K,2,FALSE()),"")</f>
        <v/>
      </c>
      <c r="DD33" s="22" t="n">
        <v>32</v>
      </c>
      <c r="DE33" s="22" t="str">
        <f aca="false">IFERROR(VLOOKUP(DD$1&amp;":"&amp;DD33,'Finish order'!$E:$K,4,FALSE()),"")</f>
        <v/>
      </c>
      <c r="DF33" s="22" t="str">
        <f aca="false">IFERROR(VLOOKUP(DD$1&amp;":"&amp;DD33,'Finish order'!$E:$K,5,FALSE()),"")</f>
        <v/>
      </c>
      <c r="DG33" s="30" t="str">
        <f aca="false">IFERROR(VLOOKUP(DD$1&amp;":"&amp;DD33,'Finish order'!$E:$K,3,FALSE()),"")</f>
        <v/>
      </c>
      <c r="DH33" s="22" t="str">
        <f aca="false">IFERROR(VLOOKUP(DD$1&amp;":"&amp;DD33,'Finish order'!$E:$K,2,FALSE()),"")</f>
        <v/>
      </c>
      <c r="DI33" s="30"/>
      <c r="DK33" s="22" t="n">
        <v>32</v>
      </c>
      <c r="DL33" s="22" t="str">
        <f aca="false">IFERROR(VLOOKUP(DK$1&amp;":"&amp;DK33,'Finish order'!$E:$K,4,FALSE()),"")</f>
        <v/>
      </c>
      <c r="DM33" s="22" t="str">
        <f aca="false">IFERROR(VLOOKUP(DK$1&amp;":"&amp;DK33,'Finish order'!$E:$K,5,FALSE()),"")</f>
        <v/>
      </c>
      <c r="DN33" s="30" t="str">
        <f aca="false">IFERROR(VLOOKUP(DK$1&amp;":"&amp;DK33,'Finish order'!$E:$K,3,FALSE()),"")</f>
        <v/>
      </c>
      <c r="DO33" s="22" t="str">
        <f aca="false">IFERROR(VLOOKUP(DK$1&amp;":"&amp;DK33,'Finish order'!$E:$K,2,FALSE()),"")</f>
        <v/>
      </c>
      <c r="DR33" s="22" t="n">
        <v>32</v>
      </c>
      <c r="DS33" s="22" t="str">
        <f aca="false">IFERROR(VLOOKUP(DR$1&amp;":"&amp;DR33,'Finish order'!$E:$K,4,FALSE()),"")</f>
        <v/>
      </c>
      <c r="DT33" s="22" t="str">
        <f aca="false">IFERROR(VLOOKUP(DR$1&amp;":"&amp;DR33,'Finish order'!$E:$K,5,FALSE()),"")</f>
        <v/>
      </c>
      <c r="DU33" s="30" t="str">
        <f aca="false">IFERROR(VLOOKUP(DR$1&amp;":"&amp;DR33,'Finish order'!$E:$K,3,FALSE()),"")</f>
        <v/>
      </c>
      <c r="DV33" s="22" t="str">
        <f aca="false">IFERROR(VLOOKUP(DR$1&amp;":"&amp;DR33,'Finish order'!$E:$K,2,FALSE()),"")</f>
        <v/>
      </c>
      <c r="DW33" s="30"/>
    </row>
    <row r="34" customFormat="false" ht="15" hidden="false" customHeight="false" outlineLevel="0" collapsed="false">
      <c r="A34" s="22" t="n">
        <v>33</v>
      </c>
      <c r="B34" s="22" t="str">
        <f aca="false">IFERROR(VLOOKUP($A$1&amp;":"&amp;A34,'Finish order'!C:K,6,FALSE()),"")</f>
        <v>Iain Milner</v>
      </c>
      <c r="C34" s="22" t="str">
        <f aca="false">IFERROR(VLOOKUP(A$1&amp;":"&amp;A34,'Finish order'!$C:$K,9,FALSE()),"")</f>
        <v>M45</v>
      </c>
      <c r="D34" s="22" t="str">
        <f aca="false">IFERROR(VLOOKUP(A$1&amp;":"&amp;A34,'Finish order'!$C:$K,7,FALSE()),"")</f>
        <v>Individual#</v>
      </c>
      <c r="E34" s="30" t="n">
        <f aca="false">IFERROR(VLOOKUP($A$1&amp;":"&amp;A34,'Finish order'!C:K,5,FALSE()),"")</f>
        <v>0.0634722222222222</v>
      </c>
      <c r="F34" s="22" t="n">
        <f aca="false">IFERROR(VLOOKUP($A$1&amp;":"&amp;A34,'Finish order'!C:K,4,FALSE()),"")</f>
        <v>637</v>
      </c>
      <c r="G34" s="31" t="n">
        <f aca="false" t="array" ref="G34:G34">IFERROR(SMALL(IF($D$2:$D943=D34,$A$2:$A$911*1.001),1),"")</f>
        <v>11.011</v>
      </c>
      <c r="H34" s="31" t="n">
        <f aca="false" t="array" ref="H34:H34">IFERROR(SMALL(IF($D$2:$D943=D34,$A$2:$A$911*1.0001),2),"")</f>
        <v>15.0015</v>
      </c>
      <c r="I34" s="31" t="n">
        <f aca="false" t="array" ref="I34:I34">IFERROR(SMALL(IF($D$2:$D943=D34,$A$2:$A$911*1.00001),3),"")</f>
        <v>28.00028</v>
      </c>
      <c r="J34" s="31" t="n">
        <f aca="false" t="array" ref="J34:J34">IFERROR(SMALL(IF($D$2:$D943=D34,$A$2:$A$911*1.000001),4),"")</f>
        <v>33.000033</v>
      </c>
      <c r="K34" s="31" t="n">
        <f aca="false">IF(A34&lt;&gt;"", IF(COUNT(G34:J34)=4, SUM(G34:J34), "No"), "")</f>
        <v>87.012813</v>
      </c>
      <c r="L34" s="31" t="n">
        <f aca="false">IF(A34&lt;&gt;"", IF(COUNT(G34:I34)=3, SUM(G34:I34), "No"), "")</f>
        <v>54.01278</v>
      </c>
      <c r="M34" s="31" t="n">
        <f aca="false">IF(A34&lt;&gt;"", IF(COUNT(G34:H34)=2, SUM(G34:H34), "No"), "")</f>
        <v>26.0125</v>
      </c>
      <c r="N34" s="31" t="str">
        <f aca="false">Table1[[#This Row],[Club]]&amp;":"&amp;Table1[[#Headers],[Male]]</f>
        <v>Individual#:Male</v>
      </c>
      <c r="P34" s="22" t="n">
        <v>33</v>
      </c>
      <c r="Q34" s="22" t="str">
        <f aca="false">IFERROR(VLOOKUP(P$1&amp;":"&amp;P34,'Finish order'!$C:$K,6,FALSE()),"")</f>
        <v/>
      </c>
      <c r="R34" s="22" t="str">
        <f aca="false">IFERROR(VLOOKUP(P$1&amp;":"&amp;P34,'Finish order'!$C:$K,9,FALSE()),"")</f>
        <v/>
      </c>
      <c r="S34" s="22" t="str">
        <f aca="false">IFERROR(VLOOKUP(P$1&amp;":"&amp;P34,'Finish order'!$C:$K,7,FALSE()),"")</f>
        <v/>
      </c>
      <c r="T34" s="30" t="str">
        <f aca="false">IFERROR(VLOOKUP(P$1&amp;":"&amp;P34,'Finish order'!$C:$K,5,FALSE()),"")</f>
        <v/>
      </c>
      <c r="U34" s="22" t="str">
        <f aca="false">IFERROR(VLOOKUP(P$1&amp;":"&amp;P34,'Finish order'!$C:$K,4,FALSE()),"")</f>
        <v/>
      </c>
      <c r="V34" s="31" t="str">
        <f aca="false" t="array" ref="V34:V34">IFERROR(SMALL(IF($S$2:$S943=S34,$P$2:$P$911*1.001),1),"")</f>
        <v/>
      </c>
      <c r="W34" s="31" t="str">
        <f aca="false" t="array" ref="W34:W34">IFERROR(SMALL(IF($S$2:$S943=S34,$P$2:$P$911*1.0001),2),"")</f>
        <v/>
      </c>
      <c r="X34" s="31" t="str">
        <f aca="false" t="array" ref="X34:X34">IFERROR(SMALL(IF($S$2:$S943=S34,$P$2:$P$911*1.00001),3),"")</f>
        <v/>
      </c>
      <c r="Y34" s="31" t="str">
        <f aca="false" t="array" ref="Y34:Y34">IFERROR(SMALL(IF($S$2:$S943=S34,$P$2:$P$911*1.000001),4),"")</f>
        <v/>
      </c>
      <c r="Z34" s="31" t="str">
        <f aca="false">IF(P34&lt;&gt;"", IF(COUNT(V34:Y34)=4, SUM(V34:Y34), "No"), "")</f>
        <v>No</v>
      </c>
      <c r="AA34" s="31" t="str">
        <f aca="false">IF(P34&lt;&gt;"", IF(COUNT(V34:X34)=3, SUM(V34:X34), "No"), "")</f>
        <v>No</v>
      </c>
      <c r="AB34" s="31" t="str">
        <f aca="false">IF(P34&lt;&gt;"", IF(COUNT(V34:W34)=2, SUM(V34:W34), "No"), "")</f>
        <v>No</v>
      </c>
      <c r="AC34" s="31" t="str">
        <f aca="false">Table4[[#This Row],[Club]]&amp;":"&amp;Table4[[#Headers],[Female]]</f>
        <v>:Female</v>
      </c>
      <c r="AE34" s="22" t="n">
        <v>33</v>
      </c>
      <c r="AF34" s="22" t="str">
        <f aca="false">IFERROR(VLOOKUP(AE$1&amp;":"&amp;AE34,'Finish order'!$E:$K,4,FALSE()),"")</f>
        <v/>
      </c>
      <c r="AG34" s="22" t="str">
        <f aca="false">IFERROR(VLOOKUP(AE$1&amp;":"&amp;AE34,'Finish order'!$E:$K,5,FALSE()),"")</f>
        <v/>
      </c>
      <c r="AH34" s="30" t="str">
        <f aca="false">IFERROR(VLOOKUP(AE$1&amp;":"&amp;AE34,'Finish order'!$E:$K,3,FALSE()),"")</f>
        <v/>
      </c>
      <c r="AI34" s="22" t="str">
        <f aca="false">IFERROR(VLOOKUP(AE$1&amp;":"&amp;AE34,'Finish order'!$E:$K,2,FALSE()),"")</f>
        <v/>
      </c>
      <c r="AL34" s="22" t="n">
        <v>33</v>
      </c>
      <c r="AM34" s="22" t="str">
        <f aca="false">IFERROR(VLOOKUP(AL$1&amp;":"&amp;AL34,'Finish order'!$E:$K,4,FALSE()),"")</f>
        <v/>
      </c>
      <c r="AN34" s="22" t="str">
        <f aca="false">IFERROR(VLOOKUP(AL$1&amp;":"&amp;AL34,'Finish order'!$E:$K,5,FALSE()),"")</f>
        <v/>
      </c>
      <c r="AO34" s="30" t="str">
        <f aca="false">IFERROR(VLOOKUP(AL$1&amp;":"&amp;AL34,'Finish order'!$E:$K,3,FALSE()),"")</f>
        <v/>
      </c>
      <c r="AP34" s="22" t="str">
        <f aca="false">IFERROR(VLOOKUP(AL$1&amp;":"&amp;AL34,'Finish order'!$E:$K,2,FALSE()),"")</f>
        <v/>
      </c>
      <c r="AS34" s="22" t="n">
        <v>33</v>
      </c>
      <c r="AT34" s="22" t="str">
        <f aca="false">IFERROR(VLOOKUP(AS$1&amp;":"&amp;AS34,'Finish order'!$E:$K,4,FALSE()),"")</f>
        <v/>
      </c>
      <c r="AU34" s="22" t="str">
        <f aca="false">IFERROR(VLOOKUP(AS$1&amp;":"&amp;AS34,'Finish order'!$E:$K,5,FALSE()),"")</f>
        <v/>
      </c>
      <c r="AV34" s="30" t="str">
        <f aca="false">IFERROR(VLOOKUP(AS$1&amp;":"&amp;AS34,'Finish order'!$E:$K,3,FALSE()),"")</f>
        <v/>
      </c>
      <c r="AW34" s="22" t="str">
        <f aca="false">IFERROR(VLOOKUP(AS$1&amp;":"&amp;AS34,'Finish order'!$E:$K,2,FALSE()),"")</f>
        <v/>
      </c>
      <c r="AZ34" s="22" t="n">
        <v>33</v>
      </c>
      <c r="BA34" s="22" t="str">
        <f aca="false">IFERROR(VLOOKUP(AZ$1&amp;":"&amp;AZ34,'Finish order'!$E:$K,4,FALSE()),"")</f>
        <v/>
      </c>
      <c r="BB34" s="22" t="str">
        <f aca="false">IFERROR(VLOOKUP(AZ$1&amp;":"&amp;AZ34,'Finish order'!$E:$K,5,FALSE()),"")</f>
        <v/>
      </c>
      <c r="BC34" s="30" t="str">
        <f aca="false">IFERROR(VLOOKUP(AZ$1&amp;":"&amp;AZ34,'Finish order'!$E:$K,3,FALSE()),"")</f>
        <v/>
      </c>
      <c r="BD34" s="22" t="str">
        <f aca="false">IFERROR(VLOOKUP(AZ$1&amp;":"&amp;AZ34,'Finish order'!$E:$K,2,FALSE()),"")</f>
        <v/>
      </c>
      <c r="BG34" s="22" t="n">
        <v>33</v>
      </c>
      <c r="BH34" s="22" t="str">
        <f aca="false">IFERROR(VLOOKUP(BG$1&amp;":"&amp;BG34,'Finish order'!$E:$K,4,FALSE()),"")</f>
        <v/>
      </c>
      <c r="BI34" s="22" t="str">
        <f aca="false">IFERROR(VLOOKUP(BG$1&amp;":"&amp;BG34,'Finish order'!$E:$K,5,FALSE()),"")</f>
        <v/>
      </c>
      <c r="BJ34" s="30" t="str">
        <f aca="false">IFERROR(VLOOKUP(BG$1&amp;":"&amp;BG34,'Finish order'!$E:$K,3,FALSE()),"")</f>
        <v/>
      </c>
      <c r="BK34" s="22" t="str">
        <f aca="false">IFERROR(VLOOKUP(BG$1&amp;":"&amp;BG34,'Finish order'!$E:$K,2,FALSE()),"")</f>
        <v/>
      </c>
      <c r="BN34" s="22" t="n">
        <v>33</v>
      </c>
      <c r="BO34" s="22" t="str">
        <f aca="false">IFERROR(VLOOKUP(BN$1&amp;":"&amp;BN34,'Finish order'!$E:$K,4,FALSE()),"")</f>
        <v/>
      </c>
      <c r="BP34" s="22" t="str">
        <f aca="false">IFERROR(VLOOKUP(BN$1&amp;":"&amp;BN34,'Finish order'!$E:$K,5,FALSE()),"")</f>
        <v/>
      </c>
      <c r="BQ34" s="30" t="str">
        <f aca="false">IFERROR(VLOOKUP(BN$1&amp;":"&amp;BN34,'Finish order'!$E:$K,3,FALSE()),"")</f>
        <v/>
      </c>
      <c r="BR34" s="22" t="str">
        <f aca="false">IFERROR(VLOOKUP(BN$1&amp;":"&amp;BN34,'Finish order'!$E:$K,2,FALSE()),"")</f>
        <v/>
      </c>
      <c r="BU34" s="22" t="n">
        <v>33</v>
      </c>
      <c r="BV34" s="30" t="str">
        <f aca="false">IFERROR(VLOOKUP(BU$1&amp;":"&amp;BU34,'Finish order'!$E:$K,4,FALSE()),"")</f>
        <v/>
      </c>
      <c r="BW34" s="22" t="str">
        <f aca="false">IFERROR(VLOOKUP(BU$1&amp;":"&amp;BU34,'Finish order'!$E:$K,5,FALSE()),"")</f>
        <v/>
      </c>
      <c r="BX34" s="30" t="str">
        <f aca="false">IFERROR(VLOOKUP(BU$1&amp;":"&amp;BU34,'Finish order'!$E:$K,3,FALSE()),"")</f>
        <v/>
      </c>
      <c r="BY34" s="22" t="str">
        <f aca="false">IFERROR(VLOOKUP(BU$1&amp;":"&amp;BU34,'Finish order'!$E:$K,2,FALSE()),"")</f>
        <v/>
      </c>
      <c r="CB34" s="22" t="n">
        <v>33</v>
      </c>
      <c r="CC34" s="30" t="str">
        <f aca="false">IFERROR(VLOOKUP(CB$1&amp;":"&amp;CB34,'Finish order'!$E:$K,4,FALSE()),"")</f>
        <v/>
      </c>
      <c r="CD34" s="22" t="str">
        <f aca="false">IFERROR(VLOOKUP(CB$1&amp;":"&amp;CB34,'Finish order'!$E:$K,5,FALSE()),"")</f>
        <v/>
      </c>
      <c r="CE34" s="30" t="str">
        <f aca="false">IFERROR(VLOOKUP(CB$1&amp;":"&amp;CB34,'Finish order'!$E:$K,3,FALSE()),"")</f>
        <v/>
      </c>
      <c r="CF34" s="22" t="str">
        <f aca="false">IFERROR(VLOOKUP(CB$1&amp;":"&amp;CB34,'Finish order'!$E:$K,2,FALSE()),"")</f>
        <v/>
      </c>
      <c r="CI34" s="31" t="n">
        <v>33</v>
      </c>
      <c r="CJ34" s="22" t="str">
        <f aca="false">IFERROR(VLOOKUP(CI$1&amp;":"&amp;CI34,'Finish order'!$E:$K,4,FALSE()),"")</f>
        <v/>
      </c>
      <c r="CK34" s="22" t="str">
        <f aca="false">IFERROR(VLOOKUP(CI$1&amp;":"&amp;CI34,'Finish order'!$E:$K,5,FALSE()),"")</f>
        <v/>
      </c>
      <c r="CL34" s="30" t="str">
        <f aca="false">IFERROR(VLOOKUP(CI$1&amp;":"&amp;CI34,'Finish order'!$E:$K,3,FALSE()),"")</f>
        <v/>
      </c>
      <c r="CM34" s="22" t="str">
        <f aca="false">IFERROR(VLOOKUP(CI$1&amp;":"&amp;CI34,'Finish order'!$E:$K,2,FALSE()),"")</f>
        <v/>
      </c>
      <c r="CP34" s="31" t="n">
        <v>33</v>
      </c>
      <c r="CQ34" s="22" t="str">
        <f aca="false">IFERROR(VLOOKUP(CP$1&amp;":"&amp;CP34,'Finish order'!$E:$K,4,FALSE()),"")</f>
        <v/>
      </c>
      <c r="CR34" s="22" t="str">
        <f aca="false">IFERROR(VLOOKUP(CP$1&amp;":"&amp;CP34,'Finish order'!$E:$K,5,FALSE()),"")</f>
        <v/>
      </c>
      <c r="CS34" s="30" t="str">
        <f aca="false">IFERROR(VLOOKUP(CP$1&amp;":"&amp;CP34,'Finish order'!$E:$K,3,FALSE()),"")</f>
        <v/>
      </c>
      <c r="CT34" s="22" t="str">
        <f aca="false">IFERROR(VLOOKUP(CP$1&amp;":"&amp;CP34,'Finish order'!$E:$K,2,FALSE()),"")</f>
        <v/>
      </c>
      <c r="CW34" s="22" t="n">
        <v>33</v>
      </c>
      <c r="CX34" s="22" t="str">
        <f aca="false">IFERROR(VLOOKUP(CW$1&amp;":"&amp;CW34,'Finish order'!$E:$K,4,FALSE()),"")</f>
        <v/>
      </c>
      <c r="CY34" s="22" t="str">
        <f aca="false">IFERROR(VLOOKUP(CW$1&amp;":"&amp;CW34,'Finish order'!$E:$K,5,FALSE()),"")</f>
        <v/>
      </c>
      <c r="CZ34" s="30" t="str">
        <f aca="false">IFERROR(VLOOKUP(CW$1&amp;":"&amp;CW34,'Finish order'!$E:$K,3,FALSE()),"")</f>
        <v/>
      </c>
      <c r="DA34" s="22" t="str">
        <f aca="false">IFERROR(VLOOKUP(CW$1&amp;":"&amp;CW34,'Finish order'!$E:$K,2,FALSE()),"")</f>
        <v/>
      </c>
      <c r="DD34" s="22" t="n">
        <v>33</v>
      </c>
      <c r="DE34" s="22" t="str">
        <f aca="false">IFERROR(VLOOKUP(DD$1&amp;":"&amp;DD34,'Finish order'!$E:$K,4,FALSE()),"")</f>
        <v/>
      </c>
      <c r="DF34" s="22" t="str">
        <f aca="false">IFERROR(VLOOKUP(DD$1&amp;":"&amp;DD34,'Finish order'!$E:$K,5,FALSE()),"")</f>
        <v/>
      </c>
      <c r="DG34" s="30" t="str">
        <f aca="false">IFERROR(VLOOKUP(DD$1&amp;":"&amp;DD34,'Finish order'!$E:$K,3,FALSE()),"")</f>
        <v/>
      </c>
      <c r="DH34" s="22" t="str">
        <f aca="false">IFERROR(VLOOKUP(DD$1&amp;":"&amp;DD34,'Finish order'!$E:$K,2,FALSE()),"")</f>
        <v/>
      </c>
      <c r="DI34" s="30"/>
      <c r="DK34" s="22" t="n">
        <v>33</v>
      </c>
      <c r="DL34" s="22" t="str">
        <f aca="false">IFERROR(VLOOKUP(DK$1&amp;":"&amp;DK34,'Finish order'!$E:$K,4,FALSE()),"")</f>
        <v/>
      </c>
      <c r="DM34" s="22" t="str">
        <f aca="false">IFERROR(VLOOKUP(DK$1&amp;":"&amp;DK34,'Finish order'!$E:$K,5,FALSE()),"")</f>
        <v/>
      </c>
      <c r="DN34" s="30" t="str">
        <f aca="false">IFERROR(VLOOKUP(DK$1&amp;":"&amp;DK34,'Finish order'!$E:$K,3,FALSE()),"")</f>
        <v/>
      </c>
      <c r="DO34" s="22" t="str">
        <f aca="false">IFERROR(VLOOKUP(DK$1&amp;":"&amp;DK34,'Finish order'!$E:$K,2,FALSE()),"")</f>
        <v/>
      </c>
      <c r="DR34" s="22" t="n">
        <v>33</v>
      </c>
      <c r="DS34" s="22" t="str">
        <f aca="false">IFERROR(VLOOKUP(DR$1&amp;":"&amp;DR34,'Finish order'!$E:$K,4,FALSE()),"")</f>
        <v/>
      </c>
      <c r="DT34" s="22" t="str">
        <f aca="false">IFERROR(VLOOKUP(DR$1&amp;":"&amp;DR34,'Finish order'!$E:$K,5,FALSE()),"")</f>
        <v/>
      </c>
      <c r="DU34" s="30" t="str">
        <f aca="false">IFERROR(VLOOKUP(DR$1&amp;":"&amp;DR34,'Finish order'!$E:$K,3,FALSE()),"")</f>
        <v/>
      </c>
      <c r="DV34" s="22" t="str">
        <f aca="false">IFERROR(VLOOKUP(DR$1&amp;":"&amp;DR34,'Finish order'!$E:$K,2,FALSE()),"")</f>
        <v/>
      </c>
      <c r="DW34" s="30"/>
    </row>
    <row r="35" customFormat="false" ht="15" hidden="false" customHeight="false" outlineLevel="0" collapsed="false">
      <c r="A35" s="22" t="n">
        <v>34</v>
      </c>
      <c r="B35" s="22" t="str">
        <f aca="false">IFERROR(VLOOKUP($A$1&amp;":"&amp;A35,'Finish order'!C:K,6,FALSE()),"")</f>
        <v>Nigel Briggs</v>
      </c>
      <c r="C35" s="22" t="str">
        <f aca="false">IFERROR(VLOOKUP(A$1&amp;":"&amp;A35,'Finish order'!$C:$K,9,FALSE()),"")</f>
        <v>M60</v>
      </c>
      <c r="D35" s="22" t="str">
        <f aca="false">IFERROR(VLOOKUP(A$1&amp;":"&amp;A35,'Finish order'!$C:$K,7,FALSE()),"")</f>
        <v>North York Moors AC</v>
      </c>
      <c r="E35" s="30" t="n">
        <f aca="false">IFERROR(VLOOKUP($A$1&amp;":"&amp;A35,'Finish order'!C:K,5,FALSE()),"")</f>
        <v>0.0635532407407407</v>
      </c>
      <c r="F35" s="22" t="n">
        <f aca="false">IFERROR(VLOOKUP($A$1&amp;":"&amp;A35,'Finish order'!C:K,4,FALSE()),"")</f>
        <v>905</v>
      </c>
      <c r="G35" s="31" t="n">
        <f aca="false" t="array" ref="G35:G35">IFERROR(SMALL(IF($D$2:$D944=D35,$A$2:$A$911*1.001),1),"")</f>
        <v>18.018</v>
      </c>
      <c r="H35" s="31" t="n">
        <f aca="false" t="array" ref="H35:H35">IFERROR(SMALL(IF($D$2:$D944=D35,$A$2:$A$911*1.0001),2),"")</f>
        <v>19.0019</v>
      </c>
      <c r="I35" s="31" t="n">
        <f aca="false" t="array" ref="I35:I35">IFERROR(SMALL(IF($D$2:$D944=D35,$A$2:$A$911*1.00001),3),"")</f>
        <v>29.00029</v>
      </c>
      <c r="J35" s="31" t="n">
        <f aca="false" t="array" ref="J35:J35">IFERROR(SMALL(IF($D$2:$D944=D35,$A$2:$A$911*1.000001),4),"")</f>
        <v>34.000034</v>
      </c>
      <c r="K35" s="31" t="n">
        <f aca="false">IF(A35&lt;&gt;"", IF(COUNT(G35:J35)=4, SUM(G35:J35), "No"), "")</f>
        <v>100.020224</v>
      </c>
      <c r="L35" s="31" t="n">
        <f aca="false">IF(A35&lt;&gt;"", IF(COUNT(G35:I35)=3, SUM(G35:I35), "No"), "")</f>
        <v>66.02019</v>
      </c>
      <c r="M35" s="31" t="n">
        <f aca="false">IF(A35&lt;&gt;"", IF(COUNT(G35:H35)=2, SUM(G35:H35), "No"), "")</f>
        <v>37.0199</v>
      </c>
      <c r="N35" s="31" t="str">
        <f aca="false">Table1[[#This Row],[Club]]&amp;":"&amp;Table1[[#Headers],[Male]]</f>
        <v>North York Moors AC:Male</v>
      </c>
      <c r="P35" s="22" t="n">
        <v>34</v>
      </c>
      <c r="Q35" s="22" t="str">
        <f aca="false">IFERROR(VLOOKUP(P$1&amp;":"&amp;P35,'Finish order'!$C:$K,6,FALSE()),"")</f>
        <v/>
      </c>
      <c r="R35" s="22" t="str">
        <f aca="false">IFERROR(VLOOKUP(P$1&amp;":"&amp;P35,'Finish order'!$C:$K,9,FALSE()),"")</f>
        <v/>
      </c>
      <c r="S35" s="22" t="str">
        <f aca="false">IFERROR(VLOOKUP(P$1&amp;":"&amp;P35,'Finish order'!$C:$K,7,FALSE()),"")</f>
        <v/>
      </c>
      <c r="T35" s="30" t="str">
        <f aca="false">IFERROR(VLOOKUP(P$1&amp;":"&amp;P35,'Finish order'!$C:$K,5,FALSE()),"")</f>
        <v/>
      </c>
      <c r="U35" s="22" t="str">
        <f aca="false">IFERROR(VLOOKUP(P$1&amp;":"&amp;P35,'Finish order'!$C:$K,4,FALSE()),"")</f>
        <v/>
      </c>
      <c r="V35" s="31" t="str">
        <f aca="false" t="array" ref="V35:V35">IFERROR(SMALL(IF($S$2:$S944=S35,$P$2:$P$911*1.001),1),"")</f>
        <v/>
      </c>
      <c r="W35" s="31" t="str">
        <f aca="false" t="array" ref="W35:W35">IFERROR(SMALL(IF($S$2:$S944=S35,$P$2:$P$911*1.0001),2),"")</f>
        <v/>
      </c>
      <c r="X35" s="31" t="str">
        <f aca="false" t="array" ref="X35:X35">IFERROR(SMALL(IF($S$2:$S944=S35,$P$2:$P$911*1.00001),3),"")</f>
        <v/>
      </c>
      <c r="Y35" s="31" t="str">
        <f aca="false" t="array" ref="Y35:Y35">IFERROR(SMALL(IF($S$2:$S944=S35,$P$2:$P$911*1.000001),4),"")</f>
        <v/>
      </c>
      <c r="Z35" s="31" t="str">
        <f aca="false">IF(P35&lt;&gt;"", IF(COUNT(V35:Y35)=4, SUM(V35:Y35), "No"), "")</f>
        <v>No</v>
      </c>
      <c r="AA35" s="31" t="str">
        <f aca="false">IF(P35&lt;&gt;"", IF(COUNT(V35:X35)=3, SUM(V35:X35), "No"), "")</f>
        <v>No</v>
      </c>
      <c r="AB35" s="31" t="str">
        <f aca="false">IF(P35&lt;&gt;"", IF(COUNT(V35:W35)=2, SUM(V35:W35), "No"), "")</f>
        <v>No</v>
      </c>
      <c r="AC35" s="31" t="str">
        <f aca="false">Table4[[#This Row],[Club]]&amp;":"&amp;Table4[[#Headers],[Female]]</f>
        <v>:Female</v>
      </c>
      <c r="AE35" s="22" t="n">
        <v>34</v>
      </c>
      <c r="AF35" s="22" t="str">
        <f aca="false">IFERROR(VLOOKUP(AE$1&amp;":"&amp;AE35,'Finish order'!$E:$K,4,FALSE()),"")</f>
        <v/>
      </c>
      <c r="AG35" s="22" t="str">
        <f aca="false">IFERROR(VLOOKUP(AE$1&amp;":"&amp;AE35,'Finish order'!$E:$K,5,FALSE()),"")</f>
        <v/>
      </c>
      <c r="AH35" s="30" t="str">
        <f aca="false">IFERROR(VLOOKUP(AE$1&amp;":"&amp;AE35,'Finish order'!$E:$K,3,FALSE()),"")</f>
        <v/>
      </c>
      <c r="AI35" s="22" t="str">
        <f aca="false">IFERROR(VLOOKUP(AE$1&amp;":"&amp;AE35,'Finish order'!$E:$K,2,FALSE()),"")</f>
        <v/>
      </c>
      <c r="AL35" s="22" t="n">
        <v>34</v>
      </c>
      <c r="AM35" s="22" t="str">
        <f aca="false">IFERROR(VLOOKUP(AL$1&amp;":"&amp;AL35,'Finish order'!$E:$K,4,FALSE()),"")</f>
        <v/>
      </c>
      <c r="AN35" s="22" t="str">
        <f aca="false">IFERROR(VLOOKUP(AL$1&amp;":"&amp;AL35,'Finish order'!$E:$K,5,FALSE()),"")</f>
        <v/>
      </c>
      <c r="AO35" s="30" t="str">
        <f aca="false">IFERROR(VLOOKUP(AL$1&amp;":"&amp;AL35,'Finish order'!$E:$K,3,FALSE()),"")</f>
        <v/>
      </c>
      <c r="AP35" s="22" t="str">
        <f aca="false">IFERROR(VLOOKUP(AL$1&amp;":"&amp;AL35,'Finish order'!$E:$K,2,FALSE()),"")</f>
        <v/>
      </c>
      <c r="AS35" s="22" t="n">
        <v>34</v>
      </c>
      <c r="AT35" s="22" t="str">
        <f aca="false">IFERROR(VLOOKUP(AS$1&amp;":"&amp;AS35,'Finish order'!$E:$K,4,FALSE()),"")</f>
        <v/>
      </c>
      <c r="AU35" s="22" t="str">
        <f aca="false">IFERROR(VLOOKUP(AS$1&amp;":"&amp;AS35,'Finish order'!$E:$K,5,FALSE()),"")</f>
        <v/>
      </c>
      <c r="AV35" s="30" t="str">
        <f aca="false">IFERROR(VLOOKUP(AS$1&amp;":"&amp;AS35,'Finish order'!$E:$K,3,FALSE()),"")</f>
        <v/>
      </c>
      <c r="AW35" s="22" t="str">
        <f aca="false">IFERROR(VLOOKUP(AS$1&amp;":"&amp;AS35,'Finish order'!$E:$K,2,FALSE()),"")</f>
        <v/>
      </c>
      <c r="AZ35" s="22" t="n">
        <v>34</v>
      </c>
      <c r="BA35" s="22" t="str">
        <f aca="false">IFERROR(VLOOKUP(AZ$1&amp;":"&amp;AZ35,'Finish order'!$E:$K,4,FALSE()),"")</f>
        <v/>
      </c>
      <c r="BB35" s="22" t="str">
        <f aca="false">IFERROR(VLOOKUP(AZ$1&amp;":"&amp;AZ35,'Finish order'!$E:$K,5,FALSE()),"")</f>
        <v/>
      </c>
      <c r="BC35" s="30" t="str">
        <f aca="false">IFERROR(VLOOKUP(AZ$1&amp;":"&amp;AZ35,'Finish order'!$E:$K,3,FALSE()),"")</f>
        <v/>
      </c>
      <c r="BD35" s="22" t="str">
        <f aca="false">IFERROR(VLOOKUP(AZ$1&amp;":"&amp;AZ35,'Finish order'!$E:$K,2,FALSE()),"")</f>
        <v/>
      </c>
      <c r="BG35" s="22" t="n">
        <v>34</v>
      </c>
      <c r="BH35" s="22" t="str">
        <f aca="false">IFERROR(VLOOKUP(BG$1&amp;":"&amp;BG35,'Finish order'!$E:$K,4,FALSE()),"")</f>
        <v/>
      </c>
      <c r="BI35" s="22" t="str">
        <f aca="false">IFERROR(VLOOKUP(BG$1&amp;":"&amp;BG35,'Finish order'!$E:$K,5,FALSE()),"")</f>
        <v/>
      </c>
      <c r="BJ35" s="30" t="str">
        <f aca="false">IFERROR(VLOOKUP(BG$1&amp;":"&amp;BG35,'Finish order'!$E:$K,3,FALSE()),"")</f>
        <v/>
      </c>
      <c r="BK35" s="22" t="str">
        <f aca="false">IFERROR(VLOOKUP(BG$1&amp;":"&amp;BG35,'Finish order'!$E:$K,2,FALSE()),"")</f>
        <v/>
      </c>
      <c r="BN35" s="22" t="n">
        <v>34</v>
      </c>
      <c r="BO35" s="22" t="str">
        <f aca="false">IFERROR(VLOOKUP(BN$1&amp;":"&amp;BN35,'Finish order'!$E:$K,4,FALSE()),"")</f>
        <v/>
      </c>
      <c r="BP35" s="22" t="str">
        <f aca="false">IFERROR(VLOOKUP(BN$1&amp;":"&amp;BN35,'Finish order'!$E:$K,5,FALSE()),"")</f>
        <v/>
      </c>
      <c r="BQ35" s="30" t="str">
        <f aca="false">IFERROR(VLOOKUP(BN$1&amp;":"&amp;BN35,'Finish order'!$E:$K,3,FALSE()),"")</f>
        <v/>
      </c>
      <c r="BR35" s="22" t="str">
        <f aca="false">IFERROR(VLOOKUP(BN$1&amp;":"&amp;BN35,'Finish order'!$E:$K,2,FALSE()),"")</f>
        <v/>
      </c>
      <c r="BU35" s="22" t="n">
        <v>34</v>
      </c>
      <c r="BV35" s="30" t="str">
        <f aca="false">IFERROR(VLOOKUP(BU$1&amp;":"&amp;BU35,'Finish order'!$E:$K,4,FALSE()),"")</f>
        <v/>
      </c>
      <c r="BW35" s="22" t="str">
        <f aca="false">IFERROR(VLOOKUP(BU$1&amp;":"&amp;BU35,'Finish order'!$E:$K,5,FALSE()),"")</f>
        <v/>
      </c>
      <c r="BX35" s="30" t="str">
        <f aca="false">IFERROR(VLOOKUP(BU$1&amp;":"&amp;BU35,'Finish order'!$E:$K,3,FALSE()),"")</f>
        <v/>
      </c>
      <c r="BY35" s="22" t="str">
        <f aca="false">IFERROR(VLOOKUP(BU$1&amp;":"&amp;BU35,'Finish order'!$E:$K,2,FALSE()),"")</f>
        <v/>
      </c>
      <c r="CB35" s="22" t="n">
        <v>34</v>
      </c>
      <c r="CC35" s="30" t="str">
        <f aca="false">IFERROR(VLOOKUP(CB$1&amp;":"&amp;CB35,'Finish order'!$E:$K,4,FALSE()),"")</f>
        <v/>
      </c>
      <c r="CD35" s="22" t="str">
        <f aca="false">IFERROR(VLOOKUP(CB$1&amp;":"&amp;CB35,'Finish order'!$E:$K,5,FALSE()),"")</f>
        <v/>
      </c>
      <c r="CE35" s="30" t="str">
        <f aca="false">IFERROR(VLOOKUP(CB$1&amp;":"&amp;CB35,'Finish order'!$E:$K,3,FALSE()),"")</f>
        <v/>
      </c>
      <c r="CF35" s="22" t="str">
        <f aca="false">IFERROR(VLOOKUP(CB$1&amp;":"&amp;CB35,'Finish order'!$E:$K,2,FALSE()),"")</f>
        <v/>
      </c>
      <c r="CI35" s="31" t="n">
        <v>34</v>
      </c>
      <c r="CJ35" s="22" t="str">
        <f aca="false">IFERROR(VLOOKUP(CI$1&amp;":"&amp;CI35,'Finish order'!$E:$K,4,FALSE()),"")</f>
        <v/>
      </c>
      <c r="CK35" s="22" t="str">
        <f aca="false">IFERROR(VLOOKUP(CI$1&amp;":"&amp;CI35,'Finish order'!$E:$K,5,FALSE()),"")</f>
        <v/>
      </c>
      <c r="CL35" s="30" t="str">
        <f aca="false">IFERROR(VLOOKUP(CI$1&amp;":"&amp;CI35,'Finish order'!$E:$K,3,FALSE()),"")</f>
        <v/>
      </c>
      <c r="CM35" s="22" t="str">
        <f aca="false">IFERROR(VLOOKUP(CI$1&amp;":"&amp;CI35,'Finish order'!$E:$K,2,FALSE()),"")</f>
        <v/>
      </c>
      <c r="CP35" s="31" t="n">
        <v>34</v>
      </c>
      <c r="CQ35" s="22" t="str">
        <f aca="false">IFERROR(VLOOKUP(CP$1&amp;":"&amp;CP35,'Finish order'!$E:$K,4,FALSE()),"")</f>
        <v/>
      </c>
      <c r="CR35" s="22" t="str">
        <f aca="false">IFERROR(VLOOKUP(CP$1&amp;":"&amp;CP35,'Finish order'!$E:$K,5,FALSE()),"")</f>
        <v/>
      </c>
      <c r="CS35" s="30" t="str">
        <f aca="false">IFERROR(VLOOKUP(CP$1&amp;":"&amp;CP35,'Finish order'!$E:$K,3,FALSE()),"")</f>
        <v/>
      </c>
      <c r="CT35" s="22" t="str">
        <f aca="false">IFERROR(VLOOKUP(CP$1&amp;":"&amp;CP35,'Finish order'!$E:$K,2,FALSE()),"")</f>
        <v/>
      </c>
      <c r="CW35" s="22" t="n">
        <v>34</v>
      </c>
      <c r="CX35" s="22" t="str">
        <f aca="false">IFERROR(VLOOKUP(CW$1&amp;":"&amp;CW35,'Finish order'!$E:$K,4,FALSE()),"")</f>
        <v/>
      </c>
      <c r="CY35" s="22" t="str">
        <f aca="false">IFERROR(VLOOKUP(CW$1&amp;":"&amp;CW35,'Finish order'!$E:$K,5,FALSE()),"")</f>
        <v/>
      </c>
      <c r="CZ35" s="30" t="str">
        <f aca="false">IFERROR(VLOOKUP(CW$1&amp;":"&amp;CW35,'Finish order'!$E:$K,3,FALSE()),"")</f>
        <v/>
      </c>
      <c r="DA35" s="22" t="str">
        <f aca="false">IFERROR(VLOOKUP(CW$1&amp;":"&amp;CW35,'Finish order'!$E:$K,2,FALSE()),"")</f>
        <v/>
      </c>
      <c r="DD35" s="22" t="n">
        <v>34</v>
      </c>
      <c r="DE35" s="22" t="str">
        <f aca="false">IFERROR(VLOOKUP(DD$1&amp;":"&amp;DD35,'Finish order'!$E:$K,4,FALSE()),"")</f>
        <v/>
      </c>
      <c r="DF35" s="22" t="str">
        <f aca="false">IFERROR(VLOOKUP(DD$1&amp;":"&amp;DD35,'Finish order'!$E:$K,5,FALSE()),"")</f>
        <v/>
      </c>
      <c r="DG35" s="30" t="str">
        <f aca="false">IFERROR(VLOOKUP(DD$1&amp;":"&amp;DD35,'Finish order'!$E:$K,3,FALSE()),"")</f>
        <v/>
      </c>
      <c r="DH35" s="22" t="str">
        <f aca="false">IFERROR(VLOOKUP(DD$1&amp;":"&amp;DD35,'Finish order'!$E:$K,2,FALSE()),"")</f>
        <v/>
      </c>
      <c r="DI35" s="30"/>
      <c r="DK35" s="22" t="n">
        <v>34</v>
      </c>
      <c r="DL35" s="22" t="str">
        <f aca="false">IFERROR(VLOOKUP(DK$1&amp;":"&amp;DK35,'Finish order'!$E:$K,4,FALSE()),"")</f>
        <v/>
      </c>
      <c r="DM35" s="22" t="str">
        <f aca="false">IFERROR(VLOOKUP(DK$1&amp;":"&amp;DK35,'Finish order'!$E:$K,5,FALSE()),"")</f>
        <v/>
      </c>
      <c r="DN35" s="30" t="str">
        <f aca="false">IFERROR(VLOOKUP(DK$1&amp;":"&amp;DK35,'Finish order'!$E:$K,3,FALSE()),"")</f>
        <v/>
      </c>
      <c r="DO35" s="22" t="str">
        <f aca="false">IFERROR(VLOOKUP(DK$1&amp;":"&amp;DK35,'Finish order'!$E:$K,2,FALSE()),"")</f>
        <v/>
      </c>
      <c r="DR35" s="22" t="n">
        <v>34</v>
      </c>
      <c r="DS35" s="22" t="str">
        <f aca="false">IFERROR(VLOOKUP(DR$1&amp;":"&amp;DR35,'Finish order'!$E:$K,4,FALSE()),"")</f>
        <v/>
      </c>
      <c r="DT35" s="22" t="str">
        <f aca="false">IFERROR(VLOOKUP(DR$1&amp;":"&amp;DR35,'Finish order'!$E:$K,5,FALSE()),"")</f>
        <v/>
      </c>
      <c r="DU35" s="30" t="str">
        <f aca="false">IFERROR(VLOOKUP(DR$1&amp;":"&amp;DR35,'Finish order'!$E:$K,3,FALSE()),"")</f>
        <v/>
      </c>
      <c r="DV35" s="22" t="str">
        <f aca="false">IFERROR(VLOOKUP(DR$1&amp;":"&amp;DR35,'Finish order'!$E:$K,2,FALSE()),"")</f>
        <v/>
      </c>
      <c r="DW35" s="30"/>
    </row>
    <row r="36" customFormat="false" ht="15" hidden="false" customHeight="false" outlineLevel="0" collapsed="false">
      <c r="A36" s="22" t="n">
        <v>35</v>
      </c>
      <c r="B36" s="22" t="str">
        <f aca="false">IFERROR(VLOOKUP($A$1&amp;":"&amp;A36,'Finish order'!C:K,6,FALSE()),"")</f>
        <v>Barry Atkinson</v>
      </c>
      <c r="C36" s="22" t="str">
        <f aca="false">IFERROR(VLOOKUP(A$1&amp;":"&amp;A36,'Finish order'!$C:$K,9,FALSE()),"")</f>
        <v>M65</v>
      </c>
      <c r="D36" s="22" t="str">
        <f aca="false">IFERROR(VLOOKUP(A$1&amp;":"&amp;A36,'Finish order'!$C:$K,7,FALSE()),"")</f>
        <v>York Knavesmire Harriers</v>
      </c>
      <c r="E36" s="30" t="n">
        <f aca="false">IFERROR(VLOOKUP($A$1&amp;":"&amp;A36,'Finish order'!C:K,5,FALSE()),"")</f>
        <v>0.0636226851851852</v>
      </c>
      <c r="F36" s="22" t="n">
        <f aca="false">IFERROR(VLOOKUP($A$1&amp;":"&amp;A36,'Finish order'!C:K,4,FALSE()),"")</f>
        <v>973</v>
      </c>
      <c r="G36" s="31" t="n">
        <f aca="false" t="array" ref="G36:G36">IFERROR(SMALL(IF($D$2:$D945=D36,$A$2:$A$911*1.001),1),"")</f>
        <v>6.006</v>
      </c>
      <c r="H36" s="31" t="n">
        <f aca="false" t="array" ref="H36:H36">IFERROR(SMALL(IF($D$2:$D945=D36,$A$2:$A$911*1.0001),2),"")</f>
        <v>10.001</v>
      </c>
      <c r="I36" s="31" t="n">
        <f aca="false" t="array" ref="I36:I36">IFERROR(SMALL(IF($D$2:$D945=D36,$A$2:$A$911*1.00001),3),"")</f>
        <v>12.00012</v>
      </c>
      <c r="J36" s="31" t="n">
        <f aca="false" t="array" ref="J36:J36">IFERROR(SMALL(IF($D$2:$D945=D36,$A$2:$A$911*1.000001),4),"")</f>
        <v>16.000016</v>
      </c>
      <c r="K36" s="31" t="n">
        <f aca="false">IF(A36&lt;&gt;"", IF(COUNT(G36:J36)=4, SUM(G36:J36), "No"), "")</f>
        <v>44.007136</v>
      </c>
      <c r="L36" s="31" t="n">
        <f aca="false">IF(A36&lt;&gt;"", IF(COUNT(G36:I36)=3, SUM(G36:I36), "No"), "")</f>
        <v>28.00712</v>
      </c>
      <c r="M36" s="31" t="n">
        <f aca="false">IF(A36&lt;&gt;"", IF(COUNT(G36:H36)=2, SUM(G36:H36), "No"), "")</f>
        <v>16.007</v>
      </c>
      <c r="N36" s="31" t="str">
        <f aca="false">Table1[[#This Row],[Club]]&amp;":"&amp;Table1[[#Headers],[Male]]</f>
        <v>York Knavesmire Harriers:Male</v>
      </c>
      <c r="P36" s="22" t="n">
        <v>35</v>
      </c>
      <c r="Q36" s="22" t="str">
        <f aca="false">IFERROR(VLOOKUP(P$1&amp;":"&amp;P36,'Finish order'!$C:$K,6,FALSE()),"")</f>
        <v/>
      </c>
      <c r="R36" s="22" t="str">
        <f aca="false">IFERROR(VLOOKUP(P$1&amp;":"&amp;P36,'Finish order'!$C:$K,9,FALSE()),"")</f>
        <v/>
      </c>
      <c r="S36" s="22" t="str">
        <f aca="false">IFERROR(VLOOKUP(P$1&amp;":"&amp;P36,'Finish order'!$C:$K,7,FALSE()),"")</f>
        <v/>
      </c>
      <c r="T36" s="30" t="str">
        <f aca="false">IFERROR(VLOOKUP(P$1&amp;":"&amp;P36,'Finish order'!$C:$K,5,FALSE()),"")</f>
        <v/>
      </c>
      <c r="U36" s="22" t="str">
        <f aca="false">IFERROR(VLOOKUP(P$1&amp;":"&amp;P36,'Finish order'!$C:$K,4,FALSE()),"")</f>
        <v/>
      </c>
      <c r="V36" s="31" t="str">
        <f aca="false" t="array" ref="V36:V36">IFERROR(SMALL(IF($S$2:$S945=S36,$P$2:$P$911*1.001),1),"")</f>
        <v/>
      </c>
      <c r="W36" s="31" t="str">
        <f aca="false" t="array" ref="W36:W36">IFERROR(SMALL(IF($S$2:$S945=S36,$P$2:$P$911*1.0001),2),"")</f>
        <v/>
      </c>
      <c r="X36" s="31" t="str">
        <f aca="false" t="array" ref="X36:X36">IFERROR(SMALL(IF($S$2:$S945=S36,$P$2:$P$911*1.00001),3),"")</f>
        <v/>
      </c>
      <c r="Y36" s="31" t="str">
        <f aca="false" t="array" ref="Y36:Y36">IFERROR(SMALL(IF($S$2:$S945=S36,$P$2:$P$911*1.000001),4),"")</f>
        <v/>
      </c>
      <c r="Z36" s="31" t="str">
        <f aca="false">IF(P36&lt;&gt;"", IF(COUNT(V36:Y36)=4, SUM(V36:Y36), "No"), "")</f>
        <v>No</v>
      </c>
      <c r="AA36" s="31" t="str">
        <f aca="false">IF(P36&lt;&gt;"", IF(COUNT(V36:X36)=3, SUM(V36:X36), "No"), "")</f>
        <v>No</v>
      </c>
      <c r="AB36" s="31" t="str">
        <f aca="false">IF(P36&lt;&gt;"", IF(COUNT(V36:W36)=2, SUM(V36:W36), "No"), "")</f>
        <v>No</v>
      </c>
      <c r="AC36" s="31" t="str">
        <f aca="false">Table4[[#This Row],[Club]]&amp;":"&amp;Table4[[#Headers],[Female]]</f>
        <v>:Female</v>
      </c>
      <c r="AE36" s="22" t="n">
        <v>35</v>
      </c>
      <c r="AF36" s="22" t="str">
        <f aca="false">IFERROR(VLOOKUP(AE$1&amp;":"&amp;AE36,'Finish order'!$E:$K,4,FALSE()),"")</f>
        <v/>
      </c>
      <c r="AG36" s="22" t="str">
        <f aca="false">IFERROR(VLOOKUP(AE$1&amp;":"&amp;AE36,'Finish order'!$E:$K,5,FALSE()),"")</f>
        <v/>
      </c>
      <c r="AH36" s="30" t="str">
        <f aca="false">IFERROR(VLOOKUP(AE$1&amp;":"&amp;AE36,'Finish order'!$E:$K,3,FALSE()),"")</f>
        <v/>
      </c>
      <c r="AI36" s="22" t="str">
        <f aca="false">IFERROR(VLOOKUP(AE$1&amp;":"&amp;AE36,'Finish order'!$E:$K,2,FALSE()),"")</f>
        <v/>
      </c>
      <c r="AL36" s="22" t="n">
        <v>35</v>
      </c>
      <c r="AM36" s="22" t="str">
        <f aca="false">IFERROR(VLOOKUP(AL$1&amp;":"&amp;AL36,'Finish order'!$E:$K,4,FALSE()),"")</f>
        <v/>
      </c>
      <c r="AN36" s="22" t="str">
        <f aca="false">IFERROR(VLOOKUP(AL$1&amp;":"&amp;AL36,'Finish order'!$E:$K,5,FALSE()),"")</f>
        <v/>
      </c>
      <c r="AO36" s="30" t="str">
        <f aca="false">IFERROR(VLOOKUP(AL$1&amp;":"&amp;AL36,'Finish order'!$E:$K,3,FALSE()),"")</f>
        <v/>
      </c>
      <c r="AP36" s="22" t="str">
        <f aca="false">IFERROR(VLOOKUP(AL$1&amp;":"&amp;AL36,'Finish order'!$E:$K,2,FALSE()),"")</f>
        <v/>
      </c>
      <c r="AS36" s="22" t="n">
        <v>35</v>
      </c>
      <c r="AT36" s="22" t="str">
        <f aca="false">IFERROR(VLOOKUP(AS$1&amp;":"&amp;AS36,'Finish order'!$E:$K,4,FALSE()),"")</f>
        <v/>
      </c>
      <c r="AU36" s="22" t="str">
        <f aca="false">IFERROR(VLOOKUP(AS$1&amp;":"&amp;AS36,'Finish order'!$E:$K,5,FALSE()),"")</f>
        <v/>
      </c>
      <c r="AV36" s="30" t="str">
        <f aca="false">IFERROR(VLOOKUP(AS$1&amp;":"&amp;AS36,'Finish order'!$E:$K,3,FALSE()),"")</f>
        <v/>
      </c>
      <c r="AW36" s="22" t="str">
        <f aca="false">IFERROR(VLOOKUP(AS$1&amp;":"&amp;AS36,'Finish order'!$E:$K,2,FALSE()),"")</f>
        <v/>
      </c>
      <c r="AZ36" s="22" t="n">
        <v>35</v>
      </c>
      <c r="BA36" s="22" t="str">
        <f aca="false">IFERROR(VLOOKUP(AZ$1&amp;":"&amp;AZ36,'Finish order'!$E:$K,4,FALSE()),"")</f>
        <v/>
      </c>
      <c r="BB36" s="22" t="str">
        <f aca="false">IFERROR(VLOOKUP(AZ$1&amp;":"&amp;AZ36,'Finish order'!$E:$K,5,FALSE()),"")</f>
        <v/>
      </c>
      <c r="BC36" s="30" t="str">
        <f aca="false">IFERROR(VLOOKUP(AZ$1&amp;":"&amp;AZ36,'Finish order'!$E:$K,3,FALSE()),"")</f>
        <v/>
      </c>
      <c r="BD36" s="22" t="str">
        <f aca="false">IFERROR(VLOOKUP(AZ$1&amp;":"&amp;AZ36,'Finish order'!$E:$K,2,FALSE()),"")</f>
        <v/>
      </c>
      <c r="BG36" s="22" t="n">
        <v>35</v>
      </c>
      <c r="BH36" s="22" t="str">
        <f aca="false">IFERROR(VLOOKUP(BG$1&amp;":"&amp;BG36,'Finish order'!$E:$K,4,FALSE()),"")</f>
        <v/>
      </c>
      <c r="BI36" s="22" t="str">
        <f aca="false">IFERROR(VLOOKUP(BG$1&amp;":"&amp;BG36,'Finish order'!$E:$K,5,FALSE()),"")</f>
        <v/>
      </c>
      <c r="BJ36" s="30" t="str">
        <f aca="false">IFERROR(VLOOKUP(BG$1&amp;":"&amp;BG36,'Finish order'!$E:$K,3,FALSE()),"")</f>
        <v/>
      </c>
      <c r="BK36" s="22" t="str">
        <f aca="false">IFERROR(VLOOKUP(BG$1&amp;":"&amp;BG36,'Finish order'!$E:$K,2,FALSE()),"")</f>
        <v/>
      </c>
      <c r="BN36" s="22" t="n">
        <v>35</v>
      </c>
      <c r="BO36" s="22" t="str">
        <f aca="false">IFERROR(VLOOKUP(BN$1&amp;":"&amp;BN36,'Finish order'!$E:$K,4,FALSE()),"")</f>
        <v/>
      </c>
      <c r="BP36" s="22" t="str">
        <f aca="false">IFERROR(VLOOKUP(BN$1&amp;":"&amp;BN36,'Finish order'!$E:$K,5,FALSE()),"")</f>
        <v/>
      </c>
      <c r="BQ36" s="30" t="str">
        <f aca="false">IFERROR(VLOOKUP(BN$1&amp;":"&amp;BN36,'Finish order'!$E:$K,3,FALSE()),"")</f>
        <v/>
      </c>
      <c r="BR36" s="22" t="str">
        <f aca="false">IFERROR(VLOOKUP(BN$1&amp;":"&amp;BN36,'Finish order'!$E:$K,2,FALSE()),"")</f>
        <v/>
      </c>
      <c r="BU36" s="22" t="n">
        <v>35</v>
      </c>
      <c r="BV36" s="30" t="str">
        <f aca="false">IFERROR(VLOOKUP(BU$1&amp;":"&amp;BU36,'Finish order'!$E:$K,4,FALSE()),"")</f>
        <v/>
      </c>
      <c r="BW36" s="22" t="str">
        <f aca="false">IFERROR(VLOOKUP(BU$1&amp;":"&amp;BU36,'Finish order'!$E:$K,5,FALSE()),"")</f>
        <v/>
      </c>
      <c r="BX36" s="30" t="str">
        <f aca="false">IFERROR(VLOOKUP(BU$1&amp;":"&amp;BU36,'Finish order'!$E:$K,3,FALSE()),"")</f>
        <v/>
      </c>
      <c r="BY36" s="22" t="str">
        <f aca="false">IFERROR(VLOOKUP(BU$1&amp;":"&amp;BU36,'Finish order'!$E:$K,2,FALSE()),"")</f>
        <v/>
      </c>
      <c r="CB36" s="22" t="n">
        <v>35</v>
      </c>
      <c r="CC36" s="30" t="str">
        <f aca="false">IFERROR(VLOOKUP(CB$1&amp;":"&amp;CB36,'Finish order'!$E:$K,4,FALSE()),"")</f>
        <v/>
      </c>
      <c r="CD36" s="22" t="str">
        <f aca="false">IFERROR(VLOOKUP(CB$1&amp;":"&amp;CB36,'Finish order'!$E:$K,5,FALSE()),"")</f>
        <v/>
      </c>
      <c r="CE36" s="30" t="str">
        <f aca="false">IFERROR(VLOOKUP(CB$1&amp;":"&amp;CB36,'Finish order'!$E:$K,3,FALSE()),"")</f>
        <v/>
      </c>
      <c r="CF36" s="22" t="str">
        <f aca="false">IFERROR(VLOOKUP(CB$1&amp;":"&amp;CB36,'Finish order'!$E:$K,2,FALSE()),"")</f>
        <v/>
      </c>
      <c r="CI36" s="31" t="n">
        <v>35</v>
      </c>
      <c r="CJ36" s="22" t="str">
        <f aca="false">IFERROR(VLOOKUP(CI$1&amp;":"&amp;CI36,'Finish order'!$E:$K,4,FALSE()),"")</f>
        <v/>
      </c>
      <c r="CK36" s="22" t="str">
        <f aca="false">IFERROR(VLOOKUP(CI$1&amp;":"&amp;CI36,'Finish order'!$E:$K,5,FALSE()),"")</f>
        <v/>
      </c>
      <c r="CL36" s="30" t="str">
        <f aca="false">IFERROR(VLOOKUP(CI$1&amp;":"&amp;CI36,'Finish order'!$E:$K,3,FALSE()),"")</f>
        <v/>
      </c>
      <c r="CM36" s="22" t="str">
        <f aca="false">IFERROR(VLOOKUP(CI$1&amp;":"&amp;CI36,'Finish order'!$E:$K,2,FALSE()),"")</f>
        <v/>
      </c>
      <c r="CP36" s="31" t="n">
        <v>35</v>
      </c>
      <c r="CQ36" s="22" t="str">
        <f aca="false">IFERROR(VLOOKUP(CP$1&amp;":"&amp;CP36,'Finish order'!$E:$K,4,FALSE()),"")</f>
        <v/>
      </c>
      <c r="CR36" s="22" t="str">
        <f aca="false">IFERROR(VLOOKUP(CP$1&amp;":"&amp;CP36,'Finish order'!$E:$K,5,FALSE()),"")</f>
        <v/>
      </c>
      <c r="CS36" s="30" t="str">
        <f aca="false">IFERROR(VLOOKUP(CP$1&amp;":"&amp;CP36,'Finish order'!$E:$K,3,FALSE()),"")</f>
        <v/>
      </c>
      <c r="CT36" s="22" t="str">
        <f aca="false">IFERROR(VLOOKUP(CP$1&amp;":"&amp;CP36,'Finish order'!$E:$K,2,FALSE()),"")</f>
        <v/>
      </c>
      <c r="CW36" s="22" t="n">
        <v>35</v>
      </c>
      <c r="CX36" s="22" t="str">
        <f aca="false">IFERROR(VLOOKUP(CW$1&amp;":"&amp;CW36,'Finish order'!$E:$K,4,FALSE()),"")</f>
        <v/>
      </c>
      <c r="CY36" s="22" t="str">
        <f aca="false">IFERROR(VLOOKUP(CW$1&amp;":"&amp;CW36,'Finish order'!$E:$K,5,FALSE()),"")</f>
        <v/>
      </c>
      <c r="CZ36" s="30" t="str">
        <f aca="false">IFERROR(VLOOKUP(CW$1&amp;":"&amp;CW36,'Finish order'!$E:$K,3,FALSE()),"")</f>
        <v/>
      </c>
      <c r="DA36" s="22" t="str">
        <f aca="false">IFERROR(VLOOKUP(CW$1&amp;":"&amp;CW36,'Finish order'!$E:$K,2,FALSE()),"")</f>
        <v/>
      </c>
      <c r="DD36" s="22" t="n">
        <v>35</v>
      </c>
      <c r="DE36" s="22" t="str">
        <f aca="false">IFERROR(VLOOKUP(DD$1&amp;":"&amp;DD36,'Finish order'!$E:$K,4,FALSE()),"")</f>
        <v/>
      </c>
      <c r="DF36" s="22" t="str">
        <f aca="false">IFERROR(VLOOKUP(DD$1&amp;":"&amp;DD36,'Finish order'!$E:$K,5,FALSE()),"")</f>
        <v/>
      </c>
      <c r="DG36" s="30" t="str">
        <f aca="false">IFERROR(VLOOKUP(DD$1&amp;":"&amp;DD36,'Finish order'!$E:$K,3,FALSE()),"")</f>
        <v/>
      </c>
      <c r="DH36" s="22" t="str">
        <f aca="false">IFERROR(VLOOKUP(DD$1&amp;":"&amp;DD36,'Finish order'!$E:$K,2,FALSE()),"")</f>
        <v/>
      </c>
      <c r="DI36" s="30"/>
      <c r="DK36" s="22" t="n">
        <v>35</v>
      </c>
      <c r="DL36" s="22" t="str">
        <f aca="false">IFERROR(VLOOKUP(DK$1&amp;":"&amp;DK36,'Finish order'!$E:$K,4,FALSE()),"")</f>
        <v/>
      </c>
      <c r="DM36" s="22" t="str">
        <f aca="false">IFERROR(VLOOKUP(DK$1&amp;":"&amp;DK36,'Finish order'!$E:$K,5,FALSE()),"")</f>
        <v/>
      </c>
      <c r="DN36" s="30" t="str">
        <f aca="false">IFERROR(VLOOKUP(DK$1&amp;":"&amp;DK36,'Finish order'!$E:$K,3,FALSE()),"")</f>
        <v/>
      </c>
      <c r="DO36" s="22" t="str">
        <f aca="false">IFERROR(VLOOKUP(DK$1&amp;":"&amp;DK36,'Finish order'!$E:$K,2,FALSE()),"")</f>
        <v/>
      </c>
      <c r="DR36" s="22" t="n">
        <v>35</v>
      </c>
      <c r="DS36" s="22" t="str">
        <f aca="false">IFERROR(VLOOKUP(DR$1&amp;":"&amp;DR36,'Finish order'!$E:$K,4,FALSE()),"")</f>
        <v/>
      </c>
      <c r="DT36" s="22" t="str">
        <f aca="false">IFERROR(VLOOKUP(DR$1&amp;":"&amp;DR36,'Finish order'!$E:$K,5,FALSE()),"")</f>
        <v/>
      </c>
      <c r="DU36" s="30" t="str">
        <f aca="false">IFERROR(VLOOKUP(DR$1&amp;":"&amp;DR36,'Finish order'!$E:$K,3,FALSE()),"")</f>
        <v/>
      </c>
      <c r="DV36" s="22" t="str">
        <f aca="false">IFERROR(VLOOKUP(DR$1&amp;":"&amp;DR36,'Finish order'!$E:$K,2,FALSE()),"")</f>
        <v/>
      </c>
      <c r="DW36" s="30"/>
    </row>
    <row r="37" customFormat="false" ht="15" hidden="false" customHeight="false" outlineLevel="0" collapsed="false">
      <c r="A37" s="22" t="n">
        <v>36</v>
      </c>
      <c r="B37" s="22" t="str">
        <f aca="false">IFERROR(VLOOKUP($A$1&amp;":"&amp;A37,'Finish order'!C:K,6,FALSE()),"")</f>
        <v>Graham D Palmer</v>
      </c>
      <c r="C37" s="22" t="str">
        <f aca="false">IFERROR(VLOOKUP(A$1&amp;":"&amp;A37,'Finish order'!$C:$K,9,FALSE()),"")</f>
        <v>M60</v>
      </c>
      <c r="D37" s="22" t="str">
        <f aca="false">IFERROR(VLOOKUP(A$1&amp;":"&amp;A37,'Finish order'!$C:$K,7,FALSE()),"")</f>
        <v>Loftus &amp; Whitby AC</v>
      </c>
      <c r="E37" s="30" t="n">
        <f aca="false">IFERROR(VLOOKUP($A$1&amp;":"&amp;A37,'Finish order'!C:K,5,FALSE()),"")</f>
        <v>0.0637731481481482</v>
      </c>
      <c r="F37" s="22" t="n">
        <f aca="false">IFERROR(VLOOKUP($A$1&amp;":"&amp;A37,'Finish order'!C:K,4,FALSE()),"")</f>
        <v>907</v>
      </c>
      <c r="G37" s="31" t="n">
        <f aca="false" t="array" ref="G37:G37">IFERROR(SMALL(IF($D$2:$D946=D37,$A$2:$A$911*1.001),1),"")</f>
        <v>14.014</v>
      </c>
      <c r="H37" s="31" t="n">
        <f aca="false" t="array" ref="H37:H37">IFERROR(SMALL(IF($D$2:$D946=D37,$A$2:$A$911*1.0001),2),"")</f>
        <v>24.0024</v>
      </c>
      <c r="I37" s="31" t="n">
        <f aca="false" t="array" ref="I37:I37">IFERROR(SMALL(IF($D$2:$D946=D37,$A$2:$A$911*1.00001),3),"")</f>
        <v>36.00036</v>
      </c>
      <c r="J37" s="31" t="n">
        <f aca="false" t="array" ref="J37:J37">IFERROR(SMALL(IF($D$2:$D946=D37,$A$2:$A$911*1.000001),4),"")</f>
        <v>43.000043</v>
      </c>
      <c r="K37" s="31" t="n">
        <f aca="false">IF(A37&lt;&gt;"", IF(COUNT(G37:J37)=4, SUM(G37:J37), "No"), "")</f>
        <v>117.016803</v>
      </c>
      <c r="L37" s="31" t="n">
        <f aca="false">IF(A37&lt;&gt;"", IF(COUNT(G37:I37)=3, SUM(G37:I37), "No"), "")</f>
        <v>74.01676</v>
      </c>
      <c r="M37" s="31" t="n">
        <f aca="false">IF(A37&lt;&gt;"", IF(COUNT(G37:H37)=2, SUM(G37:H37), "No"), "")</f>
        <v>38.0164</v>
      </c>
      <c r="N37" s="31" t="str">
        <f aca="false">Table1[[#This Row],[Club]]&amp;":"&amp;Table1[[#Headers],[Male]]</f>
        <v>Loftus &amp; Whitby AC:Male</v>
      </c>
      <c r="P37" s="22" t="n">
        <v>36</v>
      </c>
      <c r="Q37" s="22" t="str">
        <f aca="false">IFERROR(VLOOKUP(P$1&amp;":"&amp;P37,'Finish order'!$C:$K,6,FALSE()),"")</f>
        <v/>
      </c>
      <c r="R37" s="22" t="str">
        <f aca="false">IFERROR(VLOOKUP(P$1&amp;":"&amp;P37,'Finish order'!$C:$K,9,FALSE()),"")</f>
        <v/>
      </c>
      <c r="S37" s="22" t="str">
        <f aca="false">IFERROR(VLOOKUP(P$1&amp;":"&amp;P37,'Finish order'!$C:$K,7,FALSE()),"")</f>
        <v/>
      </c>
      <c r="T37" s="30" t="str">
        <f aca="false">IFERROR(VLOOKUP(P$1&amp;":"&amp;P37,'Finish order'!$C:$K,5,FALSE()),"")</f>
        <v/>
      </c>
      <c r="U37" s="22" t="str">
        <f aca="false">IFERROR(VLOOKUP(P$1&amp;":"&amp;P37,'Finish order'!$C:$K,4,FALSE()),"")</f>
        <v/>
      </c>
      <c r="V37" s="31" t="str">
        <f aca="false" t="array" ref="V37:V37">IFERROR(SMALL(IF($S$2:$S946=S37,$P$2:$P$911*1.001),1),"")</f>
        <v/>
      </c>
      <c r="W37" s="31" t="str">
        <f aca="false" t="array" ref="W37:W37">IFERROR(SMALL(IF($S$2:$S946=S37,$P$2:$P$911*1.0001),2),"")</f>
        <v/>
      </c>
      <c r="X37" s="31" t="str">
        <f aca="false" t="array" ref="X37:X37">IFERROR(SMALL(IF($S$2:$S946=S37,$P$2:$P$911*1.00001),3),"")</f>
        <v/>
      </c>
      <c r="Y37" s="31" t="str">
        <f aca="false" t="array" ref="Y37:Y37">IFERROR(SMALL(IF($S$2:$S946=S37,$P$2:$P$911*1.000001),4),"")</f>
        <v/>
      </c>
      <c r="Z37" s="31" t="str">
        <f aca="false">IF(P37&lt;&gt;"", IF(COUNT(V37:Y37)=4, SUM(V37:Y37), "No"), "")</f>
        <v>No</v>
      </c>
      <c r="AA37" s="31" t="str">
        <f aca="false">IF(P37&lt;&gt;"", IF(COUNT(V37:X37)=3, SUM(V37:X37), "No"), "")</f>
        <v>No</v>
      </c>
      <c r="AB37" s="31" t="str">
        <f aca="false">IF(P37&lt;&gt;"", IF(COUNT(V37:W37)=2, SUM(V37:W37), "No"), "")</f>
        <v>No</v>
      </c>
      <c r="AC37" s="31" t="str">
        <f aca="false">Table4[[#This Row],[Club]]&amp;":"&amp;Table4[[#Headers],[Female]]</f>
        <v>:Female</v>
      </c>
      <c r="AE37" s="22" t="n">
        <v>36</v>
      </c>
      <c r="AF37" s="22" t="str">
        <f aca="false">IFERROR(VLOOKUP(AE$1&amp;":"&amp;AE37,'Finish order'!$E:$K,4,FALSE()),"")</f>
        <v/>
      </c>
      <c r="AG37" s="22" t="str">
        <f aca="false">IFERROR(VLOOKUP(AE$1&amp;":"&amp;AE37,'Finish order'!$E:$K,5,FALSE()),"")</f>
        <v/>
      </c>
      <c r="AH37" s="30" t="str">
        <f aca="false">IFERROR(VLOOKUP(AE$1&amp;":"&amp;AE37,'Finish order'!$E:$K,3,FALSE()),"")</f>
        <v/>
      </c>
      <c r="AI37" s="22" t="str">
        <f aca="false">IFERROR(VLOOKUP(AE$1&amp;":"&amp;AE37,'Finish order'!$E:$K,2,FALSE()),"")</f>
        <v/>
      </c>
      <c r="AL37" s="22" t="n">
        <v>36</v>
      </c>
      <c r="AM37" s="22" t="str">
        <f aca="false">IFERROR(VLOOKUP(AL$1&amp;":"&amp;AL37,'Finish order'!$E:$K,4,FALSE()),"")</f>
        <v/>
      </c>
      <c r="AN37" s="22" t="str">
        <f aca="false">IFERROR(VLOOKUP(AL$1&amp;":"&amp;AL37,'Finish order'!$E:$K,5,FALSE()),"")</f>
        <v/>
      </c>
      <c r="AO37" s="30" t="str">
        <f aca="false">IFERROR(VLOOKUP(AL$1&amp;":"&amp;AL37,'Finish order'!$E:$K,3,FALSE()),"")</f>
        <v/>
      </c>
      <c r="AP37" s="22" t="str">
        <f aca="false">IFERROR(VLOOKUP(AL$1&amp;":"&amp;AL37,'Finish order'!$E:$K,2,FALSE()),"")</f>
        <v/>
      </c>
      <c r="AS37" s="22" t="n">
        <v>36</v>
      </c>
      <c r="AT37" s="22" t="str">
        <f aca="false">IFERROR(VLOOKUP(AS$1&amp;":"&amp;AS37,'Finish order'!$E:$K,4,FALSE()),"")</f>
        <v/>
      </c>
      <c r="AU37" s="22" t="str">
        <f aca="false">IFERROR(VLOOKUP(AS$1&amp;":"&amp;AS37,'Finish order'!$E:$K,5,FALSE()),"")</f>
        <v/>
      </c>
      <c r="AV37" s="30" t="str">
        <f aca="false">IFERROR(VLOOKUP(AS$1&amp;":"&amp;AS37,'Finish order'!$E:$K,3,FALSE()),"")</f>
        <v/>
      </c>
      <c r="AW37" s="22" t="str">
        <f aca="false">IFERROR(VLOOKUP(AS$1&amp;":"&amp;AS37,'Finish order'!$E:$K,2,FALSE()),"")</f>
        <v/>
      </c>
      <c r="AZ37" s="22" t="n">
        <v>36</v>
      </c>
      <c r="BA37" s="22" t="str">
        <f aca="false">IFERROR(VLOOKUP(AZ$1&amp;":"&amp;AZ37,'Finish order'!$E:$K,4,FALSE()),"")</f>
        <v/>
      </c>
      <c r="BB37" s="22" t="str">
        <f aca="false">IFERROR(VLOOKUP(AZ$1&amp;":"&amp;AZ37,'Finish order'!$E:$K,5,FALSE()),"")</f>
        <v/>
      </c>
      <c r="BC37" s="30" t="str">
        <f aca="false">IFERROR(VLOOKUP(AZ$1&amp;":"&amp;AZ37,'Finish order'!$E:$K,3,FALSE()),"")</f>
        <v/>
      </c>
      <c r="BD37" s="22" t="str">
        <f aca="false">IFERROR(VLOOKUP(AZ$1&amp;":"&amp;AZ37,'Finish order'!$E:$K,2,FALSE()),"")</f>
        <v/>
      </c>
      <c r="BG37" s="22" t="n">
        <v>36</v>
      </c>
      <c r="BH37" s="22" t="str">
        <f aca="false">IFERROR(VLOOKUP(BG$1&amp;":"&amp;BG37,'Finish order'!$E:$K,4,FALSE()),"")</f>
        <v/>
      </c>
      <c r="BI37" s="22" t="str">
        <f aca="false">IFERROR(VLOOKUP(BG$1&amp;":"&amp;BG37,'Finish order'!$E:$K,5,FALSE()),"")</f>
        <v/>
      </c>
      <c r="BJ37" s="30" t="str">
        <f aca="false">IFERROR(VLOOKUP(BG$1&amp;":"&amp;BG37,'Finish order'!$E:$K,3,FALSE()),"")</f>
        <v/>
      </c>
      <c r="BK37" s="22" t="str">
        <f aca="false">IFERROR(VLOOKUP(BG$1&amp;":"&amp;BG37,'Finish order'!$E:$K,2,FALSE()),"")</f>
        <v/>
      </c>
      <c r="BN37" s="22" t="n">
        <v>36</v>
      </c>
      <c r="BO37" s="22" t="str">
        <f aca="false">IFERROR(VLOOKUP(BN$1&amp;":"&amp;BN37,'Finish order'!$E:$K,4,FALSE()),"")</f>
        <v/>
      </c>
      <c r="BP37" s="22" t="str">
        <f aca="false">IFERROR(VLOOKUP(BN$1&amp;":"&amp;BN37,'Finish order'!$E:$K,5,FALSE()),"")</f>
        <v/>
      </c>
      <c r="BQ37" s="30" t="str">
        <f aca="false">IFERROR(VLOOKUP(BN$1&amp;":"&amp;BN37,'Finish order'!$E:$K,3,FALSE()),"")</f>
        <v/>
      </c>
      <c r="BR37" s="22" t="str">
        <f aca="false">IFERROR(VLOOKUP(BN$1&amp;":"&amp;BN37,'Finish order'!$E:$K,2,FALSE()),"")</f>
        <v/>
      </c>
      <c r="BU37" s="22" t="n">
        <v>36</v>
      </c>
      <c r="BV37" s="30" t="str">
        <f aca="false">IFERROR(VLOOKUP(BU$1&amp;":"&amp;BU37,'Finish order'!$E:$K,4,FALSE()),"")</f>
        <v/>
      </c>
      <c r="BW37" s="22" t="str">
        <f aca="false">IFERROR(VLOOKUP(BU$1&amp;":"&amp;BU37,'Finish order'!$E:$K,5,FALSE()),"")</f>
        <v/>
      </c>
      <c r="BX37" s="30" t="str">
        <f aca="false">IFERROR(VLOOKUP(BU$1&amp;":"&amp;BU37,'Finish order'!$E:$K,3,FALSE()),"")</f>
        <v/>
      </c>
      <c r="BY37" s="22" t="str">
        <f aca="false">IFERROR(VLOOKUP(BU$1&amp;":"&amp;BU37,'Finish order'!$E:$K,2,FALSE()),"")</f>
        <v/>
      </c>
      <c r="CB37" s="22" t="n">
        <v>36</v>
      </c>
      <c r="CC37" s="30" t="str">
        <f aca="false">IFERROR(VLOOKUP(CB$1&amp;":"&amp;CB37,'Finish order'!$E:$K,4,FALSE()),"")</f>
        <v/>
      </c>
      <c r="CD37" s="22" t="str">
        <f aca="false">IFERROR(VLOOKUP(CB$1&amp;":"&amp;CB37,'Finish order'!$E:$K,5,FALSE()),"")</f>
        <v/>
      </c>
      <c r="CE37" s="30" t="str">
        <f aca="false">IFERROR(VLOOKUP(CB$1&amp;":"&amp;CB37,'Finish order'!$E:$K,3,FALSE()),"")</f>
        <v/>
      </c>
      <c r="CF37" s="22" t="str">
        <f aca="false">IFERROR(VLOOKUP(CB$1&amp;":"&amp;CB37,'Finish order'!$E:$K,2,FALSE()),"")</f>
        <v/>
      </c>
      <c r="CI37" s="31" t="n">
        <v>36</v>
      </c>
      <c r="CJ37" s="22" t="str">
        <f aca="false">IFERROR(VLOOKUP(CI$1&amp;":"&amp;CI37,'Finish order'!$E:$K,4,FALSE()),"")</f>
        <v/>
      </c>
      <c r="CK37" s="22" t="str">
        <f aca="false">IFERROR(VLOOKUP(CI$1&amp;":"&amp;CI37,'Finish order'!$E:$K,5,FALSE()),"")</f>
        <v/>
      </c>
      <c r="CL37" s="30" t="str">
        <f aca="false">IFERROR(VLOOKUP(CI$1&amp;":"&amp;CI37,'Finish order'!$E:$K,3,FALSE()),"")</f>
        <v/>
      </c>
      <c r="CM37" s="22" t="str">
        <f aca="false">IFERROR(VLOOKUP(CI$1&amp;":"&amp;CI37,'Finish order'!$E:$K,2,FALSE()),"")</f>
        <v/>
      </c>
      <c r="CP37" s="31" t="n">
        <v>36</v>
      </c>
      <c r="CQ37" s="22" t="str">
        <f aca="false">IFERROR(VLOOKUP(CP$1&amp;":"&amp;CP37,'Finish order'!$E:$K,4,FALSE()),"")</f>
        <v/>
      </c>
      <c r="CR37" s="22" t="str">
        <f aca="false">IFERROR(VLOOKUP(CP$1&amp;":"&amp;CP37,'Finish order'!$E:$K,5,FALSE()),"")</f>
        <v/>
      </c>
      <c r="CS37" s="30" t="str">
        <f aca="false">IFERROR(VLOOKUP(CP$1&amp;":"&amp;CP37,'Finish order'!$E:$K,3,FALSE()),"")</f>
        <v/>
      </c>
      <c r="CT37" s="22" t="str">
        <f aca="false">IFERROR(VLOOKUP(CP$1&amp;":"&amp;CP37,'Finish order'!$E:$K,2,FALSE()),"")</f>
        <v/>
      </c>
      <c r="CW37" s="22" t="n">
        <v>36</v>
      </c>
      <c r="CX37" s="22" t="str">
        <f aca="false">IFERROR(VLOOKUP(CW$1&amp;":"&amp;CW37,'Finish order'!$E:$K,4,FALSE()),"")</f>
        <v/>
      </c>
      <c r="CY37" s="22" t="str">
        <f aca="false">IFERROR(VLOOKUP(CW$1&amp;":"&amp;CW37,'Finish order'!$E:$K,5,FALSE()),"")</f>
        <v/>
      </c>
      <c r="CZ37" s="30" t="str">
        <f aca="false">IFERROR(VLOOKUP(CW$1&amp;":"&amp;CW37,'Finish order'!$E:$K,3,FALSE()),"")</f>
        <v/>
      </c>
      <c r="DA37" s="22" t="str">
        <f aca="false">IFERROR(VLOOKUP(CW$1&amp;":"&amp;CW37,'Finish order'!$E:$K,2,FALSE()),"")</f>
        <v/>
      </c>
      <c r="DD37" s="22" t="n">
        <v>36</v>
      </c>
      <c r="DE37" s="22" t="str">
        <f aca="false">IFERROR(VLOOKUP(DD$1&amp;":"&amp;DD37,'Finish order'!$E:$K,4,FALSE()),"")</f>
        <v/>
      </c>
      <c r="DF37" s="22" t="str">
        <f aca="false">IFERROR(VLOOKUP(DD$1&amp;":"&amp;DD37,'Finish order'!$E:$K,5,FALSE()),"")</f>
        <v/>
      </c>
      <c r="DG37" s="30" t="str">
        <f aca="false">IFERROR(VLOOKUP(DD$1&amp;":"&amp;DD37,'Finish order'!$E:$K,3,FALSE()),"")</f>
        <v/>
      </c>
      <c r="DH37" s="22" t="str">
        <f aca="false">IFERROR(VLOOKUP(DD$1&amp;":"&amp;DD37,'Finish order'!$E:$K,2,FALSE()),"")</f>
        <v/>
      </c>
      <c r="DI37" s="30"/>
      <c r="DK37" s="22" t="n">
        <v>36</v>
      </c>
      <c r="DL37" s="22" t="str">
        <f aca="false">IFERROR(VLOOKUP(DK$1&amp;":"&amp;DK37,'Finish order'!$E:$K,4,FALSE()),"")</f>
        <v/>
      </c>
      <c r="DM37" s="22" t="str">
        <f aca="false">IFERROR(VLOOKUP(DK$1&amp;":"&amp;DK37,'Finish order'!$E:$K,5,FALSE()),"")</f>
        <v/>
      </c>
      <c r="DN37" s="30" t="str">
        <f aca="false">IFERROR(VLOOKUP(DK$1&amp;":"&amp;DK37,'Finish order'!$E:$K,3,FALSE()),"")</f>
        <v/>
      </c>
      <c r="DO37" s="22" t="str">
        <f aca="false">IFERROR(VLOOKUP(DK$1&amp;":"&amp;DK37,'Finish order'!$E:$K,2,FALSE()),"")</f>
        <v/>
      </c>
      <c r="DR37" s="22" t="n">
        <v>36</v>
      </c>
      <c r="DS37" s="22" t="str">
        <f aca="false">IFERROR(VLOOKUP(DR$1&amp;":"&amp;DR37,'Finish order'!$E:$K,4,FALSE()),"")</f>
        <v/>
      </c>
      <c r="DT37" s="22" t="str">
        <f aca="false">IFERROR(VLOOKUP(DR$1&amp;":"&amp;DR37,'Finish order'!$E:$K,5,FALSE()),"")</f>
        <v/>
      </c>
      <c r="DU37" s="30" t="str">
        <f aca="false">IFERROR(VLOOKUP(DR$1&amp;":"&amp;DR37,'Finish order'!$E:$K,3,FALSE()),"")</f>
        <v/>
      </c>
      <c r="DV37" s="22" t="str">
        <f aca="false">IFERROR(VLOOKUP(DR$1&amp;":"&amp;DR37,'Finish order'!$E:$K,2,FALSE()),"")</f>
        <v/>
      </c>
      <c r="DW37" s="30"/>
    </row>
    <row r="38" customFormat="false" ht="15" hidden="false" customHeight="false" outlineLevel="0" collapsed="false">
      <c r="A38" s="22" t="n">
        <v>37</v>
      </c>
      <c r="B38" s="22" t="str">
        <f aca="false">IFERROR(VLOOKUP($A$1&amp;":"&amp;A38,'Finish order'!C:K,6,FALSE()),"")</f>
        <v>Christopher Clayton</v>
      </c>
      <c r="C38" s="22" t="str">
        <f aca="false">IFERROR(VLOOKUP(A$1&amp;":"&amp;A38,'Finish order'!$C:$K,9,FALSE()),"")</f>
        <v>M60</v>
      </c>
      <c r="D38" s="22" t="str">
        <f aca="false">IFERROR(VLOOKUP(A$1&amp;":"&amp;A38,'Finish order'!$C:$K,7,FALSE()),"")</f>
        <v>Scarborough AC</v>
      </c>
      <c r="E38" s="30" t="n">
        <f aca="false">IFERROR(VLOOKUP($A$1&amp;":"&amp;A38,'Finish order'!C:K,5,FALSE()),"")</f>
        <v>0.0638657407407407</v>
      </c>
      <c r="F38" s="22" t="n">
        <f aca="false">IFERROR(VLOOKUP($A$1&amp;":"&amp;A38,'Finish order'!C:K,4,FALSE()),"")</f>
        <v>915</v>
      </c>
      <c r="G38" s="31" t="n">
        <f aca="false" t="array" ref="G38:G38">IFERROR(SMALL(IF($D$2:$D947=D38,$A$2:$A$911*1.001),1),"")</f>
        <v>1.001</v>
      </c>
      <c r="H38" s="31" t="n">
        <f aca="false" t="array" ref="H38:H38">IFERROR(SMALL(IF($D$2:$D947=D38,$A$2:$A$911*1.0001),2),"")</f>
        <v>2.0002</v>
      </c>
      <c r="I38" s="31" t="n">
        <f aca="false" t="array" ref="I38:I38">IFERROR(SMALL(IF($D$2:$D947=D38,$A$2:$A$911*1.00001),3),"")</f>
        <v>4.00004</v>
      </c>
      <c r="J38" s="31" t="n">
        <f aca="false" t="array" ref="J38:J38">IFERROR(SMALL(IF($D$2:$D947=D38,$A$2:$A$911*1.000001),4),"")</f>
        <v>27.000027</v>
      </c>
      <c r="K38" s="31" t="n">
        <f aca="false">IF(A38&lt;&gt;"", IF(COUNT(G38:J38)=4, SUM(G38:J38), "No"), "")</f>
        <v>34.001267</v>
      </c>
      <c r="L38" s="31" t="n">
        <f aca="false">IF(A38&lt;&gt;"", IF(COUNT(G38:I38)=3, SUM(G38:I38), "No"), "")</f>
        <v>7.00124</v>
      </c>
      <c r="M38" s="31" t="n">
        <f aca="false">IF(A38&lt;&gt;"", IF(COUNT(G38:H38)=2, SUM(G38:H38), "No"), "")</f>
        <v>3.0012</v>
      </c>
      <c r="N38" s="31" t="str">
        <f aca="false">Table1[[#This Row],[Club]]&amp;":"&amp;Table1[[#Headers],[Male]]</f>
        <v>Scarborough AC:Male</v>
      </c>
      <c r="P38" s="22" t="n">
        <v>37</v>
      </c>
      <c r="Q38" s="22" t="str">
        <f aca="false">IFERROR(VLOOKUP(P$1&amp;":"&amp;P38,'Finish order'!$C:$K,6,FALSE()),"")</f>
        <v/>
      </c>
      <c r="R38" s="22" t="str">
        <f aca="false">IFERROR(VLOOKUP(P$1&amp;":"&amp;P38,'Finish order'!$C:$K,9,FALSE()),"")</f>
        <v/>
      </c>
      <c r="S38" s="22" t="str">
        <f aca="false">IFERROR(VLOOKUP(P$1&amp;":"&amp;P38,'Finish order'!$C:$K,7,FALSE()),"")</f>
        <v/>
      </c>
      <c r="T38" s="30" t="str">
        <f aca="false">IFERROR(VLOOKUP(P$1&amp;":"&amp;P38,'Finish order'!$C:$K,5,FALSE()),"")</f>
        <v/>
      </c>
      <c r="U38" s="22" t="str">
        <f aca="false">IFERROR(VLOOKUP(P$1&amp;":"&amp;P38,'Finish order'!$C:$K,4,FALSE()),"")</f>
        <v/>
      </c>
      <c r="V38" s="31" t="str">
        <f aca="false" t="array" ref="V38:V38">IFERROR(SMALL(IF($S$2:$S947=S38,$P$2:$P$911*1.001),1),"")</f>
        <v/>
      </c>
      <c r="W38" s="31" t="str">
        <f aca="false" t="array" ref="W38:W38">IFERROR(SMALL(IF($S$2:$S947=S38,$P$2:$P$911*1.0001),2),"")</f>
        <v/>
      </c>
      <c r="X38" s="31" t="str">
        <f aca="false" t="array" ref="X38:X38">IFERROR(SMALL(IF($S$2:$S947=S38,$P$2:$P$911*1.00001),3),"")</f>
        <v/>
      </c>
      <c r="Y38" s="31" t="str">
        <f aca="false" t="array" ref="Y38:Y38">IFERROR(SMALL(IF($S$2:$S947=S38,$P$2:$P$911*1.000001),4),"")</f>
        <v/>
      </c>
      <c r="Z38" s="31" t="str">
        <f aca="false">IF(P38&lt;&gt;"", IF(COUNT(V38:Y38)=4, SUM(V38:Y38), "No"), "")</f>
        <v>No</v>
      </c>
      <c r="AA38" s="31" t="str">
        <f aca="false">IF(P38&lt;&gt;"", IF(COUNT(V38:X38)=3, SUM(V38:X38), "No"), "")</f>
        <v>No</v>
      </c>
      <c r="AB38" s="31" t="str">
        <f aca="false">IF(P38&lt;&gt;"", IF(COUNT(V38:W38)=2, SUM(V38:W38), "No"), "")</f>
        <v>No</v>
      </c>
      <c r="AC38" s="31" t="str">
        <f aca="false">Table4[[#This Row],[Club]]&amp;":"&amp;Table4[[#Headers],[Female]]</f>
        <v>:Female</v>
      </c>
      <c r="AE38" s="22" t="n">
        <v>37</v>
      </c>
      <c r="AF38" s="22" t="str">
        <f aca="false">IFERROR(VLOOKUP(AE$1&amp;":"&amp;AE38,'Finish order'!$E:$K,4,FALSE()),"")</f>
        <v/>
      </c>
      <c r="AG38" s="22" t="str">
        <f aca="false">IFERROR(VLOOKUP(AE$1&amp;":"&amp;AE38,'Finish order'!$E:$K,5,FALSE()),"")</f>
        <v/>
      </c>
      <c r="AH38" s="30" t="str">
        <f aca="false">IFERROR(VLOOKUP(AE$1&amp;":"&amp;AE38,'Finish order'!$E:$K,3,FALSE()),"")</f>
        <v/>
      </c>
      <c r="AI38" s="22" t="str">
        <f aca="false">IFERROR(VLOOKUP(AE$1&amp;":"&amp;AE38,'Finish order'!$E:$K,2,FALSE()),"")</f>
        <v/>
      </c>
      <c r="AL38" s="22" t="n">
        <v>37</v>
      </c>
      <c r="AM38" s="22" t="str">
        <f aca="false">IFERROR(VLOOKUP(AL$1&amp;":"&amp;AL38,'Finish order'!$E:$K,4,FALSE()),"")</f>
        <v/>
      </c>
      <c r="AN38" s="22" t="str">
        <f aca="false">IFERROR(VLOOKUP(AL$1&amp;":"&amp;AL38,'Finish order'!$E:$K,5,FALSE()),"")</f>
        <v/>
      </c>
      <c r="AO38" s="30" t="str">
        <f aca="false">IFERROR(VLOOKUP(AL$1&amp;":"&amp;AL38,'Finish order'!$E:$K,3,FALSE()),"")</f>
        <v/>
      </c>
      <c r="AP38" s="22" t="str">
        <f aca="false">IFERROR(VLOOKUP(AL$1&amp;":"&amp;AL38,'Finish order'!$E:$K,2,FALSE()),"")</f>
        <v/>
      </c>
      <c r="AS38" s="22" t="n">
        <v>37</v>
      </c>
      <c r="AT38" s="22" t="str">
        <f aca="false">IFERROR(VLOOKUP(AS$1&amp;":"&amp;AS38,'Finish order'!$E:$K,4,FALSE()),"")</f>
        <v/>
      </c>
      <c r="AU38" s="22" t="str">
        <f aca="false">IFERROR(VLOOKUP(AS$1&amp;":"&amp;AS38,'Finish order'!$E:$K,5,FALSE()),"")</f>
        <v/>
      </c>
      <c r="AV38" s="30" t="str">
        <f aca="false">IFERROR(VLOOKUP(AS$1&amp;":"&amp;AS38,'Finish order'!$E:$K,3,FALSE()),"")</f>
        <v/>
      </c>
      <c r="AW38" s="22" t="str">
        <f aca="false">IFERROR(VLOOKUP(AS$1&amp;":"&amp;AS38,'Finish order'!$E:$K,2,FALSE()),"")</f>
        <v/>
      </c>
      <c r="AZ38" s="22" t="n">
        <v>37</v>
      </c>
      <c r="BA38" s="22" t="str">
        <f aca="false">IFERROR(VLOOKUP(AZ$1&amp;":"&amp;AZ38,'Finish order'!$E:$K,4,FALSE()),"")</f>
        <v/>
      </c>
      <c r="BB38" s="22" t="str">
        <f aca="false">IFERROR(VLOOKUP(AZ$1&amp;":"&amp;AZ38,'Finish order'!$E:$K,5,FALSE()),"")</f>
        <v/>
      </c>
      <c r="BC38" s="30" t="str">
        <f aca="false">IFERROR(VLOOKUP(AZ$1&amp;":"&amp;AZ38,'Finish order'!$E:$K,3,FALSE()),"")</f>
        <v/>
      </c>
      <c r="BD38" s="22" t="str">
        <f aca="false">IFERROR(VLOOKUP(AZ$1&amp;":"&amp;AZ38,'Finish order'!$E:$K,2,FALSE()),"")</f>
        <v/>
      </c>
      <c r="BG38" s="22" t="n">
        <v>37</v>
      </c>
      <c r="BH38" s="22" t="str">
        <f aca="false">IFERROR(VLOOKUP(BG$1&amp;":"&amp;BG38,'Finish order'!$E:$K,4,FALSE()),"")</f>
        <v/>
      </c>
      <c r="BI38" s="22" t="str">
        <f aca="false">IFERROR(VLOOKUP(BG$1&amp;":"&amp;BG38,'Finish order'!$E:$K,5,FALSE()),"")</f>
        <v/>
      </c>
      <c r="BJ38" s="30" t="str">
        <f aca="false">IFERROR(VLOOKUP(BG$1&amp;":"&amp;BG38,'Finish order'!$E:$K,3,FALSE()),"")</f>
        <v/>
      </c>
      <c r="BK38" s="22" t="str">
        <f aca="false">IFERROR(VLOOKUP(BG$1&amp;":"&amp;BG38,'Finish order'!$E:$K,2,FALSE()),"")</f>
        <v/>
      </c>
      <c r="BN38" s="22" t="n">
        <v>37</v>
      </c>
      <c r="BO38" s="22" t="str">
        <f aca="false">IFERROR(VLOOKUP(BN$1&amp;":"&amp;BN38,'Finish order'!$E:$K,4,FALSE()),"")</f>
        <v/>
      </c>
      <c r="BP38" s="22" t="str">
        <f aca="false">IFERROR(VLOOKUP(BN$1&amp;":"&amp;BN38,'Finish order'!$E:$K,5,FALSE()),"")</f>
        <v/>
      </c>
      <c r="BQ38" s="30" t="str">
        <f aca="false">IFERROR(VLOOKUP(BN$1&amp;":"&amp;BN38,'Finish order'!$E:$K,3,FALSE()),"")</f>
        <v/>
      </c>
      <c r="BR38" s="22" t="str">
        <f aca="false">IFERROR(VLOOKUP(BN$1&amp;":"&amp;BN38,'Finish order'!$E:$K,2,FALSE()),"")</f>
        <v/>
      </c>
      <c r="BU38" s="22" t="n">
        <v>37</v>
      </c>
      <c r="BV38" s="30" t="str">
        <f aca="false">IFERROR(VLOOKUP(BU$1&amp;":"&amp;BU38,'Finish order'!$E:$K,4,FALSE()),"")</f>
        <v/>
      </c>
      <c r="BW38" s="22" t="str">
        <f aca="false">IFERROR(VLOOKUP(BU$1&amp;":"&amp;BU38,'Finish order'!$E:$K,5,FALSE()),"")</f>
        <v/>
      </c>
      <c r="BX38" s="30" t="str">
        <f aca="false">IFERROR(VLOOKUP(BU$1&amp;":"&amp;BU38,'Finish order'!$E:$K,3,FALSE()),"")</f>
        <v/>
      </c>
      <c r="BY38" s="22" t="str">
        <f aca="false">IFERROR(VLOOKUP(BU$1&amp;":"&amp;BU38,'Finish order'!$E:$K,2,FALSE()),"")</f>
        <v/>
      </c>
      <c r="CB38" s="22" t="n">
        <v>37</v>
      </c>
      <c r="CC38" s="30" t="str">
        <f aca="false">IFERROR(VLOOKUP(CB$1&amp;":"&amp;CB38,'Finish order'!$E:$K,4,FALSE()),"")</f>
        <v/>
      </c>
      <c r="CD38" s="22" t="str">
        <f aca="false">IFERROR(VLOOKUP(CB$1&amp;":"&amp;CB38,'Finish order'!$E:$K,5,FALSE()),"")</f>
        <v/>
      </c>
      <c r="CE38" s="30" t="str">
        <f aca="false">IFERROR(VLOOKUP(CB$1&amp;":"&amp;CB38,'Finish order'!$E:$K,3,FALSE()),"")</f>
        <v/>
      </c>
      <c r="CF38" s="22" t="str">
        <f aca="false">IFERROR(VLOOKUP(CB$1&amp;":"&amp;CB38,'Finish order'!$E:$K,2,FALSE()),"")</f>
        <v/>
      </c>
      <c r="CI38" s="31" t="n">
        <v>37</v>
      </c>
      <c r="CJ38" s="22" t="str">
        <f aca="false">IFERROR(VLOOKUP(CI$1&amp;":"&amp;CI38,'Finish order'!$E:$K,4,FALSE()),"")</f>
        <v/>
      </c>
      <c r="CK38" s="22" t="str">
        <f aca="false">IFERROR(VLOOKUP(CI$1&amp;":"&amp;CI38,'Finish order'!$E:$K,5,FALSE()),"")</f>
        <v/>
      </c>
      <c r="CL38" s="30" t="str">
        <f aca="false">IFERROR(VLOOKUP(CI$1&amp;":"&amp;CI38,'Finish order'!$E:$K,3,FALSE()),"")</f>
        <v/>
      </c>
      <c r="CM38" s="22" t="str">
        <f aca="false">IFERROR(VLOOKUP(CI$1&amp;":"&amp;CI38,'Finish order'!$E:$K,2,FALSE()),"")</f>
        <v/>
      </c>
      <c r="CP38" s="31" t="n">
        <v>37</v>
      </c>
      <c r="CQ38" s="22" t="str">
        <f aca="false">IFERROR(VLOOKUP(CP$1&amp;":"&amp;CP38,'Finish order'!$E:$K,4,FALSE()),"")</f>
        <v/>
      </c>
      <c r="CR38" s="22" t="str">
        <f aca="false">IFERROR(VLOOKUP(CP$1&amp;":"&amp;CP38,'Finish order'!$E:$K,5,FALSE()),"")</f>
        <v/>
      </c>
      <c r="CS38" s="30" t="str">
        <f aca="false">IFERROR(VLOOKUP(CP$1&amp;":"&amp;CP38,'Finish order'!$E:$K,3,FALSE()),"")</f>
        <v/>
      </c>
      <c r="CT38" s="22" t="str">
        <f aca="false">IFERROR(VLOOKUP(CP$1&amp;":"&amp;CP38,'Finish order'!$E:$K,2,FALSE()),"")</f>
        <v/>
      </c>
      <c r="CW38" s="22" t="n">
        <v>37</v>
      </c>
      <c r="CX38" s="22" t="str">
        <f aca="false">IFERROR(VLOOKUP(CW$1&amp;":"&amp;CW38,'Finish order'!$E:$K,4,FALSE()),"")</f>
        <v/>
      </c>
      <c r="CY38" s="22" t="str">
        <f aca="false">IFERROR(VLOOKUP(CW$1&amp;":"&amp;CW38,'Finish order'!$E:$K,5,FALSE()),"")</f>
        <v/>
      </c>
      <c r="CZ38" s="30" t="str">
        <f aca="false">IFERROR(VLOOKUP(CW$1&amp;":"&amp;CW38,'Finish order'!$E:$K,3,FALSE()),"")</f>
        <v/>
      </c>
      <c r="DA38" s="22" t="str">
        <f aca="false">IFERROR(VLOOKUP(CW$1&amp;":"&amp;CW38,'Finish order'!$E:$K,2,FALSE()),"")</f>
        <v/>
      </c>
      <c r="DD38" s="22" t="n">
        <v>37</v>
      </c>
      <c r="DE38" s="22" t="str">
        <f aca="false">IFERROR(VLOOKUP(DD$1&amp;":"&amp;DD38,'Finish order'!$E:$K,4,FALSE()),"")</f>
        <v/>
      </c>
      <c r="DF38" s="22" t="str">
        <f aca="false">IFERROR(VLOOKUP(DD$1&amp;":"&amp;DD38,'Finish order'!$E:$K,5,FALSE()),"")</f>
        <v/>
      </c>
      <c r="DG38" s="30" t="str">
        <f aca="false">IFERROR(VLOOKUP(DD$1&amp;":"&amp;DD38,'Finish order'!$E:$K,3,FALSE()),"")</f>
        <v/>
      </c>
      <c r="DH38" s="22" t="str">
        <f aca="false">IFERROR(VLOOKUP(DD$1&amp;":"&amp;DD38,'Finish order'!$E:$K,2,FALSE()),"")</f>
        <v/>
      </c>
      <c r="DI38" s="30"/>
      <c r="DK38" s="22" t="n">
        <v>37</v>
      </c>
      <c r="DL38" s="22" t="str">
        <f aca="false">IFERROR(VLOOKUP(DK$1&amp;":"&amp;DK38,'Finish order'!$E:$K,4,FALSE()),"")</f>
        <v/>
      </c>
      <c r="DM38" s="22" t="str">
        <f aca="false">IFERROR(VLOOKUP(DK$1&amp;":"&amp;DK38,'Finish order'!$E:$K,5,FALSE()),"")</f>
        <v/>
      </c>
      <c r="DN38" s="30" t="str">
        <f aca="false">IFERROR(VLOOKUP(DK$1&amp;":"&amp;DK38,'Finish order'!$E:$K,3,FALSE()),"")</f>
        <v/>
      </c>
      <c r="DO38" s="22" t="str">
        <f aca="false">IFERROR(VLOOKUP(DK$1&amp;":"&amp;DK38,'Finish order'!$E:$K,2,FALSE()),"")</f>
        <v/>
      </c>
      <c r="DR38" s="22" t="n">
        <v>37</v>
      </c>
      <c r="DS38" s="22" t="str">
        <f aca="false">IFERROR(VLOOKUP(DR$1&amp;":"&amp;DR38,'Finish order'!$E:$K,4,FALSE()),"")</f>
        <v/>
      </c>
      <c r="DT38" s="22" t="str">
        <f aca="false">IFERROR(VLOOKUP(DR$1&amp;":"&amp;DR38,'Finish order'!$E:$K,5,FALSE()),"")</f>
        <v/>
      </c>
      <c r="DU38" s="30" t="str">
        <f aca="false">IFERROR(VLOOKUP(DR$1&amp;":"&amp;DR38,'Finish order'!$E:$K,3,FALSE()),"")</f>
        <v/>
      </c>
      <c r="DV38" s="22" t="str">
        <f aca="false">IFERROR(VLOOKUP(DR$1&amp;":"&amp;DR38,'Finish order'!$E:$K,2,FALSE()),"")</f>
        <v/>
      </c>
      <c r="DW38" s="30"/>
    </row>
    <row r="39" customFormat="false" ht="15" hidden="false" customHeight="false" outlineLevel="0" collapsed="false">
      <c r="A39" s="22" t="n">
        <v>38</v>
      </c>
      <c r="B39" s="22" t="str">
        <f aca="false">IFERROR(VLOOKUP($A$1&amp;":"&amp;A39,'Finish order'!C:K,6,FALSE()),"")</f>
        <v>Corey Taylor</v>
      </c>
      <c r="C39" s="22" t="str">
        <f aca="false">IFERROR(VLOOKUP(A$1&amp;":"&amp;A39,'Finish order'!$C:$K,9,FALSE()),"")</f>
        <v>MSEN</v>
      </c>
      <c r="D39" s="22" t="str">
        <f aca="false">IFERROR(VLOOKUP(A$1&amp;":"&amp;A39,'Finish order'!$C:$K,7,FALSE()),"")</f>
        <v>Individual#</v>
      </c>
      <c r="E39" s="30" t="n">
        <f aca="false">IFERROR(VLOOKUP($A$1&amp;":"&amp;A39,'Finish order'!C:K,5,FALSE()),"")</f>
        <v>0.0642361111111111</v>
      </c>
      <c r="F39" s="22" t="n">
        <f aca="false">IFERROR(VLOOKUP($A$1&amp;":"&amp;A39,'Finish order'!C:K,4,FALSE()),"")</f>
        <v>436</v>
      </c>
      <c r="G39" s="31" t="n">
        <f aca="false" t="array" ref="G39:G39">IFERROR(SMALL(IF($D$2:$D948=D39,$A$2:$A$911*1.001),1),"")</f>
        <v>11.011</v>
      </c>
      <c r="H39" s="31" t="n">
        <f aca="false" t="array" ref="H39:H39">IFERROR(SMALL(IF($D$2:$D948=D39,$A$2:$A$911*1.0001),2),"")</f>
        <v>15.0015</v>
      </c>
      <c r="I39" s="31" t="n">
        <f aca="false" t="array" ref="I39:I39">IFERROR(SMALL(IF($D$2:$D948=D39,$A$2:$A$911*1.00001),3),"")</f>
        <v>28.00028</v>
      </c>
      <c r="J39" s="31" t="n">
        <f aca="false" t="array" ref="J39:J39">IFERROR(SMALL(IF($D$2:$D948=D39,$A$2:$A$911*1.000001),4),"")</f>
        <v>33.000033</v>
      </c>
      <c r="K39" s="31" t="n">
        <f aca="false">IF(A39&lt;&gt;"", IF(COUNT(G39:J39)=4, SUM(G39:J39), "No"), "")</f>
        <v>87.012813</v>
      </c>
      <c r="L39" s="31" t="n">
        <f aca="false">IF(A39&lt;&gt;"", IF(COUNT(G39:I39)=3, SUM(G39:I39), "No"), "")</f>
        <v>54.01278</v>
      </c>
      <c r="M39" s="31" t="n">
        <f aca="false">IF(A39&lt;&gt;"", IF(COUNT(G39:H39)=2, SUM(G39:H39), "No"), "")</f>
        <v>26.0125</v>
      </c>
      <c r="N39" s="31" t="str">
        <f aca="false">Table1[[#This Row],[Club]]&amp;":"&amp;Table1[[#Headers],[Male]]</f>
        <v>Individual#:Male</v>
      </c>
      <c r="P39" s="22" t="n">
        <v>38</v>
      </c>
      <c r="Q39" s="22" t="str">
        <f aca="false">IFERROR(VLOOKUP(P$1&amp;":"&amp;P39,'Finish order'!$C:$K,6,FALSE()),"")</f>
        <v/>
      </c>
      <c r="R39" s="22" t="str">
        <f aca="false">IFERROR(VLOOKUP(P$1&amp;":"&amp;P39,'Finish order'!$C:$K,9,FALSE()),"")</f>
        <v/>
      </c>
      <c r="S39" s="22" t="str">
        <f aca="false">IFERROR(VLOOKUP(P$1&amp;":"&amp;P39,'Finish order'!$C:$K,7,FALSE()),"")</f>
        <v/>
      </c>
      <c r="T39" s="30" t="str">
        <f aca="false">IFERROR(VLOOKUP(P$1&amp;":"&amp;P39,'Finish order'!$C:$K,5,FALSE()),"")</f>
        <v/>
      </c>
      <c r="U39" s="22" t="str">
        <f aca="false">IFERROR(VLOOKUP(P$1&amp;":"&amp;P39,'Finish order'!$C:$K,4,FALSE()),"")</f>
        <v/>
      </c>
      <c r="V39" s="31" t="str">
        <f aca="false" t="array" ref="V39:V39">IFERROR(SMALL(IF($S$2:$S948=S39,$P$2:$P$911*1.001),1),"")</f>
        <v/>
      </c>
      <c r="W39" s="31" t="str">
        <f aca="false" t="array" ref="W39:W39">IFERROR(SMALL(IF($S$2:$S948=S39,$P$2:$P$911*1.0001),2),"")</f>
        <v/>
      </c>
      <c r="X39" s="31" t="str">
        <f aca="false" t="array" ref="X39:X39">IFERROR(SMALL(IF($S$2:$S948=S39,$P$2:$P$911*1.00001),3),"")</f>
        <v/>
      </c>
      <c r="Y39" s="31" t="str">
        <f aca="false" t="array" ref="Y39:Y39">IFERROR(SMALL(IF($S$2:$S948=S39,$P$2:$P$911*1.000001),4),"")</f>
        <v/>
      </c>
      <c r="Z39" s="31" t="str">
        <f aca="false">IF(P39&lt;&gt;"", IF(COUNT(V39:Y39)=4, SUM(V39:Y39), "No"), "")</f>
        <v>No</v>
      </c>
      <c r="AA39" s="31" t="str">
        <f aca="false">IF(P39&lt;&gt;"", IF(COUNT(V39:X39)=3, SUM(V39:X39), "No"), "")</f>
        <v>No</v>
      </c>
      <c r="AB39" s="31" t="str">
        <f aca="false">IF(P39&lt;&gt;"", IF(COUNT(V39:W39)=2, SUM(V39:W39), "No"), "")</f>
        <v>No</v>
      </c>
      <c r="AC39" s="31" t="str">
        <f aca="false">Table4[[#This Row],[Club]]&amp;":"&amp;Table4[[#Headers],[Female]]</f>
        <v>:Female</v>
      </c>
      <c r="AE39" s="22" t="n">
        <v>38</v>
      </c>
      <c r="AF39" s="22" t="str">
        <f aca="false">IFERROR(VLOOKUP(AE$1&amp;":"&amp;AE39,'Finish order'!$E:$K,4,FALSE()),"")</f>
        <v/>
      </c>
      <c r="AG39" s="22" t="str">
        <f aca="false">IFERROR(VLOOKUP(AE$1&amp;":"&amp;AE39,'Finish order'!$E:$K,5,FALSE()),"")</f>
        <v/>
      </c>
      <c r="AH39" s="30" t="str">
        <f aca="false">IFERROR(VLOOKUP(AE$1&amp;":"&amp;AE39,'Finish order'!$E:$K,3,FALSE()),"")</f>
        <v/>
      </c>
      <c r="AI39" s="22" t="str">
        <f aca="false">IFERROR(VLOOKUP(AE$1&amp;":"&amp;AE39,'Finish order'!$E:$K,2,FALSE()),"")</f>
        <v/>
      </c>
      <c r="AL39" s="22" t="n">
        <v>38</v>
      </c>
      <c r="AM39" s="22" t="str">
        <f aca="false">IFERROR(VLOOKUP(AL$1&amp;":"&amp;AL39,'Finish order'!$E:$K,4,FALSE()),"")</f>
        <v/>
      </c>
      <c r="AN39" s="22" t="str">
        <f aca="false">IFERROR(VLOOKUP(AL$1&amp;":"&amp;AL39,'Finish order'!$E:$K,5,FALSE()),"")</f>
        <v/>
      </c>
      <c r="AO39" s="30" t="str">
        <f aca="false">IFERROR(VLOOKUP(AL$1&amp;":"&amp;AL39,'Finish order'!$E:$K,3,FALSE()),"")</f>
        <v/>
      </c>
      <c r="AP39" s="22" t="str">
        <f aca="false">IFERROR(VLOOKUP(AL$1&amp;":"&amp;AL39,'Finish order'!$E:$K,2,FALSE()),"")</f>
        <v/>
      </c>
      <c r="AS39" s="22" t="n">
        <v>38</v>
      </c>
      <c r="AT39" s="22" t="str">
        <f aca="false">IFERROR(VLOOKUP(AS$1&amp;":"&amp;AS39,'Finish order'!$E:$K,4,FALSE()),"")</f>
        <v/>
      </c>
      <c r="AU39" s="22" t="str">
        <f aca="false">IFERROR(VLOOKUP(AS$1&amp;":"&amp;AS39,'Finish order'!$E:$K,5,FALSE()),"")</f>
        <v/>
      </c>
      <c r="AV39" s="30" t="str">
        <f aca="false">IFERROR(VLOOKUP(AS$1&amp;":"&amp;AS39,'Finish order'!$E:$K,3,FALSE()),"")</f>
        <v/>
      </c>
      <c r="AW39" s="22" t="str">
        <f aca="false">IFERROR(VLOOKUP(AS$1&amp;":"&amp;AS39,'Finish order'!$E:$K,2,FALSE()),"")</f>
        <v/>
      </c>
      <c r="AZ39" s="22" t="n">
        <v>38</v>
      </c>
      <c r="BA39" s="22" t="str">
        <f aca="false">IFERROR(VLOOKUP(AZ$1&amp;":"&amp;AZ39,'Finish order'!$E:$K,4,FALSE()),"")</f>
        <v/>
      </c>
      <c r="BB39" s="22" t="str">
        <f aca="false">IFERROR(VLOOKUP(AZ$1&amp;":"&amp;AZ39,'Finish order'!$E:$K,5,FALSE()),"")</f>
        <v/>
      </c>
      <c r="BC39" s="30" t="str">
        <f aca="false">IFERROR(VLOOKUP(AZ$1&amp;":"&amp;AZ39,'Finish order'!$E:$K,3,FALSE()),"")</f>
        <v/>
      </c>
      <c r="BD39" s="22" t="str">
        <f aca="false">IFERROR(VLOOKUP(AZ$1&amp;":"&amp;AZ39,'Finish order'!$E:$K,2,FALSE()),"")</f>
        <v/>
      </c>
      <c r="BG39" s="22" t="n">
        <v>38</v>
      </c>
      <c r="BH39" s="22" t="str">
        <f aca="false">IFERROR(VLOOKUP(BG$1&amp;":"&amp;BG39,'Finish order'!$E:$K,4,FALSE()),"")</f>
        <v/>
      </c>
      <c r="BI39" s="22" t="str">
        <f aca="false">IFERROR(VLOOKUP(BG$1&amp;":"&amp;BG39,'Finish order'!$E:$K,5,FALSE()),"")</f>
        <v/>
      </c>
      <c r="BJ39" s="30" t="str">
        <f aca="false">IFERROR(VLOOKUP(BG$1&amp;":"&amp;BG39,'Finish order'!$E:$K,3,FALSE()),"")</f>
        <v/>
      </c>
      <c r="BK39" s="22" t="str">
        <f aca="false">IFERROR(VLOOKUP(BG$1&amp;":"&amp;BG39,'Finish order'!$E:$K,2,FALSE()),"")</f>
        <v/>
      </c>
      <c r="BN39" s="22" t="n">
        <v>38</v>
      </c>
      <c r="BO39" s="22" t="str">
        <f aca="false">IFERROR(VLOOKUP(BN$1&amp;":"&amp;BN39,'Finish order'!$E:$K,4,FALSE()),"")</f>
        <v/>
      </c>
      <c r="BP39" s="22" t="str">
        <f aca="false">IFERROR(VLOOKUP(BN$1&amp;":"&amp;BN39,'Finish order'!$E:$K,5,FALSE()),"")</f>
        <v/>
      </c>
      <c r="BQ39" s="30" t="str">
        <f aca="false">IFERROR(VLOOKUP(BN$1&amp;":"&amp;BN39,'Finish order'!$E:$K,3,FALSE()),"")</f>
        <v/>
      </c>
      <c r="BR39" s="22" t="str">
        <f aca="false">IFERROR(VLOOKUP(BN$1&amp;":"&amp;BN39,'Finish order'!$E:$K,2,FALSE()),"")</f>
        <v/>
      </c>
      <c r="BU39" s="22" t="n">
        <v>38</v>
      </c>
      <c r="BV39" s="30" t="str">
        <f aca="false">IFERROR(VLOOKUP(BU$1&amp;":"&amp;BU39,'Finish order'!$E:$K,4,FALSE()),"")</f>
        <v/>
      </c>
      <c r="BW39" s="22" t="str">
        <f aca="false">IFERROR(VLOOKUP(BU$1&amp;":"&amp;BU39,'Finish order'!$E:$K,5,FALSE()),"")</f>
        <v/>
      </c>
      <c r="BX39" s="30" t="str">
        <f aca="false">IFERROR(VLOOKUP(BU$1&amp;":"&amp;BU39,'Finish order'!$E:$K,3,FALSE()),"")</f>
        <v/>
      </c>
      <c r="BY39" s="22" t="str">
        <f aca="false">IFERROR(VLOOKUP(BU$1&amp;":"&amp;BU39,'Finish order'!$E:$K,2,FALSE()),"")</f>
        <v/>
      </c>
      <c r="CB39" s="22" t="n">
        <v>38</v>
      </c>
      <c r="CC39" s="30" t="str">
        <f aca="false">IFERROR(VLOOKUP(CB$1&amp;":"&amp;CB39,'Finish order'!$E:$K,4,FALSE()),"")</f>
        <v/>
      </c>
      <c r="CD39" s="22" t="str">
        <f aca="false">IFERROR(VLOOKUP(CB$1&amp;":"&amp;CB39,'Finish order'!$E:$K,5,FALSE()),"")</f>
        <v/>
      </c>
      <c r="CE39" s="30" t="str">
        <f aca="false">IFERROR(VLOOKUP(CB$1&amp;":"&amp;CB39,'Finish order'!$E:$K,3,FALSE()),"")</f>
        <v/>
      </c>
      <c r="CF39" s="22" t="str">
        <f aca="false">IFERROR(VLOOKUP(CB$1&amp;":"&amp;CB39,'Finish order'!$E:$K,2,FALSE()),"")</f>
        <v/>
      </c>
      <c r="CI39" s="31" t="n">
        <v>38</v>
      </c>
      <c r="CJ39" s="22" t="str">
        <f aca="false">IFERROR(VLOOKUP(CI$1&amp;":"&amp;CI39,'Finish order'!$E:$K,4,FALSE()),"")</f>
        <v/>
      </c>
      <c r="CK39" s="22" t="str">
        <f aca="false">IFERROR(VLOOKUP(CI$1&amp;":"&amp;CI39,'Finish order'!$E:$K,5,FALSE()),"")</f>
        <v/>
      </c>
      <c r="CL39" s="30" t="str">
        <f aca="false">IFERROR(VLOOKUP(CI$1&amp;":"&amp;CI39,'Finish order'!$E:$K,3,FALSE()),"")</f>
        <v/>
      </c>
      <c r="CM39" s="22" t="str">
        <f aca="false">IFERROR(VLOOKUP(CI$1&amp;":"&amp;CI39,'Finish order'!$E:$K,2,FALSE()),"")</f>
        <v/>
      </c>
      <c r="CP39" s="31" t="n">
        <v>38</v>
      </c>
      <c r="CQ39" s="22" t="str">
        <f aca="false">IFERROR(VLOOKUP(CP$1&amp;":"&amp;CP39,'Finish order'!$E:$K,4,FALSE()),"")</f>
        <v/>
      </c>
      <c r="CR39" s="22" t="str">
        <f aca="false">IFERROR(VLOOKUP(CP$1&amp;":"&amp;CP39,'Finish order'!$E:$K,5,FALSE()),"")</f>
        <v/>
      </c>
      <c r="CS39" s="30" t="str">
        <f aca="false">IFERROR(VLOOKUP(CP$1&amp;":"&amp;CP39,'Finish order'!$E:$K,3,FALSE()),"")</f>
        <v/>
      </c>
      <c r="CT39" s="22" t="str">
        <f aca="false">IFERROR(VLOOKUP(CP$1&amp;":"&amp;CP39,'Finish order'!$E:$K,2,FALSE()),"")</f>
        <v/>
      </c>
      <c r="CW39" s="22" t="n">
        <v>38</v>
      </c>
      <c r="CX39" s="22" t="str">
        <f aca="false">IFERROR(VLOOKUP(CW$1&amp;":"&amp;CW39,'Finish order'!$E:$K,4,FALSE()),"")</f>
        <v/>
      </c>
      <c r="CY39" s="22" t="str">
        <f aca="false">IFERROR(VLOOKUP(CW$1&amp;":"&amp;CW39,'Finish order'!$E:$K,5,FALSE()),"")</f>
        <v/>
      </c>
      <c r="CZ39" s="30" t="str">
        <f aca="false">IFERROR(VLOOKUP(CW$1&amp;":"&amp;CW39,'Finish order'!$E:$K,3,FALSE()),"")</f>
        <v/>
      </c>
      <c r="DA39" s="22" t="str">
        <f aca="false">IFERROR(VLOOKUP(CW$1&amp;":"&amp;CW39,'Finish order'!$E:$K,2,FALSE()),"")</f>
        <v/>
      </c>
      <c r="DD39" s="22" t="n">
        <v>38</v>
      </c>
      <c r="DE39" s="22" t="str">
        <f aca="false">IFERROR(VLOOKUP(DD$1&amp;":"&amp;DD39,'Finish order'!$E:$K,4,FALSE()),"")</f>
        <v/>
      </c>
      <c r="DF39" s="22" t="str">
        <f aca="false">IFERROR(VLOOKUP(DD$1&amp;":"&amp;DD39,'Finish order'!$E:$K,5,FALSE()),"")</f>
        <v/>
      </c>
      <c r="DG39" s="30" t="str">
        <f aca="false">IFERROR(VLOOKUP(DD$1&amp;":"&amp;DD39,'Finish order'!$E:$K,3,FALSE()),"")</f>
        <v/>
      </c>
      <c r="DH39" s="22" t="str">
        <f aca="false">IFERROR(VLOOKUP(DD$1&amp;":"&amp;DD39,'Finish order'!$E:$K,2,FALSE()),"")</f>
        <v/>
      </c>
      <c r="DI39" s="30"/>
      <c r="DK39" s="22" t="n">
        <v>38</v>
      </c>
      <c r="DL39" s="22" t="str">
        <f aca="false">IFERROR(VLOOKUP(DK$1&amp;":"&amp;DK39,'Finish order'!$E:$K,4,FALSE()),"")</f>
        <v/>
      </c>
      <c r="DM39" s="22" t="str">
        <f aca="false">IFERROR(VLOOKUP(DK$1&amp;":"&amp;DK39,'Finish order'!$E:$K,5,FALSE()),"")</f>
        <v/>
      </c>
      <c r="DN39" s="30" t="str">
        <f aca="false">IFERROR(VLOOKUP(DK$1&amp;":"&amp;DK39,'Finish order'!$E:$K,3,FALSE()),"")</f>
        <v/>
      </c>
      <c r="DO39" s="22" t="str">
        <f aca="false">IFERROR(VLOOKUP(DK$1&amp;":"&amp;DK39,'Finish order'!$E:$K,2,FALSE()),"")</f>
        <v/>
      </c>
      <c r="DR39" s="22" t="n">
        <v>38</v>
      </c>
      <c r="DS39" s="22" t="str">
        <f aca="false">IFERROR(VLOOKUP(DR$1&amp;":"&amp;DR39,'Finish order'!$E:$K,4,FALSE()),"")</f>
        <v/>
      </c>
      <c r="DT39" s="22" t="str">
        <f aca="false">IFERROR(VLOOKUP(DR$1&amp;":"&amp;DR39,'Finish order'!$E:$K,5,FALSE()),"")</f>
        <v/>
      </c>
      <c r="DU39" s="30" t="str">
        <f aca="false">IFERROR(VLOOKUP(DR$1&amp;":"&amp;DR39,'Finish order'!$E:$K,3,FALSE()),"")</f>
        <v/>
      </c>
      <c r="DV39" s="22" t="str">
        <f aca="false">IFERROR(VLOOKUP(DR$1&amp;":"&amp;DR39,'Finish order'!$E:$K,2,FALSE()),"")</f>
        <v/>
      </c>
      <c r="DW39" s="30"/>
    </row>
    <row r="40" customFormat="false" ht="15" hidden="false" customHeight="false" outlineLevel="0" collapsed="false">
      <c r="A40" s="22" t="n">
        <v>39</v>
      </c>
      <c r="B40" s="22" t="str">
        <f aca="false">IFERROR(VLOOKUP($A$1&amp;":"&amp;A40,'Finish order'!C:K,6,FALSE()),"")</f>
        <v>Andrew Gamble</v>
      </c>
      <c r="C40" s="22" t="str">
        <f aca="false">IFERROR(VLOOKUP(A$1&amp;":"&amp;A40,'Finish order'!$C:$K,9,FALSE()),"")</f>
        <v>M50</v>
      </c>
      <c r="D40" s="22" t="str">
        <f aca="false">IFERROR(VLOOKUP(A$1&amp;":"&amp;A40,'Finish order'!$C:$K,7,FALSE()),"")</f>
        <v>Individual#</v>
      </c>
      <c r="E40" s="30" t="n">
        <f aca="false">IFERROR(VLOOKUP($A$1&amp;":"&amp;A40,'Finish order'!C:K,5,FALSE()),"")</f>
        <v>0.0645601851851852</v>
      </c>
      <c r="F40" s="22" t="n">
        <f aca="false">IFERROR(VLOOKUP($A$1&amp;":"&amp;A40,'Finish order'!C:K,4,FALSE()),"")</f>
        <v>710</v>
      </c>
      <c r="G40" s="31" t="n">
        <f aca="false" t="array" ref="G40:G40">IFERROR(SMALL(IF($D$2:$D949=D40,$A$2:$A$911*1.001),1),"")</f>
        <v>11.011</v>
      </c>
      <c r="H40" s="31" t="n">
        <f aca="false" t="array" ref="H40:H40">IFERROR(SMALL(IF($D$2:$D949=D40,$A$2:$A$911*1.0001),2),"")</f>
        <v>15.0015</v>
      </c>
      <c r="I40" s="31" t="n">
        <f aca="false" t="array" ref="I40:I40">IFERROR(SMALL(IF($D$2:$D949=D40,$A$2:$A$911*1.00001),3),"")</f>
        <v>28.00028</v>
      </c>
      <c r="J40" s="31" t="n">
        <f aca="false" t="array" ref="J40:J40">IFERROR(SMALL(IF($D$2:$D949=D40,$A$2:$A$911*1.000001),4),"")</f>
        <v>33.000033</v>
      </c>
      <c r="K40" s="31" t="n">
        <f aca="false">IF(A40&lt;&gt;"", IF(COUNT(G40:J40)=4, SUM(G40:J40), "No"), "")</f>
        <v>87.012813</v>
      </c>
      <c r="L40" s="31" t="n">
        <f aca="false">IF(A40&lt;&gt;"", IF(COUNT(G40:I40)=3, SUM(G40:I40), "No"), "")</f>
        <v>54.01278</v>
      </c>
      <c r="M40" s="31" t="n">
        <f aca="false">IF(A40&lt;&gt;"", IF(COUNT(G40:H40)=2, SUM(G40:H40), "No"), "")</f>
        <v>26.0125</v>
      </c>
      <c r="N40" s="31" t="str">
        <f aca="false">Table1[[#This Row],[Club]]&amp;":"&amp;Table1[[#Headers],[Male]]</f>
        <v>Individual#:Male</v>
      </c>
      <c r="P40" s="22" t="n">
        <v>39</v>
      </c>
      <c r="Q40" s="22" t="str">
        <f aca="false">IFERROR(VLOOKUP(P$1&amp;":"&amp;P40,'Finish order'!$C:$K,6,FALSE()),"")</f>
        <v/>
      </c>
      <c r="R40" s="22" t="str">
        <f aca="false">IFERROR(VLOOKUP(P$1&amp;":"&amp;P40,'Finish order'!$C:$K,9,FALSE()),"")</f>
        <v/>
      </c>
      <c r="S40" s="22" t="str">
        <f aca="false">IFERROR(VLOOKUP(P$1&amp;":"&amp;P40,'Finish order'!$C:$K,7,FALSE()),"")</f>
        <v/>
      </c>
      <c r="T40" s="30" t="str">
        <f aca="false">IFERROR(VLOOKUP(P$1&amp;":"&amp;P40,'Finish order'!$C:$K,5,FALSE()),"")</f>
        <v/>
      </c>
      <c r="U40" s="22" t="str">
        <f aca="false">IFERROR(VLOOKUP(P$1&amp;":"&amp;P40,'Finish order'!$C:$K,4,FALSE()),"")</f>
        <v/>
      </c>
      <c r="V40" s="31" t="str">
        <f aca="false" t="array" ref="V40:V40">IFERROR(SMALL(IF($S$2:$S949=S40,$P$2:$P$911*1.001),1),"")</f>
        <v/>
      </c>
      <c r="W40" s="31" t="str">
        <f aca="false" t="array" ref="W40:W40">IFERROR(SMALL(IF($S$2:$S949=S40,$P$2:$P$911*1.0001),2),"")</f>
        <v/>
      </c>
      <c r="X40" s="31" t="str">
        <f aca="false" t="array" ref="X40:X40">IFERROR(SMALL(IF($S$2:$S949=S40,$P$2:$P$911*1.00001),3),"")</f>
        <v/>
      </c>
      <c r="Y40" s="31" t="str">
        <f aca="false" t="array" ref="Y40:Y40">IFERROR(SMALL(IF($S$2:$S949=S40,$P$2:$P$911*1.000001),4),"")</f>
        <v/>
      </c>
      <c r="Z40" s="31" t="str">
        <f aca="false">IF(P40&lt;&gt;"", IF(COUNT(V40:Y40)=4, SUM(V40:Y40), "No"), "")</f>
        <v>No</v>
      </c>
      <c r="AA40" s="31" t="str">
        <f aca="false">IF(P40&lt;&gt;"", IF(COUNT(V40:X40)=3, SUM(V40:X40), "No"), "")</f>
        <v>No</v>
      </c>
      <c r="AB40" s="31" t="str">
        <f aca="false">IF(P40&lt;&gt;"", IF(COUNT(V40:W40)=2, SUM(V40:W40), "No"), "")</f>
        <v>No</v>
      </c>
      <c r="AC40" s="31" t="str">
        <f aca="false">Table4[[#This Row],[Club]]&amp;":"&amp;Table4[[#Headers],[Female]]</f>
        <v>:Female</v>
      </c>
      <c r="AE40" s="22" t="n">
        <v>39</v>
      </c>
      <c r="AF40" s="22" t="str">
        <f aca="false">IFERROR(VLOOKUP(AE$1&amp;":"&amp;AE40,'Finish order'!$E:$K,4,FALSE()),"")</f>
        <v/>
      </c>
      <c r="AG40" s="22" t="str">
        <f aca="false">IFERROR(VLOOKUP(AE$1&amp;":"&amp;AE40,'Finish order'!$E:$K,5,FALSE()),"")</f>
        <v/>
      </c>
      <c r="AH40" s="30" t="str">
        <f aca="false">IFERROR(VLOOKUP(AE$1&amp;":"&amp;AE40,'Finish order'!$E:$K,3,FALSE()),"")</f>
        <v/>
      </c>
      <c r="AI40" s="22" t="str">
        <f aca="false">IFERROR(VLOOKUP(AE$1&amp;":"&amp;AE40,'Finish order'!$E:$K,2,FALSE()),"")</f>
        <v/>
      </c>
      <c r="AL40" s="22" t="n">
        <v>39</v>
      </c>
      <c r="AM40" s="22" t="str">
        <f aca="false">IFERROR(VLOOKUP(AL$1&amp;":"&amp;AL40,'Finish order'!$E:$K,4,FALSE()),"")</f>
        <v/>
      </c>
      <c r="AN40" s="22" t="str">
        <f aca="false">IFERROR(VLOOKUP(AL$1&amp;":"&amp;AL40,'Finish order'!$E:$K,5,FALSE()),"")</f>
        <v/>
      </c>
      <c r="AO40" s="30" t="str">
        <f aca="false">IFERROR(VLOOKUP(AL$1&amp;":"&amp;AL40,'Finish order'!$E:$K,3,FALSE()),"")</f>
        <v/>
      </c>
      <c r="AP40" s="22" t="str">
        <f aca="false">IFERROR(VLOOKUP(AL$1&amp;":"&amp;AL40,'Finish order'!$E:$K,2,FALSE()),"")</f>
        <v/>
      </c>
      <c r="AS40" s="22" t="n">
        <v>39</v>
      </c>
      <c r="AT40" s="22" t="str">
        <f aca="false">IFERROR(VLOOKUP(AS$1&amp;":"&amp;AS40,'Finish order'!$E:$K,4,FALSE()),"")</f>
        <v/>
      </c>
      <c r="AU40" s="22" t="str">
        <f aca="false">IFERROR(VLOOKUP(AS$1&amp;":"&amp;AS40,'Finish order'!$E:$K,5,FALSE()),"")</f>
        <v/>
      </c>
      <c r="AV40" s="30" t="str">
        <f aca="false">IFERROR(VLOOKUP(AS$1&amp;":"&amp;AS40,'Finish order'!$E:$K,3,FALSE()),"")</f>
        <v/>
      </c>
      <c r="AW40" s="22" t="str">
        <f aca="false">IFERROR(VLOOKUP(AS$1&amp;":"&amp;AS40,'Finish order'!$E:$K,2,FALSE()),"")</f>
        <v/>
      </c>
      <c r="AZ40" s="22" t="n">
        <v>39</v>
      </c>
      <c r="BA40" s="22" t="str">
        <f aca="false">IFERROR(VLOOKUP(AZ$1&amp;":"&amp;AZ40,'Finish order'!$E:$K,4,FALSE()),"")</f>
        <v/>
      </c>
      <c r="BB40" s="22" t="str">
        <f aca="false">IFERROR(VLOOKUP(AZ$1&amp;":"&amp;AZ40,'Finish order'!$E:$K,5,FALSE()),"")</f>
        <v/>
      </c>
      <c r="BC40" s="30" t="str">
        <f aca="false">IFERROR(VLOOKUP(AZ$1&amp;":"&amp;AZ40,'Finish order'!$E:$K,3,FALSE()),"")</f>
        <v/>
      </c>
      <c r="BD40" s="22" t="str">
        <f aca="false">IFERROR(VLOOKUP(AZ$1&amp;":"&amp;AZ40,'Finish order'!$E:$K,2,FALSE()),"")</f>
        <v/>
      </c>
      <c r="BG40" s="22" t="n">
        <v>39</v>
      </c>
      <c r="BH40" s="22" t="str">
        <f aca="false">IFERROR(VLOOKUP(BG$1&amp;":"&amp;BG40,'Finish order'!$E:$K,4,FALSE()),"")</f>
        <v/>
      </c>
      <c r="BI40" s="22" t="str">
        <f aca="false">IFERROR(VLOOKUP(BG$1&amp;":"&amp;BG40,'Finish order'!$E:$K,5,FALSE()),"")</f>
        <v/>
      </c>
      <c r="BJ40" s="30" t="str">
        <f aca="false">IFERROR(VLOOKUP(BG$1&amp;":"&amp;BG40,'Finish order'!$E:$K,3,FALSE()),"")</f>
        <v/>
      </c>
      <c r="BK40" s="22" t="str">
        <f aca="false">IFERROR(VLOOKUP(BG$1&amp;":"&amp;BG40,'Finish order'!$E:$K,2,FALSE()),"")</f>
        <v/>
      </c>
      <c r="BN40" s="22" t="n">
        <v>39</v>
      </c>
      <c r="BO40" s="22" t="str">
        <f aca="false">IFERROR(VLOOKUP(BN$1&amp;":"&amp;BN40,'Finish order'!$E:$K,4,FALSE()),"")</f>
        <v/>
      </c>
      <c r="BP40" s="22" t="str">
        <f aca="false">IFERROR(VLOOKUP(BN$1&amp;":"&amp;BN40,'Finish order'!$E:$K,5,FALSE()),"")</f>
        <v/>
      </c>
      <c r="BQ40" s="30" t="str">
        <f aca="false">IFERROR(VLOOKUP(BN$1&amp;":"&amp;BN40,'Finish order'!$E:$K,3,FALSE()),"")</f>
        <v/>
      </c>
      <c r="BR40" s="22" t="str">
        <f aca="false">IFERROR(VLOOKUP(BN$1&amp;":"&amp;BN40,'Finish order'!$E:$K,2,FALSE()),"")</f>
        <v/>
      </c>
      <c r="BU40" s="22" t="n">
        <v>39</v>
      </c>
      <c r="BV40" s="30" t="str">
        <f aca="false">IFERROR(VLOOKUP(BU$1&amp;":"&amp;BU40,'Finish order'!$E:$K,4,FALSE()),"")</f>
        <v/>
      </c>
      <c r="BW40" s="22" t="str">
        <f aca="false">IFERROR(VLOOKUP(BU$1&amp;":"&amp;BU40,'Finish order'!$E:$K,5,FALSE()),"")</f>
        <v/>
      </c>
      <c r="BX40" s="30" t="str">
        <f aca="false">IFERROR(VLOOKUP(BU$1&amp;":"&amp;BU40,'Finish order'!$E:$K,3,FALSE()),"")</f>
        <v/>
      </c>
      <c r="BY40" s="22" t="str">
        <f aca="false">IFERROR(VLOOKUP(BU$1&amp;":"&amp;BU40,'Finish order'!$E:$K,2,FALSE()),"")</f>
        <v/>
      </c>
      <c r="CB40" s="22" t="n">
        <v>39</v>
      </c>
      <c r="CC40" s="30" t="str">
        <f aca="false">IFERROR(VLOOKUP(CB$1&amp;":"&amp;CB40,'Finish order'!$E:$K,4,FALSE()),"")</f>
        <v/>
      </c>
      <c r="CD40" s="22" t="str">
        <f aca="false">IFERROR(VLOOKUP(CB$1&amp;":"&amp;CB40,'Finish order'!$E:$K,5,FALSE()),"")</f>
        <v/>
      </c>
      <c r="CE40" s="30" t="str">
        <f aca="false">IFERROR(VLOOKUP(CB$1&amp;":"&amp;CB40,'Finish order'!$E:$K,3,FALSE()),"")</f>
        <v/>
      </c>
      <c r="CF40" s="22" t="str">
        <f aca="false">IFERROR(VLOOKUP(CB$1&amp;":"&amp;CB40,'Finish order'!$E:$K,2,FALSE()),"")</f>
        <v/>
      </c>
      <c r="CI40" s="31" t="n">
        <v>39</v>
      </c>
      <c r="CJ40" s="22" t="str">
        <f aca="false">IFERROR(VLOOKUP(CI$1&amp;":"&amp;CI40,'Finish order'!$E:$K,4,FALSE()),"")</f>
        <v/>
      </c>
      <c r="CK40" s="22" t="str">
        <f aca="false">IFERROR(VLOOKUP(CI$1&amp;":"&amp;CI40,'Finish order'!$E:$K,5,FALSE()),"")</f>
        <v/>
      </c>
      <c r="CL40" s="30" t="str">
        <f aca="false">IFERROR(VLOOKUP(CI$1&amp;":"&amp;CI40,'Finish order'!$E:$K,3,FALSE()),"")</f>
        <v/>
      </c>
      <c r="CM40" s="22" t="str">
        <f aca="false">IFERROR(VLOOKUP(CI$1&amp;":"&amp;CI40,'Finish order'!$E:$K,2,FALSE()),"")</f>
        <v/>
      </c>
      <c r="CP40" s="31" t="n">
        <v>39</v>
      </c>
      <c r="CQ40" s="22" t="str">
        <f aca="false">IFERROR(VLOOKUP(CP$1&amp;":"&amp;CP40,'Finish order'!$E:$K,4,FALSE()),"")</f>
        <v/>
      </c>
      <c r="CR40" s="22" t="str">
        <f aca="false">IFERROR(VLOOKUP(CP$1&amp;":"&amp;CP40,'Finish order'!$E:$K,5,FALSE()),"")</f>
        <v/>
      </c>
      <c r="CS40" s="30" t="str">
        <f aca="false">IFERROR(VLOOKUP(CP$1&amp;":"&amp;CP40,'Finish order'!$E:$K,3,FALSE()),"")</f>
        <v/>
      </c>
      <c r="CT40" s="22" t="str">
        <f aca="false">IFERROR(VLOOKUP(CP$1&amp;":"&amp;CP40,'Finish order'!$E:$K,2,FALSE()),"")</f>
        <v/>
      </c>
      <c r="CW40" s="22" t="n">
        <v>39</v>
      </c>
      <c r="CX40" s="22" t="str">
        <f aca="false">IFERROR(VLOOKUP(CW$1&amp;":"&amp;CW40,'Finish order'!$E:$K,4,FALSE()),"")</f>
        <v/>
      </c>
      <c r="CY40" s="22" t="str">
        <f aca="false">IFERROR(VLOOKUP(CW$1&amp;":"&amp;CW40,'Finish order'!$E:$K,5,FALSE()),"")</f>
        <v/>
      </c>
      <c r="CZ40" s="30" t="str">
        <f aca="false">IFERROR(VLOOKUP(CW$1&amp;":"&amp;CW40,'Finish order'!$E:$K,3,FALSE()),"")</f>
        <v/>
      </c>
      <c r="DA40" s="22" t="str">
        <f aca="false">IFERROR(VLOOKUP(CW$1&amp;":"&amp;CW40,'Finish order'!$E:$K,2,FALSE()),"")</f>
        <v/>
      </c>
      <c r="DD40" s="22" t="n">
        <v>39</v>
      </c>
      <c r="DE40" s="22" t="str">
        <f aca="false">IFERROR(VLOOKUP(DD$1&amp;":"&amp;DD40,'Finish order'!$E:$K,4,FALSE()),"")</f>
        <v/>
      </c>
      <c r="DF40" s="22" t="str">
        <f aca="false">IFERROR(VLOOKUP(DD$1&amp;":"&amp;DD40,'Finish order'!$E:$K,5,FALSE()),"")</f>
        <v/>
      </c>
      <c r="DG40" s="30" t="str">
        <f aca="false">IFERROR(VLOOKUP(DD$1&amp;":"&amp;DD40,'Finish order'!$E:$K,3,FALSE()),"")</f>
        <v/>
      </c>
      <c r="DH40" s="22" t="str">
        <f aca="false">IFERROR(VLOOKUP(DD$1&amp;":"&amp;DD40,'Finish order'!$E:$K,2,FALSE()),"")</f>
        <v/>
      </c>
      <c r="DI40" s="30"/>
      <c r="DK40" s="22" t="n">
        <v>39</v>
      </c>
      <c r="DL40" s="22" t="str">
        <f aca="false">IFERROR(VLOOKUP(DK$1&amp;":"&amp;DK40,'Finish order'!$E:$K,4,FALSE()),"")</f>
        <v/>
      </c>
      <c r="DM40" s="22" t="str">
        <f aca="false">IFERROR(VLOOKUP(DK$1&amp;":"&amp;DK40,'Finish order'!$E:$K,5,FALSE()),"")</f>
        <v/>
      </c>
      <c r="DN40" s="30" t="str">
        <f aca="false">IFERROR(VLOOKUP(DK$1&amp;":"&amp;DK40,'Finish order'!$E:$K,3,FALSE()),"")</f>
        <v/>
      </c>
      <c r="DO40" s="22" t="str">
        <f aca="false">IFERROR(VLOOKUP(DK$1&amp;":"&amp;DK40,'Finish order'!$E:$K,2,FALSE()),"")</f>
        <v/>
      </c>
      <c r="DR40" s="22" t="n">
        <v>39</v>
      </c>
      <c r="DS40" s="22" t="str">
        <f aca="false">IFERROR(VLOOKUP(DR$1&amp;":"&amp;DR40,'Finish order'!$E:$K,4,FALSE()),"")</f>
        <v/>
      </c>
      <c r="DT40" s="22" t="str">
        <f aca="false">IFERROR(VLOOKUP(DR$1&amp;":"&amp;DR40,'Finish order'!$E:$K,5,FALSE()),"")</f>
        <v/>
      </c>
      <c r="DU40" s="30" t="str">
        <f aca="false">IFERROR(VLOOKUP(DR$1&amp;":"&amp;DR40,'Finish order'!$E:$K,3,FALSE()),"")</f>
        <v/>
      </c>
      <c r="DV40" s="22" t="str">
        <f aca="false">IFERROR(VLOOKUP(DR$1&amp;":"&amp;DR40,'Finish order'!$E:$K,2,FALSE()),"")</f>
        <v/>
      </c>
      <c r="DW40" s="30"/>
    </row>
    <row r="41" customFormat="false" ht="15" hidden="false" customHeight="false" outlineLevel="0" collapsed="false">
      <c r="A41" s="22" t="n">
        <v>40</v>
      </c>
      <c r="B41" s="22" t="str">
        <f aca="false">IFERROR(VLOOKUP($A$1&amp;":"&amp;A41,'Finish order'!C:K,6,FALSE()),"")</f>
        <v>David Sanderson</v>
      </c>
      <c r="C41" s="22" t="str">
        <f aca="false">IFERROR(VLOOKUP(A$1&amp;":"&amp;A41,'Finish order'!$C:$K,9,FALSE()),"")</f>
        <v>M55</v>
      </c>
      <c r="D41" s="22" t="str">
        <f aca="false">IFERROR(VLOOKUP(A$1&amp;":"&amp;A41,'Finish order'!$C:$K,7,FALSE()),"")</f>
        <v>Esk Valley Fell Club</v>
      </c>
      <c r="E41" s="30" t="n">
        <f aca="false">IFERROR(VLOOKUP($A$1&amp;":"&amp;A41,'Finish order'!C:K,5,FALSE()),"")</f>
        <v>0.0646643518518519</v>
      </c>
      <c r="F41" s="22" t="n">
        <f aca="false">IFERROR(VLOOKUP($A$1&amp;":"&amp;A41,'Finish order'!C:K,4,FALSE()),"")</f>
        <v>822</v>
      </c>
      <c r="G41" s="31" t="n">
        <f aca="false" t="array" ref="G41:G41">IFERROR(SMALL(IF($D$2:$D950=D41,$A$2:$A$911*1.001),1),"")</f>
        <v>5.005</v>
      </c>
      <c r="H41" s="31" t="n">
        <f aca="false" t="array" ref="H41:H41">IFERROR(SMALL(IF($D$2:$D950=D41,$A$2:$A$911*1.0001),2),"")</f>
        <v>7.0007</v>
      </c>
      <c r="I41" s="31" t="n">
        <f aca="false" t="array" ref="I41:I41">IFERROR(SMALL(IF($D$2:$D950=D41,$A$2:$A$911*1.00001),3),"")</f>
        <v>8.00008</v>
      </c>
      <c r="J41" s="31" t="n">
        <f aca="false" t="array" ref="J41:J41">IFERROR(SMALL(IF($D$2:$D950=D41,$A$2:$A$911*1.000001),4),"")</f>
        <v>22.000022</v>
      </c>
      <c r="K41" s="31" t="n">
        <f aca="false">IF(A41&lt;&gt;"", IF(COUNT(G41:J41)=4, SUM(G41:J41), "No"), "")</f>
        <v>42.005802</v>
      </c>
      <c r="L41" s="31" t="n">
        <f aca="false">IF(A41&lt;&gt;"", IF(COUNT(G41:I41)=3, SUM(G41:I41), "No"), "")</f>
        <v>20.00578</v>
      </c>
      <c r="M41" s="31" t="n">
        <f aca="false">IF(A41&lt;&gt;"", IF(COUNT(G41:H41)=2, SUM(G41:H41), "No"), "")</f>
        <v>12.0057</v>
      </c>
      <c r="N41" s="31" t="str">
        <f aca="false">Table1[[#This Row],[Club]]&amp;":"&amp;Table1[[#Headers],[Male]]</f>
        <v>Esk Valley Fell Club:Male</v>
      </c>
      <c r="P41" s="22" t="n">
        <v>40</v>
      </c>
      <c r="Q41" s="22" t="str">
        <f aca="false">IFERROR(VLOOKUP(P$1&amp;":"&amp;P41,'Finish order'!$C:$K,6,FALSE()),"")</f>
        <v/>
      </c>
      <c r="R41" s="22" t="str">
        <f aca="false">IFERROR(VLOOKUP(P$1&amp;":"&amp;P41,'Finish order'!$C:$K,9,FALSE()),"")</f>
        <v/>
      </c>
      <c r="S41" s="22" t="str">
        <f aca="false">IFERROR(VLOOKUP(P$1&amp;":"&amp;P41,'Finish order'!$C:$K,7,FALSE()),"")</f>
        <v/>
      </c>
      <c r="T41" s="30" t="str">
        <f aca="false">IFERROR(VLOOKUP(P$1&amp;":"&amp;P41,'Finish order'!$C:$K,5,FALSE()),"")</f>
        <v/>
      </c>
      <c r="U41" s="22" t="str">
        <f aca="false">IFERROR(VLOOKUP(P$1&amp;":"&amp;P41,'Finish order'!$C:$K,4,FALSE()),"")</f>
        <v/>
      </c>
      <c r="V41" s="31" t="str">
        <f aca="false" t="array" ref="V41:V41">IFERROR(SMALL(IF($S$2:$S950=S41,$P$2:$P$911*1.001),1),"")</f>
        <v/>
      </c>
      <c r="W41" s="31" t="str">
        <f aca="false" t="array" ref="W41:W41">IFERROR(SMALL(IF($S$2:$S950=S41,$P$2:$P$911*1.0001),2),"")</f>
        <v/>
      </c>
      <c r="X41" s="31" t="str">
        <f aca="false" t="array" ref="X41:X41">IFERROR(SMALL(IF($S$2:$S950=S41,$P$2:$P$911*1.00001),3),"")</f>
        <v/>
      </c>
      <c r="Y41" s="31" t="str">
        <f aca="false" t="array" ref="Y41:Y41">IFERROR(SMALL(IF($S$2:$S950=S41,$P$2:$P$911*1.000001),4),"")</f>
        <v/>
      </c>
      <c r="Z41" s="31" t="str">
        <f aca="false">IF(P41&lt;&gt;"", IF(COUNT(V41:Y41)=4, SUM(V41:Y41), "No"), "")</f>
        <v>No</v>
      </c>
      <c r="AA41" s="31" t="str">
        <f aca="false">IF(P41&lt;&gt;"", IF(COUNT(V41:X41)=3, SUM(V41:X41), "No"), "")</f>
        <v>No</v>
      </c>
      <c r="AB41" s="31" t="str">
        <f aca="false">IF(P41&lt;&gt;"", IF(COUNT(V41:W41)=2, SUM(V41:W41), "No"), "")</f>
        <v>No</v>
      </c>
      <c r="AC41" s="31" t="str">
        <f aca="false">Table4[[#This Row],[Club]]&amp;":"&amp;Table4[[#Headers],[Female]]</f>
        <v>:Female</v>
      </c>
      <c r="AE41" s="22" t="n">
        <v>40</v>
      </c>
      <c r="AF41" s="22" t="str">
        <f aca="false">IFERROR(VLOOKUP(AE$1&amp;":"&amp;AE41,'Finish order'!$E:$K,4,FALSE()),"")</f>
        <v/>
      </c>
      <c r="AG41" s="22" t="str">
        <f aca="false">IFERROR(VLOOKUP(AE$1&amp;":"&amp;AE41,'Finish order'!$E:$K,5,FALSE()),"")</f>
        <v/>
      </c>
      <c r="AH41" s="30" t="str">
        <f aca="false">IFERROR(VLOOKUP(AE$1&amp;":"&amp;AE41,'Finish order'!$E:$K,3,FALSE()),"")</f>
        <v/>
      </c>
      <c r="AI41" s="22" t="str">
        <f aca="false">IFERROR(VLOOKUP(AE$1&amp;":"&amp;AE41,'Finish order'!$E:$K,2,FALSE()),"")</f>
        <v/>
      </c>
      <c r="AL41" s="22" t="n">
        <v>40</v>
      </c>
      <c r="AM41" s="22" t="str">
        <f aca="false">IFERROR(VLOOKUP(AL$1&amp;":"&amp;AL41,'Finish order'!$E:$K,4,FALSE()),"")</f>
        <v/>
      </c>
      <c r="AN41" s="22" t="str">
        <f aca="false">IFERROR(VLOOKUP(AL$1&amp;":"&amp;AL41,'Finish order'!$E:$K,5,FALSE()),"")</f>
        <v/>
      </c>
      <c r="AO41" s="30" t="str">
        <f aca="false">IFERROR(VLOOKUP(AL$1&amp;":"&amp;AL41,'Finish order'!$E:$K,3,FALSE()),"")</f>
        <v/>
      </c>
      <c r="AP41" s="22" t="str">
        <f aca="false">IFERROR(VLOOKUP(AL$1&amp;":"&amp;AL41,'Finish order'!$E:$K,2,FALSE()),"")</f>
        <v/>
      </c>
      <c r="AS41" s="22" t="n">
        <v>40</v>
      </c>
      <c r="AT41" s="22" t="str">
        <f aca="false">IFERROR(VLOOKUP(AS$1&amp;":"&amp;AS41,'Finish order'!$E:$K,4,FALSE()),"")</f>
        <v/>
      </c>
      <c r="AU41" s="22" t="str">
        <f aca="false">IFERROR(VLOOKUP(AS$1&amp;":"&amp;AS41,'Finish order'!$E:$K,5,FALSE()),"")</f>
        <v/>
      </c>
      <c r="AV41" s="30" t="str">
        <f aca="false">IFERROR(VLOOKUP(AS$1&amp;":"&amp;AS41,'Finish order'!$E:$K,3,FALSE()),"")</f>
        <v/>
      </c>
      <c r="AW41" s="22" t="str">
        <f aca="false">IFERROR(VLOOKUP(AS$1&amp;":"&amp;AS41,'Finish order'!$E:$K,2,FALSE()),"")</f>
        <v/>
      </c>
      <c r="AZ41" s="22" t="n">
        <v>40</v>
      </c>
      <c r="BA41" s="22" t="str">
        <f aca="false">IFERROR(VLOOKUP(AZ$1&amp;":"&amp;AZ41,'Finish order'!$E:$K,4,FALSE()),"")</f>
        <v/>
      </c>
      <c r="BB41" s="22" t="str">
        <f aca="false">IFERROR(VLOOKUP(AZ$1&amp;":"&amp;AZ41,'Finish order'!$E:$K,5,FALSE()),"")</f>
        <v/>
      </c>
      <c r="BC41" s="30" t="str">
        <f aca="false">IFERROR(VLOOKUP(AZ$1&amp;":"&amp;AZ41,'Finish order'!$E:$K,3,FALSE()),"")</f>
        <v/>
      </c>
      <c r="BD41" s="22" t="str">
        <f aca="false">IFERROR(VLOOKUP(AZ$1&amp;":"&amp;AZ41,'Finish order'!$E:$K,2,FALSE()),"")</f>
        <v/>
      </c>
      <c r="BG41" s="22" t="n">
        <v>40</v>
      </c>
      <c r="BH41" s="22" t="str">
        <f aca="false">IFERROR(VLOOKUP(BG$1&amp;":"&amp;BG41,'Finish order'!$E:$K,4,FALSE()),"")</f>
        <v/>
      </c>
      <c r="BI41" s="22" t="str">
        <f aca="false">IFERROR(VLOOKUP(BG$1&amp;":"&amp;BG41,'Finish order'!$E:$K,5,FALSE()),"")</f>
        <v/>
      </c>
      <c r="BJ41" s="30" t="str">
        <f aca="false">IFERROR(VLOOKUP(BG$1&amp;":"&amp;BG41,'Finish order'!$E:$K,3,FALSE()),"")</f>
        <v/>
      </c>
      <c r="BK41" s="22" t="str">
        <f aca="false">IFERROR(VLOOKUP(BG$1&amp;":"&amp;BG41,'Finish order'!$E:$K,2,FALSE()),"")</f>
        <v/>
      </c>
      <c r="BN41" s="22" t="n">
        <v>40</v>
      </c>
      <c r="BO41" s="22" t="str">
        <f aca="false">IFERROR(VLOOKUP(BN$1&amp;":"&amp;BN41,'Finish order'!$E:$K,4,FALSE()),"")</f>
        <v/>
      </c>
      <c r="BP41" s="22" t="str">
        <f aca="false">IFERROR(VLOOKUP(BN$1&amp;":"&amp;BN41,'Finish order'!$E:$K,5,FALSE()),"")</f>
        <v/>
      </c>
      <c r="BQ41" s="30" t="str">
        <f aca="false">IFERROR(VLOOKUP(BN$1&amp;":"&amp;BN41,'Finish order'!$E:$K,3,FALSE()),"")</f>
        <v/>
      </c>
      <c r="BR41" s="22" t="str">
        <f aca="false">IFERROR(VLOOKUP(BN$1&amp;":"&amp;BN41,'Finish order'!$E:$K,2,FALSE()),"")</f>
        <v/>
      </c>
      <c r="BU41" s="22" t="n">
        <v>40</v>
      </c>
      <c r="BV41" s="30" t="str">
        <f aca="false">IFERROR(VLOOKUP(BU$1&amp;":"&amp;BU41,'Finish order'!$E:$K,4,FALSE()),"")</f>
        <v/>
      </c>
      <c r="BW41" s="22" t="str">
        <f aca="false">IFERROR(VLOOKUP(BU$1&amp;":"&amp;BU41,'Finish order'!$E:$K,5,FALSE()),"")</f>
        <v/>
      </c>
      <c r="BX41" s="30" t="str">
        <f aca="false">IFERROR(VLOOKUP(BU$1&amp;":"&amp;BU41,'Finish order'!$E:$K,3,FALSE()),"")</f>
        <v/>
      </c>
      <c r="BY41" s="22" t="str">
        <f aca="false">IFERROR(VLOOKUP(BU$1&amp;":"&amp;BU41,'Finish order'!$E:$K,2,FALSE()),"")</f>
        <v/>
      </c>
      <c r="CB41" s="22" t="n">
        <v>40</v>
      </c>
      <c r="CC41" s="30" t="str">
        <f aca="false">IFERROR(VLOOKUP(CB$1&amp;":"&amp;CB41,'Finish order'!$E:$K,4,FALSE()),"")</f>
        <v/>
      </c>
      <c r="CD41" s="22" t="str">
        <f aca="false">IFERROR(VLOOKUP(CB$1&amp;":"&amp;CB41,'Finish order'!$E:$K,5,FALSE()),"")</f>
        <v/>
      </c>
      <c r="CE41" s="30" t="str">
        <f aca="false">IFERROR(VLOOKUP(CB$1&amp;":"&amp;CB41,'Finish order'!$E:$K,3,FALSE()),"")</f>
        <v/>
      </c>
      <c r="CF41" s="22" t="str">
        <f aca="false">IFERROR(VLOOKUP(CB$1&amp;":"&amp;CB41,'Finish order'!$E:$K,2,FALSE()),"")</f>
        <v/>
      </c>
      <c r="CI41" s="31" t="n">
        <v>40</v>
      </c>
      <c r="CJ41" s="22" t="str">
        <f aca="false">IFERROR(VLOOKUP(CI$1&amp;":"&amp;CI41,'Finish order'!$E:$K,4,FALSE()),"")</f>
        <v/>
      </c>
      <c r="CK41" s="22" t="str">
        <f aca="false">IFERROR(VLOOKUP(CI$1&amp;":"&amp;CI41,'Finish order'!$E:$K,5,FALSE()),"")</f>
        <v/>
      </c>
      <c r="CL41" s="30" t="str">
        <f aca="false">IFERROR(VLOOKUP(CI$1&amp;":"&amp;CI41,'Finish order'!$E:$K,3,FALSE()),"")</f>
        <v/>
      </c>
      <c r="CM41" s="22" t="str">
        <f aca="false">IFERROR(VLOOKUP(CI$1&amp;":"&amp;CI41,'Finish order'!$E:$K,2,FALSE()),"")</f>
        <v/>
      </c>
      <c r="CP41" s="31" t="n">
        <v>40</v>
      </c>
      <c r="CQ41" s="22" t="str">
        <f aca="false">IFERROR(VLOOKUP(CP$1&amp;":"&amp;CP41,'Finish order'!$E:$K,4,FALSE()),"")</f>
        <v/>
      </c>
      <c r="CR41" s="22" t="str">
        <f aca="false">IFERROR(VLOOKUP(CP$1&amp;":"&amp;CP41,'Finish order'!$E:$K,5,FALSE()),"")</f>
        <v/>
      </c>
      <c r="CS41" s="30" t="str">
        <f aca="false">IFERROR(VLOOKUP(CP$1&amp;":"&amp;CP41,'Finish order'!$E:$K,3,FALSE()),"")</f>
        <v/>
      </c>
      <c r="CT41" s="22" t="str">
        <f aca="false">IFERROR(VLOOKUP(CP$1&amp;":"&amp;CP41,'Finish order'!$E:$K,2,FALSE()),"")</f>
        <v/>
      </c>
      <c r="CW41" s="22" t="n">
        <v>40</v>
      </c>
      <c r="CX41" s="22" t="str">
        <f aca="false">IFERROR(VLOOKUP(CW$1&amp;":"&amp;CW41,'Finish order'!$E:$K,4,FALSE()),"")</f>
        <v/>
      </c>
      <c r="CY41" s="22" t="str">
        <f aca="false">IFERROR(VLOOKUP(CW$1&amp;":"&amp;CW41,'Finish order'!$E:$K,5,FALSE()),"")</f>
        <v/>
      </c>
      <c r="CZ41" s="30" t="str">
        <f aca="false">IFERROR(VLOOKUP(CW$1&amp;":"&amp;CW41,'Finish order'!$E:$K,3,FALSE()),"")</f>
        <v/>
      </c>
      <c r="DA41" s="22" t="str">
        <f aca="false">IFERROR(VLOOKUP(CW$1&amp;":"&amp;CW41,'Finish order'!$E:$K,2,FALSE()),"")</f>
        <v/>
      </c>
      <c r="DD41" s="22" t="n">
        <v>40</v>
      </c>
      <c r="DE41" s="22" t="str">
        <f aca="false">IFERROR(VLOOKUP(DD$1&amp;":"&amp;DD41,'Finish order'!$E:$K,4,FALSE()),"")</f>
        <v/>
      </c>
      <c r="DF41" s="22" t="str">
        <f aca="false">IFERROR(VLOOKUP(DD$1&amp;":"&amp;DD41,'Finish order'!$E:$K,5,FALSE()),"")</f>
        <v/>
      </c>
      <c r="DG41" s="30" t="str">
        <f aca="false">IFERROR(VLOOKUP(DD$1&amp;":"&amp;DD41,'Finish order'!$E:$K,3,FALSE()),"")</f>
        <v/>
      </c>
      <c r="DH41" s="22" t="str">
        <f aca="false">IFERROR(VLOOKUP(DD$1&amp;":"&amp;DD41,'Finish order'!$E:$K,2,FALSE()),"")</f>
        <v/>
      </c>
      <c r="DI41" s="30"/>
      <c r="DK41" s="22" t="n">
        <v>40</v>
      </c>
      <c r="DL41" s="22" t="str">
        <f aca="false">IFERROR(VLOOKUP(DK$1&amp;":"&amp;DK41,'Finish order'!$E:$K,4,FALSE()),"")</f>
        <v/>
      </c>
      <c r="DM41" s="22" t="str">
        <f aca="false">IFERROR(VLOOKUP(DK$1&amp;":"&amp;DK41,'Finish order'!$E:$K,5,FALSE()),"")</f>
        <v/>
      </c>
      <c r="DN41" s="30" t="str">
        <f aca="false">IFERROR(VLOOKUP(DK$1&amp;":"&amp;DK41,'Finish order'!$E:$K,3,FALSE()),"")</f>
        <v/>
      </c>
      <c r="DO41" s="22" t="str">
        <f aca="false">IFERROR(VLOOKUP(DK$1&amp;":"&amp;DK41,'Finish order'!$E:$K,2,FALSE()),"")</f>
        <v/>
      </c>
      <c r="DR41" s="22" t="n">
        <v>40</v>
      </c>
      <c r="DS41" s="22" t="str">
        <f aca="false">IFERROR(VLOOKUP(DR$1&amp;":"&amp;DR41,'Finish order'!$E:$K,4,FALSE()),"")</f>
        <v/>
      </c>
      <c r="DT41" s="22" t="str">
        <f aca="false">IFERROR(VLOOKUP(DR$1&amp;":"&amp;DR41,'Finish order'!$E:$K,5,FALSE()),"")</f>
        <v/>
      </c>
      <c r="DU41" s="30" t="str">
        <f aca="false">IFERROR(VLOOKUP(DR$1&amp;":"&amp;DR41,'Finish order'!$E:$K,3,FALSE()),"")</f>
        <v/>
      </c>
      <c r="DV41" s="22" t="str">
        <f aca="false">IFERROR(VLOOKUP(DR$1&amp;":"&amp;DR41,'Finish order'!$E:$K,2,FALSE()),"")</f>
        <v/>
      </c>
      <c r="DW41" s="30"/>
    </row>
    <row r="42" customFormat="false" ht="15" hidden="false" customHeight="false" outlineLevel="0" collapsed="false">
      <c r="A42" s="22" t="n">
        <v>41</v>
      </c>
      <c r="B42" s="22" t="str">
        <f aca="false">IFERROR(VLOOKUP($A$1&amp;":"&amp;A42,'Finish order'!C:K,6,FALSE()),"")</f>
        <v>Karl Edwards</v>
      </c>
      <c r="C42" s="22" t="str">
        <f aca="false">IFERROR(VLOOKUP(A$1&amp;":"&amp;A42,'Finish order'!$C:$K,9,FALSE()),"")</f>
        <v>M70</v>
      </c>
      <c r="D42" s="22" t="str">
        <f aca="false">IFERROR(VLOOKUP(A$1&amp;":"&amp;A42,'Finish order'!$C:$K,7,FALSE()),"")</f>
        <v>Hartlepool Burn Road Harriers</v>
      </c>
      <c r="E42" s="30" t="n">
        <f aca="false">IFERROR(VLOOKUP($A$1&amp;":"&amp;A42,'Finish order'!C:K,5,FALSE()),"")</f>
        <v>0.0648726851851852</v>
      </c>
      <c r="F42" s="22" t="n">
        <f aca="false">IFERROR(VLOOKUP($A$1&amp;":"&amp;A42,'Finish order'!C:K,4,FALSE()),"")</f>
        <v>986</v>
      </c>
      <c r="G42" s="31" t="n">
        <f aca="false" t="array" ref="G42:G42">IFERROR(SMALL(IF($D$2:$D951=D42,$A$2:$A$911*1.001),1),"")</f>
        <v>41.041</v>
      </c>
      <c r="H42" s="31" t="str">
        <f aca="false" t="array" ref="H42:H42">IFERROR(SMALL(IF($D$2:$D951=D42,$A$2:$A$911*1.0001),2),"")</f>
        <v/>
      </c>
      <c r="I42" s="31" t="str">
        <f aca="false" t="array" ref="I42:I42">IFERROR(SMALL(IF($D$2:$D951=D42,$A$2:$A$911*1.00001),3),"")</f>
        <v/>
      </c>
      <c r="J42" s="31" t="str">
        <f aca="false" t="array" ref="J42:J42">IFERROR(SMALL(IF($D$2:$D951=D42,$A$2:$A$911*1.000001),4),"")</f>
        <v/>
      </c>
      <c r="K42" s="31" t="str">
        <f aca="false">IF(A42&lt;&gt;"", IF(COUNT(G42:J42)=4, SUM(G42:J42), "No"), "")</f>
        <v>No</v>
      </c>
      <c r="L42" s="31" t="str">
        <f aca="false">IF(A42&lt;&gt;"", IF(COUNT(G42:I42)=3, SUM(G42:I42), "No"), "")</f>
        <v>No</v>
      </c>
      <c r="M42" s="31" t="str">
        <f aca="false">IF(A42&lt;&gt;"", IF(COUNT(G42:H42)=2, SUM(G42:H42), "No"), "")</f>
        <v>No</v>
      </c>
      <c r="N42" s="31" t="str">
        <f aca="false">Table1[[#This Row],[Club]]&amp;":"&amp;Table1[[#Headers],[Male]]</f>
        <v>Hartlepool Burn Road Harriers:Male</v>
      </c>
      <c r="P42" s="22" t="n">
        <v>41</v>
      </c>
      <c r="Q42" s="22" t="str">
        <f aca="false">IFERROR(VLOOKUP(P$1&amp;":"&amp;P42,'Finish order'!$C:$K,6,FALSE()),"")</f>
        <v/>
      </c>
      <c r="R42" s="22" t="str">
        <f aca="false">IFERROR(VLOOKUP(P$1&amp;":"&amp;P42,'Finish order'!$C:$K,9,FALSE()),"")</f>
        <v/>
      </c>
      <c r="S42" s="22" t="str">
        <f aca="false">IFERROR(VLOOKUP(P$1&amp;":"&amp;P42,'Finish order'!$C:$K,7,FALSE()),"")</f>
        <v/>
      </c>
      <c r="T42" s="30" t="str">
        <f aca="false">IFERROR(VLOOKUP(P$1&amp;":"&amp;P42,'Finish order'!$C:$K,5,FALSE()),"")</f>
        <v/>
      </c>
      <c r="U42" s="22" t="str">
        <f aca="false">IFERROR(VLOOKUP(P$1&amp;":"&amp;P42,'Finish order'!$C:$K,4,FALSE()),"")</f>
        <v/>
      </c>
      <c r="V42" s="31" t="str">
        <f aca="false" t="array" ref="V42:V42">IFERROR(SMALL(IF($S$2:$S951=S42,$P$2:$P$911*1.001),1),"")</f>
        <v/>
      </c>
      <c r="W42" s="31" t="str">
        <f aca="false" t="array" ref="W42:W42">IFERROR(SMALL(IF($S$2:$S951=S42,$P$2:$P$911*1.0001),2),"")</f>
        <v/>
      </c>
      <c r="X42" s="31" t="str">
        <f aca="false" t="array" ref="X42:X42">IFERROR(SMALL(IF($S$2:$S951=S42,$P$2:$P$911*1.00001),3),"")</f>
        <v/>
      </c>
      <c r="Y42" s="31" t="str">
        <f aca="false" t="array" ref="Y42:Y42">IFERROR(SMALL(IF($S$2:$S951=S42,$P$2:$P$911*1.000001),4),"")</f>
        <v/>
      </c>
      <c r="Z42" s="31" t="str">
        <f aca="false">IF(P42&lt;&gt;"", IF(COUNT(V42:Y42)=4, SUM(V42:Y42), "No"), "")</f>
        <v>No</v>
      </c>
      <c r="AA42" s="31" t="str">
        <f aca="false">IF(P42&lt;&gt;"", IF(COUNT(V42:X42)=3, SUM(V42:X42), "No"), "")</f>
        <v>No</v>
      </c>
      <c r="AB42" s="31" t="str">
        <f aca="false">IF(P42&lt;&gt;"", IF(COUNT(V42:W42)=2, SUM(V42:W42), "No"), "")</f>
        <v>No</v>
      </c>
      <c r="AC42" s="31" t="str">
        <f aca="false">Table4[[#This Row],[Club]]&amp;":"&amp;Table4[[#Headers],[Female]]</f>
        <v>:Female</v>
      </c>
      <c r="AE42" s="22" t="n">
        <v>41</v>
      </c>
      <c r="AF42" s="22" t="str">
        <f aca="false">IFERROR(VLOOKUP(AE$1&amp;":"&amp;AE42,'Finish order'!$E:$K,4,FALSE()),"")</f>
        <v/>
      </c>
      <c r="AG42" s="22" t="str">
        <f aca="false">IFERROR(VLOOKUP(AE$1&amp;":"&amp;AE42,'Finish order'!$E:$K,5,FALSE()),"")</f>
        <v/>
      </c>
      <c r="AH42" s="30" t="str">
        <f aca="false">IFERROR(VLOOKUP(AE$1&amp;":"&amp;AE42,'Finish order'!$E:$K,3,FALSE()),"")</f>
        <v/>
      </c>
      <c r="AI42" s="22" t="str">
        <f aca="false">IFERROR(VLOOKUP(AE$1&amp;":"&amp;AE42,'Finish order'!$E:$K,2,FALSE()),"")</f>
        <v/>
      </c>
      <c r="AL42" s="22" t="n">
        <v>41</v>
      </c>
      <c r="AM42" s="22" t="str">
        <f aca="false">IFERROR(VLOOKUP(AL$1&amp;":"&amp;AL42,'Finish order'!$E:$K,4,FALSE()),"")</f>
        <v/>
      </c>
      <c r="AN42" s="22" t="str">
        <f aca="false">IFERROR(VLOOKUP(AL$1&amp;":"&amp;AL42,'Finish order'!$E:$K,5,FALSE()),"")</f>
        <v/>
      </c>
      <c r="AO42" s="30" t="str">
        <f aca="false">IFERROR(VLOOKUP(AL$1&amp;":"&amp;AL42,'Finish order'!$E:$K,3,FALSE()),"")</f>
        <v/>
      </c>
      <c r="AP42" s="22" t="str">
        <f aca="false">IFERROR(VLOOKUP(AL$1&amp;":"&amp;AL42,'Finish order'!$E:$K,2,FALSE()),"")</f>
        <v/>
      </c>
      <c r="AS42" s="22" t="n">
        <v>41</v>
      </c>
      <c r="AT42" s="22" t="str">
        <f aca="false">IFERROR(VLOOKUP(AS$1&amp;":"&amp;AS42,'Finish order'!$E:$K,4,FALSE()),"")</f>
        <v/>
      </c>
      <c r="AU42" s="22" t="str">
        <f aca="false">IFERROR(VLOOKUP(AS$1&amp;":"&amp;AS42,'Finish order'!$E:$K,5,FALSE()),"")</f>
        <v/>
      </c>
      <c r="AV42" s="30" t="str">
        <f aca="false">IFERROR(VLOOKUP(AS$1&amp;":"&amp;AS42,'Finish order'!$E:$K,3,FALSE()),"")</f>
        <v/>
      </c>
      <c r="AW42" s="22" t="str">
        <f aca="false">IFERROR(VLOOKUP(AS$1&amp;":"&amp;AS42,'Finish order'!$E:$K,2,FALSE()),"")</f>
        <v/>
      </c>
      <c r="AZ42" s="22" t="n">
        <v>41</v>
      </c>
      <c r="BA42" s="22" t="str">
        <f aca="false">IFERROR(VLOOKUP(AZ$1&amp;":"&amp;AZ42,'Finish order'!$E:$K,4,FALSE()),"")</f>
        <v/>
      </c>
      <c r="BB42" s="22" t="str">
        <f aca="false">IFERROR(VLOOKUP(AZ$1&amp;":"&amp;AZ42,'Finish order'!$E:$K,5,FALSE()),"")</f>
        <v/>
      </c>
      <c r="BC42" s="30" t="str">
        <f aca="false">IFERROR(VLOOKUP(AZ$1&amp;":"&amp;AZ42,'Finish order'!$E:$K,3,FALSE()),"")</f>
        <v/>
      </c>
      <c r="BD42" s="22" t="str">
        <f aca="false">IFERROR(VLOOKUP(AZ$1&amp;":"&amp;AZ42,'Finish order'!$E:$K,2,FALSE()),"")</f>
        <v/>
      </c>
      <c r="BG42" s="22" t="n">
        <v>41</v>
      </c>
      <c r="BH42" s="22" t="str">
        <f aca="false">IFERROR(VLOOKUP(BG$1&amp;":"&amp;BG42,'Finish order'!$E:$K,4,FALSE()),"")</f>
        <v/>
      </c>
      <c r="BI42" s="22" t="str">
        <f aca="false">IFERROR(VLOOKUP(BG$1&amp;":"&amp;BG42,'Finish order'!$E:$K,5,FALSE()),"")</f>
        <v/>
      </c>
      <c r="BJ42" s="30" t="str">
        <f aca="false">IFERROR(VLOOKUP(BG$1&amp;":"&amp;BG42,'Finish order'!$E:$K,3,FALSE()),"")</f>
        <v/>
      </c>
      <c r="BK42" s="22" t="str">
        <f aca="false">IFERROR(VLOOKUP(BG$1&amp;":"&amp;BG42,'Finish order'!$E:$K,2,FALSE()),"")</f>
        <v/>
      </c>
      <c r="BN42" s="22" t="n">
        <v>41</v>
      </c>
      <c r="BO42" s="22" t="str">
        <f aca="false">IFERROR(VLOOKUP(BN$1&amp;":"&amp;BN42,'Finish order'!$E:$K,4,FALSE()),"")</f>
        <v/>
      </c>
      <c r="BP42" s="22" t="str">
        <f aca="false">IFERROR(VLOOKUP(BN$1&amp;":"&amp;BN42,'Finish order'!$E:$K,5,FALSE()),"")</f>
        <v/>
      </c>
      <c r="BQ42" s="30" t="str">
        <f aca="false">IFERROR(VLOOKUP(BN$1&amp;":"&amp;BN42,'Finish order'!$E:$K,3,FALSE()),"")</f>
        <v/>
      </c>
      <c r="BR42" s="22" t="str">
        <f aca="false">IFERROR(VLOOKUP(BN$1&amp;":"&amp;BN42,'Finish order'!$E:$K,2,FALSE()),"")</f>
        <v/>
      </c>
      <c r="BU42" s="22" t="n">
        <v>41</v>
      </c>
      <c r="BV42" s="30" t="str">
        <f aca="false">IFERROR(VLOOKUP(BU$1&amp;":"&amp;BU42,'Finish order'!$E:$K,4,FALSE()),"")</f>
        <v/>
      </c>
      <c r="BW42" s="22" t="str">
        <f aca="false">IFERROR(VLOOKUP(BU$1&amp;":"&amp;BU42,'Finish order'!$E:$K,5,FALSE()),"")</f>
        <v/>
      </c>
      <c r="BX42" s="30" t="str">
        <f aca="false">IFERROR(VLOOKUP(BU$1&amp;":"&amp;BU42,'Finish order'!$E:$K,3,FALSE()),"")</f>
        <v/>
      </c>
      <c r="BY42" s="22" t="str">
        <f aca="false">IFERROR(VLOOKUP(BU$1&amp;":"&amp;BU42,'Finish order'!$E:$K,2,FALSE()),"")</f>
        <v/>
      </c>
      <c r="CB42" s="22" t="n">
        <v>41</v>
      </c>
      <c r="CC42" s="30" t="str">
        <f aca="false">IFERROR(VLOOKUP(CB$1&amp;":"&amp;CB42,'Finish order'!$E:$K,4,FALSE()),"")</f>
        <v/>
      </c>
      <c r="CD42" s="22" t="str">
        <f aca="false">IFERROR(VLOOKUP(CB$1&amp;":"&amp;CB42,'Finish order'!$E:$K,5,FALSE()),"")</f>
        <v/>
      </c>
      <c r="CE42" s="30" t="str">
        <f aca="false">IFERROR(VLOOKUP(CB$1&amp;":"&amp;CB42,'Finish order'!$E:$K,3,FALSE()),"")</f>
        <v/>
      </c>
      <c r="CF42" s="22" t="str">
        <f aca="false">IFERROR(VLOOKUP(CB$1&amp;":"&amp;CB42,'Finish order'!$E:$K,2,FALSE()),"")</f>
        <v/>
      </c>
      <c r="CI42" s="31" t="n">
        <v>41</v>
      </c>
      <c r="CJ42" s="22" t="str">
        <f aca="false">IFERROR(VLOOKUP(CI$1&amp;":"&amp;CI42,'Finish order'!$E:$K,4,FALSE()),"")</f>
        <v/>
      </c>
      <c r="CK42" s="22" t="str">
        <f aca="false">IFERROR(VLOOKUP(CI$1&amp;":"&amp;CI42,'Finish order'!$E:$K,5,FALSE()),"")</f>
        <v/>
      </c>
      <c r="CL42" s="30" t="str">
        <f aca="false">IFERROR(VLOOKUP(CI$1&amp;":"&amp;CI42,'Finish order'!$E:$K,3,FALSE()),"")</f>
        <v/>
      </c>
      <c r="CM42" s="22" t="str">
        <f aca="false">IFERROR(VLOOKUP(CI$1&amp;":"&amp;CI42,'Finish order'!$E:$K,2,FALSE()),"")</f>
        <v/>
      </c>
      <c r="CP42" s="31" t="n">
        <v>41</v>
      </c>
      <c r="CQ42" s="22" t="str">
        <f aca="false">IFERROR(VLOOKUP(CP$1&amp;":"&amp;CP42,'Finish order'!$E:$K,4,FALSE()),"")</f>
        <v/>
      </c>
      <c r="CR42" s="22" t="str">
        <f aca="false">IFERROR(VLOOKUP(CP$1&amp;":"&amp;CP42,'Finish order'!$E:$K,5,FALSE()),"")</f>
        <v/>
      </c>
      <c r="CS42" s="30" t="str">
        <f aca="false">IFERROR(VLOOKUP(CP$1&amp;":"&amp;CP42,'Finish order'!$E:$K,3,FALSE()),"")</f>
        <v/>
      </c>
      <c r="CT42" s="22" t="str">
        <f aca="false">IFERROR(VLOOKUP(CP$1&amp;":"&amp;CP42,'Finish order'!$E:$K,2,FALSE()),"")</f>
        <v/>
      </c>
      <c r="CW42" s="22" t="n">
        <v>41</v>
      </c>
      <c r="CX42" s="22" t="str">
        <f aca="false">IFERROR(VLOOKUP(CW$1&amp;":"&amp;CW42,'Finish order'!$E:$K,4,FALSE()),"")</f>
        <v/>
      </c>
      <c r="CY42" s="22" t="str">
        <f aca="false">IFERROR(VLOOKUP(CW$1&amp;":"&amp;CW42,'Finish order'!$E:$K,5,FALSE()),"")</f>
        <v/>
      </c>
      <c r="CZ42" s="30" t="str">
        <f aca="false">IFERROR(VLOOKUP(CW$1&amp;":"&amp;CW42,'Finish order'!$E:$K,3,FALSE()),"")</f>
        <v/>
      </c>
      <c r="DA42" s="22" t="str">
        <f aca="false">IFERROR(VLOOKUP(CW$1&amp;":"&amp;CW42,'Finish order'!$E:$K,2,FALSE()),"")</f>
        <v/>
      </c>
      <c r="DD42" s="22" t="n">
        <v>41</v>
      </c>
      <c r="DE42" s="22" t="str">
        <f aca="false">IFERROR(VLOOKUP(DD$1&amp;":"&amp;DD42,'Finish order'!$E:$K,4,FALSE()),"")</f>
        <v/>
      </c>
      <c r="DF42" s="22" t="str">
        <f aca="false">IFERROR(VLOOKUP(DD$1&amp;":"&amp;DD42,'Finish order'!$E:$K,5,FALSE()),"")</f>
        <v/>
      </c>
      <c r="DG42" s="30" t="str">
        <f aca="false">IFERROR(VLOOKUP(DD$1&amp;":"&amp;DD42,'Finish order'!$E:$K,3,FALSE()),"")</f>
        <v/>
      </c>
      <c r="DH42" s="22" t="str">
        <f aca="false">IFERROR(VLOOKUP(DD$1&amp;":"&amp;DD42,'Finish order'!$E:$K,2,FALSE()),"")</f>
        <v/>
      </c>
      <c r="DI42" s="30"/>
      <c r="DK42" s="22" t="n">
        <v>41</v>
      </c>
      <c r="DL42" s="22" t="str">
        <f aca="false">IFERROR(VLOOKUP(DK$1&amp;":"&amp;DK42,'Finish order'!$E:$K,4,FALSE()),"")</f>
        <v/>
      </c>
      <c r="DM42" s="22" t="str">
        <f aca="false">IFERROR(VLOOKUP(DK$1&amp;":"&amp;DK42,'Finish order'!$E:$K,5,FALSE()),"")</f>
        <v/>
      </c>
      <c r="DN42" s="30" t="str">
        <f aca="false">IFERROR(VLOOKUP(DK$1&amp;":"&amp;DK42,'Finish order'!$E:$K,3,FALSE()),"")</f>
        <v/>
      </c>
      <c r="DO42" s="22" t="str">
        <f aca="false">IFERROR(VLOOKUP(DK$1&amp;":"&amp;DK42,'Finish order'!$E:$K,2,FALSE()),"")</f>
        <v/>
      </c>
      <c r="DR42" s="22" t="n">
        <v>41</v>
      </c>
      <c r="DS42" s="22" t="str">
        <f aca="false">IFERROR(VLOOKUP(DR$1&amp;":"&amp;DR42,'Finish order'!$E:$K,4,FALSE()),"")</f>
        <v/>
      </c>
      <c r="DT42" s="22" t="str">
        <f aca="false">IFERROR(VLOOKUP(DR$1&amp;":"&amp;DR42,'Finish order'!$E:$K,5,FALSE()),"")</f>
        <v/>
      </c>
      <c r="DU42" s="30" t="str">
        <f aca="false">IFERROR(VLOOKUP(DR$1&amp;":"&amp;DR42,'Finish order'!$E:$K,3,FALSE()),"")</f>
        <v/>
      </c>
      <c r="DV42" s="22" t="str">
        <f aca="false">IFERROR(VLOOKUP(DR$1&amp;":"&amp;DR42,'Finish order'!$E:$K,2,FALSE()),"")</f>
        <v/>
      </c>
      <c r="DW42" s="30"/>
    </row>
    <row r="43" customFormat="false" ht="15" hidden="false" customHeight="false" outlineLevel="0" collapsed="false">
      <c r="A43" s="22" t="n">
        <v>42</v>
      </c>
      <c r="B43" s="22" t="str">
        <f aca="false">IFERROR(VLOOKUP($A$1&amp;":"&amp;A43,'Finish order'!C:K,6,FALSE()),"")</f>
        <v>Matt Rylatt</v>
      </c>
      <c r="C43" s="22" t="str">
        <f aca="false">IFERROR(VLOOKUP(A$1&amp;":"&amp;A43,'Finish order'!$C:$K,9,FALSE()),"")</f>
        <v>M60</v>
      </c>
      <c r="D43" s="22" t="str">
        <f aca="false">IFERROR(VLOOKUP(A$1&amp;":"&amp;A43,'Finish order'!$C:$K,7,FALSE()),"")</f>
        <v>York Triathlon Club</v>
      </c>
      <c r="E43" s="30" t="n">
        <f aca="false">IFERROR(VLOOKUP($A$1&amp;":"&amp;A43,'Finish order'!C:K,5,FALSE()),"")</f>
        <v>0.0650810185185185</v>
      </c>
      <c r="F43" s="22" t="n">
        <f aca="false">IFERROR(VLOOKUP($A$1&amp;":"&amp;A43,'Finish order'!C:K,4,FALSE()),"")</f>
        <v>901</v>
      </c>
      <c r="G43" s="31" t="n">
        <f aca="false" t="array" ref="G43:G43">IFERROR(SMALL(IF($D$2:$D952=D43,$A$2:$A$911*1.001),1),"")</f>
        <v>42.042</v>
      </c>
      <c r="H43" s="31" t="str">
        <f aca="false" t="array" ref="H43:H43">IFERROR(SMALL(IF($D$2:$D952=D43,$A$2:$A$911*1.0001),2),"")</f>
        <v/>
      </c>
      <c r="I43" s="31" t="str">
        <f aca="false" t="array" ref="I43:I43">IFERROR(SMALL(IF($D$2:$D952=D43,$A$2:$A$911*1.00001),3),"")</f>
        <v/>
      </c>
      <c r="J43" s="31" t="str">
        <f aca="false" t="array" ref="J43:J43">IFERROR(SMALL(IF($D$2:$D952=D43,$A$2:$A$911*1.000001),4),"")</f>
        <v/>
      </c>
      <c r="K43" s="31" t="str">
        <f aca="false">IF(A43&lt;&gt;"", IF(COUNT(G43:J43)=4, SUM(G43:J43), "No"), "")</f>
        <v>No</v>
      </c>
      <c r="L43" s="31" t="str">
        <f aca="false">IF(A43&lt;&gt;"", IF(COUNT(G43:I43)=3, SUM(G43:I43), "No"), "")</f>
        <v>No</v>
      </c>
      <c r="M43" s="31" t="str">
        <f aca="false">IF(A43&lt;&gt;"", IF(COUNT(G43:H43)=2, SUM(G43:H43), "No"), "")</f>
        <v>No</v>
      </c>
      <c r="N43" s="31" t="str">
        <f aca="false">Table1[[#This Row],[Club]]&amp;":"&amp;Table1[[#Headers],[Male]]</f>
        <v>York Triathlon Club:Male</v>
      </c>
      <c r="P43" s="22" t="n">
        <v>42</v>
      </c>
      <c r="Q43" s="22" t="str">
        <f aca="false">IFERROR(VLOOKUP(P$1&amp;":"&amp;P43,'Finish order'!$C:$K,6,FALSE()),"")</f>
        <v/>
      </c>
      <c r="R43" s="22" t="str">
        <f aca="false">IFERROR(VLOOKUP(P$1&amp;":"&amp;P43,'Finish order'!$C:$K,9,FALSE()),"")</f>
        <v/>
      </c>
      <c r="S43" s="22" t="str">
        <f aca="false">IFERROR(VLOOKUP(P$1&amp;":"&amp;P43,'Finish order'!$C:$K,7,FALSE()),"")</f>
        <v/>
      </c>
      <c r="T43" s="30" t="str">
        <f aca="false">IFERROR(VLOOKUP(P$1&amp;":"&amp;P43,'Finish order'!$C:$K,5,FALSE()),"")</f>
        <v/>
      </c>
      <c r="U43" s="22" t="str">
        <f aca="false">IFERROR(VLOOKUP(P$1&amp;":"&amp;P43,'Finish order'!$C:$K,4,FALSE()),"")</f>
        <v/>
      </c>
      <c r="V43" s="31" t="str">
        <f aca="false" t="array" ref="V43:V43">IFERROR(SMALL(IF($S$2:$S952=S43,$P$2:$P$911*1.001),1),"")</f>
        <v/>
      </c>
      <c r="W43" s="31" t="str">
        <f aca="false" t="array" ref="W43:W43">IFERROR(SMALL(IF($S$2:$S952=S43,$P$2:$P$911*1.0001),2),"")</f>
        <v/>
      </c>
      <c r="X43" s="31" t="str">
        <f aca="false" t="array" ref="X43:X43">IFERROR(SMALL(IF($S$2:$S952=S43,$P$2:$P$911*1.00001),3),"")</f>
        <v/>
      </c>
      <c r="Y43" s="31" t="str">
        <f aca="false" t="array" ref="Y43:Y43">IFERROR(SMALL(IF($S$2:$S952=S43,$P$2:$P$911*1.000001),4),"")</f>
        <v/>
      </c>
      <c r="Z43" s="31" t="str">
        <f aca="false">IF(P43&lt;&gt;"", IF(COUNT(V43:Y43)=4, SUM(V43:Y43), "No"), "")</f>
        <v>No</v>
      </c>
      <c r="AA43" s="31" t="str">
        <f aca="false">IF(P43&lt;&gt;"", IF(COUNT(V43:X43)=3, SUM(V43:X43), "No"), "")</f>
        <v>No</v>
      </c>
      <c r="AB43" s="31" t="str">
        <f aca="false">IF(P43&lt;&gt;"", IF(COUNT(V43:W43)=2, SUM(V43:W43), "No"), "")</f>
        <v>No</v>
      </c>
      <c r="AC43" s="31" t="str">
        <f aca="false">Table4[[#This Row],[Club]]&amp;":"&amp;Table4[[#Headers],[Female]]</f>
        <v>:Female</v>
      </c>
      <c r="AE43" s="22" t="n">
        <v>42</v>
      </c>
      <c r="AF43" s="22" t="str">
        <f aca="false">IFERROR(VLOOKUP(AE$1&amp;":"&amp;AE43,'Finish order'!$E:$K,4,FALSE()),"")</f>
        <v/>
      </c>
      <c r="AG43" s="22" t="str">
        <f aca="false">IFERROR(VLOOKUP(AE$1&amp;":"&amp;AE43,'Finish order'!$E:$K,5,FALSE()),"")</f>
        <v/>
      </c>
      <c r="AH43" s="30" t="str">
        <f aca="false">IFERROR(VLOOKUP(AE$1&amp;":"&amp;AE43,'Finish order'!$E:$K,3,FALSE()),"")</f>
        <v/>
      </c>
      <c r="AI43" s="22" t="str">
        <f aca="false">IFERROR(VLOOKUP(AE$1&amp;":"&amp;AE43,'Finish order'!$E:$K,2,FALSE()),"")</f>
        <v/>
      </c>
      <c r="AL43" s="22" t="n">
        <v>42</v>
      </c>
      <c r="AM43" s="22" t="str">
        <f aca="false">IFERROR(VLOOKUP(AL$1&amp;":"&amp;AL43,'Finish order'!$E:$K,4,FALSE()),"")</f>
        <v/>
      </c>
      <c r="AN43" s="22" t="str">
        <f aca="false">IFERROR(VLOOKUP(AL$1&amp;":"&amp;AL43,'Finish order'!$E:$K,5,FALSE()),"")</f>
        <v/>
      </c>
      <c r="AO43" s="30" t="str">
        <f aca="false">IFERROR(VLOOKUP(AL$1&amp;":"&amp;AL43,'Finish order'!$E:$K,3,FALSE()),"")</f>
        <v/>
      </c>
      <c r="AP43" s="22" t="str">
        <f aca="false">IFERROR(VLOOKUP(AL$1&amp;":"&amp;AL43,'Finish order'!$E:$K,2,FALSE()),"")</f>
        <v/>
      </c>
      <c r="AS43" s="22" t="n">
        <v>42</v>
      </c>
      <c r="AT43" s="22" t="str">
        <f aca="false">IFERROR(VLOOKUP(AS$1&amp;":"&amp;AS43,'Finish order'!$E:$K,4,FALSE()),"")</f>
        <v/>
      </c>
      <c r="AU43" s="22" t="str">
        <f aca="false">IFERROR(VLOOKUP(AS$1&amp;":"&amp;AS43,'Finish order'!$E:$K,5,FALSE()),"")</f>
        <v/>
      </c>
      <c r="AV43" s="30" t="str">
        <f aca="false">IFERROR(VLOOKUP(AS$1&amp;":"&amp;AS43,'Finish order'!$E:$K,3,FALSE()),"")</f>
        <v/>
      </c>
      <c r="AW43" s="22" t="str">
        <f aca="false">IFERROR(VLOOKUP(AS$1&amp;":"&amp;AS43,'Finish order'!$E:$K,2,FALSE()),"")</f>
        <v/>
      </c>
      <c r="AZ43" s="22" t="n">
        <v>42</v>
      </c>
      <c r="BA43" s="22" t="str">
        <f aca="false">IFERROR(VLOOKUP(AZ$1&amp;":"&amp;AZ43,'Finish order'!$E:$K,4,FALSE()),"")</f>
        <v/>
      </c>
      <c r="BB43" s="22" t="str">
        <f aca="false">IFERROR(VLOOKUP(AZ$1&amp;":"&amp;AZ43,'Finish order'!$E:$K,5,FALSE()),"")</f>
        <v/>
      </c>
      <c r="BC43" s="30" t="str">
        <f aca="false">IFERROR(VLOOKUP(AZ$1&amp;":"&amp;AZ43,'Finish order'!$E:$K,3,FALSE()),"")</f>
        <v/>
      </c>
      <c r="BD43" s="22" t="str">
        <f aca="false">IFERROR(VLOOKUP(AZ$1&amp;":"&amp;AZ43,'Finish order'!$E:$K,2,FALSE()),"")</f>
        <v/>
      </c>
      <c r="BG43" s="22" t="n">
        <v>42</v>
      </c>
      <c r="BH43" s="22" t="str">
        <f aca="false">IFERROR(VLOOKUP(BG$1&amp;":"&amp;BG43,'Finish order'!$E:$K,4,FALSE()),"")</f>
        <v/>
      </c>
      <c r="BI43" s="22" t="str">
        <f aca="false">IFERROR(VLOOKUP(BG$1&amp;":"&amp;BG43,'Finish order'!$E:$K,5,FALSE()),"")</f>
        <v/>
      </c>
      <c r="BJ43" s="30" t="str">
        <f aca="false">IFERROR(VLOOKUP(BG$1&amp;":"&amp;BG43,'Finish order'!$E:$K,3,FALSE()),"")</f>
        <v/>
      </c>
      <c r="BK43" s="22" t="str">
        <f aca="false">IFERROR(VLOOKUP(BG$1&amp;":"&amp;BG43,'Finish order'!$E:$K,2,FALSE()),"")</f>
        <v/>
      </c>
      <c r="BN43" s="22" t="n">
        <v>42</v>
      </c>
      <c r="BO43" s="22" t="str">
        <f aca="false">IFERROR(VLOOKUP(BN$1&amp;":"&amp;BN43,'Finish order'!$E:$K,4,FALSE()),"")</f>
        <v/>
      </c>
      <c r="BP43" s="22" t="str">
        <f aca="false">IFERROR(VLOOKUP(BN$1&amp;":"&amp;BN43,'Finish order'!$E:$K,5,FALSE()),"")</f>
        <v/>
      </c>
      <c r="BQ43" s="30" t="str">
        <f aca="false">IFERROR(VLOOKUP(BN$1&amp;":"&amp;BN43,'Finish order'!$E:$K,3,FALSE()),"")</f>
        <v/>
      </c>
      <c r="BR43" s="22" t="str">
        <f aca="false">IFERROR(VLOOKUP(BN$1&amp;":"&amp;BN43,'Finish order'!$E:$K,2,FALSE()),"")</f>
        <v/>
      </c>
      <c r="BU43" s="22" t="n">
        <v>42</v>
      </c>
      <c r="BV43" s="30" t="str">
        <f aca="false">IFERROR(VLOOKUP(BU$1&amp;":"&amp;BU43,'Finish order'!$E:$K,4,FALSE()),"")</f>
        <v/>
      </c>
      <c r="BW43" s="22" t="str">
        <f aca="false">IFERROR(VLOOKUP(BU$1&amp;":"&amp;BU43,'Finish order'!$E:$K,5,FALSE()),"")</f>
        <v/>
      </c>
      <c r="BX43" s="30" t="str">
        <f aca="false">IFERROR(VLOOKUP(BU$1&amp;":"&amp;BU43,'Finish order'!$E:$K,3,FALSE()),"")</f>
        <v/>
      </c>
      <c r="BY43" s="22" t="str">
        <f aca="false">IFERROR(VLOOKUP(BU$1&amp;":"&amp;BU43,'Finish order'!$E:$K,2,FALSE()),"")</f>
        <v/>
      </c>
      <c r="CB43" s="22" t="n">
        <v>42</v>
      </c>
      <c r="CC43" s="30" t="str">
        <f aca="false">IFERROR(VLOOKUP(CB$1&amp;":"&amp;CB43,'Finish order'!$E:$K,4,FALSE()),"")</f>
        <v/>
      </c>
      <c r="CD43" s="22" t="str">
        <f aca="false">IFERROR(VLOOKUP(CB$1&amp;":"&amp;CB43,'Finish order'!$E:$K,5,FALSE()),"")</f>
        <v/>
      </c>
      <c r="CE43" s="30" t="str">
        <f aca="false">IFERROR(VLOOKUP(CB$1&amp;":"&amp;CB43,'Finish order'!$E:$K,3,FALSE()),"")</f>
        <v/>
      </c>
      <c r="CF43" s="22" t="str">
        <f aca="false">IFERROR(VLOOKUP(CB$1&amp;":"&amp;CB43,'Finish order'!$E:$K,2,FALSE()),"")</f>
        <v/>
      </c>
      <c r="CI43" s="31" t="n">
        <v>42</v>
      </c>
      <c r="CJ43" s="22" t="str">
        <f aca="false">IFERROR(VLOOKUP(CI$1&amp;":"&amp;CI43,'Finish order'!$E:$K,4,FALSE()),"")</f>
        <v/>
      </c>
      <c r="CK43" s="22" t="str">
        <f aca="false">IFERROR(VLOOKUP(CI$1&amp;":"&amp;CI43,'Finish order'!$E:$K,5,FALSE()),"")</f>
        <v/>
      </c>
      <c r="CL43" s="30" t="str">
        <f aca="false">IFERROR(VLOOKUP(CI$1&amp;":"&amp;CI43,'Finish order'!$E:$K,3,FALSE()),"")</f>
        <v/>
      </c>
      <c r="CM43" s="22" t="str">
        <f aca="false">IFERROR(VLOOKUP(CI$1&amp;":"&amp;CI43,'Finish order'!$E:$K,2,FALSE()),"")</f>
        <v/>
      </c>
      <c r="CP43" s="31" t="n">
        <v>42</v>
      </c>
      <c r="CQ43" s="22" t="str">
        <f aca="false">IFERROR(VLOOKUP(CP$1&amp;":"&amp;CP43,'Finish order'!$E:$K,4,FALSE()),"")</f>
        <v/>
      </c>
      <c r="CR43" s="22" t="str">
        <f aca="false">IFERROR(VLOOKUP(CP$1&amp;":"&amp;CP43,'Finish order'!$E:$K,5,FALSE()),"")</f>
        <v/>
      </c>
      <c r="CS43" s="30" t="str">
        <f aca="false">IFERROR(VLOOKUP(CP$1&amp;":"&amp;CP43,'Finish order'!$E:$K,3,FALSE()),"")</f>
        <v/>
      </c>
      <c r="CT43" s="22" t="str">
        <f aca="false">IFERROR(VLOOKUP(CP$1&amp;":"&amp;CP43,'Finish order'!$E:$K,2,FALSE()),"")</f>
        <v/>
      </c>
      <c r="CW43" s="22" t="n">
        <v>42</v>
      </c>
      <c r="CX43" s="22" t="str">
        <f aca="false">IFERROR(VLOOKUP(CW$1&amp;":"&amp;CW43,'Finish order'!$E:$K,4,FALSE()),"")</f>
        <v/>
      </c>
      <c r="CY43" s="22" t="str">
        <f aca="false">IFERROR(VLOOKUP(CW$1&amp;":"&amp;CW43,'Finish order'!$E:$K,5,FALSE()),"")</f>
        <v/>
      </c>
      <c r="CZ43" s="30" t="str">
        <f aca="false">IFERROR(VLOOKUP(CW$1&amp;":"&amp;CW43,'Finish order'!$E:$K,3,FALSE()),"")</f>
        <v/>
      </c>
      <c r="DA43" s="22" t="str">
        <f aca="false">IFERROR(VLOOKUP(CW$1&amp;":"&amp;CW43,'Finish order'!$E:$K,2,FALSE()),"")</f>
        <v/>
      </c>
      <c r="DD43" s="22" t="n">
        <v>42</v>
      </c>
      <c r="DE43" s="22" t="str">
        <f aca="false">IFERROR(VLOOKUP(DD$1&amp;":"&amp;DD43,'Finish order'!$E:$K,4,FALSE()),"")</f>
        <v/>
      </c>
      <c r="DF43" s="22" t="str">
        <f aca="false">IFERROR(VLOOKUP(DD$1&amp;":"&amp;DD43,'Finish order'!$E:$K,5,FALSE()),"")</f>
        <v/>
      </c>
      <c r="DG43" s="30" t="str">
        <f aca="false">IFERROR(VLOOKUP(DD$1&amp;":"&amp;DD43,'Finish order'!$E:$K,3,FALSE()),"")</f>
        <v/>
      </c>
      <c r="DH43" s="22" t="str">
        <f aca="false">IFERROR(VLOOKUP(DD$1&amp;":"&amp;DD43,'Finish order'!$E:$K,2,FALSE()),"")</f>
        <v/>
      </c>
      <c r="DI43" s="30"/>
      <c r="DK43" s="22" t="n">
        <v>42</v>
      </c>
      <c r="DL43" s="22" t="str">
        <f aca="false">IFERROR(VLOOKUP(DK$1&amp;":"&amp;DK43,'Finish order'!$E:$K,4,FALSE()),"")</f>
        <v/>
      </c>
      <c r="DM43" s="22" t="str">
        <f aca="false">IFERROR(VLOOKUP(DK$1&amp;":"&amp;DK43,'Finish order'!$E:$K,5,FALSE()),"")</f>
        <v/>
      </c>
      <c r="DN43" s="30" t="str">
        <f aca="false">IFERROR(VLOOKUP(DK$1&amp;":"&amp;DK43,'Finish order'!$E:$K,3,FALSE()),"")</f>
        <v/>
      </c>
      <c r="DO43" s="22" t="str">
        <f aca="false">IFERROR(VLOOKUP(DK$1&amp;":"&amp;DK43,'Finish order'!$E:$K,2,FALSE()),"")</f>
        <v/>
      </c>
      <c r="DR43" s="22" t="n">
        <v>42</v>
      </c>
      <c r="DS43" s="22" t="str">
        <f aca="false">IFERROR(VLOOKUP(DR$1&amp;":"&amp;DR43,'Finish order'!$E:$K,4,FALSE()),"")</f>
        <v/>
      </c>
      <c r="DT43" s="22" t="str">
        <f aca="false">IFERROR(VLOOKUP(DR$1&amp;":"&amp;DR43,'Finish order'!$E:$K,5,FALSE()),"")</f>
        <v/>
      </c>
      <c r="DU43" s="30" t="str">
        <f aca="false">IFERROR(VLOOKUP(DR$1&amp;":"&amp;DR43,'Finish order'!$E:$K,3,FALSE()),"")</f>
        <v/>
      </c>
      <c r="DV43" s="22" t="str">
        <f aca="false">IFERROR(VLOOKUP(DR$1&amp;":"&amp;DR43,'Finish order'!$E:$K,2,FALSE()),"")</f>
        <v/>
      </c>
      <c r="DW43" s="30"/>
    </row>
    <row r="44" customFormat="false" ht="15" hidden="false" customHeight="false" outlineLevel="0" collapsed="false">
      <c r="A44" s="22" t="n">
        <v>43</v>
      </c>
      <c r="B44" s="22" t="str">
        <f aca="false">IFERROR(VLOOKUP($A$1&amp;":"&amp;A44,'Finish order'!C:K,6,FALSE()),"")</f>
        <v>Peter Walsh</v>
      </c>
      <c r="C44" s="22" t="str">
        <f aca="false">IFERROR(VLOOKUP(A$1&amp;":"&amp;A44,'Finish order'!$C:$K,9,FALSE()),"")</f>
        <v>M55</v>
      </c>
      <c r="D44" s="22" t="str">
        <f aca="false">IFERROR(VLOOKUP(A$1&amp;":"&amp;A44,'Finish order'!$C:$K,7,FALSE()),"")</f>
        <v>Loftus &amp; Whitby AC</v>
      </c>
      <c r="E44" s="30" t="n">
        <f aca="false">IFERROR(VLOOKUP($A$1&amp;":"&amp;A44,'Finish order'!C:K,5,FALSE()),"")</f>
        <v>0.066087962962963</v>
      </c>
      <c r="F44" s="22" t="n">
        <f aca="false">IFERROR(VLOOKUP($A$1&amp;":"&amp;A44,'Finish order'!C:K,4,FALSE()),"")</f>
        <v>800</v>
      </c>
      <c r="G44" s="31" t="n">
        <f aca="false" t="array" ref="G44:G44">IFERROR(SMALL(IF($D$2:$D953=D44,$A$2:$A$911*1.001),1),"")</f>
        <v>14.014</v>
      </c>
      <c r="H44" s="31" t="n">
        <f aca="false" t="array" ref="H44:H44">IFERROR(SMALL(IF($D$2:$D953=D44,$A$2:$A$911*1.0001),2),"")</f>
        <v>24.0024</v>
      </c>
      <c r="I44" s="31" t="n">
        <f aca="false" t="array" ref="I44:I44">IFERROR(SMALL(IF($D$2:$D953=D44,$A$2:$A$911*1.00001),3),"")</f>
        <v>36.00036</v>
      </c>
      <c r="J44" s="31" t="n">
        <f aca="false" t="array" ref="J44:J44">IFERROR(SMALL(IF($D$2:$D953=D44,$A$2:$A$911*1.000001),4),"")</f>
        <v>43.000043</v>
      </c>
      <c r="K44" s="31" t="n">
        <f aca="false">IF(A44&lt;&gt;"", IF(COUNT(G44:J44)=4, SUM(G44:J44), "No"), "")</f>
        <v>117.016803</v>
      </c>
      <c r="L44" s="31" t="n">
        <f aca="false">IF(A44&lt;&gt;"", IF(COUNT(G44:I44)=3, SUM(G44:I44), "No"), "")</f>
        <v>74.01676</v>
      </c>
      <c r="M44" s="31" t="n">
        <f aca="false">IF(A44&lt;&gt;"", IF(COUNT(G44:H44)=2, SUM(G44:H44), "No"), "")</f>
        <v>38.0164</v>
      </c>
      <c r="N44" s="31" t="str">
        <f aca="false">Table1[[#This Row],[Club]]&amp;":"&amp;Table1[[#Headers],[Male]]</f>
        <v>Loftus &amp; Whitby AC:Male</v>
      </c>
      <c r="P44" s="22" t="n">
        <v>43</v>
      </c>
      <c r="Q44" s="22" t="str">
        <f aca="false">IFERROR(VLOOKUP(P$1&amp;":"&amp;P44,'Finish order'!$C:$K,6,FALSE()),"")</f>
        <v/>
      </c>
      <c r="R44" s="22" t="str">
        <f aca="false">IFERROR(VLOOKUP(P$1&amp;":"&amp;P44,'Finish order'!$C:$K,9,FALSE()),"")</f>
        <v/>
      </c>
      <c r="S44" s="22" t="str">
        <f aca="false">IFERROR(VLOOKUP(P$1&amp;":"&amp;P44,'Finish order'!$C:$K,7,FALSE()),"")</f>
        <v/>
      </c>
      <c r="T44" s="30" t="str">
        <f aca="false">IFERROR(VLOOKUP(P$1&amp;":"&amp;P44,'Finish order'!$C:$K,5,FALSE()),"")</f>
        <v/>
      </c>
      <c r="U44" s="22" t="str">
        <f aca="false">IFERROR(VLOOKUP(P$1&amp;":"&amp;P44,'Finish order'!$C:$K,4,FALSE()),"")</f>
        <v/>
      </c>
      <c r="V44" s="31" t="str">
        <f aca="false" t="array" ref="V44:V44">IFERROR(SMALL(IF($S$2:$S953=S44,$P$2:$P$911*1.001),1),"")</f>
        <v/>
      </c>
      <c r="W44" s="31" t="str">
        <f aca="false" t="array" ref="W44:W44">IFERROR(SMALL(IF($S$2:$S953=S44,$P$2:$P$911*1.0001),2),"")</f>
        <v/>
      </c>
      <c r="X44" s="31" t="str">
        <f aca="false" t="array" ref="X44:X44">IFERROR(SMALL(IF($S$2:$S953=S44,$P$2:$P$911*1.00001),3),"")</f>
        <v/>
      </c>
      <c r="Y44" s="31" t="str">
        <f aca="false" t="array" ref="Y44:Y44">IFERROR(SMALL(IF($S$2:$S953=S44,$P$2:$P$911*1.000001),4),"")</f>
        <v/>
      </c>
      <c r="Z44" s="31" t="str">
        <f aca="false">IF(P44&lt;&gt;"", IF(COUNT(V44:Y44)=4, SUM(V44:Y44), "No"), "")</f>
        <v>No</v>
      </c>
      <c r="AA44" s="31" t="str">
        <f aca="false">IF(P44&lt;&gt;"", IF(COUNT(V44:X44)=3, SUM(V44:X44), "No"), "")</f>
        <v>No</v>
      </c>
      <c r="AB44" s="31" t="str">
        <f aca="false">IF(P44&lt;&gt;"", IF(COUNT(V44:W44)=2, SUM(V44:W44), "No"), "")</f>
        <v>No</v>
      </c>
      <c r="AC44" s="31" t="str">
        <f aca="false">Table4[[#This Row],[Club]]&amp;":"&amp;Table4[[#Headers],[Female]]</f>
        <v>:Female</v>
      </c>
      <c r="AE44" s="22" t="n">
        <v>43</v>
      </c>
      <c r="AF44" s="22" t="str">
        <f aca="false">IFERROR(VLOOKUP(AE$1&amp;":"&amp;AE44,'Finish order'!$E:$K,4,FALSE()),"")</f>
        <v/>
      </c>
      <c r="AG44" s="22" t="str">
        <f aca="false">IFERROR(VLOOKUP(AE$1&amp;":"&amp;AE44,'Finish order'!$E:$K,5,FALSE()),"")</f>
        <v/>
      </c>
      <c r="AH44" s="30" t="str">
        <f aca="false">IFERROR(VLOOKUP(AE$1&amp;":"&amp;AE44,'Finish order'!$E:$K,3,FALSE()),"")</f>
        <v/>
      </c>
      <c r="AI44" s="22" t="str">
        <f aca="false">IFERROR(VLOOKUP(AE$1&amp;":"&amp;AE44,'Finish order'!$E:$K,2,FALSE()),"")</f>
        <v/>
      </c>
      <c r="AL44" s="22" t="n">
        <v>43</v>
      </c>
      <c r="AM44" s="22" t="str">
        <f aca="false">IFERROR(VLOOKUP(AL$1&amp;":"&amp;AL44,'Finish order'!$E:$K,4,FALSE()),"")</f>
        <v/>
      </c>
      <c r="AN44" s="22" t="str">
        <f aca="false">IFERROR(VLOOKUP(AL$1&amp;":"&amp;AL44,'Finish order'!$E:$K,5,FALSE()),"")</f>
        <v/>
      </c>
      <c r="AO44" s="30" t="str">
        <f aca="false">IFERROR(VLOOKUP(AL$1&amp;":"&amp;AL44,'Finish order'!$E:$K,3,FALSE()),"")</f>
        <v/>
      </c>
      <c r="AP44" s="22" t="str">
        <f aca="false">IFERROR(VLOOKUP(AL$1&amp;":"&amp;AL44,'Finish order'!$E:$K,2,FALSE()),"")</f>
        <v/>
      </c>
      <c r="AS44" s="22" t="n">
        <v>43</v>
      </c>
      <c r="AT44" s="22" t="str">
        <f aca="false">IFERROR(VLOOKUP(AS$1&amp;":"&amp;AS44,'Finish order'!$E:$K,4,FALSE()),"")</f>
        <v/>
      </c>
      <c r="AU44" s="22" t="str">
        <f aca="false">IFERROR(VLOOKUP(AS$1&amp;":"&amp;AS44,'Finish order'!$E:$K,5,FALSE()),"")</f>
        <v/>
      </c>
      <c r="AV44" s="30" t="str">
        <f aca="false">IFERROR(VLOOKUP(AS$1&amp;":"&amp;AS44,'Finish order'!$E:$K,3,FALSE()),"")</f>
        <v/>
      </c>
      <c r="AW44" s="22" t="str">
        <f aca="false">IFERROR(VLOOKUP(AS$1&amp;":"&amp;AS44,'Finish order'!$E:$K,2,FALSE()),"")</f>
        <v/>
      </c>
      <c r="AZ44" s="22" t="n">
        <v>43</v>
      </c>
      <c r="BA44" s="22" t="str">
        <f aca="false">IFERROR(VLOOKUP(AZ$1&amp;":"&amp;AZ44,'Finish order'!$E:$K,4,FALSE()),"")</f>
        <v/>
      </c>
      <c r="BB44" s="22" t="str">
        <f aca="false">IFERROR(VLOOKUP(AZ$1&amp;":"&amp;AZ44,'Finish order'!$E:$K,5,FALSE()),"")</f>
        <v/>
      </c>
      <c r="BC44" s="30" t="str">
        <f aca="false">IFERROR(VLOOKUP(AZ$1&amp;":"&amp;AZ44,'Finish order'!$E:$K,3,FALSE()),"")</f>
        <v/>
      </c>
      <c r="BD44" s="22" t="str">
        <f aca="false">IFERROR(VLOOKUP(AZ$1&amp;":"&amp;AZ44,'Finish order'!$E:$K,2,FALSE()),"")</f>
        <v/>
      </c>
      <c r="BG44" s="22" t="n">
        <v>43</v>
      </c>
      <c r="BH44" s="22" t="str">
        <f aca="false">IFERROR(VLOOKUP(BG$1&amp;":"&amp;BG44,'Finish order'!$E:$K,4,FALSE()),"")</f>
        <v/>
      </c>
      <c r="BI44" s="22" t="str">
        <f aca="false">IFERROR(VLOOKUP(BG$1&amp;":"&amp;BG44,'Finish order'!$E:$K,5,FALSE()),"")</f>
        <v/>
      </c>
      <c r="BJ44" s="30" t="str">
        <f aca="false">IFERROR(VLOOKUP(BG$1&amp;":"&amp;BG44,'Finish order'!$E:$K,3,FALSE()),"")</f>
        <v/>
      </c>
      <c r="BK44" s="22" t="str">
        <f aca="false">IFERROR(VLOOKUP(BG$1&amp;":"&amp;BG44,'Finish order'!$E:$K,2,FALSE()),"")</f>
        <v/>
      </c>
      <c r="BN44" s="22" t="n">
        <v>43</v>
      </c>
      <c r="BO44" s="22" t="str">
        <f aca="false">IFERROR(VLOOKUP(BN$1&amp;":"&amp;BN44,'Finish order'!$E:$K,4,FALSE()),"")</f>
        <v/>
      </c>
      <c r="BP44" s="22" t="str">
        <f aca="false">IFERROR(VLOOKUP(BN$1&amp;":"&amp;BN44,'Finish order'!$E:$K,5,FALSE()),"")</f>
        <v/>
      </c>
      <c r="BQ44" s="30" t="str">
        <f aca="false">IFERROR(VLOOKUP(BN$1&amp;":"&amp;BN44,'Finish order'!$E:$K,3,FALSE()),"")</f>
        <v/>
      </c>
      <c r="BR44" s="22" t="str">
        <f aca="false">IFERROR(VLOOKUP(BN$1&amp;":"&amp;BN44,'Finish order'!$E:$K,2,FALSE()),"")</f>
        <v/>
      </c>
      <c r="BU44" s="22" t="n">
        <v>43</v>
      </c>
      <c r="BV44" s="30" t="str">
        <f aca="false">IFERROR(VLOOKUP(BU$1&amp;":"&amp;BU44,'Finish order'!$E:$K,4,FALSE()),"")</f>
        <v/>
      </c>
      <c r="BW44" s="22" t="str">
        <f aca="false">IFERROR(VLOOKUP(BU$1&amp;":"&amp;BU44,'Finish order'!$E:$K,5,FALSE()),"")</f>
        <v/>
      </c>
      <c r="BX44" s="30" t="str">
        <f aca="false">IFERROR(VLOOKUP(BU$1&amp;":"&amp;BU44,'Finish order'!$E:$K,3,FALSE()),"")</f>
        <v/>
      </c>
      <c r="BY44" s="22" t="str">
        <f aca="false">IFERROR(VLOOKUP(BU$1&amp;":"&amp;BU44,'Finish order'!$E:$K,2,FALSE()),"")</f>
        <v/>
      </c>
      <c r="CB44" s="22" t="n">
        <v>43</v>
      </c>
      <c r="CC44" s="30" t="str">
        <f aca="false">IFERROR(VLOOKUP(CB$1&amp;":"&amp;CB44,'Finish order'!$E:$K,4,FALSE()),"")</f>
        <v/>
      </c>
      <c r="CD44" s="22" t="str">
        <f aca="false">IFERROR(VLOOKUP(CB$1&amp;":"&amp;CB44,'Finish order'!$E:$K,5,FALSE()),"")</f>
        <v/>
      </c>
      <c r="CE44" s="30" t="str">
        <f aca="false">IFERROR(VLOOKUP(CB$1&amp;":"&amp;CB44,'Finish order'!$E:$K,3,FALSE()),"")</f>
        <v/>
      </c>
      <c r="CF44" s="22" t="str">
        <f aca="false">IFERROR(VLOOKUP(CB$1&amp;":"&amp;CB44,'Finish order'!$E:$K,2,FALSE()),"")</f>
        <v/>
      </c>
      <c r="CI44" s="31" t="n">
        <v>43</v>
      </c>
      <c r="CJ44" s="22" t="str">
        <f aca="false">IFERROR(VLOOKUP(CI$1&amp;":"&amp;CI44,'Finish order'!$E:$K,4,FALSE()),"")</f>
        <v/>
      </c>
      <c r="CK44" s="22" t="str">
        <f aca="false">IFERROR(VLOOKUP(CI$1&amp;":"&amp;CI44,'Finish order'!$E:$K,5,FALSE()),"")</f>
        <v/>
      </c>
      <c r="CL44" s="30" t="str">
        <f aca="false">IFERROR(VLOOKUP(CI$1&amp;":"&amp;CI44,'Finish order'!$E:$K,3,FALSE()),"")</f>
        <v/>
      </c>
      <c r="CM44" s="22" t="str">
        <f aca="false">IFERROR(VLOOKUP(CI$1&amp;":"&amp;CI44,'Finish order'!$E:$K,2,FALSE()),"")</f>
        <v/>
      </c>
      <c r="CP44" s="31" t="n">
        <v>43</v>
      </c>
      <c r="CQ44" s="22" t="str">
        <f aca="false">IFERROR(VLOOKUP(CP$1&amp;":"&amp;CP44,'Finish order'!$E:$K,4,FALSE()),"")</f>
        <v/>
      </c>
      <c r="CR44" s="22" t="str">
        <f aca="false">IFERROR(VLOOKUP(CP$1&amp;":"&amp;CP44,'Finish order'!$E:$K,5,FALSE()),"")</f>
        <v/>
      </c>
      <c r="CS44" s="30" t="str">
        <f aca="false">IFERROR(VLOOKUP(CP$1&amp;":"&amp;CP44,'Finish order'!$E:$K,3,FALSE()),"")</f>
        <v/>
      </c>
      <c r="CT44" s="22" t="str">
        <f aca="false">IFERROR(VLOOKUP(CP$1&amp;":"&amp;CP44,'Finish order'!$E:$K,2,FALSE()),"")</f>
        <v/>
      </c>
      <c r="CW44" s="22" t="n">
        <v>43</v>
      </c>
      <c r="CX44" s="22" t="str">
        <f aca="false">IFERROR(VLOOKUP(CW$1&amp;":"&amp;CW44,'Finish order'!$E:$K,4,FALSE()),"")</f>
        <v/>
      </c>
      <c r="CY44" s="22" t="str">
        <f aca="false">IFERROR(VLOOKUP(CW$1&amp;":"&amp;CW44,'Finish order'!$E:$K,5,FALSE()),"")</f>
        <v/>
      </c>
      <c r="CZ44" s="30" t="str">
        <f aca="false">IFERROR(VLOOKUP(CW$1&amp;":"&amp;CW44,'Finish order'!$E:$K,3,FALSE()),"")</f>
        <v/>
      </c>
      <c r="DA44" s="22" t="str">
        <f aca="false">IFERROR(VLOOKUP(CW$1&amp;":"&amp;CW44,'Finish order'!$E:$K,2,FALSE()),"")</f>
        <v/>
      </c>
      <c r="DD44" s="22" t="n">
        <v>43</v>
      </c>
      <c r="DE44" s="22" t="str">
        <f aca="false">IFERROR(VLOOKUP(DD$1&amp;":"&amp;DD44,'Finish order'!$E:$K,4,FALSE()),"")</f>
        <v/>
      </c>
      <c r="DF44" s="22" t="str">
        <f aca="false">IFERROR(VLOOKUP(DD$1&amp;":"&amp;DD44,'Finish order'!$E:$K,5,FALSE()),"")</f>
        <v/>
      </c>
      <c r="DG44" s="30" t="str">
        <f aca="false">IFERROR(VLOOKUP(DD$1&amp;":"&amp;DD44,'Finish order'!$E:$K,3,FALSE()),"")</f>
        <v/>
      </c>
      <c r="DH44" s="22" t="str">
        <f aca="false">IFERROR(VLOOKUP(DD$1&amp;":"&amp;DD44,'Finish order'!$E:$K,2,FALSE()),"")</f>
        <v/>
      </c>
      <c r="DI44" s="30"/>
      <c r="DK44" s="22" t="n">
        <v>43</v>
      </c>
      <c r="DL44" s="22" t="str">
        <f aca="false">IFERROR(VLOOKUP(DK$1&amp;":"&amp;DK44,'Finish order'!$E:$K,4,FALSE()),"")</f>
        <v/>
      </c>
      <c r="DM44" s="22" t="str">
        <f aca="false">IFERROR(VLOOKUP(DK$1&amp;":"&amp;DK44,'Finish order'!$E:$K,5,FALSE()),"")</f>
        <v/>
      </c>
      <c r="DN44" s="30" t="str">
        <f aca="false">IFERROR(VLOOKUP(DK$1&amp;":"&amp;DK44,'Finish order'!$E:$K,3,FALSE()),"")</f>
        <v/>
      </c>
      <c r="DO44" s="22" t="str">
        <f aca="false">IFERROR(VLOOKUP(DK$1&amp;":"&amp;DK44,'Finish order'!$E:$K,2,FALSE()),"")</f>
        <v/>
      </c>
      <c r="DR44" s="22" t="n">
        <v>43</v>
      </c>
      <c r="DS44" s="22" t="str">
        <f aca="false">IFERROR(VLOOKUP(DR$1&amp;":"&amp;DR44,'Finish order'!$E:$K,4,FALSE()),"")</f>
        <v/>
      </c>
      <c r="DT44" s="22" t="str">
        <f aca="false">IFERROR(VLOOKUP(DR$1&amp;":"&amp;DR44,'Finish order'!$E:$K,5,FALSE()),"")</f>
        <v/>
      </c>
      <c r="DU44" s="30" t="str">
        <f aca="false">IFERROR(VLOOKUP(DR$1&amp;":"&amp;DR44,'Finish order'!$E:$K,3,FALSE()),"")</f>
        <v/>
      </c>
      <c r="DV44" s="22" t="str">
        <f aca="false">IFERROR(VLOOKUP(DR$1&amp;":"&amp;DR44,'Finish order'!$E:$K,2,FALSE()),"")</f>
        <v/>
      </c>
      <c r="DW44" s="30"/>
    </row>
    <row r="45" customFormat="false" ht="15" hidden="false" customHeight="false" outlineLevel="0" collapsed="false">
      <c r="A45" s="22" t="n">
        <v>44</v>
      </c>
      <c r="B45" s="22" t="str">
        <f aca="false">IFERROR(VLOOKUP($A$1&amp;":"&amp;A45,'Finish order'!C:K,6,FALSE()),"")</f>
        <v>Michael Holtby</v>
      </c>
      <c r="C45" s="22" t="str">
        <f aca="false">IFERROR(VLOOKUP(A$1&amp;":"&amp;A45,'Finish order'!$C:$K,9,FALSE()),"")</f>
        <v>M55</v>
      </c>
      <c r="D45" s="22" t="str">
        <f aca="false">IFERROR(VLOOKUP(A$1&amp;":"&amp;A45,'Finish order'!$C:$K,7,FALSE()),"")</f>
        <v>Esk Valley Fell Club</v>
      </c>
      <c r="E45" s="30" t="n">
        <f aca="false">IFERROR(VLOOKUP($A$1&amp;":"&amp;A45,'Finish order'!C:K,5,FALSE()),"")</f>
        <v>0.0664583333333333</v>
      </c>
      <c r="F45" s="22" t="n">
        <f aca="false">IFERROR(VLOOKUP($A$1&amp;":"&amp;A45,'Finish order'!C:K,4,FALSE()),"")</f>
        <v>801</v>
      </c>
      <c r="G45" s="31" t="n">
        <f aca="false" t="array" ref="G45:G45">IFERROR(SMALL(IF($D$2:$D954=D45,$A$2:$A$911*1.001),1),"")</f>
        <v>5.005</v>
      </c>
      <c r="H45" s="31" t="n">
        <f aca="false" t="array" ref="H45:H45">IFERROR(SMALL(IF($D$2:$D954=D45,$A$2:$A$911*1.0001),2),"")</f>
        <v>7.0007</v>
      </c>
      <c r="I45" s="31" t="n">
        <f aca="false" t="array" ref="I45:I45">IFERROR(SMALL(IF($D$2:$D954=D45,$A$2:$A$911*1.00001),3),"")</f>
        <v>8.00008</v>
      </c>
      <c r="J45" s="31" t="n">
        <f aca="false" t="array" ref="J45:J45">IFERROR(SMALL(IF($D$2:$D954=D45,$A$2:$A$911*1.000001),4),"")</f>
        <v>22.000022</v>
      </c>
      <c r="K45" s="31" t="n">
        <f aca="false">IF(A45&lt;&gt;"", IF(COUNT(G45:J45)=4, SUM(G45:J45), "No"), "")</f>
        <v>42.005802</v>
      </c>
      <c r="L45" s="31" t="n">
        <f aca="false">IF(A45&lt;&gt;"", IF(COUNT(G45:I45)=3, SUM(G45:I45), "No"), "")</f>
        <v>20.00578</v>
      </c>
      <c r="M45" s="31" t="n">
        <f aca="false">IF(A45&lt;&gt;"", IF(COUNT(G45:H45)=2, SUM(G45:H45), "No"), "")</f>
        <v>12.0057</v>
      </c>
      <c r="N45" s="31" t="str">
        <f aca="false">Table1[[#This Row],[Club]]&amp;":"&amp;Table1[[#Headers],[Male]]</f>
        <v>Esk Valley Fell Club:Male</v>
      </c>
      <c r="P45" s="22" t="n">
        <v>44</v>
      </c>
      <c r="Q45" s="22" t="str">
        <f aca="false">IFERROR(VLOOKUP(P$1&amp;":"&amp;P45,'Finish order'!$C:$K,6,FALSE()),"")</f>
        <v/>
      </c>
      <c r="R45" s="22" t="str">
        <f aca="false">IFERROR(VLOOKUP(P$1&amp;":"&amp;P45,'Finish order'!$C:$K,9,FALSE()),"")</f>
        <v/>
      </c>
      <c r="S45" s="22" t="str">
        <f aca="false">IFERROR(VLOOKUP(P$1&amp;":"&amp;P45,'Finish order'!$C:$K,7,FALSE()),"")</f>
        <v/>
      </c>
      <c r="T45" s="30" t="str">
        <f aca="false">IFERROR(VLOOKUP(P$1&amp;":"&amp;P45,'Finish order'!$C:$K,5,FALSE()),"")</f>
        <v/>
      </c>
      <c r="U45" s="22" t="str">
        <f aca="false">IFERROR(VLOOKUP(P$1&amp;":"&amp;P45,'Finish order'!$C:$K,4,FALSE()),"")</f>
        <v/>
      </c>
      <c r="V45" s="31" t="str">
        <f aca="false" t="array" ref="V45:V45">IFERROR(SMALL(IF($S$2:$S954=S45,$P$2:$P$911*1.001),1),"")</f>
        <v/>
      </c>
      <c r="W45" s="31" t="str">
        <f aca="false" t="array" ref="W45:W45">IFERROR(SMALL(IF($S$2:$S954=S45,$P$2:$P$911*1.0001),2),"")</f>
        <v/>
      </c>
      <c r="X45" s="31" t="str">
        <f aca="false" t="array" ref="X45:X45">IFERROR(SMALL(IF($S$2:$S954=S45,$P$2:$P$911*1.00001),3),"")</f>
        <v/>
      </c>
      <c r="Y45" s="31" t="str">
        <f aca="false" t="array" ref="Y45:Y45">IFERROR(SMALL(IF($S$2:$S954=S45,$P$2:$P$911*1.000001),4),"")</f>
        <v/>
      </c>
      <c r="Z45" s="31" t="str">
        <f aca="false">IF(P45&lt;&gt;"", IF(COUNT(V45:Y45)=4, SUM(V45:Y45), "No"), "")</f>
        <v>No</v>
      </c>
      <c r="AA45" s="31" t="str">
        <f aca="false">IF(P45&lt;&gt;"", IF(COUNT(V45:X45)=3, SUM(V45:X45), "No"), "")</f>
        <v>No</v>
      </c>
      <c r="AB45" s="31" t="str">
        <f aca="false">IF(P45&lt;&gt;"", IF(COUNT(V45:W45)=2, SUM(V45:W45), "No"), "")</f>
        <v>No</v>
      </c>
      <c r="AC45" s="31" t="str">
        <f aca="false">Table4[[#This Row],[Club]]&amp;":"&amp;Table4[[#Headers],[Female]]</f>
        <v>:Female</v>
      </c>
      <c r="AE45" s="22" t="n">
        <v>44</v>
      </c>
      <c r="AF45" s="22" t="str">
        <f aca="false">IFERROR(VLOOKUP(AE$1&amp;":"&amp;AE45,'Finish order'!$E:$K,4,FALSE()),"")</f>
        <v/>
      </c>
      <c r="AG45" s="22" t="str">
        <f aca="false">IFERROR(VLOOKUP(AE$1&amp;":"&amp;AE45,'Finish order'!$E:$K,5,FALSE()),"")</f>
        <v/>
      </c>
      <c r="AH45" s="30" t="str">
        <f aca="false">IFERROR(VLOOKUP(AE$1&amp;":"&amp;AE45,'Finish order'!$E:$K,3,FALSE()),"")</f>
        <v/>
      </c>
      <c r="AI45" s="22" t="str">
        <f aca="false">IFERROR(VLOOKUP(AE$1&amp;":"&amp;AE45,'Finish order'!$E:$K,2,FALSE()),"")</f>
        <v/>
      </c>
      <c r="AL45" s="22" t="n">
        <v>44</v>
      </c>
      <c r="AM45" s="22" t="str">
        <f aca="false">IFERROR(VLOOKUP(AL$1&amp;":"&amp;AL45,'Finish order'!$E:$K,4,FALSE()),"")</f>
        <v/>
      </c>
      <c r="AN45" s="22" t="str">
        <f aca="false">IFERROR(VLOOKUP(AL$1&amp;":"&amp;AL45,'Finish order'!$E:$K,5,FALSE()),"")</f>
        <v/>
      </c>
      <c r="AO45" s="30" t="str">
        <f aca="false">IFERROR(VLOOKUP(AL$1&amp;":"&amp;AL45,'Finish order'!$E:$K,3,FALSE()),"")</f>
        <v/>
      </c>
      <c r="AP45" s="22" t="str">
        <f aca="false">IFERROR(VLOOKUP(AL$1&amp;":"&amp;AL45,'Finish order'!$E:$K,2,FALSE()),"")</f>
        <v/>
      </c>
      <c r="AS45" s="22" t="n">
        <v>44</v>
      </c>
      <c r="AT45" s="22" t="str">
        <f aca="false">IFERROR(VLOOKUP(AS$1&amp;":"&amp;AS45,'Finish order'!$E:$K,4,FALSE()),"")</f>
        <v/>
      </c>
      <c r="AU45" s="22" t="str">
        <f aca="false">IFERROR(VLOOKUP(AS$1&amp;":"&amp;AS45,'Finish order'!$E:$K,5,FALSE()),"")</f>
        <v/>
      </c>
      <c r="AV45" s="30" t="str">
        <f aca="false">IFERROR(VLOOKUP(AS$1&amp;":"&amp;AS45,'Finish order'!$E:$K,3,FALSE()),"")</f>
        <v/>
      </c>
      <c r="AW45" s="22" t="str">
        <f aca="false">IFERROR(VLOOKUP(AS$1&amp;":"&amp;AS45,'Finish order'!$E:$K,2,FALSE()),"")</f>
        <v/>
      </c>
      <c r="AZ45" s="22" t="n">
        <v>44</v>
      </c>
      <c r="BA45" s="22" t="str">
        <f aca="false">IFERROR(VLOOKUP(AZ$1&amp;":"&amp;AZ45,'Finish order'!$E:$K,4,FALSE()),"")</f>
        <v/>
      </c>
      <c r="BB45" s="22" t="str">
        <f aca="false">IFERROR(VLOOKUP(AZ$1&amp;":"&amp;AZ45,'Finish order'!$E:$K,5,FALSE()),"")</f>
        <v/>
      </c>
      <c r="BC45" s="30" t="str">
        <f aca="false">IFERROR(VLOOKUP(AZ$1&amp;":"&amp;AZ45,'Finish order'!$E:$K,3,FALSE()),"")</f>
        <v/>
      </c>
      <c r="BD45" s="22" t="str">
        <f aca="false">IFERROR(VLOOKUP(AZ$1&amp;":"&amp;AZ45,'Finish order'!$E:$K,2,FALSE()),"")</f>
        <v/>
      </c>
      <c r="BG45" s="22" t="n">
        <v>44</v>
      </c>
      <c r="BH45" s="22" t="str">
        <f aca="false">IFERROR(VLOOKUP(BG$1&amp;":"&amp;BG45,'Finish order'!$E:$K,4,FALSE()),"")</f>
        <v/>
      </c>
      <c r="BI45" s="22" t="str">
        <f aca="false">IFERROR(VLOOKUP(BG$1&amp;":"&amp;BG45,'Finish order'!$E:$K,5,FALSE()),"")</f>
        <v/>
      </c>
      <c r="BJ45" s="30" t="str">
        <f aca="false">IFERROR(VLOOKUP(BG$1&amp;":"&amp;BG45,'Finish order'!$E:$K,3,FALSE()),"")</f>
        <v/>
      </c>
      <c r="BK45" s="22" t="str">
        <f aca="false">IFERROR(VLOOKUP(BG$1&amp;":"&amp;BG45,'Finish order'!$E:$K,2,FALSE()),"")</f>
        <v/>
      </c>
      <c r="BN45" s="22" t="n">
        <v>44</v>
      </c>
      <c r="BO45" s="22" t="str">
        <f aca="false">IFERROR(VLOOKUP(BN$1&amp;":"&amp;BN45,'Finish order'!$E:$K,4,FALSE()),"")</f>
        <v/>
      </c>
      <c r="BP45" s="22" t="str">
        <f aca="false">IFERROR(VLOOKUP(BN$1&amp;":"&amp;BN45,'Finish order'!$E:$K,5,FALSE()),"")</f>
        <v/>
      </c>
      <c r="BQ45" s="30" t="str">
        <f aca="false">IFERROR(VLOOKUP(BN$1&amp;":"&amp;BN45,'Finish order'!$E:$K,3,FALSE()),"")</f>
        <v/>
      </c>
      <c r="BR45" s="22" t="str">
        <f aca="false">IFERROR(VLOOKUP(BN$1&amp;":"&amp;BN45,'Finish order'!$E:$K,2,FALSE()),"")</f>
        <v/>
      </c>
      <c r="BU45" s="22" t="n">
        <v>44</v>
      </c>
      <c r="BV45" s="30" t="str">
        <f aca="false">IFERROR(VLOOKUP(BU$1&amp;":"&amp;BU45,'Finish order'!$E:$K,4,FALSE()),"")</f>
        <v/>
      </c>
      <c r="BW45" s="22" t="str">
        <f aca="false">IFERROR(VLOOKUP(BU$1&amp;":"&amp;BU45,'Finish order'!$E:$K,5,FALSE()),"")</f>
        <v/>
      </c>
      <c r="BX45" s="30" t="str">
        <f aca="false">IFERROR(VLOOKUP(BU$1&amp;":"&amp;BU45,'Finish order'!$E:$K,3,FALSE()),"")</f>
        <v/>
      </c>
      <c r="BY45" s="22" t="str">
        <f aca="false">IFERROR(VLOOKUP(BU$1&amp;":"&amp;BU45,'Finish order'!$E:$K,2,FALSE()),"")</f>
        <v/>
      </c>
      <c r="CB45" s="22" t="n">
        <v>44</v>
      </c>
      <c r="CC45" s="30" t="str">
        <f aca="false">IFERROR(VLOOKUP(CB$1&amp;":"&amp;CB45,'Finish order'!$E:$K,4,FALSE()),"")</f>
        <v/>
      </c>
      <c r="CD45" s="22" t="str">
        <f aca="false">IFERROR(VLOOKUP(CB$1&amp;":"&amp;CB45,'Finish order'!$E:$K,5,FALSE()),"")</f>
        <v/>
      </c>
      <c r="CE45" s="30" t="str">
        <f aca="false">IFERROR(VLOOKUP(CB$1&amp;":"&amp;CB45,'Finish order'!$E:$K,3,FALSE()),"")</f>
        <v/>
      </c>
      <c r="CF45" s="22" t="str">
        <f aca="false">IFERROR(VLOOKUP(CB$1&amp;":"&amp;CB45,'Finish order'!$E:$K,2,FALSE()),"")</f>
        <v/>
      </c>
      <c r="CI45" s="31" t="n">
        <v>44</v>
      </c>
      <c r="CJ45" s="22" t="str">
        <f aca="false">IFERROR(VLOOKUP(CI$1&amp;":"&amp;CI45,'Finish order'!$E:$K,4,FALSE()),"")</f>
        <v/>
      </c>
      <c r="CK45" s="22" t="str">
        <f aca="false">IFERROR(VLOOKUP(CI$1&amp;":"&amp;CI45,'Finish order'!$E:$K,5,FALSE()),"")</f>
        <v/>
      </c>
      <c r="CL45" s="30" t="str">
        <f aca="false">IFERROR(VLOOKUP(CI$1&amp;":"&amp;CI45,'Finish order'!$E:$K,3,FALSE()),"")</f>
        <v/>
      </c>
      <c r="CM45" s="22" t="str">
        <f aca="false">IFERROR(VLOOKUP(CI$1&amp;":"&amp;CI45,'Finish order'!$E:$K,2,FALSE()),"")</f>
        <v/>
      </c>
      <c r="CP45" s="31" t="n">
        <v>44</v>
      </c>
      <c r="CQ45" s="22" t="str">
        <f aca="false">IFERROR(VLOOKUP(CP$1&amp;":"&amp;CP45,'Finish order'!$E:$K,4,FALSE()),"")</f>
        <v/>
      </c>
      <c r="CR45" s="22" t="str">
        <f aca="false">IFERROR(VLOOKUP(CP$1&amp;":"&amp;CP45,'Finish order'!$E:$K,5,FALSE()),"")</f>
        <v/>
      </c>
      <c r="CS45" s="30" t="str">
        <f aca="false">IFERROR(VLOOKUP(CP$1&amp;":"&amp;CP45,'Finish order'!$E:$K,3,FALSE()),"")</f>
        <v/>
      </c>
      <c r="CT45" s="22" t="str">
        <f aca="false">IFERROR(VLOOKUP(CP$1&amp;":"&amp;CP45,'Finish order'!$E:$K,2,FALSE()),"")</f>
        <v/>
      </c>
      <c r="CW45" s="22" t="n">
        <v>44</v>
      </c>
      <c r="CX45" s="22" t="str">
        <f aca="false">IFERROR(VLOOKUP(CW$1&amp;":"&amp;CW45,'Finish order'!$E:$K,4,FALSE()),"")</f>
        <v/>
      </c>
      <c r="CY45" s="22" t="str">
        <f aca="false">IFERROR(VLOOKUP(CW$1&amp;":"&amp;CW45,'Finish order'!$E:$K,5,FALSE()),"")</f>
        <v/>
      </c>
      <c r="CZ45" s="30" t="str">
        <f aca="false">IFERROR(VLOOKUP(CW$1&amp;":"&amp;CW45,'Finish order'!$E:$K,3,FALSE()),"")</f>
        <v/>
      </c>
      <c r="DA45" s="22" t="str">
        <f aca="false">IFERROR(VLOOKUP(CW$1&amp;":"&amp;CW45,'Finish order'!$E:$K,2,FALSE()),"")</f>
        <v/>
      </c>
      <c r="DD45" s="22" t="n">
        <v>44</v>
      </c>
      <c r="DE45" s="22" t="str">
        <f aca="false">IFERROR(VLOOKUP(DD$1&amp;":"&amp;DD45,'Finish order'!$E:$K,4,FALSE()),"")</f>
        <v/>
      </c>
      <c r="DF45" s="22" t="str">
        <f aca="false">IFERROR(VLOOKUP(DD$1&amp;":"&amp;DD45,'Finish order'!$E:$K,5,FALSE()),"")</f>
        <v/>
      </c>
      <c r="DG45" s="30" t="str">
        <f aca="false">IFERROR(VLOOKUP(DD$1&amp;":"&amp;DD45,'Finish order'!$E:$K,3,FALSE()),"")</f>
        <v/>
      </c>
      <c r="DH45" s="22" t="str">
        <f aca="false">IFERROR(VLOOKUP(DD$1&amp;":"&amp;DD45,'Finish order'!$E:$K,2,FALSE()),"")</f>
        <v/>
      </c>
      <c r="DI45" s="30"/>
      <c r="DK45" s="22" t="n">
        <v>44</v>
      </c>
      <c r="DL45" s="22" t="str">
        <f aca="false">IFERROR(VLOOKUP(DK$1&amp;":"&amp;DK45,'Finish order'!$E:$K,4,FALSE()),"")</f>
        <v/>
      </c>
      <c r="DM45" s="22" t="str">
        <f aca="false">IFERROR(VLOOKUP(DK$1&amp;":"&amp;DK45,'Finish order'!$E:$K,5,FALSE()),"")</f>
        <v/>
      </c>
      <c r="DN45" s="30" t="str">
        <f aca="false">IFERROR(VLOOKUP(DK$1&amp;":"&amp;DK45,'Finish order'!$E:$K,3,FALSE()),"")</f>
        <v/>
      </c>
      <c r="DO45" s="22" t="str">
        <f aca="false">IFERROR(VLOOKUP(DK$1&amp;":"&amp;DK45,'Finish order'!$E:$K,2,FALSE()),"")</f>
        <v/>
      </c>
      <c r="DR45" s="22" t="n">
        <v>44</v>
      </c>
      <c r="DS45" s="22" t="str">
        <f aca="false">IFERROR(VLOOKUP(DR$1&amp;":"&amp;DR45,'Finish order'!$E:$K,4,FALSE()),"")</f>
        <v/>
      </c>
      <c r="DT45" s="22" t="str">
        <f aca="false">IFERROR(VLOOKUP(DR$1&amp;":"&amp;DR45,'Finish order'!$E:$K,5,FALSE()),"")</f>
        <v/>
      </c>
      <c r="DU45" s="30" t="str">
        <f aca="false">IFERROR(VLOOKUP(DR$1&amp;":"&amp;DR45,'Finish order'!$E:$K,3,FALSE()),"")</f>
        <v/>
      </c>
      <c r="DV45" s="22" t="str">
        <f aca="false">IFERROR(VLOOKUP(DR$1&amp;":"&amp;DR45,'Finish order'!$E:$K,2,FALSE()),"")</f>
        <v/>
      </c>
      <c r="DW45" s="30"/>
    </row>
    <row r="46" customFormat="false" ht="15" hidden="false" customHeight="false" outlineLevel="0" collapsed="false">
      <c r="A46" s="22" t="n">
        <v>45</v>
      </c>
      <c r="B46" s="22" t="str">
        <f aca="false">IFERROR(VLOOKUP($A$1&amp;":"&amp;A46,'Finish order'!C:K,6,FALSE()),"")</f>
        <v>Dale Hepples</v>
      </c>
      <c r="C46" s="22" t="str">
        <f aca="false">IFERROR(VLOOKUP(A$1&amp;":"&amp;A46,'Finish order'!$C:$K,9,FALSE()),"")</f>
        <v>M50</v>
      </c>
      <c r="D46" s="22" t="str">
        <f aca="false">IFERROR(VLOOKUP(A$1&amp;":"&amp;A46,'Finish order'!$C:$K,7,FALSE()),"")</f>
        <v>Scarborough AC</v>
      </c>
      <c r="E46" s="30" t="n">
        <f aca="false">IFERROR(VLOOKUP($A$1&amp;":"&amp;A46,'Finish order'!C:K,5,FALSE()),"")</f>
        <v>0.0672800925925926</v>
      </c>
      <c r="F46" s="22" t="n">
        <f aca="false">IFERROR(VLOOKUP($A$1&amp;":"&amp;A46,'Finish order'!C:K,4,FALSE()),"")</f>
        <v>760</v>
      </c>
      <c r="G46" s="31" t="n">
        <f aca="false" t="array" ref="G46:G46">IFERROR(SMALL(IF($D$2:$D955=D46,$A$2:$A$911*1.001),1),"")</f>
        <v>1.001</v>
      </c>
      <c r="H46" s="31" t="n">
        <f aca="false" t="array" ref="H46:H46">IFERROR(SMALL(IF($D$2:$D955=D46,$A$2:$A$911*1.0001),2),"")</f>
        <v>2.0002</v>
      </c>
      <c r="I46" s="31" t="n">
        <f aca="false" t="array" ref="I46:I46">IFERROR(SMALL(IF($D$2:$D955=D46,$A$2:$A$911*1.00001),3),"")</f>
        <v>4.00004</v>
      </c>
      <c r="J46" s="31" t="n">
        <f aca="false" t="array" ref="J46:J46">IFERROR(SMALL(IF($D$2:$D955=D46,$A$2:$A$911*1.000001),4),"")</f>
        <v>27.000027</v>
      </c>
      <c r="K46" s="31" t="n">
        <f aca="false">IF(A46&lt;&gt;"", IF(COUNT(G46:J46)=4, SUM(G46:J46), "No"), "")</f>
        <v>34.001267</v>
      </c>
      <c r="L46" s="31" t="n">
        <f aca="false">IF(A46&lt;&gt;"", IF(COUNT(G46:I46)=3, SUM(G46:I46), "No"), "")</f>
        <v>7.00124</v>
      </c>
      <c r="M46" s="31" t="n">
        <f aca="false">IF(A46&lt;&gt;"", IF(COUNT(G46:H46)=2, SUM(G46:H46), "No"), "")</f>
        <v>3.0012</v>
      </c>
      <c r="N46" s="31" t="str">
        <f aca="false">Table1[[#This Row],[Club]]&amp;":"&amp;Table1[[#Headers],[Male]]</f>
        <v>Scarborough AC:Male</v>
      </c>
      <c r="P46" s="22" t="n">
        <v>45</v>
      </c>
      <c r="Q46" s="22" t="str">
        <f aca="false">IFERROR(VLOOKUP(P$1&amp;":"&amp;P46,'Finish order'!$C:$K,6,FALSE()),"")</f>
        <v/>
      </c>
      <c r="R46" s="22" t="str">
        <f aca="false">IFERROR(VLOOKUP(P$1&amp;":"&amp;P46,'Finish order'!$C:$K,9,FALSE()),"")</f>
        <v/>
      </c>
      <c r="S46" s="22" t="str">
        <f aca="false">IFERROR(VLOOKUP(P$1&amp;":"&amp;P46,'Finish order'!$C:$K,7,FALSE()),"")</f>
        <v/>
      </c>
      <c r="T46" s="30" t="str">
        <f aca="false">IFERROR(VLOOKUP(P$1&amp;":"&amp;P46,'Finish order'!$C:$K,5,FALSE()),"")</f>
        <v/>
      </c>
      <c r="U46" s="22" t="str">
        <f aca="false">IFERROR(VLOOKUP(P$1&amp;":"&amp;P46,'Finish order'!$C:$K,4,FALSE()),"")</f>
        <v/>
      </c>
      <c r="V46" s="31" t="str">
        <f aca="false" t="array" ref="V46:V46">IFERROR(SMALL(IF($S$2:$S955=S46,$P$2:$P$911*1.001),1),"")</f>
        <v/>
      </c>
      <c r="W46" s="31" t="str">
        <f aca="false" t="array" ref="W46:W46">IFERROR(SMALL(IF($S$2:$S955=S46,$P$2:$P$911*1.0001),2),"")</f>
        <v/>
      </c>
      <c r="X46" s="31" t="str">
        <f aca="false" t="array" ref="X46:X46">IFERROR(SMALL(IF($S$2:$S955=S46,$P$2:$P$911*1.00001),3),"")</f>
        <v/>
      </c>
      <c r="Y46" s="31" t="str">
        <f aca="false" t="array" ref="Y46:Y46">IFERROR(SMALL(IF($S$2:$S955=S46,$P$2:$P$911*1.000001),4),"")</f>
        <v/>
      </c>
      <c r="Z46" s="31" t="str">
        <f aca="false">IF(P46&lt;&gt;"", IF(COUNT(V46:Y46)=4, SUM(V46:Y46), "No"), "")</f>
        <v>No</v>
      </c>
      <c r="AA46" s="31" t="str">
        <f aca="false">IF(P46&lt;&gt;"", IF(COUNT(V46:X46)=3, SUM(V46:X46), "No"), "")</f>
        <v>No</v>
      </c>
      <c r="AB46" s="31" t="str">
        <f aca="false">IF(P46&lt;&gt;"", IF(COUNT(V46:W46)=2, SUM(V46:W46), "No"), "")</f>
        <v>No</v>
      </c>
      <c r="AC46" s="31" t="str">
        <f aca="false">Table4[[#This Row],[Club]]&amp;":"&amp;Table4[[#Headers],[Female]]</f>
        <v>:Female</v>
      </c>
      <c r="AE46" s="22" t="n">
        <v>45</v>
      </c>
      <c r="AF46" s="22" t="str">
        <f aca="false">IFERROR(VLOOKUP(AE$1&amp;":"&amp;AE46,'Finish order'!$E:$K,4,FALSE()),"")</f>
        <v/>
      </c>
      <c r="AG46" s="22" t="str">
        <f aca="false">IFERROR(VLOOKUP(AE$1&amp;":"&amp;AE46,'Finish order'!$E:$K,5,FALSE()),"")</f>
        <v/>
      </c>
      <c r="AH46" s="30" t="str">
        <f aca="false">IFERROR(VLOOKUP(AE$1&amp;":"&amp;AE46,'Finish order'!$E:$K,3,FALSE()),"")</f>
        <v/>
      </c>
      <c r="AI46" s="22" t="str">
        <f aca="false">IFERROR(VLOOKUP(AE$1&amp;":"&amp;AE46,'Finish order'!$E:$K,2,FALSE()),"")</f>
        <v/>
      </c>
      <c r="AL46" s="22" t="n">
        <v>45</v>
      </c>
      <c r="AM46" s="22" t="str">
        <f aca="false">IFERROR(VLOOKUP(AL$1&amp;":"&amp;AL46,'Finish order'!$E:$K,4,FALSE()),"")</f>
        <v/>
      </c>
      <c r="AN46" s="22" t="str">
        <f aca="false">IFERROR(VLOOKUP(AL$1&amp;":"&amp;AL46,'Finish order'!$E:$K,5,FALSE()),"")</f>
        <v/>
      </c>
      <c r="AO46" s="30" t="str">
        <f aca="false">IFERROR(VLOOKUP(AL$1&amp;":"&amp;AL46,'Finish order'!$E:$K,3,FALSE()),"")</f>
        <v/>
      </c>
      <c r="AP46" s="22" t="str">
        <f aca="false">IFERROR(VLOOKUP(AL$1&amp;":"&amp;AL46,'Finish order'!$E:$K,2,FALSE()),"")</f>
        <v/>
      </c>
      <c r="AS46" s="22" t="n">
        <v>45</v>
      </c>
      <c r="AT46" s="22" t="str">
        <f aca="false">IFERROR(VLOOKUP(AS$1&amp;":"&amp;AS46,'Finish order'!$E:$K,4,FALSE()),"")</f>
        <v/>
      </c>
      <c r="AU46" s="22" t="str">
        <f aca="false">IFERROR(VLOOKUP(AS$1&amp;":"&amp;AS46,'Finish order'!$E:$K,5,FALSE()),"")</f>
        <v/>
      </c>
      <c r="AV46" s="30" t="str">
        <f aca="false">IFERROR(VLOOKUP(AS$1&amp;":"&amp;AS46,'Finish order'!$E:$K,3,FALSE()),"")</f>
        <v/>
      </c>
      <c r="AW46" s="22" t="str">
        <f aca="false">IFERROR(VLOOKUP(AS$1&amp;":"&amp;AS46,'Finish order'!$E:$K,2,FALSE()),"")</f>
        <v/>
      </c>
      <c r="AZ46" s="22" t="n">
        <v>45</v>
      </c>
      <c r="BA46" s="22" t="str">
        <f aca="false">IFERROR(VLOOKUP(AZ$1&amp;":"&amp;AZ46,'Finish order'!$E:$K,4,FALSE()),"")</f>
        <v/>
      </c>
      <c r="BB46" s="22" t="str">
        <f aca="false">IFERROR(VLOOKUP(AZ$1&amp;":"&amp;AZ46,'Finish order'!$E:$K,5,FALSE()),"")</f>
        <v/>
      </c>
      <c r="BC46" s="30" t="str">
        <f aca="false">IFERROR(VLOOKUP(AZ$1&amp;":"&amp;AZ46,'Finish order'!$E:$K,3,FALSE()),"")</f>
        <v/>
      </c>
      <c r="BD46" s="22" t="str">
        <f aca="false">IFERROR(VLOOKUP(AZ$1&amp;":"&amp;AZ46,'Finish order'!$E:$K,2,FALSE()),"")</f>
        <v/>
      </c>
      <c r="BG46" s="22" t="n">
        <v>45</v>
      </c>
      <c r="BH46" s="22" t="str">
        <f aca="false">IFERROR(VLOOKUP(BG$1&amp;":"&amp;BG46,'Finish order'!$E:$K,4,FALSE()),"")</f>
        <v/>
      </c>
      <c r="BI46" s="22" t="str">
        <f aca="false">IFERROR(VLOOKUP(BG$1&amp;":"&amp;BG46,'Finish order'!$E:$K,5,FALSE()),"")</f>
        <v/>
      </c>
      <c r="BJ46" s="30" t="str">
        <f aca="false">IFERROR(VLOOKUP(BG$1&amp;":"&amp;BG46,'Finish order'!$E:$K,3,FALSE()),"")</f>
        <v/>
      </c>
      <c r="BK46" s="22" t="str">
        <f aca="false">IFERROR(VLOOKUP(BG$1&amp;":"&amp;BG46,'Finish order'!$E:$K,2,FALSE()),"")</f>
        <v/>
      </c>
      <c r="BN46" s="22" t="n">
        <v>45</v>
      </c>
      <c r="BO46" s="22" t="str">
        <f aca="false">IFERROR(VLOOKUP(BN$1&amp;":"&amp;BN46,'Finish order'!$E:$K,4,FALSE()),"")</f>
        <v/>
      </c>
      <c r="BP46" s="22" t="str">
        <f aca="false">IFERROR(VLOOKUP(BN$1&amp;":"&amp;BN46,'Finish order'!$E:$K,5,FALSE()),"")</f>
        <v/>
      </c>
      <c r="BQ46" s="30" t="str">
        <f aca="false">IFERROR(VLOOKUP(BN$1&amp;":"&amp;BN46,'Finish order'!$E:$K,3,FALSE()),"")</f>
        <v/>
      </c>
      <c r="BR46" s="22" t="str">
        <f aca="false">IFERROR(VLOOKUP(BN$1&amp;":"&amp;BN46,'Finish order'!$E:$K,2,FALSE()),"")</f>
        <v/>
      </c>
      <c r="BU46" s="22" t="n">
        <v>45</v>
      </c>
      <c r="BV46" s="30" t="str">
        <f aca="false">IFERROR(VLOOKUP(BU$1&amp;":"&amp;BU46,'Finish order'!$E:$K,4,FALSE()),"")</f>
        <v/>
      </c>
      <c r="BW46" s="22" t="str">
        <f aca="false">IFERROR(VLOOKUP(BU$1&amp;":"&amp;BU46,'Finish order'!$E:$K,5,FALSE()),"")</f>
        <v/>
      </c>
      <c r="BX46" s="30" t="str">
        <f aca="false">IFERROR(VLOOKUP(BU$1&amp;":"&amp;BU46,'Finish order'!$E:$K,3,FALSE()),"")</f>
        <v/>
      </c>
      <c r="BY46" s="22" t="str">
        <f aca="false">IFERROR(VLOOKUP(BU$1&amp;":"&amp;BU46,'Finish order'!$E:$K,2,FALSE()),"")</f>
        <v/>
      </c>
      <c r="CB46" s="22" t="n">
        <v>45</v>
      </c>
      <c r="CC46" s="30" t="str">
        <f aca="false">IFERROR(VLOOKUP(CB$1&amp;":"&amp;CB46,'Finish order'!$E:$K,4,FALSE()),"")</f>
        <v/>
      </c>
      <c r="CD46" s="22" t="str">
        <f aca="false">IFERROR(VLOOKUP(CB$1&amp;":"&amp;CB46,'Finish order'!$E:$K,5,FALSE()),"")</f>
        <v/>
      </c>
      <c r="CE46" s="30" t="str">
        <f aca="false">IFERROR(VLOOKUP(CB$1&amp;":"&amp;CB46,'Finish order'!$E:$K,3,FALSE()),"")</f>
        <v/>
      </c>
      <c r="CF46" s="22" t="str">
        <f aca="false">IFERROR(VLOOKUP(CB$1&amp;":"&amp;CB46,'Finish order'!$E:$K,2,FALSE()),"")</f>
        <v/>
      </c>
      <c r="CI46" s="31" t="n">
        <v>45</v>
      </c>
      <c r="CJ46" s="22" t="str">
        <f aca="false">IFERROR(VLOOKUP(CI$1&amp;":"&amp;CI46,'Finish order'!$E:$K,4,FALSE()),"")</f>
        <v/>
      </c>
      <c r="CK46" s="22" t="str">
        <f aca="false">IFERROR(VLOOKUP(CI$1&amp;":"&amp;CI46,'Finish order'!$E:$K,5,FALSE()),"")</f>
        <v/>
      </c>
      <c r="CL46" s="30" t="str">
        <f aca="false">IFERROR(VLOOKUP(CI$1&amp;":"&amp;CI46,'Finish order'!$E:$K,3,FALSE()),"")</f>
        <v/>
      </c>
      <c r="CM46" s="22" t="str">
        <f aca="false">IFERROR(VLOOKUP(CI$1&amp;":"&amp;CI46,'Finish order'!$E:$K,2,FALSE()),"")</f>
        <v/>
      </c>
      <c r="CP46" s="31" t="n">
        <v>45</v>
      </c>
      <c r="CQ46" s="22" t="str">
        <f aca="false">IFERROR(VLOOKUP(CP$1&amp;":"&amp;CP46,'Finish order'!$E:$K,4,FALSE()),"")</f>
        <v/>
      </c>
      <c r="CR46" s="22" t="str">
        <f aca="false">IFERROR(VLOOKUP(CP$1&amp;":"&amp;CP46,'Finish order'!$E:$K,5,FALSE()),"")</f>
        <v/>
      </c>
      <c r="CS46" s="30" t="str">
        <f aca="false">IFERROR(VLOOKUP(CP$1&amp;":"&amp;CP46,'Finish order'!$E:$K,3,FALSE()),"")</f>
        <v/>
      </c>
      <c r="CT46" s="22" t="str">
        <f aca="false">IFERROR(VLOOKUP(CP$1&amp;":"&amp;CP46,'Finish order'!$E:$K,2,FALSE()),"")</f>
        <v/>
      </c>
      <c r="CW46" s="22" t="n">
        <v>45</v>
      </c>
      <c r="CX46" s="22" t="str">
        <f aca="false">IFERROR(VLOOKUP(CW$1&amp;":"&amp;CW46,'Finish order'!$E:$K,4,FALSE()),"")</f>
        <v/>
      </c>
      <c r="CY46" s="22" t="str">
        <f aca="false">IFERROR(VLOOKUP(CW$1&amp;":"&amp;CW46,'Finish order'!$E:$K,5,FALSE()),"")</f>
        <v/>
      </c>
      <c r="CZ46" s="30" t="str">
        <f aca="false">IFERROR(VLOOKUP(CW$1&amp;":"&amp;CW46,'Finish order'!$E:$K,3,FALSE()),"")</f>
        <v/>
      </c>
      <c r="DA46" s="22" t="str">
        <f aca="false">IFERROR(VLOOKUP(CW$1&amp;":"&amp;CW46,'Finish order'!$E:$K,2,FALSE()),"")</f>
        <v/>
      </c>
      <c r="DD46" s="22" t="n">
        <v>45</v>
      </c>
      <c r="DE46" s="22" t="str">
        <f aca="false">IFERROR(VLOOKUP(DD$1&amp;":"&amp;DD46,'Finish order'!$E:$K,4,FALSE()),"")</f>
        <v/>
      </c>
      <c r="DF46" s="22" t="str">
        <f aca="false">IFERROR(VLOOKUP(DD$1&amp;":"&amp;DD46,'Finish order'!$E:$K,5,FALSE()),"")</f>
        <v/>
      </c>
      <c r="DG46" s="30" t="str">
        <f aca="false">IFERROR(VLOOKUP(DD$1&amp;":"&amp;DD46,'Finish order'!$E:$K,3,FALSE()),"")</f>
        <v/>
      </c>
      <c r="DH46" s="22" t="str">
        <f aca="false">IFERROR(VLOOKUP(DD$1&amp;":"&amp;DD46,'Finish order'!$E:$K,2,FALSE()),"")</f>
        <v/>
      </c>
      <c r="DI46" s="30"/>
      <c r="DK46" s="22" t="n">
        <v>45</v>
      </c>
      <c r="DL46" s="22" t="str">
        <f aca="false">IFERROR(VLOOKUP(DK$1&amp;":"&amp;DK46,'Finish order'!$E:$K,4,FALSE()),"")</f>
        <v/>
      </c>
      <c r="DM46" s="22" t="str">
        <f aca="false">IFERROR(VLOOKUP(DK$1&amp;":"&amp;DK46,'Finish order'!$E:$K,5,FALSE()),"")</f>
        <v/>
      </c>
      <c r="DN46" s="30" t="str">
        <f aca="false">IFERROR(VLOOKUP(DK$1&amp;":"&amp;DK46,'Finish order'!$E:$K,3,FALSE()),"")</f>
        <v/>
      </c>
      <c r="DO46" s="22" t="str">
        <f aca="false">IFERROR(VLOOKUP(DK$1&amp;":"&amp;DK46,'Finish order'!$E:$K,2,FALSE()),"")</f>
        <v/>
      </c>
      <c r="DR46" s="22" t="n">
        <v>45</v>
      </c>
      <c r="DS46" s="22" t="str">
        <f aca="false">IFERROR(VLOOKUP(DR$1&amp;":"&amp;DR46,'Finish order'!$E:$K,4,FALSE()),"")</f>
        <v/>
      </c>
      <c r="DT46" s="22" t="str">
        <f aca="false">IFERROR(VLOOKUP(DR$1&amp;":"&amp;DR46,'Finish order'!$E:$K,5,FALSE()),"")</f>
        <v/>
      </c>
      <c r="DU46" s="30" t="str">
        <f aca="false">IFERROR(VLOOKUP(DR$1&amp;":"&amp;DR46,'Finish order'!$E:$K,3,FALSE()),"")</f>
        <v/>
      </c>
      <c r="DV46" s="22" t="str">
        <f aca="false">IFERROR(VLOOKUP(DR$1&amp;":"&amp;DR46,'Finish order'!$E:$K,2,FALSE()),"")</f>
        <v/>
      </c>
      <c r="DW46" s="30"/>
    </row>
    <row r="47" customFormat="false" ht="15" hidden="false" customHeight="false" outlineLevel="0" collapsed="false">
      <c r="A47" s="22" t="n">
        <v>46</v>
      </c>
      <c r="B47" s="22" t="str">
        <f aca="false">IFERROR(VLOOKUP($A$1&amp;":"&amp;A47,'Finish order'!C:K,6,FALSE()),"")</f>
        <v>David Simpson</v>
      </c>
      <c r="C47" s="22" t="str">
        <f aca="false">IFERROR(VLOOKUP(A$1&amp;":"&amp;A47,'Finish order'!$C:$K,9,FALSE()),"")</f>
        <v>M50</v>
      </c>
      <c r="D47" s="22" t="str">
        <f aca="false">IFERROR(VLOOKUP(A$1&amp;":"&amp;A47,'Finish order'!$C:$K,7,FALSE()),"")</f>
        <v>York Knavesmire Harriers</v>
      </c>
      <c r="E47" s="30" t="n">
        <f aca="false">IFERROR(VLOOKUP($A$1&amp;":"&amp;A47,'Finish order'!C:K,5,FALSE()),"")</f>
        <v>0.0686458333333333</v>
      </c>
      <c r="F47" s="22" t="n">
        <f aca="false">IFERROR(VLOOKUP($A$1&amp;":"&amp;A47,'Finish order'!C:K,4,FALSE()),"")</f>
        <v>742</v>
      </c>
      <c r="G47" s="31" t="n">
        <f aca="false" t="array" ref="G47:G47">IFERROR(SMALL(IF($D$2:$D956=D47,$A$2:$A$911*1.001),1),"")</f>
        <v>6.006</v>
      </c>
      <c r="H47" s="31" t="n">
        <f aca="false" t="array" ref="H47:H47">IFERROR(SMALL(IF($D$2:$D956=D47,$A$2:$A$911*1.0001),2),"")</f>
        <v>10.001</v>
      </c>
      <c r="I47" s="31" t="n">
        <f aca="false" t="array" ref="I47:I47">IFERROR(SMALL(IF($D$2:$D956=D47,$A$2:$A$911*1.00001),3),"")</f>
        <v>12.00012</v>
      </c>
      <c r="J47" s="31" t="n">
        <f aca="false" t="array" ref="J47:J47">IFERROR(SMALL(IF($D$2:$D956=D47,$A$2:$A$911*1.000001),4),"")</f>
        <v>16.000016</v>
      </c>
      <c r="K47" s="31" t="n">
        <f aca="false">IF(A47&lt;&gt;"", IF(COUNT(G47:J47)=4, SUM(G47:J47), "No"), "")</f>
        <v>44.007136</v>
      </c>
      <c r="L47" s="31" t="n">
        <f aca="false">IF(A47&lt;&gt;"", IF(COUNT(G47:I47)=3, SUM(G47:I47), "No"), "")</f>
        <v>28.00712</v>
      </c>
      <c r="M47" s="31" t="n">
        <f aca="false">IF(A47&lt;&gt;"", IF(COUNT(G47:H47)=2, SUM(G47:H47), "No"), "")</f>
        <v>16.007</v>
      </c>
      <c r="N47" s="31" t="str">
        <f aca="false">Table1[[#This Row],[Club]]&amp;":"&amp;Table1[[#Headers],[Male]]</f>
        <v>York Knavesmire Harriers:Male</v>
      </c>
      <c r="P47" s="22" t="n">
        <v>46</v>
      </c>
      <c r="Q47" s="22" t="str">
        <f aca="false">IFERROR(VLOOKUP(P$1&amp;":"&amp;P47,'Finish order'!$C:$K,6,FALSE()),"")</f>
        <v/>
      </c>
      <c r="R47" s="22" t="str">
        <f aca="false">IFERROR(VLOOKUP(P$1&amp;":"&amp;P47,'Finish order'!$C:$K,9,FALSE()),"")</f>
        <v/>
      </c>
      <c r="S47" s="22" t="str">
        <f aca="false">IFERROR(VLOOKUP(P$1&amp;":"&amp;P47,'Finish order'!$C:$K,7,FALSE()),"")</f>
        <v/>
      </c>
      <c r="T47" s="30" t="str">
        <f aca="false">IFERROR(VLOOKUP(P$1&amp;":"&amp;P47,'Finish order'!$C:$K,5,FALSE()),"")</f>
        <v/>
      </c>
      <c r="U47" s="22" t="str">
        <f aca="false">IFERROR(VLOOKUP(P$1&amp;":"&amp;P47,'Finish order'!$C:$K,4,FALSE()),"")</f>
        <v/>
      </c>
      <c r="V47" s="31" t="str">
        <f aca="false" t="array" ref="V47:V47">IFERROR(SMALL(IF($S$2:$S956=S47,$P$2:$P$911*1.001),1),"")</f>
        <v/>
      </c>
      <c r="W47" s="31" t="str">
        <f aca="false" t="array" ref="W47:W47">IFERROR(SMALL(IF($S$2:$S956=S47,$P$2:$P$911*1.0001),2),"")</f>
        <v/>
      </c>
      <c r="X47" s="31" t="str">
        <f aca="false" t="array" ref="X47:X47">IFERROR(SMALL(IF($S$2:$S956=S47,$P$2:$P$911*1.00001),3),"")</f>
        <v/>
      </c>
      <c r="Y47" s="31" t="str">
        <f aca="false" t="array" ref="Y47:Y47">IFERROR(SMALL(IF($S$2:$S956=S47,$P$2:$P$911*1.000001),4),"")</f>
        <v/>
      </c>
      <c r="Z47" s="31" t="str">
        <f aca="false">IF(P47&lt;&gt;"", IF(COUNT(V47:Y47)=4, SUM(V47:Y47), "No"), "")</f>
        <v>No</v>
      </c>
      <c r="AA47" s="31" t="str">
        <f aca="false">IF(P47&lt;&gt;"", IF(COUNT(V47:X47)=3, SUM(V47:X47), "No"), "")</f>
        <v>No</v>
      </c>
      <c r="AB47" s="31" t="str">
        <f aca="false">IF(P47&lt;&gt;"", IF(COUNT(V47:W47)=2, SUM(V47:W47), "No"), "")</f>
        <v>No</v>
      </c>
      <c r="AC47" s="31" t="str">
        <f aca="false">Table4[[#This Row],[Club]]&amp;":"&amp;Table4[[#Headers],[Female]]</f>
        <v>:Female</v>
      </c>
      <c r="AE47" s="22" t="n">
        <v>46</v>
      </c>
      <c r="AF47" s="22" t="str">
        <f aca="false">IFERROR(VLOOKUP(AE$1&amp;":"&amp;AE47,'Finish order'!$E:$K,4,FALSE()),"")</f>
        <v/>
      </c>
      <c r="AG47" s="22" t="str">
        <f aca="false">IFERROR(VLOOKUP(AE$1&amp;":"&amp;AE47,'Finish order'!$E:$K,5,FALSE()),"")</f>
        <v/>
      </c>
      <c r="AH47" s="30" t="str">
        <f aca="false">IFERROR(VLOOKUP(AE$1&amp;":"&amp;AE47,'Finish order'!$E:$K,3,FALSE()),"")</f>
        <v/>
      </c>
      <c r="AI47" s="22" t="str">
        <f aca="false">IFERROR(VLOOKUP(AE$1&amp;":"&amp;AE47,'Finish order'!$E:$K,2,FALSE()),"")</f>
        <v/>
      </c>
      <c r="AL47" s="22" t="n">
        <v>46</v>
      </c>
      <c r="AM47" s="22" t="str">
        <f aca="false">IFERROR(VLOOKUP(AL$1&amp;":"&amp;AL47,'Finish order'!$E:$K,4,FALSE()),"")</f>
        <v/>
      </c>
      <c r="AN47" s="22" t="str">
        <f aca="false">IFERROR(VLOOKUP(AL$1&amp;":"&amp;AL47,'Finish order'!$E:$K,5,FALSE()),"")</f>
        <v/>
      </c>
      <c r="AO47" s="30" t="str">
        <f aca="false">IFERROR(VLOOKUP(AL$1&amp;":"&amp;AL47,'Finish order'!$E:$K,3,FALSE()),"")</f>
        <v/>
      </c>
      <c r="AP47" s="22" t="str">
        <f aca="false">IFERROR(VLOOKUP(AL$1&amp;":"&amp;AL47,'Finish order'!$E:$K,2,FALSE()),"")</f>
        <v/>
      </c>
      <c r="AS47" s="22" t="n">
        <v>46</v>
      </c>
      <c r="AT47" s="22" t="str">
        <f aca="false">IFERROR(VLOOKUP(AS$1&amp;":"&amp;AS47,'Finish order'!$E:$K,4,FALSE()),"")</f>
        <v/>
      </c>
      <c r="AU47" s="22" t="str">
        <f aca="false">IFERROR(VLOOKUP(AS$1&amp;":"&amp;AS47,'Finish order'!$E:$K,5,FALSE()),"")</f>
        <v/>
      </c>
      <c r="AV47" s="30" t="str">
        <f aca="false">IFERROR(VLOOKUP(AS$1&amp;":"&amp;AS47,'Finish order'!$E:$K,3,FALSE()),"")</f>
        <v/>
      </c>
      <c r="AW47" s="22" t="str">
        <f aca="false">IFERROR(VLOOKUP(AS$1&amp;":"&amp;AS47,'Finish order'!$E:$K,2,FALSE()),"")</f>
        <v/>
      </c>
      <c r="AZ47" s="22" t="n">
        <v>46</v>
      </c>
      <c r="BA47" s="22" t="str">
        <f aca="false">IFERROR(VLOOKUP(AZ$1&amp;":"&amp;AZ47,'Finish order'!$E:$K,4,FALSE()),"")</f>
        <v/>
      </c>
      <c r="BB47" s="22" t="str">
        <f aca="false">IFERROR(VLOOKUP(AZ$1&amp;":"&amp;AZ47,'Finish order'!$E:$K,5,FALSE()),"")</f>
        <v/>
      </c>
      <c r="BC47" s="30" t="str">
        <f aca="false">IFERROR(VLOOKUP(AZ$1&amp;":"&amp;AZ47,'Finish order'!$E:$K,3,FALSE()),"")</f>
        <v/>
      </c>
      <c r="BD47" s="22" t="str">
        <f aca="false">IFERROR(VLOOKUP(AZ$1&amp;":"&amp;AZ47,'Finish order'!$E:$K,2,FALSE()),"")</f>
        <v/>
      </c>
      <c r="BG47" s="22" t="n">
        <v>46</v>
      </c>
      <c r="BH47" s="22" t="str">
        <f aca="false">IFERROR(VLOOKUP(BG$1&amp;":"&amp;BG47,'Finish order'!$E:$K,4,FALSE()),"")</f>
        <v/>
      </c>
      <c r="BI47" s="22" t="str">
        <f aca="false">IFERROR(VLOOKUP(BG$1&amp;":"&amp;BG47,'Finish order'!$E:$K,5,FALSE()),"")</f>
        <v/>
      </c>
      <c r="BJ47" s="30" t="str">
        <f aca="false">IFERROR(VLOOKUP(BG$1&amp;":"&amp;BG47,'Finish order'!$E:$K,3,FALSE()),"")</f>
        <v/>
      </c>
      <c r="BK47" s="22" t="str">
        <f aca="false">IFERROR(VLOOKUP(BG$1&amp;":"&amp;BG47,'Finish order'!$E:$K,2,FALSE()),"")</f>
        <v/>
      </c>
      <c r="BN47" s="22" t="n">
        <v>46</v>
      </c>
      <c r="BO47" s="22" t="str">
        <f aca="false">IFERROR(VLOOKUP(BN$1&amp;":"&amp;BN47,'Finish order'!$E:$K,4,FALSE()),"")</f>
        <v/>
      </c>
      <c r="BP47" s="22" t="str">
        <f aca="false">IFERROR(VLOOKUP(BN$1&amp;":"&amp;BN47,'Finish order'!$E:$K,5,FALSE()),"")</f>
        <v/>
      </c>
      <c r="BQ47" s="30" t="str">
        <f aca="false">IFERROR(VLOOKUP(BN$1&amp;":"&amp;BN47,'Finish order'!$E:$K,3,FALSE()),"")</f>
        <v/>
      </c>
      <c r="BR47" s="22" t="str">
        <f aca="false">IFERROR(VLOOKUP(BN$1&amp;":"&amp;BN47,'Finish order'!$E:$K,2,FALSE()),"")</f>
        <v/>
      </c>
      <c r="BU47" s="22" t="n">
        <v>46</v>
      </c>
      <c r="BV47" s="30" t="str">
        <f aca="false">IFERROR(VLOOKUP(BU$1&amp;":"&amp;BU47,'Finish order'!$E:$K,4,FALSE()),"")</f>
        <v/>
      </c>
      <c r="BW47" s="22" t="str">
        <f aca="false">IFERROR(VLOOKUP(BU$1&amp;":"&amp;BU47,'Finish order'!$E:$K,5,FALSE()),"")</f>
        <v/>
      </c>
      <c r="BX47" s="30" t="str">
        <f aca="false">IFERROR(VLOOKUP(BU$1&amp;":"&amp;BU47,'Finish order'!$E:$K,3,FALSE()),"")</f>
        <v/>
      </c>
      <c r="BY47" s="22" t="str">
        <f aca="false">IFERROR(VLOOKUP(BU$1&amp;":"&amp;BU47,'Finish order'!$E:$K,2,FALSE()),"")</f>
        <v/>
      </c>
      <c r="CB47" s="22" t="n">
        <v>46</v>
      </c>
      <c r="CC47" s="30" t="str">
        <f aca="false">IFERROR(VLOOKUP(CB$1&amp;":"&amp;CB47,'Finish order'!$E:$K,4,FALSE()),"")</f>
        <v/>
      </c>
      <c r="CD47" s="22" t="str">
        <f aca="false">IFERROR(VLOOKUP(CB$1&amp;":"&amp;CB47,'Finish order'!$E:$K,5,FALSE()),"")</f>
        <v/>
      </c>
      <c r="CE47" s="30" t="str">
        <f aca="false">IFERROR(VLOOKUP(CB$1&amp;":"&amp;CB47,'Finish order'!$E:$K,3,FALSE()),"")</f>
        <v/>
      </c>
      <c r="CF47" s="22" t="str">
        <f aca="false">IFERROR(VLOOKUP(CB$1&amp;":"&amp;CB47,'Finish order'!$E:$K,2,FALSE()),"")</f>
        <v/>
      </c>
      <c r="CI47" s="31" t="n">
        <v>46</v>
      </c>
      <c r="CJ47" s="22" t="str">
        <f aca="false">IFERROR(VLOOKUP(CI$1&amp;":"&amp;CI47,'Finish order'!$E:$K,4,FALSE()),"")</f>
        <v/>
      </c>
      <c r="CK47" s="22" t="str">
        <f aca="false">IFERROR(VLOOKUP(CI$1&amp;":"&amp;CI47,'Finish order'!$E:$K,5,FALSE()),"")</f>
        <v/>
      </c>
      <c r="CL47" s="30" t="str">
        <f aca="false">IFERROR(VLOOKUP(CI$1&amp;":"&amp;CI47,'Finish order'!$E:$K,3,FALSE()),"")</f>
        <v/>
      </c>
      <c r="CM47" s="22" t="str">
        <f aca="false">IFERROR(VLOOKUP(CI$1&amp;":"&amp;CI47,'Finish order'!$E:$K,2,FALSE()),"")</f>
        <v/>
      </c>
      <c r="CP47" s="31" t="n">
        <v>46</v>
      </c>
      <c r="CQ47" s="22" t="str">
        <f aca="false">IFERROR(VLOOKUP(CP$1&amp;":"&amp;CP47,'Finish order'!$E:$K,4,FALSE()),"")</f>
        <v/>
      </c>
      <c r="CR47" s="22" t="str">
        <f aca="false">IFERROR(VLOOKUP(CP$1&amp;":"&amp;CP47,'Finish order'!$E:$K,5,FALSE()),"")</f>
        <v/>
      </c>
      <c r="CS47" s="30" t="str">
        <f aca="false">IFERROR(VLOOKUP(CP$1&amp;":"&amp;CP47,'Finish order'!$E:$K,3,FALSE()),"")</f>
        <v/>
      </c>
      <c r="CT47" s="22" t="str">
        <f aca="false">IFERROR(VLOOKUP(CP$1&amp;":"&amp;CP47,'Finish order'!$E:$K,2,FALSE()),"")</f>
        <v/>
      </c>
      <c r="CW47" s="22" t="n">
        <v>46</v>
      </c>
      <c r="CX47" s="22" t="str">
        <f aca="false">IFERROR(VLOOKUP(CW$1&amp;":"&amp;CW47,'Finish order'!$E:$K,4,FALSE()),"")</f>
        <v/>
      </c>
      <c r="CY47" s="22" t="str">
        <f aca="false">IFERROR(VLOOKUP(CW$1&amp;":"&amp;CW47,'Finish order'!$E:$K,5,FALSE()),"")</f>
        <v/>
      </c>
      <c r="CZ47" s="30" t="str">
        <f aca="false">IFERROR(VLOOKUP(CW$1&amp;":"&amp;CW47,'Finish order'!$E:$K,3,FALSE()),"")</f>
        <v/>
      </c>
      <c r="DA47" s="22" t="str">
        <f aca="false">IFERROR(VLOOKUP(CW$1&amp;":"&amp;CW47,'Finish order'!$E:$K,2,FALSE()),"")</f>
        <v/>
      </c>
      <c r="DD47" s="22" t="n">
        <v>46</v>
      </c>
      <c r="DE47" s="22" t="str">
        <f aca="false">IFERROR(VLOOKUP(DD$1&amp;":"&amp;DD47,'Finish order'!$E:$K,4,FALSE()),"")</f>
        <v/>
      </c>
      <c r="DF47" s="22" t="str">
        <f aca="false">IFERROR(VLOOKUP(DD$1&amp;":"&amp;DD47,'Finish order'!$E:$K,5,FALSE()),"")</f>
        <v/>
      </c>
      <c r="DG47" s="30" t="str">
        <f aca="false">IFERROR(VLOOKUP(DD$1&amp;":"&amp;DD47,'Finish order'!$E:$K,3,FALSE()),"")</f>
        <v/>
      </c>
      <c r="DH47" s="22" t="str">
        <f aca="false">IFERROR(VLOOKUP(DD$1&amp;":"&amp;DD47,'Finish order'!$E:$K,2,FALSE()),"")</f>
        <v/>
      </c>
      <c r="DI47" s="30"/>
      <c r="DK47" s="22" t="n">
        <v>46</v>
      </c>
      <c r="DL47" s="22" t="str">
        <f aca="false">IFERROR(VLOOKUP(DK$1&amp;":"&amp;DK47,'Finish order'!$E:$K,4,FALSE()),"")</f>
        <v/>
      </c>
      <c r="DM47" s="22" t="str">
        <f aca="false">IFERROR(VLOOKUP(DK$1&amp;":"&amp;DK47,'Finish order'!$E:$K,5,FALSE()),"")</f>
        <v/>
      </c>
      <c r="DN47" s="30" t="str">
        <f aca="false">IFERROR(VLOOKUP(DK$1&amp;":"&amp;DK47,'Finish order'!$E:$K,3,FALSE()),"")</f>
        <v/>
      </c>
      <c r="DO47" s="22" t="str">
        <f aca="false">IFERROR(VLOOKUP(DK$1&amp;":"&amp;DK47,'Finish order'!$E:$K,2,FALSE()),"")</f>
        <v/>
      </c>
      <c r="DR47" s="22" t="n">
        <v>46</v>
      </c>
      <c r="DS47" s="22" t="str">
        <f aca="false">IFERROR(VLOOKUP(DR$1&amp;":"&amp;DR47,'Finish order'!$E:$K,4,FALSE()),"")</f>
        <v/>
      </c>
      <c r="DT47" s="22" t="str">
        <f aca="false">IFERROR(VLOOKUP(DR$1&amp;":"&amp;DR47,'Finish order'!$E:$K,5,FALSE()),"")</f>
        <v/>
      </c>
      <c r="DU47" s="30" t="str">
        <f aca="false">IFERROR(VLOOKUP(DR$1&amp;":"&amp;DR47,'Finish order'!$E:$K,3,FALSE()),"")</f>
        <v/>
      </c>
      <c r="DV47" s="22" t="str">
        <f aca="false">IFERROR(VLOOKUP(DR$1&amp;":"&amp;DR47,'Finish order'!$E:$K,2,FALSE()),"")</f>
        <v/>
      </c>
      <c r="DW47" s="30"/>
    </row>
    <row r="48" customFormat="false" ht="15" hidden="false" customHeight="false" outlineLevel="0" collapsed="false">
      <c r="A48" s="22" t="n">
        <v>47</v>
      </c>
      <c r="B48" s="22" t="str">
        <f aca="false">IFERROR(VLOOKUP($A$1&amp;":"&amp;A48,'Finish order'!C:K,6,FALSE()),"")</f>
        <v>Nigel Dove</v>
      </c>
      <c r="C48" s="22" t="str">
        <f aca="false">IFERROR(VLOOKUP(A$1&amp;":"&amp;A48,'Finish order'!$C:$K,9,FALSE()),"")</f>
        <v>M45</v>
      </c>
      <c r="D48" s="22" t="str">
        <f aca="false">IFERROR(VLOOKUP(A$1&amp;":"&amp;A48,'Finish order'!$C:$K,7,FALSE()),"")</f>
        <v>Individual#</v>
      </c>
      <c r="E48" s="30" t="n">
        <f aca="false">IFERROR(VLOOKUP($A$1&amp;":"&amp;A48,'Finish order'!C:K,5,FALSE()),"")</f>
        <v>0.0691319444444444</v>
      </c>
      <c r="F48" s="22" t="n">
        <f aca="false">IFERROR(VLOOKUP($A$1&amp;":"&amp;A48,'Finish order'!C:K,4,FALSE()),"")</f>
        <v>601</v>
      </c>
      <c r="G48" s="31" t="n">
        <f aca="false" t="array" ref="G48:G48">IFERROR(SMALL(IF($D$2:$D957=D48,$A$2:$A$911*1.001),1),"")</f>
        <v>11.011</v>
      </c>
      <c r="H48" s="31" t="n">
        <f aca="false" t="array" ref="H48:H48">IFERROR(SMALL(IF($D$2:$D957=D48,$A$2:$A$911*1.0001),2),"")</f>
        <v>15.0015</v>
      </c>
      <c r="I48" s="31" t="n">
        <f aca="false" t="array" ref="I48:I48">IFERROR(SMALL(IF($D$2:$D957=D48,$A$2:$A$911*1.00001),3),"")</f>
        <v>28.00028</v>
      </c>
      <c r="J48" s="31" t="n">
        <f aca="false" t="array" ref="J48:J48">IFERROR(SMALL(IF($D$2:$D957=D48,$A$2:$A$911*1.000001),4),"")</f>
        <v>33.000033</v>
      </c>
      <c r="K48" s="31" t="n">
        <f aca="false">IF(A48&lt;&gt;"", IF(COUNT(G48:J48)=4, SUM(G48:J48), "No"), "")</f>
        <v>87.012813</v>
      </c>
      <c r="L48" s="31" t="n">
        <f aca="false">IF(A48&lt;&gt;"", IF(COUNT(G48:I48)=3, SUM(G48:I48), "No"), "")</f>
        <v>54.01278</v>
      </c>
      <c r="M48" s="31" t="n">
        <f aca="false">IF(A48&lt;&gt;"", IF(COUNT(G48:H48)=2, SUM(G48:H48), "No"), "")</f>
        <v>26.0125</v>
      </c>
      <c r="N48" s="31" t="str">
        <f aca="false">Table1[[#This Row],[Club]]&amp;":"&amp;Table1[[#Headers],[Male]]</f>
        <v>Individual#:Male</v>
      </c>
      <c r="P48" s="22" t="n">
        <v>47</v>
      </c>
      <c r="Q48" s="22" t="str">
        <f aca="false">IFERROR(VLOOKUP(P$1&amp;":"&amp;P48,'Finish order'!$C:$K,6,FALSE()),"")</f>
        <v/>
      </c>
      <c r="R48" s="22" t="str">
        <f aca="false">IFERROR(VLOOKUP(P$1&amp;":"&amp;P48,'Finish order'!$C:$K,9,FALSE()),"")</f>
        <v/>
      </c>
      <c r="S48" s="22" t="str">
        <f aca="false">IFERROR(VLOOKUP(P$1&amp;":"&amp;P48,'Finish order'!$C:$K,7,FALSE()),"")</f>
        <v/>
      </c>
      <c r="T48" s="30" t="str">
        <f aca="false">IFERROR(VLOOKUP(P$1&amp;":"&amp;P48,'Finish order'!$C:$K,5,FALSE()),"")</f>
        <v/>
      </c>
      <c r="U48" s="22" t="str">
        <f aca="false">IFERROR(VLOOKUP(P$1&amp;":"&amp;P48,'Finish order'!$C:$K,4,FALSE()),"")</f>
        <v/>
      </c>
      <c r="V48" s="31" t="str">
        <f aca="false" t="array" ref="V48:V48">IFERROR(SMALL(IF($S$2:$S957=S48,$P$2:$P$911*1.001),1),"")</f>
        <v/>
      </c>
      <c r="W48" s="31" t="str">
        <f aca="false" t="array" ref="W48:W48">IFERROR(SMALL(IF($S$2:$S957=S48,$P$2:$P$911*1.0001),2),"")</f>
        <v/>
      </c>
      <c r="X48" s="31" t="str">
        <f aca="false" t="array" ref="X48:X48">IFERROR(SMALL(IF($S$2:$S957=S48,$P$2:$P$911*1.00001),3),"")</f>
        <v/>
      </c>
      <c r="Y48" s="31" t="str">
        <f aca="false" t="array" ref="Y48:Y48">IFERROR(SMALL(IF($S$2:$S957=S48,$P$2:$P$911*1.000001),4),"")</f>
        <v/>
      </c>
      <c r="Z48" s="31" t="str">
        <f aca="false">IF(P48&lt;&gt;"", IF(COUNT(V48:Y48)=4, SUM(V48:Y48), "No"), "")</f>
        <v>No</v>
      </c>
      <c r="AA48" s="31" t="str">
        <f aca="false">IF(P48&lt;&gt;"", IF(COUNT(V48:X48)=3, SUM(V48:X48), "No"), "")</f>
        <v>No</v>
      </c>
      <c r="AB48" s="31" t="str">
        <f aca="false">IF(P48&lt;&gt;"", IF(COUNT(V48:W48)=2, SUM(V48:W48), "No"), "")</f>
        <v>No</v>
      </c>
      <c r="AC48" s="31" t="str">
        <f aca="false">Table4[[#This Row],[Club]]&amp;":"&amp;Table4[[#Headers],[Female]]</f>
        <v>:Female</v>
      </c>
      <c r="AE48" s="22" t="n">
        <v>47</v>
      </c>
      <c r="AF48" s="22" t="str">
        <f aca="false">IFERROR(VLOOKUP(AE$1&amp;":"&amp;AE48,'Finish order'!$E:$K,4,FALSE()),"")</f>
        <v/>
      </c>
      <c r="AG48" s="22" t="str">
        <f aca="false">IFERROR(VLOOKUP(AE$1&amp;":"&amp;AE48,'Finish order'!$E:$K,5,FALSE()),"")</f>
        <v/>
      </c>
      <c r="AH48" s="30" t="str">
        <f aca="false">IFERROR(VLOOKUP(AE$1&amp;":"&amp;AE48,'Finish order'!$E:$K,3,FALSE()),"")</f>
        <v/>
      </c>
      <c r="AI48" s="22" t="str">
        <f aca="false">IFERROR(VLOOKUP(AE$1&amp;":"&amp;AE48,'Finish order'!$E:$K,2,FALSE()),"")</f>
        <v/>
      </c>
      <c r="AL48" s="22" t="n">
        <v>47</v>
      </c>
      <c r="AM48" s="22" t="str">
        <f aca="false">IFERROR(VLOOKUP(AL$1&amp;":"&amp;AL48,'Finish order'!$E:$K,4,FALSE()),"")</f>
        <v/>
      </c>
      <c r="AN48" s="22" t="str">
        <f aca="false">IFERROR(VLOOKUP(AL$1&amp;":"&amp;AL48,'Finish order'!$E:$K,5,FALSE()),"")</f>
        <v/>
      </c>
      <c r="AO48" s="30" t="str">
        <f aca="false">IFERROR(VLOOKUP(AL$1&amp;":"&amp;AL48,'Finish order'!$E:$K,3,FALSE()),"")</f>
        <v/>
      </c>
      <c r="AP48" s="22" t="str">
        <f aca="false">IFERROR(VLOOKUP(AL$1&amp;":"&amp;AL48,'Finish order'!$E:$K,2,FALSE()),"")</f>
        <v/>
      </c>
      <c r="AS48" s="22" t="n">
        <v>47</v>
      </c>
      <c r="AT48" s="22" t="str">
        <f aca="false">IFERROR(VLOOKUP(AS$1&amp;":"&amp;AS48,'Finish order'!$E:$K,4,FALSE()),"")</f>
        <v/>
      </c>
      <c r="AU48" s="22" t="str">
        <f aca="false">IFERROR(VLOOKUP(AS$1&amp;":"&amp;AS48,'Finish order'!$E:$K,5,FALSE()),"")</f>
        <v/>
      </c>
      <c r="AV48" s="30" t="str">
        <f aca="false">IFERROR(VLOOKUP(AS$1&amp;":"&amp;AS48,'Finish order'!$E:$K,3,FALSE()),"")</f>
        <v/>
      </c>
      <c r="AW48" s="22" t="str">
        <f aca="false">IFERROR(VLOOKUP(AS$1&amp;":"&amp;AS48,'Finish order'!$E:$K,2,FALSE()),"")</f>
        <v/>
      </c>
      <c r="AZ48" s="22" t="n">
        <v>47</v>
      </c>
      <c r="BA48" s="22" t="str">
        <f aca="false">IFERROR(VLOOKUP(AZ$1&amp;":"&amp;AZ48,'Finish order'!$E:$K,4,FALSE()),"")</f>
        <v/>
      </c>
      <c r="BB48" s="22" t="str">
        <f aca="false">IFERROR(VLOOKUP(AZ$1&amp;":"&amp;AZ48,'Finish order'!$E:$K,5,FALSE()),"")</f>
        <v/>
      </c>
      <c r="BC48" s="30" t="str">
        <f aca="false">IFERROR(VLOOKUP(AZ$1&amp;":"&amp;AZ48,'Finish order'!$E:$K,3,FALSE()),"")</f>
        <v/>
      </c>
      <c r="BD48" s="22" t="str">
        <f aca="false">IFERROR(VLOOKUP(AZ$1&amp;":"&amp;AZ48,'Finish order'!$E:$K,2,FALSE()),"")</f>
        <v/>
      </c>
      <c r="BG48" s="22" t="n">
        <v>47</v>
      </c>
      <c r="BH48" s="22" t="str">
        <f aca="false">IFERROR(VLOOKUP(BG$1&amp;":"&amp;BG48,'Finish order'!$E:$K,4,FALSE()),"")</f>
        <v/>
      </c>
      <c r="BI48" s="22" t="str">
        <f aca="false">IFERROR(VLOOKUP(BG$1&amp;":"&amp;BG48,'Finish order'!$E:$K,5,FALSE()),"")</f>
        <v/>
      </c>
      <c r="BJ48" s="30" t="str">
        <f aca="false">IFERROR(VLOOKUP(BG$1&amp;":"&amp;BG48,'Finish order'!$E:$K,3,FALSE()),"")</f>
        <v/>
      </c>
      <c r="BK48" s="22" t="str">
        <f aca="false">IFERROR(VLOOKUP(BG$1&amp;":"&amp;BG48,'Finish order'!$E:$K,2,FALSE()),"")</f>
        <v/>
      </c>
      <c r="BN48" s="22" t="n">
        <v>47</v>
      </c>
      <c r="BO48" s="22" t="str">
        <f aca="false">IFERROR(VLOOKUP(BN$1&amp;":"&amp;BN48,'Finish order'!$E:$K,4,FALSE()),"")</f>
        <v/>
      </c>
      <c r="BP48" s="22" t="str">
        <f aca="false">IFERROR(VLOOKUP(BN$1&amp;":"&amp;BN48,'Finish order'!$E:$K,5,FALSE()),"")</f>
        <v/>
      </c>
      <c r="BQ48" s="30" t="str">
        <f aca="false">IFERROR(VLOOKUP(BN$1&amp;":"&amp;BN48,'Finish order'!$E:$K,3,FALSE()),"")</f>
        <v/>
      </c>
      <c r="BR48" s="22" t="str">
        <f aca="false">IFERROR(VLOOKUP(BN$1&amp;":"&amp;BN48,'Finish order'!$E:$K,2,FALSE()),"")</f>
        <v/>
      </c>
      <c r="BU48" s="22" t="n">
        <v>47</v>
      </c>
      <c r="BV48" s="30" t="str">
        <f aca="false">IFERROR(VLOOKUP(BU$1&amp;":"&amp;BU48,'Finish order'!$E:$K,4,FALSE()),"")</f>
        <v/>
      </c>
      <c r="BW48" s="22" t="str">
        <f aca="false">IFERROR(VLOOKUP(BU$1&amp;":"&amp;BU48,'Finish order'!$E:$K,5,FALSE()),"")</f>
        <v/>
      </c>
      <c r="BX48" s="30" t="str">
        <f aca="false">IFERROR(VLOOKUP(BU$1&amp;":"&amp;BU48,'Finish order'!$E:$K,3,FALSE()),"")</f>
        <v/>
      </c>
      <c r="BY48" s="22" t="str">
        <f aca="false">IFERROR(VLOOKUP(BU$1&amp;":"&amp;BU48,'Finish order'!$E:$K,2,FALSE()),"")</f>
        <v/>
      </c>
      <c r="CB48" s="22" t="n">
        <v>47</v>
      </c>
      <c r="CC48" s="30" t="str">
        <f aca="false">IFERROR(VLOOKUP(CB$1&amp;":"&amp;CB48,'Finish order'!$E:$K,4,FALSE()),"")</f>
        <v/>
      </c>
      <c r="CD48" s="22" t="str">
        <f aca="false">IFERROR(VLOOKUP(CB$1&amp;":"&amp;CB48,'Finish order'!$E:$K,5,FALSE()),"")</f>
        <v/>
      </c>
      <c r="CE48" s="30" t="str">
        <f aca="false">IFERROR(VLOOKUP(CB$1&amp;":"&amp;CB48,'Finish order'!$E:$K,3,FALSE()),"")</f>
        <v/>
      </c>
      <c r="CF48" s="22" t="str">
        <f aca="false">IFERROR(VLOOKUP(CB$1&amp;":"&amp;CB48,'Finish order'!$E:$K,2,FALSE()),"")</f>
        <v/>
      </c>
      <c r="CI48" s="31" t="n">
        <v>47</v>
      </c>
      <c r="CJ48" s="22" t="str">
        <f aca="false">IFERROR(VLOOKUP(CI$1&amp;":"&amp;CI48,'Finish order'!$E:$K,4,FALSE()),"")</f>
        <v/>
      </c>
      <c r="CK48" s="22" t="str">
        <f aca="false">IFERROR(VLOOKUP(CI$1&amp;":"&amp;CI48,'Finish order'!$E:$K,5,FALSE()),"")</f>
        <v/>
      </c>
      <c r="CL48" s="30" t="str">
        <f aca="false">IFERROR(VLOOKUP(CI$1&amp;":"&amp;CI48,'Finish order'!$E:$K,3,FALSE()),"")</f>
        <v/>
      </c>
      <c r="CM48" s="22" t="str">
        <f aca="false">IFERROR(VLOOKUP(CI$1&amp;":"&amp;CI48,'Finish order'!$E:$K,2,FALSE()),"")</f>
        <v/>
      </c>
      <c r="CP48" s="31" t="n">
        <v>47</v>
      </c>
      <c r="CQ48" s="22" t="str">
        <f aca="false">IFERROR(VLOOKUP(CP$1&amp;":"&amp;CP48,'Finish order'!$E:$K,4,FALSE()),"")</f>
        <v/>
      </c>
      <c r="CR48" s="22" t="str">
        <f aca="false">IFERROR(VLOOKUP(CP$1&amp;":"&amp;CP48,'Finish order'!$E:$K,5,FALSE()),"")</f>
        <v/>
      </c>
      <c r="CS48" s="30" t="str">
        <f aca="false">IFERROR(VLOOKUP(CP$1&amp;":"&amp;CP48,'Finish order'!$E:$K,3,FALSE()),"")</f>
        <v/>
      </c>
      <c r="CT48" s="22" t="str">
        <f aca="false">IFERROR(VLOOKUP(CP$1&amp;":"&amp;CP48,'Finish order'!$E:$K,2,FALSE()),"")</f>
        <v/>
      </c>
      <c r="CW48" s="22" t="n">
        <v>47</v>
      </c>
      <c r="CX48" s="22" t="str">
        <f aca="false">IFERROR(VLOOKUP(CW$1&amp;":"&amp;CW48,'Finish order'!$E:$K,4,FALSE()),"")</f>
        <v/>
      </c>
      <c r="CY48" s="22" t="str">
        <f aca="false">IFERROR(VLOOKUP(CW$1&amp;":"&amp;CW48,'Finish order'!$E:$K,5,FALSE()),"")</f>
        <v/>
      </c>
      <c r="CZ48" s="30" t="str">
        <f aca="false">IFERROR(VLOOKUP(CW$1&amp;":"&amp;CW48,'Finish order'!$E:$K,3,FALSE()),"")</f>
        <v/>
      </c>
      <c r="DA48" s="22" t="str">
        <f aca="false">IFERROR(VLOOKUP(CW$1&amp;":"&amp;CW48,'Finish order'!$E:$K,2,FALSE()),"")</f>
        <v/>
      </c>
      <c r="DD48" s="22" t="n">
        <v>47</v>
      </c>
      <c r="DE48" s="22" t="str">
        <f aca="false">IFERROR(VLOOKUP(DD$1&amp;":"&amp;DD48,'Finish order'!$E:$K,4,FALSE()),"")</f>
        <v/>
      </c>
      <c r="DF48" s="22" t="str">
        <f aca="false">IFERROR(VLOOKUP(DD$1&amp;":"&amp;DD48,'Finish order'!$E:$K,5,FALSE()),"")</f>
        <v/>
      </c>
      <c r="DG48" s="30" t="str">
        <f aca="false">IFERROR(VLOOKUP(DD$1&amp;":"&amp;DD48,'Finish order'!$E:$K,3,FALSE()),"")</f>
        <v/>
      </c>
      <c r="DH48" s="22" t="str">
        <f aca="false">IFERROR(VLOOKUP(DD$1&amp;":"&amp;DD48,'Finish order'!$E:$K,2,FALSE()),"")</f>
        <v/>
      </c>
      <c r="DI48" s="30"/>
      <c r="DK48" s="22" t="n">
        <v>47</v>
      </c>
      <c r="DL48" s="22" t="str">
        <f aca="false">IFERROR(VLOOKUP(DK$1&amp;":"&amp;DK48,'Finish order'!$E:$K,4,FALSE()),"")</f>
        <v/>
      </c>
      <c r="DM48" s="22" t="str">
        <f aca="false">IFERROR(VLOOKUP(DK$1&amp;":"&amp;DK48,'Finish order'!$E:$K,5,FALSE()),"")</f>
        <v/>
      </c>
      <c r="DN48" s="30" t="str">
        <f aca="false">IFERROR(VLOOKUP(DK$1&amp;":"&amp;DK48,'Finish order'!$E:$K,3,FALSE()),"")</f>
        <v/>
      </c>
      <c r="DO48" s="22" t="str">
        <f aca="false">IFERROR(VLOOKUP(DK$1&amp;":"&amp;DK48,'Finish order'!$E:$K,2,FALSE()),"")</f>
        <v/>
      </c>
      <c r="DR48" s="22" t="n">
        <v>47</v>
      </c>
      <c r="DS48" s="22" t="str">
        <f aca="false">IFERROR(VLOOKUP(DR$1&amp;":"&amp;DR48,'Finish order'!$E:$K,4,FALSE()),"")</f>
        <v/>
      </c>
      <c r="DT48" s="22" t="str">
        <f aca="false">IFERROR(VLOOKUP(DR$1&amp;":"&amp;DR48,'Finish order'!$E:$K,5,FALSE()),"")</f>
        <v/>
      </c>
      <c r="DU48" s="30" t="str">
        <f aca="false">IFERROR(VLOOKUP(DR$1&amp;":"&amp;DR48,'Finish order'!$E:$K,3,FALSE()),"")</f>
        <v/>
      </c>
      <c r="DV48" s="22" t="str">
        <f aca="false">IFERROR(VLOOKUP(DR$1&amp;":"&amp;DR48,'Finish order'!$E:$K,2,FALSE()),"")</f>
        <v/>
      </c>
      <c r="DW48" s="30"/>
    </row>
    <row r="49" customFormat="false" ht="15" hidden="false" customHeight="false" outlineLevel="0" collapsed="false">
      <c r="A49" s="22" t="n">
        <v>48</v>
      </c>
      <c r="B49" s="22" t="str">
        <f aca="false">IFERROR(VLOOKUP($A$1&amp;":"&amp;A49,'Finish order'!C:K,6,FALSE()),"")</f>
        <v>Allan Ball</v>
      </c>
      <c r="C49" s="22" t="str">
        <f aca="false">IFERROR(VLOOKUP(A$1&amp;":"&amp;A49,'Finish order'!$C:$K,9,FALSE()),"")</f>
        <v>M40</v>
      </c>
      <c r="D49" s="22" t="str">
        <f aca="false">IFERROR(VLOOKUP(A$1&amp;":"&amp;A49,'Finish order'!$C:$K,7,FALSE()),"")</f>
        <v>South Shields Harriers &amp; AC</v>
      </c>
      <c r="E49" s="30" t="n">
        <f aca="false">IFERROR(VLOOKUP($A$1&amp;":"&amp;A49,'Finish order'!C:K,5,FALSE()),"")</f>
        <v>0.069212962962963</v>
      </c>
      <c r="F49" s="22" t="n">
        <f aca="false">IFERROR(VLOOKUP($A$1&amp;":"&amp;A49,'Finish order'!C:K,4,FALSE()),"")</f>
        <v>551</v>
      </c>
      <c r="G49" s="31" t="n">
        <f aca="false" t="array" ref="G49:G49">IFERROR(SMALL(IF($D$2:$D958=D49,$A$2:$A$911*1.001),1),"")</f>
        <v>48.048</v>
      </c>
      <c r="H49" s="31" t="n">
        <f aca="false" t="array" ref="H49:H49">IFERROR(SMALL(IF($D$2:$D958=D49,$A$2:$A$911*1.0001),2),"")</f>
        <v>59.0059</v>
      </c>
      <c r="I49" s="31" t="str">
        <f aca="false" t="array" ref="I49:I49">IFERROR(SMALL(IF($D$2:$D958=D49,$A$2:$A$911*1.00001),3),"")</f>
        <v/>
      </c>
      <c r="J49" s="31" t="str">
        <f aca="false" t="array" ref="J49:J49">IFERROR(SMALL(IF($D$2:$D958=D49,$A$2:$A$911*1.000001),4),"")</f>
        <v/>
      </c>
      <c r="K49" s="31" t="str">
        <f aca="false">IF(A49&lt;&gt;"", IF(COUNT(G49:J49)=4, SUM(G49:J49), "No"), "")</f>
        <v>No</v>
      </c>
      <c r="L49" s="31" t="str">
        <f aca="false">IF(A49&lt;&gt;"", IF(COUNT(G49:I49)=3, SUM(G49:I49), "No"), "")</f>
        <v>No</v>
      </c>
      <c r="M49" s="31" t="n">
        <f aca="false">IF(A49&lt;&gt;"", IF(COUNT(G49:H49)=2, SUM(G49:H49), "No"), "")</f>
        <v>107.0539</v>
      </c>
      <c r="N49" s="31" t="str">
        <f aca="false">Table1[[#This Row],[Club]]&amp;":"&amp;Table1[[#Headers],[Male]]</f>
        <v>South Shields Harriers &amp; AC:Male</v>
      </c>
      <c r="P49" s="22" t="n">
        <v>48</v>
      </c>
      <c r="Q49" s="22" t="str">
        <f aca="false">IFERROR(VLOOKUP(P$1&amp;":"&amp;P49,'Finish order'!$C:$K,6,FALSE()),"")</f>
        <v/>
      </c>
      <c r="R49" s="22" t="str">
        <f aca="false">IFERROR(VLOOKUP(P$1&amp;":"&amp;P49,'Finish order'!$C:$K,9,FALSE()),"")</f>
        <v/>
      </c>
      <c r="S49" s="22" t="str">
        <f aca="false">IFERROR(VLOOKUP(P$1&amp;":"&amp;P49,'Finish order'!$C:$K,7,FALSE()),"")</f>
        <v/>
      </c>
      <c r="T49" s="30" t="str">
        <f aca="false">IFERROR(VLOOKUP(P$1&amp;":"&amp;P49,'Finish order'!$C:$K,5,FALSE()),"")</f>
        <v/>
      </c>
      <c r="U49" s="22" t="str">
        <f aca="false">IFERROR(VLOOKUP(P$1&amp;":"&amp;P49,'Finish order'!$C:$K,4,FALSE()),"")</f>
        <v/>
      </c>
      <c r="V49" s="31" t="str">
        <f aca="false" t="array" ref="V49:V49">IFERROR(SMALL(IF($S$2:$S958=S49,$P$2:$P$911*1.001),1),"")</f>
        <v/>
      </c>
      <c r="W49" s="31" t="str">
        <f aca="false" t="array" ref="W49:W49">IFERROR(SMALL(IF($S$2:$S958=S49,$P$2:$P$911*1.0001),2),"")</f>
        <v/>
      </c>
      <c r="X49" s="31" t="str">
        <f aca="false" t="array" ref="X49:X49">IFERROR(SMALL(IF($S$2:$S958=S49,$P$2:$P$911*1.00001),3),"")</f>
        <v/>
      </c>
      <c r="Y49" s="31" t="str">
        <f aca="false" t="array" ref="Y49:Y49">IFERROR(SMALL(IF($S$2:$S958=S49,$P$2:$P$911*1.000001),4),"")</f>
        <v/>
      </c>
      <c r="Z49" s="31" t="str">
        <f aca="false">IF(P49&lt;&gt;"", IF(COUNT(V49:Y49)=4, SUM(V49:Y49), "No"), "")</f>
        <v>No</v>
      </c>
      <c r="AA49" s="31" t="str">
        <f aca="false">IF(P49&lt;&gt;"", IF(COUNT(V49:X49)=3, SUM(V49:X49), "No"), "")</f>
        <v>No</v>
      </c>
      <c r="AB49" s="31" t="str">
        <f aca="false">IF(P49&lt;&gt;"", IF(COUNT(V49:W49)=2, SUM(V49:W49), "No"), "")</f>
        <v>No</v>
      </c>
      <c r="AC49" s="31" t="str">
        <f aca="false">Table4[[#This Row],[Club]]&amp;":"&amp;Table4[[#Headers],[Female]]</f>
        <v>:Female</v>
      </c>
      <c r="AE49" s="22" t="n">
        <v>48</v>
      </c>
      <c r="AF49" s="22" t="str">
        <f aca="false">IFERROR(VLOOKUP(AE$1&amp;":"&amp;AE49,'Finish order'!$E:$K,4,FALSE()),"")</f>
        <v/>
      </c>
      <c r="AG49" s="22" t="str">
        <f aca="false">IFERROR(VLOOKUP(AE$1&amp;":"&amp;AE49,'Finish order'!$E:$K,5,FALSE()),"")</f>
        <v/>
      </c>
      <c r="AH49" s="30" t="str">
        <f aca="false">IFERROR(VLOOKUP(AE$1&amp;":"&amp;AE49,'Finish order'!$E:$K,3,FALSE()),"")</f>
        <v/>
      </c>
      <c r="AI49" s="22" t="str">
        <f aca="false">IFERROR(VLOOKUP(AE$1&amp;":"&amp;AE49,'Finish order'!$E:$K,2,FALSE()),"")</f>
        <v/>
      </c>
      <c r="AL49" s="22" t="n">
        <v>48</v>
      </c>
      <c r="AM49" s="22" t="str">
        <f aca="false">IFERROR(VLOOKUP(AL$1&amp;":"&amp;AL49,'Finish order'!$E:$K,4,FALSE()),"")</f>
        <v/>
      </c>
      <c r="AN49" s="22" t="str">
        <f aca="false">IFERROR(VLOOKUP(AL$1&amp;":"&amp;AL49,'Finish order'!$E:$K,5,FALSE()),"")</f>
        <v/>
      </c>
      <c r="AO49" s="30" t="str">
        <f aca="false">IFERROR(VLOOKUP(AL$1&amp;":"&amp;AL49,'Finish order'!$E:$K,3,FALSE()),"")</f>
        <v/>
      </c>
      <c r="AP49" s="22" t="str">
        <f aca="false">IFERROR(VLOOKUP(AL$1&amp;":"&amp;AL49,'Finish order'!$E:$K,2,FALSE()),"")</f>
        <v/>
      </c>
      <c r="AS49" s="22" t="n">
        <v>48</v>
      </c>
      <c r="AT49" s="22" t="str">
        <f aca="false">IFERROR(VLOOKUP(AS$1&amp;":"&amp;AS49,'Finish order'!$E:$K,4,FALSE()),"")</f>
        <v/>
      </c>
      <c r="AU49" s="22" t="str">
        <f aca="false">IFERROR(VLOOKUP(AS$1&amp;":"&amp;AS49,'Finish order'!$E:$K,5,FALSE()),"")</f>
        <v/>
      </c>
      <c r="AV49" s="30" t="str">
        <f aca="false">IFERROR(VLOOKUP(AS$1&amp;":"&amp;AS49,'Finish order'!$E:$K,3,FALSE()),"")</f>
        <v/>
      </c>
      <c r="AW49" s="22" t="str">
        <f aca="false">IFERROR(VLOOKUP(AS$1&amp;":"&amp;AS49,'Finish order'!$E:$K,2,FALSE()),"")</f>
        <v/>
      </c>
      <c r="AZ49" s="22" t="n">
        <v>48</v>
      </c>
      <c r="BA49" s="22" t="str">
        <f aca="false">IFERROR(VLOOKUP(AZ$1&amp;":"&amp;AZ49,'Finish order'!$E:$K,4,FALSE()),"")</f>
        <v/>
      </c>
      <c r="BB49" s="22" t="str">
        <f aca="false">IFERROR(VLOOKUP(AZ$1&amp;":"&amp;AZ49,'Finish order'!$E:$K,5,FALSE()),"")</f>
        <v/>
      </c>
      <c r="BC49" s="30" t="str">
        <f aca="false">IFERROR(VLOOKUP(AZ$1&amp;":"&amp;AZ49,'Finish order'!$E:$K,3,FALSE()),"")</f>
        <v/>
      </c>
      <c r="BD49" s="22" t="str">
        <f aca="false">IFERROR(VLOOKUP(AZ$1&amp;":"&amp;AZ49,'Finish order'!$E:$K,2,FALSE()),"")</f>
        <v/>
      </c>
      <c r="BG49" s="22" t="n">
        <v>48</v>
      </c>
      <c r="BH49" s="22" t="str">
        <f aca="false">IFERROR(VLOOKUP(BG$1&amp;":"&amp;BG49,'Finish order'!$E:$K,4,FALSE()),"")</f>
        <v/>
      </c>
      <c r="BI49" s="22" t="str">
        <f aca="false">IFERROR(VLOOKUP(BG$1&amp;":"&amp;BG49,'Finish order'!$E:$K,5,FALSE()),"")</f>
        <v/>
      </c>
      <c r="BJ49" s="30" t="str">
        <f aca="false">IFERROR(VLOOKUP(BG$1&amp;":"&amp;BG49,'Finish order'!$E:$K,3,FALSE()),"")</f>
        <v/>
      </c>
      <c r="BK49" s="22" t="str">
        <f aca="false">IFERROR(VLOOKUP(BG$1&amp;":"&amp;BG49,'Finish order'!$E:$K,2,FALSE()),"")</f>
        <v/>
      </c>
      <c r="BN49" s="22" t="n">
        <v>48</v>
      </c>
      <c r="BO49" s="22" t="str">
        <f aca="false">IFERROR(VLOOKUP(BN$1&amp;":"&amp;BN49,'Finish order'!$E:$K,4,FALSE()),"")</f>
        <v/>
      </c>
      <c r="BP49" s="22" t="str">
        <f aca="false">IFERROR(VLOOKUP(BN$1&amp;":"&amp;BN49,'Finish order'!$E:$K,5,FALSE()),"")</f>
        <v/>
      </c>
      <c r="BQ49" s="30" t="str">
        <f aca="false">IFERROR(VLOOKUP(BN$1&amp;":"&amp;BN49,'Finish order'!$E:$K,3,FALSE()),"")</f>
        <v/>
      </c>
      <c r="BR49" s="22" t="str">
        <f aca="false">IFERROR(VLOOKUP(BN$1&amp;":"&amp;BN49,'Finish order'!$E:$K,2,FALSE()),"")</f>
        <v/>
      </c>
      <c r="BU49" s="22" t="n">
        <v>48</v>
      </c>
      <c r="BV49" s="30" t="str">
        <f aca="false">IFERROR(VLOOKUP(BU$1&amp;":"&amp;BU49,'Finish order'!$E:$K,4,FALSE()),"")</f>
        <v/>
      </c>
      <c r="BW49" s="22" t="str">
        <f aca="false">IFERROR(VLOOKUP(BU$1&amp;":"&amp;BU49,'Finish order'!$E:$K,5,FALSE()),"")</f>
        <v/>
      </c>
      <c r="BX49" s="30" t="str">
        <f aca="false">IFERROR(VLOOKUP(BU$1&amp;":"&amp;BU49,'Finish order'!$E:$K,3,FALSE()),"")</f>
        <v/>
      </c>
      <c r="BY49" s="22" t="str">
        <f aca="false">IFERROR(VLOOKUP(BU$1&amp;":"&amp;BU49,'Finish order'!$E:$K,2,FALSE()),"")</f>
        <v/>
      </c>
      <c r="CB49" s="22" t="n">
        <v>48</v>
      </c>
      <c r="CC49" s="30" t="str">
        <f aca="false">IFERROR(VLOOKUP(CB$1&amp;":"&amp;CB49,'Finish order'!$E:$K,4,FALSE()),"")</f>
        <v/>
      </c>
      <c r="CD49" s="22" t="str">
        <f aca="false">IFERROR(VLOOKUP(CB$1&amp;":"&amp;CB49,'Finish order'!$E:$K,5,FALSE()),"")</f>
        <v/>
      </c>
      <c r="CE49" s="30" t="str">
        <f aca="false">IFERROR(VLOOKUP(CB$1&amp;":"&amp;CB49,'Finish order'!$E:$K,3,FALSE()),"")</f>
        <v/>
      </c>
      <c r="CF49" s="22" t="str">
        <f aca="false">IFERROR(VLOOKUP(CB$1&amp;":"&amp;CB49,'Finish order'!$E:$K,2,FALSE()),"")</f>
        <v/>
      </c>
      <c r="CI49" s="31" t="n">
        <v>48</v>
      </c>
      <c r="CJ49" s="22" t="str">
        <f aca="false">IFERROR(VLOOKUP(CI$1&amp;":"&amp;CI49,'Finish order'!$E:$K,4,FALSE()),"")</f>
        <v/>
      </c>
      <c r="CK49" s="22" t="str">
        <f aca="false">IFERROR(VLOOKUP(CI$1&amp;":"&amp;CI49,'Finish order'!$E:$K,5,FALSE()),"")</f>
        <v/>
      </c>
      <c r="CL49" s="30" t="str">
        <f aca="false">IFERROR(VLOOKUP(CI$1&amp;":"&amp;CI49,'Finish order'!$E:$K,3,FALSE()),"")</f>
        <v/>
      </c>
      <c r="CM49" s="22" t="str">
        <f aca="false">IFERROR(VLOOKUP(CI$1&amp;":"&amp;CI49,'Finish order'!$E:$K,2,FALSE()),"")</f>
        <v/>
      </c>
      <c r="CP49" s="31" t="n">
        <v>48</v>
      </c>
      <c r="CQ49" s="22" t="str">
        <f aca="false">IFERROR(VLOOKUP(CP$1&amp;":"&amp;CP49,'Finish order'!$E:$K,4,FALSE()),"")</f>
        <v/>
      </c>
      <c r="CR49" s="22" t="str">
        <f aca="false">IFERROR(VLOOKUP(CP$1&amp;":"&amp;CP49,'Finish order'!$E:$K,5,FALSE()),"")</f>
        <v/>
      </c>
      <c r="CS49" s="30" t="str">
        <f aca="false">IFERROR(VLOOKUP(CP$1&amp;":"&amp;CP49,'Finish order'!$E:$K,3,FALSE()),"")</f>
        <v/>
      </c>
      <c r="CT49" s="22" t="str">
        <f aca="false">IFERROR(VLOOKUP(CP$1&amp;":"&amp;CP49,'Finish order'!$E:$K,2,FALSE()),"")</f>
        <v/>
      </c>
      <c r="CW49" s="22" t="n">
        <v>48</v>
      </c>
      <c r="CX49" s="22" t="str">
        <f aca="false">IFERROR(VLOOKUP(CW$1&amp;":"&amp;CW49,'Finish order'!$E:$K,4,FALSE()),"")</f>
        <v/>
      </c>
      <c r="CY49" s="22" t="str">
        <f aca="false">IFERROR(VLOOKUP(CW$1&amp;":"&amp;CW49,'Finish order'!$E:$K,5,FALSE()),"")</f>
        <v/>
      </c>
      <c r="CZ49" s="30" t="str">
        <f aca="false">IFERROR(VLOOKUP(CW$1&amp;":"&amp;CW49,'Finish order'!$E:$K,3,FALSE()),"")</f>
        <v/>
      </c>
      <c r="DA49" s="22" t="str">
        <f aca="false">IFERROR(VLOOKUP(CW$1&amp;":"&amp;CW49,'Finish order'!$E:$K,2,FALSE()),"")</f>
        <v/>
      </c>
      <c r="DD49" s="22" t="n">
        <v>48</v>
      </c>
      <c r="DE49" s="22" t="str">
        <f aca="false">IFERROR(VLOOKUP(DD$1&amp;":"&amp;DD49,'Finish order'!$E:$K,4,FALSE()),"")</f>
        <v/>
      </c>
      <c r="DF49" s="22" t="str">
        <f aca="false">IFERROR(VLOOKUP(DD$1&amp;":"&amp;DD49,'Finish order'!$E:$K,5,FALSE()),"")</f>
        <v/>
      </c>
      <c r="DG49" s="30" t="str">
        <f aca="false">IFERROR(VLOOKUP(DD$1&amp;":"&amp;DD49,'Finish order'!$E:$K,3,FALSE()),"")</f>
        <v/>
      </c>
      <c r="DH49" s="22" t="str">
        <f aca="false">IFERROR(VLOOKUP(DD$1&amp;":"&amp;DD49,'Finish order'!$E:$K,2,FALSE()),"")</f>
        <v/>
      </c>
      <c r="DI49" s="30"/>
      <c r="DK49" s="22" t="n">
        <v>48</v>
      </c>
      <c r="DL49" s="22" t="str">
        <f aca="false">IFERROR(VLOOKUP(DK$1&amp;":"&amp;DK49,'Finish order'!$E:$K,4,FALSE()),"")</f>
        <v/>
      </c>
      <c r="DM49" s="22" t="str">
        <f aca="false">IFERROR(VLOOKUP(DK$1&amp;":"&amp;DK49,'Finish order'!$E:$K,5,FALSE()),"")</f>
        <v/>
      </c>
      <c r="DN49" s="30" t="str">
        <f aca="false">IFERROR(VLOOKUP(DK$1&amp;":"&amp;DK49,'Finish order'!$E:$K,3,FALSE()),"")</f>
        <v/>
      </c>
      <c r="DO49" s="22" t="str">
        <f aca="false">IFERROR(VLOOKUP(DK$1&amp;":"&amp;DK49,'Finish order'!$E:$K,2,FALSE()),"")</f>
        <v/>
      </c>
      <c r="DR49" s="22" t="n">
        <v>48</v>
      </c>
      <c r="DS49" s="22" t="str">
        <f aca="false">IFERROR(VLOOKUP(DR$1&amp;":"&amp;DR49,'Finish order'!$E:$K,4,FALSE()),"")</f>
        <v/>
      </c>
      <c r="DT49" s="22" t="str">
        <f aca="false">IFERROR(VLOOKUP(DR$1&amp;":"&amp;DR49,'Finish order'!$E:$K,5,FALSE()),"")</f>
        <v/>
      </c>
      <c r="DU49" s="30" t="str">
        <f aca="false">IFERROR(VLOOKUP(DR$1&amp;":"&amp;DR49,'Finish order'!$E:$K,3,FALSE()),"")</f>
        <v/>
      </c>
      <c r="DV49" s="22" t="str">
        <f aca="false">IFERROR(VLOOKUP(DR$1&amp;":"&amp;DR49,'Finish order'!$E:$K,2,FALSE()),"")</f>
        <v/>
      </c>
      <c r="DW49" s="30"/>
    </row>
    <row r="50" customFormat="false" ht="15" hidden="false" customHeight="false" outlineLevel="0" collapsed="false">
      <c r="A50" s="22" t="n">
        <v>49</v>
      </c>
      <c r="B50" s="22" t="str">
        <f aca="false">IFERROR(VLOOKUP($A$1&amp;":"&amp;A50,'Finish order'!C:K,6,FALSE()),"")</f>
        <v>Adam Green</v>
      </c>
      <c r="C50" s="22" t="str">
        <f aca="false">IFERROR(VLOOKUP(A$1&amp;":"&amp;A50,'Finish order'!$C:$K,9,FALSE()),"")</f>
        <v>MSEN</v>
      </c>
      <c r="D50" s="22" t="str">
        <f aca="false">IFERROR(VLOOKUP(A$1&amp;":"&amp;A50,'Finish order'!$C:$K,7,FALSE()),"")</f>
        <v>Individual#</v>
      </c>
      <c r="E50" s="30" t="n">
        <f aca="false">IFERROR(VLOOKUP($A$1&amp;":"&amp;A50,'Finish order'!C:K,5,FALSE()),"")</f>
        <v>0.0693981481481482</v>
      </c>
      <c r="F50" s="22" t="n">
        <f aca="false">IFERROR(VLOOKUP($A$1&amp;":"&amp;A50,'Finish order'!C:K,4,FALSE()),"")</f>
        <v>437</v>
      </c>
      <c r="G50" s="31" t="n">
        <f aca="false" t="array" ref="G50:G50">IFERROR(SMALL(IF($D$2:$D959=D50,$A$2:$A$911*1.001),1),"")</f>
        <v>11.011</v>
      </c>
      <c r="H50" s="31" t="n">
        <f aca="false" t="array" ref="H50:H50">IFERROR(SMALL(IF($D$2:$D959=D50,$A$2:$A$911*1.0001),2),"")</f>
        <v>15.0015</v>
      </c>
      <c r="I50" s="31" t="n">
        <f aca="false" t="array" ref="I50:I50">IFERROR(SMALL(IF($D$2:$D959=D50,$A$2:$A$911*1.00001),3),"")</f>
        <v>28.00028</v>
      </c>
      <c r="J50" s="31" t="n">
        <f aca="false" t="array" ref="J50:J50">IFERROR(SMALL(IF($D$2:$D959=D50,$A$2:$A$911*1.000001),4),"")</f>
        <v>33.000033</v>
      </c>
      <c r="K50" s="31" t="n">
        <f aca="false">IF(A50&lt;&gt;"", IF(COUNT(G50:J50)=4, SUM(G50:J50), "No"), "")</f>
        <v>87.012813</v>
      </c>
      <c r="L50" s="31" t="n">
        <f aca="false">IF(A50&lt;&gt;"", IF(COUNT(G50:I50)=3, SUM(G50:I50), "No"), "")</f>
        <v>54.01278</v>
      </c>
      <c r="M50" s="31" t="n">
        <f aca="false">IF(A50&lt;&gt;"", IF(COUNT(G50:H50)=2, SUM(G50:H50), "No"), "")</f>
        <v>26.0125</v>
      </c>
      <c r="N50" s="31" t="str">
        <f aca="false">Table1[[#This Row],[Club]]&amp;":"&amp;Table1[[#Headers],[Male]]</f>
        <v>Individual#:Male</v>
      </c>
      <c r="P50" s="22" t="n">
        <v>49</v>
      </c>
      <c r="Q50" s="22" t="str">
        <f aca="false">IFERROR(VLOOKUP(P$1&amp;":"&amp;P50,'Finish order'!$C:$K,6,FALSE()),"")</f>
        <v/>
      </c>
      <c r="R50" s="22" t="str">
        <f aca="false">IFERROR(VLOOKUP(P$1&amp;":"&amp;P50,'Finish order'!$C:$K,9,FALSE()),"")</f>
        <v/>
      </c>
      <c r="S50" s="22" t="str">
        <f aca="false">IFERROR(VLOOKUP(P$1&amp;":"&amp;P50,'Finish order'!$C:$K,7,FALSE()),"")</f>
        <v/>
      </c>
      <c r="T50" s="30" t="str">
        <f aca="false">IFERROR(VLOOKUP(P$1&amp;":"&amp;P50,'Finish order'!$C:$K,5,FALSE()),"")</f>
        <v/>
      </c>
      <c r="U50" s="22" t="str">
        <f aca="false">IFERROR(VLOOKUP(P$1&amp;":"&amp;P50,'Finish order'!$C:$K,4,FALSE()),"")</f>
        <v/>
      </c>
      <c r="V50" s="31" t="str">
        <f aca="false" t="array" ref="V50:V50">IFERROR(SMALL(IF($S$2:$S959=S50,$P$2:$P$911*1.001),1),"")</f>
        <v/>
      </c>
      <c r="W50" s="31" t="str">
        <f aca="false" t="array" ref="W50:W50">IFERROR(SMALL(IF($S$2:$S959=S50,$P$2:$P$911*1.0001),2),"")</f>
        <v/>
      </c>
      <c r="X50" s="31" t="str">
        <f aca="false" t="array" ref="X50:X50">IFERROR(SMALL(IF($S$2:$S959=S50,$P$2:$P$911*1.00001),3),"")</f>
        <v/>
      </c>
      <c r="Y50" s="31" t="str">
        <f aca="false" t="array" ref="Y50:Y50">IFERROR(SMALL(IF($S$2:$S959=S50,$P$2:$P$911*1.000001),4),"")</f>
        <v/>
      </c>
      <c r="Z50" s="31" t="str">
        <f aca="false">IF(P50&lt;&gt;"", IF(COUNT(V50:Y50)=4, SUM(V50:Y50), "No"), "")</f>
        <v>No</v>
      </c>
      <c r="AA50" s="31" t="str">
        <f aca="false">IF(P50&lt;&gt;"", IF(COUNT(V50:X50)=3, SUM(V50:X50), "No"), "")</f>
        <v>No</v>
      </c>
      <c r="AB50" s="31" t="str">
        <f aca="false">IF(P50&lt;&gt;"", IF(COUNT(V50:W50)=2, SUM(V50:W50), "No"), "")</f>
        <v>No</v>
      </c>
      <c r="AC50" s="31" t="str">
        <f aca="false">Table4[[#This Row],[Club]]&amp;":"&amp;Table4[[#Headers],[Female]]</f>
        <v>:Female</v>
      </c>
      <c r="AE50" s="22" t="n">
        <v>49</v>
      </c>
      <c r="AF50" s="22" t="str">
        <f aca="false">IFERROR(VLOOKUP(AE$1&amp;":"&amp;AE50,'Finish order'!$E:$K,4,FALSE()),"")</f>
        <v/>
      </c>
      <c r="AG50" s="22" t="str">
        <f aca="false">IFERROR(VLOOKUP(AE$1&amp;":"&amp;AE50,'Finish order'!$E:$K,5,FALSE()),"")</f>
        <v/>
      </c>
      <c r="AH50" s="30" t="str">
        <f aca="false">IFERROR(VLOOKUP(AE$1&amp;":"&amp;AE50,'Finish order'!$E:$K,3,FALSE()),"")</f>
        <v/>
      </c>
      <c r="AI50" s="22" t="str">
        <f aca="false">IFERROR(VLOOKUP(AE$1&amp;":"&amp;AE50,'Finish order'!$E:$K,2,FALSE()),"")</f>
        <v/>
      </c>
      <c r="AL50" s="22" t="n">
        <v>49</v>
      </c>
      <c r="AM50" s="22" t="str">
        <f aca="false">IFERROR(VLOOKUP(AL$1&amp;":"&amp;AL50,'Finish order'!$E:$K,4,FALSE()),"")</f>
        <v/>
      </c>
      <c r="AN50" s="22" t="str">
        <f aca="false">IFERROR(VLOOKUP(AL$1&amp;":"&amp;AL50,'Finish order'!$E:$K,5,FALSE()),"")</f>
        <v/>
      </c>
      <c r="AO50" s="30" t="str">
        <f aca="false">IFERROR(VLOOKUP(AL$1&amp;":"&amp;AL50,'Finish order'!$E:$K,3,FALSE()),"")</f>
        <v/>
      </c>
      <c r="AP50" s="22" t="str">
        <f aca="false">IFERROR(VLOOKUP(AL$1&amp;":"&amp;AL50,'Finish order'!$E:$K,2,FALSE()),"")</f>
        <v/>
      </c>
      <c r="AS50" s="22" t="n">
        <v>49</v>
      </c>
      <c r="AT50" s="22" t="str">
        <f aca="false">IFERROR(VLOOKUP(AS$1&amp;":"&amp;AS50,'Finish order'!$E:$K,4,FALSE()),"")</f>
        <v/>
      </c>
      <c r="AU50" s="22" t="str">
        <f aca="false">IFERROR(VLOOKUP(AS$1&amp;":"&amp;AS50,'Finish order'!$E:$K,5,FALSE()),"")</f>
        <v/>
      </c>
      <c r="AV50" s="30" t="str">
        <f aca="false">IFERROR(VLOOKUP(AS$1&amp;":"&amp;AS50,'Finish order'!$E:$K,3,FALSE()),"")</f>
        <v/>
      </c>
      <c r="AW50" s="22" t="str">
        <f aca="false">IFERROR(VLOOKUP(AS$1&amp;":"&amp;AS50,'Finish order'!$E:$K,2,FALSE()),"")</f>
        <v/>
      </c>
      <c r="AZ50" s="22" t="n">
        <v>49</v>
      </c>
      <c r="BA50" s="22" t="str">
        <f aca="false">IFERROR(VLOOKUP(AZ$1&amp;":"&amp;AZ50,'Finish order'!$E:$K,4,FALSE()),"")</f>
        <v/>
      </c>
      <c r="BB50" s="22" t="str">
        <f aca="false">IFERROR(VLOOKUP(AZ$1&amp;":"&amp;AZ50,'Finish order'!$E:$K,5,FALSE()),"")</f>
        <v/>
      </c>
      <c r="BC50" s="30" t="str">
        <f aca="false">IFERROR(VLOOKUP(AZ$1&amp;":"&amp;AZ50,'Finish order'!$E:$K,3,FALSE()),"")</f>
        <v/>
      </c>
      <c r="BD50" s="22" t="str">
        <f aca="false">IFERROR(VLOOKUP(AZ$1&amp;":"&amp;AZ50,'Finish order'!$E:$K,2,FALSE()),"")</f>
        <v/>
      </c>
      <c r="BG50" s="22" t="n">
        <v>49</v>
      </c>
      <c r="BH50" s="22" t="str">
        <f aca="false">IFERROR(VLOOKUP(BG$1&amp;":"&amp;BG50,'Finish order'!$E:$K,4,FALSE()),"")</f>
        <v/>
      </c>
      <c r="BI50" s="22" t="str">
        <f aca="false">IFERROR(VLOOKUP(BG$1&amp;":"&amp;BG50,'Finish order'!$E:$K,5,FALSE()),"")</f>
        <v/>
      </c>
      <c r="BJ50" s="30" t="str">
        <f aca="false">IFERROR(VLOOKUP(BG$1&amp;":"&amp;BG50,'Finish order'!$E:$K,3,FALSE()),"")</f>
        <v/>
      </c>
      <c r="BK50" s="22" t="str">
        <f aca="false">IFERROR(VLOOKUP(BG$1&amp;":"&amp;BG50,'Finish order'!$E:$K,2,FALSE()),"")</f>
        <v/>
      </c>
      <c r="BN50" s="22" t="n">
        <v>49</v>
      </c>
      <c r="BO50" s="22" t="str">
        <f aca="false">IFERROR(VLOOKUP(BN$1&amp;":"&amp;BN50,'Finish order'!$E:$K,4,FALSE()),"")</f>
        <v/>
      </c>
      <c r="BP50" s="22" t="str">
        <f aca="false">IFERROR(VLOOKUP(BN$1&amp;":"&amp;BN50,'Finish order'!$E:$K,5,FALSE()),"")</f>
        <v/>
      </c>
      <c r="BQ50" s="30" t="str">
        <f aca="false">IFERROR(VLOOKUP(BN$1&amp;":"&amp;BN50,'Finish order'!$E:$K,3,FALSE()),"")</f>
        <v/>
      </c>
      <c r="BR50" s="22" t="str">
        <f aca="false">IFERROR(VLOOKUP(BN$1&amp;":"&amp;BN50,'Finish order'!$E:$K,2,FALSE()),"")</f>
        <v/>
      </c>
      <c r="BU50" s="22" t="n">
        <v>49</v>
      </c>
      <c r="BV50" s="30" t="str">
        <f aca="false">IFERROR(VLOOKUP(BU$1&amp;":"&amp;BU50,'Finish order'!$E:$K,4,FALSE()),"")</f>
        <v/>
      </c>
      <c r="BW50" s="22" t="str">
        <f aca="false">IFERROR(VLOOKUP(BU$1&amp;":"&amp;BU50,'Finish order'!$E:$K,5,FALSE()),"")</f>
        <v/>
      </c>
      <c r="BX50" s="30" t="str">
        <f aca="false">IFERROR(VLOOKUP(BU$1&amp;":"&amp;BU50,'Finish order'!$E:$K,3,FALSE()),"")</f>
        <v/>
      </c>
      <c r="BY50" s="22" t="str">
        <f aca="false">IFERROR(VLOOKUP(BU$1&amp;":"&amp;BU50,'Finish order'!$E:$K,2,FALSE()),"")</f>
        <v/>
      </c>
      <c r="CB50" s="22" t="n">
        <v>49</v>
      </c>
      <c r="CC50" s="30" t="str">
        <f aca="false">IFERROR(VLOOKUP(CB$1&amp;":"&amp;CB50,'Finish order'!$E:$K,4,FALSE()),"")</f>
        <v/>
      </c>
      <c r="CD50" s="22" t="str">
        <f aca="false">IFERROR(VLOOKUP(CB$1&amp;":"&amp;CB50,'Finish order'!$E:$K,5,FALSE()),"")</f>
        <v/>
      </c>
      <c r="CE50" s="30" t="str">
        <f aca="false">IFERROR(VLOOKUP(CB$1&amp;":"&amp;CB50,'Finish order'!$E:$K,3,FALSE()),"")</f>
        <v/>
      </c>
      <c r="CF50" s="22" t="str">
        <f aca="false">IFERROR(VLOOKUP(CB$1&amp;":"&amp;CB50,'Finish order'!$E:$K,2,FALSE()),"")</f>
        <v/>
      </c>
      <c r="CI50" s="31" t="n">
        <v>49</v>
      </c>
      <c r="CJ50" s="22" t="str">
        <f aca="false">IFERROR(VLOOKUP(CI$1&amp;":"&amp;CI50,'Finish order'!$E:$K,4,FALSE()),"")</f>
        <v/>
      </c>
      <c r="CK50" s="22" t="str">
        <f aca="false">IFERROR(VLOOKUP(CI$1&amp;":"&amp;CI50,'Finish order'!$E:$K,5,FALSE()),"")</f>
        <v/>
      </c>
      <c r="CL50" s="30" t="str">
        <f aca="false">IFERROR(VLOOKUP(CI$1&amp;":"&amp;CI50,'Finish order'!$E:$K,3,FALSE()),"")</f>
        <v/>
      </c>
      <c r="CM50" s="22" t="str">
        <f aca="false">IFERROR(VLOOKUP(CI$1&amp;":"&amp;CI50,'Finish order'!$E:$K,2,FALSE()),"")</f>
        <v/>
      </c>
      <c r="CP50" s="31" t="n">
        <v>49</v>
      </c>
      <c r="CQ50" s="22" t="str">
        <f aca="false">IFERROR(VLOOKUP(CP$1&amp;":"&amp;CP50,'Finish order'!$E:$K,4,FALSE()),"")</f>
        <v/>
      </c>
      <c r="CR50" s="22" t="str">
        <f aca="false">IFERROR(VLOOKUP(CP$1&amp;":"&amp;CP50,'Finish order'!$E:$K,5,FALSE()),"")</f>
        <v/>
      </c>
      <c r="CS50" s="30" t="str">
        <f aca="false">IFERROR(VLOOKUP(CP$1&amp;":"&amp;CP50,'Finish order'!$E:$K,3,FALSE()),"")</f>
        <v/>
      </c>
      <c r="CT50" s="22" t="str">
        <f aca="false">IFERROR(VLOOKUP(CP$1&amp;":"&amp;CP50,'Finish order'!$E:$K,2,FALSE()),"")</f>
        <v/>
      </c>
      <c r="CW50" s="22" t="n">
        <v>49</v>
      </c>
      <c r="CX50" s="22" t="str">
        <f aca="false">IFERROR(VLOOKUP(CW$1&amp;":"&amp;CW50,'Finish order'!$E:$K,4,FALSE()),"")</f>
        <v/>
      </c>
      <c r="CY50" s="22" t="str">
        <f aca="false">IFERROR(VLOOKUP(CW$1&amp;":"&amp;CW50,'Finish order'!$E:$K,5,FALSE()),"")</f>
        <v/>
      </c>
      <c r="CZ50" s="30" t="str">
        <f aca="false">IFERROR(VLOOKUP(CW$1&amp;":"&amp;CW50,'Finish order'!$E:$K,3,FALSE()),"")</f>
        <v/>
      </c>
      <c r="DA50" s="22" t="str">
        <f aca="false">IFERROR(VLOOKUP(CW$1&amp;":"&amp;CW50,'Finish order'!$E:$K,2,FALSE()),"")</f>
        <v/>
      </c>
      <c r="DD50" s="22" t="n">
        <v>49</v>
      </c>
      <c r="DE50" s="22" t="str">
        <f aca="false">IFERROR(VLOOKUP(DD$1&amp;":"&amp;DD50,'Finish order'!$E:$K,4,FALSE()),"")</f>
        <v/>
      </c>
      <c r="DF50" s="22" t="str">
        <f aca="false">IFERROR(VLOOKUP(DD$1&amp;":"&amp;DD50,'Finish order'!$E:$K,5,FALSE()),"")</f>
        <v/>
      </c>
      <c r="DG50" s="30" t="str">
        <f aca="false">IFERROR(VLOOKUP(DD$1&amp;":"&amp;DD50,'Finish order'!$E:$K,3,FALSE()),"")</f>
        <v/>
      </c>
      <c r="DH50" s="22" t="str">
        <f aca="false">IFERROR(VLOOKUP(DD$1&amp;":"&amp;DD50,'Finish order'!$E:$K,2,FALSE()),"")</f>
        <v/>
      </c>
      <c r="DI50" s="30"/>
      <c r="DK50" s="22" t="n">
        <v>49</v>
      </c>
      <c r="DL50" s="22" t="str">
        <f aca="false">IFERROR(VLOOKUP(DK$1&amp;":"&amp;DK50,'Finish order'!$E:$K,4,FALSE()),"")</f>
        <v/>
      </c>
      <c r="DM50" s="22" t="str">
        <f aca="false">IFERROR(VLOOKUP(DK$1&amp;":"&amp;DK50,'Finish order'!$E:$K,5,FALSE()),"")</f>
        <v/>
      </c>
      <c r="DN50" s="30" t="str">
        <f aca="false">IFERROR(VLOOKUP(DK$1&amp;":"&amp;DK50,'Finish order'!$E:$K,3,FALSE()),"")</f>
        <v/>
      </c>
      <c r="DO50" s="22" t="str">
        <f aca="false">IFERROR(VLOOKUP(DK$1&amp;":"&amp;DK50,'Finish order'!$E:$K,2,FALSE()),"")</f>
        <v/>
      </c>
      <c r="DR50" s="22" t="n">
        <v>49</v>
      </c>
      <c r="DS50" s="22" t="str">
        <f aca="false">IFERROR(VLOOKUP(DR$1&amp;":"&amp;DR50,'Finish order'!$E:$K,4,FALSE()),"")</f>
        <v/>
      </c>
      <c r="DT50" s="22" t="str">
        <f aca="false">IFERROR(VLOOKUP(DR$1&amp;":"&amp;DR50,'Finish order'!$E:$K,5,FALSE()),"")</f>
        <v/>
      </c>
      <c r="DU50" s="30" t="str">
        <f aca="false">IFERROR(VLOOKUP(DR$1&amp;":"&amp;DR50,'Finish order'!$E:$K,3,FALSE()),"")</f>
        <v/>
      </c>
      <c r="DV50" s="22" t="str">
        <f aca="false">IFERROR(VLOOKUP(DR$1&amp;":"&amp;DR50,'Finish order'!$E:$K,2,FALSE()),"")</f>
        <v/>
      </c>
      <c r="DW50" s="30"/>
    </row>
    <row r="51" customFormat="false" ht="15" hidden="false" customHeight="false" outlineLevel="0" collapsed="false">
      <c r="A51" s="22" t="n">
        <v>50</v>
      </c>
      <c r="B51" s="22" t="str">
        <f aca="false">IFERROR(VLOOKUP($A$1&amp;":"&amp;A51,'Finish order'!C:K,6,FALSE()),"")</f>
        <v>Stephen Carter</v>
      </c>
      <c r="C51" s="22" t="str">
        <f aca="false">IFERROR(VLOOKUP(A$1&amp;":"&amp;A51,'Finish order'!$C:$K,9,FALSE()),"")</f>
        <v>M60</v>
      </c>
      <c r="D51" s="22" t="str">
        <f aca="false">IFERROR(VLOOKUP(A$1&amp;":"&amp;A51,'Finish order'!$C:$K,7,FALSE()),"")</f>
        <v>Esk Valley Fell Club</v>
      </c>
      <c r="E51" s="30" t="n">
        <f aca="false">IFERROR(VLOOKUP($A$1&amp;":"&amp;A51,'Finish order'!C:K,5,FALSE()),"")</f>
        <v>0.0729976851851852</v>
      </c>
      <c r="F51" s="22" t="n">
        <f aca="false">IFERROR(VLOOKUP($A$1&amp;":"&amp;A51,'Finish order'!C:K,4,FALSE()),"")</f>
        <v>943</v>
      </c>
      <c r="G51" s="31" t="n">
        <f aca="false" t="array" ref="G51:G51">IFERROR(SMALL(IF($D$2:$D960=D51,$A$2:$A$911*1.001),1),"")</f>
        <v>5.005</v>
      </c>
      <c r="H51" s="31" t="n">
        <f aca="false" t="array" ref="H51:H51">IFERROR(SMALL(IF($D$2:$D960=D51,$A$2:$A$911*1.0001),2),"")</f>
        <v>7.0007</v>
      </c>
      <c r="I51" s="31" t="n">
        <f aca="false" t="array" ref="I51:I51">IFERROR(SMALL(IF($D$2:$D960=D51,$A$2:$A$911*1.00001),3),"")</f>
        <v>8.00008</v>
      </c>
      <c r="J51" s="31" t="n">
        <f aca="false" t="array" ref="J51:J51">IFERROR(SMALL(IF($D$2:$D960=D51,$A$2:$A$911*1.000001),4),"")</f>
        <v>22.000022</v>
      </c>
      <c r="K51" s="31" t="n">
        <f aca="false">IF(A51&lt;&gt;"", IF(COUNT(G51:J51)=4, SUM(G51:J51), "No"), "")</f>
        <v>42.005802</v>
      </c>
      <c r="L51" s="31" t="n">
        <f aca="false">IF(A51&lt;&gt;"", IF(COUNT(G51:I51)=3, SUM(G51:I51), "No"), "")</f>
        <v>20.00578</v>
      </c>
      <c r="M51" s="31" t="n">
        <f aca="false">IF(A51&lt;&gt;"", IF(COUNT(G51:H51)=2, SUM(G51:H51), "No"), "")</f>
        <v>12.0057</v>
      </c>
      <c r="N51" s="31" t="str">
        <f aca="false">Table1[[#This Row],[Club]]&amp;":"&amp;Table1[[#Headers],[Male]]</f>
        <v>Esk Valley Fell Club:Male</v>
      </c>
      <c r="P51" s="22" t="n">
        <v>50</v>
      </c>
      <c r="Q51" s="22" t="str">
        <f aca="false">IFERROR(VLOOKUP(P$1&amp;":"&amp;P51,'Finish order'!$C:$K,6,FALSE()),"")</f>
        <v/>
      </c>
      <c r="R51" s="22" t="str">
        <f aca="false">IFERROR(VLOOKUP(P$1&amp;":"&amp;P51,'Finish order'!$C:$K,9,FALSE()),"")</f>
        <v/>
      </c>
      <c r="S51" s="22" t="str">
        <f aca="false">IFERROR(VLOOKUP(P$1&amp;":"&amp;P51,'Finish order'!$C:$K,7,FALSE()),"")</f>
        <v/>
      </c>
      <c r="T51" s="30" t="str">
        <f aca="false">IFERROR(VLOOKUP(P$1&amp;":"&amp;P51,'Finish order'!$C:$K,5,FALSE()),"")</f>
        <v/>
      </c>
      <c r="U51" s="22" t="str">
        <f aca="false">IFERROR(VLOOKUP(P$1&amp;":"&amp;P51,'Finish order'!$C:$K,4,FALSE()),"")</f>
        <v/>
      </c>
      <c r="V51" s="31" t="str">
        <f aca="false" t="array" ref="V51:V51">IFERROR(SMALL(IF($S$2:$S960=S51,$P$2:$P$911*1.001),1),"")</f>
        <v/>
      </c>
      <c r="W51" s="31" t="str">
        <f aca="false" t="array" ref="W51:W51">IFERROR(SMALL(IF($S$2:$S960=S51,$P$2:$P$911*1.0001),2),"")</f>
        <v/>
      </c>
      <c r="X51" s="31" t="str">
        <f aca="false" t="array" ref="X51:X51">IFERROR(SMALL(IF($S$2:$S960=S51,$P$2:$P$911*1.00001),3),"")</f>
        <v/>
      </c>
      <c r="Y51" s="31" t="str">
        <f aca="false" t="array" ref="Y51:Y51">IFERROR(SMALL(IF($S$2:$S960=S51,$P$2:$P$911*1.000001),4),"")</f>
        <v/>
      </c>
      <c r="Z51" s="31" t="str">
        <f aca="false">IF(P51&lt;&gt;"", IF(COUNT(V51:Y51)=4, SUM(V51:Y51), "No"), "")</f>
        <v>No</v>
      </c>
      <c r="AA51" s="31" t="str">
        <f aca="false">IF(P51&lt;&gt;"", IF(COUNT(V51:X51)=3, SUM(V51:X51), "No"), "")</f>
        <v>No</v>
      </c>
      <c r="AB51" s="31" t="str">
        <f aca="false">IF(P51&lt;&gt;"", IF(COUNT(V51:W51)=2, SUM(V51:W51), "No"), "")</f>
        <v>No</v>
      </c>
      <c r="AC51" s="31" t="str">
        <f aca="false">Table4[[#This Row],[Club]]&amp;":"&amp;Table4[[#Headers],[Female]]</f>
        <v>:Female</v>
      </c>
      <c r="AE51" s="22" t="n">
        <v>50</v>
      </c>
      <c r="AF51" s="22" t="str">
        <f aca="false">IFERROR(VLOOKUP(AE$1&amp;":"&amp;AE51,'Finish order'!$E:$K,4,FALSE()),"")</f>
        <v/>
      </c>
      <c r="AG51" s="22" t="str">
        <f aca="false">IFERROR(VLOOKUP(AE$1&amp;":"&amp;AE51,'Finish order'!$E:$K,5,FALSE()),"")</f>
        <v/>
      </c>
      <c r="AH51" s="30" t="str">
        <f aca="false">IFERROR(VLOOKUP(AE$1&amp;":"&amp;AE51,'Finish order'!$E:$K,3,FALSE()),"")</f>
        <v/>
      </c>
      <c r="AI51" s="22" t="str">
        <f aca="false">IFERROR(VLOOKUP(AE$1&amp;":"&amp;AE51,'Finish order'!$E:$K,2,FALSE()),"")</f>
        <v/>
      </c>
      <c r="AL51" s="22" t="n">
        <v>50</v>
      </c>
      <c r="AM51" s="22" t="str">
        <f aca="false">IFERROR(VLOOKUP(AL$1&amp;":"&amp;AL51,'Finish order'!$E:$K,4,FALSE()),"")</f>
        <v/>
      </c>
      <c r="AN51" s="22" t="str">
        <f aca="false">IFERROR(VLOOKUP(AL$1&amp;":"&amp;AL51,'Finish order'!$E:$K,5,FALSE()),"")</f>
        <v/>
      </c>
      <c r="AO51" s="30" t="str">
        <f aca="false">IFERROR(VLOOKUP(AL$1&amp;":"&amp;AL51,'Finish order'!$E:$K,3,FALSE()),"")</f>
        <v/>
      </c>
      <c r="AP51" s="22" t="str">
        <f aca="false">IFERROR(VLOOKUP(AL$1&amp;":"&amp;AL51,'Finish order'!$E:$K,2,FALSE()),"")</f>
        <v/>
      </c>
      <c r="AS51" s="22" t="n">
        <v>50</v>
      </c>
      <c r="AT51" s="22" t="str">
        <f aca="false">IFERROR(VLOOKUP(AS$1&amp;":"&amp;AS51,'Finish order'!$E:$K,4,FALSE()),"")</f>
        <v/>
      </c>
      <c r="AU51" s="22" t="str">
        <f aca="false">IFERROR(VLOOKUP(AS$1&amp;":"&amp;AS51,'Finish order'!$E:$K,5,FALSE()),"")</f>
        <v/>
      </c>
      <c r="AV51" s="30" t="str">
        <f aca="false">IFERROR(VLOOKUP(AS$1&amp;":"&amp;AS51,'Finish order'!$E:$K,3,FALSE()),"")</f>
        <v/>
      </c>
      <c r="AW51" s="22" t="str">
        <f aca="false">IFERROR(VLOOKUP(AS$1&amp;":"&amp;AS51,'Finish order'!$E:$K,2,FALSE()),"")</f>
        <v/>
      </c>
      <c r="AZ51" s="22" t="n">
        <v>50</v>
      </c>
      <c r="BA51" s="22" t="str">
        <f aca="false">IFERROR(VLOOKUP(AZ$1&amp;":"&amp;AZ51,'Finish order'!$E:$K,4,FALSE()),"")</f>
        <v/>
      </c>
      <c r="BB51" s="22" t="str">
        <f aca="false">IFERROR(VLOOKUP(AZ$1&amp;":"&amp;AZ51,'Finish order'!$E:$K,5,FALSE()),"")</f>
        <v/>
      </c>
      <c r="BC51" s="30" t="str">
        <f aca="false">IFERROR(VLOOKUP(AZ$1&amp;":"&amp;AZ51,'Finish order'!$E:$K,3,FALSE()),"")</f>
        <v/>
      </c>
      <c r="BD51" s="22" t="str">
        <f aca="false">IFERROR(VLOOKUP(AZ$1&amp;":"&amp;AZ51,'Finish order'!$E:$K,2,FALSE()),"")</f>
        <v/>
      </c>
      <c r="BG51" s="22" t="n">
        <v>50</v>
      </c>
      <c r="BH51" s="22" t="str">
        <f aca="false">IFERROR(VLOOKUP(BG$1&amp;":"&amp;BG51,'Finish order'!$E:$K,4,FALSE()),"")</f>
        <v/>
      </c>
      <c r="BI51" s="22" t="str">
        <f aca="false">IFERROR(VLOOKUP(BG$1&amp;":"&amp;BG51,'Finish order'!$E:$K,5,FALSE()),"")</f>
        <v/>
      </c>
      <c r="BJ51" s="30" t="str">
        <f aca="false">IFERROR(VLOOKUP(BG$1&amp;":"&amp;BG51,'Finish order'!$E:$K,3,FALSE()),"")</f>
        <v/>
      </c>
      <c r="BK51" s="22" t="str">
        <f aca="false">IFERROR(VLOOKUP(BG$1&amp;":"&amp;BG51,'Finish order'!$E:$K,2,FALSE()),"")</f>
        <v/>
      </c>
      <c r="BN51" s="22" t="n">
        <v>50</v>
      </c>
      <c r="BO51" s="22" t="str">
        <f aca="false">IFERROR(VLOOKUP(BN$1&amp;":"&amp;BN51,'Finish order'!$E:$K,4,FALSE()),"")</f>
        <v/>
      </c>
      <c r="BP51" s="22" t="str">
        <f aca="false">IFERROR(VLOOKUP(BN$1&amp;":"&amp;BN51,'Finish order'!$E:$K,5,FALSE()),"")</f>
        <v/>
      </c>
      <c r="BQ51" s="30" t="str">
        <f aca="false">IFERROR(VLOOKUP(BN$1&amp;":"&amp;BN51,'Finish order'!$E:$K,3,FALSE()),"")</f>
        <v/>
      </c>
      <c r="BR51" s="22" t="str">
        <f aca="false">IFERROR(VLOOKUP(BN$1&amp;":"&amp;BN51,'Finish order'!$E:$K,2,FALSE()),"")</f>
        <v/>
      </c>
      <c r="BU51" s="22" t="n">
        <v>50</v>
      </c>
      <c r="BV51" s="30" t="str">
        <f aca="false">IFERROR(VLOOKUP(BU$1&amp;":"&amp;BU51,'Finish order'!$E:$K,4,FALSE()),"")</f>
        <v/>
      </c>
      <c r="BW51" s="22" t="str">
        <f aca="false">IFERROR(VLOOKUP(BU$1&amp;":"&amp;BU51,'Finish order'!$E:$K,5,FALSE()),"")</f>
        <v/>
      </c>
      <c r="BX51" s="30" t="str">
        <f aca="false">IFERROR(VLOOKUP(BU$1&amp;":"&amp;BU51,'Finish order'!$E:$K,3,FALSE()),"")</f>
        <v/>
      </c>
      <c r="BY51" s="22" t="str">
        <f aca="false">IFERROR(VLOOKUP(BU$1&amp;":"&amp;BU51,'Finish order'!$E:$K,2,FALSE()),"")</f>
        <v/>
      </c>
      <c r="CB51" s="22" t="n">
        <v>50</v>
      </c>
      <c r="CC51" s="30" t="str">
        <f aca="false">IFERROR(VLOOKUP(CB$1&amp;":"&amp;CB51,'Finish order'!$E:$K,4,FALSE()),"")</f>
        <v/>
      </c>
      <c r="CD51" s="22" t="str">
        <f aca="false">IFERROR(VLOOKUP(CB$1&amp;":"&amp;CB51,'Finish order'!$E:$K,5,FALSE()),"")</f>
        <v/>
      </c>
      <c r="CE51" s="30" t="str">
        <f aca="false">IFERROR(VLOOKUP(CB$1&amp;":"&amp;CB51,'Finish order'!$E:$K,3,FALSE()),"")</f>
        <v/>
      </c>
      <c r="CF51" s="22" t="str">
        <f aca="false">IFERROR(VLOOKUP(CB$1&amp;":"&amp;CB51,'Finish order'!$E:$K,2,FALSE()),"")</f>
        <v/>
      </c>
      <c r="CI51" s="31" t="n">
        <v>50</v>
      </c>
      <c r="CJ51" s="22" t="str">
        <f aca="false">IFERROR(VLOOKUP(CI$1&amp;":"&amp;CI51,'Finish order'!$E:$K,4,FALSE()),"")</f>
        <v/>
      </c>
      <c r="CK51" s="22" t="str">
        <f aca="false">IFERROR(VLOOKUP(CI$1&amp;":"&amp;CI51,'Finish order'!$E:$K,5,FALSE()),"")</f>
        <v/>
      </c>
      <c r="CL51" s="30" t="str">
        <f aca="false">IFERROR(VLOOKUP(CI$1&amp;":"&amp;CI51,'Finish order'!$E:$K,3,FALSE()),"")</f>
        <v/>
      </c>
      <c r="CM51" s="22" t="str">
        <f aca="false">IFERROR(VLOOKUP(CI$1&amp;":"&amp;CI51,'Finish order'!$E:$K,2,FALSE()),"")</f>
        <v/>
      </c>
      <c r="CP51" s="31" t="n">
        <v>50</v>
      </c>
      <c r="CQ51" s="22" t="str">
        <f aca="false">IFERROR(VLOOKUP(CP$1&amp;":"&amp;CP51,'Finish order'!$E:$K,4,FALSE()),"")</f>
        <v/>
      </c>
      <c r="CR51" s="22" t="str">
        <f aca="false">IFERROR(VLOOKUP(CP$1&amp;":"&amp;CP51,'Finish order'!$E:$K,5,FALSE()),"")</f>
        <v/>
      </c>
      <c r="CS51" s="30" t="str">
        <f aca="false">IFERROR(VLOOKUP(CP$1&amp;":"&amp;CP51,'Finish order'!$E:$K,3,FALSE()),"")</f>
        <v/>
      </c>
      <c r="CT51" s="22" t="str">
        <f aca="false">IFERROR(VLOOKUP(CP$1&amp;":"&amp;CP51,'Finish order'!$E:$K,2,FALSE()),"")</f>
        <v/>
      </c>
      <c r="CW51" s="22" t="n">
        <v>50</v>
      </c>
      <c r="CX51" s="22" t="str">
        <f aca="false">IFERROR(VLOOKUP(CW$1&amp;":"&amp;CW51,'Finish order'!$E:$K,4,FALSE()),"")</f>
        <v/>
      </c>
      <c r="CY51" s="22" t="str">
        <f aca="false">IFERROR(VLOOKUP(CW$1&amp;":"&amp;CW51,'Finish order'!$E:$K,5,FALSE()),"")</f>
        <v/>
      </c>
      <c r="CZ51" s="30" t="str">
        <f aca="false">IFERROR(VLOOKUP(CW$1&amp;":"&amp;CW51,'Finish order'!$E:$K,3,FALSE()),"")</f>
        <v/>
      </c>
      <c r="DA51" s="22" t="str">
        <f aca="false">IFERROR(VLOOKUP(CW$1&amp;":"&amp;CW51,'Finish order'!$E:$K,2,FALSE()),"")</f>
        <v/>
      </c>
      <c r="DD51" s="22" t="n">
        <v>50</v>
      </c>
      <c r="DE51" s="22" t="str">
        <f aca="false">IFERROR(VLOOKUP(DD$1&amp;":"&amp;DD51,'Finish order'!$E:$K,4,FALSE()),"")</f>
        <v/>
      </c>
      <c r="DF51" s="22" t="str">
        <f aca="false">IFERROR(VLOOKUP(DD$1&amp;":"&amp;DD51,'Finish order'!$E:$K,5,FALSE()),"")</f>
        <v/>
      </c>
      <c r="DG51" s="30" t="str">
        <f aca="false">IFERROR(VLOOKUP(DD$1&amp;":"&amp;DD51,'Finish order'!$E:$K,3,FALSE()),"")</f>
        <v/>
      </c>
      <c r="DH51" s="22" t="str">
        <f aca="false">IFERROR(VLOOKUP(DD$1&amp;":"&amp;DD51,'Finish order'!$E:$K,2,FALSE()),"")</f>
        <v/>
      </c>
      <c r="DI51" s="30"/>
      <c r="DK51" s="22" t="n">
        <v>50</v>
      </c>
      <c r="DL51" s="22" t="str">
        <f aca="false">IFERROR(VLOOKUP(DK$1&amp;":"&amp;DK51,'Finish order'!$E:$K,4,FALSE()),"")</f>
        <v/>
      </c>
      <c r="DM51" s="22" t="str">
        <f aca="false">IFERROR(VLOOKUP(DK$1&amp;":"&amp;DK51,'Finish order'!$E:$K,5,FALSE()),"")</f>
        <v/>
      </c>
      <c r="DN51" s="30" t="str">
        <f aca="false">IFERROR(VLOOKUP(DK$1&amp;":"&amp;DK51,'Finish order'!$E:$K,3,FALSE()),"")</f>
        <v/>
      </c>
      <c r="DO51" s="22" t="str">
        <f aca="false">IFERROR(VLOOKUP(DK$1&amp;":"&amp;DK51,'Finish order'!$E:$K,2,FALSE()),"")</f>
        <v/>
      </c>
      <c r="DR51" s="22" t="n">
        <v>50</v>
      </c>
      <c r="DS51" s="22" t="str">
        <f aca="false">IFERROR(VLOOKUP(DR$1&amp;":"&amp;DR51,'Finish order'!$E:$K,4,FALSE()),"")</f>
        <v/>
      </c>
      <c r="DT51" s="22" t="str">
        <f aca="false">IFERROR(VLOOKUP(DR$1&amp;":"&amp;DR51,'Finish order'!$E:$K,5,FALSE()),"")</f>
        <v/>
      </c>
      <c r="DU51" s="30" t="str">
        <f aca="false">IFERROR(VLOOKUP(DR$1&amp;":"&amp;DR51,'Finish order'!$E:$K,3,FALSE()),"")</f>
        <v/>
      </c>
      <c r="DV51" s="22" t="str">
        <f aca="false">IFERROR(VLOOKUP(DR$1&amp;":"&amp;DR51,'Finish order'!$E:$K,2,FALSE()),"")</f>
        <v/>
      </c>
      <c r="DW51" s="30"/>
    </row>
    <row r="52" customFormat="false" ht="15" hidden="false" customHeight="false" outlineLevel="0" collapsed="false">
      <c r="A52" s="22" t="n">
        <v>51</v>
      </c>
      <c r="B52" s="22" t="str">
        <f aca="false">IFERROR(VLOOKUP($A$1&amp;":"&amp;A52,'Finish order'!C:K,6,FALSE()),"")</f>
        <v>Lee Shepherd</v>
      </c>
      <c r="C52" s="22" t="str">
        <f aca="false">IFERROR(VLOOKUP(A$1&amp;":"&amp;A52,'Finish order'!$C:$K,9,FALSE()),"")</f>
        <v>M55</v>
      </c>
      <c r="D52" s="22" t="str">
        <f aca="false">IFERROR(VLOOKUP(A$1&amp;":"&amp;A52,'Finish order'!$C:$K,7,FALSE()),"")</f>
        <v>Individual#</v>
      </c>
      <c r="E52" s="30" t="n">
        <f aca="false">IFERROR(VLOOKUP($A$1&amp;":"&amp;A52,'Finish order'!C:K,5,FALSE()),"")</f>
        <v>0.0734953703703704</v>
      </c>
      <c r="F52" s="22" t="n">
        <f aca="false">IFERROR(VLOOKUP($A$1&amp;":"&amp;A52,'Finish order'!C:K,4,FALSE()),"")</f>
        <v>832</v>
      </c>
      <c r="G52" s="31" t="n">
        <f aca="false" t="array" ref="G52:G52">IFERROR(SMALL(IF($D$2:$D961=D52,$A$2:$A$911*1.001),1),"")</f>
        <v>11.011</v>
      </c>
      <c r="H52" s="31" t="n">
        <f aca="false" t="array" ref="H52:H52">IFERROR(SMALL(IF($D$2:$D961=D52,$A$2:$A$911*1.0001),2),"")</f>
        <v>15.0015</v>
      </c>
      <c r="I52" s="31" t="n">
        <f aca="false" t="array" ref="I52:I52">IFERROR(SMALL(IF($D$2:$D961=D52,$A$2:$A$911*1.00001),3),"")</f>
        <v>28.00028</v>
      </c>
      <c r="J52" s="31" t="n">
        <f aca="false" t="array" ref="J52:J52">IFERROR(SMALL(IF($D$2:$D961=D52,$A$2:$A$911*1.000001),4),"")</f>
        <v>33.000033</v>
      </c>
      <c r="K52" s="31" t="n">
        <f aca="false">IF(A52&lt;&gt;"", IF(COUNT(G52:J52)=4, SUM(G52:J52), "No"), "")</f>
        <v>87.012813</v>
      </c>
      <c r="L52" s="31" t="n">
        <f aca="false">IF(A52&lt;&gt;"", IF(COUNT(G52:I52)=3, SUM(G52:I52), "No"), "")</f>
        <v>54.01278</v>
      </c>
      <c r="M52" s="31" t="n">
        <f aca="false">IF(A52&lt;&gt;"", IF(COUNT(G52:H52)=2, SUM(G52:H52), "No"), "")</f>
        <v>26.0125</v>
      </c>
      <c r="N52" s="31" t="str">
        <f aca="false">Table1[[#This Row],[Club]]&amp;":"&amp;Table1[[#Headers],[Male]]</f>
        <v>Individual#:Male</v>
      </c>
      <c r="P52" s="22" t="n">
        <v>51</v>
      </c>
      <c r="Q52" s="22" t="str">
        <f aca="false">IFERROR(VLOOKUP(P$1&amp;":"&amp;P52,'Finish order'!$C:$K,6,FALSE()),"")</f>
        <v/>
      </c>
      <c r="R52" s="22" t="str">
        <f aca="false">IFERROR(VLOOKUP(P$1&amp;":"&amp;P52,'Finish order'!$C:$K,9,FALSE()),"")</f>
        <v/>
      </c>
      <c r="S52" s="22" t="str">
        <f aca="false">IFERROR(VLOOKUP(P$1&amp;":"&amp;P52,'Finish order'!$C:$K,7,FALSE()),"")</f>
        <v/>
      </c>
      <c r="T52" s="30" t="str">
        <f aca="false">IFERROR(VLOOKUP(P$1&amp;":"&amp;P52,'Finish order'!$C:$K,5,FALSE()),"")</f>
        <v/>
      </c>
      <c r="U52" s="22" t="str">
        <f aca="false">IFERROR(VLOOKUP(P$1&amp;":"&amp;P52,'Finish order'!$C:$K,4,FALSE()),"")</f>
        <v/>
      </c>
      <c r="V52" s="31" t="str">
        <f aca="false" t="array" ref="V52:V52">IFERROR(SMALL(IF($S$2:$S961=S52,$P$2:$P$911*1.001),1),"")</f>
        <v/>
      </c>
      <c r="W52" s="31" t="str">
        <f aca="false" t="array" ref="W52:W52">IFERROR(SMALL(IF($S$2:$S961=S52,$P$2:$P$911*1.0001),2),"")</f>
        <v/>
      </c>
      <c r="X52" s="31" t="str">
        <f aca="false" t="array" ref="X52:X52">IFERROR(SMALL(IF($S$2:$S961=S52,$P$2:$P$911*1.00001),3),"")</f>
        <v/>
      </c>
      <c r="Y52" s="31" t="str">
        <f aca="false" t="array" ref="Y52:Y52">IFERROR(SMALL(IF($S$2:$S961=S52,$P$2:$P$911*1.000001),4),"")</f>
        <v/>
      </c>
      <c r="Z52" s="31" t="str">
        <f aca="false">IF(P52&lt;&gt;"", IF(COUNT(V52:Y52)=4, SUM(V52:Y52), "No"), "")</f>
        <v>No</v>
      </c>
      <c r="AA52" s="31" t="str">
        <f aca="false">IF(P52&lt;&gt;"", IF(COUNT(V52:X52)=3, SUM(V52:X52), "No"), "")</f>
        <v>No</v>
      </c>
      <c r="AB52" s="31" t="str">
        <f aca="false">IF(P52&lt;&gt;"", IF(COUNT(V52:W52)=2, SUM(V52:W52), "No"), "")</f>
        <v>No</v>
      </c>
      <c r="AC52" s="31" t="str">
        <f aca="false">Table4[[#This Row],[Club]]&amp;":"&amp;Table4[[#Headers],[Female]]</f>
        <v>:Female</v>
      </c>
      <c r="AE52" s="22" t="n">
        <v>51</v>
      </c>
      <c r="AF52" s="22" t="str">
        <f aca="false">IFERROR(VLOOKUP(AE$1&amp;":"&amp;AE52,'Finish order'!$E:$K,4,FALSE()),"")</f>
        <v/>
      </c>
      <c r="AG52" s="22" t="str">
        <f aca="false">IFERROR(VLOOKUP(AE$1&amp;":"&amp;AE52,'Finish order'!$E:$K,5,FALSE()),"")</f>
        <v/>
      </c>
      <c r="AH52" s="30" t="str">
        <f aca="false">IFERROR(VLOOKUP(AE$1&amp;":"&amp;AE52,'Finish order'!$E:$K,3,FALSE()),"")</f>
        <v/>
      </c>
      <c r="AI52" s="22" t="str">
        <f aca="false">IFERROR(VLOOKUP(AE$1&amp;":"&amp;AE52,'Finish order'!$E:$K,2,FALSE()),"")</f>
        <v/>
      </c>
      <c r="AL52" s="22" t="n">
        <v>51</v>
      </c>
      <c r="AM52" s="22" t="str">
        <f aca="false">IFERROR(VLOOKUP(AL$1&amp;":"&amp;AL52,'Finish order'!$E:$K,4,FALSE()),"")</f>
        <v/>
      </c>
      <c r="AN52" s="22" t="str">
        <f aca="false">IFERROR(VLOOKUP(AL$1&amp;":"&amp;AL52,'Finish order'!$E:$K,5,FALSE()),"")</f>
        <v/>
      </c>
      <c r="AO52" s="30" t="str">
        <f aca="false">IFERROR(VLOOKUP(AL$1&amp;":"&amp;AL52,'Finish order'!$E:$K,3,FALSE()),"")</f>
        <v/>
      </c>
      <c r="AP52" s="22" t="str">
        <f aca="false">IFERROR(VLOOKUP(AL$1&amp;":"&amp;AL52,'Finish order'!$E:$K,2,FALSE()),"")</f>
        <v/>
      </c>
      <c r="AS52" s="22" t="n">
        <v>51</v>
      </c>
      <c r="AT52" s="22" t="str">
        <f aca="false">IFERROR(VLOOKUP(AS$1&amp;":"&amp;AS52,'Finish order'!$E:$K,4,FALSE()),"")</f>
        <v/>
      </c>
      <c r="AU52" s="22" t="str">
        <f aca="false">IFERROR(VLOOKUP(AS$1&amp;":"&amp;AS52,'Finish order'!$E:$K,5,FALSE()),"")</f>
        <v/>
      </c>
      <c r="AV52" s="30" t="str">
        <f aca="false">IFERROR(VLOOKUP(AS$1&amp;":"&amp;AS52,'Finish order'!$E:$K,3,FALSE()),"")</f>
        <v/>
      </c>
      <c r="AW52" s="22" t="str">
        <f aca="false">IFERROR(VLOOKUP(AS$1&amp;":"&amp;AS52,'Finish order'!$E:$K,2,FALSE()),"")</f>
        <v/>
      </c>
      <c r="AZ52" s="22" t="n">
        <v>51</v>
      </c>
      <c r="BA52" s="22" t="str">
        <f aca="false">IFERROR(VLOOKUP(AZ$1&amp;":"&amp;AZ52,'Finish order'!$E:$K,4,FALSE()),"")</f>
        <v/>
      </c>
      <c r="BB52" s="22" t="str">
        <f aca="false">IFERROR(VLOOKUP(AZ$1&amp;":"&amp;AZ52,'Finish order'!$E:$K,5,FALSE()),"")</f>
        <v/>
      </c>
      <c r="BC52" s="30" t="str">
        <f aca="false">IFERROR(VLOOKUP(AZ$1&amp;":"&amp;AZ52,'Finish order'!$E:$K,3,FALSE()),"")</f>
        <v/>
      </c>
      <c r="BD52" s="22" t="str">
        <f aca="false">IFERROR(VLOOKUP(AZ$1&amp;":"&amp;AZ52,'Finish order'!$E:$K,2,FALSE()),"")</f>
        <v/>
      </c>
      <c r="BG52" s="22" t="n">
        <v>51</v>
      </c>
      <c r="BH52" s="22" t="str">
        <f aca="false">IFERROR(VLOOKUP(BG$1&amp;":"&amp;BG52,'Finish order'!$E:$K,4,FALSE()),"")</f>
        <v/>
      </c>
      <c r="BI52" s="22" t="str">
        <f aca="false">IFERROR(VLOOKUP(BG$1&amp;":"&amp;BG52,'Finish order'!$E:$K,5,FALSE()),"")</f>
        <v/>
      </c>
      <c r="BJ52" s="30" t="str">
        <f aca="false">IFERROR(VLOOKUP(BG$1&amp;":"&amp;BG52,'Finish order'!$E:$K,3,FALSE()),"")</f>
        <v/>
      </c>
      <c r="BK52" s="22" t="str">
        <f aca="false">IFERROR(VLOOKUP(BG$1&amp;":"&amp;BG52,'Finish order'!$E:$K,2,FALSE()),"")</f>
        <v/>
      </c>
      <c r="BN52" s="22" t="n">
        <v>51</v>
      </c>
      <c r="BO52" s="22" t="str">
        <f aca="false">IFERROR(VLOOKUP(BN$1&amp;":"&amp;BN52,'Finish order'!$E:$K,4,FALSE()),"")</f>
        <v/>
      </c>
      <c r="BP52" s="22" t="str">
        <f aca="false">IFERROR(VLOOKUP(BN$1&amp;":"&amp;BN52,'Finish order'!$E:$K,5,FALSE()),"")</f>
        <v/>
      </c>
      <c r="BQ52" s="30" t="str">
        <f aca="false">IFERROR(VLOOKUP(BN$1&amp;":"&amp;BN52,'Finish order'!$E:$K,3,FALSE()),"")</f>
        <v/>
      </c>
      <c r="BR52" s="22" t="str">
        <f aca="false">IFERROR(VLOOKUP(BN$1&amp;":"&amp;BN52,'Finish order'!$E:$K,2,FALSE()),"")</f>
        <v/>
      </c>
      <c r="BU52" s="22" t="n">
        <v>51</v>
      </c>
      <c r="BV52" s="30" t="str">
        <f aca="false">IFERROR(VLOOKUP(BU$1&amp;":"&amp;BU52,'Finish order'!$E:$K,4,FALSE()),"")</f>
        <v/>
      </c>
      <c r="BW52" s="22" t="str">
        <f aca="false">IFERROR(VLOOKUP(BU$1&amp;":"&amp;BU52,'Finish order'!$E:$K,5,FALSE()),"")</f>
        <v/>
      </c>
      <c r="BX52" s="30" t="str">
        <f aca="false">IFERROR(VLOOKUP(BU$1&amp;":"&amp;BU52,'Finish order'!$E:$K,3,FALSE()),"")</f>
        <v/>
      </c>
      <c r="BY52" s="22" t="str">
        <f aca="false">IFERROR(VLOOKUP(BU$1&amp;":"&amp;BU52,'Finish order'!$E:$K,2,FALSE()),"")</f>
        <v/>
      </c>
      <c r="CB52" s="22" t="n">
        <v>51</v>
      </c>
      <c r="CC52" s="30" t="str">
        <f aca="false">IFERROR(VLOOKUP(CB$1&amp;":"&amp;CB52,'Finish order'!$E:$K,4,FALSE()),"")</f>
        <v/>
      </c>
      <c r="CD52" s="22" t="str">
        <f aca="false">IFERROR(VLOOKUP(CB$1&amp;":"&amp;CB52,'Finish order'!$E:$K,5,FALSE()),"")</f>
        <v/>
      </c>
      <c r="CE52" s="30" t="str">
        <f aca="false">IFERROR(VLOOKUP(CB$1&amp;":"&amp;CB52,'Finish order'!$E:$K,3,FALSE()),"")</f>
        <v/>
      </c>
      <c r="CF52" s="22" t="str">
        <f aca="false">IFERROR(VLOOKUP(CB$1&amp;":"&amp;CB52,'Finish order'!$E:$K,2,FALSE()),"")</f>
        <v/>
      </c>
      <c r="CI52" s="31" t="n">
        <v>51</v>
      </c>
      <c r="CJ52" s="22" t="str">
        <f aca="false">IFERROR(VLOOKUP(CI$1&amp;":"&amp;CI52,'Finish order'!$E:$K,4,FALSE()),"")</f>
        <v/>
      </c>
      <c r="CK52" s="22" t="str">
        <f aca="false">IFERROR(VLOOKUP(CI$1&amp;":"&amp;CI52,'Finish order'!$E:$K,5,FALSE()),"")</f>
        <v/>
      </c>
      <c r="CL52" s="30" t="str">
        <f aca="false">IFERROR(VLOOKUP(CI$1&amp;":"&amp;CI52,'Finish order'!$E:$K,3,FALSE()),"")</f>
        <v/>
      </c>
      <c r="CM52" s="22" t="str">
        <f aca="false">IFERROR(VLOOKUP(CI$1&amp;":"&amp;CI52,'Finish order'!$E:$K,2,FALSE()),"")</f>
        <v/>
      </c>
      <c r="CP52" s="31" t="n">
        <v>51</v>
      </c>
      <c r="CQ52" s="22" t="str">
        <f aca="false">IFERROR(VLOOKUP(CP$1&amp;":"&amp;CP52,'Finish order'!$E:$K,4,FALSE()),"")</f>
        <v/>
      </c>
      <c r="CR52" s="22" t="str">
        <f aca="false">IFERROR(VLOOKUP(CP$1&amp;":"&amp;CP52,'Finish order'!$E:$K,5,FALSE()),"")</f>
        <v/>
      </c>
      <c r="CS52" s="30" t="str">
        <f aca="false">IFERROR(VLOOKUP(CP$1&amp;":"&amp;CP52,'Finish order'!$E:$K,3,FALSE()),"")</f>
        <v/>
      </c>
      <c r="CT52" s="22" t="str">
        <f aca="false">IFERROR(VLOOKUP(CP$1&amp;":"&amp;CP52,'Finish order'!$E:$K,2,FALSE()),"")</f>
        <v/>
      </c>
      <c r="CW52" s="22" t="n">
        <v>51</v>
      </c>
      <c r="CX52" s="22" t="str">
        <f aca="false">IFERROR(VLOOKUP(CW$1&amp;":"&amp;CW52,'Finish order'!$E:$K,4,FALSE()),"")</f>
        <v/>
      </c>
      <c r="CY52" s="22" t="str">
        <f aca="false">IFERROR(VLOOKUP(CW$1&amp;":"&amp;CW52,'Finish order'!$E:$K,5,FALSE()),"")</f>
        <v/>
      </c>
      <c r="CZ52" s="30" t="str">
        <f aca="false">IFERROR(VLOOKUP(CW$1&amp;":"&amp;CW52,'Finish order'!$E:$K,3,FALSE()),"")</f>
        <v/>
      </c>
      <c r="DA52" s="22" t="str">
        <f aca="false">IFERROR(VLOOKUP(CW$1&amp;":"&amp;CW52,'Finish order'!$E:$K,2,FALSE()),"")</f>
        <v/>
      </c>
      <c r="DD52" s="22" t="n">
        <v>51</v>
      </c>
      <c r="DE52" s="22" t="str">
        <f aca="false">IFERROR(VLOOKUP(DD$1&amp;":"&amp;DD52,'Finish order'!$E:$K,4,FALSE()),"")</f>
        <v/>
      </c>
      <c r="DF52" s="22" t="str">
        <f aca="false">IFERROR(VLOOKUP(DD$1&amp;":"&amp;DD52,'Finish order'!$E:$K,5,FALSE()),"")</f>
        <v/>
      </c>
      <c r="DG52" s="30" t="str">
        <f aca="false">IFERROR(VLOOKUP(DD$1&amp;":"&amp;DD52,'Finish order'!$E:$K,3,FALSE()),"")</f>
        <v/>
      </c>
      <c r="DH52" s="22" t="str">
        <f aca="false">IFERROR(VLOOKUP(DD$1&amp;":"&amp;DD52,'Finish order'!$E:$K,2,FALSE()),"")</f>
        <v/>
      </c>
      <c r="DI52" s="30"/>
      <c r="DK52" s="22" t="n">
        <v>51</v>
      </c>
      <c r="DL52" s="22" t="str">
        <f aca="false">IFERROR(VLOOKUP(DK$1&amp;":"&amp;DK52,'Finish order'!$E:$K,4,FALSE()),"")</f>
        <v/>
      </c>
      <c r="DM52" s="22" t="str">
        <f aca="false">IFERROR(VLOOKUP(DK$1&amp;":"&amp;DK52,'Finish order'!$E:$K,5,FALSE()),"")</f>
        <v/>
      </c>
      <c r="DN52" s="30" t="str">
        <f aca="false">IFERROR(VLOOKUP(DK$1&amp;":"&amp;DK52,'Finish order'!$E:$K,3,FALSE()),"")</f>
        <v/>
      </c>
      <c r="DO52" s="22" t="str">
        <f aca="false">IFERROR(VLOOKUP(DK$1&amp;":"&amp;DK52,'Finish order'!$E:$K,2,FALSE()),"")</f>
        <v/>
      </c>
      <c r="DR52" s="22" t="n">
        <v>51</v>
      </c>
      <c r="DS52" s="22" t="str">
        <f aca="false">IFERROR(VLOOKUP(DR$1&amp;":"&amp;DR52,'Finish order'!$E:$K,4,FALSE()),"")</f>
        <v/>
      </c>
      <c r="DT52" s="22" t="str">
        <f aca="false">IFERROR(VLOOKUP(DR$1&amp;":"&amp;DR52,'Finish order'!$E:$K,5,FALSE()),"")</f>
        <v/>
      </c>
      <c r="DU52" s="30" t="str">
        <f aca="false">IFERROR(VLOOKUP(DR$1&amp;":"&amp;DR52,'Finish order'!$E:$K,3,FALSE()),"")</f>
        <v/>
      </c>
      <c r="DV52" s="22" t="str">
        <f aca="false">IFERROR(VLOOKUP(DR$1&amp;":"&amp;DR52,'Finish order'!$E:$K,2,FALSE()),"")</f>
        <v/>
      </c>
      <c r="DW52" s="30"/>
    </row>
    <row r="53" customFormat="false" ht="15" hidden="false" customHeight="false" outlineLevel="0" collapsed="false">
      <c r="A53" s="22" t="n">
        <v>52</v>
      </c>
      <c r="B53" s="22" t="str">
        <f aca="false">IFERROR(VLOOKUP($A$1&amp;":"&amp;A53,'Finish order'!C:K,6,FALSE()),"")</f>
        <v>Martin Mander</v>
      </c>
      <c r="C53" s="22" t="str">
        <f aca="false">IFERROR(VLOOKUP(A$1&amp;":"&amp;A53,'Finish order'!$C:$K,9,FALSE()),"")</f>
        <v>M50</v>
      </c>
      <c r="D53" s="22" t="str">
        <f aca="false">IFERROR(VLOOKUP(A$1&amp;":"&amp;A53,'Finish order'!$C:$K,7,FALSE()),"")</f>
        <v>Run Scarborough</v>
      </c>
      <c r="E53" s="30" t="n">
        <f aca="false">IFERROR(VLOOKUP($A$1&amp;":"&amp;A53,'Finish order'!C:K,5,FALSE()),"")</f>
        <v>0.073912037037037</v>
      </c>
      <c r="F53" s="22" t="n">
        <f aca="false">IFERROR(VLOOKUP($A$1&amp;":"&amp;A53,'Finish order'!C:K,4,FALSE()),"")</f>
        <v>754</v>
      </c>
      <c r="G53" s="31" t="n">
        <f aca="false" t="array" ref="G53:G53">IFERROR(SMALL(IF($D$2:$D962=D53,$A$2:$A$911*1.001),1),"")</f>
        <v>52.052</v>
      </c>
      <c r="H53" s="31" t="str">
        <f aca="false" t="array" ref="H53:H53">IFERROR(SMALL(IF($D$2:$D962=D53,$A$2:$A$911*1.0001),2),"")</f>
        <v/>
      </c>
      <c r="I53" s="31" t="str">
        <f aca="false" t="array" ref="I53:I53">IFERROR(SMALL(IF($D$2:$D962=D53,$A$2:$A$911*1.00001),3),"")</f>
        <v/>
      </c>
      <c r="J53" s="31" t="str">
        <f aca="false" t="array" ref="J53:J53">IFERROR(SMALL(IF($D$2:$D962=D53,$A$2:$A$911*1.000001),4),"")</f>
        <v/>
      </c>
      <c r="K53" s="31" t="str">
        <f aca="false">IF(A53&lt;&gt;"", IF(COUNT(G53:J53)=4, SUM(G53:J53), "No"), "")</f>
        <v>No</v>
      </c>
      <c r="L53" s="31" t="str">
        <f aca="false">IF(A53&lt;&gt;"", IF(COUNT(G53:I53)=3, SUM(G53:I53), "No"), "")</f>
        <v>No</v>
      </c>
      <c r="M53" s="31" t="str">
        <f aca="false">IF(A53&lt;&gt;"", IF(COUNT(G53:H53)=2, SUM(G53:H53), "No"), "")</f>
        <v>No</v>
      </c>
      <c r="N53" s="31" t="str">
        <f aca="false">Table1[[#This Row],[Club]]&amp;":"&amp;Table1[[#Headers],[Male]]</f>
        <v>Run Scarborough:Male</v>
      </c>
      <c r="P53" s="22" t="n">
        <v>52</v>
      </c>
      <c r="Q53" s="22" t="str">
        <f aca="false">IFERROR(VLOOKUP(P$1&amp;":"&amp;P53,'Finish order'!$C:$K,6,FALSE()),"")</f>
        <v/>
      </c>
      <c r="R53" s="22" t="str">
        <f aca="false">IFERROR(VLOOKUP(P$1&amp;":"&amp;P53,'Finish order'!$C:$K,9,FALSE()),"")</f>
        <v/>
      </c>
      <c r="S53" s="22" t="str">
        <f aca="false">IFERROR(VLOOKUP(P$1&amp;":"&amp;P53,'Finish order'!$C:$K,7,FALSE()),"")</f>
        <v/>
      </c>
      <c r="T53" s="30" t="str">
        <f aca="false">IFERROR(VLOOKUP(P$1&amp;":"&amp;P53,'Finish order'!$C:$K,5,FALSE()),"")</f>
        <v/>
      </c>
      <c r="U53" s="22" t="str">
        <f aca="false">IFERROR(VLOOKUP(P$1&amp;":"&amp;P53,'Finish order'!$C:$K,4,FALSE()),"")</f>
        <v/>
      </c>
      <c r="V53" s="31" t="str">
        <f aca="false" t="array" ref="V53:V53">IFERROR(SMALL(IF($S$2:$S962=S53,$P$2:$P$911*1.001),1),"")</f>
        <v/>
      </c>
      <c r="W53" s="31" t="str">
        <f aca="false" t="array" ref="W53:W53">IFERROR(SMALL(IF($S$2:$S962=S53,$P$2:$P$911*1.0001),2),"")</f>
        <v/>
      </c>
      <c r="X53" s="31" t="str">
        <f aca="false" t="array" ref="X53:X53">IFERROR(SMALL(IF($S$2:$S962=S53,$P$2:$P$911*1.00001),3),"")</f>
        <v/>
      </c>
      <c r="Y53" s="31" t="str">
        <f aca="false" t="array" ref="Y53:Y53">IFERROR(SMALL(IF($S$2:$S962=S53,$P$2:$P$911*1.000001),4),"")</f>
        <v/>
      </c>
      <c r="Z53" s="31" t="str">
        <f aca="false">IF(P53&lt;&gt;"", IF(COUNT(V53:Y53)=4, SUM(V53:Y53), "No"), "")</f>
        <v>No</v>
      </c>
      <c r="AA53" s="31" t="str">
        <f aca="false">IF(P53&lt;&gt;"", IF(COUNT(V53:X53)=3, SUM(V53:X53), "No"), "")</f>
        <v>No</v>
      </c>
      <c r="AB53" s="31" t="str">
        <f aca="false">IF(P53&lt;&gt;"", IF(COUNT(V53:W53)=2, SUM(V53:W53), "No"), "")</f>
        <v>No</v>
      </c>
      <c r="AC53" s="31" t="str">
        <f aca="false">Table4[[#This Row],[Club]]&amp;":"&amp;Table4[[#Headers],[Female]]</f>
        <v>:Female</v>
      </c>
      <c r="AE53" s="22" t="n">
        <v>52</v>
      </c>
      <c r="AF53" s="22" t="str">
        <f aca="false">IFERROR(VLOOKUP(AE$1&amp;":"&amp;AE53,'Finish order'!$E:$K,4,FALSE()),"")</f>
        <v/>
      </c>
      <c r="AG53" s="22" t="str">
        <f aca="false">IFERROR(VLOOKUP(AE$1&amp;":"&amp;AE53,'Finish order'!$E:$K,5,FALSE()),"")</f>
        <v/>
      </c>
      <c r="AH53" s="30" t="str">
        <f aca="false">IFERROR(VLOOKUP(AE$1&amp;":"&amp;AE53,'Finish order'!$E:$K,3,FALSE()),"")</f>
        <v/>
      </c>
      <c r="AI53" s="22" t="str">
        <f aca="false">IFERROR(VLOOKUP(AE$1&amp;":"&amp;AE53,'Finish order'!$E:$K,2,FALSE()),"")</f>
        <v/>
      </c>
      <c r="AL53" s="22" t="n">
        <v>52</v>
      </c>
      <c r="AM53" s="22" t="str">
        <f aca="false">IFERROR(VLOOKUP(AL$1&amp;":"&amp;AL53,'Finish order'!$E:$K,4,FALSE()),"")</f>
        <v/>
      </c>
      <c r="AN53" s="22" t="str">
        <f aca="false">IFERROR(VLOOKUP(AL$1&amp;":"&amp;AL53,'Finish order'!$E:$K,5,FALSE()),"")</f>
        <v/>
      </c>
      <c r="AO53" s="30" t="str">
        <f aca="false">IFERROR(VLOOKUP(AL$1&amp;":"&amp;AL53,'Finish order'!$E:$K,3,FALSE()),"")</f>
        <v/>
      </c>
      <c r="AP53" s="22" t="str">
        <f aca="false">IFERROR(VLOOKUP(AL$1&amp;":"&amp;AL53,'Finish order'!$E:$K,2,FALSE()),"")</f>
        <v/>
      </c>
      <c r="AS53" s="22" t="n">
        <v>52</v>
      </c>
      <c r="AT53" s="22" t="str">
        <f aca="false">IFERROR(VLOOKUP(AS$1&amp;":"&amp;AS53,'Finish order'!$E:$K,4,FALSE()),"")</f>
        <v/>
      </c>
      <c r="AU53" s="22" t="str">
        <f aca="false">IFERROR(VLOOKUP(AS$1&amp;":"&amp;AS53,'Finish order'!$E:$K,5,FALSE()),"")</f>
        <v/>
      </c>
      <c r="AV53" s="30" t="str">
        <f aca="false">IFERROR(VLOOKUP(AS$1&amp;":"&amp;AS53,'Finish order'!$E:$K,3,FALSE()),"")</f>
        <v/>
      </c>
      <c r="AW53" s="22" t="str">
        <f aca="false">IFERROR(VLOOKUP(AS$1&amp;":"&amp;AS53,'Finish order'!$E:$K,2,FALSE()),"")</f>
        <v/>
      </c>
      <c r="AZ53" s="22" t="n">
        <v>52</v>
      </c>
      <c r="BA53" s="22" t="str">
        <f aca="false">IFERROR(VLOOKUP(AZ$1&amp;":"&amp;AZ53,'Finish order'!$E:$K,4,FALSE()),"")</f>
        <v/>
      </c>
      <c r="BB53" s="22" t="str">
        <f aca="false">IFERROR(VLOOKUP(AZ$1&amp;":"&amp;AZ53,'Finish order'!$E:$K,5,FALSE()),"")</f>
        <v/>
      </c>
      <c r="BC53" s="30" t="str">
        <f aca="false">IFERROR(VLOOKUP(AZ$1&amp;":"&amp;AZ53,'Finish order'!$E:$K,3,FALSE()),"")</f>
        <v/>
      </c>
      <c r="BD53" s="22" t="str">
        <f aca="false">IFERROR(VLOOKUP(AZ$1&amp;":"&amp;AZ53,'Finish order'!$E:$K,2,FALSE()),"")</f>
        <v/>
      </c>
      <c r="BG53" s="22" t="n">
        <v>52</v>
      </c>
      <c r="BH53" s="22" t="str">
        <f aca="false">IFERROR(VLOOKUP(BG$1&amp;":"&amp;BG53,'Finish order'!$E:$K,4,FALSE()),"")</f>
        <v/>
      </c>
      <c r="BI53" s="22" t="str">
        <f aca="false">IFERROR(VLOOKUP(BG$1&amp;":"&amp;BG53,'Finish order'!$E:$K,5,FALSE()),"")</f>
        <v/>
      </c>
      <c r="BJ53" s="30" t="str">
        <f aca="false">IFERROR(VLOOKUP(BG$1&amp;":"&amp;BG53,'Finish order'!$E:$K,3,FALSE()),"")</f>
        <v/>
      </c>
      <c r="BK53" s="22" t="str">
        <f aca="false">IFERROR(VLOOKUP(BG$1&amp;":"&amp;BG53,'Finish order'!$E:$K,2,FALSE()),"")</f>
        <v/>
      </c>
      <c r="BN53" s="22" t="n">
        <v>52</v>
      </c>
      <c r="BO53" s="22" t="str">
        <f aca="false">IFERROR(VLOOKUP(BN$1&amp;":"&amp;BN53,'Finish order'!$E:$K,4,FALSE()),"")</f>
        <v/>
      </c>
      <c r="BP53" s="22" t="str">
        <f aca="false">IFERROR(VLOOKUP(BN$1&amp;":"&amp;BN53,'Finish order'!$E:$K,5,FALSE()),"")</f>
        <v/>
      </c>
      <c r="BQ53" s="30" t="str">
        <f aca="false">IFERROR(VLOOKUP(BN$1&amp;":"&amp;BN53,'Finish order'!$E:$K,3,FALSE()),"")</f>
        <v/>
      </c>
      <c r="BR53" s="22" t="str">
        <f aca="false">IFERROR(VLOOKUP(BN$1&amp;":"&amp;BN53,'Finish order'!$E:$K,2,FALSE()),"")</f>
        <v/>
      </c>
      <c r="BU53" s="22" t="n">
        <v>52</v>
      </c>
      <c r="BV53" s="30" t="str">
        <f aca="false">IFERROR(VLOOKUP(BU$1&amp;":"&amp;BU53,'Finish order'!$E:$K,4,FALSE()),"")</f>
        <v/>
      </c>
      <c r="BW53" s="22" t="str">
        <f aca="false">IFERROR(VLOOKUP(BU$1&amp;":"&amp;BU53,'Finish order'!$E:$K,5,FALSE()),"")</f>
        <v/>
      </c>
      <c r="BX53" s="30" t="str">
        <f aca="false">IFERROR(VLOOKUP(BU$1&amp;":"&amp;BU53,'Finish order'!$E:$K,3,FALSE()),"")</f>
        <v/>
      </c>
      <c r="BY53" s="22" t="str">
        <f aca="false">IFERROR(VLOOKUP(BU$1&amp;":"&amp;BU53,'Finish order'!$E:$K,2,FALSE()),"")</f>
        <v/>
      </c>
      <c r="CB53" s="22" t="n">
        <v>52</v>
      </c>
      <c r="CC53" s="30" t="str">
        <f aca="false">IFERROR(VLOOKUP(CB$1&amp;":"&amp;CB53,'Finish order'!$E:$K,4,FALSE()),"")</f>
        <v/>
      </c>
      <c r="CD53" s="22" t="str">
        <f aca="false">IFERROR(VLOOKUP(CB$1&amp;":"&amp;CB53,'Finish order'!$E:$K,5,FALSE()),"")</f>
        <v/>
      </c>
      <c r="CE53" s="30" t="str">
        <f aca="false">IFERROR(VLOOKUP(CB$1&amp;":"&amp;CB53,'Finish order'!$E:$K,3,FALSE()),"")</f>
        <v/>
      </c>
      <c r="CF53" s="22" t="str">
        <f aca="false">IFERROR(VLOOKUP(CB$1&amp;":"&amp;CB53,'Finish order'!$E:$K,2,FALSE()),"")</f>
        <v/>
      </c>
      <c r="CI53" s="31" t="n">
        <v>52</v>
      </c>
      <c r="CJ53" s="22" t="str">
        <f aca="false">IFERROR(VLOOKUP(CI$1&amp;":"&amp;CI53,'Finish order'!$E:$K,4,FALSE()),"")</f>
        <v/>
      </c>
      <c r="CK53" s="22" t="str">
        <f aca="false">IFERROR(VLOOKUP(CI$1&amp;":"&amp;CI53,'Finish order'!$E:$K,5,FALSE()),"")</f>
        <v/>
      </c>
      <c r="CL53" s="30" t="str">
        <f aca="false">IFERROR(VLOOKUP(CI$1&amp;":"&amp;CI53,'Finish order'!$E:$K,3,FALSE()),"")</f>
        <v/>
      </c>
      <c r="CM53" s="22" t="str">
        <f aca="false">IFERROR(VLOOKUP(CI$1&amp;":"&amp;CI53,'Finish order'!$E:$K,2,FALSE()),"")</f>
        <v/>
      </c>
      <c r="CP53" s="31" t="n">
        <v>52</v>
      </c>
      <c r="CQ53" s="22" t="str">
        <f aca="false">IFERROR(VLOOKUP(CP$1&amp;":"&amp;CP53,'Finish order'!$E:$K,4,FALSE()),"")</f>
        <v/>
      </c>
      <c r="CR53" s="22" t="str">
        <f aca="false">IFERROR(VLOOKUP(CP$1&amp;":"&amp;CP53,'Finish order'!$E:$K,5,FALSE()),"")</f>
        <v/>
      </c>
      <c r="CS53" s="30" t="str">
        <f aca="false">IFERROR(VLOOKUP(CP$1&amp;":"&amp;CP53,'Finish order'!$E:$K,3,FALSE()),"")</f>
        <v/>
      </c>
      <c r="CT53" s="22" t="str">
        <f aca="false">IFERROR(VLOOKUP(CP$1&amp;":"&amp;CP53,'Finish order'!$E:$K,2,FALSE()),"")</f>
        <v/>
      </c>
      <c r="CW53" s="22" t="n">
        <v>52</v>
      </c>
      <c r="CX53" s="22" t="str">
        <f aca="false">IFERROR(VLOOKUP(CW$1&amp;":"&amp;CW53,'Finish order'!$E:$K,4,FALSE()),"")</f>
        <v/>
      </c>
      <c r="CY53" s="22" t="str">
        <f aca="false">IFERROR(VLOOKUP(CW$1&amp;":"&amp;CW53,'Finish order'!$E:$K,5,FALSE()),"")</f>
        <v/>
      </c>
      <c r="CZ53" s="30" t="str">
        <f aca="false">IFERROR(VLOOKUP(CW$1&amp;":"&amp;CW53,'Finish order'!$E:$K,3,FALSE()),"")</f>
        <v/>
      </c>
      <c r="DA53" s="22" t="str">
        <f aca="false">IFERROR(VLOOKUP(CW$1&amp;":"&amp;CW53,'Finish order'!$E:$K,2,FALSE()),"")</f>
        <v/>
      </c>
      <c r="DD53" s="22" t="n">
        <v>52</v>
      </c>
      <c r="DE53" s="22" t="str">
        <f aca="false">IFERROR(VLOOKUP(DD$1&amp;":"&amp;DD53,'Finish order'!$E:$K,4,FALSE()),"")</f>
        <v/>
      </c>
      <c r="DF53" s="22" t="str">
        <f aca="false">IFERROR(VLOOKUP(DD$1&amp;":"&amp;DD53,'Finish order'!$E:$K,5,FALSE()),"")</f>
        <v/>
      </c>
      <c r="DG53" s="30" t="str">
        <f aca="false">IFERROR(VLOOKUP(DD$1&amp;":"&amp;DD53,'Finish order'!$E:$K,3,FALSE()),"")</f>
        <v/>
      </c>
      <c r="DH53" s="22" t="str">
        <f aca="false">IFERROR(VLOOKUP(DD$1&amp;":"&amp;DD53,'Finish order'!$E:$K,2,FALSE()),"")</f>
        <v/>
      </c>
      <c r="DI53" s="30"/>
      <c r="DK53" s="22" t="n">
        <v>52</v>
      </c>
      <c r="DL53" s="22" t="str">
        <f aca="false">IFERROR(VLOOKUP(DK$1&amp;":"&amp;DK53,'Finish order'!$E:$K,4,FALSE()),"")</f>
        <v/>
      </c>
      <c r="DM53" s="22" t="str">
        <f aca="false">IFERROR(VLOOKUP(DK$1&amp;":"&amp;DK53,'Finish order'!$E:$K,5,FALSE()),"")</f>
        <v/>
      </c>
      <c r="DN53" s="30" t="str">
        <f aca="false">IFERROR(VLOOKUP(DK$1&amp;":"&amp;DK53,'Finish order'!$E:$K,3,FALSE()),"")</f>
        <v/>
      </c>
      <c r="DO53" s="22" t="str">
        <f aca="false">IFERROR(VLOOKUP(DK$1&amp;":"&amp;DK53,'Finish order'!$E:$K,2,FALSE()),"")</f>
        <v/>
      </c>
      <c r="DR53" s="22" t="n">
        <v>52</v>
      </c>
      <c r="DS53" s="22" t="str">
        <f aca="false">IFERROR(VLOOKUP(DR$1&amp;":"&amp;DR53,'Finish order'!$E:$K,4,FALSE()),"")</f>
        <v/>
      </c>
      <c r="DT53" s="22" t="str">
        <f aca="false">IFERROR(VLOOKUP(DR$1&amp;":"&amp;DR53,'Finish order'!$E:$K,5,FALSE()),"")</f>
        <v/>
      </c>
      <c r="DU53" s="30" t="str">
        <f aca="false">IFERROR(VLOOKUP(DR$1&amp;":"&amp;DR53,'Finish order'!$E:$K,3,FALSE()),"")</f>
        <v/>
      </c>
      <c r="DV53" s="22" t="str">
        <f aca="false">IFERROR(VLOOKUP(DR$1&amp;":"&amp;DR53,'Finish order'!$E:$K,2,FALSE()),"")</f>
        <v/>
      </c>
      <c r="DW53" s="30"/>
    </row>
    <row r="54" customFormat="false" ht="15" hidden="false" customHeight="false" outlineLevel="0" collapsed="false">
      <c r="A54" s="22" t="n">
        <v>53</v>
      </c>
      <c r="B54" s="22" t="str">
        <f aca="false">IFERROR(VLOOKUP($A$1&amp;":"&amp;A54,'Finish order'!C:K,6,FALSE()),"")</f>
        <v>Richard Parkin</v>
      </c>
      <c r="C54" s="22" t="str">
        <f aca="false">IFERROR(VLOOKUP(A$1&amp;":"&amp;A54,'Finish order'!$C:$K,9,FALSE()),"")</f>
        <v>M65</v>
      </c>
      <c r="D54" s="22" t="str">
        <f aca="false">IFERROR(VLOOKUP(A$1&amp;":"&amp;A54,'Finish order'!$C:$K,7,FALSE()),"")</f>
        <v>Beverley AC</v>
      </c>
      <c r="E54" s="30" t="n">
        <f aca="false">IFERROR(VLOOKUP($A$1&amp;":"&amp;A54,'Finish order'!C:K,5,FALSE()),"")</f>
        <v>0.0746064814814815</v>
      </c>
      <c r="F54" s="22" t="n">
        <f aca="false">IFERROR(VLOOKUP($A$1&amp;":"&amp;A54,'Finish order'!C:K,4,FALSE()),"")</f>
        <v>959</v>
      </c>
      <c r="G54" s="31" t="n">
        <f aca="false" t="array" ref="G54:G54">IFERROR(SMALL(IF($D$2:$D963=D54,$A$2:$A$911*1.001),1),"")</f>
        <v>53.053</v>
      </c>
      <c r="H54" s="31" t="str">
        <f aca="false" t="array" ref="H54:H54">IFERROR(SMALL(IF($D$2:$D963=D54,$A$2:$A$911*1.0001),2),"")</f>
        <v/>
      </c>
      <c r="I54" s="31" t="str">
        <f aca="false" t="array" ref="I54:I54">IFERROR(SMALL(IF($D$2:$D963=D54,$A$2:$A$911*1.00001),3),"")</f>
        <v/>
      </c>
      <c r="J54" s="31" t="str">
        <f aca="false" t="array" ref="J54:J54">IFERROR(SMALL(IF($D$2:$D963=D54,$A$2:$A$911*1.000001),4),"")</f>
        <v/>
      </c>
      <c r="K54" s="31" t="str">
        <f aca="false">IF(A54&lt;&gt;"", IF(COUNT(G54:J54)=4, SUM(G54:J54), "No"), "")</f>
        <v>No</v>
      </c>
      <c r="L54" s="31" t="str">
        <f aca="false">IF(A54&lt;&gt;"", IF(COUNT(G54:I54)=3, SUM(G54:I54), "No"), "")</f>
        <v>No</v>
      </c>
      <c r="M54" s="31" t="str">
        <f aca="false">IF(A54&lt;&gt;"", IF(COUNT(G54:H54)=2, SUM(G54:H54), "No"), "")</f>
        <v>No</v>
      </c>
      <c r="N54" s="31" t="str">
        <f aca="false">Table1[[#This Row],[Club]]&amp;":"&amp;Table1[[#Headers],[Male]]</f>
        <v>Beverley AC:Male</v>
      </c>
      <c r="P54" s="22" t="n">
        <v>53</v>
      </c>
      <c r="Q54" s="22" t="str">
        <f aca="false">IFERROR(VLOOKUP(P$1&amp;":"&amp;P54,'Finish order'!$C:$K,6,FALSE()),"")</f>
        <v/>
      </c>
      <c r="R54" s="22" t="str">
        <f aca="false">IFERROR(VLOOKUP(P$1&amp;":"&amp;P54,'Finish order'!$C:$K,9,FALSE()),"")</f>
        <v/>
      </c>
      <c r="S54" s="22" t="str">
        <f aca="false">IFERROR(VLOOKUP(P$1&amp;":"&amp;P54,'Finish order'!$C:$K,7,FALSE()),"")</f>
        <v/>
      </c>
      <c r="T54" s="30" t="str">
        <f aca="false">IFERROR(VLOOKUP(P$1&amp;":"&amp;P54,'Finish order'!$C:$K,5,FALSE()),"")</f>
        <v/>
      </c>
      <c r="U54" s="22" t="str">
        <f aca="false">IFERROR(VLOOKUP(P$1&amp;":"&amp;P54,'Finish order'!$C:$K,4,FALSE()),"")</f>
        <v/>
      </c>
      <c r="V54" s="31" t="str">
        <f aca="false" t="array" ref="V54:V54">IFERROR(SMALL(IF($S$2:$S963=S54,$P$2:$P$911*1.001),1),"")</f>
        <v/>
      </c>
      <c r="W54" s="31" t="str">
        <f aca="false" t="array" ref="W54:W54">IFERROR(SMALL(IF($S$2:$S963=S54,$P$2:$P$911*1.0001),2),"")</f>
        <v/>
      </c>
      <c r="X54" s="31" t="str">
        <f aca="false" t="array" ref="X54:X54">IFERROR(SMALL(IF($S$2:$S963=S54,$P$2:$P$911*1.00001),3),"")</f>
        <v/>
      </c>
      <c r="Y54" s="31" t="str">
        <f aca="false" t="array" ref="Y54:Y54">IFERROR(SMALL(IF($S$2:$S963=S54,$P$2:$P$911*1.000001),4),"")</f>
        <v/>
      </c>
      <c r="Z54" s="31" t="str">
        <f aca="false">IF(P54&lt;&gt;"", IF(COUNT(V54:Y54)=4, SUM(V54:Y54), "No"), "")</f>
        <v>No</v>
      </c>
      <c r="AA54" s="31" t="str">
        <f aca="false">IF(P54&lt;&gt;"", IF(COUNT(V54:X54)=3, SUM(V54:X54), "No"), "")</f>
        <v>No</v>
      </c>
      <c r="AB54" s="31" t="str">
        <f aca="false">IF(P54&lt;&gt;"", IF(COUNT(V54:W54)=2, SUM(V54:W54), "No"), "")</f>
        <v>No</v>
      </c>
      <c r="AC54" s="31" t="str">
        <f aca="false">Table4[[#This Row],[Club]]&amp;":"&amp;Table4[[#Headers],[Female]]</f>
        <v>:Female</v>
      </c>
      <c r="AE54" s="22" t="n">
        <v>53</v>
      </c>
      <c r="AF54" s="22" t="str">
        <f aca="false">IFERROR(VLOOKUP(AE$1&amp;":"&amp;AE54,'Finish order'!$E:$K,4,FALSE()),"")</f>
        <v/>
      </c>
      <c r="AG54" s="22" t="str">
        <f aca="false">IFERROR(VLOOKUP(AE$1&amp;":"&amp;AE54,'Finish order'!$E:$K,5,FALSE()),"")</f>
        <v/>
      </c>
      <c r="AH54" s="30" t="str">
        <f aca="false">IFERROR(VLOOKUP(AE$1&amp;":"&amp;AE54,'Finish order'!$E:$K,3,FALSE()),"")</f>
        <v/>
      </c>
      <c r="AI54" s="22" t="str">
        <f aca="false">IFERROR(VLOOKUP(AE$1&amp;":"&amp;AE54,'Finish order'!$E:$K,2,FALSE()),"")</f>
        <v/>
      </c>
      <c r="AL54" s="22" t="n">
        <v>53</v>
      </c>
      <c r="AM54" s="22" t="str">
        <f aca="false">IFERROR(VLOOKUP(AL$1&amp;":"&amp;AL54,'Finish order'!$E:$K,4,FALSE()),"")</f>
        <v/>
      </c>
      <c r="AN54" s="22" t="str">
        <f aca="false">IFERROR(VLOOKUP(AL$1&amp;":"&amp;AL54,'Finish order'!$E:$K,5,FALSE()),"")</f>
        <v/>
      </c>
      <c r="AO54" s="30" t="str">
        <f aca="false">IFERROR(VLOOKUP(AL$1&amp;":"&amp;AL54,'Finish order'!$E:$K,3,FALSE()),"")</f>
        <v/>
      </c>
      <c r="AP54" s="22" t="str">
        <f aca="false">IFERROR(VLOOKUP(AL$1&amp;":"&amp;AL54,'Finish order'!$E:$K,2,FALSE()),"")</f>
        <v/>
      </c>
      <c r="AS54" s="22" t="n">
        <v>53</v>
      </c>
      <c r="AT54" s="22" t="str">
        <f aca="false">IFERROR(VLOOKUP(AS$1&amp;":"&amp;AS54,'Finish order'!$E:$K,4,FALSE()),"")</f>
        <v/>
      </c>
      <c r="AU54" s="22" t="str">
        <f aca="false">IFERROR(VLOOKUP(AS$1&amp;":"&amp;AS54,'Finish order'!$E:$K,5,FALSE()),"")</f>
        <v/>
      </c>
      <c r="AV54" s="30" t="str">
        <f aca="false">IFERROR(VLOOKUP(AS$1&amp;":"&amp;AS54,'Finish order'!$E:$K,3,FALSE()),"")</f>
        <v/>
      </c>
      <c r="AW54" s="22" t="str">
        <f aca="false">IFERROR(VLOOKUP(AS$1&amp;":"&amp;AS54,'Finish order'!$E:$K,2,FALSE()),"")</f>
        <v/>
      </c>
      <c r="AZ54" s="22" t="n">
        <v>53</v>
      </c>
      <c r="BA54" s="22" t="str">
        <f aca="false">IFERROR(VLOOKUP(AZ$1&amp;":"&amp;AZ54,'Finish order'!$E:$K,4,FALSE()),"")</f>
        <v/>
      </c>
      <c r="BB54" s="22" t="str">
        <f aca="false">IFERROR(VLOOKUP(AZ$1&amp;":"&amp;AZ54,'Finish order'!$E:$K,5,FALSE()),"")</f>
        <v/>
      </c>
      <c r="BC54" s="30" t="str">
        <f aca="false">IFERROR(VLOOKUP(AZ$1&amp;":"&amp;AZ54,'Finish order'!$E:$K,3,FALSE()),"")</f>
        <v/>
      </c>
      <c r="BD54" s="22" t="str">
        <f aca="false">IFERROR(VLOOKUP(AZ$1&amp;":"&amp;AZ54,'Finish order'!$E:$K,2,FALSE()),"")</f>
        <v/>
      </c>
      <c r="BG54" s="22" t="n">
        <v>53</v>
      </c>
      <c r="BH54" s="22" t="str">
        <f aca="false">IFERROR(VLOOKUP(BG$1&amp;":"&amp;BG54,'Finish order'!$E:$K,4,FALSE()),"")</f>
        <v/>
      </c>
      <c r="BI54" s="22" t="str">
        <f aca="false">IFERROR(VLOOKUP(BG$1&amp;":"&amp;BG54,'Finish order'!$E:$K,5,FALSE()),"")</f>
        <v/>
      </c>
      <c r="BJ54" s="30" t="str">
        <f aca="false">IFERROR(VLOOKUP(BG$1&amp;":"&amp;BG54,'Finish order'!$E:$K,3,FALSE()),"")</f>
        <v/>
      </c>
      <c r="BK54" s="22" t="str">
        <f aca="false">IFERROR(VLOOKUP(BG$1&amp;":"&amp;BG54,'Finish order'!$E:$K,2,FALSE()),"")</f>
        <v/>
      </c>
      <c r="BN54" s="22" t="n">
        <v>53</v>
      </c>
      <c r="BO54" s="22" t="str">
        <f aca="false">IFERROR(VLOOKUP(BN$1&amp;":"&amp;BN54,'Finish order'!$E:$K,4,FALSE()),"")</f>
        <v/>
      </c>
      <c r="BP54" s="22" t="str">
        <f aca="false">IFERROR(VLOOKUP(BN$1&amp;":"&amp;BN54,'Finish order'!$E:$K,5,FALSE()),"")</f>
        <v/>
      </c>
      <c r="BQ54" s="30" t="str">
        <f aca="false">IFERROR(VLOOKUP(BN$1&amp;":"&amp;BN54,'Finish order'!$E:$K,3,FALSE()),"")</f>
        <v/>
      </c>
      <c r="BR54" s="22" t="str">
        <f aca="false">IFERROR(VLOOKUP(BN$1&amp;":"&amp;BN54,'Finish order'!$E:$K,2,FALSE()),"")</f>
        <v/>
      </c>
      <c r="BU54" s="22" t="n">
        <v>53</v>
      </c>
      <c r="BV54" s="30" t="str">
        <f aca="false">IFERROR(VLOOKUP(BU$1&amp;":"&amp;BU54,'Finish order'!$E:$K,4,FALSE()),"")</f>
        <v/>
      </c>
      <c r="BW54" s="22" t="str">
        <f aca="false">IFERROR(VLOOKUP(BU$1&amp;":"&amp;BU54,'Finish order'!$E:$K,5,FALSE()),"")</f>
        <v/>
      </c>
      <c r="BX54" s="30" t="str">
        <f aca="false">IFERROR(VLOOKUP(BU$1&amp;":"&amp;BU54,'Finish order'!$E:$K,3,FALSE()),"")</f>
        <v/>
      </c>
      <c r="BY54" s="22" t="str">
        <f aca="false">IFERROR(VLOOKUP(BU$1&amp;":"&amp;BU54,'Finish order'!$E:$K,2,FALSE()),"")</f>
        <v/>
      </c>
      <c r="CB54" s="22" t="n">
        <v>53</v>
      </c>
      <c r="CC54" s="30" t="str">
        <f aca="false">IFERROR(VLOOKUP(CB$1&amp;":"&amp;CB54,'Finish order'!$E:$K,4,FALSE()),"")</f>
        <v/>
      </c>
      <c r="CD54" s="22" t="str">
        <f aca="false">IFERROR(VLOOKUP(CB$1&amp;":"&amp;CB54,'Finish order'!$E:$K,5,FALSE()),"")</f>
        <v/>
      </c>
      <c r="CE54" s="30" t="str">
        <f aca="false">IFERROR(VLOOKUP(CB$1&amp;":"&amp;CB54,'Finish order'!$E:$K,3,FALSE()),"")</f>
        <v/>
      </c>
      <c r="CF54" s="22" t="str">
        <f aca="false">IFERROR(VLOOKUP(CB$1&amp;":"&amp;CB54,'Finish order'!$E:$K,2,FALSE()),"")</f>
        <v/>
      </c>
      <c r="CI54" s="31" t="n">
        <v>53</v>
      </c>
      <c r="CJ54" s="22" t="str">
        <f aca="false">IFERROR(VLOOKUP(CI$1&amp;":"&amp;CI54,'Finish order'!$E:$K,4,FALSE()),"")</f>
        <v/>
      </c>
      <c r="CK54" s="22" t="str">
        <f aca="false">IFERROR(VLOOKUP(CI$1&amp;":"&amp;CI54,'Finish order'!$E:$K,5,FALSE()),"")</f>
        <v/>
      </c>
      <c r="CL54" s="30" t="str">
        <f aca="false">IFERROR(VLOOKUP(CI$1&amp;":"&amp;CI54,'Finish order'!$E:$K,3,FALSE()),"")</f>
        <v/>
      </c>
      <c r="CM54" s="22" t="str">
        <f aca="false">IFERROR(VLOOKUP(CI$1&amp;":"&amp;CI54,'Finish order'!$E:$K,2,FALSE()),"")</f>
        <v/>
      </c>
      <c r="CP54" s="31" t="n">
        <v>53</v>
      </c>
      <c r="CQ54" s="22" t="str">
        <f aca="false">IFERROR(VLOOKUP(CP$1&amp;":"&amp;CP54,'Finish order'!$E:$K,4,FALSE()),"")</f>
        <v/>
      </c>
      <c r="CR54" s="22" t="str">
        <f aca="false">IFERROR(VLOOKUP(CP$1&amp;":"&amp;CP54,'Finish order'!$E:$K,5,FALSE()),"")</f>
        <v/>
      </c>
      <c r="CS54" s="30" t="str">
        <f aca="false">IFERROR(VLOOKUP(CP$1&amp;":"&amp;CP54,'Finish order'!$E:$K,3,FALSE()),"")</f>
        <v/>
      </c>
      <c r="CT54" s="22" t="str">
        <f aca="false">IFERROR(VLOOKUP(CP$1&amp;":"&amp;CP54,'Finish order'!$E:$K,2,FALSE()),"")</f>
        <v/>
      </c>
      <c r="CW54" s="22" t="n">
        <v>53</v>
      </c>
      <c r="CX54" s="22" t="str">
        <f aca="false">IFERROR(VLOOKUP(CW$1&amp;":"&amp;CW54,'Finish order'!$E:$K,4,FALSE()),"")</f>
        <v/>
      </c>
      <c r="CY54" s="22" t="str">
        <f aca="false">IFERROR(VLOOKUP(CW$1&amp;":"&amp;CW54,'Finish order'!$E:$K,5,FALSE()),"")</f>
        <v/>
      </c>
      <c r="CZ54" s="30" t="str">
        <f aca="false">IFERROR(VLOOKUP(CW$1&amp;":"&amp;CW54,'Finish order'!$E:$K,3,FALSE()),"")</f>
        <v/>
      </c>
      <c r="DA54" s="22" t="str">
        <f aca="false">IFERROR(VLOOKUP(CW$1&amp;":"&amp;CW54,'Finish order'!$E:$K,2,FALSE()),"")</f>
        <v/>
      </c>
      <c r="DD54" s="22" t="n">
        <v>53</v>
      </c>
      <c r="DE54" s="22" t="str">
        <f aca="false">IFERROR(VLOOKUP(DD$1&amp;":"&amp;DD54,'Finish order'!$E:$K,4,FALSE()),"")</f>
        <v/>
      </c>
      <c r="DF54" s="22" t="str">
        <f aca="false">IFERROR(VLOOKUP(DD$1&amp;":"&amp;DD54,'Finish order'!$E:$K,5,FALSE()),"")</f>
        <v/>
      </c>
      <c r="DG54" s="30" t="str">
        <f aca="false">IFERROR(VLOOKUP(DD$1&amp;":"&amp;DD54,'Finish order'!$E:$K,3,FALSE()),"")</f>
        <v/>
      </c>
      <c r="DH54" s="22" t="str">
        <f aca="false">IFERROR(VLOOKUP(DD$1&amp;":"&amp;DD54,'Finish order'!$E:$K,2,FALSE()),"")</f>
        <v/>
      </c>
      <c r="DI54" s="30"/>
      <c r="DK54" s="22" t="n">
        <v>53</v>
      </c>
      <c r="DL54" s="22" t="str">
        <f aca="false">IFERROR(VLOOKUP(DK$1&amp;":"&amp;DK54,'Finish order'!$E:$K,4,FALSE()),"")</f>
        <v/>
      </c>
      <c r="DM54" s="22" t="str">
        <f aca="false">IFERROR(VLOOKUP(DK$1&amp;":"&amp;DK54,'Finish order'!$E:$K,5,FALSE()),"")</f>
        <v/>
      </c>
      <c r="DN54" s="30" t="str">
        <f aca="false">IFERROR(VLOOKUP(DK$1&amp;":"&amp;DK54,'Finish order'!$E:$K,3,FALSE()),"")</f>
        <v/>
      </c>
      <c r="DO54" s="22" t="str">
        <f aca="false">IFERROR(VLOOKUP(DK$1&amp;":"&amp;DK54,'Finish order'!$E:$K,2,FALSE()),"")</f>
        <v/>
      </c>
      <c r="DR54" s="22" t="n">
        <v>53</v>
      </c>
      <c r="DS54" s="22" t="str">
        <f aca="false">IFERROR(VLOOKUP(DR$1&amp;":"&amp;DR54,'Finish order'!$E:$K,4,FALSE()),"")</f>
        <v/>
      </c>
      <c r="DT54" s="22" t="str">
        <f aca="false">IFERROR(VLOOKUP(DR$1&amp;":"&amp;DR54,'Finish order'!$E:$K,5,FALSE()),"")</f>
        <v/>
      </c>
      <c r="DU54" s="30" t="str">
        <f aca="false">IFERROR(VLOOKUP(DR$1&amp;":"&amp;DR54,'Finish order'!$E:$K,3,FALSE()),"")</f>
        <v/>
      </c>
      <c r="DV54" s="22" t="str">
        <f aca="false">IFERROR(VLOOKUP(DR$1&amp;":"&amp;DR54,'Finish order'!$E:$K,2,FALSE()),"")</f>
        <v/>
      </c>
      <c r="DW54" s="30"/>
    </row>
    <row r="55" customFormat="false" ht="15" hidden="false" customHeight="false" outlineLevel="0" collapsed="false">
      <c r="A55" s="22" t="n">
        <v>54</v>
      </c>
      <c r="B55" s="22" t="str">
        <f aca="false">IFERROR(VLOOKUP($A$1&amp;":"&amp;A55,'Finish order'!C:K,6,FALSE()),"")</f>
        <v>Miles Sharp</v>
      </c>
      <c r="C55" s="22" t="str">
        <f aca="false">IFERROR(VLOOKUP(A$1&amp;":"&amp;A55,'Finish order'!$C:$K,9,FALSE()),"")</f>
        <v>M55</v>
      </c>
      <c r="D55" s="22" t="str">
        <f aca="false">IFERROR(VLOOKUP(A$1&amp;":"&amp;A55,'Finish order'!$C:$K,7,FALSE()),"")</f>
        <v>Esk Valley Fell Club</v>
      </c>
      <c r="E55" s="30" t="n">
        <f aca="false">IFERROR(VLOOKUP($A$1&amp;":"&amp;A55,'Finish order'!C:K,5,FALSE()),"")</f>
        <v>0.0765393518518519</v>
      </c>
      <c r="F55" s="22" t="n">
        <f aca="false">IFERROR(VLOOKUP($A$1&amp;":"&amp;A55,'Finish order'!C:K,4,FALSE()),"")</f>
        <v>852</v>
      </c>
      <c r="G55" s="31" t="n">
        <f aca="false" t="array" ref="G55:G55">IFERROR(SMALL(IF($D$2:$D964=D55,$A$2:$A$911*1.001),1),"")</f>
        <v>5.005</v>
      </c>
      <c r="H55" s="31" t="n">
        <f aca="false" t="array" ref="H55:H55">IFERROR(SMALL(IF($D$2:$D964=D55,$A$2:$A$911*1.0001),2),"")</f>
        <v>7.0007</v>
      </c>
      <c r="I55" s="31" t="n">
        <f aca="false" t="array" ref="I55:I55">IFERROR(SMALL(IF($D$2:$D964=D55,$A$2:$A$911*1.00001),3),"")</f>
        <v>8.00008</v>
      </c>
      <c r="J55" s="31" t="n">
        <f aca="false" t="array" ref="J55:J55">IFERROR(SMALL(IF($D$2:$D964=D55,$A$2:$A$911*1.000001),4),"")</f>
        <v>22.000022</v>
      </c>
      <c r="K55" s="31" t="n">
        <f aca="false">IF(A55&lt;&gt;"", IF(COUNT(G55:J55)=4, SUM(G55:J55), "No"), "")</f>
        <v>42.005802</v>
      </c>
      <c r="L55" s="31" t="n">
        <f aca="false">IF(A55&lt;&gt;"", IF(COUNT(G55:I55)=3, SUM(G55:I55), "No"), "")</f>
        <v>20.00578</v>
      </c>
      <c r="M55" s="31" t="n">
        <f aca="false">IF(A55&lt;&gt;"", IF(COUNT(G55:H55)=2, SUM(G55:H55), "No"), "")</f>
        <v>12.0057</v>
      </c>
      <c r="N55" s="31" t="str">
        <f aca="false">Table1[[#This Row],[Club]]&amp;":"&amp;Table1[[#Headers],[Male]]</f>
        <v>Esk Valley Fell Club:Male</v>
      </c>
      <c r="P55" s="22" t="n">
        <v>54</v>
      </c>
      <c r="Q55" s="22" t="str">
        <f aca="false">IFERROR(VLOOKUP(P$1&amp;":"&amp;P55,'Finish order'!$C:$K,6,FALSE()),"")</f>
        <v/>
      </c>
      <c r="R55" s="22" t="str">
        <f aca="false">IFERROR(VLOOKUP(P$1&amp;":"&amp;P55,'Finish order'!$C:$K,9,FALSE()),"")</f>
        <v/>
      </c>
      <c r="S55" s="22" t="str">
        <f aca="false">IFERROR(VLOOKUP(P$1&amp;":"&amp;P55,'Finish order'!$C:$K,7,FALSE()),"")</f>
        <v/>
      </c>
      <c r="T55" s="30" t="str">
        <f aca="false">IFERROR(VLOOKUP(P$1&amp;":"&amp;P55,'Finish order'!$C:$K,5,FALSE()),"")</f>
        <v/>
      </c>
      <c r="U55" s="22" t="str">
        <f aca="false">IFERROR(VLOOKUP(P$1&amp;":"&amp;P55,'Finish order'!$C:$K,4,FALSE()),"")</f>
        <v/>
      </c>
      <c r="V55" s="31" t="str">
        <f aca="false" t="array" ref="V55:V55">IFERROR(SMALL(IF($S$2:$S964=S55,$P$2:$P$911*1.001),1),"")</f>
        <v/>
      </c>
      <c r="W55" s="31" t="str">
        <f aca="false" t="array" ref="W55:W55">IFERROR(SMALL(IF($S$2:$S964=S55,$P$2:$P$911*1.0001),2),"")</f>
        <v/>
      </c>
      <c r="X55" s="31" t="str">
        <f aca="false" t="array" ref="X55:X55">IFERROR(SMALL(IF($S$2:$S964=S55,$P$2:$P$911*1.00001),3),"")</f>
        <v/>
      </c>
      <c r="Y55" s="31" t="str">
        <f aca="false" t="array" ref="Y55:Y55">IFERROR(SMALL(IF($S$2:$S964=S55,$P$2:$P$911*1.000001),4),"")</f>
        <v/>
      </c>
      <c r="Z55" s="31" t="str">
        <f aca="false">IF(P55&lt;&gt;"", IF(COUNT(V55:Y55)=4, SUM(V55:Y55), "No"), "")</f>
        <v>No</v>
      </c>
      <c r="AA55" s="31" t="str">
        <f aca="false">IF(P55&lt;&gt;"", IF(COUNT(V55:X55)=3, SUM(V55:X55), "No"), "")</f>
        <v>No</v>
      </c>
      <c r="AB55" s="31" t="str">
        <f aca="false">IF(P55&lt;&gt;"", IF(COUNT(V55:W55)=2, SUM(V55:W55), "No"), "")</f>
        <v>No</v>
      </c>
      <c r="AC55" s="31" t="str">
        <f aca="false">Table4[[#This Row],[Club]]&amp;":"&amp;Table4[[#Headers],[Female]]</f>
        <v>:Female</v>
      </c>
      <c r="AE55" s="22" t="n">
        <v>54</v>
      </c>
      <c r="AF55" s="22" t="str">
        <f aca="false">IFERROR(VLOOKUP(AE$1&amp;":"&amp;AE55,'Finish order'!$E:$K,4,FALSE()),"")</f>
        <v/>
      </c>
      <c r="AG55" s="22" t="str">
        <f aca="false">IFERROR(VLOOKUP(AE$1&amp;":"&amp;AE55,'Finish order'!$E:$K,5,FALSE()),"")</f>
        <v/>
      </c>
      <c r="AH55" s="30" t="str">
        <f aca="false">IFERROR(VLOOKUP(AE$1&amp;":"&amp;AE55,'Finish order'!$E:$K,3,FALSE()),"")</f>
        <v/>
      </c>
      <c r="AI55" s="22" t="str">
        <f aca="false">IFERROR(VLOOKUP(AE$1&amp;":"&amp;AE55,'Finish order'!$E:$K,2,FALSE()),"")</f>
        <v/>
      </c>
      <c r="AL55" s="22" t="n">
        <v>54</v>
      </c>
      <c r="AM55" s="22" t="str">
        <f aca="false">IFERROR(VLOOKUP(AL$1&amp;":"&amp;AL55,'Finish order'!$E:$K,4,FALSE()),"")</f>
        <v/>
      </c>
      <c r="AN55" s="22" t="str">
        <f aca="false">IFERROR(VLOOKUP(AL$1&amp;":"&amp;AL55,'Finish order'!$E:$K,5,FALSE()),"")</f>
        <v/>
      </c>
      <c r="AO55" s="30" t="str">
        <f aca="false">IFERROR(VLOOKUP(AL$1&amp;":"&amp;AL55,'Finish order'!$E:$K,3,FALSE()),"")</f>
        <v/>
      </c>
      <c r="AP55" s="22" t="str">
        <f aca="false">IFERROR(VLOOKUP(AL$1&amp;":"&amp;AL55,'Finish order'!$E:$K,2,FALSE()),"")</f>
        <v/>
      </c>
      <c r="AS55" s="22" t="n">
        <v>54</v>
      </c>
      <c r="AT55" s="22" t="str">
        <f aca="false">IFERROR(VLOOKUP(AS$1&amp;":"&amp;AS55,'Finish order'!$E:$K,4,FALSE()),"")</f>
        <v/>
      </c>
      <c r="AU55" s="22" t="str">
        <f aca="false">IFERROR(VLOOKUP(AS$1&amp;":"&amp;AS55,'Finish order'!$E:$K,5,FALSE()),"")</f>
        <v/>
      </c>
      <c r="AV55" s="30" t="str">
        <f aca="false">IFERROR(VLOOKUP(AS$1&amp;":"&amp;AS55,'Finish order'!$E:$K,3,FALSE()),"")</f>
        <v/>
      </c>
      <c r="AW55" s="22" t="str">
        <f aca="false">IFERROR(VLOOKUP(AS$1&amp;":"&amp;AS55,'Finish order'!$E:$K,2,FALSE()),"")</f>
        <v/>
      </c>
      <c r="AZ55" s="22" t="n">
        <v>54</v>
      </c>
      <c r="BA55" s="22" t="str">
        <f aca="false">IFERROR(VLOOKUP(AZ$1&amp;":"&amp;AZ55,'Finish order'!$E:$K,4,FALSE()),"")</f>
        <v/>
      </c>
      <c r="BB55" s="22" t="str">
        <f aca="false">IFERROR(VLOOKUP(AZ$1&amp;":"&amp;AZ55,'Finish order'!$E:$K,5,FALSE()),"")</f>
        <v/>
      </c>
      <c r="BC55" s="30" t="str">
        <f aca="false">IFERROR(VLOOKUP(AZ$1&amp;":"&amp;AZ55,'Finish order'!$E:$K,3,FALSE()),"")</f>
        <v/>
      </c>
      <c r="BD55" s="22" t="str">
        <f aca="false">IFERROR(VLOOKUP(AZ$1&amp;":"&amp;AZ55,'Finish order'!$E:$K,2,FALSE()),"")</f>
        <v/>
      </c>
      <c r="BG55" s="22" t="n">
        <v>54</v>
      </c>
      <c r="BH55" s="22" t="str">
        <f aca="false">IFERROR(VLOOKUP(BG$1&amp;":"&amp;BG55,'Finish order'!$E:$K,4,FALSE()),"")</f>
        <v/>
      </c>
      <c r="BI55" s="22" t="str">
        <f aca="false">IFERROR(VLOOKUP(BG$1&amp;":"&amp;BG55,'Finish order'!$E:$K,5,FALSE()),"")</f>
        <v/>
      </c>
      <c r="BJ55" s="30" t="str">
        <f aca="false">IFERROR(VLOOKUP(BG$1&amp;":"&amp;BG55,'Finish order'!$E:$K,3,FALSE()),"")</f>
        <v/>
      </c>
      <c r="BK55" s="22" t="str">
        <f aca="false">IFERROR(VLOOKUP(BG$1&amp;":"&amp;BG55,'Finish order'!$E:$K,2,FALSE()),"")</f>
        <v/>
      </c>
      <c r="BN55" s="22" t="n">
        <v>54</v>
      </c>
      <c r="BO55" s="22" t="str">
        <f aca="false">IFERROR(VLOOKUP(BN$1&amp;":"&amp;BN55,'Finish order'!$E:$K,4,FALSE()),"")</f>
        <v/>
      </c>
      <c r="BP55" s="22" t="str">
        <f aca="false">IFERROR(VLOOKUP(BN$1&amp;":"&amp;BN55,'Finish order'!$E:$K,5,FALSE()),"")</f>
        <v/>
      </c>
      <c r="BQ55" s="30" t="str">
        <f aca="false">IFERROR(VLOOKUP(BN$1&amp;":"&amp;BN55,'Finish order'!$E:$K,3,FALSE()),"")</f>
        <v/>
      </c>
      <c r="BR55" s="22" t="str">
        <f aca="false">IFERROR(VLOOKUP(BN$1&amp;":"&amp;BN55,'Finish order'!$E:$K,2,FALSE()),"")</f>
        <v/>
      </c>
      <c r="BU55" s="22" t="n">
        <v>54</v>
      </c>
      <c r="BV55" s="30" t="str">
        <f aca="false">IFERROR(VLOOKUP(BU$1&amp;":"&amp;BU55,'Finish order'!$E:$K,4,FALSE()),"")</f>
        <v/>
      </c>
      <c r="BW55" s="22" t="str">
        <f aca="false">IFERROR(VLOOKUP(BU$1&amp;":"&amp;BU55,'Finish order'!$E:$K,5,FALSE()),"")</f>
        <v/>
      </c>
      <c r="BX55" s="30" t="str">
        <f aca="false">IFERROR(VLOOKUP(BU$1&amp;":"&amp;BU55,'Finish order'!$E:$K,3,FALSE()),"")</f>
        <v/>
      </c>
      <c r="BY55" s="22" t="str">
        <f aca="false">IFERROR(VLOOKUP(BU$1&amp;":"&amp;BU55,'Finish order'!$E:$K,2,FALSE()),"")</f>
        <v/>
      </c>
      <c r="CB55" s="22" t="n">
        <v>54</v>
      </c>
      <c r="CC55" s="30" t="str">
        <f aca="false">IFERROR(VLOOKUP(CB$1&amp;":"&amp;CB55,'Finish order'!$E:$K,4,FALSE()),"")</f>
        <v/>
      </c>
      <c r="CD55" s="22" t="str">
        <f aca="false">IFERROR(VLOOKUP(CB$1&amp;":"&amp;CB55,'Finish order'!$E:$K,5,FALSE()),"")</f>
        <v/>
      </c>
      <c r="CE55" s="30" t="str">
        <f aca="false">IFERROR(VLOOKUP(CB$1&amp;":"&amp;CB55,'Finish order'!$E:$K,3,FALSE()),"")</f>
        <v/>
      </c>
      <c r="CF55" s="22" t="str">
        <f aca="false">IFERROR(VLOOKUP(CB$1&amp;":"&amp;CB55,'Finish order'!$E:$K,2,FALSE()),"")</f>
        <v/>
      </c>
      <c r="CI55" s="31" t="n">
        <v>54</v>
      </c>
      <c r="CJ55" s="22" t="str">
        <f aca="false">IFERROR(VLOOKUP(CI$1&amp;":"&amp;CI55,'Finish order'!$E:$K,4,FALSE()),"")</f>
        <v/>
      </c>
      <c r="CK55" s="22" t="str">
        <f aca="false">IFERROR(VLOOKUP(CI$1&amp;":"&amp;CI55,'Finish order'!$E:$K,5,FALSE()),"")</f>
        <v/>
      </c>
      <c r="CL55" s="30" t="str">
        <f aca="false">IFERROR(VLOOKUP(CI$1&amp;":"&amp;CI55,'Finish order'!$E:$K,3,FALSE()),"")</f>
        <v/>
      </c>
      <c r="CM55" s="22" t="str">
        <f aca="false">IFERROR(VLOOKUP(CI$1&amp;":"&amp;CI55,'Finish order'!$E:$K,2,FALSE()),"")</f>
        <v/>
      </c>
      <c r="CP55" s="31" t="n">
        <v>54</v>
      </c>
      <c r="CQ55" s="22" t="str">
        <f aca="false">IFERROR(VLOOKUP(CP$1&amp;":"&amp;CP55,'Finish order'!$E:$K,4,FALSE()),"")</f>
        <v/>
      </c>
      <c r="CR55" s="22" t="str">
        <f aca="false">IFERROR(VLOOKUP(CP$1&amp;":"&amp;CP55,'Finish order'!$E:$K,5,FALSE()),"")</f>
        <v/>
      </c>
      <c r="CS55" s="30" t="str">
        <f aca="false">IFERROR(VLOOKUP(CP$1&amp;":"&amp;CP55,'Finish order'!$E:$K,3,FALSE()),"")</f>
        <v/>
      </c>
      <c r="CT55" s="22" t="str">
        <f aca="false">IFERROR(VLOOKUP(CP$1&amp;":"&amp;CP55,'Finish order'!$E:$K,2,FALSE()),"")</f>
        <v/>
      </c>
      <c r="CW55" s="22" t="n">
        <v>54</v>
      </c>
      <c r="CX55" s="22" t="str">
        <f aca="false">IFERROR(VLOOKUP(CW$1&amp;":"&amp;CW55,'Finish order'!$E:$K,4,FALSE()),"")</f>
        <v/>
      </c>
      <c r="CY55" s="22" t="str">
        <f aca="false">IFERROR(VLOOKUP(CW$1&amp;":"&amp;CW55,'Finish order'!$E:$K,5,FALSE()),"")</f>
        <v/>
      </c>
      <c r="CZ55" s="30" t="str">
        <f aca="false">IFERROR(VLOOKUP(CW$1&amp;":"&amp;CW55,'Finish order'!$E:$K,3,FALSE()),"")</f>
        <v/>
      </c>
      <c r="DA55" s="22" t="str">
        <f aca="false">IFERROR(VLOOKUP(CW$1&amp;":"&amp;CW55,'Finish order'!$E:$K,2,FALSE()),"")</f>
        <v/>
      </c>
      <c r="DD55" s="22" t="n">
        <v>54</v>
      </c>
      <c r="DE55" s="22" t="str">
        <f aca="false">IFERROR(VLOOKUP(DD$1&amp;":"&amp;DD55,'Finish order'!$E:$K,4,FALSE()),"")</f>
        <v/>
      </c>
      <c r="DF55" s="22" t="str">
        <f aca="false">IFERROR(VLOOKUP(DD$1&amp;":"&amp;DD55,'Finish order'!$E:$K,5,FALSE()),"")</f>
        <v/>
      </c>
      <c r="DG55" s="30" t="str">
        <f aca="false">IFERROR(VLOOKUP(DD$1&amp;":"&amp;DD55,'Finish order'!$E:$K,3,FALSE()),"")</f>
        <v/>
      </c>
      <c r="DH55" s="22" t="str">
        <f aca="false">IFERROR(VLOOKUP(DD$1&amp;":"&amp;DD55,'Finish order'!$E:$K,2,FALSE()),"")</f>
        <v/>
      </c>
      <c r="DI55" s="30"/>
      <c r="DK55" s="22" t="n">
        <v>54</v>
      </c>
      <c r="DL55" s="22" t="str">
        <f aca="false">IFERROR(VLOOKUP(DK$1&amp;":"&amp;DK55,'Finish order'!$E:$K,4,FALSE()),"")</f>
        <v/>
      </c>
      <c r="DM55" s="22" t="str">
        <f aca="false">IFERROR(VLOOKUP(DK$1&amp;":"&amp;DK55,'Finish order'!$E:$K,5,FALSE()),"")</f>
        <v/>
      </c>
      <c r="DN55" s="30" t="str">
        <f aca="false">IFERROR(VLOOKUP(DK$1&amp;":"&amp;DK55,'Finish order'!$E:$K,3,FALSE()),"")</f>
        <v/>
      </c>
      <c r="DO55" s="22" t="str">
        <f aca="false">IFERROR(VLOOKUP(DK$1&amp;":"&amp;DK55,'Finish order'!$E:$K,2,FALSE()),"")</f>
        <v/>
      </c>
      <c r="DR55" s="22" t="n">
        <v>54</v>
      </c>
      <c r="DS55" s="22" t="str">
        <f aca="false">IFERROR(VLOOKUP(DR$1&amp;":"&amp;DR55,'Finish order'!$E:$K,4,FALSE()),"")</f>
        <v/>
      </c>
      <c r="DT55" s="22" t="str">
        <f aca="false">IFERROR(VLOOKUP(DR$1&amp;":"&amp;DR55,'Finish order'!$E:$K,5,FALSE()),"")</f>
        <v/>
      </c>
      <c r="DU55" s="30" t="str">
        <f aca="false">IFERROR(VLOOKUP(DR$1&amp;":"&amp;DR55,'Finish order'!$E:$K,3,FALSE()),"")</f>
        <v/>
      </c>
      <c r="DV55" s="22" t="str">
        <f aca="false">IFERROR(VLOOKUP(DR$1&amp;":"&amp;DR55,'Finish order'!$E:$K,2,FALSE()),"")</f>
        <v/>
      </c>
      <c r="DW55" s="30"/>
    </row>
    <row r="56" customFormat="false" ht="15" hidden="false" customHeight="false" outlineLevel="0" collapsed="false">
      <c r="A56" s="22" t="n">
        <v>55</v>
      </c>
      <c r="B56" s="22" t="str">
        <f aca="false">IFERROR(VLOOKUP($A$1&amp;":"&amp;A56,'Finish order'!C:K,6,FALSE()),"")</f>
        <v>Peter Murray</v>
      </c>
      <c r="C56" s="22" t="str">
        <f aca="false">IFERROR(VLOOKUP(A$1&amp;":"&amp;A56,'Finish order'!$C:$K,9,FALSE()),"")</f>
        <v>M55</v>
      </c>
      <c r="D56" s="22" t="str">
        <f aca="false">IFERROR(VLOOKUP(A$1&amp;":"&amp;A56,'Finish order'!$C:$K,7,FALSE()),"")</f>
        <v>York Acorn RC</v>
      </c>
      <c r="E56" s="30" t="n">
        <f aca="false">IFERROR(VLOOKUP($A$1&amp;":"&amp;A56,'Finish order'!C:K,5,FALSE()),"")</f>
        <v>0.0789351851851852</v>
      </c>
      <c r="F56" s="22" t="n">
        <f aca="false">IFERROR(VLOOKUP($A$1&amp;":"&amp;A56,'Finish order'!C:K,4,FALSE()),"")</f>
        <v>802</v>
      </c>
      <c r="G56" s="31" t="n">
        <f aca="false" t="array" ref="G56:G56">IFERROR(SMALL(IF($D$2:$D965=D56,$A$2:$A$911*1.001),1),"")</f>
        <v>55.055</v>
      </c>
      <c r="H56" s="31" t="str">
        <f aca="false" t="array" ref="H56:H56">IFERROR(SMALL(IF($D$2:$D965=D56,$A$2:$A$911*1.0001),2),"")</f>
        <v/>
      </c>
      <c r="I56" s="31" t="str">
        <f aca="false" t="array" ref="I56:I56">IFERROR(SMALL(IF($D$2:$D965=D56,$A$2:$A$911*1.00001),3),"")</f>
        <v/>
      </c>
      <c r="J56" s="31" t="str">
        <f aca="false" t="array" ref="J56:J56">IFERROR(SMALL(IF($D$2:$D965=D56,$A$2:$A$911*1.000001),4),"")</f>
        <v/>
      </c>
      <c r="K56" s="31" t="str">
        <f aca="false">IF(A56&lt;&gt;"", IF(COUNT(G56:J56)=4, SUM(G56:J56), "No"), "")</f>
        <v>No</v>
      </c>
      <c r="L56" s="31" t="str">
        <f aca="false">IF(A56&lt;&gt;"", IF(COUNT(G56:I56)=3, SUM(G56:I56), "No"), "")</f>
        <v>No</v>
      </c>
      <c r="M56" s="31" t="str">
        <f aca="false">IF(A56&lt;&gt;"", IF(COUNT(G56:H56)=2, SUM(G56:H56), "No"), "")</f>
        <v>No</v>
      </c>
      <c r="N56" s="31" t="str">
        <f aca="false">Table1[[#This Row],[Club]]&amp;":"&amp;Table1[[#Headers],[Male]]</f>
        <v>York Acorn RC:Male</v>
      </c>
      <c r="P56" s="22" t="n">
        <v>55</v>
      </c>
      <c r="Q56" s="22" t="str">
        <f aca="false">IFERROR(VLOOKUP(P$1&amp;":"&amp;P56,'Finish order'!$C:$K,6,FALSE()),"")</f>
        <v/>
      </c>
      <c r="R56" s="22" t="str">
        <f aca="false">IFERROR(VLOOKUP(P$1&amp;":"&amp;P56,'Finish order'!$C:$K,9,FALSE()),"")</f>
        <v/>
      </c>
      <c r="S56" s="22" t="str">
        <f aca="false">IFERROR(VLOOKUP(P$1&amp;":"&amp;P56,'Finish order'!$C:$K,7,FALSE()),"")</f>
        <v/>
      </c>
      <c r="T56" s="30" t="str">
        <f aca="false">IFERROR(VLOOKUP(P$1&amp;":"&amp;P56,'Finish order'!$C:$K,5,FALSE()),"")</f>
        <v/>
      </c>
      <c r="U56" s="22" t="str">
        <f aca="false">IFERROR(VLOOKUP(P$1&amp;":"&amp;P56,'Finish order'!$C:$K,4,FALSE()),"")</f>
        <v/>
      </c>
      <c r="V56" s="31" t="str">
        <f aca="false" t="array" ref="V56:V56">IFERROR(SMALL(IF($S$2:$S965=S56,$P$2:$P$911*1.001),1),"")</f>
        <v/>
      </c>
      <c r="W56" s="31" t="str">
        <f aca="false" t="array" ref="W56:W56">IFERROR(SMALL(IF($S$2:$S965=S56,$P$2:$P$911*1.0001),2),"")</f>
        <v/>
      </c>
      <c r="X56" s="31" t="str">
        <f aca="false" t="array" ref="X56:X56">IFERROR(SMALL(IF($S$2:$S965=S56,$P$2:$P$911*1.00001),3),"")</f>
        <v/>
      </c>
      <c r="Y56" s="31" t="str">
        <f aca="false" t="array" ref="Y56:Y56">IFERROR(SMALL(IF($S$2:$S965=S56,$P$2:$P$911*1.000001),4),"")</f>
        <v/>
      </c>
      <c r="Z56" s="31" t="str">
        <f aca="false">IF(P56&lt;&gt;"", IF(COUNT(V56:Y56)=4, SUM(V56:Y56), "No"), "")</f>
        <v>No</v>
      </c>
      <c r="AA56" s="31" t="str">
        <f aca="false">IF(P56&lt;&gt;"", IF(COUNT(V56:X56)=3, SUM(V56:X56), "No"), "")</f>
        <v>No</v>
      </c>
      <c r="AB56" s="31" t="str">
        <f aca="false">IF(P56&lt;&gt;"", IF(COUNT(V56:W56)=2, SUM(V56:W56), "No"), "")</f>
        <v>No</v>
      </c>
      <c r="AC56" s="31" t="str">
        <f aca="false">Table4[[#This Row],[Club]]&amp;":"&amp;Table4[[#Headers],[Female]]</f>
        <v>:Female</v>
      </c>
      <c r="AE56" s="22" t="n">
        <v>55</v>
      </c>
      <c r="AF56" s="22" t="str">
        <f aca="false">IFERROR(VLOOKUP(AE$1&amp;":"&amp;AE56,'Finish order'!$E:$K,4,FALSE()),"")</f>
        <v/>
      </c>
      <c r="AG56" s="22" t="str">
        <f aca="false">IFERROR(VLOOKUP(AE$1&amp;":"&amp;AE56,'Finish order'!$E:$K,5,FALSE()),"")</f>
        <v/>
      </c>
      <c r="AH56" s="30" t="str">
        <f aca="false">IFERROR(VLOOKUP(AE$1&amp;":"&amp;AE56,'Finish order'!$E:$K,3,FALSE()),"")</f>
        <v/>
      </c>
      <c r="AI56" s="22" t="str">
        <f aca="false">IFERROR(VLOOKUP(AE$1&amp;":"&amp;AE56,'Finish order'!$E:$K,2,FALSE()),"")</f>
        <v/>
      </c>
      <c r="AL56" s="22" t="n">
        <v>55</v>
      </c>
      <c r="AM56" s="22" t="str">
        <f aca="false">IFERROR(VLOOKUP(AL$1&amp;":"&amp;AL56,'Finish order'!$E:$K,4,FALSE()),"")</f>
        <v/>
      </c>
      <c r="AN56" s="22" t="str">
        <f aca="false">IFERROR(VLOOKUP(AL$1&amp;":"&amp;AL56,'Finish order'!$E:$K,5,FALSE()),"")</f>
        <v/>
      </c>
      <c r="AO56" s="30" t="str">
        <f aca="false">IFERROR(VLOOKUP(AL$1&amp;":"&amp;AL56,'Finish order'!$E:$K,3,FALSE()),"")</f>
        <v/>
      </c>
      <c r="AP56" s="22" t="str">
        <f aca="false">IFERROR(VLOOKUP(AL$1&amp;":"&amp;AL56,'Finish order'!$E:$K,2,FALSE()),"")</f>
        <v/>
      </c>
      <c r="AS56" s="22" t="n">
        <v>55</v>
      </c>
      <c r="AT56" s="22" t="str">
        <f aca="false">IFERROR(VLOOKUP(AS$1&amp;":"&amp;AS56,'Finish order'!$E:$K,4,FALSE()),"")</f>
        <v/>
      </c>
      <c r="AU56" s="22" t="str">
        <f aca="false">IFERROR(VLOOKUP(AS$1&amp;":"&amp;AS56,'Finish order'!$E:$K,5,FALSE()),"")</f>
        <v/>
      </c>
      <c r="AV56" s="30" t="str">
        <f aca="false">IFERROR(VLOOKUP(AS$1&amp;":"&amp;AS56,'Finish order'!$E:$K,3,FALSE()),"")</f>
        <v/>
      </c>
      <c r="AW56" s="22" t="str">
        <f aca="false">IFERROR(VLOOKUP(AS$1&amp;":"&amp;AS56,'Finish order'!$E:$K,2,FALSE()),"")</f>
        <v/>
      </c>
      <c r="AZ56" s="22" t="n">
        <v>55</v>
      </c>
      <c r="BA56" s="22" t="str">
        <f aca="false">IFERROR(VLOOKUP(AZ$1&amp;":"&amp;AZ56,'Finish order'!$E:$K,4,FALSE()),"")</f>
        <v/>
      </c>
      <c r="BB56" s="22" t="str">
        <f aca="false">IFERROR(VLOOKUP(AZ$1&amp;":"&amp;AZ56,'Finish order'!$E:$K,5,FALSE()),"")</f>
        <v/>
      </c>
      <c r="BC56" s="30" t="str">
        <f aca="false">IFERROR(VLOOKUP(AZ$1&amp;":"&amp;AZ56,'Finish order'!$E:$K,3,FALSE()),"")</f>
        <v/>
      </c>
      <c r="BD56" s="22" t="str">
        <f aca="false">IFERROR(VLOOKUP(AZ$1&amp;":"&amp;AZ56,'Finish order'!$E:$K,2,FALSE()),"")</f>
        <v/>
      </c>
      <c r="BG56" s="22" t="n">
        <v>55</v>
      </c>
      <c r="BH56" s="22" t="str">
        <f aca="false">IFERROR(VLOOKUP(BG$1&amp;":"&amp;BG56,'Finish order'!$E:$K,4,FALSE()),"")</f>
        <v/>
      </c>
      <c r="BI56" s="22" t="str">
        <f aca="false">IFERROR(VLOOKUP(BG$1&amp;":"&amp;BG56,'Finish order'!$E:$K,5,FALSE()),"")</f>
        <v/>
      </c>
      <c r="BJ56" s="30" t="str">
        <f aca="false">IFERROR(VLOOKUP(BG$1&amp;":"&amp;BG56,'Finish order'!$E:$K,3,FALSE()),"")</f>
        <v/>
      </c>
      <c r="BK56" s="22" t="str">
        <f aca="false">IFERROR(VLOOKUP(BG$1&amp;":"&amp;BG56,'Finish order'!$E:$K,2,FALSE()),"")</f>
        <v/>
      </c>
      <c r="BN56" s="22" t="n">
        <v>55</v>
      </c>
      <c r="BO56" s="22" t="str">
        <f aca="false">IFERROR(VLOOKUP(BN$1&amp;":"&amp;BN56,'Finish order'!$E:$K,4,FALSE()),"")</f>
        <v/>
      </c>
      <c r="BP56" s="22" t="str">
        <f aca="false">IFERROR(VLOOKUP(BN$1&amp;":"&amp;BN56,'Finish order'!$E:$K,5,FALSE()),"")</f>
        <v/>
      </c>
      <c r="BQ56" s="30" t="str">
        <f aca="false">IFERROR(VLOOKUP(BN$1&amp;":"&amp;BN56,'Finish order'!$E:$K,3,FALSE()),"")</f>
        <v/>
      </c>
      <c r="BR56" s="22" t="str">
        <f aca="false">IFERROR(VLOOKUP(BN$1&amp;":"&amp;BN56,'Finish order'!$E:$K,2,FALSE()),"")</f>
        <v/>
      </c>
      <c r="BU56" s="22" t="n">
        <v>55</v>
      </c>
      <c r="BV56" s="30" t="str">
        <f aca="false">IFERROR(VLOOKUP(BU$1&amp;":"&amp;BU56,'Finish order'!$E:$K,4,FALSE()),"")</f>
        <v/>
      </c>
      <c r="BW56" s="22" t="str">
        <f aca="false">IFERROR(VLOOKUP(BU$1&amp;":"&amp;BU56,'Finish order'!$E:$K,5,FALSE()),"")</f>
        <v/>
      </c>
      <c r="BX56" s="30" t="str">
        <f aca="false">IFERROR(VLOOKUP(BU$1&amp;":"&amp;BU56,'Finish order'!$E:$K,3,FALSE()),"")</f>
        <v/>
      </c>
      <c r="BY56" s="22" t="str">
        <f aca="false">IFERROR(VLOOKUP(BU$1&amp;":"&amp;BU56,'Finish order'!$E:$K,2,FALSE()),"")</f>
        <v/>
      </c>
      <c r="CB56" s="22" t="n">
        <v>55</v>
      </c>
      <c r="CC56" s="30" t="str">
        <f aca="false">IFERROR(VLOOKUP(CB$1&amp;":"&amp;CB56,'Finish order'!$E:$K,4,FALSE()),"")</f>
        <v/>
      </c>
      <c r="CD56" s="22" t="str">
        <f aca="false">IFERROR(VLOOKUP(CB$1&amp;":"&amp;CB56,'Finish order'!$E:$K,5,FALSE()),"")</f>
        <v/>
      </c>
      <c r="CE56" s="30" t="str">
        <f aca="false">IFERROR(VLOOKUP(CB$1&amp;":"&amp;CB56,'Finish order'!$E:$K,3,FALSE()),"")</f>
        <v/>
      </c>
      <c r="CF56" s="22" t="str">
        <f aca="false">IFERROR(VLOOKUP(CB$1&amp;":"&amp;CB56,'Finish order'!$E:$K,2,FALSE()),"")</f>
        <v/>
      </c>
      <c r="CI56" s="31" t="n">
        <v>55</v>
      </c>
      <c r="CJ56" s="22" t="str">
        <f aca="false">IFERROR(VLOOKUP(CI$1&amp;":"&amp;CI56,'Finish order'!$E:$K,4,FALSE()),"")</f>
        <v/>
      </c>
      <c r="CK56" s="22" t="str">
        <f aca="false">IFERROR(VLOOKUP(CI$1&amp;":"&amp;CI56,'Finish order'!$E:$K,5,FALSE()),"")</f>
        <v/>
      </c>
      <c r="CL56" s="30" t="str">
        <f aca="false">IFERROR(VLOOKUP(CI$1&amp;":"&amp;CI56,'Finish order'!$E:$K,3,FALSE()),"")</f>
        <v/>
      </c>
      <c r="CM56" s="22" t="str">
        <f aca="false">IFERROR(VLOOKUP(CI$1&amp;":"&amp;CI56,'Finish order'!$E:$K,2,FALSE()),"")</f>
        <v/>
      </c>
      <c r="CP56" s="31" t="n">
        <v>55</v>
      </c>
      <c r="CQ56" s="22" t="str">
        <f aca="false">IFERROR(VLOOKUP(CP$1&amp;":"&amp;CP56,'Finish order'!$E:$K,4,FALSE()),"")</f>
        <v/>
      </c>
      <c r="CR56" s="22" t="str">
        <f aca="false">IFERROR(VLOOKUP(CP$1&amp;":"&amp;CP56,'Finish order'!$E:$K,5,FALSE()),"")</f>
        <v/>
      </c>
      <c r="CS56" s="30" t="str">
        <f aca="false">IFERROR(VLOOKUP(CP$1&amp;":"&amp;CP56,'Finish order'!$E:$K,3,FALSE()),"")</f>
        <v/>
      </c>
      <c r="CT56" s="22" t="str">
        <f aca="false">IFERROR(VLOOKUP(CP$1&amp;":"&amp;CP56,'Finish order'!$E:$K,2,FALSE()),"")</f>
        <v/>
      </c>
      <c r="CW56" s="22" t="n">
        <v>55</v>
      </c>
      <c r="CX56" s="22" t="str">
        <f aca="false">IFERROR(VLOOKUP(CW$1&amp;":"&amp;CW56,'Finish order'!$E:$K,4,FALSE()),"")</f>
        <v/>
      </c>
      <c r="CY56" s="22" t="str">
        <f aca="false">IFERROR(VLOOKUP(CW$1&amp;":"&amp;CW56,'Finish order'!$E:$K,5,FALSE()),"")</f>
        <v/>
      </c>
      <c r="CZ56" s="30" t="str">
        <f aca="false">IFERROR(VLOOKUP(CW$1&amp;":"&amp;CW56,'Finish order'!$E:$K,3,FALSE()),"")</f>
        <v/>
      </c>
      <c r="DA56" s="22" t="str">
        <f aca="false">IFERROR(VLOOKUP(CW$1&amp;":"&amp;CW56,'Finish order'!$E:$K,2,FALSE()),"")</f>
        <v/>
      </c>
      <c r="DD56" s="22" t="n">
        <v>55</v>
      </c>
      <c r="DE56" s="22" t="str">
        <f aca="false">IFERROR(VLOOKUP(DD$1&amp;":"&amp;DD56,'Finish order'!$E:$K,4,FALSE()),"")</f>
        <v/>
      </c>
      <c r="DF56" s="22" t="str">
        <f aca="false">IFERROR(VLOOKUP(DD$1&amp;":"&amp;DD56,'Finish order'!$E:$K,5,FALSE()),"")</f>
        <v/>
      </c>
      <c r="DG56" s="30" t="str">
        <f aca="false">IFERROR(VLOOKUP(DD$1&amp;":"&amp;DD56,'Finish order'!$E:$K,3,FALSE()),"")</f>
        <v/>
      </c>
      <c r="DH56" s="22" t="str">
        <f aca="false">IFERROR(VLOOKUP(DD$1&amp;":"&amp;DD56,'Finish order'!$E:$K,2,FALSE()),"")</f>
        <v/>
      </c>
      <c r="DI56" s="30"/>
      <c r="DK56" s="22" t="n">
        <v>55</v>
      </c>
      <c r="DL56" s="22" t="str">
        <f aca="false">IFERROR(VLOOKUP(DK$1&amp;":"&amp;DK56,'Finish order'!$E:$K,4,FALSE()),"")</f>
        <v/>
      </c>
      <c r="DM56" s="22" t="str">
        <f aca="false">IFERROR(VLOOKUP(DK$1&amp;":"&amp;DK56,'Finish order'!$E:$K,5,FALSE()),"")</f>
        <v/>
      </c>
      <c r="DN56" s="30" t="str">
        <f aca="false">IFERROR(VLOOKUP(DK$1&amp;":"&amp;DK56,'Finish order'!$E:$K,3,FALSE()),"")</f>
        <v/>
      </c>
      <c r="DO56" s="22" t="str">
        <f aca="false">IFERROR(VLOOKUP(DK$1&amp;":"&amp;DK56,'Finish order'!$E:$K,2,FALSE()),"")</f>
        <v/>
      </c>
      <c r="DR56" s="22" t="n">
        <v>55</v>
      </c>
      <c r="DS56" s="22" t="str">
        <f aca="false">IFERROR(VLOOKUP(DR$1&amp;":"&amp;DR56,'Finish order'!$E:$K,4,FALSE()),"")</f>
        <v/>
      </c>
      <c r="DT56" s="22" t="str">
        <f aca="false">IFERROR(VLOOKUP(DR$1&amp;":"&amp;DR56,'Finish order'!$E:$K,5,FALSE()),"")</f>
        <v/>
      </c>
      <c r="DU56" s="30" t="str">
        <f aca="false">IFERROR(VLOOKUP(DR$1&amp;":"&amp;DR56,'Finish order'!$E:$K,3,FALSE()),"")</f>
        <v/>
      </c>
      <c r="DV56" s="22" t="str">
        <f aca="false">IFERROR(VLOOKUP(DR$1&amp;":"&amp;DR56,'Finish order'!$E:$K,2,FALSE()),"")</f>
        <v/>
      </c>
      <c r="DW56" s="30"/>
    </row>
    <row r="57" customFormat="false" ht="15" hidden="false" customHeight="false" outlineLevel="0" collapsed="false">
      <c r="A57" s="22" t="n">
        <v>56</v>
      </c>
      <c r="B57" s="22" t="str">
        <f aca="false">IFERROR(VLOOKUP($A$1&amp;":"&amp;A57,'Finish order'!C:K,6,FALSE()),"")</f>
        <v>Chris Tweddle</v>
      </c>
      <c r="C57" s="22" t="str">
        <f aca="false">IFERROR(VLOOKUP(A$1&amp;":"&amp;A57,'Finish order'!$C:$K,9,FALSE()),"")</f>
        <v>M60</v>
      </c>
      <c r="D57" s="22" t="str">
        <f aca="false">IFERROR(VLOOKUP(A$1&amp;":"&amp;A57,'Finish order'!$C:$K,7,FALSE()),"")</f>
        <v>Boro Runners</v>
      </c>
      <c r="E57" s="30" t="n">
        <f aca="false">IFERROR(VLOOKUP($A$1&amp;":"&amp;A57,'Finish order'!C:K,5,FALSE()),"")</f>
        <v>0.0798611111111111</v>
      </c>
      <c r="F57" s="22" t="n">
        <f aca="false">IFERROR(VLOOKUP($A$1&amp;":"&amp;A57,'Finish order'!C:K,4,FALSE()),"")</f>
        <v>900</v>
      </c>
      <c r="G57" s="31" t="n">
        <f aca="false" t="array" ref="G57:G57">IFERROR(SMALL(IF($D$2:$D966=D57,$A$2:$A$911*1.001),1),"")</f>
        <v>56.056</v>
      </c>
      <c r="H57" s="31" t="str">
        <f aca="false" t="array" ref="H57:H57">IFERROR(SMALL(IF($D$2:$D966=D57,$A$2:$A$911*1.0001),2),"")</f>
        <v/>
      </c>
      <c r="I57" s="31" t="str">
        <f aca="false" t="array" ref="I57:I57">IFERROR(SMALL(IF($D$2:$D966=D57,$A$2:$A$911*1.00001),3),"")</f>
        <v/>
      </c>
      <c r="J57" s="31" t="str">
        <f aca="false" t="array" ref="J57:J57">IFERROR(SMALL(IF($D$2:$D966=D57,$A$2:$A$911*1.000001),4),"")</f>
        <v/>
      </c>
      <c r="K57" s="31" t="str">
        <f aca="false">IF(A57&lt;&gt;"", IF(COUNT(G57:J57)=4, SUM(G57:J57), "No"), "")</f>
        <v>No</v>
      </c>
      <c r="L57" s="31" t="str">
        <f aca="false">IF(A57&lt;&gt;"", IF(COUNT(G57:I57)=3, SUM(G57:I57), "No"), "")</f>
        <v>No</v>
      </c>
      <c r="M57" s="31" t="str">
        <f aca="false">IF(A57&lt;&gt;"", IF(COUNT(G57:H57)=2, SUM(G57:H57), "No"), "")</f>
        <v>No</v>
      </c>
      <c r="N57" s="31" t="str">
        <f aca="false">Table1[[#This Row],[Club]]&amp;":"&amp;Table1[[#Headers],[Male]]</f>
        <v>Boro Runners:Male</v>
      </c>
      <c r="P57" s="22" t="n">
        <v>56</v>
      </c>
      <c r="Q57" s="22" t="str">
        <f aca="false">IFERROR(VLOOKUP(P$1&amp;":"&amp;P57,'Finish order'!$C:$K,6,FALSE()),"")</f>
        <v/>
      </c>
      <c r="R57" s="22" t="str">
        <f aca="false">IFERROR(VLOOKUP(P$1&amp;":"&amp;P57,'Finish order'!$C:$K,9,FALSE()),"")</f>
        <v/>
      </c>
      <c r="S57" s="22" t="str">
        <f aca="false">IFERROR(VLOOKUP(P$1&amp;":"&amp;P57,'Finish order'!$C:$K,7,FALSE()),"")</f>
        <v/>
      </c>
      <c r="T57" s="30" t="str">
        <f aca="false">IFERROR(VLOOKUP(P$1&amp;":"&amp;P57,'Finish order'!$C:$K,5,FALSE()),"")</f>
        <v/>
      </c>
      <c r="U57" s="22" t="str">
        <f aca="false">IFERROR(VLOOKUP(P$1&amp;":"&amp;P57,'Finish order'!$C:$K,4,FALSE()),"")</f>
        <v/>
      </c>
      <c r="V57" s="31" t="str">
        <f aca="false" t="array" ref="V57:V57">IFERROR(SMALL(IF($S$2:$S966=S57,$P$2:$P$911*1.001),1),"")</f>
        <v/>
      </c>
      <c r="W57" s="31" t="str">
        <f aca="false" t="array" ref="W57:W57">IFERROR(SMALL(IF($S$2:$S966=S57,$P$2:$P$911*1.0001),2),"")</f>
        <v/>
      </c>
      <c r="X57" s="31" t="str">
        <f aca="false" t="array" ref="X57:X57">IFERROR(SMALL(IF($S$2:$S966=S57,$P$2:$P$911*1.00001),3),"")</f>
        <v/>
      </c>
      <c r="Y57" s="31" t="str">
        <f aca="false" t="array" ref="Y57:Y57">IFERROR(SMALL(IF($S$2:$S966=S57,$P$2:$P$911*1.000001),4),"")</f>
        <v/>
      </c>
      <c r="Z57" s="31" t="str">
        <f aca="false">IF(P57&lt;&gt;"", IF(COUNT(V57:Y57)=4, SUM(V57:Y57), "No"), "")</f>
        <v>No</v>
      </c>
      <c r="AA57" s="31" t="str">
        <f aca="false">IF(P57&lt;&gt;"", IF(COUNT(V57:X57)=3, SUM(V57:X57), "No"), "")</f>
        <v>No</v>
      </c>
      <c r="AB57" s="31" t="str">
        <f aca="false">IF(P57&lt;&gt;"", IF(COUNT(V57:W57)=2, SUM(V57:W57), "No"), "")</f>
        <v>No</v>
      </c>
      <c r="AC57" s="31" t="str">
        <f aca="false">Table4[[#This Row],[Club]]&amp;":"&amp;Table4[[#Headers],[Female]]</f>
        <v>:Female</v>
      </c>
      <c r="AE57" s="22" t="n">
        <v>56</v>
      </c>
      <c r="AF57" s="22" t="str">
        <f aca="false">IFERROR(VLOOKUP(AE$1&amp;":"&amp;AE57,'Finish order'!$E:$K,4,FALSE()),"")</f>
        <v/>
      </c>
      <c r="AG57" s="22" t="str">
        <f aca="false">IFERROR(VLOOKUP(AE$1&amp;":"&amp;AE57,'Finish order'!$E:$K,5,FALSE()),"")</f>
        <v/>
      </c>
      <c r="AH57" s="30" t="str">
        <f aca="false">IFERROR(VLOOKUP(AE$1&amp;":"&amp;AE57,'Finish order'!$E:$K,3,FALSE()),"")</f>
        <v/>
      </c>
      <c r="AI57" s="22" t="str">
        <f aca="false">IFERROR(VLOOKUP(AE$1&amp;":"&amp;AE57,'Finish order'!$E:$K,2,FALSE()),"")</f>
        <v/>
      </c>
      <c r="AL57" s="22" t="n">
        <v>56</v>
      </c>
      <c r="AM57" s="22" t="str">
        <f aca="false">IFERROR(VLOOKUP(AL$1&amp;":"&amp;AL57,'Finish order'!$E:$K,4,FALSE()),"")</f>
        <v/>
      </c>
      <c r="AN57" s="22" t="str">
        <f aca="false">IFERROR(VLOOKUP(AL$1&amp;":"&amp;AL57,'Finish order'!$E:$K,5,FALSE()),"")</f>
        <v/>
      </c>
      <c r="AO57" s="30" t="str">
        <f aca="false">IFERROR(VLOOKUP(AL$1&amp;":"&amp;AL57,'Finish order'!$E:$K,3,FALSE()),"")</f>
        <v/>
      </c>
      <c r="AP57" s="22" t="str">
        <f aca="false">IFERROR(VLOOKUP(AL$1&amp;":"&amp;AL57,'Finish order'!$E:$K,2,FALSE()),"")</f>
        <v/>
      </c>
      <c r="AS57" s="22" t="n">
        <v>56</v>
      </c>
      <c r="AT57" s="22" t="str">
        <f aca="false">IFERROR(VLOOKUP(AS$1&amp;":"&amp;AS57,'Finish order'!$E:$K,4,FALSE()),"")</f>
        <v/>
      </c>
      <c r="AU57" s="22" t="str">
        <f aca="false">IFERROR(VLOOKUP(AS$1&amp;":"&amp;AS57,'Finish order'!$E:$K,5,FALSE()),"")</f>
        <v/>
      </c>
      <c r="AV57" s="30" t="str">
        <f aca="false">IFERROR(VLOOKUP(AS$1&amp;":"&amp;AS57,'Finish order'!$E:$K,3,FALSE()),"")</f>
        <v/>
      </c>
      <c r="AW57" s="22" t="str">
        <f aca="false">IFERROR(VLOOKUP(AS$1&amp;":"&amp;AS57,'Finish order'!$E:$K,2,FALSE()),"")</f>
        <v/>
      </c>
      <c r="AZ57" s="22" t="n">
        <v>56</v>
      </c>
      <c r="BA57" s="22" t="str">
        <f aca="false">IFERROR(VLOOKUP(AZ$1&amp;":"&amp;AZ57,'Finish order'!$E:$K,4,FALSE()),"")</f>
        <v/>
      </c>
      <c r="BB57" s="22" t="str">
        <f aca="false">IFERROR(VLOOKUP(AZ$1&amp;":"&amp;AZ57,'Finish order'!$E:$K,5,FALSE()),"")</f>
        <v/>
      </c>
      <c r="BC57" s="30" t="str">
        <f aca="false">IFERROR(VLOOKUP(AZ$1&amp;":"&amp;AZ57,'Finish order'!$E:$K,3,FALSE()),"")</f>
        <v/>
      </c>
      <c r="BD57" s="22" t="str">
        <f aca="false">IFERROR(VLOOKUP(AZ$1&amp;":"&amp;AZ57,'Finish order'!$E:$K,2,FALSE()),"")</f>
        <v/>
      </c>
      <c r="BG57" s="22" t="n">
        <v>56</v>
      </c>
      <c r="BH57" s="22" t="str">
        <f aca="false">IFERROR(VLOOKUP(BG$1&amp;":"&amp;BG57,'Finish order'!$E:$K,4,FALSE()),"")</f>
        <v/>
      </c>
      <c r="BI57" s="22" t="str">
        <f aca="false">IFERROR(VLOOKUP(BG$1&amp;":"&amp;BG57,'Finish order'!$E:$K,5,FALSE()),"")</f>
        <v/>
      </c>
      <c r="BJ57" s="30" t="str">
        <f aca="false">IFERROR(VLOOKUP(BG$1&amp;":"&amp;BG57,'Finish order'!$E:$K,3,FALSE()),"")</f>
        <v/>
      </c>
      <c r="BK57" s="22" t="str">
        <f aca="false">IFERROR(VLOOKUP(BG$1&amp;":"&amp;BG57,'Finish order'!$E:$K,2,FALSE()),"")</f>
        <v/>
      </c>
      <c r="BN57" s="22" t="n">
        <v>56</v>
      </c>
      <c r="BO57" s="22" t="str">
        <f aca="false">IFERROR(VLOOKUP(BN$1&amp;":"&amp;BN57,'Finish order'!$E:$K,4,FALSE()),"")</f>
        <v/>
      </c>
      <c r="BP57" s="22" t="str">
        <f aca="false">IFERROR(VLOOKUP(BN$1&amp;":"&amp;BN57,'Finish order'!$E:$K,5,FALSE()),"")</f>
        <v/>
      </c>
      <c r="BQ57" s="30" t="str">
        <f aca="false">IFERROR(VLOOKUP(BN$1&amp;":"&amp;BN57,'Finish order'!$E:$K,3,FALSE()),"")</f>
        <v/>
      </c>
      <c r="BR57" s="22" t="str">
        <f aca="false">IFERROR(VLOOKUP(BN$1&amp;":"&amp;BN57,'Finish order'!$E:$K,2,FALSE()),"")</f>
        <v/>
      </c>
      <c r="BU57" s="22" t="n">
        <v>56</v>
      </c>
      <c r="BV57" s="30" t="str">
        <f aca="false">IFERROR(VLOOKUP(BU$1&amp;":"&amp;BU57,'Finish order'!$E:$K,4,FALSE()),"")</f>
        <v/>
      </c>
      <c r="BW57" s="22" t="str">
        <f aca="false">IFERROR(VLOOKUP(BU$1&amp;":"&amp;BU57,'Finish order'!$E:$K,5,FALSE()),"")</f>
        <v/>
      </c>
      <c r="BX57" s="30" t="str">
        <f aca="false">IFERROR(VLOOKUP(BU$1&amp;":"&amp;BU57,'Finish order'!$E:$K,3,FALSE()),"")</f>
        <v/>
      </c>
      <c r="BY57" s="22" t="str">
        <f aca="false">IFERROR(VLOOKUP(BU$1&amp;":"&amp;BU57,'Finish order'!$E:$K,2,FALSE()),"")</f>
        <v/>
      </c>
      <c r="CB57" s="22" t="n">
        <v>56</v>
      </c>
      <c r="CC57" s="30" t="str">
        <f aca="false">IFERROR(VLOOKUP(CB$1&amp;":"&amp;CB57,'Finish order'!$E:$K,4,FALSE()),"")</f>
        <v/>
      </c>
      <c r="CD57" s="22" t="str">
        <f aca="false">IFERROR(VLOOKUP(CB$1&amp;":"&amp;CB57,'Finish order'!$E:$K,5,FALSE()),"")</f>
        <v/>
      </c>
      <c r="CE57" s="30" t="str">
        <f aca="false">IFERROR(VLOOKUP(CB$1&amp;":"&amp;CB57,'Finish order'!$E:$K,3,FALSE()),"")</f>
        <v/>
      </c>
      <c r="CF57" s="22" t="str">
        <f aca="false">IFERROR(VLOOKUP(CB$1&amp;":"&amp;CB57,'Finish order'!$E:$K,2,FALSE()),"")</f>
        <v/>
      </c>
      <c r="CI57" s="31" t="n">
        <v>56</v>
      </c>
      <c r="CJ57" s="22" t="str">
        <f aca="false">IFERROR(VLOOKUP(CI$1&amp;":"&amp;CI57,'Finish order'!$E:$K,4,FALSE()),"")</f>
        <v/>
      </c>
      <c r="CK57" s="22" t="str">
        <f aca="false">IFERROR(VLOOKUP(CI$1&amp;":"&amp;CI57,'Finish order'!$E:$K,5,FALSE()),"")</f>
        <v/>
      </c>
      <c r="CL57" s="30" t="str">
        <f aca="false">IFERROR(VLOOKUP(CI$1&amp;":"&amp;CI57,'Finish order'!$E:$K,3,FALSE()),"")</f>
        <v/>
      </c>
      <c r="CM57" s="22" t="str">
        <f aca="false">IFERROR(VLOOKUP(CI$1&amp;":"&amp;CI57,'Finish order'!$E:$K,2,FALSE()),"")</f>
        <v/>
      </c>
      <c r="CP57" s="31" t="n">
        <v>56</v>
      </c>
      <c r="CQ57" s="22" t="str">
        <f aca="false">IFERROR(VLOOKUP(CP$1&amp;":"&amp;CP57,'Finish order'!$E:$K,4,FALSE()),"")</f>
        <v/>
      </c>
      <c r="CR57" s="22" t="str">
        <f aca="false">IFERROR(VLOOKUP(CP$1&amp;":"&amp;CP57,'Finish order'!$E:$K,5,FALSE()),"")</f>
        <v/>
      </c>
      <c r="CS57" s="30" t="str">
        <f aca="false">IFERROR(VLOOKUP(CP$1&amp;":"&amp;CP57,'Finish order'!$E:$K,3,FALSE()),"")</f>
        <v/>
      </c>
      <c r="CT57" s="22" t="str">
        <f aca="false">IFERROR(VLOOKUP(CP$1&amp;":"&amp;CP57,'Finish order'!$E:$K,2,FALSE()),"")</f>
        <v/>
      </c>
      <c r="CW57" s="22" t="n">
        <v>56</v>
      </c>
      <c r="CX57" s="22" t="str">
        <f aca="false">IFERROR(VLOOKUP(CW$1&amp;":"&amp;CW57,'Finish order'!$E:$K,4,FALSE()),"")</f>
        <v/>
      </c>
      <c r="CY57" s="22" t="str">
        <f aca="false">IFERROR(VLOOKUP(CW$1&amp;":"&amp;CW57,'Finish order'!$E:$K,5,FALSE()),"")</f>
        <v/>
      </c>
      <c r="CZ57" s="30" t="str">
        <f aca="false">IFERROR(VLOOKUP(CW$1&amp;":"&amp;CW57,'Finish order'!$E:$K,3,FALSE()),"")</f>
        <v/>
      </c>
      <c r="DA57" s="22" t="str">
        <f aca="false">IFERROR(VLOOKUP(CW$1&amp;":"&amp;CW57,'Finish order'!$E:$K,2,FALSE()),"")</f>
        <v/>
      </c>
      <c r="DD57" s="22" t="n">
        <v>56</v>
      </c>
      <c r="DE57" s="22" t="str">
        <f aca="false">IFERROR(VLOOKUP(DD$1&amp;":"&amp;DD57,'Finish order'!$E:$K,4,FALSE()),"")</f>
        <v/>
      </c>
      <c r="DF57" s="22" t="str">
        <f aca="false">IFERROR(VLOOKUP(DD$1&amp;":"&amp;DD57,'Finish order'!$E:$K,5,FALSE()),"")</f>
        <v/>
      </c>
      <c r="DG57" s="30" t="str">
        <f aca="false">IFERROR(VLOOKUP(DD$1&amp;":"&amp;DD57,'Finish order'!$E:$K,3,FALSE()),"")</f>
        <v/>
      </c>
      <c r="DH57" s="22" t="str">
        <f aca="false">IFERROR(VLOOKUP(DD$1&amp;":"&amp;DD57,'Finish order'!$E:$K,2,FALSE()),"")</f>
        <v/>
      </c>
      <c r="DI57" s="30"/>
      <c r="DK57" s="22" t="n">
        <v>56</v>
      </c>
      <c r="DL57" s="22" t="str">
        <f aca="false">IFERROR(VLOOKUP(DK$1&amp;":"&amp;DK57,'Finish order'!$E:$K,4,FALSE()),"")</f>
        <v/>
      </c>
      <c r="DM57" s="22" t="str">
        <f aca="false">IFERROR(VLOOKUP(DK$1&amp;":"&amp;DK57,'Finish order'!$E:$K,5,FALSE()),"")</f>
        <v/>
      </c>
      <c r="DN57" s="30" t="str">
        <f aca="false">IFERROR(VLOOKUP(DK$1&amp;":"&amp;DK57,'Finish order'!$E:$K,3,FALSE()),"")</f>
        <v/>
      </c>
      <c r="DO57" s="22" t="str">
        <f aca="false">IFERROR(VLOOKUP(DK$1&amp;":"&amp;DK57,'Finish order'!$E:$K,2,FALSE()),"")</f>
        <v/>
      </c>
      <c r="DR57" s="22" t="n">
        <v>56</v>
      </c>
      <c r="DS57" s="22" t="str">
        <f aca="false">IFERROR(VLOOKUP(DR$1&amp;":"&amp;DR57,'Finish order'!$E:$K,4,FALSE()),"")</f>
        <v/>
      </c>
      <c r="DT57" s="22" t="str">
        <f aca="false">IFERROR(VLOOKUP(DR$1&amp;":"&amp;DR57,'Finish order'!$E:$K,5,FALSE()),"")</f>
        <v/>
      </c>
      <c r="DU57" s="30" t="str">
        <f aca="false">IFERROR(VLOOKUP(DR$1&amp;":"&amp;DR57,'Finish order'!$E:$K,3,FALSE()),"")</f>
        <v/>
      </c>
      <c r="DV57" s="22" t="str">
        <f aca="false">IFERROR(VLOOKUP(DR$1&amp;":"&amp;DR57,'Finish order'!$E:$K,2,FALSE()),"")</f>
        <v/>
      </c>
      <c r="DW57" s="30"/>
    </row>
    <row r="58" customFormat="false" ht="15" hidden="false" customHeight="false" outlineLevel="0" collapsed="false">
      <c r="A58" s="22" t="n">
        <v>57</v>
      </c>
      <c r="B58" s="22" t="str">
        <f aca="false">IFERROR(VLOOKUP($A$1&amp;":"&amp;A58,'Finish order'!C:K,6,FALSE()),"")</f>
        <v>Geoffrey Usher</v>
      </c>
      <c r="C58" s="22" t="str">
        <f aca="false">IFERROR(VLOOKUP(A$1&amp;":"&amp;A58,'Finish order'!$C:$K,9,FALSE()),"")</f>
        <v>M70</v>
      </c>
      <c r="D58" s="22" t="str">
        <f aca="false">IFERROR(VLOOKUP(A$1&amp;":"&amp;A58,'Finish order'!$C:$K,7,FALSE()),"")</f>
        <v>Individual#</v>
      </c>
      <c r="E58" s="30" t="n">
        <f aca="false">IFERROR(VLOOKUP($A$1&amp;":"&amp;A58,'Finish order'!C:K,5,FALSE()),"")</f>
        <v>0.0798958333333333</v>
      </c>
      <c r="F58" s="22" t="n">
        <f aca="false">IFERROR(VLOOKUP($A$1&amp;":"&amp;A58,'Finish order'!C:K,4,FALSE()),"")</f>
        <v>987</v>
      </c>
      <c r="G58" s="31" t="n">
        <f aca="false" t="array" ref="G58:G58">IFERROR(SMALL(IF($D$2:$D967=D58,$A$2:$A$911*1.001),1),"")</f>
        <v>11.011</v>
      </c>
      <c r="H58" s="31" t="n">
        <f aca="false" t="array" ref="H58:H58">IFERROR(SMALL(IF($D$2:$D967=D58,$A$2:$A$911*1.0001),2),"")</f>
        <v>15.0015</v>
      </c>
      <c r="I58" s="31" t="n">
        <f aca="false" t="array" ref="I58:I58">IFERROR(SMALL(IF($D$2:$D967=D58,$A$2:$A$911*1.00001),3),"")</f>
        <v>28.00028</v>
      </c>
      <c r="J58" s="31" t="n">
        <f aca="false" t="array" ref="J58:J58">IFERROR(SMALL(IF($D$2:$D967=D58,$A$2:$A$911*1.000001),4),"")</f>
        <v>33.000033</v>
      </c>
      <c r="K58" s="31" t="n">
        <f aca="false">IF(A58&lt;&gt;"", IF(COUNT(G58:J58)=4, SUM(G58:J58), "No"), "")</f>
        <v>87.012813</v>
      </c>
      <c r="L58" s="31" t="n">
        <f aca="false">IF(A58&lt;&gt;"", IF(COUNT(G58:I58)=3, SUM(G58:I58), "No"), "")</f>
        <v>54.01278</v>
      </c>
      <c r="M58" s="31" t="n">
        <f aca="false">IF(A58&lt;&gt;"", IF(COUNT(G58:H58)=2, SUM(G58:H58), "No"), "")</f>
        <v>26.0125</v>
      </c>
      <c r="N58" s="31" t="str">
        <f aca="false">Table1[[#This Row],[Club]]&amp;":"&amp;Table1[[#Headers],[Male]]</f>
        <v>Individual#:Male</v>
      </c>
      <c r="P58" s="22" t="n">
        <v>57</v>
      </c>
      <c r="Q58" s="22" t="str">
        <f aca="false">IFERROR(VLOOKUP(P$1&amp;":"&amp;P58,'Finish order'!$C:$K,6,FALSE()),"")</f>
        <v/>
      </c>
      <c r="R58" s="22" t="str">
        <f aca="false">IFERROR(VLOOKUP(P$1&amp;":"&amp;P58,'Finish order'!$C:$K,9,FALSE()),"")</f>
        <v/>
      </c>
      <c r="S58" s="22" t="str">
        <f aca="false">IFERROR(VLOOKUP(P$1&amp;":"&amp;P58,'Finish order'!$C:$K,7,FALSE()),"")</f>
        <v/>
      </c>
      <c r="T58" s="30" t="str">
        <f aca="false">IFERROR(VLOOKUP(P$1&amp;":"&amp;P58,'Finish order'!$C:$K,5,FALSE()),"")</f>
        <v/>
      </c>
      <c r="U58" s="22" t="str">
        <f aca="false">IFERROR(VLOOKUP(P$1&amp;":"&amp;P58,'Finish order'!$C:$K,4,FALSE()),"")</f>
        <v/>
      </c>
      <c r="V58" s="31" t="str">
        <f aca="false" t="array" ref="V58:V58">IFERROR(SMALL(IF($S$2:$S967=S58,$P$2:$P$911*1.001),1),"")</f>
        <v/>
      </c>
      <c r="W58" s="31" t="str">
        <f aca="false" t="array" ref="W58:W58">IFERROR(SMALL(IF($S$2:$S967=S58,$P$2:$P$911*1.0001),2),"")</f>
        <v/>
      </c>
      <c r="X58" s="31" t="str">
        <f aca="false" t="array" ref="X58:X58">IFERROR(SMALL(IF($S$2:$S967=S58,$P$2:$P$911*1.00001),3),"")</f>
        <v/>
      </c>
      <c r="Y58" s="31" t="str">
        <f aca="false" t="array" ref="Y58:Y58">IFERROR(SMALL(IF($S$2:$S967=S58,$P$2:$P$911*1.000001),4),"")</f>
        <v/>
      </c>
      <c r="Z58" s="31" t="str">
        <f aca="false">IF(P58&lt;&gt;"", IF(COUNT(V58:Y58)=4, SUM(V58:Y58), "No"), "")</f>
        <v>No</v>
      </c>
      <c r="AA58" s="31" t="str">
        <f aca="false">IF(P58&lt;&gt;"", IF(COUNT(V58:X58)=3, SUM(V58:X58), "No"), "")</f>
        <v>No</v>
      </c>
      <c r="AB58" s="31" t="str">
        <f aca="false">IF(P58&lt;&gt;"", IF(COUNT(V58:W58)=2, SUM(V58:W58), "No"), "")</f>
        <v>No</v>
      </c>
      <c r="AC58" s="31" t="str">
        <f aca="false">Table4[[#This Row],[Club]]&amp;":"&amp;Table4[[#Headers],[Female]]</f>
        <v>:Female</v>
      </c>
      <c r="AE58" s="22" t="n">
        <v>57</v>
      </c>
      <c r="AF58" s="22" t="str">
        <f aca="false">IFERROR(VLOOKUP(AE$1&amp;":"&amp;AE58,'Finish order'!$E:$K,4,FALSE()),"")</f>
        <v/>
      </c>
      <c r="AG58" s="22" t="str">
        <f aca="false">IFERROR(VLOOKUP(AE$1&amp;":"&amp;AE58,'Finish order'!$E:$K,5,FALSE()),"")</f>
        <v/>
      </c>
      <c r="AH58" s="30" t="str">
        <f aca="false">IFERROR(VLOOKUP(AE$1&amp;":"&amp;AE58,'Finish order'!$E:$K,3,FALSE()),"")</f>
        <v/>
      </c>
      <c r="AI58" s="22" t="str">
        <f aca="false">IFERROR(VLOOKUP(AE$1&amp;":"&amp;AE58,'Finish order'!$E:$K,2,FALSE()),"")</f>
        <v/>
      </c>
      <c r="AL58" s="22" t="n">
        <v>57</v>
      </c>
      <c r="AM58" s="22" t="str">
        <f aca="false">IFERROR(VLOOKUP(AL$1&amp;":"&amp;AL58,'Finish order'!$E:$K,4,FALSE()),"")</f>
        <v/>
      </c>
      <c r="AN58" s="22" t="str">
        <f aca="false">IFERROR(VLOOKUP(AL$1&amp;":"&amp;AL58,'Finish order'!$E:$K,5,FALSE()),"")</f>
        <v/>
      </c>
      <c r="AO58" s="30" t="str">
        <f aca="false">IFERROR(VLOOKUP(AL$1&amp;":"&amp;AL58,'Finish order'!$E:$K,3,FALSE()),"")</f>
        <v/>
      </c>
      <c r="AP58" s="22" t="str">
        <f aca="false">IFERROR(VLOOKUP(AL$1&amp;":"&amp;AL58,'Finish order'!$E:$K,2,FALSE()),"")</f>
        <v/>
      </c>
      <c r="AS58" s="22" t="n">
        <v>57</v>
      </c>
      <c r="AT58" s="22" t="str">
        <f aca="false">IFERROR(VLOOKUP(AS$1&amp;":"&amp;AS58,'Finish order'!$E:$K,4,FALSE()),"")</f>
        <v/>
      </c>
      <c r="AU58" s="22" t="str">
        <f aca="false">IFERROR(VLOOKUP(AS$1&amp;":"&amp;AS58,'Finish order'!$E:$K,5,FALSE()),"")</f>
        <v/>
      </c>
      <c r="AV58" s="30" t="str">
        <f aca="false">IFERROR(VLOOKUP(AS$1&amp;":"&amp;AS58,'Finish order'!$E:$K,3,FALSE()),"")</f>
        <v/>
      </c>
      <c r="AW58" s="22" t="str">
        <f aca="false">IFERROR(VLOOKUP(AS$1&amp;":"&amp;AS58,'Finish order'!$E:$K,2,FALSE()),"")</f>
        <v/>
      </c>
      <c r="AZ58" s="22" t="n">
        <v>57</v>
      </c>
      <c r="BA58" s="22" t="str">
        <f aca="false">IFERROR(VLOOKUP(AZ$1&amp;":"&amp;AZ58,'Finish order'!$E:$K,4,FALSE()),"")</f>
        <v/>
      </c>
      <c r="BB58" s="22" t="str">
        <f aca="false">IFERROR(VLOOKUP(AZ$1&amp;":"&amp;AZ58,'Finish order'!$E:$K,5,FALSE()),"")</f>
        <v/>
      </c>
      <c r="BC58" s="30" t="str">
        <f aca="false">IFERROR(VLOOKUP(AZ$1&amp;":"&amp;AZ58,'Finish order'!$E:$K,3,FALSE()),"")</f>
        <v/>
      </c>
      <c r="BD58" s="22" t="str">
        <f aca="false">IFERROR(VLOOKUP(AZ$1&amp;":"&amp;AZ58,'Finish order'!$E:$K,2,FALSE()),"")</f>
        <v/>
      </c>
      <c r="BG58" s="22" t="n">
        <v>57</v>
      </c>
      <c r="BH58" s="22" t="str">
        <f aca="false">IFERROR(VLOOKUP(BG$1&amp;":"&amp;BG58,'Finish order'!$E:$K,4,FALSE()),"")</f>
        <v/>
      </c>
      <c r="BI58" s="22" t="str">
        <f aca="false">IFERROR(VLOOKUP(BG$1&amp;":"&amp;BG58,'Finish order'!$E:$K,5,FALSE()),"")</f>
        <v/>
      </c>
      <c r="BJ58" s="30" t="str">
        <f aca="false">IFERROR(VLOOKUP(BG$1&amp;":"&amp;BG58,'Finish order'!$E:$K,3,FALSE()),"")</f>
        <v/>
      </c>
      <c r="BK58" s="22" t="str">
        <f aca="false">IFERROR(VLOOKUP(BG$1&amp;":"&amp;BG58,'Finish order'!$E:$K,2,FALSE()),"")</f>
        <v/>
      </c>
      <c r="BN58" s="22" t="n">
        <v>57</v>
      </c>
      <c r="BO58" s="22" t="str">
        <f aca="false">IFERROR(VLOOKUP(BN$1&amp;":"&amp;BN58,'Finish order'!$E:$K,4,FALSE()),"")</f>
        <v/>
      </c>
      <c r="BP58" s="22" t="str">
        <f aca="false">IFERROR(VLOOKUP(BN$1&amp;":"&amp;BN58,'Finish order'!$E:$K,5,FALSE()),"")</f>
        <v/>
      </c>
      <c r="BQ58" s="30" t="str">
        <f aca="false">IFERROR(VLOOKUP(BN$1&amp;":"&amp;BN58,'Finish order'!$E:$K,3,FALSE()),"")</f>
        <v/>
      </c>
      <c r="BR58" s="22" t="str">
        <f aca="false">IFERROR(VLOOKUP(BN$1&amp;":"&amp;BN58,'Finish order'!$E:$K,2,FALSE()),"")</f>
        <v/>
      </c>
      <c r="BU58" s="22" t="n">
        <v>57</v>
      </c>
      <c r="BV58" s="30" t="str">
        <f aca="false">IFERROR(VLOOKUP(BU$1&amp;":"&amp;BU58,'Finish order'!$E:$K,4,FALSE()),"")</f>
        <v/>
      </c>
      <c r="BW58" s="22" t="str">
        <f aca="false">IFERROR(VLOOKUP(BU$1&amp;":"&amp;BU58,'Finish order'!$E:$K,5,FALSE()),"")</f>
        <v/>
      </c>
      <c r="BX58" s="30" t="str">
        <f aca="false">IFERROR(VLOOKUP(BU$1&amp;":"&amp;BU58,'Finish order'!$E:$K,3,FALSE()),"")</f>
        <v/>
      </c>
      <c r="BY58" s="22" t="str">
        <f aca="false">IFERROR(VLOOKUP(BU$1&amp;":"&amp;BU58,'Finish order'!$E:$K,2,FALSE()),"")</f>
        <v/>
      </c>
      <c r="CB58" s="22" t="n">
        <v>57</v>
      </c>
      <c r="CC58" s="30" t="str">
        <f aca="false">IFERROR(VLOOKUP(CB$1&amp;":"&amp;CB58,'Finish order'!$E:$K,4,FALSE()),"")</f>
        <v/>
      </c>
      <c r="CD58" s="22" t="str">
        <f aca="false">IFERROR(VLOOKUP(CB$1&amp;":"&amp;CB58,'Finish order'!$E:$K,5,FALSE()),"")</f>
        <v/>
      </c>
      <c r="CE58" s="30" t="str">
        <f aca="false">IFERROR(VLOOKUP(CB$1&amp;":"&amp;CB58,'Finish order'!$E:$K,3,FALSE()),"")</f>
        <v/>
      </c>
      <c r="CF58" s="22" t="str">
        <f aca="false">IFERROR(VLOOKUP(CB$1&amp;":"&amp;CB58,'Finish order'!$E:$K,2,FALSE()),"")</f>
        <v/>
      </c>
      <c r="CI58" s="31" t="n">
        <v>57</v>
      </c>
      <c r="CJ58" s="22" t="str">
        <f aca="false">IFERROR(VLOOKUP(CI$1&amp;":"&amp;CI58,'Finish order'!$E:$K,4,FALSE()),"")</f>
        <v/>
      </c>
      <c r="CK58" s="22" t="str">
        <f aca="false">IFERROR(VLOOKUP(CI$1&amp;":"&amp;CI58,'Finish order'!$E:$K,5,FALSE()),"")</f>
        <v/>
      </c>
      <c r="CL58" s="30" t="str">
        <f aca="false">IFERROR(VLOOKUP(CI$1&amp;":"&amp;CI58,'Finish order'!$E:$K,3,FALSE()),"")</f>
        <v/>
      </c>
      <c r="CM58" s="22" t="str">
        <f aca="false">IFERROR(VLOOKUP(CI$1&amp;":"&amp;CI58,'Finish order'!$E:$K,2,FALSE()),"")</f>
        <v/>
      </c>
      <c r="CP58" s="31" t="n">
        <v>57</v>
      </c>
      <c r="CQ58" s="22" t="str">
        <f aca="false">IFERROR(VLOOKUP(CP$1&amp;":"&amp;CP58,'Finish order'!$E:$K,4,FALSE()),"")</f>
        <v/>
      </c>
      <c r="CR58" s="22" t="str">
        <f aca="false">IFERROR(VLOOKUP(CP$1&amp;":"&amp;CP58,'Finish order'!$E:$K,5,FALSE()),"")</f>
        <v/>
      </c>
      <c r="CS58" s="30" t="str">
        <f aca="false">IFERROR(VLOOKUP(CP$1&amp;":"&amp;CP58,'Finish order'!$E:$K,3,FALSE()),"")</f>
        <v/>
      </c>
      <c r="CT58" s="22" t="str">
        <f aca="false">IFERROR(VLOOKUP(CP$1&amp;":"&amp;CP58,'Finish order'!$E:$K,2,FALSE()),"")</f>
        <v/>
      </c>
      <c r="CW58" s="22" t="n">
        <v>57</v>
      </c>
      <c r="CX58" s="22" t="str">
        <f aca="false">IFERROR(VLOOKUP(CW$1&amp;":"&amp;CW58,'Finish order'!$E:$K,4,FALSE()),"")</f>
        <v/>
      </c>
      <c r="CY58" s="22" t="str">
        <f aca="false">IFERROR(VLOOKUP(CW$1&amp;":"&amp;CW58,'Finish order'!$E:$K,5,FALSE()),"")</f>
        <v/>
      </c>
      <c r="CZ58" s="30" t="str">
        <f aca="false">IFERROR(VLOOKUP(CW$1&amp;":"&amp;CW58,'Finish order'!$E:$K,3,FALSE()),"")</f>
        <v/>
      </c>
      <c r="DA58" s="22" t="str">
        <f aca="false">IFERROR(VLOOKUP(CW$1&amp;":"&amp;CW58,'Finish order'!$E:$K,2,FALSE()),"")</f>
        <v/>
      </c>
      <c r="DD58" s="22" t="n">
        <v>57</v>
      </c>
      <c r="DE58" s="22" t="str">
        <f aca="false">IFERROR(VLOOKUP(DD$1&amp;":"&amp;DD58,'Finish order'!$E:$K,4,FALSE()),"")</f>
        <v/>
      </c>
      <c r="DF58" s="22" t="str">
        <f aca="false">IFERROR(VLOOKUP(DD$1&amp;":"&amp;DD58,'Finish order'!$E:$K,5,FALSE()),"")</f>
        <v/>
      </c>
      <c r="DG58" s="30" t="str">
        <f aca="false">IFERROR(VLOOKUP(DD$1&amp;":"&amp;DD58,'Finish order'!$E:$K,3,FALSE()),"")</f>
        <v/>
      </c>
      <c r="DH58" s="22" t="str">
        <f aca="false">IFERROR(VLOOKUP(DD$1&amp;":"&amp;DD58,'Finish order'!$E:$K,2,FALSE()),"")</f>
        <v/>
      </c>
      <c r="DI58" s="30"/>
      <c r="DK58" s="22" t="n">
        <v>57</v>
      </c>
      <c r="DL58" s="22" t="str">
        <f aca="false">IFERROR(VLOOKUP(DK$1&amp;":"&amp;DK58,'Finish order'!$E:$K,4,FALSE()),"")</f>
        <v/>
      </c>
      <c r="DM58" s="22" t="str">
        <f aca="false">IFERROR(VLOOKUP(DK$1&amp;":"&amp;DK58,'Finish order'!$E:$K,5,FALSE()),"")</f>
        <v/>
      </c>
      <c r="DN58" s="30" t="str">
        <f aca="false">IFERROR(VLOOKUP(DK$1&amp;":"&amp;DK58,'Finish order'!$E:$K,3,FALSE()),"")</f>
        <v/>
      </c>
      <c r="DO58" s="22" t="str">
        <f aca="false">IFERROR(VLOOKUP(DK$1&amp;":"&amp;DK58,'Finish order'!$E:$K,2,FALSE()),"")</f>
        <v/>
      </c>
      <c r="DR58" s="22" t="n">
        <v>57</v>
      </c>
      <c r="DS58" s="22" t="str">
        <f aca="false">IFERROR(VLOOKUP(DR$1&amp;":"&amp;DR58,'Finish order'!$E:$K,4,FALSE()),"")</f>
        <v/>
      </c>
      <c r="DT58" s="22" t="str">
        <f aca="false">IFERROR(VLOOKUP(DR$1&amp;":"&amp;DR58,'Finish order'!$E:$K,5,FALSE()),"")</f>
        <v/>
      </c>
      <c r="DU58" s="30" t="str">
        <f aca="false">IFERROR(VLOOKUP(DR$1&amp;":"&amp;DR58,'Finish order'!$E:$K,3,FALSE()),"")</f>
        <v/>
      </c>
      <c r="DV58" s="22" t="str">
        <f aca="false">IFERROR(VLOOKUP(DR$1&amp;":"&amp;DR58,'Finish order'!$E:$K,2,FALSE()),"")</f>
        <v/>
      </c>
      <c r="DW58" s="30"/>
    </row>
    <row r="59" customFormat="false" ht="15" hidden="false" customHeight="false" outlineLevel="0" collapsed="false">
      <c r="A59" s="22" t="n">
        <v>58</v>
      </c>
      <c r="B59" s="22" t="str">
        <f aca="false">IFERROR(VLOOKUP($A$1&amp;":"&amp;A59,'Finish order'!C:K,6,FALSE()),"")</f>
        <v>David Robinson</v>
      </c>
      <c r="C59" s="22" t="str">
        <f aca="false">IFERROR(VLOOKUP(A$1&amp;":"&amp;A59,'Finish order'!$C:$K,9,FALSE()),"")</f>
        <v>M65</v>
      </c>
      <c r="D59" s="22" t="str">
        <f aca="false">IFERROR(VLOOKUP(A$1&amp;":"&amp;A59,'Finish order'!$C:$K,7,FALSE()),"")</f>
        <v>North York Moors AC</v>
      </c>
      <c r="E59" s="30" t="n">
        <f aca="false">IFERROR(VLOOKUP($A$1&amp;":"&amp;A59,'Finish order'!C:K,5,FALSE()),"")</f>
        <v>0.0861226851851852</v>
      </c>
      <c r="F59" s="22" t="n">
        <f aca="false">IFERROR(VLOOKUP($A$1&amp;":"&amp;A59,'Finish order'!C:K,4,FALSE()),"")</f>
        <v>951</v>
      </c>
      <c r="G59" s="31" t="n">
        <f aca="false" t="array" ref="G59:G59">IFERROR(SMALL(IF($D$2:$D968=D59,$A$2:$A$911*1.001),1),"")</f>
        <v>18.018</v>
      </c>
      <c r="H59" s="31" t="n">
        <f aca="false" t="array" ref="H59:H59">IFERROR(SMALL(IF($D$2:$D968=D59,$A$2:$A$911*1.0001),2),"")</f>
        <v>19.0019</v>
      </c>
      <c r="I59" s="31" t="n">
        <f aca="false" t="array" ref="I59:I59">IFERROR(SMALL(IF($D$2:$D968=D59,$A$2:$A$911*1.00001),3),"")</f>
        <v>29.00029</v>
      </c>
      <c r="J59" s="31" t="n">
        <f aca="false" t="array" ref="J59:J59">IFERROR(SMALL(IF($D$2:$D968=D59,$A$2:$A$911*1.000001),4),"")</f>
        <v>34.000034</v>
      </c>
      <c r="K59" s="31" t="n">
        <f aca="false">IF(A59&lt;&gt;"", IF(COUNT(G59:J59)=4, SUM(G59:J59), "No"), "")</f>
        <v>100.020224</v>
      </c>
      <c r="L59" s="31" t="n">
        <f aca="false">IF(A59&lt;&gt;"", IF(COUNT(G59:I59)=3, SUM(G59:I59), "No"), "")</f>
        <v>66.02019</v>
      </c>
      <c r="M59" s="31" t="n">
        <f aca="false">IF(A59&lt;&gt;"", IF(COUNT(G59:H59)=2, SUM(G59:H59), "No"), "")</f>
        <v>37.0199</v>
      </c>
      <c r="N59" s="31" t="str">
        <f aca="false">Table1[[#This Row],[Club]]&amp;":"&amp;Table1[[#Headers],[Male]]</f>
        <v>North York Moors AC:Male</v>
      </c>
      <c r="P59" s="22" t="n">
        <v>58</v>
      </c>
      <c r="Q59" s="22" t="str">
        <f aca="false">IFERROR(VLOOKUP(P$1&amp;":"&amp;P59,'Finish order'!$C:$K,6,FALSE()),"")</f>
        <v/>
      </c>
      <c r="R59" s="22" t="str">
        <f aca="false">IFERROR(VLOOKUP(P$1&amp;":"&amp;P59,'Finish order'!$C:$K,9,FALSE()),"")</f>
        <v/>
      </c>
      <c r="S59" s="22" t="str">
        <f aca="false">IFERROR(VLOOKUP(P$1&amp;":"&amp;P59,'Finish order'!$C:$K,7,FALSE()),"")</f>
        <v/>
      </c>
      <c r="T59" s="30" t="str">
        <f aca="false">IFERROR(VLOOKUP(P$1&amp;":"&amp;P59,'Finish order'!$C:$K,5,FALSE()),"")</f>
        <v/>
      </c>
      <c r="U59" s="22" t="str">
        <f aca="false">IFERROR(VLOOKUP(P$1&amp;":"&amp;P59,'Finish order'!$C:$K,4,FALSE()),"")</f>
        <v/>
      </c>
      <c r="V59" s="31" t="str">
        <f aca="false" t="array" ref="V59:V59">IFERROR(SMALL(IF($S$2:$S968=S59,$P$2:$P$911*1.001),1),"")</f>
        <v/>
      </c>
      <c r="W59" s="31" t="str">
        <f aca="false" t="array" ref="W59:W59">IFERROR(SMALL(IF($S$2:$S968=S59,$P$2:$P$911*1.0001),2),"")</f>
        <v/>
      </c>
      <c r="X59" s="31" t="str">
        <f aca="false" t="array" ref="X59:X59">IFERROR(SMALL(IF($S$2:$S968=S59,$P$2:$P$911*1.00001),3),"")</f>
        <v/>
      </c>
      <c r="Y59" s="31" t="str">
        <f aca="false" t="array" ref="Y59:Y59">IFERROR(SMALL(IF($S$2:$S968=S59,$P$2:$P$911*1.000001),4),"")</f>
        <v/>
      </c>
      <c r="Z59" s="31" t="str">
        <f aca="false">IF(P59&lt;&gt;"", IF(COUNT(V59:Y59)=4, SUM(V59:Y59), "No"), "")</f>
        <v>No</v>
      </c>
      <c r="AA59" s="31" t="str">
        <f aca="false">IF(P59&lt;&gt;"", IF(COUNT(V59:X59)=3, SUM(V59:X59), "No"), "")</f>
        <v>No</v>
      </c>
      <c r="AB59" s="31" t="str">
        <f aca="false">IF(P59&lt;&gt;"", IF(COUNT(V59:W59)=2, SUM(V59:W59), "No"), "")</f>
        <v>No</v>
      </c>
      <c r="AC59" s="31" t="str">
        <f aca="false">Table4[[#This Row],[Club]]&amp;":"&amp;Table4[[#Headers],[Female]]</f>
        <v>:Female</v>
      </c>
      <c r="AE59" s="22" t="n">
        <v>58</v>
      </c>
      <c r="AF59" s="22" t="str">
        <f aca="false">IFERROR(VLOOKUP(AE$1&amp;":"&amp;AE59,'Finish order'!$E:$K,4,FALSE()),"")</f>
        <v/>
      </c>
      <c r="AG59" s="22" t="str">
        <f aca="false">IFERROR(VLOOKUP(AE$1&amp;":"&amp;AE59,'Finish order'!$E:$K,5,FALSE()),"")</f>
        <v/>
      </c>
      <c r="AH59" s="30" t="str">
        <f aca="false">IFERROR(VLOOKUP(AE$1&amp;":"&amp;AE59,'Finish order'!$E:$K,3,FALSE()),"")</f>
        <v/>
      </c>
      <c r="AI59" s="22" t="str">
        <f aca="false">IFERROR(VLOOKUP(AE$1&amp;":"&amp;AE59,'Finish order'!$E:$K,2,FALSE()),"")</f>
        <v/>
      </c>
      <c r="AL59" s="22" t="n">
        <v>58</v>
      </c>
      <c r="AM59" s="22" t="str">
        <f aca="false">IFERROR(VLOOKUP(AL$1&amp;":"&amp;AL59,'Finish order'!$E:$K,4,FALSE()),"")</f>
        <v/>
      </c>
      <c r="AN59" s="22" t="str">
        <f aca="false">IFERROR(VLOOKUP(AL$1&amp;":"&amp;AL59,'Finish order'!$E:$K,5,FALSE()),"")</f>
        <v/>
      </c>
      <c r="AO59" s="30" t="str">
        <f aca="false">IFERROR(VLOOKUP(AL$1&amp;":"&amp;AL59,'Finish order'!$E:$K,3,FALSE()),"")</f>
        <v/>
      </c>
      <c r="AP59" s="22" t="str">
        <f aca="false">IFERROR(VLOOKUP(AL$1&amp;":"&amp;AL59,'Finish order'!$E:$K,2,FALSE()),"")</f>
        <v/>
      </c>
      <c r="AS59" s="22" t="n">
        <v>58</v>
      </c>
      <c r="AT59" s="22" t="str">
        <f aca="false">IFERROR(VLOOKUP(AS$1&amp;":"&amp;AS59,'Finish order'!$E:$K,4,FALSE()),"")</f>
        <v/>
      </c>
      <c r="AU59" s="22" t="str">
        <f aca="false">IFERROR(VLOOKUP(AS$1&amp;":"&amp;AS59,'Finish order'!$E:$K,5,FALSE()),"")</f>
        <v/>
      </c>
      <c r="AV59" s="30" t="str">
        <f aca="false">IFERROR(VLOOKUP(AS$1&amp;":"&amp;AS59,'Finish order'!$E:$K,3,FALSE()),"")</f>
        <v/>
      </c>
      <c r="AW59" s="22" t="str">
        <f aca="false">IFERROR(VLOOKUP(AS$1&amp;":"&amp;AS59,'Finish order'!$E:$K,2,FALSE()),"")</f>
        <v/>
      </c>
      <c r="AZ59" s="22" t="n">
        <v>58</v>
      </c>
      <c r="BA59" s="22" t="str">
        <f aca="false">IFERROR(VLOOKUP(AZ$1&amp;":"&amp;AZ59,'Finish order'!$E:$K,4,FALSE()),"")</f>
        <v/>
      </c>
      <c r="BB59" s="22" t="str">
        <f aca="false">IFERROR(VLOOKUP(AZ$1&amp;":"&amp;AZ59,'Finish order'!$E:$K,5,FALSE()),"")</f>
        <v/>
      </c>
      <c r="BC59" s="30" t="str">
        <f aca="false">IFERROR(VLOOKUP(AZ$1&amp;":"&amp;AZ59,'Finish order'!$E:$K,3,FALSE()),"")</f>
        <v/>
      </c>
      <c r="BD59" s="22" t="str">
        <f aca="false">IFERROR(VLOOKUP(AZ$1&amp;":"&amp;AZ59,'Finish order'!$E:$K,2,FALSE()),"")</f>
        <v/>
      </c>
      <c r="BG59" s="22" t="n">
        <v>58</v>
      </c>
      <c r="BH59" s="22" t="str">
        <f aca="false">IFERROR(VLOOKUP(BG$1&amp;":"&amp;BG59,'Finish order'!$E:$K,4,FALSE()),"")</f>
        <v/>
      </c>
      <c r="BI59" s="22" t="str">
        <f aca="false">IFERROR(VLOOKUP(BG$1&amp;":"&amp;BG59,'Finish order'!$E:$K,5,FALSE()),"")</f>
        <v/>
      </c>
      <c r="BJ59" s="30" t="str">
        <f aca="false">IFERROR(VLOOKUP(BG$1&amp;":"&amp;BG59,'Finish order'!$E:$K,3,FALSE()),"")</f>
        <v/>
      </c>
      <c r="BK59" s="22" t="str">
        <f aca="false">IFERROR(VLOOKUP(BG$1&amp;":"&amp;BG59,'Finish order'!$E:$K,2,FALSE()),"")</f>
        <v/>
      </c>
      <c r="BN59" s="22" t="n">
        <v>58</v>
      </c>
      <c r="BO59" s="22" t="str">
        <f aca="false">IFERROR(VLOOKUP(BN$1&amp;":"&amp;BN59,'Finish order'!$E:$K,4,FALSE()),"")</f>
        <v/>
      </c>
      <c r="BP59" s="22" t="str">
        <f aca="false">IFERROR(VLOOKUP(BN$1&amp;":"&amp;BN59,'Finish order'!$E:$K,5,FALSE()),"")</f>
        <v/>
      </c>
      <c r="BQ59" s="30" t="str">
        <f aca="false">IFERROR(VLOOKUP(BN$1&amp;":"&amp;BN59,'Finish order'!$E:$K,3,FALSE()),"")</f>
        <v/>
      </c>
      <c r="BR59" s="22" t="str">
        <f aca="false">IFERROR(VLOOKUP(BN$1&amp;":"&amp;BN59,'Finish order'!$E:$K,2,FALSE()),"")</f>
        <v/>
      </c>
      <c r="BU59" s="22" t="n">
        <v>58</v>
      </c>
      <c r="BV59" s="30" t="str">
        <f aca="false">IFERROR(VLOOKUP(BU$1&amp;":"&amp;BU59,'Finish order'!$E:$K,4,FALSE()),"")</f>
        <v/>
      </c>
      <c r="BW59" s="22" t="str">
        <f aca="false">IFERROR(VLOOKUP(BU$1&amp;":"&amp;BU59,'Finish order'!$E:$K,5,FALSE()),"")</f>
        <v/>
      </c>
      <c r="BX59" s="30" t="str">
        <f aca="false">IFERROR(VLOOKUP(BU$1&amp;":"&amp;BU59,'Finish order'!$E:$K,3,FALSE()),"")</f>
        <v/>
      </c>
      <c r="BY59" s="22" t="str">
        <f aca="false">IFERROR(VLOOKUP(BU$1&amp;":"&amp;BU59,'Finish order'!$E:$K,2,FALSE()),"")</f>
        <v/>
      </c>
      <c r="CB59" s="22" t="n">
        <v>58</v>
      </c>
      <c r="CC59" s="30" t="str">
        <f aca="false">IFERROR(VLOOKUP(CB$1&amp;":"&amp;CB59,'Finish order'!$E:$K,4,FALSE()),"")</f>
        <v/>
      </c>
      <c r="CD59" s="22" t="str">
        <f aca="false">IFERROR(VLOOKUP(CB$1&amp;":"&amp;CB59,'Finish order'!$E:$K,5,FALSE()),"")</f>
        <v/>
      </c>
      <c r="CE59" s="30" t="str">
        <f aca="false">IFERROR(VLOOKUP(CB$1&amp;":"&amp;CB59,'Finish order'!$E:$K,3,FALSE()),"")</f>
        <v/>
      </c>
      <c r="CF59" s="22" t="str">
        <f aca="false">IFERROR(VLOOKUP(CB$1&amp;":"&amp;CB59,'Finish order'!$E:$K,2,FALSE()),"")</f>
        <v/>
      </c>
      <c r="CI59" s="31" t="n">
        <v>58</v>
      </c>
      <c r="CJ59" s="22" t="str">
        <f aca="false">IFERROR(VLOOKUP(CI$1&amp;":"&amp;CI59,'Finish order'!$E:$K,4,FALSE()),"")</f>
        <v/>
      </c>
      <c r="CK59" s="22" t="str">
        <f aca="false">IFERROR(VLOOKUP(CI$1&amp;":"&amp;CI59,'Finish order'!$E:$K,5,FALSE()),"")</f>
        <v/>
      </c>
      <c r="CL59" s="30" t="str">
        <f aca="false">IFERROR(VLOOKUP(CI$1&amp;":"&amp;CI59,'Finish order'!$E:$K,3,FALSE()),"")</f>
        <v/>
      </c>
      <c r="CM59" s="22" t="str">
        <f aca="false">IFERROR(VLOOKUP(CI$1&amp;":"&amp;CI59,'Finish order'!$E:$K,2,FALSE()),"")</f>
        <v/>
      </c>
      <c r="CP59" s="31" t="n">
        <v>58</v>
      </c>
      <c r="CQ59" s="22" t="str">
        <f aca="false">IFERROR(VLOOKUP(CP$1&amp;":"&amp;CP59,'Finish order'!$E:$K,4,FALSE()),"")</f>
        <v/>
      </c>
      <c r="CR59" s="22" t="str">
        <f aca="false">IFERROR(VLOOKUP(CP$1&amp;":"&amp;CP59,'Finish order'!$E:$K,5,FALSE()),"")</f>
        <v/>
      </c>
      <c r="CS59" s="30" t="str">
        <f aca="false">IFERROR(VLOOKUP(CP$1&amp;":"&amp;CP59,'Finish order'!$E:$K,3,FALSE()),"")</f>
        <v/>
      </c>
      <c r="CT59" s="22" t="str">
        <f aca="false">IFERROR(VLOOKUP(CP$1&amp;":"&amp;CP59,'Finish order'!$E:$K,2,FALSE()),"")</f>
        <v/>
      </c>
      <c r="CW59" s="22" t="n">
        <v>58</v>
      </c>
      <c r="CX59" s="22" t="str">
        <f aca="false">IFERROR(VLOOKUP(CW$1&amp;":"&amp;CW59,'Finish order'!$E:$K,4,FALSE()),"")</f>
        <v/>
      </c>
      <c r="CY59" s="22" t="str">
        <f aca="false">IFERROR(VLOOKUP(CW$1&amp;":"&amp;CW59,'Finish order'!$E:$K,5,FALSE()),"")</f>
        <v/>
      </c>
      <c r="CZ59" s="30" t="str">
        <f aca="false">IFERROR(VLOOKUP(CW$1&amp;":"&amp;CW59,'Finish order'!$E:$K,3,FALSE()),"")</f>
        <v/>
      </c>
      <c r="DA59" s="22" t="str">
        <f aca="false">IFERROR(VLOOKUP(CW$1&amp;":"&amp;CW59,'Finish order'!$E:$K,2,FALSE()),"")</f>
        <v/>
      </c>
      <c r="DD59" s="22" t="n">
        <v>58</v>
      </c>
      <c r="DE59" s="22" t="str">
        <f aca="false">IFERROR(VLOOKUP(DD$1&amp;":"&amp;DD59,'Finish order'!$E:$K,4,FALSE()),"")</f>
        <v/>
      </c>
      <c r="DF59" s="22" t="str">
        <f aca="false">IFERROR(VLOOKUP(DD$1&amp;":"&amp;DD59,'Finish order'!$E:$K,5,FALSE()),"")</f>
        <v/>
      </c>
      <c r="DG59" s="30" t="str">
        <f aca="false">IFERROR(VLOOKUP(DD$1&amp;":"&amp;DD59,'Finish order'!$E:$K,3,FALSE()),"")</f>
        <v/>
      </c>
      <c r="DH59" s="22" t="str">
        <f aca="false">IFERROR(VLOOKUP(DD$1&amp;":"&amp;DD59,'Finish order'!$E:$K,2,FALSE()),"")</f>
        <v/>
      </c>
      <c r="DI59" s="30"/>
      <c r="DK59" s="22" t="n">
        <v>58</v>
      </c>
      <c r="DL59" s="22" t="str">
        <f aca="false">IFERROR(VLOOKUP(DK$1&amp;":"&amp;DK59,'Finish order'!$E:$K,4,FALSE()),"")</f>
        <v/>
      </c>
      <c r="DM59" s="22" t="str">
        <f aca="false">IFERROR(VLOOKUP(DK$1&amp;":"&amp;DK59,'Finish order'!$E:$K,5,FALSE()),"")</f>
        <v/>
      </c>
      <c r="DN59" s="30" t="str">
        <f aca="false">IFERROR(VLOOKUP(DK$1&amp;":"&amp;DK59,'Finish order'!$E:$K,3,FALSE()),"")</f>
        <v/>
      </c>
      <c r="DO59" s="22" t="str">
        <f aca="false">IFERROR(VLOOKUP(DK$1&amp;":"&amp;DK59,'Finish order'!$E:$K,2,FALSE()),"")</f>
        <v/>
      </c>
      <c r="DR59" s="22" t="n">
        <v>58</v>
      </c>
      <c r="DS59" s="22" t="str">
        <f aca="false">IFERROR(VLOOKUP(DR$1&amp;":"&amp;DR59,'Finish order'!$E:$K,4,FALSE()),"")</f>
        <v/>
      </c>
      <c r="DT59" s="22" t="str">
        <f aca="false">IFERROR(VLOOKUP(DR$1&amp;":"&amp;DR59,'Finish order'!$E:$K,5,FALSE()),"")</f>
        <v/>
      </c>
      <c r="DU59" s="30" t="str">
        <f aca="false">IFERROR(VLOOKUP(DR$1&amp;":"&amp;DR59,'Finish order'!$E:$K,3,FALSE()),"")</f>
        <v/>
      </c>
      <c r="DV59" s="22" t="str">
        <f aca="false">IFERROR(VLOOKUP(DR$1&amp;":"&amp;DR59,'Finish order'!$E:$K,2,FALSE()),"")</f>
        <v/>
      </c>
      <c r="DW59" s="30"/>
    </row>
    <row r="60" customFormat="false" ht="15" hidden="false" customHeight="false" outlineLevel="0" collapsed="false">
      <c r="A60" s="22" t="n">
        <v>59</v>
      </c>
      <c r="B60" s="22" t="str">
        <f aca="false">IFERROR(VLOOKUP($A$1&amp;":"&amp;A60,'Finish order'!C:K,6,FALSE()),"")</f>
        <v>Kevin Steven</v>
      </c>
      <c r="C60" s="22" t="str">
        <f aca="false">IFERROR(VLOOKUP(A$1&amp;":"&amp;A60,'Finish order'!$C:$K,9,FALSE()),"")</f>
        <v>M40</v>
      </c>
      <c r="D60" s="22" t="str">
        <f aca="false">IFERROR(VLOOKUP(A$1&amp;":"&amp;A60,'Finish order'!$C:$K,7,FALSE()),"")</f>
        <v>South Shields Harriers &amp; AC</v>
      </c>
      <c r="E60" s="30" t="n">
        <f aca="false">IFERROR(VLOOKUP($A$1&amp;":"&amp;A60,'Finish order'!C:K,5,FALSE()),"")</f>
        <v>0.0865046296296296</v>
      </c>
      <c r="F60" s="22" t="n">
        <f aca="false">IFERROR(VLOOKUP($A$1&amp;":"&amp;A60,'Finish order'!C:K,4,FALSE()),"")</f>
        <v>1150</v>
      </c>
      <c r="G60" s="31" t="n">
        <f aca="false" t="array" ref="G60:G60">IFERROR(SMALL(IF($D$2:$D969=D60,$A$2:$A$911*1.001),1),"")</f>
        <v>48.048</v>
      </c>
      <c r="H60" s="31" t="n">
        <f aca="false" t="array" ref="H60:H60">IFERROR(SMALL(IF($D$2:$D969=D60,$A$2:$A$911*1.0001),2),"")</f>
        <v>59.0059</v>
      </c>
      <c r="I60" s="31" t="str">
        <f aca="false" t="array" ref="I60:I60">IFERROR(SMALL(IF($D$2:$D969=D60,$A$2:$A$911*1.00001),3),"")</f>
        <v/>
      </c>
      <c r="J60" s="31" t="str">
        <f aca="false" t="array" ref="J60:J60">IFERROR(SMALL(IF($D$2:$D969=D60,$A$2:$A$911*1.000001),4),"")</f>
        <v/>
      </c>
      <c r="K60" s="31" t="str">
        <f aca="false">IF(A60&lt;&gt;"", IF(COUNT(G60:J60)=4, SUM(G60:J60), "No"), "")</f>
        <v>No</v>
      </c>
      <c r="L60" s="31" t="str">
        <f aca="false">IF(A60&lt;&gt;"", IF(COUNT(G60:I60)=3, SUM(G60:I60), "No"), "")</f>
        <v>No</v>
      </c>
      <c r="M60" s="31" t="n">
        <f aca="false">IF(A60&lt;&gt;"", IF(COUNT(G60:H60)=2, SUM(G60:H60), "No"), "")</f>
        <v>107.0539</v>
      </c>
      <c r="N60" s="31" t="str">
        <f aca="false">Table1[[#This Row],[Club]]&amp;":"&amp;Table1[[#Headers],[Male]]</f>
        <v>South Shields Harriers &amp; AC:Male</v>
      </c>
      <c r="P60" s="22" t="n">
        <v>59</v>
      </c>
      <c r="Q60" s="22" t="str">
        <f aca="false">IFERROR(VLOOKUP(P$1&amp;":"&amp;P60,'Finish order'!$C:$K,6,FALSE()),"")</f>
        <v/>
      </c>
      <c r="R60" s="22" t="str">
        <f aca="false">IFERROR(VLOOKUP(P$1&amp;":"&amp;P60,'Finish order'!$C:$K,9,FALSE()),"")</f>
        <v/>
      </c>
      <c r="S60" s="22" t="str">
        <f aca="false">IFERROR(VLOOKUP(P$1&amp;":"&amp;P60,'Finish order'!$C:$K,7,FALSE()),"")</f>
        <v/>
      </c>
      <c r="T60" s="30" t="str">
        <f aca="false">IFERROR(VLOOKUP(P$1&amp;":"&amp;P60,'Finish order'!$C:$K,5,FALSE()),"")</f>
        <v/>
      </c>
      <c r="U60" s="22" t="str">
        <f aca="false">IFERROR(VLOOKUP(P$1&amp;":"&amp;P60,'Finish order'!$C:$K,4,FALSE()),"")</f>
        <v/>
      </c>
      <c r="V60" s="31" t="str">
        <f aca="false" t="array" ref="V60:V60">IFERROR(SMALL(IF($S$2:$S969=S60,$P$2:$P$911*1.001),1),"")</f>
        <v/>
      </c>
      <c r="W60" s="31" t="str">
        <f aca="false" t="array" ref="W60:W60">IFERROR(SMALL(IF($S$2:$S969=S60,$P$2:$P$911*1.0001),2),"")</f>
        <v/>
      </c>
      <c r="X60" s="31" t="str">
        <f aca="false" t="array" ref="X60:X60">IFERROR(SMALL(IF($S$2:$S969=S60,$P$2:$P$911*1.00001),3),"")</f>
        <v/>
      </c>
      <c r="Y60" s="31" t="str">
        <f aca="false" t="array" ref="Y60:Y60">IFERROR(SMALL(IF($S$2:$S969=S60,$P$2:$P$911*1.000001),4),"")</f>
        <v/>
      </c>
      <c r="Z60" s="31" t="str">
        <f aca="false">IF(P60&lt;&gt;"", IF(COUNT(V60:Y60)=4, SUM(V60:Y60), "No"), "")</f>
        <v>No</v>
      </c>
      <c r="AA60" s="31" t="str">
        <f aca="false">IF(P60&lt;&gt;"", IF(COUNT(V60:X60)=3, SUM(V60:X60), "No"), "")</f>
        <v>No</v>
      </c>
      <c r="AB60" s="31" t="str">
        <f aca="false">IF(P60&lt;&gt;"", IF(COUNT(V60:W60)=2, SUM(V60:W60), "No"), "")</f>
        <v>No</v>
      </c>
      <c r="AC60" s="31" t="str">
        <f aca="false">Table4[[#This Row],[Club]]&amp;":"&amp;Table4[[#Headers],[Female]]</f>
        <v>:Female</v>
      </c>
      <c r="AE60" s="22" t="n">
        <v>59</v>
      </c>
      <c r="AF60" s="22" t="str">
        <f aca="false">IFERROR(VLOOKUP(AE$1&amp;":"&amp;AE60,'Finish order'!$E:$K,4,FALSE()),"")</f>
        <v/>
      </c>
      <c r="AG60" s="22" t="str">
        <f aca="false">IFERROR(VLOOKUP(AE$1&amp;":"&amp;AE60,'Finish order'!$E:$K,5,FALSE()),"")</f>
        <v/>
      </c>
      <c r="AH60" s="30" t="str">
        <f aca="false">IFERROR(VLOOKUP(AE$1&amp;":"&amp;AE60,'Finish order'!$E:$K,3,FALSE()),"")</f>
        <v/>
      </c>
      <c r="AI60" s="22" t="str">
        <f aca="false">IFERROR(VLOOKUP(AE$1&amp;":"&amp;AE60,'Finish order'!$E:$K,2,FALSE()),"")</f>
        <v/>
      </c>
      <c r="AL60" s="22" t="n">
        <v>59</v>
      </c>
      <c r="AM60" s="22" t="str">
        <f aca="false">IFERROR(VLOOKUP(AL$1&amp;":"&amp;AL60,'Finish order'!$E:$K,4,FALSE()),"")</f>
        <v/>
      </c>
      <c r="AN60" s="22" t="str">
        <f aca="false">IFERROR(VLOOKUP(AL$1&amp;":"&amp;AL60,'Finish order'!$E:$K,5,FALSE()),"")</f>
        <v/>
      </c>
      <c r="AO60" s="30" t="str">
        <f aca="false">IFERROR(VLOOKUP(AL$1&amp;":"&amp;AL60,'Finish order'!$E:$K,3,FALSE()),"")</f>
        <v/>
      </c>
      <c r="AP60" s="22" t="str">
        <f aca="false">IFERROR(VLOOKUP(AL$1&amp;":"&amp;AL60,'Finish order'!$E:$K,2,FALSE()),"")</f>
        <v/>
      </c>
      <c r="AS60" s="22" t="n">
        <v>59</v>
      </c>
      <c r="AT60" s="22" t="str">
        <f aca="false">IFERROR(VLOOKUP(AS$1&amp;":"&amp;AS60,'Finish order'!$E:$K,4,FALSE()),"")</f>
        <v/>
      </c>
      <c r="AU60" s="22" t="str">
        <f aca="false">IFERROR(VLOOKUP(AS$1&amp;":"&amp;AS60,'Finish order'!$E:$K,5,FALSE()),"")</f>
        <v/>
      </c>
      <c r="AV60" s="30" t="str">
        <f aca="false">IFERROR(VLOOKUP(AS$1&amp;":"&amp;AS60,'Finish order'!$E:$K,3,FALSE()),"")</f>
        <v/>
      </c>
      <c r="AW60" s="22" t="str">
        <f aca="false">IFERROR(VLOOKUP(AS$1&amp;":"&amp;AS60,'Finish order'!$E:$K,2,FALSE()),"")</f>
        <v/>
      </c>
      <c r="AZ60" s="22" t="n">
        <v>59</v>
      </c>
      <c r="BA60" s="22" t="str">
        <f aca="false">IFERROR(VLOOKUP(AZ$1&amp;":"&amp;AZ60,'Finish order'!$E:$K,4,FALSE()),"")</f>
        <v/>
      </c>
      <c r="BB60" s="22" t="str">
        <f aca="false">IFERROR(VLOOKUP(AZ$1&amp;":"&amp;AZ60,'Finish order'!$E:$K,5,FALSE()),"")</f>
        <v/>
      </c>
      <c r="BC60" s="30" t="str">
        <f aca="false">IFERROR(VLOOKUP(AZ$1&amp;":"&amp;AZ60,'Finish order'!$E:$K,3,FALSE()),"")</f>
        <v/>
      </c>
      <c r="BD60" s="22" t="str">
        <f aca="false">IFERROR(VLOOKUP(AZ$1&amp;":"&amp;AZ60,'Finish order'!$E:$K,2,FALSE()),"")</f>
        <v/>
      </c>
      <c r="BG60" s="22" t="n">
        <v>59</v>
      </c>
      <c r="BH60" s="22" t="str">
        <f aca="false">IFERROR(VLOOKUP(BG$1&amp;":"&amp;BG60,'Finish order'!$E:$K,4,FALSE()),"")</f>
        <v/>
      </c>
      <c r="BI60" s="22" t="str">
        <f aca="false">IFERROR(VLOOKUP(BG$1&amp;":"&amp;BG60,'Finish order'!$E:$K,5,FALSE()),"")</f>
        <v/>
      </c>
      <c r="BJ60" s="30" t="str">
        <f aca="false">IFERROR(VLOOKUP(BG$1&amp;":"&amp;BG60,'Finish order'!$E:$K,3,FALSE()),"")</f>
        <v/>
      </c>
      <c r="BK60" s="22" t="str">
        <f aca="false">IFERROR(VLOOKUP(BG$1&amp;":"&amp;BG60,'Finish order'!$E:$K,2,FALSE()),"")</f>
        <v/>
      </c>
      <c r="BN60" s="22" t="n">
        <v>59</v>
      </c>
      <c r="BO60" s="22" t="str">
        <f aca="false">IFERROR(VLOOKUP(BN$1&amp;":"&amp;BN60,'Finish order'!$E:$K,4,FALSE()),"")</f>
        <v/>
      </c>
      <c r="BP60" s="22" t="str">
        <f aca="false">IFERROR(VLOOKUP(BN$1&amp;":"&amp;BN60,'Finish order'!$E:$K,5,FALSE()),"")</f>
        <v/>
      </c>
      <c r="BQ60" s="30" t="str">
        <f aca="false">IFERROR(VLOOKUP(BN$1&amp;":"&amp;BN60,'Finish order'!$E:$K,3,FALSE()),"")</f>
        <v/>
      </c>
      <c r="BR60" s="22" t="str">
        <f aca="false">IFERROR(VLOOKUP(BN$1&amp;":"&amp;BN60,'Finish order'!$E:$K,2,FALSE()),"")</f>
        <v/>
      </c>
      <c r="BU60" s="22" t="n">
        <v>59</v>
      </c>
      <c r="BV60" s="30" t="str">
        <f aca="false">IFERROR(VLOOKUP(BU$1&amp;":"&amp;BU60,'Finish order'!$E:$K,4,FALSE()),"")</f>
        <v/>
      </c>
      <c r="BW60" s="22" t="str">
        <f aca="false">IFERROR(VLOOKUP(BU$1&amp;":"&amp;BU60,'Finish order'!$E:$K,5,FALSE()),"")</f>
        <v/>
      </c>
      <c r="BX60" s="30" t="str">
        <f aca="false">IFERROR(VLOOKUP(BU$1&amp;":"&amp;BU60,'Finish order'!$E:$K,3,FALSE()),"")</f>
        <v/>
      </c>
      <c r="BY60" s="22" t="str">
        <f aca="false">IFERROR(VLOOKUP(BU$1&amp;":"&amp;BU60,'Finish order'!$E:$K,2,FALSE()),"")</f>
        <v/>
      </c>
      <c r="CB60" s="22" t="n">
        <v>59</v>
      </c>
      <c r="CC60" s="30" t="str">
        <f aca="false">IFERROR(VLOOKUP(CB$1&amp;":"&amp;CB60,'Finish order'!$E:$K,4,FALSE()),"")</f>
        <v/>
      </c>
      <c r="CD60" s="22" t="str">
        <f aca="false">IFERROR(VLOOKUP(CB$1&amp;":"&amp;CB60,'Finish order'!$E:$K,5,FALSE()),"")</f>
        <v/>
      </c>
      <c r="CE60" s="30" t="str">
        <f aca="false">IFERROR(VLOOKUP(CB$1&amp;":"&amp;CB60,'Finish order'!$E:$K,3,FALSE()),"")</f>
        <v/>
      </c>
      <c r="CF60" s="22" t="str">
        <f aca="false">IFERROR(VLOOKUP(CB$1&amp;":"&amp;CB60,'Finish order'!$E:$K,2,FALSE()),"")</f>
        <v/>
      </c>
      <c r="CI60" s="31" t="n">
        <v>59</v>
      </c>
      <c r="CJ60" s="22" t="str">
        <f aca="false">IFERROR(VLOOKUP(CI$1&amp;":"&amp;CI60,'Finish order'!$E:$K,4,FALSE()),"")</f>
        <v/>
      </c>
      <c r="CK60" s="22" t="str">
        <f aca="false">IFERROR(VLOOKUP(CI$1&amp;":"&amp;CI60,'Finish order'!$E:$K,5,FALSE()),"")</f>
        <v/>
      </c>
      <c r="CL60" s="30" t="str">
        <f aca="false">IFERROR(VLOOKUP(CI$1&amp;":"&amp;CI60,'Finish order'!$E:$K,3,FALSE()),"")</f>
        <v/>
      </c>
      <c r="CM60" s="22" t="str">
        <f aca="false">IFERROR(VLOOKUP(CI$1&amp;":"&amp;CI60,'Finish order'!$E:$K,2,FALSE()),"")</f>
        <v/>
      </c>
      <c r="CP60" s="31" t="n">
        <v>59</v>
      </c>
      <c r="CQ60" s="22" t="str">
        <f aca="false">IFERROR(VLOOKUP(CP$1&amp;":"&amp;CP60,'Finish order'!$E:$K,4,FALSE()),"")</f>
        <v/>
      </c>
      <c r="CR60" s="22" t="str">
        <f aca="false">IFERROR(VLOOKUP(CP$1&amp;":"&amp;CP60,'Finish order'!$E:$K,5,FALSE()),"")</f>
        <v/>
      </c>
      <c r="CS60" s="30" t="str">
        <f aca="false">IFERROR(VLOOKUP(CP$1&amp;":"&amp;CP60,'Finish order'!$E:$K,3,FALSE()),"")</f>
        <v/>
      </c>
      <c r="CT60" s="22" t="str">
        <f aca="false">IFERROR(VLOOKUP(CP$1&amp;":"&amp;CP60,'Finish order'!$E:$K,2,FALSE()),"")</f>
        <v/>
      </c>
      <c r="CW60" s="22" t="n">
        <v>59</v>
      </c>
      <c r="CX60" s="22" t="str">
        <f aca="false">IFERROR(VLOOKUP(CW$1&amp;":"&amp;CW60,'Finish order'!$E:$K,4,FALSE()),"")</f>
        <v/>
      </c>
      <c r="CY60" s="22" t="str">
        <f aca="false">IFERROR(VLOOKUP(CW$1&amp;":"&amp;CW60,'Finish order'!$E:$K,5,FALSE()),"")</f>
        <v/>
      </c>
      <c r="CZ60" s="30" t="str">
        <f aca="false">IFERROR(VLOOKUP(CW$1&amp;":"&amp;CW60,'Finish order'!$E:$K,3,FALSE()),"")</f>
        <v/>
      </c>
      <c r="DA60" s="22" t="str">
        <f aca="false">IFERROR(VLOOKUP(CW$1&amp;":"&amp;CW60,'Finish order'!$E:$K,2,FALSE()),"")</f>
        <v/>
      </c>
      <c r="DD60" s="22" t="n">
        <v>59</v>
      </c>
      <c r="DE60" s="22" t="str">
        <f aca="false">IFERROR(VLOOKUP(DD$1&amp;":"&amp;DD60,'Finish order'!$E:$K,4,FALSE()),"")</f>
        <v/>
      </c>
      <c r="DF60" s="22" t="str">
        <f aca="false">IFERROR(VLOOKUP(DD$1&amp;":"&amp;DD60,'Finish order'!$E:$K,5,FALSE()),"")</f>
        <v/>
      </c>
      <c r="DG60" s="30" t="str">
        <f aca="false">IFERROR(VLOOKUP(DD$1&amp;":"&amp;DD60,'Finish order'!$E:$K,3,FALSE()),"")</f>
        <v/>
      </c>
      <c r="DH60" s="22" t="str">
        <f aca="false">IFERROR(VLOOKUP(DD$1&amp;":"&amp;DD60,'Finish order'!$E:$K,2,FALSE()),"")</f>
        <v/>
      </c>
      <c r="DI60" s="30"/>
      <c r="DK60" s="22" t="n">
        <v>59</v>
      </c>
      <c r="DL60" s="22" t="str">
        <f aca="false">IFERROR(VLOOKUP(DK$1&amp;":"&amp;DK60,'Finish order'!$E:$K,4,FALSE()),"")</f>
        <v/>
      </c>
      <c r="DM60" s="22" t="str">
        <f aca="false">IFERROR(VLOOKUP(DK$1&amp;":"&amp;DK60,'Finish order'!$E:$K,5,FALSE()),"")</f>
        <v/>
      </c>
      <c r="DN60" s="30" t="str">
        <f aca="false">IFERROR(VLOOKUP(DK$1&amp;":"&amp;DK60,'Finish order'!$E:$K,3,FALSE()),"")</f>
        <v/>
      </c>
      <c r="DO60" s="22" t="str">
        <f aca="false">IFERROR(VLOOKUP(DK$1&amp;":"&amp;DK60,'Finish order'!$E:$K,2,FALSE()),"")</f>
        <v/>
      </c>
      <c r="DR60" s="22" t="n">
        <v>59</v>
      </c>
      <c r="DS60" s="22" t="str">
        <f aca="false">IFERROR(VLOOKUP(DR$1&amp;":"&amp;DR60,'Finish order'!$E:$K,4,FALSE()),"")</f>
        <v/>
      </c>
      <c r="DT60" s="22" t="str">
        <f aca="false">IFERROR(VLOOKUP(DR$1&amp;":"&amp;DR60,'Finish order'!$E:$K,5,FALSE()),"")</f>
        <v/>
      </c>
      <c r="DU60" s="30" t="str">
        <f aca="false">IFERROR(VLOOKUP(DR$1&amp;":"&amp;DR60,'Finish order'!$E:$K,3,FALSE()),"")</f>
        <v/>
      </c>
      <c r="DV60" s="22" t="str">
        <f aca="false">IFERROR(VLOOKUP(DR$1&amp;":"&amp;DR60,'Finish order'!$E:$K,2,FALSE()),"")</f>
        <v/>
      </c>
      <c r="DW60" s="30"/>
    </row>
    <row r="61" customFormat="false" ht="15" hidden="false" customHeight="false" outlineLevel="0" collapsed="false">
      <c r="A61" s="22" t="n">
        <v>60</v>
      </c>
      <c r="B61" s="22" t="str">
        <f aca="false">IFERROR(VLOOKUP($A$1&amp;":"&amp;A61,'Finish order'!C:K,6,FALSE()),"")</f>
        <v>Paul Cutler</v>
      </c>
      <c r="C61" s="22" t="str">
        <f aca="false">IFERROR(VLOOKUP(A$1&amp;":"&amp;A61,'Finish order'!$C:$K,9,FALSE()),"")</f>
        <v>M60</v>
      </c>
      <c r="D61" s="22" t="str">
        <f aca="false">IFERROR(VLOOKUP(A$1&amp;":"&amp;A61,'Finish order'!$C:$K,7,FALSE()),"")</f>
        <v>Individual#</v>
      </c>
      <c r="E61" s="30" t="n">
        <f aca="false">IFERROR(VLOOKUP($A$1&amp;":"&amp;A61,'Finish order'!C:K,5,FALSE()),"")</f>
        <v>0.086712962962963</v>
      </c>
      <c r="F61" s="22" t="n">
        <f aca="false">IFERROR(VLOOKUP($A$1&amp;":"&amp;A61,'Finish order'!C:K,4,FALSE()),"")</f>
        <v>1186</v>
      </c>
      <c r="G61" s="31" t="n">
        <f aca="false" t="array" ref="G61:G61">IFERROR(SMALL(IF($D$2:$D970=D61,$A$2:$A$911*1.001),1),"")</f>
        <v>11.011</v>
      </c>
      <c r="H61" s="31" t="n">
        <f aca="false" t="array" ref="H61:H61">IFERROR(SMALL(IF($D$2:$D970=D61,$A$2:$A$911*1.0001),2),"")</f>
        <v>15.0015</v>
      </c>
      <c r="I61" s="31" t="n">
        <f aca="false" t="array" ref="I61:I61">IFERROR(SMALL(IF($D$2:$D970=D61,$A$2:$A$911*1.00001),3),"")</f>
        <v>28.00028</v>
      </c>
      <c r="J61" s="31" t="n">
        <f aca="false" t="array" ref="J61:J61">IFERROR(SMALL(IF($D$2:$D970=D61,$A$2:$A$911*1.000001),4),"")</f>
        <v>33.000033</v>
      </c>
      <c r="K61" s="31" t="n">
        <f aca="false">IF(A61&lt;&gt;"", IF(COUNT(G61:J61)=4, SUM(G61:J61), "No"), "")</f>
        <v>87.012813</v>
      </c>
      <c r="L61" s="31" t="n">
        <f aca="false">IF(A61&lt;&gt;"", IF(COUNT(G61:I61)=3, SUM(G61:I61), "No"), "")</f>
        <v>54.01278</v>
      </c>
      <c r="M61" s="31" t="n">
        <f aca="false">IF(A61&lt;&gt;"", IF(COUNT(G61:H61)=2, SUM(G61:H61), "No"), "")</f>
        <v>26.0125</v>
      </c>
      <c r="N61" s="31" t="str">
        <f aca="false">Table1[[#This Row],[Club]]&amp;":"&amp;Table1[[#Headers],[Male]]</f>
        <v>Individual#:Male</v>
      </c>
      <c r="P61" s="22" t="n">
        <v>60</v>
      </c>
      <c r="Q61" s="22" t="str">
        <f aca="false">IFERROR(VLOOKUP(P$1&amp;":"&amp;P61,'Finish order'!$C:$K,6,FALSE()),"")</f>
        <v/>
      </c>
      <c r="R61" s="22" t="str">
        <f aca="false">IFERROR(VLOOKUP(P$1&amp;":"&amp;P61,'Finish order'!$C:$K,9,FALSE()),"")</f>
        <v/>
      </c>
      <c r="S61" s="22" t="str">
        <f aca="false">IFERROR(VLOOKUP(P$1&amp;":"&amp;P61,'Finish order'!$C:$K,7,FALSE()),"")</f>
        <v/>
      </c>
      <c r="T61" s="30" t="str">
        <f aca="false">IFERROR(VLOOKUP(P$1&amp;":"&amp;P61,'Finish order'!$C:$K,5,FALSE()),"")</f>
        <v/>
      </c>
      <c r="U61" s="22" t="str">
        <f aca="false">IFERROR(VLOOKUP(P$1&amp;":"&amp;P61,'Finish order'!$C:$K,4,FALSE()),"")</f>
        <v/>
      </c>
      <c r="V61" s="31" t="str">
        <f aca="false" t="array" ref="V61:V61">IFERROR(SMALL(IF($S$2:$S970=S61,$P$2:$P$911*1.001),1),"")</f>
        <v/>
      </c>
      <c r="W61" s="31" t="str">
        <f aca="false" t="array" ref="W61:W61">IFERROR(SMALL(IF($S$2:$S970=S61,$P$2:$P$911*1.0001),2),"")</f>
        <v/>
      </c>
      <c r="X61" s="31" t="str">
        <f aca="false" t="array" ref="X61:X61">IFERROR(SMALL(IF($S$2:$S970=S61,$P$2:$P$911*1.00001),3),"")</f>
        <v/>
      </c>
      <c r="Y61" s="31" t="str">
        <f aca="false" t="array" ref="Y61:Y61">IFERROR(SMALL(IF($S$2:$S970=S61,$P$2:$P$911*1.000001),4),"")</f>
        <v/>
      </c>
      <c r="Z61" s="31" t="str">
        <f aca="false">IF(P61&lt;&gt;"", IF(COUNT(V61:Y61)=4, SUM(V61:Y61), "No"), "")</f>
        <v>No</v>
      </c>
      <c r="AA61" s="31" t="str">
        <f aca="false">IF(P61&lt;&gt;"", IF(COUNT(V61:X61)=3, SUM(V61:X61), "No"), "")</f>
        <v>No</v>
      </c>
      <c r="AB61" s="31" t="str">
        <f aca="false">IF(P61&lt;&gt;"", IF(COUNT(V61:W61)=2, SUM(V61:W61), "No"), "")</f>
        <v>No</v>
      </c>
      <c r="AC61" s="31" t="str">
        <f aca="false">Table4[[#This Row],[Club]]&amp;":"&amp;Table4[[#Headers],[Female]]</f>
        <v>:Female</v>
      </c>
      <c r="AE61" s="22" t="n">
        <v>60</v>
      </c>
      <c r="AF61" s="22" t="str">
        <f aca="false">IFERROR(VLOOKUP(AE$1&amp;":"&amp;AE61,'Finish order'!$E:$K,4,FALSE()),"")</f>
        <v/>
      </c>
      <c r="AG61" s="22" t="str">
        <f aca="false">IFERROR(VLOOKUP(AE$1&amp;":"&amp;AE61,'Finish order'!$E:$K,5,FALSE()),"")</f>
        <v/>
      </c>
      <c r="AH61" s="30" t="str">
        <f aca="false">IFERROR(VLOOKUP(AE$1&amp;":"&amp;AE61,'Finish order'!$E:$K,3,FALSE()),"")</f>
        <v/>
      </c>
      <c r="AI61" s="22" t="str">
        <f aca="false">IFERROR(VLOOKUP(AE$1&amp;":"&amp;AE61,'Finish order'!$E:$K,2,FALSE()),"")</f>
        <v/>
      </c>
      <c r="AL61" s="22" t="n">
        <v>60</v>
      </c>
      <c r="AM61" s="22" t="str">
        <f aca="false">IFERROR(VLOOKUP(AL$1&amp;":"&amp;AL61,'Finish order'!$E:$K,4,FALSE()),"")</f>
        <v/>
      </c>
      <c r="AN61" s="22" t="str">
        <f aca="false">IFERROR(VLOOKUP(AL$1&amp;":"&amp;AL61,'Finish order'!$E:$K,5,FALSE()),"")</f>
        <v/>
      </c>
      <c r="AO61" s="30" t="str">
        <f aca="false">IFERROR(VLOOKUP(AL$1&amp;":"&amp;AL61,'Finish order'!$E:$K,3,FALSE()),"")</f>
        <v/>
      </c>
      <c r="AP61" s="22" t="str">
        <f aca="false">IFERROR(VLOOKUP(AL$1&amp;":"&amp;AL61,'Finish order'!$E:$K,2,FALSE()),"")</f>
        <v/>
      </c>
      <c r="AS61" s="22" t="n">
        <v>60</v>
      </c>
      <c r="AT61" s="22" t="str">
        <f aca="false">IFERROR(VLOOKUP(AS$1&amp;":"&amp;AS61,'Finish order'!$E:$K,4,FALSE()),"")</f>
        <v/>
      </c>
      <c r="AU61" s="22" t="str">
        <f aca="false">IFERROR(VLOOKUP(AS$1&amp;":"&amp;AS61,'Finish order'!$E:$K,5,FALSE()),"")</f>
        <v/>
      </c>
      <c r="AV61" s="30" t="str">
        <f aca="false">IFERROR(VLOOKUP(AS$1&amp;":"&amp;AS61,'Finish order'!$E:$K,3,FALSE()),"")</f>
        <v/>
      </c>
      <c r="AW61" s="22" t="str">
        <f aca="false">IFERROR(VLOOKUP(AS$1&amp;":"&amp;AS61,'Finish order'!$E:$K,2,FALSE()),"")</f>
        <v/>
      </c>
      <c r="AZ61" s="22" t="n">
        <v>60</v>
      </c>
      <c r="BA61" s="22" t="str">
        <f aca="false">IFERROR(VLOOKUP(AZ$1&amp;":"&amp;AZ61,'Finish order'!$E:$K,4,FALSE()),"")</f>
        <v/>
      </c>
      <c r="BB61" s="22" t="str">
        <f aca="false">IFERROR(VLOOKUP(AZ$1&amp;":"&amp;AZ61,'Finish order'!$E:$K,5,FALSE()),"")</f>
        <v/>
      </c>
      <c r="BC61" s="30" t="str">
        <f aca="false">IFERROR(VLOOKUP(AZ$1&amp;":"&amp;AZ61,'Finish order'!$E:$K,3,FALSE()),"")</f>
        <v/>
      </c>
      <c r="BD61" s="22" t="str">
        <f aca="false">IFERROR(VLOOKUP(AZ$1&amp;":"&amp;AZ61,'Finish order'!$E:$K,2,FALSE()),"")</f>
        <v/>
      </c>
      <c r="BG61" s="22" t="n">
        <v>60</v>
      </c>
      <c r="BH61" s="22" t="str">
        <f aca="false">IFERROR(VLOOKUP(BG$1&amp;":"&amp;BG61,'Finish order'!$E:$K,4,FALSE()),"")</f>
        <v/>
      </c>
      <c r="BI61" s="22" t="str">
        <f aca="false">IFERROR(VLOOKUP(BG$1&amp;":"&amp;BG61,'Finish order'!$E:$K,5,FALSE()),"")</f>
        <v/>
      </c>
      <c r="BJ61" s="30" t="str">
        <f aca="false">IFERROR(VLOOKUP(BG$1&amp;":"&amp;BG61,'Finish order'!$E:$K,3,FALSE()),"")</f>
        <v/>
      </c>
      <c r="BK61" s="22" t="str">
        <f aca="false">IFERROR(VLOOKUP(BG$1&amp;":"&amp;BG61,'Finish order'!$E:$K,2,FALSE()),"")</f>
        <v/>
      </c>
      <c r="BN61" s="22" t="n">
        <v>60</v>
      </c>
      <c r="BO61" s="22" t="str">
        <f aca="false">IFERROR(VLOOKUP(BN$1&amp;":"&amp;BN61,'Finish order'!$E:$K,4,FALSE()),"")</f>
        <v/>
      </c>
      <c r="BP61" s="22" t="str">
        <f aca="false">IFERROR(VLOOKUP(BN$1&amp;":"&amp;BN61,'Finish order'!$E:$K,5,FALSE()),"")</f>
        <v/>
      </c>
      <c r="BQ61" s="30" t="str">
        <f aca="false">IFERROR(VLOOKUP(BN$1&amp;":"&amp;BN61,'Finish order'!$E:$K,3,FALSE()),"")</f>
        <v/>
      </c>
      <c r="BR61" s="22" t="str">
        <f aca="false">IFERROR(VLOOKUP(BN$1&amp;":"&amp;BN61,'Finish order'!$E:$K,2,FALSE()),"")</f>
        <v/>
      </c>
      <c r="BU61" s="22" t="n">
        <v>60</v>
      </c>
      <c r="BV61" s="30" t="str">
        <f aca="false">IFERROR(VLOOKUP(BU$1&amp;":"&amp;BU61,'Finish order'!$E:$K,4,FALSE()),"")</f>
        <v/>
      </c>
      <c r="BW61" s="22" t="str">
        <f aca="false">IFERROR(VLOOKUP(BU$1&amp;":"&amp;BU61,'Finish order'!$E:$K,5,FALSE()),"")</f>
        <v/>
      </c>
      <c r="BX61" s="30" t="str">
        <f aca="false">IFERROR(VLOOKUP(BU$1&amp;":"&amp;BU61,'Finish order'!$E:$K,3,FALSE()),"")</f>
        <v/>
      </c>
      <c r="BY61" s="22" t="str">
        <f aca="false">IFERROR(VLOOKUP(BU$1&amp;":"&amp;BU61,'Finish order'!$E:$K,2,FALSE()),"")</f>
        <v/>
      </c>
      <c r="CB61" s="22" t="n">
        <v>60</v>
      </c>
      <c r="CC61" s="30" t="str">
        <f aca="false">IFERROR(VLOOKUP(CB$1&amp;":"&amp;CB61,'Finish order'!$E:$K,4,FALSE()),"")</f>
        <v/>
      </c>
      <c r="CD61" s="22" t="str">
        <f aca="false">IFERROR(VLOOKUP(CB$1&amp;":"&amp;CB61,'Finish order'!$E:$K,5,FALSE()),"")</f>
        <v/>
      </c>
      <c r="CE61" s="30" t="str">
        <f aca="false">IFERROR(VLOOKUP(CB$1&amp;":"&amp;CB61,'Finish order'!$E:$K,3,FALSE()),"")</f>
        <v/>
      </c>
      <c r="CF61" s="22" t="str">
        <f aca="false">IFERROR(VLOOKUP(CB$1&amp;":"&amp;CB61,'Finish order'!$E:$K,2,FALSE()),"")</f>
        <v/>
      </c>
      <c r="CI61" s="31" t="n">
        <v>60</v>
      </c>
      <c r="CJ61" s="22" t="str">
        <f aca="false">IFERROR(VLOOKUP(CI$1&amp;":"&amp;CI61,'Finish order'!$E:$K,4,FALSE()),"")</f>
        <v/>
      </c>
      <c r="CK61" s="22" t="str">
        <f aca="false">IFERROR(VLOOKUP(CI$1&amp;":"&amp;CI61,'Finish order'!$E:$K,5,FALSE()),"")</f>
        <v/>
      </c>
      <c r="CL61" s="30" t="str">
        <f aca="false">IFERROR(VLOOKUP(CI$1&amp;":"&amp;CI61,'Finish order'!$E:$K,3,FALSE()),"")</f>
        <v/>
      </c>
      <c r="CM61" s="22" t="str">
        <f aca="false">IFERROR(VLOOKUP(CI$1&amp;":"&amp;CI61,'Finish order'!$E:$K,2,FALSE()),"")</f>
        <v/>
      </c>
      <c r="CP61" s="31" t="n">
        <v>60</v>
      </c>
      <c r="CQ61" s="22" t="str">
        <f aca="false">IFERROR(VLOOKUP(CP$1&amp;":"&amp;CP61,'Finish order'!$E:$K,4,FALSE()),"")</f>
        <v/>
      </c>
      <c r="CR61" s="22" t="str">
        <f aca="false">IFERROR(VLOOKUP(CP$1&amp;":"&amp;CP61,'Finish order'!$E:$K,5,FALSE()),"")</f>
        <v/>
      </c>
      <c r="CS61" s="30" t="str">
        <f aca="false">IFERROR(VLOOKUP(CP$1&amp;":"&amp;CP61,'Finish order'!$E:$K,3,FALSE()),"")</f>
        <v/>
      </c>
      <c r="CT61" s="22" t="str">
        <f aca="false">IFERROR(VLOOKUP(CP$1&amp;":"&amp;CP61,'Finish order'!$E:$K,2,FALSE()),"")</f>
        <v/>
      </c>
      <c r="CW61" s="22" t="n">
        <v>60</v>
      </c>
      <c r="CX61" s="22" t="str">
        <f aca="false">IFERROR(VLOOKUP(CW$1&amp;":"&amp;CW61,'Finish order'!$E:$K,4,FALSE()),"")</f>
        <v/>
      </c>
      <c r="CY61" s="22" t="str">
        <f aca="false">IFERROR(VLOOKUP(CW$1&amp;":"&amp;CW61,'Finish order'!$E:$K,5,FALSE()),"")</f>
        <v/>
      </c>
      <c r="CZ61" s="30" t="str">
        <f aca="false">IFERROR(VLOOKUP(CW$1&amp;":"&amp;CW61,'Finish order'!$E:$K,3,FALSE()),"")</f>
        <v/>
      </c>
      <c r="DA61" s="22" t="str">
        <f aca="false">IFERROR(VLOOKUP(CW$1&amp;":"&amp;CW61,'Finish order'!$E:$K,2,FALSE()),"")</f>
        <v/>
      </c>
      <c r="DD61" s="22" t="n">
        <v>60</v>
      </c>
      <c r="DE61" s="22" t="str">
        <f aca="false">IFERROR(VLOOKUP(DD$1&amp;":"&amp;DD61,'Finish order'!$E:$K,4,FALSE()),"")</f>
        <v/>
      </c>
      <c r="DF61" s="22" t="str">
        <f aca="false">IFERROR(VLOOKUP(DD$1&amp;":"&amp;DD61,'Finish order'!$E:$K,5,FALSE()),"")</f>
        <v/>
      </c>
      <c r="DG61" s="30" t="str">
        <f aca="false">IFERROR(VLOOKUP(DD$1&amp;":"&amp;DD61,'Finish order'!$E:$K,3,FALSE()),"")</f>
        <v/>
      </c>
      <c r="DH61" s="22" t="str">
        <f aca="false">IFERROR(VLOOKUP(DD$1&amp;":"&amp;DD61,'Finish order'!$E:$K,2,FALSE()),"")</f>
        <v/>
      </c>
      <c r="DI61" s="30"/>
      <c r="DK61" s="22" t="n">
        <v>60</v>
      </c>
      <c r="DL61" s="22" t="str">
        <f aca="false">IFERROR(VLOOKUP(DK$1&amp;":"&amp;DK61,'Finish order'!$E:$K,4,FALSE()),"")</f>
        <v/>
      </c>
      <c r="DM61" s="22" t="str">
        <f aca="false">IFERROR(VLOOKUP(DK$1&amp;":"&amp;DK61,'Finish order'!$E:$K,5,FALSE()),"")</f>
        <v/>
      </c>
      <c r="DN61" s="30" t="str">
        <f aca="false">IFERROR(VLOOKUP(DK$1&amp;":"&amp;DK61,'Finish order'!$E:$K,3,FALSE()),"")</f>
        <v/>
      </c>
      <c r="DO61" s="22" t="str">
        <f aca="false">IFERROR(VLOOKUP(DK$1&amp;":"&amp;DK61,'Finish order'!$E:$K,2,FALSE()),"")</f>
        <v/>
      </c>
      <c r="DR61" s="22" t="n">
        <v>60</v>
      </c>
      <c r="DS61" s="22" t="str">
        <f aca="false">IFERROR(VLOOKUP(DR$1&amp;":"&amp;DR61,'Finish order'!$E:$K,4,FALSE()),"")</f>
        <v/>
      </c>
      <c r="DT61" s="22" t="str">
        <f aca="false">IFERROR(VLOOKUP(DR$1&amp;":"&amp;DR61,'Finish order'!$E:$K,5,FALSE()),"")</f>
        <v/>
      </c>
      <c r="DU61" s="30" t="str">
        <f aca="false">IFERROR(VLOOKUP(DR$1&amp;":"&amp;DR61,'Finish order'!$E:$K,3,FALSE()),"")</f>
        <v/>
      </c>
      <c r="DV61" s="22" t="str">
        <f aca="false">IFERROR(VLOOKUP(DR$1&amp;":"&amp;DR61,'Finish order'!$E:$K,2,FALSE()),"")</f>
        <v/>
      </c>
      <c r="DW61" s="30"/>
    </row>
    <row r="62" customFormat="false" ht="15" hidden="false" customHeight="false" outlineLevel="0" collapsed="false">
      <c r="A62" s="22" t="n">
        <v>61</v>
      </c>
      <c r="B62" s="22" t="str">
        <f aca="false">IFERROR(VLOOKUP($A$1&amp;":"&amp;A62,'Finish order'!C:K,6,FALSE()),"")</f>
        <v>Ian Robinson</v>
      </c>
      <c r="C62" s="22" t="str">
        <f aca="false">IFERROR(VLOOKUP(A$1&amp;":"&amp;A62,'Finish order'!$C:$K,9,FALSE()),"")</f>
        <v>M60</v>
      </c>
      <c r="D62" s="22" t="str">
        <f aca="false">IFERROR(VLOOKUP(A$1&amp;":"&amp;A62,'Finish order'!$C:$K,7,FALSE()),"")</f>
        <v>Esk Valley Fell Club</v>
      </c>
      <c r="E62" s="30" t="n">
        <f aca="false">IFERROR(VLOOKUP($A$1&amp;":"&amp;A62,'Finish order'!C:K,5,FALSE()),"")</f>
        <v>0.093587962962963</v>
      </c>
      <c r="F62" s="22" t="n">
        <f aca="false">IFERROR(VLOOKUP($A$1&amp;":"&amp;A62,'Finish order'!C:K,4,FALSE()),"")</f>
        <v>909</v>
      </c>
      <c r="G62" s="31" t="n">
        <f aca="false" t="array" ref="G62:G62">IFERROR(SMALL(IF($D$2:$D971=D62,$A$2:$A$911*1.001),1),"")</f>
        <v>5.005</v>
      </c>
      <c r="H62" s="31" t="n">
        <f aca="false" t="array" ref="H62:H62">IFERROR(SMALL(IF($D$2:$D971=D62,$A$2:$A$911*1.0001),2),"")</f>
        <v>7.0007</v>
      </c>
      <c r="I62" s="31" t="n">
        <f aca="false" t="array" ref="I62:I62">IFERROR(SMALL(IF($D$2:$D971=D62,$A$2:$A$911*1.00001),3),"")</f>
        <v>8.00008</v>
      </c>
      <c r="J62" s="31" t="n">
        <f aca="false" t="array" ref="J62:J62">IFERROR(SMALL(IF($D$2:$D971=D62,$A$2:$A$911*1.000001),4),"")</f>
        <v>22.000022</v>
      </c>
      <c r="K62" s="31" t="n">
        <f aca="false">IF(A62&lt;&gt;"", IF(COUNT(G62:J62)=4, SUM(G62:J62), "No"), "")</f>
        <v>42.005802</v>
      </c>
      <c r="L62" s="31" t="n">
        <f aca="false">IF(A62&lt;&gt;"", IF(COUNT(G62:I62)=3, SUM(G62:I62), "No"), "")</f>
        <v>20.00578</v>
      </c>
      <c r="M62" s="31" t="n">
        <f aca="false">IF(A62&lt;&gt;"", IF(COUNT(G62:H62)=2, SUM(G62:H62), "No"), "")</f>
        <v>12.0057</v>
      </c>
      <c r="N62" s="31" t="str">
        <f aca="false">Table1[[#This Row],[Club]]&amp;":"&amp;Table1[[#Headers],[Male]]</f>
        <v>Esk Valley Fell Club:Male</v>
      </c>
      <c r="P62" s="22" t="n">
        <v>61</v>
      </c>
      <c r="Q62" s="22" t="str">
        <f aca="false">IFERROR(VLOOKUP(P$1&amp;":"&amp;P62,'Finish order'!$C:$K,6,FALSE()),"")</f>
        <v/>
      </c>
      <c r="R62" s="22" t="str">
        <f aca="false">IFERROR(VLOOKUP(P$1&amp;":"&amp;P62,'Finish order'!$C:$K,9,FALSE()),"")</f>
        <v/>
      </c>
      <c r="S62" s="22" t="str">
        <f aca="false">IFERROR(VLOOKUP(P$1&amp;":"&amp;P62,'Finish order'!$C:$K,7,FALSE()),"")</f>
        <v/>
      </c>
      <c r="T62" s="30" t="str">
        <f aca="false">IFERROR(VLOOKUP(P$1&amp;":"&amp;P62,'Finish order'!$C:$K,5,FALSE()),"")</f>
        <v/>
      </c>
      <c r="U62" s="22" t="str">
        <f aca="false">IFERROR(VLOOKUP(P$1&amp;":"&amp;P62,'Finish order'!$C:$K,4,FALSE()),"")</f>
        <v/>
      </c>
      <c r="V62" s="31" t="str">
        <f aca="false" t="array" ref="V62:V62">IFERROR(SMALL(IF($S$2:$S971=S62,$P$2:$P$911*1.001),1),"")</f>
        <v/>
      </c>
      <c r="W62" s="31" t="str">
        <f aca="false" t="array" ref="W62:W62">IFERROR(SMALL(IF($S$2:$S971=S62,$P$2:$P$911*1.0001),2),"")</f>
        <v/>
      </c>
      <c r="X62" s="31" t="str">
        <f aca="false" t="array" ref="X62:X62">IFERROR(SMALL(IF($S$2:$S971=S62,$P$2:$P$911*1.00001),3),"")</f>
        <v/>
      </c>
      <c r="Y62" s="31" t="str">
        <f aca="false" t="array" ref="Y62:Y62">IFERROR(SMALL(IF($S$2:$S971=S62,$P$2:$P$911*1.000001),4),"")</f>
        <v/>
      </c>
      <c r="Z62" s="31" t="str">
        <f aca="false">IF(P62&lt;&gt;"", IF(COUNT(V62:Y62)=4, SUM(V62:Y62), "No"), "")</f>
        <v>No</v>
      </c>
      <c r="AA62" s="31" t="str">
        <f aca="false">IF(P62&lt;&gt;"", IF(COUNT(V62:X62)=3, SUM(V62:X62), "No"), "")</f>
        <v>No</v>
      </c>
      <c r="AB62" s="31" t="str">
        <f aca="false">IF(P62&lt;&gt;"", IF(COUNT(V62:W62)=2, SUM(V62:W62), "No"), "")</f>
        <v>No</v>
      </c>
      <c r="AC62" s="31" t="str">
        <f aca="false">Table4[[#This Row],[Club]]&amp;":"&amp;Table4[[#Headers],[Female]]</f>
        <v>:Female</v>
      </c>
      <c r="AH62" s="30"/>
      <c r="AO62" s="30"/>
      <c r="AV62" s="30"/>
      <c r="BC62" s="30"/>
      <c r="BJ62" s="30"/>
      <c r="BQ62" s="30"/>
      <c r="BX62" s="30"/>
      <c r="CE62" s="30"/>
      <c r="CL62" s="30"/>
      <c r="CS62" s="30"/>
      <c r="CZ62" s="30"/>
      <c r="DG62" s="30"/>
      <c r="DN62" s="30"/>
      <c r="DU62" s="30"/>
    </row>
    <row r="63" customFormat="false" ht="15" hidden="false" customHeight="false" outlineLevel="0" collapsed="false">
      <c r="A63" s="22" t="n">
        <v>62</v>
      </c>
      <c r="B63" s="22" t="str">
        <f aca="false">IFERROR(VLOOKUP($A$1&amp;":"&amp;A63,'Finish order'!C:K,6,FALSE()),"")</f>
        <v/>
      </c>
      <c r="C63" s="22" t="str">
        <f aca="false">IFERROR(VLOOKUP(A$1&amp;":"&amp;A63,'Finish order'!$C:$K,9,FALSE()),"")</f>
        <v/>
      </c>
      <c r="D63" s="22" t="str">
        <f aca="false">IFERROR(VLOOKUP(A$1&amp;":"&amp;A63,'Finish order'!$C:$K,7,FALSE()),"")</f>
        <v/>
      </c>
      <c r="E63" s="30" t="str">
        <f aca="false">IFERROR(VLOOKUP($A$1&amp;":"&amp;A63,'Finish order'!C:K,5,FALSE()),"")</f>
        <v/>
      </c>
      <c r="F63" s="22" t="str">
        <f aca="false">IFERROR(VLOOKUP($A$1&amp;":"&amp;A63,'Finish order'!C:K,4,FALSE()),"")</f>
        <v/>
      </c>
      <c r="G63" s="31" t="str">
        <f aca="false" t="array" ref="G63:G63">IFERROR(SMALL(IF($D$2:$D972=D63,$A$2:$A$911*1.001),1),"")</f>
        <v/>
      </c>
      <c r="H63" s="31" t="str">
        <f aca="false" t="array" ref="H63:H63">IFERROR(SMALL(IF($D$2:$D972=D63,$A$2:$A$911*1.0001),2),"")</f>
        <v/>
      </c>
      <c r="I63" s="31" t="str">
        <f aca="false" t="array" ref="I63:I63">IFERROR(SMALL(IF($D$2:$D972=D63,$A$2:$A$911*1.00001),3),"")</f>
        <v/>
      </c>
      <c r="J63" s="31" t="str">
        <f aca="false" t="array" ref="J63:J63">IFERROR(SMALL(IF($D$2:$D972=D63,$A$2:$A$911*1.000001),4),"")</f>
        <v/>
      </c>
      <c r="K63" s="31" t="str">
        <f aca="false">IF(A63&lt;&gt;"", IF(COUNT(G63:J63)=4, SUM(G63:J63), "No"), "")</f>
        <v>No</v>
      </c>
      <c r="L63" s="31" t="str">
        <f aca="false">IF(A63&lt;&gt;"", IF(COUNT(G63:I63)=3, SUM(G63:I63), "No"), "")</f>
        <v>No</v>
      </c>
      <c r="M63" s="31" t="str">
        <f aca="false">IF(A63&lt;&gt;"", IF(COUNT(G63:H63)=2, SUM(G63:H63), "No"), "")</f>
        <v>No</v>
      </c>
      <c r="N63" s="31" t="str">
        <f aca="false">Table1[[#This Row],[Club]]&amp;":"&amp;Table1[[#Headers],[Male]]</f>
        <v>:Male</v>
      </c>
      <c r="P63" s="22" t="n">
        <v>62</v>
      </c>
      <c r="Q63" s="22" t="str">
        <f aca="false">IFERROR(VLOOKUP(P$1&amp;":"&amp;P63,'Finish order'!$C:$K,6,FALSE()),"")</f>
        <v/>
      </c>
      <c r="R63" s="22" t="str">
        <f aca="false">IFERROR(VLOOKUP(P$1&amp;":"&amp;P63,'Finish order'!$C:$K,9,FALSE()),"")</f>
        <v/>
      </c>
      <c r="S63" s="22" t="str">
        <f aca="false">IFERROR(VLOOKUP(P$1&amp;":"&amp;P63,'Finish order'!$C:$K,7,FALSE()),"")</f>
        <v/>
      </c>
      <c r="T63" s="30" t="str">
        <f aca="false">IFERROR(VLOOKUP(P$1&amp;":"&amp;P63,'Finish order'!$C:$K,5,FALSE()),"")</f>
        <v/>
      </c>
      <c r="U63" s="22" t="str">
        <f aca="false">IFERROR(VLOOKUP(P$1&amp;":"&amp;P63,'Finish order'!$C:$K,4,FALSE()),"")</f>
        <v/>
      </c>
      <c r="V63" s="31" t="str">
        <f aca="false" t="array" ref="V63:V63">IFERROR(SMALL(IF($S$2:$S972=S63,$P$2:$P$911*1.001),1),"")</f>
        <v/>
      </c>
      <c r="W63" s="31" t="str">
        <f aca="false" t="array" ref="W63:W63">IFERROR(SMALL(IF($S$2:$S972=S63,$P$2:$P$911*1.0001),2),"")</f>
        <v/>
      </c>
      <c r="X63" s="31" t="str">
        <f aca="false" t="array" ref="X63:X63">IFERROR(SMALL(IF($S$2:$S972=S63,$P$2:$P$911*1.00001),3),"")</f>
        <v/>
      </c>
      <c r="Y63" s="31" t="str">
        <f aca="false" t="array" ref="Y63:Y63">IFERROR(SMALL(IF($S$2:$S972=S63,$P$2:$P$911*1.000001),4),"")</f>
        <v/>
      </c>
      <c r="Z63" s="31" t="str">
        <f aca="false">IF(P63&lt;&gt;"", IF(COUNT(V63:Y63)=4, SUM(V63:Y63), "No"), "")</f>
        <v>No</v>
      </c>
      <c r="AA63" s="31" t="str">
        <f aca="false">IF(P63&lt;&gt;"", IF(COUNT(V63:X63)=3, SUM(V63:X63), "No"), "")</f>
        <v>No</v>
      </c>
      <c r="AB63" s="31" t="str">
        <f aca="false">IF(P63&lt;&gt;"", IF(COUNT(V63:W63)=2, SUM(V63:W63), "No"), "")</f>
        <v>No</v>
      </c>
      <c r="AC63" s="31" t="str">
        <f aca="false">Table4[[#This Row],[Club]]&amp;":"&amp;Table4[[#Headers],[Female]]</f>
        <v>:Female</v>
      </c>
      <c r="AH63" s="30"/>
      <c r="AO63" s="30"/>
      <c r="AV63" s="30"/>
      <c r="BC63" s="30"/>
      <c r="BJ63" s="30"/>
      <c r="BQ63" s="30"/>
      <c r="BX63" s="30"/>
      <c r="CE63" s="30"/>
      <c r="CL63" s="30"/>
      <c r="CS63" s="30"/>
      <c r="CZ63" s="30"/>
      <c r="DG63" s="30"/>
      <c r="DN63" s="30"/>
      <c r="DU63" s="30"/>
    </row>
    <row r="64" customFormat="false" ht="15" hidden="false" customHeight="false" outlineLevel="0" collapsed="false">
      <c r="A64" s="22" t="n">
        <v>63</v>
      </c>
      <c r="B64" s="22" t="str">
        <f aca="false">IFERROR(VLOOKUP($A$1&amp;":"&amp;A64,'Finish order'!C:K,6,FALSE()),"")</f>
        <v/>
      </c>
      <c r="C64" s="22" t="str">
        <f aca="false">IFERROR(VLOOKUP(A$1&amp;":"&amp;A64,'Finish order'!$C:$K,9,FALSE()),"")</f>
        <v/>
      </c>
      <c r="D64" s="22" t="str">
        <f aca="false">IFERROR(VLOOKUP(A$1&amp;":"&amp;A64,'Finish order'!$C:$K,7,FALSE()),"")</f>
        <v/>
      </c>
      <c r="E64" s="30" t="str">
        <f aca="false">IFERROR(VLOOKUP($A$1&amp;":"&amp;A64,'Finish order'!C:K,5,FALSE()),"")</f>
        <v/>
      </c>
      <c r="F64" s="22" t="str">
        <f aca="false">IFERROR(VLOOKUP($A$1&amp;":"&amp;A64,'Finish order'!C:K,4,FALSE()),"")</f>
        <v/>
      </c>
      <c r="G64" s="31" t="str">
        <f aca="false" t="array" ref="G64:G64">IFERROR(SMALL(IF($D$2:$D973=D64,$A$2:$A$911*1.001),1),"")</f>
        <v/>
      </c>
      <c r="H64" s="31" t="str">
        <f aca="false" t="array" ref="H64:H64">IFERROR(SMALL(IF($D$2:$D973=D64,$A$2:$A$911*1.0001),2),"")</f>
        <v/>
      </c>
      <c r="I64" s="31" t="str">
        <f aca="false" t="array" ref="I64:I64">IFERROR(SMALL(IF($D$2:$D973=D64,$A$2:$A$911*1.00001),3),"")</f>
        <v/>
      </c>
      <c r="J64" s="31" t="str">
        <f aca="false" t="array" ref="J64:J64">IFERROR(SMALL(IF($D$2:$D973=D64,$A$2:$A$911*1.000001),4),"")</f>
        <v/>
      </c>
      <c r="K64" s="31" t="str">
        <f aca="false">IF(A64&lt;&gt;"", IF(COUNT(G64:J64)=4, SUM(G64:J64), "No"), "")</f>
        <v>No</v>
      </c>
      <c r="L64" s="31" t="str">
        <f aca="false">IF(A64&lt;&gt;"", IF(COUNT(G64:I64)=3, SUM(G64:I64), "No"), "")</f>
        <v>No</v>
      </c>
      <c r="M64" s="31" t="str">
        <f aca="false">IF(A64&lt;&gt;"", IF(COUNT(G64:H64)=2, SUM(G64:H64), "No"), "")</f>
        <v>No</v>
      </c>
      <c r="N64" s="31" t="str">
        <f aca="false">Table1[[#This Row],[Club]]&amp;":"&amp;Table1[[#Headers],[Male]]</f>
        <v>:Male</v>
      </c>
      <c r="P64" s="22" t="n">
        <v>63</v>
      </c>
      <c r="Q64" s="22" t="str">
        <f aca="false">IFERROR(VLOOKUP(P$1&amp;":"&amp;P64,'Finish order'!$C:$K,6,FALSE()),"")</f>
        <v/>
      </c>
      <c r="R64" s="22" t="str">
        <f aca="false">IFERROR(VLOOKUP(P$1&amp;":"&amp;P64,'Finish order'!$C:$K,9,FALSE()),"")</f>
        <v/>
      </c>
      <c r="S64" s="22" t="str">
        <f aca="false">IFERROR(VLOOKUP(P$1&amp;":"&amp;P64,'Finish order'!$C:$K,7,FALSE()),"")</f>
        <v/>
      </c>
      <c r="T64" s="30" t="str">
        <f aca="false">IFERROR(VLOOKUP(P$1&amp;":"&amp;P64,'Finish order'!$C:$K,5,FALSE()),"")</f>
        <v/>
      </c>
      <c r="U64" s="22" t="str">
        <f aca="false">IFERROR(VLOOKUP(P$1&amp;":"&amp;P64,'Finish order'!$C:$K,4,FALSE()),"")</f>
        <v/>
      </c>
      <c r="V64" s="31" t="str">
        <f aca="false" t="array" ref="V64:V64">IFERROR(SMALL(IF($S$2:$S973=S64,$P$2:$P$911*1.001),1),"")</f>
        <v/>
      </c>
      <c r="W64" s="31" t="str">
        <f aca="false" t="array" ref="W64:W64">IFERROR(SMALL(IF($S$2:$S973=S64,$P$2:$P$911*1.0001),2),"")</f>
        <v/>
      </c>
      <c r="X64" s="31" t="str">
        <f aca="false" t="array" ref="X64:X64">IFERROR(SMALL(IF($S$2:$S973=S64,$P$2:$P$911*1.00001),3),"")</f>
        <v/>
      </c>
      <c r="Y64" s="31" t="str">
        <f aca="false" t="array" ref="Y64:Y64">IFERROR(SMALL(IF($S$2:$S973=S64,$P$2:$P$911*1.000001),4),"")</f>
        <v/>
      </c>
      <c r="Z64" s="31" t="str">
        <f aca="false">IF(P64&lt;&gt;"", IF(COUNT(V64:Y64)=4, SUM(V64:Y64), "No"), "")</f>
        <v>No</v>
      </c>
      <c r="AA64" s="31" t="str">
        <f aca="false">IF(P64&lt;&gt;"", IF(COUNT(V64:X64)=3, SUM(V64:X64), "No"), "")</f>
        <v>No</v>
      </c>
      <c r="AB64" s="31" t="str">
        <f aca="false">IF(P64&lt;&gt;"", IF(COUNT(V64:W64)=2, SUM(V64:W64), "No"), "")</f>
        <v>No</v>
      </c>
      <c r="AC64" s="31" t="str">
        <f aca="false">Table4[[#This Row],[Club]]&amp;":"&amp;Table4[[#Headers],[Female]]</f>
        <v>:Female</v>
      </c>
      <c r="AH64" s="30"/>
      <c r="AO64" s="30"/>
      <c r="AV64" s="30"/>
      <c r="BC64" s="30"/>
      <c r="BJ64" s="30"/>
      <c r="BQ64" s="30"/>
      <c r="BX64" s="30"/>
      <c r="CE64" s="30"/>
      <c r="CL64" s="30"/>
      <c r="CS64" s="30"/>
      <c r="CZ64" s="30"/>
      <c r="DG64" s="30"/>
      <c r="DN64" s="30"/>
      <c r="DU64" s="30"/>
    </row>
    <row r="65" customFormat="false" ht="15" hidden="false" customHeight="false" outlineLevel="0" collapsed="false">
      <c r="A65" s="22" t="n">
        <v>64</v>
      </c>
      <c r="B65" s="22" t="str">
        <f aca="false">IFERROR(VLOOKUP($A$1&amp;":"&amp;A65,'Finish order'!C:K,6,FALSE()),"")</f>
        <v/>
      </c>
      <c r="C65" s="22" t="str">
        <f aca="false">IFERROR(VLOOKUP(A$1&amp;":"&amp;A65,'Finish order'!$C:$K,9,FALSE()),"")</f>
        <v/>
      </c>
      <c r="D65" s="22" t="str">
        <f aca="false">IFERROR(VLOOKUP(A$1&amp;":"&amp;A65,'Finish order'!$C:$K,7,FALSE()),"")</f>
        <v/>
      </c>
      <c r="E65" s="30" t="str">
        <f aca="false">IFERROR(VLOOKUP($A$1&amp;":"&amp;A65,'Finish order'!C:K,5,FALSE()),"")</f>
        <v/>
      </c>
      <c r="F65" s="22" t="str">
        <f aca="false">IFERROR(VLOOKUP($A$1&amp;":"&amp;A65,'Finish order'!C:K,4,FALSE()),"")</f>
        <v/>
      </c>
      <c r="G65" s="31" t="str">
        <f aca="false" t="array" ref="G65:G65">IFERROR(SMALL(IF($D$2:$D974=D65,$A$2:$A$911*1.001),1),"")</f>
        <v/>
      </c>
      <c r="H65" s="31" t="str">
        <f aca="false" t="array" ref="H65:H65">IFERROR(SMALL(IF($D$2:$D974=D65,$A$2:$A$911*1.0001),2),"")</f>
        <v/>
      </c>
      <c r="I65" s="31" t="str">
        <f aca="false" t="array" ref="I65:I65">IFERROR(SMALL(IF($D$2:$D974=D65,$A$2:$A$911*1.00001),3),"")</f>
        <v/>
      </c>
      <c r="J65" s="31" t="str">
        <f aca="false" t="array" ref="J65:J65">IFERROR(SMALL(IF($D$2:$D974=D65,$A$2:$A$911*1.000001),4),"")</f>
        <v/>
      </c>
      <c r="K65" s="31" t="str">
        <f aca="false">IF(A65&lt;&gt;"", IF(COUNT(G65:J65)=4, SUM(G65:J65), "No"), "")</f>
        <v>No</v>
      </c>
      <c r="L65" s="31" t="str">
        <f aca="false">IF(A65&lt;&gt;"", IF(COUNT(G65:I65)=3, SUM(G65:I65), "No"), "")</f>
        <v>No</v>
      </c>
      <c r="M65" s="31" t="str">
        <f aca="false">IF(A65&lt;&gt;"", IF(COUNT(G65:H65)=2, SUM(G65:H65), "No"), "")</f>
        <v>No</v>
      </c>
      <c r="N65" s="31" t="str">
        <f aca="false">Table1[[#This Row],[Club]]&amp;":"&amp;Table1[[#Headers],[Male]]</f>
        <v>:Male</v>
      </c>
      <c r="P65" s="22" t="n">
        <v>64</v>
      </c>
      <c r="Q65" s="22" t="str">
        <f aca="false">IFERROR(VLOOKUP(P$1&amp;":"&amp;P65,'Finish order'!$C:$K,6,FALSE()),"")</f>
        <v/>
      </c>
      <c r="R65" s="22" t="str">
        <f aca="false">IFERROR(VLOOKUP(P$1&amp;":"&amp;P65,'Finish order'!$C:$K,9,FALSE()),"")</f>
        <v/>
      </c>
      <c r="S65" s="22" t="str">
        <f aca="false">IFERROR(VLOOKUP(P$1&amp;":"&amp;P65,'Finish order'!$C:$K,7,FALSE()),"")</f>
        <v/>
      </c>
      <c r="T65" s="30" t="str">
        <f aca="false">IFERROR(VLOOKUP(P$1&amp;":"&amp;P65,'Finish order'!$C:$K,5,FALSE()),"")</f>
        <v/>
      </c>
      <c r="U65" s="22" t="str">
        <f aca="false">IFERROR(VLOOKUP(P$1&amp;":"&amp;P65,'Finish order'!$C:$K,4,FALSE()),"")</f>
        <v/>
      </c>
      <c r="V65" s="31" t="str">
        <f aca="false" t="array" ref="V65:V65">IFERROR(SMALL(IF($S$2:$S974=S65,$P$2:$P$911*1.001),1),"")</f>
        <v/>
      </c>
      <c r="W65" s="31" t="str">
        <f aca="false" t="array" ref="W65:W65">IFERROR(SMALL(IF($S$2:$S974=S65,$P$2:$P$911*1.0001),2),"")</f>
        <v/>
      </c>
      <c r="X65" s="31" t="str">
        <f aca="false" t="array" ref="X65:X65">IFERROR(SMALL(IF($S$2:$S974=S65,$P$2:$P$911*1.00001),3),"")</f>
        <v/>
      </c>
      <c r="Y65" s="31" t="str">
        <f aca="false" t="array" ref="Y65:Y65">IFERROR(SMALL(IF($S$2:$S974=S65,$P$2:$P$911*1.000001),4),"")</f>
        <v/>
      </c>
      <c r="Z65" s="31" t="str">
        <f aca="false">IF(P65&lt;&gt;"", IF(COUNT(V65:Y65)=4, SUM(V65:Y65), "No"), "")</f>
        <v>No</v>
      </c>
      <c r="AA65" s="31" t="str">
        <f aca="false">IF(P65&lt;&gt;"", IF(COUNT(V65:X65)=3, SUM(V65:X65), "No"), "")</f>
        <v>No</v>
      </c>
      <c r="AB65" s="31" t="str">
        <f aca="false">IF(P65&lt;&gt;"", IF(COUNT(V65:W65)=2, SUM(V65:W65), "No"), "")</f>
        <v>No</v>
      </c>
      <c r="AC65" s="31" t="str">
        <f aca="false">Table4[[#This Row],[Club]]&amp;":"&amp;Table4[[#Headers],[Female]]</f>
        <v>:Female</v>
      </c>
      <c r="AH65" s="30"/>
      <c r="AO65" s="30"/>
      <c r="AV65" s="30"/>
      <c r="BC65" s="30"/>
      <c r="BJ65" s="30"/>
      <c r="BQ65" s="30"/>
      <c r="BX65" s="30"/>
      <c r="CE65" s="30"/>
      <c r="CL65" s="30"/>
      <c r="CS65" s="30"/>
      <c r="CZ65" s="30"/>
      <c r="DG65" s="30"/>
      <c r="DN65" s="30"/>
      <c r="DU65" s="30"/>
    </row>
    <row r="66" customFormat="false" ht="15" hidden="false" customHeight="false" outlineLevel="0" collapsed="false">
      <c r="A66" s="22" t="n">
        <v>65</v>
      </c>
      <c r="B66" s="22" t="str">
        <f aca="false">IFERROR(VLOOKUP($A$1&amp;":"&amp;A66,'Finish order'!C:K,6,FALSE()),"")</f>
        <v/>
      </c>
      <c r="C66" s="22" t="str">
        <f aca="false">IFERROR(VLOOKUP(A$1&amp;":"&amp;A66,'Finish order'!$C:$K,9,FALSE()),"")</f>
        <v/>
      </c>
      <c r="D66" s="22" t="str">
        <f aca="false">IFERROR(VLOOKUP(A$1&amp;":"&amp;A66,'Finish order'!$C:$K,7,FALSE()),"")</f>
        <v/>
      </c>
      <c r="E66" s="30" t="str">
        <f aca="false">IFERROR(VLOOKUP($A$1&amp;":"&amp;A66,'Finish order'!C:K,5,FALSE()),"")</f>
        <v/>
      </c>
      <c r="F66" s="22" t="str">
        <f aca="false">IFERROR(VLOOKUP($A$1&amp;":"&amp;A66,'Finish order'!C:K,4,FALSE()),"")</f>
        <v/>
      </c>
      <c r="G66" s="31" t="str">
        <f aca="false" t="array" ref="G66:G66">IFERROR(SMALL(IF($D$2:$D975=D66,$A$2:$A$911*1.001),1),"")</f>
        <v/>
      </c>
      <c r="H66" s="31" t="str">
        <f aca="false" t="array" ref="H66:H66">IFERROR(SMALL(IF($D$2:$D975=D66,$A$2:$A$911*1.0001),2),"")</f>
        <v/>
      </c>
      <c r="I66" s="31" t="str">
        <f aca="false" t="array" ref="I66:I66">IFERROR(SMALL(IF($D$2:$D975=D66,$A$2:$A$911*1.00001),3),"")</f>
        <v/>
      </c>
      <c r="J66" s="31" t="str">
        <f aca="false" t="array" ref="J66:J66">IFERROR(SMALL(IF($D$2:$D975=D66,$A$2:$A$911*1.000001),4),"")</f>
        <v/>
      </c>
      <c r="K66" s="31" t="str">
        <f aca="false">IF(A66&lt;&gt;"", IF(COUNT(G66:J66)=4, SUM(G66:J66), "No"), "")</f>
        <v>No</v>
      </c>
      <c r="L66" s="31" t="str">
        <f aca="false">IF(A66&lt;&gt;"", IF(COUNT(G66:I66)=3, SUM(G66:I66), "No"), "")</f>
        <v>No</v>
      </c>
      <c r="M66" s="31" t="str">
        <f aca="false">IF(A66&lt;&gt;"", IF(COUNT(G66:H66)=2, SUM(G66:H66), "No"), "")</f>
        <v>No</v>
      </c>
      <c r="N66" s="31" t="str">
        <f aca="false">Table1[[#This Row],[Club]]&amp;":"&amp;Table1[[#Headers],[Male]]</f>
        <v>:Male</v>
      </c>
      <c r="P66" s="22" t="n">
        <v>65</v>
      </c>
      <c r="Q66" s="22" t="str">
        <f aca="false">IFERROR(VLOOKUP(P$1&amp;":"&amp;P66,'Finish order'!$C:$K,6,FALSE()),"")</f>
        <v/>
      </c>
      <c r="R66" s="22" t="str">
        <f aca="false">IFERROR(VLOOKUP(P$1&amp;":"&amp;P66,'Finish order'!$C:$K,9,FALSE()),"")</f>
        <v/>
      </c>
      <c r="S66" s="22" t="str">
        <f aca="false">IFERROR(VLOOKUP(P$1&amp;":"&amp;P66,'Finish order'!$C:$K,7,FALSE()),"")</f>
        <v/>
      </c>
      <c r="T66" s="30" t="str">
        <f aca="false">IFERROR(VLOOKUP(P$1&amp;":"&amp;P66,'Finish order'!$C:$K,5,FALSE()),"")</f>
        <v/>
      </c>
      <c r="U66" s="22" t="str">
        <f aca="false">IFERROR(VLOOKUP(P$1&amp;":"&amp;P66,'Finish order'!$C:$K,4,FALSE()),"")</f>
        <v/>
      </c>
      <c r="V66" s="31" t="str">
        <f aca="false" t="array" ref="V66:V66">IFERROR(SMALL(IF($S$2:$S975=S66,$P$2:$P$911*1.001),1),"")</f>
        <v/>
      </c>
      <c r="W66" s="31" t="str">
        <f aca="false" t="array" ref="W66:W66">IFERROR(SMALL(IF($S$2:$S975=S66,$P$2:$P$911*1.0001),2),"")</f>
        <v/>
      </c>
      <c r="X66" s="31" t="str">
        <f aca="false" t="array" ref="X66:X66">IFERROR(SMALL(IF($S$2:$S975=S66,$P$2:$P$911*1.00001),3),"")</f>
        <v/>
      </c>
      <c r="Y66" s="31" t="str">
        <f aca="false" t="array" ref="Y66:Y66">IFERROR(SMALL(IF($S$2:$S975=S66,$P$2:$P$911*1.000001),4),"")</f>
        <v/>
      </c>
      <c r="Z66" s="31" t="str">
        <f aca="false">IF(P66&lt;&gt;"", IF(COUNT(V66:Y66)=4, SUM(V66:Y66), "No"), "")</f>
        <v>No</v>
      </c>
      <c r="AA66" s="31" t="str">
        <f aca="false">IF(P66&lt;&gt;"", IF(COUNT(V66:X66)=3, SUM(V66:X66), "No"), "")</f>
        <v>No</v>
      </c>
      <c r="AB66" s="31" t="str">
        <f aca="false">IF(P66&lt;&gt;"", IF(COUNT(V66:W66)=2, SUM(V66:W66), "No"), "")</f>
        <v>No</v>
      </c>
      <c r="AC66" s="31" t="str">
        <f aca="false">Table4[[#This Row],[Club]]&amp;":"&amp;Table4[[#Headers],[Female]]</f>
        <v>:Female</v>
      </c>
      <c r="AH66" s="30"/>
      <c r="AO66" s="30"/>
      <c r="AV66" s="30"/>
      <c r="BC66" s="30"/>
      <c r="BJ66" s="30"/>
      <c r="BQ66" s="30"/>
      <c r="BX66" s="30"/>
      <c r="CE66" s="30"/>
      <c r="CL66" s="30"/>
      <c r="CS66" s="30"/>
      <c r="CZ66" s="30"/>
      <c r="DG66" s="30"/>
      <c r="DN66" s="30"/>
      <c r="DU66" s="30"/>
    </row>
    <row r="67" customFormat="false" ht="15" hidden="false" customHeight="false" outlineLevel="0" collapsed="false">
      <c r="A67" s="22" t="n">
        <v>66</v>
      </c>
      <c r="B67" s="22" t="str">
        <f aca="false">IFERROR(VLOOKUP($A$1&amp;":"&amp;A67,'Finish order'!C:K,6,FALSE()),"")</f>
        <v/>
      </c>
      <c r="C67" s="22" t="str">
        <f aca="false">IFERROR(VLOOKUP(A$1&amp;":"&amp;A67,'Finish order'!$C:$K,9,FALSE()),"")</f>
        <v/>
      </c>
      <c r="D67" s="22" t="str">
        <f aca="false">IFERROR(VLOOKUP(A$1&amp;":"&amp;A67,'Finish order'!$C:$K,7,FALSE()),"")</f>
        <v/>
      </c>
      <c r="E67" s="30" t="str">
        <f aca="false">IFERROR(VLOOKUP($A$1&amp;":"&amp;A67,'Finish order'!C:K,5,FALSE()),"")</f>
        <v/>
      </c>
      <c r="F67" s="22" t="str">
        <f aca="false">IFERROR(VLOOKUP($A$1&amp;":"&amp;A67,'Finish order'!C:K,4,FALSE()),"")</f>
        <v/>
      </c>
      <c r="G67" s="31" t="str">
        <f aca="false" t="array" ref="G67:G67">IFERROR(SMALL(IF($D$2:$D976=D67,$A$2:$A$911*1.001),1),"")</f>
        <v/>
      </c>
      <c r="H67" s="31" t="str">
        <f aca="false" t="array" ref="H67:H67">IFERROR(SMALL(IF($D$2:$D976=D67,$A$2:$A$911*1.0001),2),"")</f>
        <v/>
      </c>
      <c r="I67" s="31" t="str">
        <f aca="false" t="array" ref="I67:I67">IFERROR(SMALL(IF($D$2:$D976=D67,$A$2:$A$911*1.00001),3),"")</f>
        <v/>
      </c>
      <c r="J67" s="31" t="str">
        <f aca="false" t="array" ref="J67:J67">IFERROR(SMALL(IF($D$2:$D976=D67,$A$2:$A$911*1.000001),4),"")</f>
        <v/>
      </c>
      <c r="K67" s="31" t="str">
        <f aca="false">IF(A67&lt;&gt;"", IF(COUNT(G67:J67)=4, SUM(G67:J67), "No"), "")</f>
        <v>No</v>
      </c>
      <c r="L67" s="31" t="str">
        <f aca="false">IF(A67&lt;&gt;"", IF(COUNT(G67:I67)=3, SUM(G67:I67), "No"), "")</f>
        <v>No</v>
      </c>
      <c r="M67" s="31" t="str">
        <f aca="false">IF(A67&lt;&gt;"", IF(COUNT(G67:H67)=2, SUM(G67:H67), "No"), "")</f>
        <v>No</v>
      </c>
      <c r="N67" s="31" t="str">
        <f aca="false">Table1[[#This Row],[Club]]&amp;":"&amp;Table1[[#Headers],[Male]]</f>
        <v>:Male</v>
      </c>
      <c r="P67" s="22" t="n">
        <v>66</v>
      </c>
      <c r="Q67" s="22" t="str">
        <f aca="false">IFERROR(VLOOKUP(P$1&amp;":"&amp;P67,'Finish order'!$C:$K,6,FALSE()),"")</f>
        <v/>
      </c>
      <c r="R67" s="22" t="str">
        <f aca="false">IFERROR(VLOOKUP(P$1&amp;":"&amp;P67,'Finish order'!$C:$K,9,FALSE()),"")</f>
        <v/>
      </c>
      <c r="S67" s="22" t="str">
        <f aca="false">IFERROR(VLOOKUP(P$1&amp;":"&amp;P67,'Finish order'!$C:$K,7,FALSE()),"")</f>
        <v/>
      </c>
      <c r="T67" s="30" t="str">
        <f aca="false">IFERROR(VLOOKUP(P$1&amp;":"&amp;P67,'Finish order'!$C:$K,5,FALSE()),"")</f>
        <v/>
      </c>
      <c r="U67" s="22" t="str">
        <f aca="false">IFERROR(VLOOKUP(P$1&amp;":"&amp;P67,'Finish order'!$C:$K,4,FALSE()),"")</f>
        <v/>
      </c>
      <c r="V67" s="31" t="str">
        <f aca="false" t="array" ref="V67:V67">IFERROR(SMALL(IF($S$2:$S976=S67,$P$2:$P$911*1.001),1),"")</f>
        <v/>
      </c>
      <c r="W67" s="31" t="str">
        <f aca="false" t="array" ref="W67:W67">IFERROR(SMALL(IF($S$2:$S976=S67,$P$2:$P$911*1.0001),2),"")</f>
        <v/>
      </c>
      <c r="X67" s="31" t="str">
        <f aca="false" t="array" ref="X67:X67">IFERROR(SMALL(IF($S$2:$S976=S67,$P$2:$P$911*1.00001),3),"")</f>
        <v/>
      </c>
      <c r="Y67" s="31" t="str">
        <f aca="false" t="array" ref="Y67:Y67">IFERROR(SMALL(IF($S$2:$S976=S67,$P$2:$P$911*1.000001),4),"")</f>
        <v/>
      </c>
      <c r="Z67" s="31" t="str">
        <f aca="false">IF(P67&lt;&gt;"", IF(COUNT(V67:Y67)=4, SUM(V67:Y67), "No"), "")</f>
        <v>No</v>
      </c>
      <c r="AA67" s="31" t="str">
        <f aca="false">IF(P67&lt;&gt;"", IF(COUNT(V67:X67)=3, SUM(V67:X67), "No"), "")</f>
        <v>No</v>
      </c>
      <c r="AB67" s="31" t="str">
        <f aca="false">IF(P67&lt;&gt;"", IF(COUNT(V67:W67)=2, SUM(V67:W67), "No"), "")</f>
        <v>No</v>
      </c>
      <c r="AC67" s="31" t="str">
        <f aca="false">Table4[[#This Row],[Club]]&amp;":"&amp;Table4[[#Headers],[Female]]</f>
        <v>:Female</v>
      </c>
      <c r="AH67" s="30"/>
      <c r="AO67" s="30"/>
      <c r="AV67" s="30"/>
      <c r="BC67" s="30"/>
      <c r="BJ67" s="30"/>
      <c r="BQ67" s="30"/>
      <c r="BX67" s="30"/>
      <c r="CE67" s="30"/>
      <c r="CL67" s="30"/>
      <c r="CS67" s="30"/>
      <c r="CZ67" s="30"/>
      <c r="DG67" s="30"/>
      <c r="DN67" s="30"/>
      <c r="DU67" s="30"/>
    </row>
    <row r="68" customFormat="false" ht="15" hidden="false" customHeight="false" outlineLevel="0" collapsed="false">
      <c r="A68" s="22" t="n">
        <v>67</v>
      </c>
      <c r="B68" s="22" t="str">
        <f aca="false">IFERROR(VLOOKUP($A$1&amp;":"&amp;A68,'Finish order'!C:K,6,FALSE()),"")</f>
        <v/>
      </c>
      <c r="C68" s="22" t="str">
        <f aca="false">IFERROR(VLOOKUP(A$1&amp;":"&amp;A68,'Finish order'!$C:$K,9,FALSE()),"")</f>
        <v/>
      </c>
      <c r="D68" s="22" t="str">
        <f aca="false">IFERROR(VLOOKUP(A$1&amp;":"&amp;A68,'Finish order'!$C:$K,7,FALSE()),"")</f>
        <v/>
      </c>
      <c r="E68" s="30" t="str">
        <f aca="false">IFERROR(VLOOKUP($A$1&amp;":"&amp;A68,'Finish order'!C:K,5,FALSE()),"")</f>
        <v/>
      </c>
      <c r="F68" s="22" t="str">
        <f aca="false">IFERROR(VLOOKUP($A$1&amp;":"&amp;A68,'Finish order'!C:K,4,FALSE()),"")</f>
        <v/>
      </c>
      <c r="G68" s="31" t="str">
        <f aca="false" t="array" ref="G68:G68">IFERROR(SMALL(IF($D$2:$D977=D68,$A$2:$A$911*1.001),1),"")</f>
        <v/>
      </c>
      <c r="H68" s="31" t="str">
        <f aca="false" t="array" ref="H68:H68">IFERROR(SMALL(IF($D$2:$D977=D68,$A$2:$A$911*1.0001),2),"")</f>
        <v/>
      </c>
      <c r="I68" s="31" t="str">
        <f aca="false" t="array" ref="I68:I68">IFERROR(SMALL(IF($D$2:$D977=D68,$A$2:$A$911*1.00001),3),"")</f>
        <v/>
      </c>
      <c r="J68" s="31" t="str">
        <f aca="false" t="array" ref="J68:J68">IFERROR(SMALL(IF($D$2:$D977=D68,$A$2:$A$911*1.000001),4),"")</f>
        <v/>
      </c>
      <c r="K68" s="31" t="str">
        <f aca="false">IF(A68&lt;&gt;"", IF(COUNT(G68:J68)=4, SUM(G68:J68), "No"), "")</f>
        <v>No</v>
      </c>
      <c r="L68" s="31" t="str">
        <f aca="false">IF(A68&lt;&gt;"", IF(COUNT(G68:I68)=3, SUM(G68:I68), "No"), "")</f>
        <v>No</v>
      </c>
      <c r="M68" s="31" t="str">
        <f aca="false">IF(A68&lt;&gt;"", IF(COUNT(G68:H68)=2, SUM(G68:H68), "No"), "")</f>
        <v>No</v>
      </c>
      <c r="N68" s="31" t="str">
        <f aca="false">Table1[[#This Row],[Club]]&amp;":"&amp;Table1[[#Headers],[Male]]</f>
        <v>:Male</v>
      </c>
      <c r="P68" s="22" t="n">
        <v>67</v>
      </c>
      <c r="Q68" s="22" t="str">
        <f aca="false">IFERROR(VLOOKUP(P$1&amp;":"&amp;P68,'Finish order'!$C:$K,6,FALSE()),"")</f>
        <v/>
      </c>
      <c r="R68" s="22" t="str">
        <f aca="false">IFERROR(VLOOKUP(P$1&amp;":"&amp;P68,'Finish order'!$C:$K,9,FALSE()),"")</f>
        <v/>
      </c>
      <c r="S68" s="22" t="str">
        <f aca="false">IFERROR(VLOOKUP(P$1&amp;":"&amp;P68,'Finish order'!$C:$K,7,FALSE()),"")</f>
        <v/>
      </c>
      <c r="T68" s="30" t="str">
        <f aca="false">IFERROR(VLOOKUP(P$1&amp;":"&amp;P68,'Finish order'!$C:$K,5,FALSE()),"")</f>
        <v/>
      </c>
      <c r="U68" s="22" t="str">
        <f aca="false">IFERROR(VLOOKUP(P$1&amp;":"&amp;P68,'Finish order'!$C:$K,4,FALSE()),"")</f>
        <v/>
      </c>
      <c r="V68" s="31" t="str">
        <f aca="false" t="array" ref="V68:V68">IFERROR(SMALL(IF($S$2:$S977=S68,$P$2:$P$911*1.001),1),"")</f>
        <v/>
      </c>
      <c r="W68" s="31" t="str">
        <f aca="false" t="array" ref="W68:W68">IFERROR(SMALL(IF($S$2:$S977=S68,$P$2:$P$911*1.0001),2),"")</f>
        <v/>
      </c>
      <c r="X68" s="31" t="str">
        <f aca="false" t="array" ref="X68:X68">IFERROR(SMALL(IF($S$2:$S977=S68,$P$2:$P$911*1.00001),3),"")</f>
        <v/>
      </c>
      <c r="Y68" s="31" t="str">
        <f aca="false" t="array" ref="Y68:Y68">IFERROR(SMALL(IF($S$2:$S977=S68,$P$2:$P$911*1.000001),4),"")</f>
        <v/>
      </c>
      <c r="Z68" s="31" t="str">
        <f aca="false">IF(P68&lt;&gt;"", IF(COUNT(V68:Y68)=4, SUM(V68:Y68), "No"), "")</f>
        <v>No</v>
      </c>
      <c r="AA68" s="31" t="str">
        <f aca="false">IF(P68&lt;&gt;"", IF(COUNT(V68:X68)=3, SUM(V68:X68), "No"), "")</f>
        <v>No</v>
      </c>
      <c r="AB68" s="31" t="str">
        <f aca="false">IF(P68&lt;&gt;"", IF(COUNT(V68:W68)=2, SUM(V68:W68), "No"), "")</f>
        <v>No</v>
      </c>
      <c r="AC68" s="31" t="str">
        <f aca="false">Table4[[#This Row],[Club]]&amp;":"&amp;Table4[[#Headers],[Female]]</f>
        <v>:Female</v>
      </c>
      <c r="AH68" s="30"/>
      <c r="AO68" s="30"/>
      <c r="AV68" s="30"/>
      <c r="BC68" s="30"/>
      <c r="BJ68" s="30"/>
      <c r="BQ68" s="30"/>
      <c r="BX68" s="30"/>
      <c r="CE68" s="30"/>
      <c r="CL68" s="30"/>
      <c r="CS68" s="30"/>
      <c r="CZ68" s="30"/>
      <c r="DG68" s="30"/>
      <c r="DN68" s="30"/>
      <c r="DU68" s="30"/>
    </row>
    <row r="69" customFormat="false" ht="15" hidden="false" customHeight="false" outlineLevel="0" collapsed="false">
      <c r="A69" s="22" t="n">
        <v>68</v>
      </c>
      <c r="B69" s="22" t="str">
        <f aca="false">IFERROR(VLOOKUP($A$1&amp;":"&amp;A69,'Finish order'!C:K,6,FALSE()),"")</f>
        <v/>
      </c>
      <c r="C69" s="22" t="str">
        <f aca="false">IFERROR(VLOOKUP(A$1&amp;":"&amp;A69,'Finish order'!$C:$K,9,FALSE()),"")</f>
        <v/>
      </c>
      <c r="D69" s="22" t="str">
        <f aca="false">IFERROR(VLOOKUP(A$1&amp;":"&amp;A69,'Finish order'!$C:$K,7,FALSE()),"")</f>
        <v/>
      </c>
      <c r="E69" s="30" t="str">
        <f aca="false">IFERROR(VLOOKUP($A$1&amp;":"&amp;A69,'Finish order'!C:K,5,FALSE()),"")</f>
        <v/>
      </c>
      <c r="F69" s="22" t="str">
        <f aca="false">IFERROR(VLOOKUP($A$1&amp;":"&amp;A69,'Finish order'!C:K,4,FALSE()),"")</f>
        <v/>
      </c>
      <c r="G69" s="31" t="str">
        <f aca="false" t="array" ref="G69:G69">IFERROR(SMALL(IF($D$2:$D978=D69,$A$2:$A$911*1.001),1),"")</f>
        <v/>
      </c>
      <c r="H69" s="31" t="str">
        <f aca="false" t="array" ref="H69:H69">IFERROR(SMALL(IF($D$2:$D978=D69,$A$2:$A$911*1.0001),2),"")</f>
        <v/>
      </c>
      <c r="I69" s="31" t="str">
        <f aca="false" t="array" ref="I69:I69">IFERROR(SMALL(IF($D$2:$D978=D69,$A$2:$A$911*1.00001),3),"")</f>
        <v/>
      </c>
      <c r="J69" s="31" t="str">
        <f aca="false" t="array" ref="J69:J69">IFERROR(SMALL(IF($D$2:$D978=D69,$A$2:$A$911*1.000001),4),"")</f>
        <v/>
      </c>
      <c r="K69" s="31" t="str">
        <f aca="false">IF(A69&lt;&gt;"", IF(COUNT(G69:J69)=4, SUM(G69:J69), "No"), "")</f>
        <v>No</v>
      </c>
      <c r="L69" s="31" t="str">
        <f aca="false">IF(A69&lt;&gt;"", IF(COUNT(G69:I69)=3, SUM(G69:I69), "No"), "")</f>
        <v>No</v>
      </c>
      <c r="M69" s="31" t="str">
        <f aca="false">IF(A69&lt;&gt;"", IF(COUNT(G69:H69)=2, SUM(G69:H69), "No"), "")</f>
        <v>No</v>
      </c>
      <c r="N69" s="31" t="str">
        <f aca="false">Table1[[#This Row],[Club]]&amp;":"&amp;Table1[[#Headers],[Male]]</f>
        <v>:Male</v>
      </c>
      <c r="P69" s="22" t="n">
        <v>68</v>
      </c>
      <c r="Q69" s="22" t="str">
        <f aca="false">IFERROR(VLOOKUP(P$1&amp;":"&amp;P69,'Finish order'!$C:$K,6,FALSE()),"")</f>
        <v/>
      </c>
      <c r="R69" s="22" t="str">
        <f aca="false">IFERROR(VLOOKUP(P$1&amp;":"&amp;P69,'Finish order'!$C:$K,9,FALSE()),"")</f>
        <v/>
      </c>
      <c r="S69" s="22" t="str">
        <f aca="false">IFERROR(VLOOKUP(P$1&amp;":"&amp;P69,'Finish order'!$C:$K,7,FALSE()),"")</f>
        <v/>
      </c>
      <c r="T69" s="30" t="str">
        <f aca="false">IFERROR(VLOOKUP(P$1&amp;":"&amp;P69,'Finish order'!$C:$K,5,FALSE()),"")</f>
        <v/>
      </c>
      <c r="U69" s="22" t="str">
        <f aca="false">IFERROR(VLOOKUP(P$1&amp;":"&amp;P69,'Finish order'!$C:$K,4,FALSE()),"")</f>
        <v/>
      </c>
      <c r="V69" s="31" t="str">
        <f aca="false" t="array" ref="V69:V69">IFERROR(SMALL(IF($S$2:$S978=S69,$P$2:$P$911*1.001),1),"")</f>
        <v/>
      </c>
      <c r="W69" s="31" t="str">
        <f aca="false" t="array" ref="W69:W69">IFERROR(SMALL(IF($S$2:$S978=S69,$P$2:$P$911*1.0001),2),"")</f>
        <v/>
      </c>
      <c r="X69" s="31" t="str">
        <f aca="false" t="array" ref="X69:X69">IFERROR(SMALL(IF($S$2:$S978=S69,$P$2:$P$911*1.00001),3),"")</f>
        <v/>
      </c>
      <c r="Y69" s="31" t="str">
        <f aca="false" t="array" ref="Y69:Y69">IFERROR(SMALL(IF($S$2:$S978=S69,$P$2:$P$911*1.000001),4),"")</f>
        <v/>
      </c>
      <c r="Z69" s="31" t="str">
        <f aca="false">IF(P69&lt;&gt;"", IF(COUNT(V69:Y69)=4, SUM(V69:Y69), "No"), "")</f>
        <v>No</v>
      </c>
      <c r="AA69" s="31" t="str">
        <f aca="false">IF(P69&lt;&gt;"", IF(COUNT(V69:X69)=3, SUM(V69:X69), "No"), "")</f>
        <v>No</v>
      </c>
      <c r="AB69" s="31" t="str">
        <f aca="false">IF(P69&lt;&gt;"", IF(COUNT(V69:W69)=2, SUM(V69:W69), "No"), "")</f>
        <v>No</v>
      </c>
      <c r="AC69" s="31" t="str">
        <f aca="false">Table4[[#This Row],[Club]]&amp;":"&amp;Table4[[#Headers],[Female]]</f>
        <v>:Female</v>
      </c>
      <c r="AH69" s="30"/>
      <c r="AO69" s="30"/>
      <c r="AV69" s="30"/>
      <c r="BC69" s="30"/>
      <c r="BJ69" s="30"/>
      <c r="BQ69" s="30"/>
      <c r="BX69" s="30"/>
      <c r="CE69" s="30"/>
      <c r="CL69" s="30"/>
      <c r="CS69" s="30"/>
      <c r="CZ69" s="30"/>
      <c r="DG69" s="30"/>
      <c r="DN69" s="30"/>
      <c r="DU69" s="30"/>
    </row>
    <row r="70" customFormat="false" ht="15" hidden="false" customHeight="false" outlineLevel="0" collapsed="false">
      <c r="A70" s="22" t="n">
        <v>69</v>
      </c>
      <c r="B70" s="22" t="str">
        <f aca="false">IFERROR(VLOOKUP($A$1&amp;":"&amp;A70,'Finish order'!C:K,6,FALSE()),"")</f>
        <v/>
      </c>
      <c r="C70" s="22" t="str">
        <f aca="false">IFERROR(VLOOKUP(A$1&amp;":"&amp;A70,'Finish order'!$C:$K,9,FALSE()),"")</f>
        <v/>
      </c>
      <c r="D70" s="22" t="str">
        <f aca="false">IFERROR(VLOOKUP(A$1&amp;":"&amp;A70,'Finish order'!$C:$K,7,FALSE()),"")</f>
        <v/>
      </c>
      <c r="E70" s="30" t="str">
        <f aca="false">IFERROR(VLOOKUP($A$1&amp;":"&amp;A70,'Finish order'!C:K,5,FALSE()),"")</f>
        <v/>
      </c>
      <c r="F70" s="22" t="str">
        <f aca="false">IFERROR(VLOOKUP($A$1&amp;":"&amp;A70,'Finish order'!C:K,4,FALSE()),"")</f>
        <v/>
      </c>
      <c r="G70" s="31" t="str">
        <f aca="false" t="array" ref="G70:G70">IFERROR(SMALL(IF($D$2:$D979=D70,$A$2:$A$911*1.001),1),"")</f>
        <v/>
      </c>
      <c r="H70" s="31" t="str">
        <f aca="false" t="array" ref="H70:H70">IFERROR(SMALL(IF($D$2:$D979=D70,$A$2:$A$911*1.0001),2),"")</f>
        <v/>
      </c>
      <c r="I70" s="31" t="str">
        <f aca="false" t="array" ref="I70:I70">IFERROR(SMALL(IF($D$2:$D979=D70,$A$2:$A$911*1.00001),3),"")</f>
        <v/>
      </c>
      <c r="J70" s="31" t="str">
        <f aca="false" t="array" ref="J70:J70">IFERROR(SMALL(IF($D$2:$D979=D70,$A$2:$A$911*1.000001),4),"")</f>
        <v/>
      </c>
      <c r="K70" s="31" t="str">
        <f aca="false">IF(A70&lt;&gt;"", IF(COUNT(G70:J70)=4, SUM(G70:J70), "No"), "")</f>
        <v>No</v>
      </c>
      <c r="L70" s="31" t="str">
        <f aca="false">IF(A70&lt;&gt;"", IF(COUNT(G70:I70)=3, SUM(G70:I70), "No"), "")</f>
        <v>No</v>
      </c>
      <c r="M70" s="31" t="str">
        <f aca="false">IF(A70&lt;&gt;"", IF(COUNT(G70:H70)=2, SUM(G70:H70), "No"), "")</f>
        <v>No</v>
      </c>
      <c r="N70" s="31" t="str">
        <f aca="false">Table1[[#This Row],[Club]]&amp;":"&amp;Table1[[#Headers],[Male]]</f>
        <v>:Male</v>
      </c>
      <c r="P70" s="22" t="n">
        <v>69</v>
      </c>
      <c r="Q70" s="22" t="str">
        <f aca="false">IFERROR(VLOOKUP(P$1&amp;":"&amp;P70,'Finish order'!$C:$K,6,FALSE()),"")</f>
        <v/>
      </c>
      <c r="R70" s="22" t="str">
        <f aca="false">IFERROR(VLOOKUP(P$1&amp;":"&amp;P70,'Finish order'!$C:$K,9,FALSE()),"")</f>
        <v/>
      </c>
      <c r="S70" s="22" t="str">
        <f aca="false">IFERROR(VLOOKUP(P$1&amp;":"&amp;P70,'Finish order'!$C:$K,7,FALSE()),"")</f>
        <v/>
      </c>
      <c r="T70" s="30" t="str">
        <f aca="false">IFERROR(VLOOKUP(P$1&amp;":"&amp;P70,'Finish order'!$C:$K,5,FALSE()),"")</f>
        <v/>
      </c>
      <c r="U70" s="22" t="str">
        <f aca="false">IFERROR(VLOOKUP(P$1&amp;":"&amp;P70,'Finish order'!$C:$K,4,FALSE()),"")</f>
        <v/>
      </c>
      <c r="V70" s="31" t="str">
        <f aca="false" t="array" ref="V70:V70">IFERROR(SMALL(IF($S$2:$S979=S70,$P$2:$P$911*1.001),1),"")</f>
        <v/>
      </c>
      <c r="W70" s="31" t="str">
        <f aca="false" t="array" ref="W70:W70">IFERROR(SMALL(IF($S$2:$S979=S70,$P$2:$P$911*1.0001),2),"")</f>
        <v/>
      </c>
      <c r="X70" s="31" t="str">
        <f aca="false" t="array" ref="X70:X70">IFERROR(SMALL(IF($S$2:$S979=S70,$P$2:$P$911*1.00001),3),"")</f>
        <v/>
      </c>
      <c r="Y70" s="31" t="str">
        <f aca="false" t="array" ref="Y70:Y70">IFERROR(SMALL(IF($S$2:$S979=S70,$P$2:$P$911*1.000001),4),"")</f>
        <v/>
      </c>
      <c r="Z70" s="31" t="str">
        <f aca="false">IF(P70&lt;&gt;"", IF(COUNT(V70:Y70)=4, SUM(V70:Y70), "No"), "")</f>
        <v>No</v>
      </c>
      <c r="AA70" s="31" t="str">
        <f aca="false">IF(P70&lt;&gt;"", IF(COUNT(V70:X70)=3, SUM(V70:X70), "No"), "")</f>
        <v>No</v>
      </c>
      <c r="AB70" s="31" t="str">
        <f aca="false">IF(P70&lt;&gt;"", IF(COUNT(V70:W70)=2, SUM(V70:W70), "No"), "")</f>
        <v>No</v>
      </c>
      <c r="AC70" s="31" t="str">
        <f aca="false">Table4[[#This Row],[Club]]&amp;":"&amp;Table4[[#Headers],[Female]]</f>
        <v>:Female</v>
      </c>
      <c r="AH70" s="30"/>
      <c r="AO70" s="30"/>
      <c r="AV70" s="30"/>
      <c r="BC70" s="30"/>
      <c r="BJ70" s="30"/>
      <c r="BQ70" s="30"/>
      <c r="BX70" s="30"/>
      <c r="CE70" s="30"/>
      <c r="CL70" s="30"/>
      <c r="CS70" s="30"/>
      <c r="CZ70" s="30"/>
      <c r="DG70" s="30"/>
      <c r="DN70" s="30"/>
      <c r="DU70" s="30"/>
    </row>
    <row r="71" customFormat="false" ht="15" hidden="false" customHeight="false" outlineLevel="0" collapsed="false">
      <c r="A71" s="22" t="n">
        <v>70</v>
      </c>
      <c r="B71" s="22" t="str">
        <f aca="false">IFERROR(VLOOKUP($A$1&amp;":"&amp;A71,'Finish order'!C:K,6,FALSE()),"")</f>
        <v/>
      </c>
      <c r="C71" s="22" t="str">
        <f aca="false">IFERROR(VLOOKUP(A$1&amp;":"&amp;A71,'Finish order'!$C:$K,9,FALSE()),"")</f>
        <v/>
      </c>
      <c r="D71" s="22" t="str">
        <f aca="false">IFERROR(VLOOKUP(A$1&amp;":"&amp;A71,'Finish order'!$C:$K,7,FALSE()),"")</f>
        <v/>
      </c>
      <c r="E71" s="30" t="str">
        <f aca="false">IFERROR(VLOOKUP($A$1&amp;":"&amp;A71,'Finish order'!C:K,5,FALSE()),"")</f>
        <v/>
      </c>
      <c r="F71" s="22" t="str">
        <f aca="false">IFERROR(VLOOKUP($A$1&amp;":"&amp;A71,'Finish order'!C:K,4,FALSE()),"")</f>
        <v/>
      </c>
      <c r="G71" s="31" t="str">
        <f aca="false" t="array" ref="G71:G71">IFERROR(SMALL(IF($D$2:$D980=D71,$A$2:$A$911*1.001),1),"")</f>
        <v/>
      </c>
      <c r="H71" s="31" t="str">
        <f aca="false" t="array" ref="H71:H71">IFERROR(SMALL(IF($D$2:$D980=D71,$A$2:$A$911*1.0001),2),"")</f>
        <v/>
      </c>
      <c r="I71" s="31" t="str">
        <f aca="false" t="array" ref="I71:I71">IFERROR(SMALL(IF($D$2:$D980=D71,$A$2:$A$911*1.00001),3),"")</f>
        <v/>
      </c>
      <c r="J71" s="31" t="str">
        <f aca="false" t="array" ref="J71:J71">IFERROR(SMALL(IF($D$2:$D980=D71,$A$2:$A$911*1.000001),4),"")</f>
        <v/>
      </c>
      <c r="K71" s="31" t="str">
        <f aca="false">IF(A71&lt;&gt;"", IF(COUNT(G71:J71)=4, SUM(G71:J71), "No"), "")</f>
        <v>No</v>
      </c>
      <c r="L71" s="31" t="str">
        <f aca="false">IF(A71&lt;&gt;"", IF(COUNT(G71:I71)=3, SUM(G71:I71), "No"), "")</f>
        <v>No</v>
      </c>
      <c r="M71" s="31" t="str">
        <f aca="false">IF(A71&lt;&gt;"", IF(COUNT(G71:H71)=2, SUM(G71:H71), "No"), "")</f>
        <v>No</v>
      </c>
      <c r="N71" s="31" t="str">
        <f aca="false">Table1[[#This Row],[Club]]&amp;":"&amp;Table1[[#Headers],[Male]]</f>
        <v>:Male</v>
      </c>
      <c r="P71" s="22" t="n">
        <v>70</v>
      </c>
      <c r="Q71" s="22" t="str">
        <f aca="false">IFERROR(VLOOKUP(P$1&amp;":"&amp;P71,'Finish order'!$C:$K,6,FALSE()),"")</f>
        <v/>
      </c>
      <c r="R71" s="22" t="str">
        <f aca="false">IFERROR(VLOOKUP(P$1&amp;":"&amp;P71,'Finish order'!$C:$K,9,FALSE()),"")</f>
        <v/>
      </c>
      <c r="S71" s="22" t="str">
        <f aca="false">IFERROR(VLOOKUP(P$1&amp;":"&amp;P71,'Finish order'!$C:$K,7,FALSE()),"")</f>
        <v/>
      </c>
      <c r="T71" s="30" t="str">
        <f aca="false">IFERROR(VLOOKUP(P$1&amp;":"&amp;P71,'Finish order'!$C:$K,5,FALSE()),"")</f>
        <v/>
      </c>
      <c r="U71" s="22" t="str">
        <f aca="false">IFERROR(VLOOKUP(P$1&amp;":"&amp;P71,'Finish order'!$C:$K,4,FALSE()),"")</f>
        <v/>
      </c>
      <c r="V71" s="31" t="str">
        <f aca="false" t="array" ref="V71:V71">IFERROR(SMALL(IF($S$2:$S980=S71,$P$2:$P$911*1.001),1),"")</f>
        <v/>
      </c>
      <c r="W71" s="31" t="str">
        <f aca="false" t="array" ref="W71:W71">IFERROR(SMALL(IF($S$2:$S980=S71,$P$2:$P$911*1.0001),2),"")</f>
        <v/>
      </c>
      <c r="X71" s="31" t="str">
        <f aca="false" t="array" ref="X71:X71">IFERROR(SMALL(IF($S$2:$S980=S71,$P$2:$P$911*1.00001),3),"")</f>
        <v/>
      </c>
      <c r="Y71" s="31" t="str">
        <f aca="false" t="array" ref="Y71:Y71">IFERROR(SMALL(IF($S$2:$S980=S71,$P$2:$P$911*1.000001),4),"")</f>
        <v/>
      </c>
      <c r="Z71" s="31" t="str">
        <f aca="false">IF(P71&lt;&gt;"", IF(COUNT(V71:Y71)=4, SUM(V71:Y71), "No"), "")</f>
        <v>No</v>
      </c>
      <c r="AA71" s="31" t="str">
        <f aca="false">IF(P71&lt;&gt;"", IF(COUNT(V71:X71)=3, SUM(V71:X71), "No"), "")</f>
        <v>No</v>
      </c>
      <c r="AB71" s="31" t="str">
        <f aca="false">IF(P71&lt;&gt;"", IF(COUNT(V71:W71)=2, SUM(V71:W71), "No"), "")</f>
        <v>No</v>
      </c>
      <c r="AC71" s="31" t="str">
        <f aca="false">Table4[[#This Row],[Club]]&amp;":"&amp;Table4[[#Headers],[Female]]</f>
        <v>:Female</v>
      </c>
      <c r="AH71" s="30"/>
      <c r="AO71" s="30"/>
      <c r="AV71" s="30"/>
      <c r="BC71" s="30"/>
      <c r="BJ71" s="30"/>
      <c r="BQ71" s="30"/>
      <c r="BX71" s="30"/>
      <c r="CE71" s="30"/>
      <c r="CL71" s="30"/>
      <c r="CS71" s="30"/>
      <c r="CZ71" s="30"/>
      <c r="DG71" s="30"/>
      <c r="DN71" s="30"/>
      <c r="DU71" s="30"/>
    </row>
    <row r="72" customFormat="false" ht="15" hidden="false" customHeight="false" outlineLevel="0" collapsed="false">
      <c r="A72" s="22" t="n">
        <v>71</v>
      </c>
      <c r="B72" s="22" t="str">
        <f aca="false">IFERROR(VLOOKUP($A$1&amp;":"&amp;A72,'Finish order'!C:K,6,FALSE()),"")</f>
        <v/>
      </c>
      <c r="C72" s="22" t="str">
        <f aca="false">IFERROR(VLOOKUP(A$1&amp;":"&amp;A72,'Finish order'!$C:$K,9,FALSE()),"")</f>
        <v/>
      </c>
      <c r="D72" s="22" t="str">
        <f aca="false">IFERROR(VLOOKUP(A$1&amp;":"&amp;A72,'Finish order'!$C:$K,7,FALSE()),"")</f>
        <v/>
      </c>
      <c r="E72" s="30" t="str">
        <f aca="false">IFERROR(VLOOKUP($A$1&amp;":"&amp;A72,'Finish order'!C:K,5,FALSE()),"")</f>
        <v/>
      </c>
      <c r="F72" s="22" t="str">
        <f aca="false">IFERROR(VLOOKUP($A$1&amp;":"&amp;A72,'Finish order'!C:K,4,FALSE()),"")</f>
        <v/>
      </c>
      <c r="G72" s="31" t="str">
        <f aca="false" t="array" ref="G72:G72">IFERROR(SMALL(IF($D$2:$D981=D72,$A$2:$A$911*1.001),1),"")</f>
        <v/>
      </c>
      <c r="H72" s="31" t="str">
        <f aca="false" t="array" ref="H72:H72">IFERROR(SMALL(IF($D$2:$D981=D72,$A$2:$A$911*1.0001),2),"")</f>
        <v/>
      </c>
      <c r="I72" s="31" t="str">
        <f aca="false" t="array" ref="I72:I72">IFERROR(SMALL(IF($D$2:$D981=D72,$A$2:$A$911*1.00001),3),"")</f>
        <v/>
      </c>
      <c r="J72" s="31" t="str">
        <f aca="false" t="array" ref="J72:J72">IFERROR(SMALL(IF($D$2:$D981=D72,$A$2:$A$911*1.000001),4),"")</f>
        <v/>
      </c>
      <c r="K72" s="31" t="str">
        <f aca="false">IF(A72&lt;&gt;"", IF(COUNT(G72:J72)=4, SUM(G72:J72), "No"), "")</f>
        <v>No</v>
      </c>
      <c r="L72" s="31" t="str">
        <f aca="false">IF(A72&lt;&gt;"", IF(COUNT(G72:I72)=3, SUM(G72:I72), "No"), "")</f>
        <v>No</v>
      </c>
      <c r="M72" s="31" t="str">
        <f aca="false">IF(A72&lt;&gt;"", IF(COUNT(G72:H72)=2, SUM(G72:H72), "No"), "")</f>
        <v>No</v>
      </c>
      <c r="N72" s="31" t="str">
        <f aca="false">Table1[[#This Row],[Club]]&amp;":"&amp;Table1[[#Headers],[Male]]</f>
        <v>:Male</v>
      </c>
      <c r="P72" s="22" t="n">
        <v>71</v>
      </c>
      <c r="Q72" s="22" t="str">
        <f aca="false">IFERROR(VLOOKUP(P$1&amp;":"&amp;P72,'Finish order'!$C:$K,6,FALSE()),"")</f>
        <v/>
      </c>
      <c r="R72" s="22" t="str">
        <f aca="false">IFERROR(VLOOKUP(P$1&amp;":"&amp;P72,'Finish order'!$C:$K,9,FALSE()),"")</f>
        <v/>
      </c>
      <c r="S72" s="22" t="str">
        <f aca="false">IFERROR(VLOOKUP(P$1&amp;":"&amp;P72,'Finish order'!$C:$K,7,FALSE()),"")</f>
        <v/>
      </c>
      <c r="T72" s="30" t="str">
        <f aca="false">IFERROR(VLOOKUP(P$1&amp;":"&amp;P72,'Finish order'!$C:$K,5,FALSE()),"")</f>
        <v/>
      </c>
      <c r="U72" s="22" t="str">
        <f aca="false">IFERROR(VLOOKUP(P$1&amp;":"&amp;P72,'Finish order'!$C:$K,4,FALSE()),"")</f>
        <v/>
      </c>
      <c r="V72" s="31" t="str">
        <f aca="false" t="array" ref="V72:V72">IFERROR(SMALL(IF($S$2:$S981=S72,$P$2:$P$911*1.001),1),"")</f>
        <v/>
      </c>
      <c r="W72" s="31" t="str">
        <f aca="false" t="array" ref="W72:W72">IFERROR(SMALL(IF($S$2:$S981=S72,$P$2:$P$911*1.0001),2),"")</f>
        <v/>
      </c>
      <c r="X72" s="31" t="str">
        <f aca="false" t="array" ref="X72:X72">IFERROR(SMALL(IF($S$2:$S981=S72,$P$2:$P$911*1.00001),3),"")</f>
        <v/>
      </c>
      <c r="Y72" s="31" t="str">
        <f aca="false" t="array" ref="Y72:Y72">IFERROR(SMALL(IF($S$2:$S981=S72,$P$2:$P$911*1.000001),4),"")</f>
        <v/>
      </c>
      <c r="Z72" s="31" t="str">
        <f aca="false">IF(P72&lt;&gt;"", IF(COUNT(V72:Y72)=4, SUM(V72:Y72), "No"), "")</f>
        <v>No</v>
      </c>
      <c r="AA72" s="31" t="str">
        <f aca="false">IF(P72&lt;&gt;"", IF(COUNT(V72:X72)=3, SUM(V72:X72), "No"), "")</f>
        <v>No</v>
      </c>
      <c r="AB72" s="31" t="str">
        <f aca="false">IF(P72&lt;&gt;"", IF(COUNT(V72:W72)=2, SUM(V72:W72), "No"), "")</f>
        <v>No</v>
      </c>
      <c r="AC72" s="31" t="str">
        <f aca="false">Table4[[#This Row],[Club]]&amp;":"&amp;Table4[[#Headers],[Female]]</f>
        <v>:Female</v>
      </c>
      <c r="AH72" s="30"/>
      <c r="AO72" s="30"/>
      <c r="AV72" s="30"/>
      <c r="BC72" s="30"/>
      <c r="BJ72" s="30"/>
      <c r="BQ72" s="30"/>
      <c r="BX72" s="30"/>
      <c r="CE72" s="30"/>
      <c r="CL72" s="30"/>
      <c r="CS72" s="30"/>
      <c r="CZ72" s="30"/>
      <c r="DG72" s="30"/>
      <c r="DN72" s="30"/>
      <c r="DU72" s="30"/>
    </row>
    <row r="73" customFormat="false" ht="15" hidden="false" customHeight="false" outlineLevel="0" collapsed="false">
      <c r="A73" s="22" t="n">
        <v>72</v>
      </c>
      <c r="B73" s="22" t="str">
        <f aca="false">IFERROR(VLOOKUP($A$1&amp;":"&amp;A73,'Finish order'!C:K,6,FALSE()),"")</f>
        <v/>
      </c>
      <c r="C73" s="22" t="str">
        <f aca="false">IFERROR(VLOOKUP(A$1&amp;":"&amp;A73,'Finish order'!$C:$K,9,FALSE()),"")</f>
        <v/>
      </c>
      <c r="D73" s="22" t="str">
        <f aca="false">IFERROR(VLOOKUP(A$1&amp;":"&amp;A73,'Finish order'!$C:$K,7,FALSE()),"")</f>
        <v/>
      </c>
      <c r="E73" s="30" t="str">
        <f aca="false">IFERROR(VLOOKUP($A$1&amp;":"&amp;A73,'Finish order'!C:K,5,FALSE()),"")</f>
        <v/>
      </c>
      <c r="F73" s="22" t="str">
        <f aca="false">IFERROR(VLOOKUP($A$1&amp;":"&amp;A73,'Finish order'!C:K,4,FALSE()),"")</f>
        <v/>
      </c>
      <c r="G73" s="31" t="str">
        <f aca="false" t="array" ref="G73:G73">IFERROR(SMALL(IF($D$2:$D982=D73,$A$2:$A$911*1.001),1),"")</f>
        <v/>
      </c>
      <c r="H73" s="31" t="str">
        <f aca="false" t="array" ref="H73:H73">IFERROR(SMALL(IF($D$2:$D982=D73,$A$2:$A$911*1.0001),2),"")</f>
        <v/>
      </c>
      <c r="I73" s="31" t="str">
        <f aca="false" t="array" ref="I73:I73">IFERROR(SMALL(IF($D$2:$D982=D73,$A$2:$A$911*1.00001),3),"")</f>
        <v/>
      </c>
      <c r="J73" s="31" t="str">
        <f aca="false" t="array" ref="J73:J73">IFERROR(SMALL(IF($D$2:$D982=D73,$A$2:$A$911*1.000001),4),"")</f>
        <v/>
      </c>
      <c r="K73" s="31" t="str">
        <f aca="false">IF(A73&lt;&gt;"", IF(COUNT(G73:J73)=4, SUM(G73:J73), "No"), "")</f>
        <v>No</v>
      </c>
      <c r="L73" s="31" t="str">
        <f aca="false">IF(A73&lt;&gt;"", IF(COUNT(G73:I73)=3, SUM(G73:I73), "No"), "")</f>
        <v>No</v>
      </c>
      <c r="M73" s="31" t="str">
        <f aca="false">IF(A73&lt;&gt;"", IF(COUNT(G73:H73)=2, SUM(G73:H73), "No"), "")</f>
        <v>No</v>
      </c>
      <c r="N73" s="31" t="str">
        <f aca="false">Table1[[#This Row],[Club]]&amp;":"&amp;Table1[[#Headers],[Male]]</f>
        <v>:Male</v>
      </c>
      <c r="P73" s="22" t="n">
        <v>72</v>
      </c>
      <c r="Q73" s="22" t="str">
        <f aca="false">IFERROR(VLOOKUP(P$1&amp;":"&amp;P73,'Finish order'!$C:$K,6,FALSE()),"")</f>
        <v/>
      </c>
      <c r="R73" s="22" t="str">
        <f aca="false">IFERROR(VLOOKUP(P$1&amp;":"&amp;P73,'Finish order'!$C:$K,9,FALSE()),"")</f>
        <v/>
      </c>
      <c r="S73" s="22" t="str">
        <f aca="false">IFERROR(VLOOKUP(P$1&amp;":"&amp;P73,'Finish order'!$C:$K,7,FALSE()),"")</f>
        <v/>
      </c>
      <c r="T73" s="30" t="str">
        <f aca="false">IFERROR(VLOOKUP(P$1&amp;":"&amp;P73,'Finish order'!$C:$K,5,FALSE()),"")</f>
        <v/>
      </c>
      <c r="U73" s="22" t="str">
        <f aca="false">IFERROR(VLOOKUP(P$1&amp;":"&amp;P73,'Finish order'!$C:$K,4,FALSE()),"")</f>
        <v/>
      </c>
      <c r="V73" s="31" t="str">
        <f aca="false" t="array" ref="V73:V73">IFERROR(SMALL(IF($S$2:$S982=S73,$P$2:$P$911*1.001),1),"")</f>
        <v/>
      </c>
      <c r="W73" s="31" t="str">
        <f aca="false" t="array" ref="W73:W73">IFERROR(SMALL(IF($S$2:$S982=S73,$P$2:$P$911*1.0001),2),"")</f>
        <v/>
      </c>
      <c r="X73" s="31" t="str">
        <f aca="false" t="array" ref="X73:X73">IFERROR(SMALL(IF($S$2:$S982=S73,$P$2:$P$911*1.00001),3),"")</f>
        <v/>
      </c>
      <c r="Y73" s="31" t="str">
        <f aca="false" t="array" ref="Y73:Y73">IFERROR(SMALL(IF($S$2:$S982=S73,$P$2:$P$911*1.000001),4),"")</f>
        <v/>
      </c>
      <c r="Z73" s="31" t="str">
        <f aca="false">IF(P73&lt;&gt;"", IF(COUNT(V73:Y73)=4, SUM(V73:Y73), "No"), "")</f>
        <v>No</v>
      </c>
      <c r="AA73" s="31" t="str">
        <f aca="false">IF(P73&lt;&gt;"", IF(COUNT(V73:X73)=3, SUM(V73:X73), "No"), "")</f>
        <v>No</v>
      </c>
      <c r="AB73" s="31" t="str">
        <f aca="false">IF(P73&lt;&gt;"", IF(COUNT(V73:W73)=2, SUM(V73:W73), "No"), "")</f>
        <v>No</v>
      </c>
      <c r="AC73" s="31" t="str">
        <f aca="false">Table4[[#This Row],[Club]]&amp;":"&amp;Table4[[#Headers],[Female]]</f>
        <v>:Female</v>
      </c>
      <c r="AH73" s="30"/>
      <c r="AO73" s="30"/>
      <c r="AV73" s="30"/>
      <c r="BC73" s="30"/>
      <c r="BJ73" s="30"/>
      <c r="BQ73" s="30"/>
      <c r="BX73" s="30"/>
      <c r="CE73" s="30"/>
      <c r="CL73" s="30"/>
      <c r="CS73" s="30"/>
      <c r="CZ73" s="30"/>
      <c r="DG73" s="30"/>
      <c r="DN73" s="30"/>
      <c r="DU73" s="30"/>
    </row>
    <row r="74" customFormat="false" ht="15" hidden="false" customHeight="false" outlineLevel="0" collapsed="false">
      <c r="A74" s="22" t="n">
        <v>73</v>
      </c>
      <c r="B74" s="22" t="str">
        <f aca="false">IFERROR(VLOOKUP($A$1&amp;":"&amp;A74,'Finish order'!C:K,6,FALSE()),"")</f>
        <v/>
      </c>
      <c r="C74" s="22" t="str">
        <f aca="false">IFERROR(VLOOKUP(A$1&amp;":"&amp;A74,'Finish order'!$C:$K,9,FALSE()),"")</f>
        <v/>
      </c>
      <c r="D74" s="22" t="str">
        <f aca="false">IFERROR(VLOOKUP(A$1&amp;":"&amp;A74,'Finish order'!$C:$K,7,FALSE()),"")</f>
        <v/>
      </c>
      <c r="E74" s="30" t="str">
        <f aca="false">IFERROR(VLOOKUP($A$1&amp;":"&amp;A74,'Finish order'!C:K,5,FALSE()),"")</f>
        <v/>
      </c>
      <c r="F74" s="22" t="str">
        <f aca="false">IFERROR(VLOOKUP($A$1&amp;":"&amp;A74,'Finish order'!C:K,4,FALSE()),"")</f>
        <v/>
      </c>
      <c r="G74" s="31" t="str">
        <f aca="false" t="array" ref="G74:G74">IFERROR(SMALL(IF($D$2:$D983=D74,$A$2:$A$911*1.001),1),"")</f>
        <v/>
      </c>
      <c r="H74" s="31" t="str">
        <f aca="false" t="array" ref="H74:H74">IFERROR(SMALL(IF($D$2:$D983=D74,$A$2:$A$911*1.0001),2),"")</f>
        <v/>
      </c>
      <c r="I74" s="31" t="str">
        <f aca="false" t="array" ref="I74:I74">IFERROR(SMALL(IF($D$2:$D983=D74,$A$2:$A$911*1.00001),3),"")</f>
        <v/>
      </c>
      <c r="J74" s="31" t="str">
        <f aca="false" t="array" ref="J74:J74">IFERROR(SMALL(IF($D$2:$D983=D74,$A$2:$A$911*1.000001),4),"")</f>
        <v/>
      </c>
      <c r="K74" s="31" t="str">
        <f aca="false">IF(A74&lt;&gt;"", IF(COUNT(G74:J74)=4, SUM(G74:J74), "No"), "")</f>
        <v>No</v>
      </c>
      <c r="L74" s="31" t="str">
        <f aca="false">IF(A74&lt;&gt;"", IF(COUNT(G74:I74)=3, SUM(G74:I74), "No"), "")</f>
        <v>No</v>
      </c>
      <c r="M74" s="31" t="str">
        <f aca="false">IF(A74&lt;&gt;"", IF(COUNT(G74:H74)=2, SUM(G74:H74), "No"), "")</f>
        <v>No</v>
      </c>
      <c r="N74" s="31" t="str">
        <f aca="false">Table1[[#This Row],[Club]]&amp;":"&amp;Table1[[#Headers],[Male]]</f>
        <v>:Male</v>
      </c>
      <c r="P74" s="22" t="n">
        <v>73</v>
      </c>
      <c r="Q74" s="22" t="str">
        <f aca="false">IFERROR(VLOOKUP(P$1&amp;":"&amp;P74,'Finish order'!$C:$K,6,FALSE()),"")</f>
        <v/>
      </c>
      <c r="R74" s="22" t="str">
        <f aca="false">IFERROR(VLOOKUP(P$1&amp;":"&amp;P74,'Finish order'!$C:$K,9,FALSE()),"")</f>
        <v/>
      </c>
      <c r="S74" s="22" t="str">
        <f aca="false">IFERROR(VLOOKUP(P$1&amp;":"&amp;P74,'Finish order'!$C:$K,7,FALSE()),"")</f>
        <v/>
      </c>
      <c r="T74" s="30" t="str">
        <f aca="false">IFERROR(VLOOKUP(P$1&amp;":"&amp;P74,'Finish order'!$C:$K,5,FALSE()),"")</f>
        <v/>
      </c>
      <c r="U74" s="22" t="str">
        <f aca="false">IFERROR(VLOOKUP(P$1&amp;":"&amp;P74,'Finish order'!$C:$K,4,FALSE()),"")</f>
        <v/>
      </c>
      <c r="V74" s="31" t="str">
        <f aca="false" t="array" ref="V74:V74">IFERROR(SMALL(IF($S$2:$S983=S74,$P$2:$P$911*1.001),1),"")</f>
        <v/>
      </c>
      <c r="W74" s="31" t="str">
        <f aca="false" t="array" ref="W74:W74">IFERROR(SMALL(IF($S$2:$S983=S74,$P$2:$P$911*1.0001),2),"")</f>
        <v/>
      </c>
      <c r="X74" s="31" t="str">
        <f aca="false" t="array" ref="X74:X74">IFERROR(SMALL(IF($S$2:$S983=S74,$P$2:$P$911*1.00001),3),"")</f>
        <v/>
      </c>
      <c r="Y74" s="31" t="str">
        <f aca="false" t="array" ref="Y74:Y74">IFERROR(SMALL(IF($S$2:$S983=S74,$P$2:$P$911*1.000001),4),"")</f>
        <v/>
      </c>
      <c r="Z74" s="31" t="str">
        <f aca="false">IF(P74&lt;&gt;"", IF(COUNT(V74:Y74)=4, SUM(V74:Y74), "No"), "")</f>
        <v>No</v>
      </c>
      <c r="AA74" s="31" t="str">
        <f aca="false">IF(P74&lt;&gt;"", IF(COUNT(V74:X74)=3, SUM(V74:X74), "No"), "")</f>
        <v>No</v>
      </c>
      <c r="AB74" s="31" t="str">
        <f aca="false">IF(P74&lt;&gt;"", IF(COUNT(V74:W74)=2, SUM(V74:W74), "No"), "")</f>
        <v>No</v>
      </c>
      <c r="AC74" s="31" t="str">
        <f aca="false">Table4[[#This Row],[Club]]&amp;":"&amp;Table4[[#Headers],[Female]]</f>
        <v>:Female</v>
      </c>
      <c r="AH74" s="30"/>
      <c r="AO74" s="30"/>
      <c r="AV74" s="30"/>
      <c r="BC74" s="30"/>
      <c r="BJ74" s="30"/>
      <c r="BQ74" s="30"/>
      <c r="BX74" s="30"/>
      <c r="CE74" s="30"/>
      <c r="CL74" s="30"/>
      <c r="CS74" s="30"/>
      <c r="CZ74" s="30"/>
      <c r="DG74" s="30"/>
      <c r="DN74" s="30"/>
      <c r="DU74" s="30"/>
    </row>
    <row r="75" customFormat="false" ht="15" hidden="false" customHeight="false" outlineLevel="0" collapsed="false">
      <c r="A75" s="22" t="n">
        <v>74</v>
      </c>
      <c r="B75" s="22" t="str">
        <f aca="false">IFERROR(VLOOKUP($A$1&amp;":"&amp;A75,'Finish order'!C:K,6,FALSE()),"")</f>
        <v/>
      </c>
      <c r="C75" s="22" t="str">
        <f aca="false">IFERROR(VLOOKUP(A$1&amp;":"&amp;A75,'Finish order'!$C:$K,9,FALSE()),"")</f>
        <v/>
      </c>
      <c r="D75" s="22" t="str">
        <f aca="false">IFERROR(VLOOKUP(A$1&amp;":"&amp;A75,'Finish order'!$C:$K,7,FALSE()),"")</f>
        <v/>
      </c>
      <c r="E75" s="30" t="str">
        <f aca="false">IFERROR(VLOOKUP($A$1&amp;":"&amp;A75,'Finish order'!C:K,5,FALSE()),"")</f>
        <v/>
      </c>
      <c r="F75" s="22" t="str">
        <f aca="false">IFERROR(VLOOKUP($A$1&amp;":"&amp;A75,'Finish order'!C:K,4,FALSE()),"")</f>
        <v/>
      </c>
      <c r="G75" s="31" t="str">
        <f aca="false" t="array" ref="G75:G75">IFERROR(SMALL(IF($D$2:$D984=D75,$A$2:$A$911*1.001),1),"")</f>
        <v/>
      </c>
      <c r="H75" s="31" t="str">
        <f aca="false" t="array" ref="H75:H75">IFERROR(SMALL(IF($D$2:$D984=D75,$A$2:$A$911*1.0001),2),"")</f>
        <v/>
      </c>
      <c r="I75" s="31" t="str">
        <f aca="false" t="array" ref="I75:I75">IFERROR(SMALL(IF($D$2:$D984=D75,$A$2:$A$911*1.00001),3),"")</f>
        <v/>
      </c>
      <c r="J75" s="31" t="str">
        <f aca="false" t="array" ref="J75:J75">IFERROR(SMALL(IF($D$2:$D984=D75,$A$2:$A$911*1.000001),4),"")</f>
        <v/>
      </c>
      <c r="K75" s="31" t="str">
        <f aca="false">IF(A75&lt;&gt;"", IF(COUNT(G75:J75)=4, SUM(G75:J75), "No"), "")</f>
        <v>No</v>
      </c>
      <c r="L75" s="31" t="str">
        <f aca="false">IF(A75&lt;&gt;"", IF(COUNT(G75:I75)=3, SUM(G75:I75), "No"), "")</f>
        <v>No</v>
      </c>
      <c r="M75" s="31" t="str">
        <f aca="false">IF(A75&lt;&gt;"", IF(COUNT(G75:H75)=2, SUM(G75:H75), "No"), "")</f>
        <v>No</v>
      </c>
      <c r="N75" s="31" t="str">
        <f aca="false">Table1[[#This Row],[Club]]&amp;":"&amp;Table1[[#Headers],[Male]]</f>
        <v>:Male</v>
      </c>
      <c r="P75" s="22" t="n">
        <v>74</v>
      </c>
      <c r="Q75" s="22" t="str">
        <f aca="false">IFERROR(VLOOKUP(P$1&amp;":"&amp;P75,'Finish order'!$C:$K,6,FALSE()),"")</f>
        <v/>
      </c>
      <c r="R75" s="22" t="str">
        <f aca="false">IFERROR(VLOOKUP(P$1&amp;":"&amp;P75,'Finish order'!$C:$K,9,FALSE()),"")</f>
        <v/>
      </c>
      <c r="S75" s="22" t="str">
        <f aca="false">IFERROR(VLOOKUP(P$1&amp;":"&amp;P75,'Finish order'!$C:$K,7,FALSE()),"")</f>
        <v/>
      </c>
      <c r="T75" s="30" t="str">
        <f aca="false">IFERROR(VLOOKUP(P$1&amp;":"&amp;P75,'Finish order'!$C:$K,5,FALSE()),"")</f>
        <v/>
      </c>
      <c r="U75" s="22" t="str">
        <f aca="false">IFERROR(VLOOKUP(P$1&amp;":"&amp;P75,'Finish order'!$C:$K,4,FALSE()),"")</f>
        <v/>
      </c>
      <c r="V75" s="31" t="str">
        <f aca="false" t="array" ref="V75:V75">IFERROR(SMALL(IF($S$2:$S984=S75,$P$2:$P$911*1.001),1),"")</f>
        <v/>
      </c>
      <c r="W75" s="31" t="str">
        <f aca="false" t="array" ref="W75:W75">IFERROR(SMALL(IF($S$2:$S984=S75,$P$2:$P$911*1.0001),2),"")</f>
        <v/>
      </c>
      <c r="X75" s="31" t="str">
        <f aca="false" t="array" ref="X75:X75">IFERROR(SMALL(IF($S$2:$S984=S75,$P$2:$P$911*1.00001),3),"")</f>
        <v/>
      </c>
      <c r="Y75" s="31" t="str">
        <f aca="false" t="array" ref="Y75:Y75">IFERROR(SMALL(IF($S$2:$S984=S75,$P$2:$P$911*1.000001),4),"")</f>
        <v/>
      </c>
      <c r="Z75" s="31" t="str">
        <f aca="false">IF(P75&lt;&gt;"", IF(COUNT(V75:Y75)=4, SUM(V75:Y75), "No"), "")</f>
        <v>No</v>
      </c>
      <c r="AA75" s="31" t="str">
        <f aca="false">IF(P75&lt;&gt;"", IF(COUNT(V75:X75)=3, SUM(V75:X75), "No"), "")</f>
        <v>No</v>
      </c>
      <c r="AB75" s="31" t="str">
        <f aca="false">IF(P75&lt;&gt;"", IF(COUNT(V75:W75)=2, SUM(V75:W75), "No"), "")</f>
        <v>No</v>
      </c>
      <c r="AC75" s="31" t="str">
        <f aca="false">Table4[[#This Row],[Club]]&amp;":"&amp;Table4[[#Headers],[Female]]</f>
        <v>:Female</v>
      </c>
      <c r="AH75" s="30"/>
      <c r="AO75" s="30"/>
      <c r="AV75" s="30"/>
      <c r="BC75" s="30"/>
      <c r="BJ75" s="30"/>
      <c r="BQ75" s="30"/>
      <c r="BX75" s="30"/>
      <c r="CE75" s="30"/>
      <c r="CL75" s="30"/>
      <c r="CS75" s="30"/>
      <c r="CZ75" s="30"/>
      <c r="DG75" s="30"/>
      <c r="DN75" s="30"/>
      <c r="DU75" s="30"/>
    </row>
    <row r="76" customFormat="false" ht="15" hidden="false" customHeight="false" outlineLevel="0" collapsed="false">
      <c r="A76" s="22" t="n">
        <v>75</v>
      </c>
      <c r="B76" s="22" t="str">
        <f aca="false">IFERROR(VLOOKUP($A$1&amp;":"&amp;A76,'Finish order'!C:K,6,FALSE()),"")</f>
        <v/>
      </c>
      <c r="C76" s="22" t="str">
        <f aca="false">IFERROR(VLOOKUP(A$1&amp;":"&amp;A76,'Finish order'!$C:$K,9,FALSE()),"")</f>
        <v/>
      </c>
      <c r="D76" s="22" t="str">
        <f aca="false">IFERROR(VLOOKUP(A$1&amp;":"&amp;A76,'Finish order'!$C:$K,7,FALSE()),"")</f>
        <v/>
      </c>
      <c r="E76" s="30" t="str">
        <f aca="false">IFERROR(VLOOKUP($A$1&amp;":"&amp;A76,'Finish order'!C:K,5,FALSE()),"")</f>
        <v/>
      </c>
      <c r="F76" s="22" t="str">
        <f aca="false">IFERROR(VLOOKUP($A$1&amp;":"&amp;A76,'Finish order'!C:K,4,FALSE()),"")</f>
        <v/>
      </c>
      <c r="G76" s="31" t="str">
        <f aca="false" t="array" ref="G76:G76">IFERROR(SMALL(IF($D$2:$D985=D76,$A$2:$A$911*1.001),1),"")</f>
        <v/>
      </c>
      <c r="H76" s="31" t="str">
        <f aca="false" t="array" ref="H76:H76">IFERROR(SMALL(IF($D$2:$D985=D76,$A$2:$A$911*1.0001),2),"")</f>
        <v/>
      </c>
      <c r="I76" s="31" t="str">
        <f aca="false" t="array" ref="I76:I76">IFERROR(SMALL(IF($D$2:$D985=D76,$A$2:$A$911*1.00001),3),"")</f>
        <v/>
      </c>
      <c r="J76" s="31" t="str">
        <f aca="false" t="array" ref="J76:J76">IFERROR(SMALL(IF($D$2:$D985=D76,$A$2:$A$911*1.000001),4),"")</f>
        <v/>
      </c>
      <c r="K76" s="31" t="str">
        <f aca="false">IF(A76&lt;&gt;"", IF(COUNT(G76:J76)=4, SUM(G76:J76), "No"), "")</f>
        <v>No</v>
      </c>
      <c r="L76" s="31" t="str">
        <f aca="false">IF(A76&lt;&gt;"", IF(COUNT(G76:I76)=3, SUM(G76:I76), "No"), "")</f>
        <v>No</v>
      </c>
      <c r="M76" s="31" t="str">
        <f aca="false">IF(A76&lt;&gt;"", IF(COUNT(G76:H76)=2, SUM(G76:H76), "No"), "")</f>
        <v>No</v>
      </c>
      <c r="N76" s="31" t="str">
        <f aca="false">Table1[[#This Row],[Club]]&amp;":"&amp;Table1[[#Headers],[Male]]</f>
        <v>:Male</v>
      </c>
      <c r="P76" s="22" t="n">
        <v>75</v>
      </c>
      <c r="Q76" s="22" t="str">
        <f aca="false">IFERROR(VLOOKUP(P$1&amp;":"&amp;P76,'Finish order'!$C:$K,6,FALSE()),"")</f>
        <v/>
      </c>
      <c r="R76" s="22" t="str">
        <f aca="false">IFERROR(VLOOKUP(P$1&amp;":"&amp;P76,'Finish order'!$C:$K,9,FALSE()),"")</f>
        <v/>
      </c>
      <c r="S76" s="22" t="str">
        <f aca="false">IFERROR(VLOOKUP(P$1&amp;":"&amp;P76,'Finish order'!$C:$K,7,FALSE()),"")</f>
        <v/>
      </c>
      <c r="T76" s="30" t="str">
        <f aca="false">IFERROR(VLOOKUP(P$1&amp;":"&amp;P76,'Finish order'!$C:$K,5,FALSE()),"")</f>
        <v/>
      </c>
      <c r="U76" s="22" t="str">
        <f aca="false">IFERROR(VLOOKUP(P$1&amp;":"&amp;P76,'Finish order'!$C:$K,4,FALSE()),"")</f>
        <v/>
      </c>
      <c r="V76" s="31" t="str">
        <f aca="false" t="array" ref="V76:V76">IFERROR(SMALL(IF($S$2:$S985=S76,$P$2:$P$911*1.001),1),"")</f>
        <v/>
      </c>
      <c r="W76" s="31" t="str">
        <f aca="false" t="array" ref="W76:W76">IFERROR(SMALL(IF($S$2:$S985=S76,$P$2:$P$911*1.0001),2),"")</f>
        <v/>
      </c>
      <c r="X76" s="31" t="str">
        <f aca="false" t="array" ref="X76:X76">IFERROR(SMALL(IF($S$2:$S985=S76,$P$2:$P$911*1.00001),3),"")</f>
        <v/>
      </c>
      <c r="Y76" s="31" t="str">
        <f aca="false" t="array" ref="Y76:Y76">IFERROR(SMALL(IF($S$2:$S985=S76,$P$2:$P$911*1.000001),4),"")</f>
        <v/>
      </c>
      <c r="Z76" s="31" t="str">
        <f aca="false">IF(P76&lt;&gt;"", IF(COUNT(V76:Y76)=4, SUM(V76:Y76), "No"), "")</f>
        <v>No</v>
      </c>
      <c r="AA76" s="31" t="str">
        <f aca="false">IF(P76&lt;&gt;"", IF(COUNT(V76:X76)=3, SUM(V76:X76), "No"), "")</f>
        <v>No</v>
      </c>
      <c r="AB76" s="31" t="str">
        <f aca="false">IF(P76&lt;&gt;"", IF(COUNT(V76:W76)=2, SUM(V76:W76), "No"), "")</f>
        <v>No</v>
      </c>
      <c r="AC76" s="31" t="str">
        <f aca="false">Table4[[#This Row],[Club]]&amp;":"&amp;Table4[[#Headers],[Female]]</f>
        <v>:Female</v>
      </c>
      <c r="AH76" s="30"/>
      <c r="AO76" s="30"/>
      <c r="AV76" s="30"/>
      <c r="BC76" s="30"/>
      <c r="BJ76" s="30"/>
      <c r="BQ76" s="30"/>
      <c r="BX76" s="30"/>
      <c r="CE76" s="30"/>
      <c r="CL76" s="30"/>
      <c r="CS76" s="30"/>
      <c r="CZ76" s="30"/>
      <c r="DG76" s="30"/>
      <c r="DN76" s="30"/>
      <c r="DU76" s="30"/>
    </row>
    <row r="77" customFormat="false" ht="15" hidden="false" customHeight="false" outlineLevel="0" collapsed="false">
      <c r="A77" s="22" t="n">
        <v>76</v>
      </c>
      <c r="B77" s="22" t="str">
        <f aca="false">IFERROR(VLOOKUP($A$1&amp;":"&amp;A77,'Finish order'!C:K,6,FALSE()),"")</f>
        <v/>
      </c>
      <c r="C77" s="22" t="str">
        <f aca="false">IFERROR(VLOOKUP(A$1&amp;":"&amp;A77,'Finish order'!$C:$K,9,FALSE()),"")</f>
        <v/>
      </c>
      <c r="D77" s="22" t="str">
        <f aca="false">IFERROR(VLOOKUP(A$1&amp;":"&amp;A77,'Finish order'!$C:$K,7,FALSE()),"")</f>
        <v/>
      </c>
      <c r="E77" s="30" t="str">
        <f aca="false">IFERROR(VLOOKUP($A$1&amp;":"&amp;A77,'Finish order'!C:K,5,FALSE()),"")</f>
        <v/>
      </c>
      <c r="F77" s="22" t="str">
        <f aca="false">IFERROR(VLOOKUP($A$1&amp;":"&amp;A77,'Finish order'!C:K,4,FALSE()),"")</f>
        <v/>
      </c>
      <c r="G77" s="31" t="str">
        <f aca="false" t="array" ref="G77:G77">IFERROR(SMALL(IF($D$2:$D986=D77,$A$2:$A$911*1.001),1),"")</f>
        <v/>
      </c>
      <c r="H77" s="31" t="str">
        <f aca="false" t="array" ref="H77:H77">IFERROR(SMALL(IF($D$2:$D986=D77,$A$2:$A$911*1.0001),2),"")</f>
        <v/>
      </c>
      <c r="I77" s="31" t="str">
        <f aca="false" t="array" ref="I77:I77">IFERROR(SMALL(IF($D$2:$D986=D77,$A$2:$A$911*1.00001),3),"")</f>
        <v/>
      </c>
      <c r="J77" s="31" t="str">
        <f aca="false" t="array" ref="J77:J77">IFERROR(SMALL(IF($D$2:$D986=D77,$A$2:$A$911*1.000001),4),"")</f>
        <v/>
      </c>
      <c r="K77" s="31" t="str">
        <f aca="false">IF(A77&lt;&gt;"", IF(COUNT(G77:J77)=4, SUM(G77:J77), "No"), "")</f>
        <v>No</v>
      </c>
      <c r="L77" s="31" t="str">
        <f aca="false">IF(A77&lt;&gt;"", IF(COUNT(G77:I77)=3, SUM(G77:I77), "No"), "")</f>
        <v>No</v>
      </c>
      <c r="M77" s="31" t="str">
        <f aca="false">IF(A77&lt;&gt;"", IF(COUNT(G77:H77)=2, SUM(G77:H77), "No"), "")</f>
        <v>No</v>
      </c>
      <c r="N77" s="31" t="str">
        <f aca="false">Table1[[#This Row],[Club]]&amp;":"&amp;Table1[[#Headers],[Male]]</f>
        <v>:Male</v>
      </c>
      <c r="P77" s="22" t="n">
        <v>76</v>
      </c>
      <c r="Q77" s="22" t="str">
        <f aca="false">IFERROR(VLOOKUP(P$1&amp;":"&amp;P77,'Finish order'!$C:$K,6,FALSE()),"")</f>
        <v/>
      </c>
      <c r="R77" s="22" t="str">
        <f aca="false">IFERROR(VLOOKUP(P$1&amp;":"&amp;P77,'Finish order'!$C:$K,9,FALSE()),"")</f>
        <v/>
      </c>
      <c r="S77" s="22" t="str">
        <f aca="false">IFERROR(VLOOKUP(P$1&amp;":"&amp;P77,'Finish order'!$C:$K,7,FALSE()),"")</f>
        <v/>
      </c>
      <c r="T77" s="30" t="str">
        <f aca="false">IFERROR(VLOOKUP(P$1&amp;":"&amp;P77,'Finish order'!$C:$K,5,FALSE()),"")</f>
        <v/>
      </c>
      <c r="U77" s="22" t="str">
        <f aca="false">IFERROR(VLOOKUP(P$1&amp;":"&amp;P77,'Finish order'!$C:$K,4,FALSE()),"")</f>
        <v/>
      </c>
      <c r="V77" s="31" t="str">
        <f aca="false" t="array" ref="V77:V77">IFERROR(SMALL(IF($S$2:$S986=S77,$P$2:$P$911*1.001),1),"")</f>
        <v/>
      </c>
      <c r="W77" s="31" t="str">
        <f aca="false" t="array" ref="W77:W77">IFERROR(SMALL(IF($S$2:$S986=S77,$P$2:$P$911*1.0001),2),"")</f>
        <v/>
      </c>
      <c r="X77" s="31" t="str">
        <f aca="false" t="array" ref="X77:X77">IFERROR(SMALL(IF($S$2:$S986=S77,$P$2:$P$911*1.00001),3),"")</f>
        <v/>
      </c>
      <c r="Y77" s="31" t="str">
        <f aca="false" t="array" ref="Y77:Y77">IFERROR(SMALL(IF($S$2:$S986=S77,$P$2:$P$911*1.000001),4),"")</f>
        <v/>
      </c>
      <c r="Z77" s="31" t="str">
        <f aca="false">IF(P77&lt;&gt;"", IF(COUNT(V77:Y77)=4, SUM(V77:Y77), "No"), "")</f>
        <v>No</v>
      </c>
      <c r="AA77" s="31" t="str">
        <f aca="false">IF(P77&lt;&gt;"", IF(COUNT(V77:X77)=3, SUM(V77:X77), "No"), "")</f>
        <v>No</v>
      </c>
      <c r="AB77" s="31" t="str">
        <f aca="false">IF(P77&lt;&gt;"", IF(COUNT(V77:W77)=2, SUM(V77:W77), "No"), "")</f>
        <v>No</v>
      </c>
      <c r="AC77" s="31" t="str">
        <f aca="false">Table4[[#This Row],[Club]]&amp;":"&amp;Table4[[#Headers],[Female]]</f>
        <v>:Female</v>
      </c>
      <c r="AH77" s="30"/>
      <c r="AO77" s="30"/>
      <c r="AV77" s="30"/>
      <c r="BC77" s="30"/>
      <c r="BJ77" s="30"/>
      <c r="BQ77" s="30"/>
      <c r="BX77" s="30"/>
      <c r="CE77" s="30"/>
      <c r="CL77" s="30"/>
      <c r="CS77" s="30"/>
      <c r="CZ77" s="30"/>
      <c r="DG77" s="30"/>
      <c r="DN77" s="30"/>
      <c r="DU77" s="30"/>
    </row>
    <row r="78" customFormat="false" ht="15" hidden="false" customHeight="false" outlineLevel="0" collapsed="false">
      <c r="A78" s="22" t="n">
        <v>77</v>
      </c>
      <c r="B78" s="22" t="str">
        <f aca="false">IFERROR(VLOOKUP($A$1&amp;":"&amp;A78,'Finish order'!C:K,6,FALSE()),"")</f>
        <v/>
      </c>
      <c r="C78" s="22" t="str">
        <f aca="false">IFERROR(VLOOKUP(A$1&amp;":"&amp;A78,'Finish order'!$C:$K,9,FALSE()),"")</f>
        <v/>
      </c>
      <c r="D78" s="22" t="str">
        <f aca="false">IFERROR(VLOOKUP(A$1&amp;":"&amp;A78,'Finish order'!$C:$K,7,FALSE()),"")</f>
        <v/>
      </c>
      <c r="E78" s="30" t="str">
        <f aca="false">IFERROR(VLOOKUP($A$1&amp;":"&amp;A78,'Finish order'!C:K,5,FALSE()),"")</f>
        <v/>
      </c>
      <c r="F78" s="22" t="str">
        <f aca="false">IFERROR(VLOOKUP($A$1&amp;":"&amp;A78,'Finish order'!C:K,4,FALSE()),"")</f>
        <v/>
      </c>
      <c r="G78" s="31" t="str">
        <f aca="false" t="array" ref="G78:G78">IFERROR(SMALL(IF($D$2:$D987=D78,$A$2:$A$911*1.001),1),"")</f>
        <v/>
      </c>
      <c r="H78" s="31" t="str">
        <f aca="false" t="array" ref="H78:H78">IFERROR(SMALL(IF($D$2:$D987=D78,$A$2:$A$911*1.0001),2),"")</f>
        <v/>
      </c>
      <c r="I78" s="31" t="str">
        <f aca="false" t="array" ref="I78:I78">IFERROR(SMALL(IF($D$2:$D987=D78,$A$2:$A$911*1.00001),3),"")</f>
        <v/>
      </c>
      <c r="J78" s="31" t="str">
        <f aca="false" t="array" ref="J78:J78">IFERROR(SMALL(IF($D$2:$D987=D78,$A$2:$A$911*1.000001),4),"")</f>
        <v/>
      </c>
      <c r="K78" s="31" t="str">
        <f aca="false">IF(A78&lt;&gt;"", IF(COUNT(G78:J78)=4, SUM(G78:J78), "No"), "")</f>
        <v>No</v>
      </c>
      <c r="L78" s="31" t="str">
        <f aca="false">IF(A78&lt;&gt;"", IF(COUNT(G78:I78)=3, SUM(G78:I78), "No"), "")</f>
        <v>No</v>
      </c>
      <c r="M78" s="31" t="str">
        <f aca="false">IF(A78&lt;&gt;"", IF(COUNT(G78:H78)=2, SUM(G78:H78), "No"), "")</f>
        <v>No</v>
      </c>
      <c r="N78" s="31" t="str">
        <f aca="false">Table1[[#This Row],[Club]]&amp;":"&amp;Table1[[#Headers],[Male]]</f>
        <v>:Male</v>
      </c>
      <c r="P78" s="22" t="n">
        <v>77</v>
      </c>
      <c r="Q78" s="22" t="str">
        <f aca="false">IFERROR(VLOOKUP(P$1&amp;":"&amp;P78,'Finish order'!$C:$K,6,FALSE()),"")</f>
        <v/>
      </c>
      <c r="R78" s="22" t="str">
        <f aca="false">IFERROR(VLOOKUP(P$1&amp;":"&amp;P78,'Finish order'!$C:$K,9,FALSE()),"")</f>
        <v/>
      </c>
      <c r="S78" s="22" t="str">
        <f aca="false">IFERROR(VLOOKUP(P$1&amp;":"&amp;P78,'Finish order'!$C:$K,7,FALSE()),"")</f>
        <v/>
      </c>
      <c r="T78" s="30" t="str">
        <f aca="false">IFERROR(VLOOKUP(P$1&amp;":"&amp;P78,'Finish order'!$C:$K,5,FALSE()),"")</f>
        <v/>
      </c>
      <c r="U78" s="22" t="str">
        <f aca="false">IFERROR(VLOOKUP(P$1&amp;":"&amp;P78,'Finish order'!$C:$K,4,FALSE()),"")</f>
        <v/>
      </c>
      <c r="V78" s="31" t="str">
        <f aca="false" t="array" ref="V78:V78">IFERROR(SMALL(IF($S$2:$S987=S78,$P$2:$P$911*1.001),1),"")</f>
        <v/>
      </c>
      <c r="W78" s="31" t="str">
        <f aca="false" t="array" ref="W78:W78">IFERROR(SMALL(IF($S$2:$S987=S78,$P$2:$P$911*1.0001),2),"")</f>
        <v/>
      </c>
      <c r="X78" s="31" t="str">
        <f aca="false" t="array" ref="X78:X78">IFERROR(SMALL(IF($S$2:$S987=S78,$P$2:$P$911*1.00001),3),"")</f>
        <v/>
      </c>
      <c r="Y78" s="31" t="str">
        <f aca="false" t="array" ref="Y78:Y78">IFERROR(SMALL(IF($S$2:$S987=S78,$P$2:$P$911*1.000001),4),"")</f>
        <v/>
      </c>
      <c r="Z78" s="31" t="str">
        <f aca="false">IF(P78&lt;&gt;"", IF(COUNT(V78:Y78)=4, SUM(V78:Y78), "No"), "")</f>
        <v>No</v>
      </c>
      <c r="AA78" s="31" t="str">
        <f aca="false">IF(P78&lt;&gt;"", IF(COUNT(V78:X78)=3, SUM(V78:X78), "No"), "")</f>
        <v>No</v>
      </c>
      <c r="AB78" s="31" t="str">
        <f aca="false">IF(P78&lt;&gt;"", IF(COUNT(V78:W78)=2, SUM(V78:W78), "No"), "")</f>
        <v>No</v>
      </c>
      <c r="AC78" s="31" t="str">
        <f aca="false">Table4[[#This Row],[Club]]&amp;":"&amp;Table4[[#Headers],[Female]]</f>
        <v>:Female</v>
      </c>
      <c r="AH78" s="30"/>
      <c r="AO78" s="30"/>
      <c r="AV78" s="30"/>
      <c r="BC78" s="30"/>
      <c r="BJ78" s="30"/>
      <c r="BQ78" s="30"/>
      <c r="BX78" s="30"/>
      <c r="CE78" s="30"/>
      <c r="CL78" s="30"/>
      <c r="CS78" s="30"/>
      <c r="CZ78" s="30"/>
      <c r="DG78" s="30"/>
      <c r="DN78" s="30"/>
      <c r="DU78" s="30"/>
    </row>
    <row r="79" customFormat="false" ht="15" hidden="false" customHeight="false" outlineLevel="0" collapsed="false">
      <c r="A79" s="22" t="n">
        <v>78</v>
      </c>
      <c r="B79" s="22" t="str">
        <f aca="false">IFERROR(VLOOKUP($A$1&amp;":"&amp;A79,'Finish order'!C:K,6,FALSE()),"")</f>
        <v/>
      </c>
      <c r="C79" s="22" t="str">
        <f aca="false">IFERROR(VLOOKUP(A$1&amp;":"&amp;A79,'Finish order'!$C:$K,9,FALSE()),"")</f>
        <v/>
      </c>
      <c r="D79" s="22" t="str">
        <f aca="false">IFERROR(VLOOKUP(A$1&amp;":"&amp;A79,'Finish order'!$C:$K,7,FALSE()),"")</f>
        <v/>
      </c>
      <c r="E79" s="30" t="str">
        <f aca="false">IFERROR(VLOOKUP($A$1&amp;":"&amp;A79,'Finish order'!C:K,5,FALSE()),"")</f>
        <v/>
      </c>
      <c r="F79" s="22" t="str">
        <f aca="false">IFERROR(VLOOKUP($A$1&amp;":"&amp;A79,'Finish order'!C:K,4,FALSE()),"")</f>
        <v/>
      </c>
      <c r="G79" s="31" t="str">
        <f aca="false" t="array" ref="G79:G79">IFERROR(SMALL(IF($D$2:$D988=D79,$A$2:$A$911*1.001),1),"")</f>
        <v/>
      </c>
      <c r="H79" s="31" t="str">
        <f aca="false" t="array" ref="H79:H79">IFERROR(SMALL(IF($D$2:$D988=D79,$A$2:$A$911*1.0001),2),"")</f>
        <v/>
      </c>
      <c r="I79" s="31" t="str">
        <f aca="false" t="array" ref="I79:I79">IFERROR(SMALL(IF($D$2:$D988=D79,$A$2:$A$911*1.00001),3),"")</f>
        <v/>
      </c>
      <c r="J79" s="31" t="str">
        <f aca="false" t="array" ref="J79:J79">IFERROR(SMALL(IF($D$2:$D988=D79,$A$2:$A$911*1.000001),4),"")</f>
        <v/>
      </c>
      <c r="K79" s="31" t="str">
        <f aca="false">IF(A79&lt;&gt;"", IF(COUNT(G79:J79)=4, SUM(G79:J79), "No"), "")</f>
        <v>No</v>
      </c>
      <c r="L79" s="31" t="str">
        <f aca="false">IF(A79&lt;&gt;"", IF(COUNT(G79:I79)=3, SUM(G79:I79), "No"), "")</f>
        <v>No</v>
      </c>
      <c r="M79" s="31" t="str">
        <f aca="false">IF(A79&lt;&gt;"", IF(COUNT(G79:H79)=2, SUM(G79:H79), "No"), "")</f>
        <v>No</v>
      </c>
      <c r="N79" s="31" t="str">
        <f aca="false">Table1[[#This Row],[Club]]&amp;":"&amp;Table1[[#Headers],[Male]]</f>
        <v>:Male</v>
      </c>
      <c r="P79" s="22" t="n">
        <v>78</v>
      </c>
      <c r="Q79" s="22" t="str">
        <f aca="false">IFERROR(VLOOKUP(P$1&amp;":"&amp;P79,'Finish order'!$C:$K,6,FALSE()),"")</f>
        <v/>
      </c>
      <c r="R79" s="22" t="str">
        <f aca="false">IFERROR(VLOOKUP(P$1&amp;":"&amp;P79,'Finish order'!$C:$K,9,FALSE()),"")</f>
        <v/>
      </c>
      <c r="S79" s="22" t="str">
        <f aca="false">IFERROR(VLOOKUP(P$1&amp;":"&amp;P79,'Finish order'!$C:$K,7,FALSE()),"")</f>
        <v/>
      </c>
      <c r="T79" s="30" t="str">
        <f aca="false">IFERROR(VLOOKUP(P$1&amp;":"&amp;P79,'Finish order'!$C:$K,5,FALSE()),"")</f>
        <v/>
      </c>
      <c r="U79" s="22" t="str">
        <f aca="false">IFERROR(VLOOKUP(P$1&amp;":"&amp;P79,'Finish order'!$C:$K,4,FALSE()),"")</f>
        <v/>
      </c>
      <c r="V79" s="31" t="str">
        <f aca="false" t="array" ref="V79:V79">IFERROR(SMALL(IF($S$2:$S988=S79,$P$2:$P$911*1.001),1),"")</f>
        <v/>
      </c>
      <c r="W79" s="31" t="str">
        <f aca="false" t="array" ref="W79:W79">IFERROR(SMALL(IF($S$2:$S988=S79,$P$2:$P$911*1.0001),2),"")</f>
        <v/>
      </c>
      <c r="X79" s="31" t="str">
        <f aca="false" t="array" ref="X79:X79">IFERROR(SMALL(IF($S$2:$S988=S79,$P$2:$P$911*1.00001),3),"")</f>
        <v/>
      </c>
      <c r="Y79" s="31" t="str">
        <f aca="false" t="array" ref="Y79:Y79">IFERROR(SMALL(IF($S$2:$S988=S79,$P$2:$P$911*1.000001),4),"")</f>
        <v/>
      </c>
      <c r="Z79" s="31" t="str">
        <f aca="false">IF(P79&lt;&gt;"", IF(COUNT(V79:Y79)=4, SUM(V79:Y79), "No"), "")</f>
        <v>No</v>
      </c>
      <c r="AA79" s="31" t="str">
        <f aca="false">IF(P79&lt;&gt;"", IF(COUNT(V79:X79)=3, SUM(V79:X79), "No"), "")</f>
        <v>No</v>
      </c>
      <c r="AB79" s="31" t="str">
        <f aca="false">IF(P79&lt;&gt;"", IF(COUNT(V79:W79)=2, SUM(V79:W79), "No"), "")</f>
        <v>No</v>
      </c>
      <c r="AC79" s="31" t="str">
        <f aca="false">Table4[[#This Row],[Club]]&amp;":"&amp;Table4[[#Headers],[Female]]</f>
        <v>:Female</v>
      </c>
      <c r="AH79" s="30"/>
      <c r="AO79" s="30"/>
      <c r="AV79" s="30"/>
      <c r="BC79" s="30"/>
      <c r="BJ79" s="30"/>
      <c r="BQ79" s="30"/>
      <c r="BX79" s="30"/>
      <c r="CE79" s="30"/>
      <c r="CL79" s="30"/>
      <c r="CS79" s="30"/>
      <c r="CZ79" s="30"/>
      <c r="DG79" s="30"/>
      <c r="DN79" s="30"/>
      <c r="DU79" s="30"/>
    </row>
    <row r="80" customFormat="false" ht="15" hidden="false" customHeight="false" outlineLevel="0" collapsed="false">
      <c r="A80" s="22" t="n">
        <v>79</v>
      </c>
      <c r="B80" s="22" t="str">
        <f aca="false">IFERROR(VLOOKUP($A$1&amp;":"&amp;A80,'Finish order'!C:K,6,FALSE()),"")</f>
        <v/>
      </c>
      <c r="C80" s="22" t="str">
        <f aca="false">IFERROR(VLOOKUP(A$1&amp;":"&amp;A80,'Finish order'!$C:$K,9,FALSE()),"")</f>
        <v/>
      </c>
      <c r="D80" s="22" t="str">
        <f aca="false">IFERROR(VLOOKUP(A$1&amp;":"&amp;A80,'Finish order'!$C:$K,7,FALSE()),"")</f>
        <v/>
      </c>
      <c r="E80" s="30" t="str">
        <f aca="false">IFERROR(VLOOKUP($A$1&amp;":"&amp;A80,'Finish order'!C:K,5,FALSE()),"")</f>
        <v/>
      </c>
      <c r="F80" s="22" t="str">
        <f aca="false">IFERROR(VLOOKUP($A$1&amp;":"&amp;A80,'Finish order'!C:K,4,FALSE()),"")</f>
        <v/>
      </c>
      <c r="G80" s="31" t="str">
        <f aca="false" t="array" ref="G80:G80">IFERROR(SMALL(IF($D$2:$D989=D80,$A$2:$A$911*1.001),1),"")</f>
        <v/>
      </c>
      <c r="H80" s="31" t="str">
        <f aca="false" t="array" ref="H80:H80">IFERROR(SMALL(IF($D$2:$D989=D80,$A$2:$A$911*1.0001),2),"")</f>
        <v/>
      </c>
      <c r="I80" s="31" t="str">
        <f aca="false" t="array" ref="I80:I80">IFERROR(SMALL(IF($D$2:$D989=D80,$A$2:$A$911*1.00001),3),"")</f>
        <v/>
      </c>
      <c r="J80" s="31" t="str">
        <f aca="false" t="array" ref="J80:J80">IFERROR(SMALL(IF($D$2:$D989=D80,$A$2:$A$911*1.000001),4),"")</f>
        <v/>
      </c>
      <c r="K80" s="31" t="str">
        <f aca="false">IF(A80&lt;&gt;"", IF(COUNT(G80:J80)=4, SUM(G80:J80), "No"), "")</f>
        <v>No</v>
      </c>
      <c r="L80" s="31" t="str">
        <f aca="false">IF(A80&lt;&gt;"", IF(COUNT(G80:I80)=3, SUM(G80:I80), "No"), "")</f>
        <v>No</v>
      </c>
      <c r="M80" s="31" t="str">
        <f aca="false">IF(A80&lt;&gt;"", IF(COUNT(G80:H80)=2, SUM(G80:H80), "No"), "")</f>
        <v>No</v>
      </c>
      <c r="N80" s="31" t="str">
        <f aca="false">Table1[[#This Row],[Club]]&amp;":"&amp;Table1[[#Headers],[Male]]</f>
        <v>:Male</v>
      </c>
      <c r="P80" s="22" t="n">
        <v>79</v>
      </c>
      <c r="Q80" s="22" t="str">
        <f aca="false">IFERROR(VLOOKUP(P$1&amp;":"&amp;P80,'Finish order'!$C:$K,6,FALSE()),"")</f>
        <v/>
      </c>
      <c r="R80" s="22" t="str">
        <f aca="false">IFERROR(VLOOKUP(P$1&amp;":"&amp;P80,'Finish order'!$C:$K,9,FALSE()),"")</f>
        <v/>
      </c>
      <c r="S80" s="22" t="str">
        <f aca="false">IFERROR(VLOOKUP(P$1&amp;":"&amp;P80,'Finish order'!$C:$K,7,FALSE()),"")</f>
        <v/>
      </c>
      <c r="T80" s="30" t="str">
        <f aca="false">IFERROR(VLOOKUP(P$1&amp;":"&amp;P80,'Finish order'!$C:$K,5,FALSE()),"")</f>
        <v/>
      </c>
      <c r="U80" s="22" t="str">
        <f aca="false">IFERROR(VLOOKUP(P$1&amp;":"&amp;P80,'Finish order'!$C:$K,4,FALSE()),"")</f>
        <v/>
      </c>
      <c r="V80" s="31" t="str">
        <f aca="false" t="array" ref="V80:V80">IFERROR(SMALL(IF($S$2:$S989=S80,$P$2:$P$911*1.001),1),"")</f>
        <v/>
      </c>
      <c r="W80" s="31" t="str">
        <f aca="false" t="array" ref="W80:W80">IFERROR(SMALL(IF($S$2:$S989=S80,$P$2:$P$911*1.0001),2),"")</f>
        <v/>
      </c>
      <c r="X80" s="31" t="str">
        <f aca="false" t="array" ref="X80:X80">IFERROR(SMALL(IF($S$2:$S989=S80,$P$2:$P$911*1.00001),3),"")</f>
        <v/>
      </c>
      <c r="Y80" s="31" t="str">
        <f aca="false" t="array" ref="Y80:Y80">IFERROR(SMALL(IF($S$2:$S989=S80,$P$2:$P$911*1.000001),4),"")</f>
        <v/>
      </c>
      <c r="Z80" s="31" t="str">
        <f aca="false">IF(P80&lt;&gt;"", IF(COUNT(V80:Y80)=4, SUM(V80:Y80), "No"), "")</f>
        <v>No</v>
      </c>
      <c r="AA80" s="31" t="str">
        <f aca="false">IF(P80&lt;&gt;"", IF(COUNT(V80:X80)=3, SUM(V80:X80), "No"), "")</f>
        <v>No</v>
      </c>
      <c r="AB80" s="31" t="str">
        <f aca="false">IF(P80&lt;&gt;"", IF(COUNT(V80:W80)=2, SUM(V80:W80), "No"), "")</f>
        <v>No</v>
      </c>
      <c r="AC80" s="31" t="str">
        <f aca="false">Table4[[#This Row],[Club]]&amp;":"&amp;Table4[[#Headers],[Female]]</f>
        <v>:Female</v>
      </c>
      <c r="AH80" s="30"/>
      <c r="AO80" s="30"/>
      <c r="AV80" s="30"/>
      <c r="BC80" s="30"/>
      <c r="BJ80" s="30"/>
      <c r="BQ80" s="30"/>
      <c r="BX80" s="30"/>
      <c r="CE80" s="30"/>
      <c r="CL80" s="30"/>
      <c r="CS80" s="30"/>
      <c r="CZ80" s="30"/>
      <c r="DG80" s="30"/>
      <c r="DN80" s="30"/>
      <c r="DU80" s="30"/>
    </row>
    <row r="81" customFormat="false" ht="15" hidden="false" customHeight="false" outlineLevel="0" collapsed="false">
      <c r="A81" s="22" t="n">
        <v>80</v>
      </c>
      <c r="B81" s="22" t="str">
        <f aca="false">IFERROR(VLOOKUP($A$1&amp;":"&amp;A81,'Finish order'!C:K,6,FALSE()),"")</f>
        <v/>
      </c>
      <c r="C81" s="22" t="str">
        <f aca="false">IFERROR(VLOOKUP(A$1&amp;":"&amp;A81,'Finish order'!$C:$K,9,FALSE()),"")</f>
        <v/>
      </c>
      <c r="D81" s="22" t="str">
        <f aca="false">IFERROR(VLOOKUP(A$1&amp;":"&amp;A81,'Finish order'!$C:$K,7,FALSE()),"")</f>
        <v/>
      </c>
      <c r="E81" s="30" t="str">
        <f aca="false">IFERROR(VLOOKUP($A$1&amp;":"&amp;A81,'Finish order'!C:K,5,FALSE()),"")</f>
        <v/>
      </c>
      <c r="F81" s="22" t="str">
        <f aca="false">IFERROR(VLOOKUP($A$1&amp;":"&amp;A81,'Finish order'!C:K,4,FALSE()),"")</f>
        <v/>
      </c>
      <c r="G81" s="31" t="str">
        <f aca="false" t="array" ref="G81:G81">IFERROR(SMALL(IF($D$2:$D990=D81,$A$2:$A$911*1.001),1),"")</f>
        <v/>
      </c>
      <c r="H81" s="31" t="str">
        <f aca="false" t="array" ref="H81:H81">IFERROR(SMALL(IF($D$2:$D990=D81,$A$2:$A$911*1.0001),2),"")</f>
        <v/>
      </c>
      <c r="I81" s="31" t="str">
        <f aca="false" t="array" ref="I81:I81">IFERROR(SMALL(IF($D$2:$D990=D81,$A$2:$A$911*1.00001),3),"")</f>
        <v/>
      </c>
      <c r="J81" s="31" t="str">
        <f aca="false" t="array" ref="J81:J81">IFERROR(SMALL(IF($D$2:$D990=D81,$A$2:$A$911*1.000001),4),"")</f>
        <v/>
      </c>
      <c r="K81" s="31" t="str">
        <f aca="false">IF(A81&lt;&gt;"", IF(COUNT(G81:J81)=4, SUM(G81:J81), "No"), "")</f>
        <v>No</v>
      </c>
      <c r="L81" s="31" t="str">
        <f aca="false">IF(A81&lt;&gt;"", IF(COUNT(G81:I81)=3, SUM(G81:I81), "No"), "")</f>
        <v>No</v>
      </c>
      <c r="M81" s="31" t="str">
        <f aca="false">IF(A81&lt;&gt;"", IF(COUNT(G81:H81)=2, SUM(G81:H81), "No"), "")</f>
        <v>No</v>
      </c>
      <c r="N81" s="31" t="str">
        <f aca="false">Table1[[#This Row],[Club]]&amp;":"&amp;Table1[[#Headers],[Male]]</f>
        <v>:Male</v>
      </c>
      <c r="P81" s="22" t="n">
        <v>80</v>
      </c>
      <c r="Q81" s="22" t="str">
        <f aca="false">IFERROR(VLOOKUP(P$1&amp;":"&amp;P81,'Finish order'!$C:$K,6,FALSE()),"")</f>
        <v/>
      </c>
      <c r="R81" s="22" t="str">
        <f aca="false">IFERROR(VLOOKUP(P$1&amp;":"&amp;P81,'Finish order'!$C:$K,9,FALSE()),"")</f>
        <v/>
      </c>
      <c r="S81" s="22" t="str">
        <f aca="false">IFERROR(VLOOKUP(P$1&amp;":"&amp;P81,'Finish order'!$C:$K,7,FALSE()),"")</f>
        <v/>
      </c>
      <c r="T81" s="30" t="str">
        <f aca="false">IFERROR(VLOOKUP(P$1&amp;":"&amp;P81,'Finish order'!$C:$K,5,FALSE()),"")</f>
        <v/>
      </c>
      <c r="U81" s="22" t="str">
        <f aca="false">IFERROR(VLOOKUP(P$1&amp;":"&amp;P81,'Finish order'!$C:$K,4,FALSE()),"")</f>
        <v/>
      </c>
      <c r="V81" s="31" t="str">
        <f aca="false" t="array" ref="V81:V81">IFERROR(SMALL(IF($S$2:$S990=S81,$P$2:$P$911*1.001),1),"")</f>
        <v/>
      </c>
      <c r="W81" s="31" t="str">
        <f aca="false" t="array" ref="W81:W81">IFERROR(SMALL(IF($S$2:$S990=S81,$P$2:$P$911*1.0001),2),"")</f>
        <v/>
      </c>
      <c r="X81" s="31" t="str">
        <f aca="false" t="array" ref="X81:X81">IFERROR(SMALL(IF($S$2:$S990=S81,$P$2:$P$911*1.00001),3),"")</f>
        <v/>
      </c>
      <c r="Y81" s="31" t="str">
        <f aca="false" t="array" ref="Y81:Y81">IFERROR(SMALL(IF($S$2:$S990=S81,$P$2:$P$911*1.000001),4),"")</f>
        <v/>
      </c>
      <c r="Z81" s="31" t="str">
        <f aca="false">IF(P81&lt;&gt;"", IF(COUNT(V81:Y81)=4, SUM(V81:Y81), "No"), "")</f>
        <v>No</v>
      </c>
      <c r="AA81" s="31" t="str">
        <f aca="false">IF(P81&lt;&gt;"", IF(COUNT(V81:X81)=3, SUM(V81:X81), "No"), "")</f>
        <v>No</v>
      </c>
      <c r="AB81" s="31" t="str">
        <f aca="false">IF(P81&lt;&gt;"", IF(COUNT(V81:W81)=2, SUM(V81:W81), "No"), "")</f>
        <v>No</v>
      </c>
      <c r="AC81" s="31" t="str">
        <f aca="false">Table4[[#This Row],[Club]]&amp;":"&amp;Table4[[#Headers],[Female]]</f>
        <v>:Female</v>
      </c>
      <c r="AH81" s="30"/>
      <c r="AO81" s="30"/>
      <c r="AV81" s="30"/>
      <c r="BC81" s="30"/>
      <c r="BJ81" s="30"/>
      <c r="BQ81" s="30"/>
      <c r="BX81" s="30"/>
      <c r="CE81" s="30"/>
      <c r="CL81" s="30"/>
      <c r="CS81" s="30"/>
      <c r="CZ81" s="30"/>
      <c r="DG81" s="30"/>
      <c r="DN81" s="30"/>
      <c r="DU81" s="30"/>
    </row>
    <row r="82" customFormat="false" ht="15" hidden="false" customHeight="false" outlineLevel="0" collapsed="false">
      <c r="A82" s="22" t="n">
        <v>81</v>
      </c>
      <c r="B82" s="22" t="str">
        <f aca="false">IFERROR(VLOOKUP($A$1&amp;":"&amp;A82,'Finish order'!C:K,6,FALSE()),"")</f>
        <v/>
      </c>
      <c r="C82" s="22" t="str">
        <f aca="false">IFERROR(VLOOKUP(A$1&amp;":"&amp;A82,'Finish order'!$C:$K,9,FALSE()),"")</f>
        <v/>
      </c>
      <c r="D82" s="22" t="str">
        <f aca="false">IFERROR(VLOOKUP(A$1&amp;":"&amp;A82,'Finish order'!$C:$K,7,FALSE()),"")</f>
        <v/>
      </c>
      <c r="E82" s="30" t="str">
        <f aca="false">IFERROR(VLOOKUP($A$1&amp;":"&amp;A82,'Finish order'!C:K,5,FALSE()),"")</f>
        <v/>
      </c>
      <c r="F82" s="22" t="str">
        <f aca="false">IFERROR(VLOOKUP($A$1&amp;":"&amp;A82,'Finish order'!C:K,4,FALSE()),"")</f>
        <v/>
      </c>
      <c r="G82" s="31" t="str">
        <f aca="false" t="array" ref="G82:G82">IFERROR(SMALL(IF($D$2:$D991=D82,$A$2:$A$911*1.001),1),"")</f>
        <v/>
      </c>
      <c r="H82" s="31" t="str">
        <f aca="false" t="array" ref="H82:H82">IFERROR(SMALL(IF($D$2:$D991=D82,$A$2:$A$911*1.0001),2),"")</f>
        <v/>
      </c>
      <c r="I82" s="31" t="str">
        <f aca="false" t="array" ref="I82:I82">IFERROR(SMALL(IF($D$2:$D991=D82,$A$2:$A$911*1.00001),3),"")</f>
        <v/>
      </c>
      <c r="J82" s="31" t="str">
        <f aca="false" t="array" ref="J82:J82">IFERROR(SMALL(IF($D$2:$D991=D82,$A$2:$A$911*1.000001),4),"")</f>
        <v/>
      </c>
      <c r="K82" s="31" t="str">
        <f aca="false">IF(A82&lt;&gt;"", IF(COUNT(G82:J82)=4, SUM(G82:J82), "No"), "")</f>
        <v>No</v>
      </c>
      <c r="L82" s="31" t="str">
        <f aca="false">IF(A82&lt;&gt;"", IF(COUNT(G82:I82)=3, SUM(G82:I82), "No"), "")</f>
        <v>No</v>
      </c>
      <c r="M82" s="31" t="str">
        <f aca="false">IF(A82&lt;&gt;"", IF(COUNT(G82:H82)=2, SUM(G82:H82), "No"), "")</f>
        <v>No</v>
      </c>
      <c r="N82" s="31" t="str">
        <f aca="false">Table1[[#This Row],[Club]]&amp;":"&amp;Table1[[#Headers],[Male]]</f>
        <v>:Male</v>
      </c>
      <c r="P82" s="22" t="n">
        <v>81</v>
      </c>
      <c r="Q82" s="22" t="str">
        <f aca="false">IFERROR(VLOOKUP(P$1&amp;":"&amp;P82,'Finish order'!$C:$K,6,FALSE()),"")</f>
        <v/>
      </c>
      <c r="R82" s="22" t="str">
        <f aca="false">IFERROR(VLOOKUP(P$1&amp;":"&amp;P82,'Finish order'!$C:$K,9,FALSE()),"")</f>
        <v/>
      </c>
      <c r="S82" s="22" t="str">
        <f aca="false">IFERROR(VLOOKUP(P$1&amp;":"&amp;P82,'Finish order'!$C:$K,7,FALSE()),"")</f>
        <v/>
      </c>
      <c r="T82" s="30" t="str">
        <f aca="false">IFERROR(VLOOKUP(P$1&amp;":"&amp;P82,'Finish order'!$C:$K,5,FALSE()),"")</f>
        <v/>
      </c>
      <c r="U82" s="22" t="str">
        <f aca="false">IFERROR(VLOOKUP(P$1&amp;":"&amp;P82,'Finish order'!$C:$K,4,FALSE()),"")</f>
        <v/>
      </c>
      <c r="V82" s="31" t="str">
        <f aca="false" t="array" ref="V82:V82">IFERROR(SMALL(IF($S$2:$S991=S82,$P$2:$P$911*1.001),1),"")</f>
        <v/>
      </c>
      <c r="W82" s="31" t="str">
        <f aca="false" t="array" ref="W82:W82">IFERROR(SMALL(IF($S$2:$S991=S82,$P$2:$P$911*1.0001),2),"")</f>
        <v/>
      </c>
      <c r="X82" s="31" t="str">
        <f aca="false" t="array" ref="X82:X82">IFERROR(SMALL(IF($S$2:$S991=S82,$P$2:$P$911*1.00001),3),"")</f>
        <v/>
      </c>
      <c r="Y82" s="31" t="str">
        <f aca="false" t="array" ref="Y82:Y82">IFERROR(SMALL(IF($S$2:$S991=S82,$P$2:$P$911*1.000001),4),"")</f>
        <v/>
      </c>
      <c r="Z82" s="31" t="str">
        <f aca="false">IF(P82&lt;&gt;"", IF(COUNT(V82:Y82)=4, SUM(V82:Y82), "No"), "")</f>
        <v>No</v>
      </c>
      <c r="AA82" s="31" t="str">
        <f aca="false">IF(P82&lt;&gt;"", IF(COUNT(V82:X82)=3, SUM(V82:X82), "No"), "")</f>
        <v>No</v>
      </c>
      <c r="AB82" s="31" t="str">
        <f aca="false">IF(P82&lt;&gt;"", IF(COUNT(V82:W82)=2, SUM(V82:W82), "No"), "")</f>
        <v>No</v>
      </c>
      <c r="AC82" s="31" t="str">
        <f aca="false">Table4[[#This Row],[Club]]&amp;":"&amp;Table4[[#Headers],[Female]]</f>
        <v>:Female</v>
      </c>
      <c r="AH82" s="30"/>
      <c r="AO82" s="30"/>
      <c r="AV82" s="30"/>
      <c r="BC82" s="30"/>
      <c r="BJ82" s="30"/>
      <c r="BQ82" s="30"/>
      <c r="BX82" s="30"/>
      <c r="CE82" s="30"/>
      <c r="CL82" s="30"/>
      <c r="CS82" s="30"/>
      <c r="CZ82" s="30"/>
      <c r="DG82" s="30"/>
      <c r="DN82" s="30"/>
      <c r="DU82" s="30"/>
    </row>
    <row r="83" customFormat="false" ht="15" hidden="false" customHeight="false" outlineLevel="0" collapsed="false">
      <c r="A83" s="22" t="n">
        <v>82</v>
      </c>
      <c r="B83" s="22" t="str">
        <f aca="false">IFERROR(VLOOKUP($A$1&amp;":"&amp;A83,'Finish order'!C:K,6,FALSE()),"")</f>
        <v/>
      </c>
      <c r="C83" s="22" t="str">
        <f aca="false">IFERROR(VLOOKUP(A$1&amp;":"&amp;A83,'Finish order'!$C:$K,9,FALSE()),"")</f>
        <v/>
      </c>
      <c r="D83" s="22" t="str">
        <f aca="false">IFERROR(VLOOKUP(A$1&amp;":"&amp;A83,'Finish order'!$C:$K,7,FALSE()),"")</f>
        <v/>
      </c>
      <c r="E83" s="30" t="str">
        <f aca="false">IFERROR(VLOOKUP($A$1&amp;":"&amp;A83,'Finish order'!C:K,5,FALSE()),"")</f>
        <v/>
      </c>
      <c r="F83" s="22" t="str">
        <f aca="false">IFERROR(VLOOKUP($A$1&amp;":"&amp;A83,'Finish order'!C:K,4,FALSE()),"")</f>
        <v/>
      </c>
      <c r="G83" s="31" t="str">
        <f aca="false" t="array" ref="G83:G83">IFERROR(SMALL(IF($D$2:$D992=D83,$A$2:$A$911*1.001),1),"")</f>
        <v/>
      </c>
      <c r="H83" s="31" t="str">
        <f aca="false" t="array" ref="H83:H83">IFERROR(SMALL(IF($D$2:$D992=D83,$A$2:$A$911*1.0001),2),"")</f>
        <v/>
      </c>
      <c r="I83" s="31" t="str">
        <f aca="false" t="array" ref="I83:I83">IFERROR(SMALL(IF($D$2:$D992=D83,$A$2:$A$911*1.00001),3),"")</f>
        <v/>
      </c>
      <c r="J83" s="31" t="str">
        <f aca="false" t="array" ref="J83:J83">IFERROR(SMALL(IF($D$2:$D992=D83,$A$2:$A$911*1.000001),4),"")</f>
        <v/>
      </c>
      <c r="K83" s="31" t="str">
        <f aca="false">IF(A83&lt;&gt;"", IF(COUNT(G83:J83)=4, SUM(G83:J83), "No"), "")</f>
        <v>No</v>
      </c>
      <c r="L83" s="31" t="str">
        <f aca="false">IF(A83&lt;&gt;"", IF(COUNT(G83:I83)=3, SUM(G83:I83), "No"), "")</f>
        <v>No</v>
      </c>
      <c r="M83" s="31" t="str">
        <f aca="false">IF(A83&lt;&gt;"", IF(COUNT(G83:H83)=2, SUM(G83:H83), "No"), "")</f>
        <v>No</v>
      </c>
      <c r="N83" s="31" t="str">
        <f aca="false">Table1[[#This Row],[Club]]&amp;":"&amp;Table1[[#Headers],[Male]]</f>
        <v>:Male</v>
      </c>
      <c r="P83" s="22" t="n">
        <v>82</v>
      </c>
      <c r="Q83" s="22" t="str">
        <f aca="false">IFERROR(VLOOKUP(P$1&amp;":"&amp;P83,'Finish order'!$C:$K,6,FALSE()),"")</f>
        <v/>
      </c>
      <c r="R83" s="22" t="str">
        <f aca="false">IFERROR(VLOOKUP(P$1&amp;":"&amp;P83,'Finish order'!$C:$K,9,FALSE()),"")</f>
        <v/>
      </c>
      <c r="S83" s="22" t="str">
        <f aca="false">IFERROR(VLOOKUP(P$1&amp;":"&amp;P83,'Finish order'!$C:$K,7,FALSE()),"")</f>
        <v/>
      </c>
      <c r="T83" s="30" t="str">
        <f aca="false">IFERROR(VLOOKUP(P$1&amp;":"&amp;P83,'Finish order'!$C:$K,5,FALSE()),"")</f>
        <v/>
      </c>
      <c r="U83" s="22" t="str">
        <f aca="false">IFERROR(VLOOKUP(P$1&amp;":"&amp;P83,'Finish order'!$C:$K,4,FALSE()),"")</f>
        <v/>
      </c>
      <c r="V83" s="31" t="str">
        <f aca="false" t="array" ref="V83:V83">IFERROR(SMALL(IF($S$2:$S992=S83,$P$2:$P$911*1.001),1),"")</f>
        <v/>
      </c>
      <c r="W83" s="31" t="str">
        <f aca="false" t="array" ref="W83:W83">IFERROR(SMALL(IF($S$2:$S992=S83,$P$2:$P$911*1.0001),2),"")</f>
        <v/>
      </c>
      <c r="X83" s="31" t="str">
        <f aca="false" t="array" ref="X83:X83">IFERROR(SMALL(IF($S$2:$S992=S83,$P$2:$P$911*1.00001),3),"")</f>
        <v/>
      </c>
      <c r="Y83" s="31" t="str">
        <f aca="false" t="array" ref="Y83:Y83">IFERROR(SMALL(IF($S$2:$S992=S83,$P$2:$P$911*1.000001),4),"")</f>
        <v/>
      </c>
      <c r="Z83" s="31" t="str">
        <f aca="false">IF(P83&lt;&gt;"", IF(COUNT(V83:Y83)=4, SUM(V83:Y83), "No"), "")</f>
        <v>No</v>
      </c>
      <c r="AA83" s="31" t="str">
        <f aca="false">IF(P83&lt;&gt;"", IF(COUNT(V83:X83)=3, SUM(V83:X83), "No"), "")</f>
        <v>No</v>
      </c>
      <c r="AB83" s="31" t="str">
        <f aca="false">IF(P83&lt;&gt;"", IF(COUNT(V83:W83)=2, SUM(V83:W83), "No"), "")</f>
        <v>No</v>
      </c>
      <c r="AC83" s="31" t="str">
        <f aca="false">Table4[[#This Row],[Club]]&amp;":"&amp;Table4[[#Headers],[Female]]</f>
        <v>:Female</v>
      </c>
      <c r="AH83" s="30"/>
      <c r="AO83" s="30"/>
      <c r="AV83" s="30"/>
      <c r="BC83" s="30"/>
      <c r="BJ83" s="30"/>
      <c r="BQ83" s="30"/>
      <c r="BX83" s="30"/>
      <c r="CE83" s="30"/>
      <c r="CL83" s="30"/>
      <c r="CS83" s="30"/>
      <c r="CZ83" s="30"/>
      <c r="DG83" s="30"/>
      <c r="DN83" s="30"/>
      <c r="DU83" s="30"/>
    </row>
    <row r="84" customFormat="false" ht="15" hidden="false" customHeight="false" outlineLevel="0" collapsed="false">
      <c r="A84" s="22" t="n">
        <v>83</v>
      </c>
      <c r="B84" s="22" t="str">
        <f aca="false">IFERROR(VLOOKUP($A$1&amp;":"&amp;A84,'Finish order'!C:K,6,FALSE()),"")</f>
        <v/>
      </c>
      <c r="C84" s="22" t="str">
        <f aca="false">IFERROR(VLOOKUP(A$1&amp;":"&amp;A84,'Finish order'!$C:$K,9,FALSE()),"")</f>
        <v/>
      </c>
      <c r="D84" s="22" t="str">
        <f aca="false">IFERROR(VLOOKUP(A$1&amp;":"&amp;A84,'Finish order'!$C:$K,7,FALSE()),"")</f>
        <v/>
      </c>
      <c r="E84" s="30" t="str">
        <f aca="false">IFERROR(VLOOKUP($A$1&amp;":"&amp;A84,'Finish order'!C:K,5,FALSE()),"")</f>
        <v/>
      </c>
      <c r="F84" s="22" t="str">
        <f aca="false">IFERROR(VLOOKUP($A$1&amp;":"&amp;A84,'Finish order'!C:K,4,FALSE()),"")</f>
        <v/>
      </c>
      <c r="G84" s="31" t="str">
        <f aca="false" t="array" ref="G84:G84">IFERROR(SMALL(IF($D$2:$D993=D84,$A$2:$A$911*1.001),1),"")</f>
        <v/>
      </c>
      <c r="H84" s="31" t="str">
        <f aca="false" t="array" ref="H84:H84">IFERROR(SMALL(IF($D$2:$D993=D84,$A$2:$A$911*1.0001),2),"")</f>
        <v/>
      </c>
      <c r="I84" s="31" t="str">
        <f aca="false" t="array" ref="I84:I84">IFERROR(SMALL(IF($D$2:$D993=D84,$A$2:$A$911*1.00001),3),"")</f>
        <v/>
      </c>
      <c r="J84" s="31" t="str">
        <f aca="false" t="array" ref="J84:J84">IFERROR(SMALL(IF($D$2:$D993=D84,$A$2:$A$911*1.000001),4),"")</f>
        <v/>
      </c>
      <c r="K84" s="31" t="str">
        <f aca="false">IF(A84&lt;&gt;"", IF(COUNT(G84:J84)=4, SUM(G84:J84), "No"), "")</f>
        <v>No</v>
      </c>
      <c r="L84" s="31" t="str">
        <f aca="false">IF(A84&lt;&gt;"", IF(COUNT(G84:I84)=3, SUM(G84:I84), "No"), "")</f>
        <v>No</v>
      </c>
      <c r="M84" s="31" t="str">
        <f aca="false">IF(A84&lt;&gt;"", IF(COUNT(G84:H84)=2, SUM(G84:H84), "No"), "")</f>
        <v>No</v>
      </c>
      <c r="N84" s="31" t="str">
        <f aca="false">Table1[[#This Row],[Club]]&amp;":"&amp;Table1[[#Headers],[Male]]</f>
        <v>:Male</v>
      </c>
      <c r="P84" s="22" t="n">
        <v>83</v>
      </c>
      <c r="Q84" s="22" t="str">
        <f aca="false">IFERROR(VLOOKUP(P$1&amp;":"&amp;P84,'Finish order'!$C:$K,6,FALSE()),"")</f>
        <v/>
      </c>
      <c r="R84" s="22" t="str">
        <f aca="false">IFERROR(VLOOKUP(P$1&amp;":"&amp;P84,'Finish order'!$C:$K,9,FALSE()),"")</f>
        <v/>
      </c>
      <c r="S84" s="22" t="str">
        <f aca="false">IFERROR(VLOOKUP(P$1&amp;":"&amp;P84,'Finish order'!$C:$K,7,FALSE()),"")</f>
        <v/>
      </c>
      <c r="T84" s="30" t="str">
        <f aca="false">IFERROR(VLOOKUP(P$1&amp;":"&amp;P84,'Finish order'!$C:$K,5,FALSE()),"")</f>
        <v/>
      </c>
      <c r="U84" s="22" t="str">
        <f aca="false">IFERROR(VLOOKUP(P$1&amp;":"&amp;P84,'Finish order'!$C:$K,4,FALSE()),"")</f>
        <v/>
      </c>
      <c r="V84" s="31" t="str">
        <f aca="false" t="array" ref="V84:V84">IFERROR(SMALL(IF($S$2:$S993=S84,$P$2:$P$911*1.001),1),"")</f>
        <v/>
      </c>
      <c r="W84" s="31" t="str">
        <f aca="false" t="array" ref="W84:W84">IFERROR(SMALL(IF($S$2:$S993=S84,$P$2:$P$911*1.0001),2),"")</f>
        <v/>
      </c>
      <c r="X84" s="31" t="str">
        <f aca="false" t="array" ref="X84:X84">IFERROR(SMALL(IF($S$2:$S993=S84,$P$2:$P$911*1.00001),3),"")</f>
        <v/>
      </c>
      <c r="Y84" s="31" t="str">
        <f aca="false" t="array" ref="Y84:Y84">IFERROR(SMALL(IF($S$2:$S993=S84,$P$2:$P$911*1.000001),4),"")</f>
        <v/>
      </c>
      <c r="Z84" s="31" t="str">
        <f aca="false">IF(P84&lt;&gt;"", IF(COUNT(V84:Y84)=4, SUM(V84:Y84), "No"), "")</f>
        <v>No</v>
      </c>
      <c r="AA84" s="31" t="str">
        <f aca="false">IF(P84&lt;&gt;"", IF(COUNT(V84:X84)=3, SUM(V84:X84), "No"), "")</f>
        <v>No</v>
      </c>
      <c r="AB84" s="31" t="str">
        <f aca="false">IF(P84&lt;&gt;"", IF(COUNT(V84:W84)=2, SUM(V84:W84), "No"), "")</f>
        <v>No</v>
      </c>
      <c r="AC84" s="31" t="str">
        <f aca="false">Table4[[#This Row],[Club]]&amp;":"&amp;Table4[[#Headers],[Female]]</f>
        <v>:Female</v>
      </c>
      <c r="AH84" s="30"/>
      <c r="AO84" s="30"/>
      <c r="AV84" s="30"/>
      <c r="BC84" s="30"/>
      <c r="BJ84" s="30"/>
      <c r="BQ84" s="30"/>
      <c r="BX84" s="30"/>
      <c r="CE84" s="30"/>
      <c r="CL84" s="30"/>
      <c r="CS84" s="30"/>
      <c r="CZ84" s="30"/>
      <c r="DG84" s="30"/>
      <c r="DN84" s="30"/>
      <c r="DU84" s="30"/>
    </row>
    <row r="85" customFormat="false" ht="15" hidden="false" customHeight="false" outlineLevel="0" collapsed="false">
      <c r="A85" s="22" t="n">
        <v>84</v>
      </c>
      <c r="B85" s="22" t="str">
        <f aca="false">IFERROR(VLOOKUP($A$1&amp;":"&amp;A85,'Finish order'!C:K,6,FALSE()),"")</f>
        <v/>
      </c>
      <c r="C85" s="22" t="str">
        <f aca="false">IFERROR(VLOOKUP(A$1&amp;":"&amp;A85,'Finish order'!$C:$K,9,FALSE()),"")</f>
        <v/>
      </c>
      <c r="D85" s="22" t="str">
        <f aca="false">IFERROR(VLOOKUP(A$1&amp;":"&amp;A85,'Finish order'!$C:$K,7,FALSE()),"")</f>
        <v/>
      </c>
      <c r="E85" s="30" t="str">
        <f aca="false">IFERROR(VLOOKUP($A$1&amp;":"&amp;A85,'Finish order'!C:K,5,FALSE()),"")</f>
        <v/>
      </c>
      <c r="F85" s="22" t="str">
        <f aca="false">IFERROR(VLOOKUP($A$1&amp;":"&amp;A85,'Finish order'!C:K,4,FALSE()),"")</f>
        <v/>
      </c>
      <c r="G85" s="31" t="str">
        <f aca="false" t="array" ref="G85:G85">IFERROR(SMALL(IF($D$2:$D994=D85,$A$2:$A$911*1.001),1),"")</f>
        <v/>
      </c>
      <c r="H85" s="31" t="str">
        <f aca="false" t="array" ref="H85:H85">IFERROR(SMALL(IF($D$2:$D994=D85,$A$2:$A$911*1.0001),2),"")</f>
        <v/>
      </c>
      <c r="I85" s="31" t="str">
        <f aca="false" t="array" ref="I85:I85">IFERROR(SMALL(IF($D$2:$D994=D85,$A$2:$A$911*1.00001),3),"")</f>
        <v/>
      </c>
      <c r="J85" s="31" t="str">
        <f aca="false" t="array" ref="J85:J85">IFERROR(SMALL(IF($D$2:$D994=D85,$A$2:$A$911*1.000001),4),"")</f>
        <v/>
      </c>
      <c r="K85" s="31" t="str">
        <f aca="false">IF(A85&lt;&gt;"", IF(COUNT(G85:J85)=4, SUM(G85:J85), "No"), "")</f>
        <v>No</v>
      </c>
      <c r="L85" s="31" t="str">
        <f aca="false">IF(A85&lt;&gt;"", IF(COUNT(G85:I85)=3, SUM(G85:I85), "No"), "")</f>
        <v>No</v>
      </c>
      <c r="M85" s="31" t="str">
        <f aca="false">IF(A85&lt;&gt;"", IF(COUNT(G85:H85)=2, SUM(G85:H85), "No"), "")</f>
        <v>No</v>
      </c>
      <c r="N85" s="31" t="str">
        <f aca="false">Table1[[#This Row],[Club]]&amp;":"&amp;Table1[[#Headers],[Male]]</f>
        <v>:Male</v>
      </c>
      <c r="P85" s="22" t="n">
        <v>84</v>
      </c>
      <c r="Q85" s="22" t="str">
        <f aca="false">IFERROR(VLOOKUP(P$1&amp;":"&amp;P85,'Finish order'!$C:$K,6,FALSE()),"")</f>
        <v/>
      </c>
      <c r="R85" s="22" t="str">
        <f aca="false">IFERROR(VLOOKUP(P$1&amp;":"&amp;P85,'Finish order'!$C:$K,9,FALSE()),"")</f>
        <v/>
      </c>
      <c r="S85" s="22" t="str">
        <f aca="false">IFERROR(VLOOKUP(P$1&amp;":"&amp;P85,'Finish order'!$C:$K,7,FALSE()),"")</f>
        <v/>
      </c>
      <c r="T85" s="30" t="str">
        <f aca="false">IFERROR(VLOOKUP(P$1&amp;":"&amp;P85,'Finish order'!$C:$K,5,FALSE()),"")</f>
        <v/>
      </c>
      <c r="U85" s="22" t="str">
        <f aca="false">IFERROR(VLOOKUP(P$1&amp;":"&amp;P85,'Finish order'!$C:$K,4,FALSE()),"")</f>
        <v/>
      </c>
      <c r="V85" s="31" t="str">
        <f aca="false" t="array" ref="V85:V85">IFERROR(SMALL(IF($S$2:$S994=S85,$P$2:$P$911*1.001),1),"")</f>
        <v/>
      </c>
      <c r="W85" s="31" t="str">
        <f aca="false" t="array" ref="W85:W85">IFERROR(SMALL(IF($S$2:$S994=S85,$P$2:$P$911*1.0001),2),"")</f>
        <v/>
      </c>
      <c r="X85" s="31" t="str">
        <f aca="false" t="array" ref="X85:X85">IFERROR(SMALL(IF($S$2:$S994=S85,$P$2:$P$911*1.00001),3),"")</f>
        <v/>
      </c>
      <c r="Y85" s="31" t="str">
        <f aca="false" t="array" ref="Y85:Y85">IFERROR(SMALL(IF($S$2:$S994=S85,$P$2:$P$911*1.000001),4),"")</f>
        <v/>
      </c>
      <c r="Z85" s="31" t="str">
        <f aca="false">IF(P85&lt;&gt;"", IF(COUNT(V85:Y85)=4, SUM(V85:Y85), "No"), "")</f>
        <v>No</v>
      </c>
      <c r="AA85" s="31" t="str">
        <f aca="false">IF(P85&lt;&gt;"", IF(COUNT(V85:X85)=3, SUM(V85:X85), "No"), "")</f>
        <v>No</v>
      </c>
      <c r="AB85" s="31" t="str">
        <f aca="false">IF(P85&lt;&gt;"", IF(COUNT(V85:W85)=2, SUM(V85:W85), "No"), "")</f>
        <v>No</v>
      </c>
      <c r="AC85" s="31" t="str">
        <f aca="false">Table4[[#This Row],[Club]]&amp;":"&amp;Table4[[#Headers],[Female]]</f>
        <v>:Female</v>
      </c>
      <c r="AH85" s="30"/>
      <c r="AO85" s="30"/>
      <c r="AV85" s="30"/>
      <c r="BC85" s="30"/>
      <c r="BJ85" s="30"/>
      <c r="BQ85" s="30"/>
      <c r="BX85" s="30"/>
      <c r="CE85" s="30"/>
      <c r="CL85" s="30"/>
      <c r="CS85" s="30"/>
      <c r="CZ85" s="30"/>
      <c r="DG85" s="30"/>
      <c r="DN85" s="30"/>
      <c r="DU85" s="30"/>
    </row>
    <row r="86" customFormat="false" ht="15" hidden="false" customHeight="false" outlineLevel="0" collapsed="false">
      <c r="A86" s="22" t="n">
        <v>85</v>
      </c>
      <c r="B86" s="22" t="str">
        <f aca="false">IFERROR(VLOOKUP($A$1&amp;":"&amp;A86,'Finish order'!C:K,6,FALSE()),"")</f>
        <v/>
      </c>
      <c r="C86" s="22" t="str">
        <f aca="false">IFERROR(VLOOKUP(A$1&amp;":"&amp;A86,'Finish order'!$C:$K,9,FALSE()),"")</f>
        <v/>
      </c>
      <c r="D86" s="22" t="str">
        <f aca="false">IFERROR(VLOOKUP(A$1&amp;":"&amp;A86,'Finish order'!$C:$K,7,FALSE()),"")</f>
        <v/>
      </c>
      <c r="E86" s="30" t="str">
        <f aca="false">IFERROR(VLOOKUP($A$1&amp;":"&amp;A86,'Finish order'!C:K,5,FALSE()),"")</f>
        <v/>
      </c>
      <c r="F86" s="22" t="str">
        <f aca="false">IFERROR(VLOOKUP($A$1&amp;":"&amp;A86,'Finish order'!C:K,4,FALSE()),"")</f>
        <v/>
      </c>
      <c r="G86" s="31" t="str">
        <f aca="false" t="array" ref="G86:G86">IFERROR(SMALL(IF($D$2:$D995=D86,$A$2:$A$911*1.001),1),"")</f>
        <v/>
      </c>
      <c r="H86" s="31" t="str">
        <f aca="false" t="array" ref="H86:H86">IFERROR(SMALL(IF($D$2:$D995=D86,$A$2:$A$911*1.0001),2),"")</f>
        <v/>
      </c>
      <c r="I86" s="31" t="str">
        <f aca="false" t="array" ref="I86:I86">IFERROR(SMALL(IF($D$2:$D995=D86,$A$2:$A$911*1.00001),3),"")</f>
        <v/>
      </c>
      <c r="J86" s="31" t="str">
        <f aca="false" t="array" ref="J86:J86">IFERROR(SMALL(IF($D$2:$D995=D86,$A$2:$A$911*1.000001),4),"")</f>
        <v/>
      </c>
      <c r="K86" s="31" t="str">
        <f aca="false">IF(A86&lt;&gt;"", IF(COUNT(G86:J86)=4, SUM(G86:J86), "No"), "")</f>
        <v>No</v>
      </c>
      <c r="L86" s="31" t="str">
        <f aca="false">IF(A86&lt;&gt;"", IF(COUNT(G86:I86)=3, SUM(G86:I86), "No"), "")</f>
        <v>No</v>
      </c>
      <c r="M86" s="31" t="str">
        <f aca="false">IF(A86&lt;&gt;"", IF(COUNT(G86:H86)=2, SUM(G86:H86), "No"), "")</f>
        <v>No</v>
      </c>
      <c r="N86" s="31" t="str">
        <f aca="false">Table1[[#This Row],[Club]]&amp;":"&amp;Table1[[#Headers],[Male]]</f>
        <v>:Male</v>
      </c>
      <c r="P86" s="22" t="n">
        <v>85</v>
      </c>
      <c r="Q86" s="22" t="str">
        <f aca="false">IFERROR(VLOOKUP(P$1&amp;":"&amp;P86,'Finish order'!$C:$K,6,FALSE()),"")</f>
        <v/>
      </c>
      <c r="R86" s="22" t="str">
        <f aca="false">IFERROR(VLOOKUP(P$1&amp;":"&amp;P86,'Finish order'!$C:$K,9,FALSE()),"")</f>
        <v/>
      </c>
      <c r="S86" s="22" t="str">
        <f aca="false">IFERROR(VLOOKUP(P$1&amp;":"&amp;P86,'Finish order'!$C:$K,7,FALSE()),"")</f>
        <v/>
      </c>
      <c r="T86" s="30" t="str">
        <f aca="false">IFERROR(VLOOKUP(P$1&amp;":"&amp;P86,'Finish order'!$C:$K,5,FALSE()),"")</f>
        <v/>
      </c>
      <c r="U86" s="22" t="str">
        <f aca="false">IFERROR(VLOOKUP(P$1&amp;":"&amp;P86,'Finish order'!$C:$K,4,FALSE()),"")</f>
        <v/>
      </c>
      <c r="V86" s="31" t="str">
        <f aca="false" t="array" ref="V86:V86">IFERROR(SMALL(IF($S$2:$S995=S86,$P$2:$P$911*1.001),1),"")</f>
        <v/>
      </c>
      <c r="W86" s="31" t="str">
        <f aca="false" t="array" ref="W86:W86">IFERROR(SMALL(IF($S$2:$S995=S86,$P$2:$P$911*1.0001),2),"")</f>
        <v/>
      </c>
      <c r="X86" s="31" t="str">
        <f aca="false" t="array" ref="X86:X86">IFERROR(SMALL(IF($S$2:$S995=S86,$P$2:$P$911*1.00001),3),"")</f>
        <v/>
      </c>
      <c r="Y86" s="31" t="str">
        <f aca="false" t="array" ref="Y86:Y86">IFERROR(SMALL(IF($S$2:$S995=S86,$P$2:$P$911*1.000001),4),"")</f>
        <v/>
      </c>
      <c r="Z86" s="31" t="str">
        <f aca="false">IF(P86&lt;&gt;"", IF(COUNT(V86:Y86)=4, SUM(V86:Y86), "No"), "")</f>
        <v>No</v>
      </c>
      <c r="AA86" s="31" t="str">
        <f aca="false">IF(P86&lt;&gt;"", IF(COUNT(V86:X86)=3, SUM(V86:X86), "No"), "")</f>
        <v>No</v>
      </c>
      <c r="AB86" s="31" t="str">
        <f aca="false">IF(P86&lt;&gt;"", IF(COUNT(V86:W86)=2, SUM(V86:W86), "No"), "")</f>
        <v>No</v>
      </c>
      <c r="AC86" s="31" t="str">
        <f aca="false">Table4[[#This Row],[Club]]&amp;":"&amp;Table4[[#Headers],[Female]]</f>
        <v>:Female</v>
      </c>
      <c r="AH86" s="30"/>
      <c r="AO86" s="30"/>
      <c r="AV86" s="30"/>
      <c r="BC86" s="30"/>
      <c r="BJ86" s="30"/>
      <c r="BQ86" s="30"/>
      <c r="BX86" s="30"/>
      <c r="CE86" s="30"/>
      <c r="CL86" s="30"/>
      <c r="CS86" s="30"/>
      <c r="CZ86" s="30"/>
      <c r="DG86" s="30"/>
      <c r="DN86" s="30"/>
      <c r="DU86" s="30"/>
    </row>
    <row r="87" customFormat="false" ht="15" hidden="false" customHeight="false" outlineLevel="0" collapsed="false">
      <c r="A87" s="22" t="n">
        <v>86</v>
      </c>
      <c r="B87" s="22" t="str">
        <f aca="false">IFERROR(VLOOKUP($A$1&amp;":"&amp;A87,'Finish order'!C:K,6,FALSE()),"")</f>
        <v/>
      </c>
      <c r="C87" s="22" t="str">
        <f aca="false">IFERROR(VLOOKUP(A$1&amp;":"&amp;A87,'Finish order'!$C:$K,9,FALSE()),"")</f>
        <v/>
      </c>
      <c r="D87" s="22" t="str">
        <f aca="false">IFERROR(VLOOKUP(A$1&amp;":"&amp;A87,'Finish order'!$C:$K,7,FALSE()),"")</f>
        <v/>
      </c>
      <c r="E87" s="30" t="str">
        <f aca="false">IFERROR(VLOOKUP($A$1&amp;":"&amp;A87,'Finish order'!C:K,5,FALSE()),"")</f>
        <v/>
      </c>
      <c r="F87" s="22" t="str">
        <f aca="false">IFERROR(VLOOKUP($A$1&amp;":"&amp;A87,'Finish order'!C:K,4,FALSE()),"")</f>
        <v/>
      </c>
      <c r="G87" s="31" t="str">
        <f aca="false" t="array" ref="G87:G87">IFERROR(SMALL(IF($D$2:$D996=D87,$A$2:$A$911*1.001),1),"")</f>
        <v/>
      </c>
      <c r="H87" s="31" t="str">
        <f aca="false" t="array" ref="H87:H87">IFERROR(SMALL(IF($D$2:$D996=D87,$A$2:$A$911*1.0001),2),"")</f>
        <v/>
      </c>
      <c r="I87" s="31" t="str">
        <f aca="false" t="array" ref="I87:I87">IFERROR(SMALL(IF($D$2:$D996=D87,$A$2:$A$911*1.00001),3),"")</f>
        <v/>
      </c>
      <c r="J87" s="31" t="str">
        <f aca="false" t="array" ref="J87:J87">IFERROR(SMALL(IF($D$2:$D996=D87,$A$2:$A$911*1.000001),4),"")</f>
        <v/>
      </c>
      <c r="K87" s="31" t="str">
        <f aca="false">IF(A87&lt;&gt;"", IF(COUNT(G87:J87)=4, SUM(G87:J87), "No"), "")</f>
        <v>No</v>
      </c>
      <c r="L87" s="31" t="str">
        <f aca="false">IF(A87&lt;&gt;"", IF(COUNT(G87:I87)=3, SUM(G87:I87), "No"), "")</f>
        <v>No</v>
      </c>
      <c r="M87" s="31" t="str">
        <f aca="false">IF(A87&lt;&gt;"", IF(COUNT(G87:H87)=2, SUM(G87:H87), "No"), "")</f>
        <v>No</v>
      </c>
      <c r="N87" s="31" t="str">
        <f aca="false">Table1[[#This Row],[Club]]&amp;":"&amp;Table1[[#Headers],[Male]]</f>
        <v>:Male</v>
      </c>
      <c r="P87" s="22" t="n">
        <v>86</v>
      </c>
      <c r="Q87" s="22" t="str">
        <f aca="false">IFERROR(VLOOKUP(P$1&amp;":"&amp;P87,'Finish order'!$C:$K,6,FALSE()),"")</f>
        <v/>
      </c>
      <c r="R87" s="22" t="str">
        <f aca="false">IFERROR(VLOOKUP(P$1&amp;":"&amp;P87,'Finish order'!$C:$K,9,FALSE()),"")</f>
        <v/>
      </c>
      <c r="S87" s="22" t="str">
        <f aca="false">IFERROR(VLOOKUP(P$1&amp;":"&amp;P87,'Finish order'!$C:$K,7,FALSE()),"")</f>
        <v/>
      </c>
      <c r="T87" s="30" t="str">
        <f aca="false">IFERROR(VLOOKUP(P$1&amp;":"&amp;P87,'Finish order'!$C:$K,5,FALSE()),"")</f>
        <v/>
      </c>
      <c r="U87" s="22" t="str">
        <f aca="false">IFERROR(VLOOKUP(P$1&amp;":"&amp;P87,'Finish order'!$C:$K,4,FALSE()),"")</f>
        <v/>
      </c>
      <c r="V87" s="31" t="str">
        <f aca="false" t="array" ref="V87:V87">IFERROR(SMALL(IF($S$2:$S996=S87,$P$2:$P$911*1.001),1),"")</f>
        <v/>
      </c>
      <c r="W87" s="31" t="str">
        <f aca="false" t="array" ref="W87:W87">IFERROR(SMALL(IF($S$2:$S996=S87,$P$2:$P$911*1.0001),2),"")</f>
        <v/>
      </c>
      <c r="X87" s="31" t="str">
        <f aca="false" t="array" ref="X87:X87">IFERROR(SMALL(IF($S$2:$S996=S87,$P$2:$P$911*1.00001),3),"")</f>
        <v/>
      </c>
      <c r="Y87" s="31" t="str">
        <f aca="false" t="array" ref="Y87:Y87">IFERROR(SMALL(IF($S$2:$S996=S87,$P$2:$P$911*1.000001),4),"")</f>
        <v/>
      </c>
      <c r="Z87" s="31" t="str">
        <f aca="false">IF(P87&lt;&gt;"", IF(COUNT(V87:Y87)=4, SUM(V87:Y87), "No"), "")</f>
        <v>No</v>
      </c>
      <c r="AA87" s="31" t="str">
        <f aca="false">IF(P87&lt;&gt;"", IF(COUNT(V87:X87)=3, SUM(V87:X87), "No"), "")</f>
        <v>No</v>
      </c>
      <c r="AB87" s="31" t="str">
        <f aca="false">IF(P87&lt;&gt;"", IF(COUNT(V87:W87)=2, SUM(V87:W87), "No"), "")</f>
        <v>No</v>
      </c>
      <c r="AC87" s="31" t="str">
        <f aca="false">Table4[[#This Row],[Club]]&amp;":"&amp;Table4[[#Headers],[Female]]</f>
        <v>:Female</v>
      </c>
      <c r="AH87" s="30"/>
      <c r="AO87" s="30"/>
      <c r="AV87" s="30"/>
      <c r="BC87" s="30"/>
      <c r="BJ87" s="30"/>
      <c r="BQ87" s="30"/>
      <c r="BX87" s="30"/>
      <c r="CE87" s="30"/>
      <c r="CL87" s="30"/>
      <c r="CS87" s="30"/>
      <c r="CZ87" s="30"/>
      <c r="DG87" s="30"/>
      <c r="DN87" s="30"/>
      <c r="DU87" s="30"/>
    </row>
    <row r="88" customFormat="false" ht="15" hidden="false" customHeight="false" outlineLevel="0" collapsed="false">
      <c r="A88" s="22" t="n">
        <v>87</v>
      </c>
      <c r="B88" s="22" t="str">
        <f aca="false">IFERROR(VLOOKUP($A$1&amp;":"&amp;A88,'Finish order'!C:K,6,FALSE()),"")</f>
        <v/>
      </c>
      <c r="C88" s="22" t="str">
        <f aca="false">IFERROR(VLOOKUP(A$1&amp;":"&amp;A88,'Finish order'!$C:$K,9,FALSE()),"")</f>
        <v/>
      </c>
      <c r="D88" s="22" t="str">
        <f aca="false">IFERROR(VLOOKUP(A$1&amp;":"&amp;A88,'Finish order'!$C:$K,7,FALSE()),"")</f>
        <v/>
      </c>
      <c r="E88" s="30" t="str">
        <f aca="false">IFERROR(VLOOKUP($A$1&amp;":"&amp;A88,'Finish order'!C:K,5,FALSE()),"")</f>
        <v/>
      </c>
      <c r="F88" s="22" t="str">
        <f aca="false">IFERROR(VLOOKUP($A$1&amp;":"&amp;A88,'Finish order'!C:K,4,FALSE()),"")</f>
        <v/>
      </c>
      <c r="G88" s="31" t="str">
        <f aca="false" t="array" ref="G88:G88">IFERROR(SMALL(IF($D$2:$D997=D88,$A$2:$A$911*1.001),1),"")</f>
        <v/>
      </c>
      <c r="H88" s="31" t="str">
        <f aca="false" t="array" ref="H88:H88">IFERROR(SMALL(IF($D$2:$D997=D88,$A$2:$A$911*1.0001),2),"")</f>
        <v/>
      </c>
      <c r="I88" s="31" t="str">
        <f aca="false" t="array" ref="I88:I88">IFERROR(SMALL(IF($D$2:$D997=D88,$A$2:$A$911*1.00001),3),"")</f>
        <v/>
      </c>
      <c r="J88" s="31" t="str">
        <f aca="false" t="array" ref="J88:J88">IFERROR(SMALL(IF($D$2:$D997=D88,$A$2:$A$911*1.000001),4),"")</f>
        <v/>
      </c>
      <c r="K88" s="31" t="str">
        <f aca="false">IF(A88&lt;&gt;"", IF(COUNT(G88:J88)=4, SUM(G88:J88), "No"), "")</f>
        <v>No</v>
      </c>
      <c r="L88" s="31" t="str">
        <f aca="false">IF(A88&lt;&gt;"", IF(COUNT(G88:I88)=3, SUM(G88:I88), "No"), "")</f>
        <v>No</v>
      </c>
      <c r="M88" s="31" t="str">
        <f aca="false">IF(A88&lt;&gt;"", IF(COUNT(G88:H88)=2, SUM(G88:H88), "No"), "")</f>
        <v>No</v>
      </c>
      <c r="N88" s="31" t="str">
        <f aca="false">Table1[[#This Row],[Club]]&amp;":"&amp;Table1[[#Headers],[Male]]</f>
        <v>:Male</v>
      </c>
      <c r="P88" s="22" t="n">
        <v>87</v>
      </c>
      <c r="Q88" s="22" t="str">
        <f aca="false">IFERROR(VLOOKUP(P$1&amp;":"&amp;P88,'Finish order'!$C:$K,6,FALSE()),"")</f>
        <v/>
      </c>
      <c r="R88" s="22" t="str">
        <f aca="false">IFERROR(VLOOKUP(P$1&amp;":"&amp;P88,'Finish order'!$C:$K,9,FALSE()),"")</f>
        <v/>
      </c>
      <c r="S88" s="22" t="str">
        <f aca="false">IFERROR(VLOOKUP(P$1&amp;":"&amp;P88,'Finish order'!$C:$K,7,FALSE()),"")</f>
        <v/>
      </c>
      <c r="T88" s="30" t="str">
        <f aca="false">IFERROR(VLOOKUP(P$1&amp;":"&amp;P88,'Finish order'!$C:$K,5,FALSE()),"")</f>
        <v/>
      </c>
      <c r="U88" s="22" t="str">
        <f aca="false">IFERROR(VLOOKUP(P$1&amp;":"&amp;P88,'Finish order'!$C:$K,4,FALSE()),"")</f>
        <v/>
      </c>
      <c r="V88" s="31" t="str">
        <f aca="false" t="array" ref="V88:V88">IFERROR(SMALL(IF($S$2:$S997=S88,$P$2:$P$911*1.001),1),"")</f>
        <v/>
      </c>
      <c r="W88" s="31" t="str">
        <f aca="false" t="array" ref="W88:W88">IFERROR(SMALL(IF($S$2:$S997=S88,$P$2:$P$911*1.0001),2),"")</f>
        <v/>
      </c>
      <c r="X88" s="31" t="str">
        <f aca="false" t="array" ref="X88:X88">IFERROR(SMALL(IF($S$2:$S997=S88,$P$2:$P$911*1.00001),3),"")</f>
        <v/>
      </c>
      <c r="Y88" s="31" t="str">
        <f aca="false" t="array" ref="Y88:Y88">IFERROR(SMALL(IF($S$2:$S997=S88,$P$2:$P$911*1.000001),4),"")</f>
        <v/>
      </c>
      <c r="Z88" s="31" t="str">
        <f aca="false">IF(P88&lt;&gt;"", IF(COUNT(V88:Y88)=4, SUM(V88:Y88), "No"), "")</f>
        <v>No</v>
      </c>
      <c r="AA88" s="31" t="str">
        <f aca="false">IF(P88&lt;&gt;"", IF(COUNT(V88:X88)=3, SUM(V88:X88), "No"), "")</f>
        <v>No</v>
      </c>
      <c r="AB88" s="31" t="str">
        <f aca="false">IF(P88&lt;&gt;"", IF(COUNT(V88:W88)=2, SUM(V88:W88), "No"), "")</f>
        <v>No</v>
      </c>
      <c r="AC88" s="31" t="str">
        <f aca="false">Table4[[#This Row],[Club]]&amp;":"&amp;Table4[[#Headers],[Female]]</f>
        <v>:Female</v>
      </c>
      <c r="AH88" s="30"/>
      <c r="AO88" s="30"/>
      <c r="AV88" s="30"/>
      <c r="BC88" s="30"/>
      <c r="BJ88" s="30"/>
      <c r="BQ88" s="30"/>
      <c r="BX88" s="30"/>
      <c r="CE88" s="30"/>
      <c r="CL88" s="30"/>
      <c r="CS88" s="30"/>
      <c r="CZ88" s="30"/>
      <c r="DG88" s="30"/>
      <c r="DN88" s="30"/>
      <c r="DU88" s="30"/>
    </row>
    <row r="89" customFormat="false" ht="15" hidden="false" customHeight="false" outlineLevel="0" collapsed="false">
      <c r="A89" s="22" t="n">
        <v>88</v>
      </c>
      <c r="B89" s="22" t="str">
        <f aca="false">IFERROR(VLOOKUP($A$1&amp;":"&amp;A89,'Finish order'!C:K,6,FALSE()),"")</f>
        <v/>
      </c>
      <c r="C89" s="22" t="str">
        <f aca="false">IFERROR(VLOOKUP(A$1&amp;":"&amp;A89,'Finish order'!$C:$K,9,FALSE()),"")</f>
        <v/>
      </c>
      <c r="D89" s="22" t="str">
        <f aca="false">IFERROR(VLOOKUP(A$1&amp;":"&amp;A89,'Finish order'!$C:$K,7,FALSE()),"")</f>
        <v/>
      </c>
      <c r="E89" s="30" t="str">
        <f aca="false">IFERROR(VLOOKUP($A$1&amp;":"&amp;A89,'Finish order'!C:K,5,FALSE()),"")</f>
        <v/>
      </c>
      <c r="F89" s="22" t="str">
        <f aca="false">IFERROR(VLOOKUP($A$1&amp;":"&amp;A89,'Finish order'!C:K,4,FALSE()),"")</f>
        <v/>
      </c>
      <c r="G89" s="31" t="str">
        <f aca="false" t="array" ref="G89:G89">IFERROR(SMALL(IF($D$2:$D998=D89,$A$2:$A$911*1.001),1),"")</f>
        <v/>
      </c>
      <c r="H89" s="31" t="str">
        <f aca="false" t="array" ref="H89:H89">IFERROR(SMALL(IF($D$2:$D998=D89,$A$2:$A$911*1.0001),2),"")</f>
        <v/>
      </c>
      <c r="I89" s="31" t="str">
        <f aca="false" t="array" ref="I89:I89">IFERROR(SMALL(IF($D$2:$D998=D89,$A$2:$A$911*1.00001),3),"")</f>
        <v/>
      </c>
      <c r="J89" s="31" t="str">
        <f aca="false" t="array" ref="J89:J89">IFERROR(SMALL(IF($D$2:$D998=D89,$A$2:$A$911*1.000001),4),"")</f>
        <v/>
      </c>
      <c r="K89" s="31" t="str">
        <f aca="false">IF(A89&lt;&gt;"", IF(COUNT(G89:J89)=4, SUM(G89:J89), "No"), "")</f>
        <v>No</v>
      </c>
      <c r="L89" s="31" t="str">
        <f aca="false">IF(A89&lt;&gt;"", IF(COUNT(G89:I89)=3, SUM(G89:I89), "No"), "")</f>
        <v>No</v>
      </c>
      <c r="M89" s="31" t="str">
        <f aca="false">IF(A89&lt;&gt;"", IF(COUNT(G89:H89)=2, SUM(G89:H89), "No"), "")</f>
        <v>No</v>
      </c>
      <c r="N89" s="31" t="str">
        <f aca="false">Table1[[#This Row],[Club]]&amp;":"&amp;Table1[[#Headers],[Male]]</f>
        <v>:Male</v>
      </c>
      <c r="P89" s="22" t="n">
        <v>88</v>
      </c>
      <c r="Q89" s="22" t="str">
        <f aca="false">IFERROR(VLOOKUP(P$1&amp;":"&amp;P89,'Finish order'!$C:$K,6,FALSE()),"")</f>
        <v/>
      </c>
      <c r="R89" s="22" t="str">
        <f aca="false">IFERROR(VLOOKUP(P$1&amp;":"&amp;P89,'Finish order'!$C:$K,9,FALSE()),"")</f>
        <v/>
      </c>
      <c r="S89" s="22" t="str">
        <f aca="false">IFERROR(VLOOKUP(P$1&amp;":"&amp;P89,'Finish order'!$C:$K,7,FALSE()),"")</f>
        <v/>
      </c>
      <c r="T89" s="30" t="str">
        <f aca="false">IFERROR(VLOOKUP(P$1&amp;":"&amp;P89,'Finish order'!$C:$K,5,FALSE()),"")</f>
        <v/>
      </c>
      <c r="U89" s="22" t="str">
        <f aca="false">IFERROR(VLOOKUP(P$1&amp;":"&amp;P89,'Finish order'!$C:$K,4,FALSE()),"")</f>
        <v/>
      </c>
      <c r="V89" s="31" t="str">
        <f aca="false" t="array" ref="V89:V89">IFERROR(SMALL(IF($S$2:$S998=S89,$P$2:$P$911*1.001),1),"")</f>
        <v/>
      </c>
      <c r="W89" s="31" t="str">
        <f aca="false" t="array" ref="W89:W89">IFERROR(SMALL(IF($S$2:$S998=S89,$P$2:$P$911*1.0001),2),"")</f>
        <v/>
      </c>
      <c r="X89" s="31" t="str">
        <f aca="false" t="array" ref="X89:X89">IFERROR(SMALL(IF($S$2:$S998=S89,$P$2:$P$911*1.00001),3),"")</f>
        <v/>
      </c>
      <c r="Y89" s="31" t="str">
        <f aca="false" t="array" ref="Y89:Y89">IFERROR(SMALL(IF($S$2:$S998=S89,$P$2:$P$911*1.000001),4),"")</f>
        <v/>
      </c>
      <c r="Z89" s="31" t="str">
        <f aca="false">IF(P89&lt;&gt;"", IF(COUNT(V89:Y89)=4, SUM(V89:Y89), "No"), "")</f>
        <v>No</v>
      </c>
      <c r="AA89" s="31" t="str">
        <f aca="false">IF(P89&lt;&gt;"", IF(COUNT(V89:X89)=3, SUM(V89:X89), "No"), "")</f>
        <v>No</v>
      </c>
      <c r="AB89" s="31" t="str">
        <f aca="false">IF(P89&lt;&gt;"", IF(COUNT(V89:W89)=2, SUM(V89:W89), "No"), "")</f>
        <v>No</v>
      </c>
      <c r="AC89" s="31" t="str">
        <f aca="false">Table4[[#This Row],[Club]]&amp;":"&amp;Table4[[#Headers],[Female]]</f>
        <v>:Female</v>
      </c>
      <c r="AH89" s="30"/>
      <c r="AO89" s="30"/>
      <c r="AV89" s="30"/>
      <c r="BC89" s="30"/>
      <c r="BJ89" s="30"/>
      <c r="BQ89" s="30"/>
      <c r="BX89" s="30"/>
      <c r="CE89" s="30"/>
      <c r="CL89" s="30"/>
      <c r="CS89" s="30"/>
      <c r="CZ89" s="30"/>
      <c r="DG89" s="30"/>
      <c r="DN89" s="30"/>
      <c r="DU89" s="30"/>
    </row>
    <row r="90" customFormat="false" ht="15" hidden="false" customHeight="false" outlineLevel="0" collapsed="false">
      <c r="A90" s="22" t="n">
        <v>89</v>
      </c>
      <c r="B90" s="22" t="str">
        <f aca="false">IFERROR(VLOOKUP($A$1&amp;":"&amp;A90,'Finish order'!C:K,6,FALSE()),"")</f>
        <v/>
      </c>
      <c r="C90" s="22" t="str">
        <f aca="false">IFERROR(VLOOKUP(A$1&amp;":"&amp;A90,'Finish order'!$C:$K,9,FALSE()),"")</f>
        <v/>
      </c>
      <c r="D90" s="22" t="str">
        <f aca="false">IFERROR(VLOOKUP(A$1&amp;":"&amp;A90,'Finish order'!$C:$K,7,FALSE()),"")</f>
        <v/>
      </c>
      <c r="E90" s="30" t="str">
        <f aca="false">IFERROR(VLOOKUP($A$1&amp;":"&amp;A90,'Finish order'!C:K,5,FALSE()),"")</f>
        <v/>
      </c>
      <c r="F90" s="22" t="str">
        <f aca="false">IFERROR(VLOOKUP($A$1&amp;":"&amp;A90,'Finish order'!C:K,4,FALSE()),"")</f>
        <v/>
      </c>
      <c r="G90" s="31" t="str">
        <f aca="false" t="array" ref="G90:G90">IFERROR(SMALL(IF($D$2:$D999=D90,$A$2:$A$911*1.001),1),"")</f>
        <v/>
      </c>
      <c r="H90" s="31" t="str">
        <f aca="false" t="array" ref="H90:H90">IFERROR(SMALL(IF($D$2:$D999=D90,$A$2:$A$911*1.0001),2),"")</f>
        <v/>
      </c>
      <c r="I90" s="31" t="str">
        <f aca="false" t="array" ref="I90:I90">IFERROR(SMALL(IF($D$2:$D999=D90,$A$2:$A$911*1.00001),3),"")</f>
        <v/>
      </c>
      <c r="J90" s="31" t="str">
        <f aca="false" t="array" ref="J90:J90">IFERROR(SMALL(IF($D$2:$D999=D90,$A$2:$A$911*1.000001),4),"")</f>
        <v/>
      </c>
      <c r="K90" s="31" t="str">
        <f aca="false">IF(A90&lt;&gt;"", IF(COUNT(G90:J90)=4, SUM(G90:J90), "No"), "")</f>
        <v>No</v>
      </c>
      <c r="L90" s="31" t="str">
        <f aca="false">IF(A90&lt;&gt;"", IF(COUNT(G90:I90)=3, SUM(G90:I90), "No"), "")</f>
        <v>No</v>
      </c>
      <c r="M90" s="31" t="str">
        <f aca="false">IF(A90&lt;&gt;"", IF(COUNT(G90:H90)=2, SUM(G90:H90), "No"), "")</f>
        <v>No</v>
      </c>
      <c r="N90" s="31" t="str">
        <f aca="false">Table1[[#This Row],[Club]]&amp;":"&amp;Table1[[#Headers],[Male]]</f>
        <v>:Male</v>
      </c>
      <c r="P90" s="22" t="n">
        <v>89</v>
      </c>
      <c r="Q90" s="22" t="str">
        <f aca="false">IFERROR(VLOOKUP(P$1&amp;":"&amp;P90,'Finish order'!$C:$K,6,FALSE()),"")</f>
        <v/>
      </c>
      <c r="R90" s="22" t="str">
        <f aca="false">IFERROR(VLOOKUP(P$1&amp;":"&amp;P90,'Finish order'!$C:$K,9,FALSE()),"")</f>
        <v/>
      </c>
      <c r="S90" s="22" t="str">
        <f aca="false">IFERROR(VLOOKUP(P$1&amp;":"&amp;P90,'Finish order'!$C:$K,7,FALSE()),"")</f>
        <v/>
      </c>
      <c r="T90" s="30" t="str">
        <f aca="false">IFERROR(VLOOKUP(P$1&amp;":"&amp;P90,'Finish order'!$C:$K,5,FALSE()),"")</f>
        <v/>
      </c>
      <c r="U90" s="22" t="str">
        <f aca="false">IFERROR(VLOOKUP(P$1&amp;":"&amp;P90,'Finish order'!$C:$K,4,FALSE()),"")</f>
        <v/>
      </c>
      <c r="V90" s="31" t="str">
        <f aca="false" t="array" ref="V90:V90">IFERROR(SMALL(IF($S$2:$S999=S90,$P$2:$P$911*1.001),1),"")</f>
        <v/>
      </c>
      <c r="W90" s="31" t="str">
        <f aca="false" t="array" ref="W90:W90">IFERROR(SMALL(IF($S$2:$S999=S90,$P$2:$P$911*1.0001),2),"")</f>
        <v/>
      </c>
      <c r="X90" s="31" t="str">
        <f aca="false" t="array" ref="X90:X90">IFERROR(SMALL(IF($S$2:$S999=S90,$P$2:$P$911*1.00001),3),"")</f>
        <v/>
      </c>
      <c r="Y90" s="31" t="str">
        <f aca="false" t="array" ref="Y90:Y90">IFERROR(SMALL(IF($S$2:$S999=S90,$P$2:$P$911*1.000001),4),"")</f>
        <v/>
      </c>
      <c r="Z90" s="31" t="str">
        <f aca="false">IF(P90&lt;&gt;"", IF(COUNT(V90:Y90)=4, SUM(V90:Y90), "No"), "")</f>
        <v>No</v>
      </c>
      <c r="AA90" s="31" t="str">
        <f aca="false">IF(P90&lt;&gt;"", IF(COUNT(V90:X90)=3, SUM(V90:X90), "No"), "")</f>
        <v>No</v>
      </c>
      <c r="AB90" s="31" t="str">
        <f aca="false">IF(P90&lt;&gt;"", IF(COUNT(V90:W90)=2, SUM(V90:W90), "No"), "")</f>
        <v>No</v>
      </c>
      <c r="AC90" s="31" t="str">
        <f aca="false">Table4[[#This Row],[Club]]&amp;":"&amp;Table4[[#Headers],[Female]]</f>
        <v>:Female</v>
      </c>
      <c r="AH90" s="30"/>
      <c r="AO90" s="30"/>
      <c r="AV90" s="30"/>
      <c r="BC90" s="30"/>
      <c r="BJ90" s="30"/>
      <c r="BQ90" s="30"/>
      <c r="BX90" s="30"/>
      <c r="CE90" s="30"/>
      <c r="CL90" s="30"/>
      <c r="CS90" s="30"/>
      <c r="CZ90" s="30"/>
      <c r="DG90" s="30"/>
      <c r="DN90" s="30"/>
      <c r="DU90" s="30"/>
    </row>
    <row r="91" customFormat="false" ht="15" hidden="false" customHeight="false" outlineLevel="0" collapsed="false">
      <c r="A91" s="22" t="n">
        <v>90</v>
      </c>
      <c r="B91" s="22" t="str">
        <f aca="false">IFERROR(VLOOKUP($A$1&amp;":"&amp;A91,'Finish order'!C:K,6,FALSE()),"")</f>
        <v/>
      </c>
      <c r="C91" s="22" t="str">
        <f aca="false">IFERROR(VLOOKUP(A$1&amp;":"&amp;A91,'Finish order'!$C:$K,9,FALSE()),"")</f>
        <v/>
      </c>
      <c r="D91" s="22" t="str">
        <f aca="false">IFERROR(VLOOKUP(A$1&amp;":"&amp;A91,'Finish order'!$C:$K,7,FALSE()),"")</f>
        <v/>
      </c>
      <c r="E91" s="30" t="str">
        <f aca="false">IFERROR(VLOOKUP($A$1&amp;":"&amp;A91,'Finish order'!C:K,5,FALSE()),"")</f>
        <v/>
      </c>
      <c r="F91" s="22" t="str">
        <f aca="false">IFERROR(VLOOKUP($A$1&amp;":"&amp;A91,'Finish order'!C:K,4,FALSE()),"")</f>
        <v/>
      </c>
      <c r="G91" s="31" t="str">
        <f aca="false" t="array" ref="G91:G91">IFERROR(SMALL(IF($D$2:$D1000=D91,$A$2:$A$911*1.001),1),"")</f>
        <v/>
      </c>
      <c r="H91" s="31" t="str">
        <f aca="false" t="array" ref="H91:H91">IFERROR(SMALL(IF($D$2:$D1000=D91,$A$2:$A$911*1.0001),2),"")</f>
        <v/>
      </c>
      <c r="I91" s="31" t="str">
        <f aca="false" t="array" ref="I91:I91">IFERROR(SMALL(IF($D$2:$D1000=D91,$A$2:$A$911*1.00001),3),"")</f>
        <v/>
      </c>
      <c r="J91" s="31" t="str">
        <f aca="false" t="array" ref="J91:J91">IFERROR(SMALL(IF($D$2:$D1000=D91,$A$2:$A$911*1.000001),4),"")</f>
        <v/>
      </c>
      <c r="K91" s="31" t="str">
        <f aca="false">IF(A91&lt;&gt;"", IF(COUNT(G91:J91)=4, SUM(G91:J91), "No"), "")</f>
        <v>No</v>
      </c>
      <c r="L91" s="31" t="str">
        <f aca="false">IF(A91&lt;&gt;"", IF(COUNT(G91:I91)=3, SUM(G91:I91), "No"), "")</f>
        <v>No</v>
      </c>
      <c r="M91" s="31" t="str">
        <f aca="false">IF(A91&lt;&gt;"", IF(COUNT(G91:H91)=2, SUM(G91:H91), "No"), "")</f>
        <v>No</v>
      </c>
      <c r="N91" s="31" t="str">
        <f aca="false">Table1[[#This Row],[Club]]&amp;":"&amp;Table1[[#Headers],[Male]]</f>
        <v>:Male</v>
      </c>
      <c r="P91" s="22" t="n">
        <v>90</v>
      </c>
      <c r="Q91" s="22" t="str">
        <f aca="false">IFERROR(VLOOKUP(P$1&amp;":"&amp;P91,'Finish order'!$C:$K,6,FALSE()),"")</f>
        <v/>
      </c>
      <c r="R91" s="22" t="str">
        <f aca="false">IFERROR(VLOOKUP(P$1&amp;":"&amp;P91,'Finish order'!$C:$K,9,FALSE()),"")</f>
        <v/>
      </c>
      <c r="S91" s="22" t="str">
        <f aca="false">IFERROR(VLOOKUP(P$1&amp;":"&amp;P91,'Finish order'!$C:$K,7,FALSE()),"")</f>
        <v/>
      </c>
      <c r="T91" s="30" t="str">
        <f aca="false">IFERROR(VLOOKUP(P$1&amp;":"&amp;P91,'Finish order'!$C:$K,5,FALSE()),"")</f>
        <v/>
      </c>
      <c r="U91" s="22" t="str">
        <f aca="false">IFERROR(VLOOKUP(P$1&amp;":"&amp;P91,'Finish order'!$C:$K,4,FALSE()),"")</f>
        <v/>
      </c>
      <c r="V91" s="31" t="str">
        <f aca="false" t="array" ref="V91:V91">IFERROR(SMALL(IF($S$2:$S1000=S91,$P$2:$P$911*1.001),1),"")</f>
        <v/>
      </c>
      <c r="W91" s="31" t="str">
        <f aca="false" t="array" ref="W91:W91">IFERROR(SMALL(IF($S$2:$S1000=S91,$P$2:$P$911*1.0001),2),"")</f>
        <v/>
      </c>
      <c r="X91" s="31" t="str">
        <f aca="false" t="array" ref="X91:X91">IFERROR(SMALL(IF($S$2:$S1000=S91,$P$2:$P$911*1.00001),3),"")</f>
        <v/>
      </c>
      <c r="Y91" s="31" t="str">
        <f aca="false" t="array" ref="Y91:Y91">IFERROR(SMALL(IF($S$2:$S1000=S91,$P$2:$P$911*1.000001),4),"")</f>
        <v/>
      </c>
      <c r="Z91" s="31" t="str">
        <f aca="false">IF(P91&lt;&gt;"", IF(COUNT(V91:Y91)=4, SUM(V91:Y91), "No"), "")</f>
        <v>No</v>
      </c>
      <c r="AA91" s="31" t="str">
        <f aca="false">IF(P91&lt;&gt;"", IF(COUNT(V91:X91)=3, SUM(V91:X91), "No"), "")</f>
        <v>No</v>
      </c>
      <c r="AB91" s="31" t="str">
        <f aca="false">IF(P91&lt;&gt;"", IF(COUNT(V91:W91)=2, SUM(V91:W91), "No"), "")</f>
        <v>No</v>
      </c>
      <c r="AC91" s="31" t="str">
        <f aca="false">Table4[[#This Row],[Club]]&amp;":"&amp;Table4[[#Headers],[Female]]</f>
        <v>:Female</v>
      </c>
      <c r="AH91" s="30"/>
      <c r="AO91" s="30"/>
      <c r="AV91" s="30"/>
      <c r="BC91" s="30"/>
      <c r="BJ91" s="30"/>
      <c r="BQ91" s="30"/>
      <c r="BX91" s="30"/>
      <c r="CE91" s="30"/>
      <c r="CL91" s="30"/>
      <c r="CS91" s="30"/>
      <c r="CZ91" s="30"/>
      <c r="DG91" s="30"/>
      <c r="DN91" s="30"/>
      <c r="DU91" s="30"/>
    </row>
    <row r="92" customFormat="false" ht="15" hidden="false" customHeight="false" outlineLevel="0" collapsed="false">
      <c r="A92" s="22" t="n">
        <v>91</v>
      </c>
      <c r="B92" s="22" t="str">
        <f aca="false">IFERROR(VLOOKUP($A$1&amp;":"&amp;A92,'Finish order'!C:K,6,FALSE()),"")</f>
        <v/>
      </c>
      <c r="C92" s="22" t="str">
        <f aca="false">IFERROR(VLOOKUP(A$1&amp;":"&amp;A92,'Finish order'!$C:$K,9,FALSE()),"")</f>
        <v/>
      </c>
      <c r="D92" s="22" t="str">
        <f aca="false">IFERROR(VLOOKUP(A$1&amp;":"&amp;A92,'Finish order'!$C:$K,7,FALSE()),"")</f>
        <v/>
      </c>
      <c r="E92" s="30" t="str">
        <f aca="false">IFERROR(VLOOKUP($A$1&amp;":"&amp;A92,'Finish order'!C:K,5,FALSE()),"")</f>
        <v/>
      </c>
      <c r="F92" s="22" t="str">
        <f aca="false">IFERROR(VLOOKUP($A$1&amp;":"&amp;A92,'Finish order'!C:K,4,FALSE()),"")</f>
        <v/>
      </c>
      <c r="G92" s="31" t="str">
        <f aca="false" t="array" ref="G92:G92">IFERROR(SMALL(IF($D$2:$D1001=D92,$A$2:$A$911*1.001),1),"")</f>
        <v/>
      </c>
      <c r="H92" s="31" t="str">
        <f aca="false" t="array" ref="H92:H92">IFERROR(SMALL(IF($D$2:$D1001=D92,$A$2:$A$911*1.0001),2),"")</f>
        <v/>
      </c>
      <c r="I92" s="31" t="str">
        <f aca="false" t="array" ref="I92:I92">IFERROR(SMALL(IF($D$2:$D1001=D92,$A$2:$A$911*1.00001),3),"")</f>
        <v/>
      </c>
      <c r="J92" s="31" t="str">
        <f aca="false" t="array" ref="J92:J92">IFERROR(SMALL(IF($D$2:$D1001=D92,$A$2:$A$911*1.000001),4),"")</f>
        <v/>
      </c>
      <c r="K92" s="31" t="str">
        <f aca="false">IF(A92&lt;&gt;"", IF(COUNT(G92:J92)=4, SUM(G92:J92), "No"), "")</f>
        <v>No</v>
      </c>
      <c r="L92" s="31" t="str">
        <f aca="false">IF(A92&lt;&gt;"", IF(COUNT(G92:I92)=3, SUM(G92:I92), "No"), "")</f>
        <v>No</v>
      </c>
      <c r="M92" s="31" t="str">
        <f aca="false">IF(A92&lt;&gt;"", IF(COUNT(G92:H92)=2, SUM(G92:H92), "No"), "")</f>
        <v>No</v>
      </c>
      <c r="N92" s="31" t="str">
        <f aca="false">Table1[[#This Row],[Club]]&amp;":"&amp;Table1[[#Headers],[Male]]</f>
        <v>:Male</v>
      </c>
      <c r="P92" s="22" t="n">
        <v>91</v>
      </c>
      <c r="Q92" s="22" t="str">
        <f aca="false">IFERROR(VLOOKUP(P$1&amp;":"&amp;P92,'Finish order'!$C:$K,6,FALSE()),"")</f>
        <v/>
      </c>
      <c r="R92" s="22" t="str">
        <f aca="false">IFERROR(VLOOKUP(P$1&amp;":"&amp;P92,'Finish order'!$C:$K,9,FALSE()),"")</f>
        <v/>
      </c>
      <c r="S92" s="22" t="str">
        <f aca="false">IFERROR(VLOOKUP(P$1&amp;":"&amp;P92,'Finish order'!$C:$K,7,FALSE()),"")</f>
        <v/>
      </c>
      <c r="T92" s="30" t="str">
        <f aca="false">IFERROR(VLOOKUP(P$1&amp;":"&amp;P92,'Finish order'!$C:$K,5,FALSE()),"")</f>
        <v/>
      </c>
      <c r="U92" s="22" t="str">
        <f aca="false">IFERROR(VLOOKUP(P$1&amp;":"&amp;P92,'Finish order'!$C:$K,4,FALSE()),"")</f>
        <v/>
      </c>
      <c r="V92" s="31" t="str">
        <f aca="false" t="array" ref="V92:V92">IFERROR(SMALL(IF($S$2:$S1001=S92,$P$2:$P$911*1.001),1),"")</f>
        <v/>
      </c>
      <c r="W92" s="31" t="str">
        <f aca="false" t="array" ref="W92:W92">IFERROR(SMALL(IF($S$2:$S1001=S92,$P$2:$P$911*1.0001),2),"")</f>
        <v/>
      </c>
      <c r="X92" s="31" t="str">
        <f aca="false" t="array" ref="X92:X92">IFERROR(SMALL(IF($S$2:$S1001=S92,$P$2:$P$911*1.00001),3),"")</f>
        <v/>
      </c>
      <c r="Y92" s="31" t="str">
        <f aca="false" t="array" ref="Y92:Y92">IFERROR(SMALL(IF($S$2:$S1001=S92,$P$2:$P$911*1.000001),4),"")</f>
        <v/>
      </c>
      <c r="Z92" s="31" t="str">
        <f aca="false">IF(P92&lt;&gt;"", IF(COUNT(V92:Y92)=4, SUM(V92:Y92), "No"), "")</f>
        <v>No</v>
      </c>
      <c r="AA92" s="31" t="str">
        <f aca="false">IF(P92&lt;&gt;"", IF(COUNT(V92:X92)=3, SUM(V92:X92), "No"), "")</f>
        <v>No</v>
      </c>
      <c r="AB92" s="31" t="str">
        <f aca="false">IF(P92&lt;&gt;"", IF(COUNT(V92:W92)=2, SUM(V92:W92), "No"), "")</f>
        <v>No</v>
      </c>
      <c r="AC92" s="31" t="str">
        <f aca="false">Table4[[#This Row],[Club]]&amp;":"&amp;Table4[[#Headers],[Female]]</f>
        <v>:Female</v>
      </c>
      <c r="AH92" s="30"/>
      <c r="AO92" s="30"/>
      <c r="AV92" s="30"/>
      <c r="BC92" s="30"/>
      <c r="BJ92" s="30"/>
      <c r="BQ92" s="30"/>
      <c r="BX92" s="30"/>
      <c r="CE92" s="30"/>
      <c r="CL92" s="30"/>
      <c r="CS92" s="30"/>
      <c r="CZ92" s="30"/>
      <c r="DG92" s="30"/>
      <c r="DN92" s="30"/>
      <c r="DU92" s="30"/>
    </row>
    <row r="93" customFormat="false" ht="15" hidden="false" customHeight="false" outlineLevel="0" collapsed="false">
      <c r="A93" s="22" t="n">
        <v>92</v>
      </c>
      <c r="B93" s="22" t="str">
        <f aca="false">IFERROR(VLOOKUP($A$1&amp;":"&amp;A93,'Finish order'!C:K,6,FALSE()),"")</f>
        <v/>
      </c>
      <c r="C93" s="22" t="str">
        <f aca="false">IFERROR(VLOOKUP(A$1&amp;":"&amp;A93,'Finish order'!$C:$K,9,FALSE()),"")</f>
        <v/>
      </c>
      <c r="D93" s="22" t="str">
        <f aca="false">IFERROR(VLOOKUP(A$1&amp;":"&amp;A93,'Finish order'!$C:$K,7,FALSE()),"")</f>
        <v/>
      </c>
      <c r="E93" s="30" t="str">
        <f aca="false">IFERROR(VLOOKUP($A$1&amp;":"&amp;A93,'Finish order'!C:K,5,FALSE()),"")</f>
        <v/>
      </c>
      <c r="F93" s="22" t="str">
        <f aca="false">IFERROR(VLOOKUP($A$1&amp;":"&amp;A93,'Finish order'!C:K,4,FALSE()),"")</f>
        <v/>
      </c>
      <c r="G93" s="31" t="str">
        <f aca="false" t="array" ref="G93:G93">IFERROR(SMALL(IF($D$2:$D1002=D93,$A$2:$A$911*1.001),1),"")</f>
        <v/>
      </c>
      <c r="H93" s="31" t="str">
        <f aca="false" t="array" ref="H93:H93">IFERROR(SMALL(IF($D$2:$D1002=D93,$A$2:$A$911*1.0001),2),"")</f>
        <v/>
      </c>
      <c r="I93" s="31" t="str">
        <f aca="false" t="array" ref="I93:I93">IFERROR(SMALL(IF($D$2:$D1002=D93,$A$2:$A$911*1.00001),3),"")</f>
        <v/>
      </c>
      <c r="J93" s="31" t="str">
        <f aca="false" t="array" ref="J93:J93">IFERROR(SMALL(IF($D$2:$D1002=D93,$A$2:$A$911*1.000001),4),"")</f>
        <v/>
      </c>
      <c r="K93" s="31" t="str">
        <f aca="false">IF(A93&lt;&gt;"", IF(COUNT(G93:J93)=4, SUM(G93:J93), "No"), "")</f>
        <v>No</v>
      </c>
      <c r="L93" s="31" t="str">
        <f aca="false">IF(A93&lt;&gt;"", IF(COUNT(G93:I93)=3, SUM(G93:I93), "No"), "")</f>
        <v>No</v>
      </c>
      <c r="M93" s="31" t="str">
        <f aca="false">IF(A93&lt;&gt;"", IF(COUNT(G93:H93)=2, SUM(G93:H93), "No"), "")</f>
        <v>No</v>
      </c>
      <c r="N93" s="31" t="str">
        <f aca="false">Table1[[#This Row],[Club]]&amp;":"&amp;Table1[[#Headers],[Male]]</f>
        <v>:Male</v>
      </c>
      <c r="P93" s="22" t="n">
        <v>92</v>
      </c>
      <c r="Q93" s="22" t="str">
        <f aca="false">IFERROR(VLOOKUP(P$1&amp;":"&amp;P93,'Finish order'!$C:$K,6,FALSE()),"")</f>
        <v/>
      </c>
      <c r="R93" s="22" t="str">
        <f aca="false">IFERROR(VLOOKUP(P$1&amp;":"&amp;P93,'Finish order'!$C:$K,9,FALSE()),"")</f>
        <v/>
      </c>
      <c r="S93" s="22" t="str">
        <f aca="false">IFERROR(VLOOKUP(P$1&amp;":"&amp;P93,'Finish order'!$C:$K,7,FALSE()),"")</f>
        <v/>
      </c>
      <c r="T93" s="30" t="str">
        <f aca="false">IFERROR(VLOOKUP(P$1&amp;":"&amp;P93,'Finish order'!$C:$K,5,FALSE()),"")</f>
        <v/>
      </c>
      <c r="U93" s="22" t="str">
        <f aca="false">IFERROR(VLOOKUP(P$1&amp;":"&amp;P93,'Finish order'!$C:$K,4,FALSE()),"")</f>
        <v/>
      </c>
      <c r="V93" s="31" t="str">
        <f aca="false" t="array" ref="V93:V93">IFERROR(SMALL(IF($S$2:$S1002=S93,$P$2:$P$911*1.001),1),"")</f>
        <v/>
      </c>
      <c r="W93" s="31" t="str">
        <f aca="false" t="array" ref="W93:W93">IFERROR(SMALL(IF($S$2:$S1002=S93,$P$2:$P$911*1.0001),2),"")</f>
        <v/>
      </c>
      <c r="X93" s="31" t="str">
        <f aca="false" t="array" ref="X93:X93">IFERROR(SMALL(IF($S$2:$S1002=S93,$P$2:$P$911*1.00001),3),"")</f>
        <v/>
      </c>
      <c r="Y93" s="31" t="str">
        <f aca="false" t="array" ref="Y93:Y93">IFERROR(SMALL(IF($S$2:$S1002=S93,$P$2:$P$911*1.000001),4),"")</f>
        <v/>
      </c>
      <c r="Z93" s="31" t="str">
        <f aca="false">IF(P93&lt;&gt;"", IF(COUNT(V93:Y93)=4, SUM(V93:Y93), "No"), "")</f>
        <v>No</v>
      </c>
      <c r="AA93" s="31" t="str">
        <f aca="false">IF(P93&lt;&gt;"", IF(COUNT(V93:X93)=3, SUM(V93:X93), "No"), "")</f>
        <v>No</v>
      </c>
      <c r="AB93" s="31" t="str">
        <f aca="false">IF(P93&lt;&gt;"", IF(COUNT(V93:W93)=2, SUM(V93:W93), "No"), "")</f>
        <v>No</v>
      </c>
      <c r="AC93" s="31" t="str">
        <f aca="false">Table4[[#This Row],[Club]]&amp;":"&amp;Table4[[#Headers],[Female]]</f>
        <v>:Female</v>
      </c>
      <c r="AH93" s="30"/>
      <c r="AO93" s="30"/>
      <c r="AV93" s="30"/>
      <c r="BC93" s="30"/>
      <c r="BJ93" s="30"/>
      <c r="BQ93" s="30"/>
      <c r="BX93" s="30"/>
      <c r="CE93" s="30"/>
      <c r="CL93" s="30"/>
      <c r="CS93" s="30"/>
      <c r="CZ93" s="30"/>
      <c r="DG93" s="30"/>
      <c r="DN93" s="30"/>
      <c r="DU93" s="30"/>
    </row>
    <row r="94" customFormat="false" ht="15" hidden="false" customHeight="false" outlineLevel="0" collapsed="false">
      <c r="A94" s="22" t="n">
        <v>93</v>
      </c>
      <c r="B94" s="22" t="str">
        <f aca="false">IFERROR(VLOOKUP($A$1&amp;":"&amp;A94,'Finish order'!C:K,6,FALSE()),"")</f>
        <v/>
      </c>
      <c r="C94" s="22" t="str">
        <f aca="false">IFERROR(VLOOKUP(A$1&amp;":"&amp;A94,'Finish order'!$C:$K,9,FALSE()),"")</f>
        <v/>
      </c>
      <c r="D94" s="22" t="str">
        <f aca="false">IFERROR(VLOOKUP(A$1&amp;":"&amp;A94,'Finish order'!$C:$K,7,FALSE()),"")</f>
        <v/>
      </c>
      <c r="E94" s="30" t="str">
        <f aca="false">IFERROR(VLOOKUP($A$1&amp;":"&amp;A94,'Finish order'!C:K,5,FALSE()),"")</f>
        <v/>
      </c>
      <c r="F94" s="22" t="str">
        <f aca="false">IFERROR(VLOOKUP($A$1&amp;":"&amp;A94,'Finish order'!C:K,4,FALSE()),"")</f>
        <v/>
      </c>
      <c r="G94" s="31" t="str">
        <f aca="false" t="array" ref="G94:G94">IFERROR(SMALL(IF($D$2:$D1003=D94,$A$2:$A$911*1.001),1),"")</f>
        <v/>
      </c>
      <c r="H94" s="31" t="str">
        <f aca="false" t="array" ref="H94:H94">IFERROR(SMALL(IF($D$2:$D1003=D94,$A$2:$A$911*1.0001),2),"")</f>
        <v/>
      </c>
      <c r="I94" s="31" t="str">
        <f aca="false" t="array" ref="I94:I94">IFERROR(SMALL(IF($D$2:$D1003=D94,$A$2:$A$911*1.00001),3),"")</f>
        <v/>
      </c>
      <c r="J94" s="31" t="str">
        <f aca="false" t="array" ref="J94:J94">IFERROR(SMALL(IF($D$2:$D1003=D94,$A$2:$A$911*1.000001),4),"")</f>
        <v/>
      </c>
      <c r="K94" s="31" t="str">
        <f aca="false">IF(A94&lt;&gt;"", IF(COUNT(G94:J94)=4, SUM(G94:J94), "No"), "")</f>
        <v>No</v>
      </c>
      <c r="L94" s="31" t="str">
        <f aca="false">IF(A94&lt;&gt;"", IF(COUNT(G94:I94)=3, SUM(G94:I94), "No"), "")</f>
        <v>No</v>
      </c>
      <c r="M94" s="31" t="str">
        <f aca="false">IF(A94&lt;&gt;"", IF(COUNT(G94:H94)=2, SUM(G94:H94), "No"), "")</f>
        <v>No</v>
      </c>
      <c r="N94" s="31" t="str">
        <f aca="false">Table1[[#This Row],[Club]]&amp;":"&amp;Table1[[#Headers],[Male]]</f>
        <v>:Male</v>
      </c>
      <c r="P94" s="22" t="n">
        <v>93</v>
      </c>
      <c r="Q94" s="22" t="str">
        <f aca="false">IFERROR(VLOOKUP(P$1&amp;":"&amp;P94,'Finish order'!$C:$K,6,FALSE()),"")</f>
        <v/>
      </c>
      <c r="R94" s="22" t="str">
        <f aca="false">IFERROR(VLOOKUP(P$1&amp;":"&amp;P94,'Finish order'!$C:$K,9,FALSE()),"")</f>
        <v/>
      </c>
      <c r="S94" s="22" t="str">
        <f aca="false">IFERROR(VLOOKUP(P$1&amp;":"&amp;P94,'Finish order'!$C:$K,7,FALSE()),"")</f>
        <v/>
      </c>
      <c r="T94" s="30" t="str">
        <f aca="false">IFERROR(VLOOKUP(P$1&amp;":"&amp;P94,'Finish order'!$C:$K,5,FALSE()),"")</f>
        <v/>
      </c>
      <c r="U94" s="22" t="str">
        <f aca="false">IFERROR(VLOOKUP(P$1&amp;":"&amp;P94,'Finish order'!$C:$K,4,FALSE()),"")</f>
        <v/>
      </c>
      <c r="V94" s="31" t="str">
        <f aca="false" t="array" ref="V94:V94">IFERROR(SMALL(IF($S$2:$S1003=S94,$P$2:$P$911*1.001),1),"")</f>
        <v/>
      </c>
      <c r="W94" s="31" t="str">
        <f aca="false" t="array" ref="W94:W94">IFERROR(SMALL(IF($S$2:$S1003=S94,$P$2:$P$911*1.0001),2),"")</f>
        <v/>
      </c>
      <c r="X94" s="31" t="str">
        <f aca="false" t="array" ref="X94:X94">IFERROR(SMALL(IF($S$2:$S1003=S94,$P$2:$P$911*1.00001),3),"")</f>
        <v/>
      </c>
      <c r="Y94" s="31" t="str">
        <f aca="false" t="array" ref="Y94:Y94">IFERROR(SMALL(IF($S$2:$S1003=S94,$P$2:$P$911*1.000001),4),"")</f>
        <v/>
      </c>
      <c r="Z94" s="31" t="str">
        <f aca="false">IF(P94&lt;&gt;"", IF(COUNT(V94:Y94)=4, SUM(V94:Y94), "No"), "")</f>
        <v>No</v>
      </c>
      <c r="AA94" s="31" t="str">
        <f aca="false">IF(P94&lt;&gt;"", IF(COUNT(V94:X94)=3, SUM(V94:X94), "No"), "")</f>
        <v>No</v>
      </c>
      <c r="AB94" s="31" t="str">
        <f aca="false">IF(P94&lt;&gt;"", IF(COUNT(V94:W94)=2, SUM(V94:W94), "No"), "")</f>
        <v>No</v>
      </c>
      <c r="AC94" s="31" t="str">
        <f aca="false">Table4[[#This Row],[Club]]&amp;":"&amp;Table4[[#Headers],[Female]]</f>
        <v>:Female</v>
      </c>
      <c r="AH94" s="30"/>
      <c r="AO94" s="30"/>
      <c r="AV94" s="30"/>
      <c r="BC94" s="30"/>
      <c r="BJ94" s="30"/>
      <c r="BQ94" s="30"/>
      <c r="BX94" s="30"/>
      <c r="CE94" s="30"/>
      <c r="CL94" s="30"/>
      <c r="CS94" s="30"/>
      <c r="CZ94" s="30"/>
      <c r="DG94" s="30"/>
      <c r="DN94" s="30"/>
      <c r="DU94" s="30"/>
    </row>
    <row r="95" customFormat="false" ht="15" hidden="false" customHeight="false" outlineLevel="0" collapsed="false">
      <c r="A95" s="22" t="n">
        <v>94</v>
      </c>
      <c r="B95" s="22" t="str">
        <f aca="false">IFERROR(VLOOKUP($A$1&amp;":"&amp;A95,'Finish order'!C:K,6,FALSE()),"")</f>
        <v/>
      </c>
      <c r="C95" s="22" t="str">
        <f aca="false">IFERROR(VLOOKUP(A$1&amp;":"&amp;A95,'Finish order'!$C:$K,9,FALSE()),"")</f>
        <v/>
      </c>
      <c r="D95" s="22" t="str">
        <f aca="false">IFERROR(VLOOKUP(A$1&amp;":"&amp;A95,'Finish order'!$C:$K,7,FALSE()),"")</f>
        <v/>
      </c>
      <c r="E95" s="30" t="str">
        <f aca="false">IFERROR(VLOOKUP($A$1&amp;":"&amp;A95,'Finish order'!C:K,5,FALSE()),"")</f>
        <v/>
      </c>
      <c r="F95" s="22" t="str">
        <f aca="false">IFERROR(VLOOKUP($A$1&amp;":"&amp;A95,'Finish order'!C:K,4,FALSE()),"")</f>
        <v/>
      </c>
      <c r="G95" s="31" t="str">
        <f aca="false" t="array" ref="G95:G95">IFERROR(SMALL(IF($D$2:$D1004=D95,$A$2:$A$911*1.001),1),"")</f>
        <v/>
      </c>
      <c r="H95" s="31" t="str">
        <f aca="false" t="array" ref="H95:H95">IFERROR(SMALL(IF($D$2:$D1004=D95,$A$2:$A$911*1.0001),2),"")</f>
        <v/>
      </c>
      <c r="I95" s="31" t="str">
        <f aca="false" t="array" ref="I95:I95">IFERROR(SMALL(IF($D$2:$D1004=D95,$A$2:$A$911*1.00001),3),"")</f>
        <v/>
      </c>
      <c r="J95" s="31" t="str">
        <f aca="false" t="array" ref="J95:J95">IFERROR(SMALL(IF($D$2:$D1004=D95,$A$2:$A$911*1.000001),4),"")</f>
        <v/>
      </c>
      <c r="K95" s="31" t="str">
        <f aca="false">IF(A95&lt;&gt;"", IF(COUNT(G95:J95)=4, SUM(G95:J95), "No"), "")</f>
        <v>No</v>
      </c>
      <c r="L95" s="31" t="str">
        <f aca="false">IF(A95&lt;&gt;"", IF(COUNT(G95:I95)=3, SUM(G95:I95), "No"), "")</f>
        <v>No</v>
      </c>
      <c r="M95" s="31" t="str">
        <f aca="false">IF(A95&lt;&gt;"", IF(COUNT(G95:H95)=2, SUM(G95:H95), "No"), "")</f>
        <v>No</v>
      </c>
      <c r="N95" s="31" t="str">
        <f aca="false">Table1[[#This Row],[Club]]&amp;":"&amp;Table1[[#Headers],[Male]]</f>
        <v>:Male</v>
      </c>
      <c r="P95" s="22" t="n">
        <v>94</v>
      </c>
      <c r="Q95" s="22" t="str">
        <f aca="false">IFERROR(VLOOKUP(P$1&amp;":"&amp;P95,'Finish order'!$C:$K,6,FALSE()),"")</f>
        <v/>
      </c>
      <c r="R95" s="22" t="str">
        <f aca="false">IFERROR(VLOOKUP(P$1&amp;":"&amp;P95,'Finish order'!$C:$K,9,FALSE()),"")</f>
        <v/>
      </c>
      <c r="S95" s="22" t="str">
        <f aca="false">IFERROR(VLOOKUP(P$1&amp;":"&amp;P95,'Finish order'!$C:$K,7,FALSE()),"")</f>
        <v/>
      </c>
      <c r="T95" s="30" t="str">
        <f aca="false">IFERROR(VLOOKUP(P$1&amp;":"&amp;P95,'Finish order'!$C:$K,5,FALSE()),"")</f>
        <v/>
      </c>
      <c r="U95" s="22" t="str">
        <f aca="false">IFERROR(VLOOKUP(P$1&amp;":"&amp;P95,'Finish order'!$C:$K,4,FALSE()),"")</f>
        <v/>
      </c>
      <c r="V95" s="31" t="str">
        <f aca="false" t="array" ref="V95:V95">IFERROR(SMALL(IF($S$2:$S1004=S95,$P$2:$P$911*1.001),1),"")</f>
        <v/>
      </c>
      <c r="W95" s="31" t="str">
        <f aca="false" t="array" ref="W95:W95">IFERROR(SMALL(IF($S$2:$S1004=S95,$P$2:$P$911*1.0001),2),"")</f>
        <v/>
      </c>
      <c r="X95" s="31" t="str">
        <f aca="false" t="array" ref="X95:X95">IFERROR(SMALL(IF($S$2:$S1004=S95,$P$2:$P$911*1.00001),3),"")</f>
        <v/>
      </c>
      <c r="Y95" s="31" t="str">
        <f aca="false" t="array" ref="Y95:Y95">IFERROR(SMALL(IF($S$2:$S1004=S95,$P$2:$P$911*1.000001),4),"")</f>
        <v/>
      </c>
      <c r="Z95" s="31" t="str">
        <f aca="false">IF(P95&lt;&gt;"", IF(COUNT(V95:Y95)=4, SUM(V95:Y95), "No"), "")</f>
        <v>No</v>
      </c>
      <c r="AA95" s="31" t="str">
        <f aca="false">IF(P95&lt;&gt;"", IF(COUNT(V95:X95)=3, SUM(V95:X95), "No"), "")</f>
        <v>No</v>
      </c>
      <c r="AB95" s="31" t="str">
        <f aca="false">IF(P95&lt;&gt;"", IF(COUNT(V95:W95)=2, SUM(V95:W95), "No"), "")</f>
        <v>No</v>
      </c>
      <c r="AC95" s="31" t="str">
        <f aca="false">Table4[[#This Row],[Club]]&amp;":"&amp;Table4[[#Headers],[Female]]</f>
        <v>:Female</v>
      </c>
      <c r="AH95" s="30"/>
      <c r="AO95" s="30"/>
      <c r="AV95" s="30"/>
      <c r="BC95" s="30"/>
      <c r="BJ95" s="30"/>
      <c r="BQ95" s="30"/>
      <c r="BX95" s="30"/>
      <c r="CE95" s="30"/>
      <c r="CL95" s="30"/>
      <c r="CS95" s="30"/>
      <c r="CZ95" s="30"/>
      <c r="DG95" s="30"/>
      <c r="DN95" s="30"/>
      <c r="DU95" s="30"/>
    </row>
    <row r="96" customFormat="false" ht="15" hidden="false" customHeight="false" outlineLevel="0" collapsed="false">
      <c r="A96" s="22" t="n">
        <v>95</v>
      </c>
      <c r="B96" s="22" t="str">
        <f aca="false">IFERROR(VLOOKUP($A$1&amp;":"&amp;A96,'Finish order'!C:K,6,FALSE()),"")</f>
        <v/>
      </c>
      <c r="C96" s="22" t="str">
        <f aca="false">IFERROR(VLOOKUP(A$1&amp;":"&amp;A96,'Finish order'!$C:$K,9,FALSE()),"")</f>
        <v/>
      </c>
      <c r="D96" s="22" t="str">
        <f aca="false">IFERROR(VLOOKUP(A$1&amp;":"&amp;A96,'Finish order'!$C:$K,7,FALSE()),"")</f>
        <v/>
      </c>
      <c r="E96" s="30" t="str">
        <f aca="false">IFERROR(VLOOKUP($A$1&amp;":"&amp;A96,'Finish order'!C:K,5,FALSE()),"")</f>
        <v/>
      </c>
      <c r="F96" s="22" t="str">
        <f aca="false">IFERROR(VLOOKUP($A$1&amp;":"&amp;A96,'Finish order'!C:K,4,FALSE()),"")</f>
        <v/>
      </c>
      <c r="G96" s="31" t="str">
        <f aca="false" t="array" ref="G96:G96">IFERROR(SMALL(IF($D$2:$D1005=D96,$A$2:$A$911*1.001),1),"")</f>
        <v/>
      </c>
      <c r="H96" s="31" t="str">
        <f aca="false" t="array" ref="H96:H96">IFERROR(SMALL(IF($D$2:$D1005=D96,$A$2:$A$911*1.0001),2),"")</f>
        <v/>
      </c>
      <c r="I96" s="31" t="str">
        <f aca="false" t="array" ref="I96:I96">IFERROR(SMALL(IF($D$2:$D1005=D96,$A$2:$A$911*1.00001),3),"")</f>
        <v/>
      </c>
      <c r="J96" s="31" t="str">
        <f aca="false" t="array" ref="J96:J96">IFERROR(SMALL(IF($D$2:$D1005=D96,$A$2:$A$911*1.000001),4),"")</f>
        <v/>
      </c>
      <c r="K96" s="31" t="str">
        <f aca="false">IF(A96&lt;&gt;"", IF(COUNT(G96:J96)=4, SUM(G96:J96), "No"), "")</f>
        <v>No</v>
      </c>
      <c r="L96" s="31" t="str">
        <f aca="false">IF(A96&lt;&gt;"", IF(COUNT(G96:I96)=3, SUM(G96:I96), "No"), "")</f>
        <v>No</v>
      </c>
      <c r="M96" s="31" t="str">
        <f aca="false">IF(A96&lt;&gt;"", IF(COUNT(G96:H96)=2, SUM(G96:H96), "No"), "")</f>
        <v>No</v>
      </c>
      <c r="N96" s="31" t="str">
        <f aca="false">Table1[[#This Row],[Club]]&amp;":"&amp;Table1[[#Headers],[Male]]</f>
        <v>:Male</v>
      </c>
      <c r="P96" s="22" t="n">
        <v>95</v>
      </c>
      <c r="Q96" s="22" t="str">
        <f aca="false">IFERROR(VLOOKUP(P$1&amp;":"&amp;P96,'Finish order'!$C:$K,6,FALSE()),"")</f>
        <v/>
      </c>
      <c r="R96" s="22" t="str">
        <f aca="false">IFERROR(VLOOKUP(P$1&amp;":"&amp;P96,'Finish order'!$C:$K,9,FALSE()),"")</f>
        <v/>
      </c>
      <c r="S96" s="22" t="str">
        <f aca="false">IFERROR(VLOOKUP(P$1&amp;":"&amp;P96,'Finish order'!$C:$K,7,FALSE()),"")</f>
        <v/>
      </c>
      <c r="T96" s="30" t="str">
        <f aca="false">IFERROR(VLOOKUP(P$1&amp;":"&amp;P96,'Finish order'!$C:$K,5,FALSE()),"")</f>
        <v/>
      </c>
      <c r="U96" s="22" t="str">
        <f aca="false">IFERROR(VLOOKUP(P$1&amp;":"&amp;P96,'Finish order'!$C:$K,4,FALSE()),"")</f>
        <v/>
      </c>
      <c r="V96" s="31" t="str">
        <f aca="false" t="array" ref="V96:V96">IFERROR(SMALL(IF($S$2:$S1005=S96,$P$2:$P$911*1.001),1),"")</f>
        <v/>
      </c>
      <c r="W96" s="31" t="str">
        <f aca="false" t="array" ref="W96:W96">IFERROR(SMALL(IF($S$2:$S1005=S96,$P$2:$P$911*1.0001),2),"")</f>
        <v/>
      </c>
      <c r="X96" s="31" t="str">
        <f aca="false" t="array" ref="X96:X96">IFERROR(SMALL(IF($S$2:$S1005=S96,$P$2:$P$911*1.00001),3),"")</f>
        <v/>
      </c>
      <c r="Y96" s="31" t="str">
        <f aca="false" t="array" ref="Y96:Y96">IFERROR(SMALL(IF($S$2:$S1005=S96,$P$2:$P$911*1.000001),4),"")</f>
        <v/>
      </c>
      <c r="Z96" s="31" t="str">
        <f aca="false">IF(P96&lt;&gt;"", IF(COUNT(V96:Y96)=4, SUM(V96:Y96), "No"), "")</f>
        <v>No</v>
      </c>
      <c r="AA96" s="31" t="str">
        <f aca="false">IF(P96&lt;&gt;"", IF(COUNT(V96:X96)=3, SUM(V96:X96), "No"), "")</f>
        <v>No</v>
      </c>
      <c r="AB96" s="31" t="str">
        <f aca="false">IF(P96&lt;&gt;"", IF(COUNT(V96:W96)=2, SUM(V96:W96), "No"), "")</f>
        <v>No</v>
      </c>
      <c r="AC96" s="31" t="str">
        <f aca="false">Table4[[#This Row],[Club]]&amp;":"&amp;Table4[[#Headers],[Female]]</f>
        <v>:Female</v>
      </c>
      <c r="AH96" s="30"/>
      <c r="AO96" s="30"/>
      <c r="AV96" s="30"/>
      <c r="BC96" s="30"/>
      <c r="BJ96" s="30"/>
      <c r="BQ96" s="30"/>
      <c r="BX96" s="30"/>
      <c r="CE96" s="30"/>
      <c r="CL96" s="30"/>
      <c r="CS96" s="30"/>
      <c r="CZ96" s="30"/>
      <c r="DG96" s="30"/>
      <c r="DN96" s="30"/>
      <c r="DU96" s="30"/>
    </row>
    <row r="97" customFormat="false" ht="15" hidden="false" customHeight="false" outlineLevel="0" collapsed="false">
      <c r="A97" s="22" t="n">
        <v>96</v>
      </c>
      <c r="B97" s="22" t="str">
        <f aca="false">IFERROR(VLOOKUP($A$1&amp;":"&amp;A97,'Finish order'!C:K,6,FALSE()),"")</f>
        <v/>
      </c>
      <c r="C97" s="22" t="str">
        <f aca="false">IFERROR(VLOOKUP(A$1&amp;":"&amp;A97,'Finish order'!$C:$K,9,FALSE()),"")</f>
        <v/>
      </c>
      <c r="D97" s="22" t="str">
        <f aca="false">IFERROR(VLOOKUP(A$1&amp;":"&amp;A97,'Finish order'!$C:$K,7,FALSE()),"")</f>
        <v/>
      </c>
      <c r="E97" s="30" t="str">
        <f aca="false">IFERROR(VLOOKUP($A$1&amp;":"&amp;A97,'Finish order'!C:K,5,FALSE()),"")</f>
        <v/>
      </c>
      <c r="F97" s="22" t="str">
        <f aca="false">IFERROR(VLOOKUP($A$1&amp;":"&amp;A97,'Finish order'!C:K,4,FALSE()),"")</f>
        <v/>
      </c>
      <c r="G97" s="31" t="str">
        <f aca="false" t="array" ref="G97:G97">IFERROR(SMALL(IF($D$2:$D1006=D97,$A$2:$A$911*1.001),1),"")</f>
        <v/>
      </c>
      <c r="H97" s="31" t="str">
        <f aca="false" t="array" ref="H97:H97">IFERROR(SMALL(IF($D$2:$D1006=D97,$A$2:$A$911*1.0001),2),"")</f>
        <v/>
      </c>
      <c r="I97" s="31" t="str">
        <f aca="false" t="array" ref="I97:I97">IFERROR(SMALL(IF($D$2:$D1006=D97,$A$2:$A$911*1.00001),3),"")</f>
        <v/>
      </c>
      <c r="J97" s="31" t="str">
        <f aca="false" t="array" ref="J97:J97">IFERROR(SMALL(IF($D$2:$D1006=D97,$A$2:$A$911*1.000001),4),"")</f>
        <v/>
      </c>
      <c r="K97" s="31" t="str">
        <f aca="false">IF(A97&lt;&gt;"", IF(COUNT(G97:J97)=4, SUM(G97:J97), "No"), "")</f>
        <v>No</v>
      </c>
      <c r="L97" s="31" t="str">
        <f aca="false">IF(A97&lt;&gt;"", IF(COUNT(G97:I97)=3, SUM(G97:I97), "No"), "")</f>
        <v>No</v>
      </c>
      <c r="M97" s="31" t="str">
        <f aca="false">IF(A97&lt;&gt;"", IF(COUNT(G97:H97)=2, SUM(G97:H97), "No"), "")</f>
        <v>No</v>
      </c>
      <c r="N97" s="31" t="str">
        <f aca="false">Table1[[#This Row],[Club]]&amp;":"&amp;Table1[[#Headers],[Male]]</f>
        <v>:Male</v>
      </c>
      <c r="P97" s="22" t="n">
        <v>96</v>
      </c>
      <c r="Q97" s="22" t="str">
        <f aca="false">IFERROR(VLOOKUP(P$1&amp;":"&amp;P97,'Finish order'!$C:$K,6,FALSE()),"")</f>
        <v/>
      </c>
      <c r="R97" s="22" t="str">
        <f aca="false">IFERROR(VLOOKUP(P$1&amp;":"&amp;P97,'Finish order'!$C:$K,9,FALSE()),"")</f>
        <v/>
      </c>
      <c r="S97" s="22" t="str">
        <f aca="false">IFERROR(VLOOKUP(P$1&amp;":"&amp;P97,'Finish order'!$C:$K,7,FALSE()),"")</f>
        <v/>
      </c>
      <c r="T97" s="30" t="str">
        <f aca="false">IFERROR(VLOOKUP(P$1&amp;":"&amp;P97,'Finish order'!$C:$K,5,FALSE()),"")</f>
        <v/>
      </c>
      <c r="U97" s="22" t="str">
        <f aca="false">IFERROR(VLOOKUP(P$1&amp;":"&amp;P97,'Finish order'!$C:$K,4,FALSE()),"")</f>
        <v/>
      </c>
      <c r="V97" s="31" t="str">
        <f aca="false" t="array" ref="V97:V97">IFERROR(SMALL(IF($S$2:$S1006=S97,$P$2:$P$911*1.001),1),"")</f>
        <v/>
      </c>
      <c r="W97" s="31" t="str">
        <f aca="false" t="array" ref="W97:W97">IFERROR(SMALL(IF($S$2:$S1006=S97,$P$2:$P$911*1.0001),2),"")</f>
        <v/>
      </c>
      <c r="X97" s="31" t="str">
        <f aca="false" t="array" ref="X97:X97">IFERROR(SMALL(IF($S$2:$S1006=S97,$P$2:$P$911*1.00001),3),"")</f>
        <v/>
      </c>
      <c r="Y97" s="31" t="str">
        <f aca="false" t="array" ref="Y97:Y97">IFERROR(SMALL(IF($S$2:$S1006=S97,$P$2:$P$911*1.000001),4),"")</f>
        <v/>
      </c>
      <c r="Z97" s="31" t="str">
        <f aca="false">IF(P97&lt;&gt;"", IF(COUNT(V97:Y97)=4, SUM(V97:Y97), "No"), "")</f>
        <v>No</v>
      </c>
      <c r="AA97" s="31" t="str">
        <f aca="false">IF(P97&lt;&gt;"", IF(COUNT(V97:X97)=3, SUM(V97:X97), "No"), "")</f>
        <v>No</v>
      </c>
      <c r="AB97" s="31" t="str">
        <f aca="false">IF(P97&lt;&gt;"", IF(COUNT(V97:W97)=2, SUM(V97:W97), "No"), "")</f>
        <v>No</v>
      </c>
      <c r="AC97" s="31" t="str">
        <f aca="false">Table4[[#This Row],[Club]]&amp;":"&amp;Table4[[#Headers],[Female]]</f>
        <v>:Female</v>
      </c>
      <c r="AH97" s="30"/>
      <c r="AO97" s="30"/>
      <c r="AV97" s="30"/>
      <c r="BC97" s="30"/>
      <c r="BJ97" s="30"/>
      <c r="BQ97" s="30"/>
      <c r="BX97" s="30"/>
      <c r="CE97" s="30"/>
      <c r="CL97" s="30"/>
      <c r="CS97" s="30"/>
      <c r="CZ97" s="30"/>
      <c r="DG97" s="30"/>
      <c r="DN97" s="30"/>
      <c r="DU97" s="30"/>
    </row>
    <row r="98" customFormat="false" ht="15" hidden="false" customHeight="false" outlineLevel="0" collapsed="false">
      <c r="A98" s="22" t="n">
        <v>97</v>
      </c>
      <c r="B98" s="22" t="str">
        <f aca="false">IFERROR(VLOOKUP($A$1&amp;":"&amp;A98,'Finish order'!C:K,6,FALSE()),"")</f>
        <v/>
      </c>
      <c r="C98" s="22" t="str">
        <f aca="false">IFERROR(VLOOKUP(A$1&amp;":"&amp;A98,'Finish order'!$C:$K,9,FALSE()),"")</f>
        <v/>
      </c>
      <c r="D98" s="22" t="str">
        <f aca="false">IFERROR(VLOOKUP(A$1&amp;":"&amp;A98,'Finish order'!$C:$K,7,FALSE()),"")</f>
        <v/>
      </c>
      <c r="E98" s="30" t="str">
        <f aca="false">IFERROR(VLOOKUP($A$1&amp;":"&amp;A98,'Finish order'!C:K,5,FALSE()),"")</f>
        <v/>
      </c>
      <c r="F98" s="22" t="str">
        <f aca="false">IFERROR(VLOOKUP($A$1&amp;":"&amp;A98,'Finish order'!C:K,4,FALSE()),"")</f>
        <v/>
      </c>
      <c r="G98" s="31" t="str">
        <f aca="false" t="array" ref="G98:G98">IFERROR(SMALL(IF($D$2:$D1007=D98,$A$2:$A$911*1.001),1),"")</f>
        <v/>
      </c>
      <c r="H98" s="31" t="str">
        <f aca="false" t="array" ref="H98:H98">IFERROR(SMALL(IF($D$2:$D1007=D98,$A$2:$A$911*1.0001),2),"")</f>
        <v/>
      </c>
      <c r="I98" s="31" t="str">
        <f aca="false" t="array" ref="I98:I98">IFERROR(SMALL(IF($D$2:$D1007=D98,$A$2:$A$911*1.00001),3),"")</f>
        <v/>
      </c>
      <c r="J98" s="31" t="str">
        <f aca="false" t="array" ref="J98:J98">IFERROR(SMALL(IF($D$2:$D1007=D98,$A$2:$A$911*1.000001),4),"")</f>
        <v/>
      </c>
      <c r="K98" s="31" t="str">
        <f aca="false">IF(A98&lt;&gt;"", IF(COUNT(G98:J98)=4, SUM(G98:J98), "No"), "")</f>
        <v>No</v>
      </c>
      <c r="L98" s="31" t="str">
        <f aca="false">IF(A98&lt;&gt;"", IF(COUNT(G98:I98)=3, SUM(G98:I98), "No"), "")</f>
        <v>No</v>
      </c>
      <c r="M98" s="31" t="str">
        <f aca="false">IF(A98&lt;&gt;"", IF(COUNT(G98:H98)=2, SUM(G98:H98), "No"), "")</f>
        <v>No</v>
      </c>
      <c r="N98" s="31" t="str">
        <f aca="false">Table1[[#This Row],[Club]]&amp;":"&amp;Table1[[#Headers],[Male]]</f>
        <v>:Male</v>
      </c>
      <c r="P98" s="22" t="n">
        <v>97</v>
      </c>
      <c r="Q98" s="22" t="str">
        <f aca="false">IFERROR(VLOOKUP(P$1&amp;":"&amp;P98,'Finish order'!$C:$K,6,FALSE()),"")</f>
        <v/>
      </c>
      <c r="R98" s="22" t="str">
        <f aca="false">IFERROR(VLOOKUP(P$1&amp;":"&amp;P98,'Finish order'!$C:$K,9,FALSE()),"")</f>
        <v/>
      </c>
      <c r="S98" s="22" t="str">
        <f aca="false">IFERROR(VLOOKUP(P$1&amp;":"&amp;P98,'Finish order'!$C:$K,7,FALSE()),"")</f>
        <v/>
      </c>
      <c r="T98" s="30" t="str">
        <f aca="false">IFERROR(VLOOKUP(P$1&amp;":"&amp;P98,'Finish order'!$C:$K,5,FALSE()),"")</f>
        <v/>
      </c>
      <c r="U98" s="22" t="str">
        <f aca="false">IFERROR(VLOOKUP(P$1&amp;":"&amp;P98,'Finish order'!$C:$K,4,FALSE()),"")</f>
        <v/>
      </c>
      <c r="V98" s="31" t="str">
        <f aca="false" t="array" ref="V98:V98">IFERROR(SMALL(IF($S$2:$S1007=S98,$P$2:$P$911*1.001),1),"")</f>
        <v/>
      </c>
      <c r="W98" s="31" t="str">
        <f aca="false" t="array" ref="W98:W98">IFERROR(SMALL(IF($S$2:$S1007=S98,$P$2:$P$911*1.0001),2),"")</f>
        <v/>
      </c>
      <c r="X98" s="31" t="str">
        <f aca="false" t="array" ref="X98:X98">IFERROR(SMALL(IF($S$2:$S1007=S98,$P$2:$P$911*1.00001),3),"")</f>
        <v/>
      </c>
      <c r="Y98" s="31" t="str">
        <f aca="false" t="array" ref="Y98:Y98">IFERROR(SMALL(IF($S$2:$S1007=S98,$P$2:$P$911*1.000001),4),"")</f>
        <v/>
      </c>
      <c r="Z98" s="31" t="str">
        <f aca="false">IF(P98&lt;&gt;"", IF(COUNT(V98:Y98)=4, SUM(V98:Y98), "No"), "")</f>
        <v>No</v>
      </c>
      <c r="AA98" s="31" t="str">
        <f aca="false">IF(P98&lt;&gt;"", IF(COUNT(V98:X98)=3, SUM(V98:X98), "No"), "")</f>
        <v>No</v>
      </c>
      <c r="AB98" s="31" t="str">
        <f aca="false">IF(P98&lt;&gt;"", IF(COUNT(V98:W98)=2, SUM(V98:W98), "No"), "")</f>
        <v>No</v>
      </c>
      <c r="AC98" s="31" t="str">
        <f aca="false">Table4[[#This Row],[Club]]&amp;":"&amp;Table4[[#Headers],[Female]]</f>
        <v>:Female</v>
      </c>
      <c r="AH98" s="30"/>
      <c r="AO98" s="30"/>
      <c r="AV98" s="30"/>
      <c r="BC98" s="30"/>
      <c r="BJ98" s="30"/>
      <c r="BQ98" s="30"/>
      <c r="BX98" s="30"/>
      <c r="CE98" s="30"/>
      <c r="CL98" s="30"/>
      <c r="CS98" s="30"/>
      <c r="CZ98" s="30"/>
      <c r="DG98" s="30"/>
      <c r="DN98" s="30"/>
      <c r="DU98" s="30"/>
    </row>
    <row r="99" customFormat="false" ht="15" hidden="false" customHeight="false" outlineLevel="0" collapsed="false">
      <c r="A99" s="22" t="n">
        <v>98</v>
      </c>
      <c r="B99" s="22" t="str">
        <f aca="false">IFERROR(VLOOKUP($A$1&amp;":"&amp;A99,'Finish order'!C:K,6,FALSE()),"")</f>
        <v/>
      </c>
      <c r="C99" s="22" t="str">
        <f aca="false">IFERROR(VLOOKUP(A$1&amp;":"&amp;A99,'Finish order'!$C:$K,9,FALSE()),"")</f>
        <v/>
      </c>
      <c r="D99" s="22" t="str">
        <f aca="false">IFERROR(VLOOKUP(A$1&amp;":"&amp;A99,'Finish order'!$C:$K,7,FALSE()),"")</f>
        <v/>
      </c>
      <c r="E99" s="30" t="str">
        <f aca="false">IFERROR(VLOOKUP($A$1&amp;":"&amp;A99,'Finish order'!C:K,5,FALSE()),"")</f>
        <v/>
      </c>
      <c r="F99" s="22" t="str">
        <f aca="false">IFERROR(VLOOKUP($A$1&amp;":"&amp;A99,'Finish order'!C:K,4,FALSE()),"")</f>
        <v/>
      </c>
      <c r="G99" s="31" t="str">
        <f aca="false" t="array" ref="G99:G99">IFERROR(SMALL(IF($D$2:$D1008=D99,$A$2:$A$911*1.001),1),"")</f>
        <v/>
      </c>
      <c r="H99" s="31" t="str">
        <f aca="false" t="array" ref="H99:H99">IFERROR(SMALL(IF($D$2:$D1008=D99,$A$2:$A$911*1.0001),2),"")</f>
        <v/>
      </c>
      <c r="I99" s="31" t="str">
        <f aca="false" t="array" ref="I99:I99">IFERROR(SMALL(IF($D$2:$D1008=D99,$A$2:$A$911*1.00001),3),"")</f>
        <v/>
      </c>
      <c r="J99" s="31" t="str">
        <f aca="false" t="array" ref="J99:J99">IFERROR(SMALL(IF($D$2:$D1008=D99,$A$2:$A$911*1.000001),4),"")</f>
        <v/>
      </c>
      <c r="K99" s="31" t="str">
        <f aca="false">IF(A99&lt;&gt;"", IF(COUNT(G99:J99)=4, SUM(G99:J99), "No"), "")</f>
        <v>No</v>
      </c>
      <c r="L99" s="31" t="str">
        <f aca="false">IF(A99&lt;&gt;"", IF(COUNT(G99:I99)=3, SUM(G99:I99), "No"), "")</f>
        <v>No</v>
      </c>
      <c r="M99" s="31" t="str">
        <f aca="false">IF(A99&lt;&gt;"", IF(COUNT(G99:H99)=2, SUM(G99:H99), "No"), "")</f>
        <v>No</v>
      </c>
      <c r="N99" s="31" t="str">
        <f aca="false">Table1[[#This Row],[Club]]&amp;":"&amp;Table1[[#Headers],[Male]]</f>
        <v>:Male</v>
      </c>
      <c r="P99" s="22" t="n">
        <v>98</v>
      </c>
      <c r="Q99" s="22" t="str">
        <f aca="false">IFERROR(VLOOKUP(P$1&amp;":"&amp;P99,'Finish order'!$C:$K,6,FALSE()),"")</f>
        <v/>
      </c>
      <c r="R99" s="22" t="str">
        <f aca="false">IFERROR(VLOOKUP(P$1&amp;":"&amp;P99,'Finish order'!$C:$K,9,FALSE()),"")</f>
        <v/>
      </c>
      <c r="S99" s="22" t="str">
        <f aca="false">IFERROR(VLOOKUP(P$1&amp;":"&amp;P99,'Finish order'!$C:$K,7,FALSE()),"")</f>
        <v/>
      </c>
      <c r="T99" s="30" t="str">
        <f aca="false">IFERROR(VLOOKUP(P$1&amp;":"&amp;P99,'Finish order'!$C:$K,5,FALSE()),"")</f>
        <v/>
      </c>
      <c r="U99" s="22" t="str">
        <f aca="false">IFERROR(VLOOKUP(P$1&amp;":"&amp;P99,'Finish order'!$C:$K,4,FALSE()),"")</f>
        <v/>
      </c>
      <c r="V99" s="31" t="str">
        <f aca="false" t="array" ref="V99:V99">IFERROR(SMALL(IF($S$2:$S1008=S99,$P$2:$P$911*1.001),1),"")</f>
        <v/>
      </c>
      <c r="W99" s="31" t="str">
        <f aca="false" t="array" ref="W99:W99">IFERROR(SMALL(IF($S$2:$S1008=S99,$P$2:$P$911*1.0001),2),"")</f>
        <v/>
      </c>
      <c r="X99" s="31" t="str">
        <f aca="false" t="array" ref="X99:X99">IFERROR(SMALL(IF($S$2:$S1008=S99,$P$2:$P$911*1.00001),3),"")</f>
        <v/>
      </c>
      <c r="Y99" s="31" t="str">
        <f aca="false" t="array" ref="Y99:Y99">IFERROR(SMALL(IF($S$2:$S1008=S99,$P$2:$P$911*1.000001),4),"")</f>
        <v/>
      </c>
      <c r="Z99" s="31" t="str">
        <f aca="false">IF(P99&lt;&gt;"", IF(COUNT(V99:Y99)=4, SUM(V99:Y99), "No"), "")</f>
        <v>No</v>
      </c>
      <c r="AA99" s="31" t="str">
        <f aca="false">IF(P99&lt;&gt;"", IF(COUNT(V99:X99)=3, SUM(V99:X99), "No"), "")</f>
        <v>No</v>
      </c>
      <c r="AB99" s="31" t="str">
        <f aca="false">IF(P99&lt;&gt;"", IF(COUNT(V99:W99)=2, SUM(V99:W99), "No"), "")</f>
        <v>No</v>
      </c>
      <c r="AC99" s="31" t="str">
        <f aca="false">Table4[[#This Row],[Club]]&amp;":"&amp;Table4[[#Headers],[Female]]</f>
        <v>:Female</v>
      </c>
      <c r="AH99" s="30"/>
      <c r="AO99" s="30"/>
      <c r="AV99" s="30"/>
      <c r="BC99" s="30"/>
      <c r="BJ99" s="30"/>
      <c r="BQ99" s="30"/>
      <c r="BX99" s="30"/>
      <c r="CE99" s="30"/>
      <c r="CL99" s="30"/>
      <c r="CS99" s="30"/>
      <c r="CZ99" s="30"/>
      <c r="DG99" s="30"/>
      <c r="DN99" s="30"/>
      <c r="DU99" s="30"/>
    </row>
    <row r="100" customFormat="false" ht="15" hidden="false" customHeight="false" outlineLevel="0" collapsed="false">
      <c r="A100" s="22" t="n">
        <v>99</v>
      </c>
      <c r="B100" s="22" t="str">
        <f aca="false">IFERROR(VLOOKUP($A$1&amp;":"&amp;A100,'Finish order'!C:K,6,FALSE()),"")</f>
        <v/>
      </c>
      <c r="C100" s="22" t="str">
        <f aca="false">IFERROR(VLOOKUP(A$1&amp;":"&amp;A100,'Finish order'!$C:$K,9,FALSE()),"")</f>
        <v/>
      </c>
      <c r="D100" s="22" t="str">
        <f aca="false">IFERROR(VLOOKUP(A$1&amp;":"&amp;A100,'Finish order'!$C:$K,7,FALSE()),"")</f>
        <v/>
      </c>
      <c r="E100" s="30" t="str">
        <f aca="false">IFERROR(VLOOKUP($A$1&amp;":"&amp;A100,'Finish order'!C:K,5,FALSE()),"")</f>
        <v/>
      </c>
      <c r="F100" s="22" t="str">
        <f aca="false">IFERROR(VLOOKUP($A$1&amp;":"&amp;A100,'Finish order'!C:K,4,FALSE()),"")</f>
        <v/>
      </c>
      <c r="G100" s="31" t="str">
        <f aca="false" t="array" ref="G100:G100">IFERROR(SMALL(IF($D$2:$D1009=D100,$A$2:$A$911*1.001),1),"")</f>
        <v/>
      </c>
      <c r="H100" s="31" t="str">
        <f aca="false" t="array" ref="H100:H100">IFERROR(SMALL(IF($D$2:$D1009=D100,$A$2:$A$911*1.0001),2),"")</f>
        <v/>
      </c>
      <c r="I100" s="31" t="str">
        <f aca="false" t="array" ref="I100:I100">IFERROR(SMALL(IF($D$2:$D1009=D100,$A$2:$A$911*1.00001),3),"")</f>
        <v/>
      </c>
      <c r="J100" s="31" t="str">
        <f aca="false" t="array" ref="J100:J100">IFERROR(SMALL(IF($D$2:$D1009=D100,$A$2:$A$911*1.000001),4),"")</f>
        <v/>
      </c>
      <c r="K100" s="31" t="str">
        <f aca="false">IF(A100&lt;&gt;"", IF(COUNT(G100:J100)=4, SUM(G100:J100), "No"), "")</f>
        <v>No</v>
      </c>
      <c r="L100" s="31" t="str">
        <f aca="false">IF(A100&lt;&gt;"", IF(COUNT(G100:I100)=3, SUM(G100:I100), "No"), "")</f>
        <v>No</v>
      </c>
      <c r="M100" s="31" t="str">
        <f aca="false">IF(A100&lt;&gt;"", IF(COUNT(G100:H100)=2, SUM(G100:H100), "No"), "")</f>
        <v>No</v>
      </c>
      <c r="N100" s="31" t="str">
        <f aca="false">Table1[[#This Row],[Club]]&amp;":"&amp;Table1[[#Headers],[Male]]</f>
        <v>:Male</v>
      </c>
      <c r="P100" s="22" t="n">
        <v>99</v>
      </c>
      <c r="Q100" s="22" t="str">
        <f aca="false">IFERROR(VLOOKUP(P$1&amp;":"&amp;P100,'Finish order'!$C:$K,6,FALSE()),"")</f>
        <v/>
      </c>
      <c r="R100" s="22" t="str">
        <f aca="false">IFERROR(VLOOKUP(P$1&amp;":"&amp;P100,'Finish order'!$C:$K,9,FALSE()),"")</f>
        <v/>
      </c>
      <c r="S100" s="22" t="str">
        <f aca="false">IFERROR(VLOOKUP(P$1&amp;":"&amp;P100,'Finish order'!$C:$K,7,FALSE()),"")</f>
        <v/>
      </c>
      <c r="T100" s="30" t="str">
        <f aca="false">IFERROR(VLOOKUP(P$1&amp;":"&amp;P100,'Finish order'!$C:$K,5,FALSE()),"")</f>
        <v/>
      </c>
      <c r="U100" s="22" t="str">
        <f aca="false">IFERROR(VLOOKUP(P$1&amp;":"&amp;P100,'Finish order'!$C:$K,4,FALSE()),"")</f>
        <v/>
      </c>
      <c r="V100" s="31" t="str">
        <f aca="false" t="array" ref="V100:V100">IFERROR(SMALL(IF($S$2:$S1009=S100,$P$2:$P$911*1.001),1),"")</f>
        <v/>
      </c>
      <c r="W100" s="31" t="str">
        <f aca="false" t="array" ref="W100:W100">IFERROR(SMALL(IF($S$2:$S1009=S100,$P$2:$P$911*1.0001),2),"")</f>
        <v/>
      </c>
      <c r="X100" s="31" t="str">
        <f aca="false" t="array" ref="X100:X100">IFERROR(SMALL(IF($S$2:$S1009=S100,$P$2:$P$911*1.00001),3),"")</f>
        <v/>
      </c>
      <c r="Y100" s="31" t="str">
        <f aca="false" t="array" ref="Y100:Y100">IFERROR(SMALL(IF($S$2:$S1009=S100,$P$2:$P$911*1.000001),4),"")</f>
        <v/>
      </c>
      <c r="Z100" s="31" t="str">
        <f aca="false">IF(P100&lt;&gt;"", IF(COUNT(V100:Y100)=4, SUM(V100:Y100), "No"), "")</f>
        <v>No</v>
      </c>
      <c r="AA100" s="31" t="str">
        <f aca="false">IF(P100&lt;&gt;"", IF(COUNT(V100:X100)=3, SUM(V100:X100), "No"), "")</f>
        <v>No</v>
      </c>
      <c r="AB100" s="31" t="str">
        <f aca="false">IF(P100&lt;&gt;"", IF(COUNT(V100:W100)=2, SUM(V100:W100), "No"), "")</f>
        <v>No</v>
      </c>
      <c r="AC100" s="31" t="str">
        <f aca="false">Table4[[#This Row],[Club]]&amp;":"&amp;Table4[[#Headers],[Female]]</f>
        <v>:Female</v>
      </c>
      <c r="AH100" s="30"/>
      <c r="AO100" s="30"/>
      <c r="AV100" s="30"/>
      <c r="BC100" s="30"/>
      <c r="BJ100" s="30"/>
      <c r="BQ100" s="30"/>
      <c r="BX100" s="30"/>
      <c r="CE100" s="30"/>
      <c r="CL100" s="30"/>
      <c r="CS100" s="30"/>
      <c r="CZ100" s="30"/>
      <c r="DG100" s="30"/>
      <c r="DN100" s="30"/>
      <c r="DU100" s="30"/>
    </row>
    <row r="101" customFormat="false" ht="15" hidden="false" customHeight="false" outlineLevel="0" collapsed="false">
      <c r="A101" s="22" t="n">
        <v>100</v>
      </c>
      <c r="B101" s="22" t="str">
        <f aca="false">IFERROR(VLOOKUP($A$1&amp;":"&amp;A101,'Finish order'!C:K,6,FALSE()),"")</f>
        <v/>
      </c>
      <c r="C101" s="22" t="str">
        <f aca="false">IFERROR(VLOOKUP(A$1&amp;":"&amp;A101,'Finish order'!$C:$K,9,FALSE()),"")</f>
        <v/>
      </c>
      <c r="D101" s="22" t="str">
        <f aca="false">IFERROR(VLOOKUP(A$1&amp;":"&amp;A101,'Finish order'!$C:$K,7,FALSE()),"")</f>
        <v/>
      </c>
      <c r="E101" s="30" t="str">
        <f aca="false">IFERROR(VLOOKUP($A$1&amp;":"&amp;A101,'Finish order'!C:K,5,FALSE()),"")</f>
        <v/>
      </c>
      <c r="F101" s="22" t="str">
        <f aca="false">IFERROR(VLOOKUP($A$1&amp;":"&amp;A101,'Finish order'!C:K,4,FALSE()),"")</f>
        <v/>
      </c>
      <c r="G101" s="31" t="str">
        <f aca="false" t="array" ref="G101:G101">IFERROR(SMALL(IF($D$2:$D1010=D101,$A$2:$A$911*1.001),1),"")</f>
        <v/>
      </c>
      <c r="H101" s="31" t="str">
        <f aca="false" t="array" ref="H101:H101">IFERROR(SMALL(IF($D$2:$D1010=D101,$A$2:$A$911*1.0001),2),"")</f>
        <v/>
      </c>
      <c r="I101" s="31" t="str">
        <f aca="false" t="array" ref="I101:I101">IFERROR(SMALL(IF($D$2:$D1010=D101,$A$2:$A$911*1.00001),3),"")</f>
        <v/>
      </c>
      <c r="J101" s="31" t="str">
        <f aca="false" t="array" ref="J101:J101">IFERROR(SMALL(IF($D$2:$D1010=D101,$A$2:$A$911*1.000001),4),"")</f>
        <v/>
      </c>
      <c r="K101" s="31" t="str">
        <f aca="false">IF(A101&lt;&gt;"", IF(COUNT(G101:J101)=4, SUM(G101:J101), "No"), "")</f>
        <v>No</v>
      </c>
      <c r="L101" s="31" t="str">
        <f aca="false">IF(A101&lt;&gt;"", IF(COUNT(G101:I101)=3, SUM(G101:I101), "No"), "")</f>
        <v>No</v>
      </c>
      <c r="M101" s="31" t="str">
        <f aca="false">IF(A101&lt;&gt;"", IF(COUNT(G101:H101)=2, SUM(G101:H101), "No"), "")</f>
        <v>No</v>
      </c>
      <c r="N101" s="31" t="str">
        <f aca="false">Table1[[#This Row],[Club]]&amp;":"&amp;Table1[[#Headers],[Male]]</f>
        <v>:Male</v>
      </c>
      <c r="P101" s="22" t="n">
        <v>100</v>
      </c>
      <c r="Q101" s="22" t="str">
        <f aca="false">IFERROR(VLOOKUP(P$1&amp;":"&amp;P101,'Finish order'!$C:$K,6,FALSE()),"")</f>
        <v/>
      </c>
      <c r="R101" s="22" t="str">
        <f aca="false">IFERROR(VLOOKUP(P$1&amp;":"&amp;P101,'Finish order'!$C:$K,9,FALSE()),"")</f>
        <v/>
      </c>
      <c r="S101" s="22" t="str">
        <f aca="false">IFERROR(VLOOKUP(P$1&amp;":"&amp;P101,'Finish order'!$C:$K,7,FALSE()),"")</f>
        <v/>
      </c>
      <c r="T101" s="30" t="str">
        <f aca="false">IFERROR(VLOOKUP(P$1&amp;":"&amp;P101,'Finish order'!$C:$K,5,FALSE()),"")</f>
        <v/>
      </c>
      <c r="U101" s="22" t="str">
        <f aca="false">IFERROR(VLOOKUP(P$1&amp;":"&amp;P101,'Finish order'!$C:$K,4,FALSE()),"")</f>
        <v/>
      </c>
      <c r="V101" s="31" t="str">
        <f aca="false" t="array" ref="V101:V101">IFERROR(SMALL(IF($S$2:$S1010=S101,$P$2:$P$911*1.001),1),"")</f>
        <v/>
      </c>
      <c r="W101" s="31" t="str">
        <f aca="false" t="array" ref="W101:W101">IFERROR(SMALL(IF($S$2:$S1010=S101,$P$2:$P$911*1.0001),2),"")</f>
        <v/>
      </c>
      <c r="X101" s="31" t="str">
        <f aca="false" t="array" ref="X101:X101">IFERROR(SMALL(IF($S$2:$S1010=S101,$P$2:$P$911*1.00001),3),"")</f>
        <v/>
      </c>
      <c r="Y101" s="31" t="str">
        <f aca="false" t="array" ref="Y101:Y101">IFERROR(SMALL(IF($S$2:$S1010=S101,$P$2:$P$911*1.000001),4),"")</f>
        <v/>
      </c>
      <c r="Z101" s="31" t="str">
        <f aca="false">IF(P101&lt;&gt;"", IF(COUNT(V101:Y101)=4, SUM(V101:Y101), "No"), "")</f>
        <v>No</v>
      </c>
      <c r="AA101" s="31" t="str">
        <f aca="false">IF(P101&lt;&gt;"", IF(COUNT(V101:X101)=3, SUM(V101:X101), "No"), "")</f>
        <v>No</v>
      </c>
      <c r="AB101" s="31" t="str">
        <f aca="false">IF(P101&lt;&gt;"", IF(COUNT(V101:W101)=2, SUM(V101:W101), "No"), "")</f>
        <v>No</v>
      </c>
      <c r="AC101" s="31" t="str">
        <f aca="false">Table4[[#This Row],[Club]]&amp;":"&amp;Table4[[#Headers],[Female]]</f>
        <v>:Female</v>
      </c>
      <c r="AH101" s="30"/>
      <c r="AO101" s="30"/>
      <c r="AV101" s="30"/>
      <c r="BC101" s="30"/>
      <c r="BJ101" s="30"/>
      <c r="BQ101" s="30"/>
      <c r="BX101" s="30"/>
      <c r="CE101" s="30"/>
      <c r="CL101" s="30"/>
      <c r="CS101" s="30"/>
      <c r="CZ101" s="30"/>
      <c r="DG101" s="30"/>
      <c r="DN101" s="30"/>
      <c r="DU101" s="30"/>
    </row>
    <row r="102" customFormat="false" ht="15" hidden="false" customHeight="false" outlineLevel="0" collapsed="false">
      <c r="A102" s="22" t="n">
        <v>101</v>
      </c>
      <c r="B102" s="22" t="str">
        <f aca="false">IFERROR(VLOOKUP($A$1&amp;":"&amp;A102,'Finish order'!C:K,6,FALSE()),"")</f>
        <v/>
      </c>
      <c r="C102" s="22" t="str">
        <f aca="false">IFERROR(VLOOKUP(A$1&amp;":"&amp;A102,'Finish order'!$C:$K,9,FALSE()),"")</f>
        <v/>
      </c>
      <c r="D102" s="22" t="str">
        <f aca="false">IFERROR(VLOOKUP(A$1&amp;":"&amp;A102,'Finish order'!$C:$K,7,FALSE()),"")</f>
        <v/>
      </c>
      <c r="E102" s="30" t="str">
        <f aca="false">IFERROR(VLOOKUP($A$1&amp;":"&amp;A102,'Finish order'!C:K,5,FALSE()),"")</f>
        <v/>
      </c>
      <c r="F102" s="22" t="str">
        <f aca="false">IFERROR(VLOOKUP($A$1&amp;":"&amp;A102,'Finish order'!C:K,4,FALSE()),"")</f>
        <v/>
      </c>
      <c r="G102" s="31" t="str">
        <f aca="false" t="array" ref="G102:G102">IFERROR(SMALL(IF($D$2:$D1011=D102,$A$2:$A$911*1.001),1),"")</f>
        <v/>
      </c>
      <c r="H102" s="31" t="str">
        <f aca="false" t="array" ref="H102:H102">IFERROR(SMALL(IF($D$2:$D1011=D102,$A$2:$A$911*1.0001),2),"")</f>
        <v/>
      </c>
      <c r="I102" s="31" t="str">
        <f aca="false" t="array" ref="I102:I102">IFERROR(SMALL(IF($D$2:$D1011=D102,$A$2:$A$911*1.00001),3),"")</f>
        <v/>
      </c>
      <c r="J102" s="31" t="str">
        <f aca="false" t="array" ref="J102:J102">IFERROR(SMALL(IF($D$2:$D1011=D102,$A$2:$A$911*1.000001),4),"")</f>
        <v/>
      </c>
      <c r="K102" s="31" t="str">
        <f aca="false">IF(A102&lt;&gt;"", IF(COUNT(G102:J102)=4, SUM(G102:J102), "No"), "")</f>
        <v>No</v>
      </c>
      <c r="L102" s="31" t="str">
        <f aca="false">IF(A102&lt;&gt;"", IF(COUNT(G102:I102)=3, SUM(G102:I102), "No"), "")</f>
        <v>No</v>
      </c>
      <c r="M102" s="31" t="str">
        <f aca="false">IF(A102&lt;&gt;"", IF(COUNT(G102:H102)=2, SUM(G102:H102), "No"), "")</f>
        <v>No</v>
      </c>
      <c r="N102" s="31" t="str">
        <f aca="false">Table1[[#This Row],[Club]]&amp;":"&amp;Table1[[#Headers],[Male]]</f>
        <v>:Male</v>
      </c>
      <c r="P102" s="22" t="n">
        <v>101</v>
      </c>
      <c r="Q102" s="22" t="str">
        <f aca="false">IFERROR(VLOOKUP(P$1&amp;":"&amp;P102,'Finish order'!$C:$K,6,FALSE()),"")</f>
        <v/>
      </c>
      <c r="R102" s="22" t="str">
        <f aca="false">IFERROR(VLOOKUP(P$1&amp;":"&amp;P102,'Finish order'!$C:$K,9,FALSE()),"")</f>
        <v/>
      </c>
      <c r="S102" s="22" t="str">
        <f aca="false">IFERROR(VLOOKUP(P$1&amp;":"&amp;P102,'Finish order'!$C:$K,7,FALSE()),"")</f>
        <v/>
      </c>
      <c r="T102" s="30" t="str">
        <f aca="false">IFERROR(VLOOKUP(P$1&amp;":"&amp;P102,'Finish order'!$C:$K,5,FALSE()),"")</f>
        <v/>
      </c>
      <c r="U102" s="22" t="str">
        <f aca="false">IFERROR(VLOOKUP(P$1&amp;":"&amp;P102,'Finish order'!$C:$K,4,FALSE()),"")</f>
        <v/>
      </c>
      <c r="V102" s="31" t="str">
        <f aca="false" t="array" ref="V102:V102">IFERROR(SMALL(IF($S$2:$S1011=S102,$P$2:$P$911*1.001),1),"")</f>
        <v/>
      </c>
      <c r="W102" s="31" t="str">
        <f aca="false" t="array" ref="W102:W102">IFERROR(SMALL(IF($S$2:$S1011=S102,$P$2:$P$911*1.0001),2),"")</f>
        <v/>
      </c>
      <c r="X102" s="31" t="str">
        <f aca="false" t="array" ref="X102:X102">IFERROR(SMALL(IF($S$2:$S1011=S102,$P$2:$P$911*1.00001),3),"")</f>
        <v/>
      </c>
      <c r="Y102" s="31" t="str">
        <f aca="false" t="array" ref="Y102:Y102">IFERROR(SMALL(IF($S$2:$S1011=S102,$P$2:$P$911*1.000001),4),"")</f>
        <v/>
      </c>
      <c r="Z102" s="31" t="str">
        <f aca="false">IF(P102&lt;&gt;"", IF(COUNT(V102:Y102)=4, SUM(V102:Y102), "No"), "")</f>
        <v>No</v>
      </c>
      <c r="AA102" s="31" t="str">
        <f aca="false">IF(P102&lt;&gt;"", IF(COUNT(V102:X102)=3, SUM(V102:X102), "No"), "")</f>
        <v>No</v>
      </c>
      <c r="AB102" s="31" t="str">
        <f aca="false">IF(P102&lt;&gt;"", IF(COUNT(V102:W102)=2, SUM(V102:W102), "No"), "")</f>
        <v>No</v>
      </c>
      <c r="AC102" s="31" t="str">
        <f aca="false">Table4[[#This Row],[Club]]&amp;":"&amp;Table4[[#Headers],[Female]]</f>
        <v>:Female</v>
      </c>
      <c r="AH102" s="30"/>
      <c r="AO102" s="30"/>
      <c r="AV102" s="30"/>
      <c r="BC102" s="30"/>
      <c r="BJ102" s="30"/>
      <c r="BQ102" s="30"/>
      <c r="BX102" s="30"/>
      <c r="CE102" s="30"/>
      <c r="CL102" s="30"/>
      <c r="CS102" s="30"/>
      <c r="CZ102" s="30"/>
      <c r="DG102" s="30"/>
      <c r="DN102" s="30"/>
      <c r="DU102" s="30"/>
    </row>
    <row r="103" customFormat="false" ht="15" hidden="false" customHeight="false" outlineLevel="0" collapsed="false">
      <c r="A103" s="22" t="n">
        <v>102</v>
      </c>
      <c r="B103" s="22" t="str">
        <f aca="false">IFERROR(VLOOKUP($A$1&amp;":"&amp;A103,'Finish order'!C:K,6,FALSE()),"")</f>
        <v/>
      </c>
      <c r="C103" s="22" t="str">
        <f aca="false">IFERROR(VLOOKUP(A$1&amp;":"&amp;A103,'Finish order'!$C:$K,9,FALSE()),"")</f>
        <v/>
      </c>
      <c r="D103" s="22" t="str">
        <f aca="false">IFERROR(VLOOKUP(A$1&amp;":"&amp;A103,'Finish order'!$C:$K,7,FALSE()),"")</f>
        <v/>
      </c>
      <c r="E103" s="30" t="str">
        <f aca="false">IFERROR(VLOOKUP($A$1&amp;":"&amp;A103,'Finish order'!C:K,5,FALSE()),"")</f>
        <v/>
      </c>
      <c r="F103" s="22" t="str">
        <f aca="false">IFERROR(VLOOKUP($A$1&amp;":"&amp;A103,'Finish order'!C:K,4,FALSE()),"")</f>
        <v/>
      </c>
      <c r="G103" s="31" t="str">
        <f aca="false" t="array" ref="G103:G103">IFERROR(SMALL(IF($D$2:$D1012=D103,$A$2:$A$911*1.001),1),"")</f>
        <v/>
      </c>
      <c r="H103" s="31" t="str">
        <f aca="false" t="array" ref="H103:H103">IFERROR(SMALL(IF($D$2:$D1012=D103,$A$2:$A$911*1.0001),2),"")</f>
        <v/>
      </c>
      <c r="I103" s="31" t="str">
        <f aca="false" t="array" ref="I103:I103">IFERROR(SMALL(IF($D$2:$D1012=D103,$A$2:$A$911*1.00001),3),"")</f>
        <v/>
      </c>
      <c r="J103" s="31" t="str">
        <f aca="false" t="array" ref="J103:J103">IFERROR(SMALL(IF($D$2:$D1012=D103,$A$2:$A$911*1.000001),4),"")</f>
        <v/>
      </c>
      <c r="K103" s="31" t="str">
        <f aca="false">IF(A103&lt;&gt;"", IF(COUNT(G103:J103)=4, SUM(G103:J103), "No"), "")</f>
        <v>No</v>
      </c>
      <c r="L103" s="31" t="str">
        <f aca="false">IF(A103&lt;&gt;"", IF(COUNT(G103:I103)=3, SUM(G103:I103), "No"), "")</f>
        <v>No</v>
      </c>
      <c r="M103" s="31" t="str">
        <f aca="false">IF(A103&lt;&gt;"", IF(COUNT(G103:H103)=2, SUM(G103:H103), "No"), "")</f>
        <v>No</v>
      </c>
      <c r="N103" s="31" t="str">
        <f aca="false">Table1[[#This Row],[Club]]&amp;":"&amp;Table1[[#Headers],[Male]]</f>
        <v>:Male</v>
      </c>
      <c r="P103" s="22" t="n">
        <v>102</v>
      </c>
      <c r="Q103" s="22" t="str">
        <f aca="false">IFERROR(VLOOKUP(P$1&amp;":"&amp;P103,'Finish order'!$C:$K,6,FALSE()),"")</f>
        <v/>
      </c>
      <c r="R103" s="22" t="str">
        <f aca="false">IFERROR(VLOOKUP(P$1&amp;":"&amp;P103,'Finish order'!$C:$K,9,FALSE()),"")</f>
        <v/>
      </c>
      <c r="S103" s="22" t="str">
        <f aca="false">IFERROR(VLOOKUP(P$1&amp;":"&amp;P103,'Finish order'!$C:$K,7,FALSE()),"")</f>
        <v/>
      </c>
      <c r="T103" s="30" t="str">
        <f aca="false">IFERROR(VLOOKUP(P$1&amp;":"&amp;P103,'Finish order'!$C:$K,5,FALSE()),"")</f>
        <v/>
      </c>
      <c r="U103" s="22" t="str">
        <f aca="false">IFERROR(VLOOKUP(P$1&amp;":"&amp;P103,'Finish order'!$C:$K,4,FALSE()),"")</f>
        <v/>
      </c>
      <c r="V103" s="31" t="str">
        <f aca="false" t="array" ref="V103:V103">IFERROR(SMALL(IF($S$2:$S1012=S103,$P$2:$P$911*1.001),1),"")</f>
        <v/>
      </c>
      <c r="W103" s="31" t="str">
        <f aca="false" t="array" ref="W103:W103">IFERROR(SMALL(IF($S$2:$S1012=S103,$P$2:$P$911*1.0001),2),"")</f>
        <v/>
      </c>
      <c r="X103" s="31" t="str">
        <f aca="false" t="array" ref="X103:X103">IFERROR(SMALL(IF($S$2:$S1012=S103,$P$2:$P$911*1.00001),3),"")</f>
        <v/>
      </c>
      <c r="Y103" s="31" t="str">
        <f aca="false" t="array" ref="Y103:Y103">IFERROR(SMALL(IF($S$2:$S1012=S103,$P$2:$P$911*1.000001),4),"")</f>
        <v/>
      </c>
      <c r="Z103" s="31" t="str">
        <f aca="false">IF(P103&lt;&gt;"", IF(COUNT(V103:Y103)=4, SUM(V103:Y103), "No"), "")</f>
        <v>No</v>
      </c>
      <c r="AA103" s="31" t="str">
        <f aca="false">IF(P103&lt;&gt;"", IF(COUNT(V103:X103)=3, SUM(V103:X103), "No"), "")</f>
        <v>No</v>
      </c>
      <c r="AB103" s="31" t="str">
        <f aca="false">IF(P103&lt;&gt;"", IF(COUNT(V103:W103)=2, SUM(V103:W103), "No"), "")</f>
        <v>No</v>
      </c>
      <c r="AC103" s="31" t="str">
        <f aca="false">Table4[[#This Row],[Club]]&amp;":"&amp;Table4[[#Headers],[Female]]</f>
        <v>:Female</v>
      </c>
      <c r="AH103" s="30"/>
      <c r="AO103" s="30"/>
      <c r="AV103" s="30"/>
      <c r="BC103" s="30"/>
      <c r="BJ103" s="30"/>
      <c r="BQ103" s="30"/>
      <c r="BX103" s="30"/>
      <c r="CE103" s="30"/>
      <c r="CL103" s="30"/>
      <c r="CS103" s="30"/>
      <c r="CZ103" s="30"/>
      <c r="DG103" s="30"/>
      <c r="DN103" s="30"/>
      <c r="DU103" s="30"/>
    </row>
    <row r="104" customFormat="false" ht="15" hidden="false" customHeight="false" outlineLevel="0" collapsed="false">
      <c r="A104" s="22" t="n">
        <v>103</v>
      </c>
      <c r="B104" s="22" t="str">
        <f aca="false">IFERROR(VLOOKUP($A$1&amp;":"&amp;A104,'Finish order'!C:K,6,FALSE()),"")</f>
        <v/>
      </c>
      <c r="C104" s="22" t="str">
        <f aca="false">IFERROR(VLOOKUP(A$1&amp;":"&amp;A104,'Finish order'!$C:$K,9,FALSE()),"")</f>
        <v/>
      </c>
      <c r="D104" s="22" t="str">
        <f aca="false">IFERROR(VLOOKUP(A$1&amp;":"&amp;A104,'Finish order'!$C:$K,7,FALSE()),"")</f>
        <v/>
      </c>
      <c r="E104" s="30" t="str">
        <f aca="false">IFERROR(VLOOKUP($A$1&amp;":"&amp;A104,'Finish order'!C:K,5,FALSE()),"")</f>
        <v/>
      </c>
      <c r="F104" s="22" t="str">
        <f aca="false">IFERROR(VLOOKUP($A$1&amp;":"&amp;A104,'Finish order'!C:K,4,FALSE()),"")</f>
        <v/>
      </c>
      <c r="G104" s="31" t="str">
        <f aca="false" t="array" ref="G104:G104">IFERROR(SMALL(IF($D$2:$D1013=D104,$A$2:$A$911*1.001),1),"")</f>
        <v/>
      </c>
      <c r="H104" s="31" t="str">
        <f aca="false" t="array" ref="H104:H104">IFERROR(SMALL(IF($D$2:$D1013=D104,$A$2:$A$911*1.0001),2),"")</f>
        <v/>
      </c>
      <c r="I104" s="31" t="str">
        <f aca="false" t="array" ref="I104:I104">IFERROR(SMALL(IF($D$2:$D1013=D104,$A$2:$A$911*1.00001),3),"")</f>
        <v/>
      </c>
      <c r="J104" s="31" t="str">
        <f aca="false" t="array" ref="J104:J104">IFERROR(SMALL(IF($D$2:$D1013=D104,$A$2:$A$911*1.000001),4),"")</f>
        <v/>
      </c>
      <c r="K104" s="31" t="str">
        <f aca="false">IF(A104&lt;&gt;"", IF(COUNT(G104:J104)=4, SUM(G104:J104), "No"), "")</f>
        <v>No</v>
      </c>
      <c r="L104" s="31" t="str">
        <f aca="false">IF(A104&lt;&gt;"", IF(COUNT(G104:I104)=3, SUM(G104:I104), "No"), "")</f>
        <v>No</v>
      </c>
      <c r="M104" s="31" t="str">
        <f aca="false">IF(A104&lt;&gt;"", IF(COUNT(G104:H104)=2, SUM(G104:H104), "No"), "")</f>
        <v>No</v>
      </c>
      <c r="N104" s="31" t="str">
        <f aca="false">Table1[[#This Row],[Club]]&amp;":"&amp;Table1[[#Headers],[Male]]</f>
        <v>:Male</v>
      </c>
      <c r="P104" s="22" t="n">
        <v>103</v>
      </c>
      <c r="Q104" s="22" t="str">
        <f aca="false">IFERROR(VLOOKUP(P$1&amp;":"&amp;P104,'Finish order'!$C:$K,6,FALSE()),"")</f>
        <v/>
      </c>
      <c r="R104" s="22" t="str">
        <f aca="false">IFERROR(VLOOKUP(P$1&amp;":"&amp;P104,'Finish order'!$C:$K,9,FALSE()),"")</f>
        <v/>
      </c>
      <c r="S104" s="22" t="str">
        <f aca="false">IFERROR(VLOOKUP(P$1&amp;":"&amp;P104,'Finish order'!$C:$K,7,FALSE()),"")</f>
        <v/>
      </c>
      <c r="T104" s="30" t="str">
        <f aca="false">IFERROR(VLOOKUP(P$1&amp;":"&amp;P104,'Finish order'!$C:$K,5,FALSE()),"")</f>
        <v/>
      </c>
      <c r="U104" s="22" t="str">
        <f aca="false">IFERROR(VLOOKUP(P$1&amp;":"&amp;P104,'Finish order'!$C:$K,4,FALSE()),"")</f>
        <v/>
      </c>
      <c r="V104" s="31" t="str">
        <f aca="false" t="array" ref="V104:V104">IFERROR(SMALL(IF($S$2:$S1013=S104,$P$2:$P$911*1.001),1),"")</f>
        <v/>
      </c>
      <c r="W104" s="31" t="str">
        <f aca="false" t="array" ref="W104:W104">IFERROR(SMALL(IF($S$2:$S1013=S104,$P$2:$P$911*1.0001),2),"")</f>
        <v/>
      </c>
      <c r="X104" s="31" t="str">
        <f aca="false" t="array" ref="X104:X104">IFERROR(SMALL(IF($S$2:$S1013=S104,$P$2:$P$911*1.00001),3),"")</f>
        <v/>
      </c>
      <c r="Y104" s="31" t="str">
        <f aca="false" t="array" ref="Y104:Y104">IFERROR(SMALL(IF($S$2:$S1013=S104,$P$2:$P$911*1.000001),4),"")</f>
        <v/>
      </c>
      <c r="Z104" s="31" t="str">
        <f aca="false">IF(P104&lt;&gt;"", IF(COUNT(V104:Y104)=4, SUM(V104:Y104), "No"), "")</f>
        <v>No</v>
      </c>
      <c r="AA104" s="31" t="str">
        <f aca="false">IF(P104&lt;&gt;"", IF(COUNT(V104:X104)=3, SUM(V104:X104), "No"), "")</f>
        <v>No</v>
      </c>
      <c r="AB104" s="31" t="str">
        <f aca="false">IF(P104&lt;&gt;"", IF(COUNT(V104:W104)=2, SUM(V104:W104), "No"), "")</f>
        <v>No</v>
      </c>
      <c r="AC104" s="31" t="str">
        <f aca="false">Table4[[#This Row],[Club]]&amp;":"&amp;Table4[[#Headers],[Female]]</f>
        <v>:Female</v>
      </c>
      <c r="AH104" s="30"/>
      <c r="AO104" s="30"/>
      <c r="AV104" s="30"/>
      <c r="BC104" s="30"/>
      <c r="BJ104" s="30"/>
      <c r="BQ104" s="30"/>
      <c r="BX104" s="30"/>
      <c r="CE104" s="30"/>
      <c r="CL104" s="30"/>
      <c r="CS104" s="30"/>
      <c r="CZ104" s="30"/>
      <c r="DG104" s="30"/>
      <c r="DN104" s="30"/>
      <c r="DU104" s="30"/>
    </row>
    <row r="105" customFormat="false" ht="15" hidden="false" customHeight="false" outlineLevel="0" collapsed="false">
      <c r="A105" s="22" t="n">
        <v>104</v>
      </c>
      <c r="B105" s="22" t="str">
        <f aca="false">IFERROR(VLOOKUP($A$1&amp;":"&amp;A105,'Finish order'!C:K,6,FALSE()),"")</f>
        <v/>
      </c>
      <c r="C105" s="22" t="str">
        <f aca="false">IFERROR(VLOOKUP(A$1&amp;":"&amp;A105,'Finish order'!$C:$K,9,FALSE()),"")</f>
        <v/>
      </c>
      <c r="D105" s="22" t="str">
        <f aca="false">IFERROR(VLOOKUP(A$1&amp;":"&amp;A105,'Finish order'!$C:$K,7,FALSE()),"")</f>
        <v/>
      </c>
      <c r="E105" s="30" t="str">
        <f aca="false">IFERROR(VLOOKUP($A$1&amp;":"&amp;A105,'Finish order'!C:K,5,FALSE()),"")</f>
        <v/>
      </c>
      <c r="F105" s="22" t="str">
        <f aca="false">IFERROR(VLOOKUP($A$1&amp;":"&amp;A105,'Finish order'!C:K,4,FALSE()),"")</f>
        <v/>
      </c>
      <c r="G105" s="31" t="str">
        <f aca="false" t="array" ref="G105:G105">IFERROR(SMALL(IF($D$2:$D1014=D105,$A$2:$A$911*1.001),1),"")</f>
        <v/>
      </c>
      <c r="H105" s="31" t="str">
        <f aca="false" t="array" ref="H105:H105">IFERROR(SMALL(IF($D$2:$D1014=D105,$A$2:$A$911*1.0001),2),"")</f>
        <v/>
      </c>
      <c r="I105" s="31" t="str">
        <f aca="false" t="array" ref="I105:I105">IFERROR(SMALL(IF($D$2:$D1014=D105,$A$2:$A$911*1.00001),3),"")</f>
        <v/>
      </c>
      <c r="J105" s="31" t="str">
        <f aca="false" t="array" ref="J105:J105">IFERROR(SMALL(IF($D$2:$D1014=D105,$A$2:$A$911*1.000001),4),"")</f>
        <v/>
      </c>
      <c r="K105" s="31" t="str">
        <f aca="false">IF(A105&lt;&gt;"", IF(COUNT(G105:J105)=4, SUM(G105:J105), "No"), "")</f>
        <v>No</v>
      </c>
      <c r="L105" s="31" t="str">
        <f aca="false">IF(A105&lt;&gt;"", IF(COUNT(G105:I105)=3, SUM(G105:I105), "No"), "")</f>
        <v>No</v>
      </c>
      <c r="M105" s="31" t="str">
        <f aca="false">IF(A105&lt;&gt;"", IF(COUNT(G105:H105)=2, SUM(G105:H105), "No"), "")</f>
        <v>No</v>
      </c>
      <c r="N105" s="31" t="str">
        <f aca="false">Table1[[#This Row],[Club]]&amp;":"&amp;Table1[[#Headers],[Male]]</f>
        <v>:Male</v>
      </c>
      <c r="P105" s="22" t="n">
        <v>104</v>
      </c>
      <c r="Q105" s="22" t="str">
        <f aca="false">IFERROR(VLOOKUP(P$1&amp;":"&amp;P105,'Finish order'!$C:$K,6,FALSE()),"")</f>
        <v/>
      </c>
      <c r="R105" s="22" t="str">
        <f aca="false">IFERROR(VLOOKUP(P$1&amp;":"&amp;P105,'Finish order'!$C:$K,9,FALSE()),"")</f>
        <v/>
      </c>
      <c r="S105" s="22" t="str">
        <f aca="false">IFERROR(VLOOKUP(P$1&amp;":"&amp;P105,'Finish order'!$C:$K,7,FALSE()),"")</f>
        <v/>
      </c>
      <c r="T105" s="30" t="str">
        <f aca="false">IFERROR(VLOOKUP(P$1&amp;":"&amp;P105,'Finish order'!$C:$K,5,FALSE()),"")</f>
        <v/>
      </c>
      <c r="U105" s="22" t="str">
        <f aca="false">IFERROR(VLOOKUP(P$1&amp;":"&amp;P105,'Finish order'!$C:$K,4,FALSE()),"")</f>
        <v/>
      </c>
      <c r="V105" s="31" t="str">
        <f aca="false" t="array" ref="V105:V105">IFERROR(SMALL(IF($S$2:$S1014=S105,$P$2:$P$911*1.001),1),"")</f>
        <v/>
      </c>
      <c r="W105" s="31" t="str">
        <f aca="false" t="array" ref="W105:W105">IFERROR(SMALL(IF($S$2:$S1014=S105,$P$2:$P$911*1.0001),2),"")</f>
        <v/>
      </c>
      <c r="X105" s="31" t="str">
        <f aca="false" t="array" ref="X105:X105">IFERROR(SMALL(IF($S$2:$S1014=S105,$P$2:$P$911*1.00001),3),"")</f>
        <v/>
      </c>
      <c r="Y105" s="31" t="str">
        <f aca="false" t="array" ref="Y105:Y105">IFERROR(SMALL(IF($S$2:$S1014=S105,$P$2:$P$911*1.000001),4),"")</f>
        <v/>
      </c>
      <c r="Z105" s="31" t="str">
        <f aca="false">IF(P105&lt;&gt;"", IF(COUNT(V105:Y105)=4, SUM(V105:Y105), "No"), "")</f>
        <v>No</v>
      </c>
      <c r="AA105" s="31" t="str">
        <f aca="false">IF(P105&lt;&gt;"", IF(COUNT(V105:X105)=3, SUM(V105:X105), "No"), "")</f>
        <v>No</v>
      </c>
      <c r="AB105" s="31" t="str">
        <f aca="false">IF(P105&lt;&gt;"", IF(COUNT(V105:W105)=2, SUM(V105:W105), "No"), "")</f>
        <v>No</v>
      </c>
      <c r="AC105" s="31" t="str">
        <f aca="false">Table4[[#This Row],[Club]]&amp;":"&amp;Table4[[#Headers],[Female]]</f>
        <v>:Female</v>
      </c>
      <c r="AH105" s="30"/>
      <c r="AO105" s="30"/>
      <c r="AV105" s="30"/>
      <c r="BC105" s="30"/>
      <c r="BJ105" s="30"/>
      <c r="BQ105" s="30"/>
      <c r="BX105" s="30"/>
      <c r="CE105" s="30"/>
      <c r="CL105" s="30"/>
      <c r="CS105" s="30"/>
      <c r="CZ105" s="30"/>
      <c r="DG105" s="30"/>
      <c r="DN105" s="30"/>
      <c r="DU105" s="30"/>
    </row>
    <row r="106" customFormat="false" ht="15" hidden="false" customHeight="false" outlineLevel="0" collapsed="false">
      <c r="A106" s="22" t="n">
        <v>105</v>
      </c>
      <c r="B106" s="22" t="str">
        <f aca="false">IFERROR(VLOOKUP($A$1&amp;":"&amp;A106,'Finish order'!C:K,6,FALSE()),"")</f>
        <v/>
      </c>
      <c r="C106" s="22" t="str">
        <f aca="false">IFERROR(VLOOKUP(A$1&amp;":"&amp;A106,'Finish order'!$C:$K,9,FALSE()),"")</f>
        <v/>
      </c>
      <c r="D106" s="22" t="str">
        <f aca="false">IFERROR(VLOOKUP(A$1&amp;":"&amp;A106,'Finish order'!$C:$K,7,FALSE()),"")</f>
        <v/>
      </c>
      <c r="E106" s="30" t="str">
        <f aca="false">IFERROR(VLOOKUP($A$1&amp;":"&amp;A106,'Finish order'!C:K,5,FALSE()),"")</f>
        <v/>
      </c>
      <c r="F106" s="22" t="str">
        <f aca="false">IFERROR(VLOOKUP($A$1&amp;":"&amp;A106,'Finish order'!C:K,4,FALSE()),"")</f>
        <v/>
      </c>
      <c r="G106" s="31" t="str">
        <f aca="false" t="array" ref="G106:G106">IFERROR(SMALL(IF($D$2:$D1015=D106,$A$2:$A$911*1.001),1),"")</f>
        <v/>
      </c>
      <c r="H106" s="31" t="str">
        <f aca="false" t="array" ref="H106:H106">IFERROR(SMALL(IF($D$2:$D1015=D106,$A$2:$A$911*1.0001),2),"")</f>
        <v/>
      </c>
      <c r="I106" s="31" t="str">
        <f aca="false" t="array" ref="I106:I106">IFERROR(SMALL(IF($D$2:$D1015=D106,$A$2:$A$911*1.00001),3),"")</f>
        <v/>
      </c>
      <c r="J106" s="31" t="str">
        <f aca="false" t="array" ref="J106:J106">IFERROR(SMALL(IF($D$2:$D1015=D106,$A$2:$A$911*1.000001),4),"")</f>
        <v/>
      </c>
      <c r="K106" s="31" t="str">
        <f aca="false">IF(A106&lt;&gt;"", IF(COUNT(G106:J106)=4, SUM(G106:J106), "No"), "")</f>
        <v>No</v>
      </c>
      <c r="L106" s="31" t="str">
        <f aca="false">IF(A106&lt;&gt;"", IF(COUNT(G106:I106)=3, SUM(G106:I106), "No"), "")</f>
        <v>No</v>
      </c>
      <c r="M106" s="31" t="str">
        <f aca="false">IF(A106&lt;&gt;"", IF(COUNT(G106:H106)=2, SUM(G106:H106), "No"), "")</f>
        <v>No</v>
      </c>
      <c r="N106" s="31" t="str">
        <f aca="false">Table1[[#This Row],[Club]]&amp;":"&amp;Table1[[#Headers],[Male]]</f>
        <v>:Male</v>
      </c>
      <c r="P106" s="22" t="n">
        <v>105</v>
      </c>
      <c r="Q106" s="22" t="str">
        <f aca="false">IFERROR(VLOOKUP(P$1&amp;":"&amp;P106,'Finish order'!$C:$K,6,FALSE()),"")</f>
        <v/>
      </c>
      <c r="R106" s="22" t="str">
        <f aca="false">IFERROR(VLOOKUP(P$1&amp;":"&amp;P106,'Finish order'!$C:$K,9,FALSE()),"")</f>
        <v/>
      </c>
      <c r="S106" s="22" t="str">
        <f aca="false">IFERROR(VLOOKUP(P$1&amp;":"&amp;P106,'Finish order'!$C:$K,7,FALSE()),"")</f>
        <v/>
      </c>
      <c r="T106" s="30" t="str">
        <f aca="false">IFERROR(VLOOKUP(P$1&amp;":"&amp;P106,'Finish order'!$C:$K,5,FALSE()),"")</f>
        <v/>
      </c>
      <c r="U106" s="22" t="str">
        <f aca="false">IFERROR(VLOOKUP(P$1&amp;":"&amp;P106,'Finish order'!$C:$K,4,FALSE()),"")</f>
        <v/>
      </c>
      <c r="V106" s="31" t="str">
        <f aca="false" t="array" ref="V106:V106">IFERROR(SMALL(IF($S$2:$S1015=S106,$P$2:$P$911*1.001),1),"")</f>
        <v/>
      </c>
      <c r="W106" s="31" t="str">
        <f aca="false" t="array" ref="W106:W106">IFERROR(SMALL(IF($S$2:$S1015=S106,$P$2:$P$911*1.0001),2),"")</f>
        <v/>
      </c>
      <c r="X106" s="31" t="str">
        <f aca="false" t="array" ref="X106:X106">IFERROR(SMALL(IF($S$2:$S1015=S106,$P$2:$P$911*1.00001),3),"")</f>
        <v/>
      </c>
      <c r="Y106" s="31" t="str">
        <f aca="false" t="array" ref="Y106:Y106">IFERROR(SMALL(IF($S$2:$S1015=S106,$P$2:$P$911*1.000001),4),"")</f>
        <v/>
      </c>
      <c r="Z106" s="31" t="str">
        <f aca="false">IF(P106&lt;&gt;"", IF(COUNT(V106:Y106)=4, SUM(V106:Y106), "No"), "")</f>
        <v>No</v>
      </c>
      <c r="AA106" s="31" t="str">
        <f aca="false">IF(P106&lt;&gt;"", IF(COUNT(V106:X106)=3, SUM(V106:X106), "No"), "")</f>
        <v>No</v>
      </c>
      <c r="AB106" s="31" t="str">
        <f aca="false">IF(P106&lt;&gt;"", IF(COUNT(V106:W106)=2, SUM(V106:W106), "No"), "")</f>
        <v>No</v>
      </c>
      <c r="AC106" s="31" t="str">
        <f aca="false">Table4[[#This Row],[Club]]&amp;":"&amp;Table4[[#Headers],[Female]]</f>
        <v>:Female</v>
      </c>
      <c r="AH106" s="30"/>
      <c r="AO106" s="30"/>
      <c r="AV106" s="30"/>
      <c r="BC106" s="30"/>
      <c r="BJ106" s="30"/>
      <c r="BQ106" s="30"/>
      <c r="BX106" s="30"/>
      <c r="CE106" s="30"/>
      <c r="CL106" s="30"/>
      <c r="CS106" s="30"/>
      <c r="CZ106" s="30"/>
      <c r="DG106" s="30"/>
      <c r="DN106" s="30"/>
      <c r="DU106" s="30"/>
    </row>
    <row r="107" customFormat="false" ht="15" hidden="false" customHeight="false" outlineLevel="0" collapsed="false">
      <c r="A107" s="22" t="n">
        <v>106</v>
      </c>
      <c r="B107" s="22" t="str">
        <f aca="false">IFERROR(VLOOKUP($A$1&amp;":"&amp;A107,'Finish order'!C:K,6,FALSE()),"")</f>
        <v/>
      </c>
      <c r="C107" s="22" t="str">
        <f aca="false">IFERROR(VLOOKUP(A$1&amp;":"&amp;A107,'Finish order'!$C:$K,9,FALSE()),"")</f>
        <v/>
      </c>
      <c r="D107" s="22" t="str">
        <f aca="false">IFERROR(VLOOKUP(A$1&amp;":"&amp;A107,'Finish order'!$C:$K,7,FALSE()),"")</f>
        <v/>
      </c>
      <c r="E107" s="30" t="str">
        <f aca="false">IFERROR(VLOOKUP($A$1&amp;":"&amp;A107,'Finish order'!C:K,5,FALSE()),"")</f>
        <v/>
      </c>
      <c r="F107" s="22" t="str">
        <f aca="false">IFERROR(VLOOKUP($A$1&amp;":"&amp;A107,'Finish order'!C:K,4,FALSE()),"")</f>
        <v/>
      </c>
      <c r="G107" s="31" t="str">
        <f aca="false" t="array" ref="G107:G107">IFERROR(SMALL(IF($D$2:$D1016=D107,$A$2:$A$911*1.001),1),"")</f>
        <v/>
      </c>
      <c r="H107" s="31" t="str">
        <f aca="false" t="array" ref="H107:H107">IFERROR(SMALL(IF($D$2:$D1016=D107,$A$2:$A$911*1.0001),2),"")</f>
        <v/>
      </c>
      <c r="I107" s="31" t="str">
        <f aca="false" t="array" ref="I107:I107">IFERROR(SMALL(IF($D$2:$D1016=D107,$A$2:$A$911*1.00001),3),"")</f>
        <v/>
      </c>
      <c r="J107" s="31" t="str">
        <f aca="false" t="array" ref="J107:J107">IFERROR(SMALL(IF($D$2:$D1016=D107,$A$2:$A$911*1.000001),4),"")</f>
        <v/>
      </c>
      <c r="K107" s="31" t="str">
        <f aca="false">IF(A107&lt;&gt;"", IF(COUNT(G107:J107)=4, SUM(G107:J107), "No"), "")</f>
        <v>No</v>
      </c>
      <c r="L107" s="31" t="str">
        <f aca="false">IF(A107&lt;&gt;"", IF(COUNT(G107:I107)=3, SUM(G107:I107), "No"), "")</f>
        <v>No</v>
      </c>
      <c r="M107" s="31" t="str">
        <f aca="false">IF(A107&lt;&gt;"", IF(COUNT(G107:H107)=2, SUM(G107:H107), "No"), "")</f>
        <v>No</v>
      </c>
      <c r="N107" s="31" t="str">
        <f aca="false">Table1[[#This Row],[Club]]&amp;":"&amp;Table1[[#Headers],[Male]]</f>
        <v>:Male</v>
      </c>
      <c r="P107" s="22" t="n">
        <v>106</v>
      </c>
      <c r="Q107" s="22" t="str">
        <f aca="false">IFERROR(VLOOKUP(P$1&amp;":"&amp;P107,'Finish order'!$C:$K,6,FALSE()),"")</f>
        <v/>
      </c>
      <c r="R107" s="22" t="str">
        <f aca="false">IFERROR(VLOOKUP(P$1&amp;":"&amp;P107,'Finish order'!$C:$K,9,FALSE()),"")</f>
        <v/>
      </c>
      <c r="S107" s="22" t="str">
        <f aca="false">IFERROR(VLOOKUP(P$1&amp;":"&amp;P107,'Finish order'!$C:$K,7,FALSE()),"")</f>
        <v/>
      </c>
      <c r="T107" s="30" t="str">
        <f aca="false">IFERROR(VLOOKUP(P$1&amp;":"&amp;P107,'Finish order'!$C:$K,5,FALSE()),"")</f>
        <v/>
      </c>
      <c r="U107" s="22" t="str">
        <f aca="false">IFERROR(VLOOKUP(P$1&amp;":"&amp;P107,'Finish order'!$C:$K,4,FALSE()),"")</f>
        <v/>
      </c>
      <c r="V107" s="31" t="str">
        <f aca="false" t="array" ref="V107:V107">IFERROR(SMALL(IF($S$2:$S1016=S107,$P$2:$P$911*1.001),1),"")</f>
        <v/>
      </c>
      <c r="W107" s="31" t="str">
        <f aca="false" t="array" ref="W107:W107">IFERROR(SMALL(IF($S$2:$S1016=S107,$P$2:$P$911*1.0001),2),"")</f>
        <v/>
      </c>
      <c r="X107" s="31" t="str">
        <f aca="false" t="array" ref="X107:X107">IFERROR(SMALL(IF($S$2:$S1016=S107,$P$2:$P$911*1.00001),3),"")</f>
        <v/>
      </c>
      <c r="Y107" s="31" t="str">
        <f aca="false" t="array" ref="Y107:Y107">IFERROR(SMALL(IF($S$2:$S1016=S107,$P$2:$P$911*1.000001),4),"")</f>
        <v/>
      </c>
      <c r="Z107" s="31" t="str">
        <f aca="false">IF(P107&lt;&gt;"", IF(COUNT(V107:Y107)=4, SUM(V107:Y107), "No"), "")</f>
        <v>No</v>
      </c>
      <c r="AA107" s="31" t="str">
        <f aca="false">IF(P107&lt;&gt;"", IF(COUNT(V107:X107)=3, SUM(V107:X107), "No"), "")</f>
        <v>No</v>
      </c>
      <c r="AB107" s="31" t="str">
        <f aca="false">IF(P107&lt;&gt;"", IF(COUNT(V107:W107)=2, SUM(V107:W107), "No"), "")</f>
        <v>No</v>
      </c>
      <c r="AC107" s="31" t="str">
        <f aca="false">Table4[[#This Row],[Club]]&amp;":"&amp;Table4[[#Headers],[Female]]</f>
        <v>:Female</v>
      </c>
      <c r="AH107" s="30"/>
      <c r="AO107" s="30"/>
      <c r="AV107" s="30"/>
      <c r="BC107" s="30"/>
      <c r="BJ107" s="30"/>
      <c r="BQ107" s="30"/>
      <c r="BX107" s="30"/>
      <c r="CE107" s="30"/>
      <c r="CL107" s="30"/>
      <c r="CS107" s="30"/>
      <c r="CZ107" s="30"/>
      <c r="DG107" s="30"/>
      <c r="DN107" s="30"/>
      <c r="DU107" s="30"/>
    </row>
    <row r="108" customFormat="false" ht="15" hidden="false" customHeight="false" outlineLevel="0" collapsed="false">
      <c r="A108" s="22" t="n">
        <v>107</v>
      </c>
      <c r="B108" s="22" t="str">
        <f aca="false">IFERROR(VLOOKUP($A$1&amp;":"&amp;A108,'Finish order'!C:K,6,FALSE()),"")</f>
        <v/>
      </c>
      <c r="C108" s="22" t="str">
        <f aca="false">IFERROR(VLOOKUP(A$1&amp;":"&amp;A108,'Finish order'!$C:$K,9,FALSE()),"")</f>
        <v/>
      </c>
      <c r="D108" s="22" t="str">
        <f aca="false">IFERROR(VLOOKUP(A$1&amp;":"&amp;A108,'Finish order'!$C:$K,7,FALSE()),"")</f>
        <v/>
      </c>
      <c r="E108" s="30" t="str">
        <f aca="false">IFERROR(VLOOKUP($A$1&amp;":"&amp;A108,'Finish order'!C:K,5,FALSE()),"")</f>
        <v/>
      </c>
      <c r="F108" s="22" t="str">
        <f aca="false">IFERROR(VLOOKUP($A$1&amp;":"&amp;A108,'Finish order'!C:K,4,FALSE()),"")</f>
        <v/>
      </c>
      <c r="G108" s="31" t="str">
        <f aca="false" t="array" ref="G108:G108">IFERROR(SMALL(IF($D$2:$D1017=D108,$A$2:$A$911*1.001),1),"")</f>
        <v/>
      </c>
      <c r="H108" s="31" t="str">
        <f aca="false" t="array" ref="H108:H108">IFERROR(SMALL(IF($D$2:$D1017=D108,$A$2:$A$911*1.0001),2),"")</f>
        <v/>
      </c>
      <c r="I108" s="31" t="str">
        <f aca="false" t="array" ref="I108:I108">IFERROR(SMALL(IF($D$2:$D1017=D108,$A$2:$A$911*1.00001),3),"")</f>
        <v/>
      </c>
      <c r="J108" s="31" t="str">
        <f aca="false" t="array" ref="J108:J108">IFERROR(SMALL(IF($D$2:$D1017=D108,$A$2:$A$911*1.000001),4),"")</f>
        <v/>
      </c>
      <c r="K108" s="31" t="str">
        <f aca="false">IF(A108&lt;&gt;"", IF(COUNT(G108:J108)=4, SUM(G108:J108), "No"), "")</f>
        <v>No</v>
      </c>
      <c r="L108" s="31" t="str">
        <f aca="false">IF(A108&lt;&gt;"", IF(COUNT(G108:I108)=3, SUM(G108:I108), "No"), "")</f>
        <v>No</v>
      </c>
      <c r="M108" s="31" t="str">
        <f aca="false">IF(A108&lt;&gt;"", IF(COUNT(G108:H108)=2, SUM(G108:H108), "No"), "")</f>
        <v>No</v>
      </c>
      <c r="N108" s="31" t="str">
        <f aca="false">Table1[[#This Row],[Club]]&amp;":"&amp;Table1[[#Headers],[Male]]</f>
        <v>:Male</v>
      </c>
      <c r="P108" s="22" t="n">
        <v>107</v>
      </c>
      <c r="Q108" s="22" t="str">
        <f aca="false">IFERROR(VLOOKUP(P$1&amp;":"&amp;P108,'Finish order'!$C:$K,6,FALSE()),"")</f>
        <v/>
      </c>
      <c r="R108" s="22" t="str">
        <f aca="false">IFERROR(VLOOKUP(P$1&amp;":"&amp;P108,'Finish order'!$C:$K,9,FALSE()),"")</f>
        <v/>
      </c>
      <c r="S108" s="22" t="str">
        <f aca="false">IFERROR(VLOOKUP(P$1&amp;":"&amp;P108,'Finish order'!$C:$K,7,FALSE()),"")</f>
        <v/>
      </c>
      <c r="T108" s="30" t="str">
        <f aca="false">IFERROR(VLOOKUP(P$1&amp;":"&amp;P108,'Finish order'!$C:$K,5,FALSE()),"")</f>
        <v/>
      </c>
      <c r="U108" s="22" t="str">
        <f aca="false">IFERROR(VLOOKUP(P$1&amp;":"&amp;P108,'Finish order'!$C:$K,4,FALSE()),"")</f>
        <v/>
      </c>
      <c r="V108" s="31" t="str">
        <f aca="false" t="array" ref="V108:V108">IFERROR(SMALL(IF($S$2:$S1017=S108,$P$2:$P$911*1.001),1),"")</f>
        <v/>
      </c>
      <c r="W108" s="31" t="str">
        <f aca="false" t="array" ref="W108:W108">IFERROR(SMALL(IF($S$2:$S1017=S108,$P$2:$P$911*1.0001),2),"")</f>
        <v/>
      </c>
      <c r="X108" s="31" t="str">
        <f aca="false" t="array" ref="X108:X108">IFERROR(SMALL(IF($S$2:$S1017=S108,$P$2:$P$911*1.00001),3),"")</f>
        <v/>
      </c>
      <c r="Y108" s="31" t="str">
        <f aca="false" t="array" ref="Y108:Y108">IFERROR(SMALL(IF($S$2:$S1017=S108,$P$2:$P$911*1.000001),4),"")</f>
        <v/>
      </c>
      <c r="Z108" s="31" t="str">
        <f aca="false">IF(P108&lt;&gt;"", IF(COUNT(V108:Y108)=4, SUM(V108:Y108), "No"), "")</f>
        <v>No</v>
      </c>
      <c r="AA108" s="31" t="str">
        <f aca="false">IF(P108&lt;&gt;"", IF(COUNT(V108:X108)=3, SUM(V108:X108), "No"), "")</f>
        <v>No</v>
      </c>
      <c r="AB108" s="31" t="str">
        <f aca="false">IF(P108&lt;&gt;"", IF(COUNT(V108:W108)=2, SUM(V108:W108), "No"), "")</f>
        <v>No</v>
      </c>
      <c r="AC108" s="31" t="str">
        <f aca="false">Table4[[#This Row],[Club]]&amp;":"&amp;Table4[[#Headers],[Female]]</f>
        <v>:Female</v>
      </c>
      <c r="AH108" s="30"/>
      <c r="AO108" s="30"/>
      <c r="AV108" s="30"/>
      <c r="BC108" s="30"/>
      <c r="BJ108" s="30"/>
      <c r="BQ108" s="30"/>
      <c r="BX108" s="30"/>
      <c r="CE108" s="30"/>
      <c r="CL108" s="30"/>
      <c r="CS108" s="30"/>
      <c r="CZ108" s="30"/>
      <c r="DG108" s="30"/>
      <c r="DN108" s="30"/>
      <c r="DU108" s="30"/>
    </row>
    <row r="109" customFormat="false" ht="15" hidden="false" customHeight="false" outlineLevel="0" collapsed="false">
      <c r="A109" s="22" t="n">
        <v>108</v>
      </c>
      <c r="B109" s="22" t="str">
        <f aca="false">IFERROR(VLOOKUP($A$1&amp;":"&amp;A109,'Finish order'!C:K,6,FALSE()),"")</f>
        <v/>
      </c>
      <c r="C109" s="22" t="str">
        <f aca="false">IFERROR(VLOOKUP(A$1&amp;":"&amp;A109,'Finish order'!$C:$K,9,FALSE()),"")</f>
        <v/>
      </c>
      <c r="D109" s="22" t="str">
        <f aca="false">IFERROR(VLOOKUP(A$1&amp;":"&amp;A109,'Finish order'!$C:$K,7,FALSE()),"")</f>
        <v/>
      </c>
      <c r="E109" s="30" t="str">
        <f aca="false">IFERROR(VLOOKUP($A$1&amp;":"&amp;A109,'Finish order'!C:K,5,FALSE()),"")</f>
        <v/>
      </c>
      <c r="F109" s="22" t="str">
        <f aca="false">IFERROR(VLOOKUP($A$1&amp;":"&amp;A109,'Finish order'!C:K,4,FALSE()),"")</f>
        <v/>
      </c>
      <c r="G109" s="31" t="str">
        <f aca="false" t="array" ref="G109:G109">IFERROR(SMALL(IF($D$2:$D1018=D109,$A$2:$A$911*1.001),1),"")</f>
        <v/>
      </c>
      <c r="H109" s="31" t="str">
        <f aca="false" t="array" ref="H109:H109">IFERROR(SMALL(IF($D$2:$D1018=D109,$A$2:$A$911*1.0001),2),"")</f>
        <v/>
      </c>
      <c r="I109" s="31" t="str">
        <f aca="false" t="array" ref="I109:I109">IFERROR(SMALL(IF($D$2:$D1018=D109,$A$2:$A$911*1.00001),3),"")</f>
        <v/>
      </c>
      <c r="J109" s="31" t="str">
        <f aca="false" t="array" ref="J109:J109">IFERROR(SMALL(IF($D$2:$D1018=D109,$A$2:$A$911*1.000001),4),"")</f>
        <v/>
      </c>
      <c r="K109" s="31" t="str">
        <f aca="false">IF(A109&lt;&gt;"", IF(COUNT(G109:J109)=4, SUM(G109:J109), "No"), "")</f>
        <v>No</v>
      </c>
      <c r="L109" s="31" t="str">
        <f aca="false">IF(A109&lt;&gt;"", IF(COUNT(G109:I109)=3, SUM(G109:I109), "No"), "")</f>
        <v>No</v>
      </c>
      <c r="M109" s="31" t="str">
        <f aca="false">IF(A109&lt;&gt;"", IF(COUNT(G109:H109)=2, SUM(G109:H109), "No"), "")</f>
        <v>No</v>
      </c>
      <c r="N109" s="31" t="str">
        <f aca="false">Table1[[#This Row],[Club]]&amp;":"&amp;Table1[[#Headers],[Male]]</f>
        <v>:Male</v>
      </c>
      <c r="P109" s="22" t="n">
        <v>108</v>
      </c>
      <c r="Q109" s="22" t="str">
        <f aca="false">IFERROR(VLOOKUP(P$1&amp;":"&amp;P109,'Finish order'!$C:$K,6,FALSE()),"")</f>
        <v/>
      </c>
      <c r="R109" s="22" t="str">
        <f aca="false">IFERROR(VLOOKUP(P$1&amp;":"&amp;P109,'Finish order'!$C:$K,9,FALSE()),"")</f>
        <v/>
      </c>
      <c r="S109" s="22" t="str">
        <f aca="false">IFERROR(VLOOKUP(P$1&amp;":"&amp;P109,'Finish order'!$C:$K,7,FALSE()),"")</f>
        <v/>
      </c>
      <c r="T109" s="30" t="str">
        <f aca="false">IFERROR(VLOOKUP(P$1&amp;":"&amp;P109,'Finish order'!$C:$K,5,FALSE()),"")</f>
        <v/>
      </c>
      <c r="U109" s="22" t="str">
        <f aca="false">IFERROR(VLOOKUP(P$1&amp;":"&amp;P109,'Finish order'!$C:$K,4,FALSE()),"")</f>
        <v/>
      </c>
      <c r="V109" s="31" t="str">
        <f aca="false" t="array" ref="V109:V109">IFERROR(SMALL(IF($S$2:$S1018=S109,$P$2:$P$911*1.001),1),"")</f>
        <v/>
      </c>
      <c r="W109" s="31" t="str">
        <f aca="false" t="array" ref="W109:W109">IFERROR(SMALL(IF($S$2:$S1018=S109,$P$2:$P$911*1.0001),2),"")</f>
        <v/>
      </c>
      <c r="X109" s="31" t="str">
        <f aca="false" t="array" ref="X109:X109">IFERROR(SMALL(IF($S$2:$S1018=S109,$P$2:$P$911*1.00001),3),"")</f>
        <v/>
      </c>
      <c r="Y109" s="31" t="str">
        <f aca="false" t="array" ref="Y109:Y109">IFERROR(SMALL(IF($S$2:$S1018=S109,$P$2:$P$911*1.000001),4),"")</f>
        <v/>
      </c>
      <c r="Z109" s="31" t="str">
        <f aca="false">IF(P109&lt;&gt;"", IF(COUNT(V109:Y109)=4, SUM(V109:Y109), "No"), "")</f>
        <v>No</v>
      </c>
      <c r="AA109" s="31" t="str">
        <f aca="false">IF(P109&lt;&gt;"", IF(COUNT(V109:X109)=3, SUM(V109:X109), "No"), "")</f>
        <v>No</v>
      </c>
      <c r="AB109" s="31" t="str">
        <f aca="false">IF(P109&lt;&gt;"", IF(COUNT(V109:W109)=2, SUM(V109:W109), "No"), "")</f>
        <v>No</v>
      </c>
      <c r="AC109" s="31" t="str">
        <f aca="false">Table4[[#This Row],[Club]]&amp;":"&amp;Table4[[#Headers],[Female]]</f>
        <v>:Female</v>
      </c>
      <c r="AH109" s="30"/>
      <c r="AO109" s="30"/>
      <c r="AV109" s="30"/>
      <c r="BC109" s="30"/>
      <c r="BJ109" s="30"/>
      <c r="BQ109" s="30"/>
      <c r="BX109" s="30"/>
      <c r="CE109" s="30"/>
      <c r="CL109" s="30"/>
      <c r="CS109" s="30"/>
      <c r="CZ109" s="30"/>
      <c r="DG109" s="30"/>
      <c r="DN109" s="30"/>
      <c r="DU109" s="30"/>
    </row>
    <row r="110" customFormat="false" ht="15" hidden="false" customHeight="false" outlineLevel="0" collapsed="false">
      <c r="A110" s="22" t="n">
        <v>109</v>
      </c>
      <c r="B110" s="22" t="str">
        <f aca="false">IFERROR(VLOOKUP($A$1&amp;":"&amp;A110,'Finish order'!C:K,6,FALSE()),"")</f>
        <v/>
      </c>
      <c r="C110" s="22" t="str">
        <f aca="false">IFERROR(VLOOKUP(A$1&amp;":"&amp;A110,'Finish order'!$C:$K,9,FALSE()),"")</f>
        <v/>
      </c>
      <c r="D110" s="22" t="str">
        <f aca="false">IFERROR(VLOOKUP(A$1&amp;":"&amp;A110,'Finish order'!$C:$K,7,FALSE()),"")</f>
        <v/>
      </c>
      <c r="E110" s="30" t="str">
        <f aca="false">IFERROR(VLOOKUP($A$1&amp;":"&amp;A110,'Finish order'!C:K,5,FALSE()),"")</f>
        <v/>
      </c>
      <c r="F110" s="22" t="str">
        <f aca="false">IFERROR(VLOOKUP($A$1&amp;":"&amp;A110,'Finish order'!C:K,4,FALSE()),"")</f>
        <v/>
      </c>
      <c r="G110" s="31" t="str">
        <f aca="false" t="array" ref="G110:G110">IFERROR(SMALL(IF($D$2:$D1019=D110,$A$2:$A$911*1.001),1),"")</f>
        <v/>
      </c>
      <c r="H110" s="31" t="str">
        <f aca="false" t="array" ref="H110:H110">IFERROR(SMALL(IF($D$2:$D1019=D110,$A$2:$A$911*1.0001),2),"")</f>
        <v/>
      </c>
      <c r="I110" s="31" t="str">
        <f aca="false" t="array" ref="I110:I110">IFERROR(SMALL(IF($D$2:$D1019=D110,$A$2:$A$911*1.00001),3),"")</f>
        <v/>
      </c>
      <c r="J110" s="31" t="str">
        <f aca="false" t="array" ref="J110:J110">IFERROR(SMALL(IF($D$2:$D1019=D110,$A$2:$A$911*1.000001),4),"")</f>
        <v/>
      </c>
      <c r="K110" s="31" t="str">
        <f aca="false">IF(A110&lt;&gt;"", IF(COUNT(G110:J110)=4, SUM(G110:J110), "No"), "")</f>
        <v>No</v>
      </c>
      <c r="L110" s="31" t="str">
        <f aca="false">IF(A110&lt;&gt;"", IF(COUNT(G110:I110)=3, SUM(G110:I110), "No"), "")</f>
        <v>No</v>
      </c>
      <c r="M110" s="31" t="str">
        <f aca="false">IF(A110&lt;&gt;"", IF(COUNT(G110:H110)=2, SUM(G110:H110), "No"), "")</f>
        <v>No</v>
      </c>
      <c r="N110" s="31" t="str">
        <f aca="false">Table1[[#This Row],[Club]]&amp;":"&amp;Table1[[#Headers],[Male]]</f>
        <v>:Male</v>
      </c>
      <c r="P110" s="22" t="n">
        <v>109</v>
      </c>
      <c r="Q110" s="22" t="str">
        <f aca="false">IFERROR(VLOOKUP(P$1&amp;":"&amp;P110,'Finish order'!$C:$K,6,FALSE()),"")</f>
        <v/>
      </c>
      <c r="R110" s="22" t="str">
        <f aca="false">IFERROR(VLOOKUP(P$1&amp;":"&amp;P110,'Finish order'!$C:$K,9,FALSE()),"")</f>
        <v/>
      </c>
      <c r="S110" s="22" t="str">
        <f aca="false">IFERROR(VLOOKUP(P$1&amp;":"&amp;P110,'Finish order'!$C:$K,7,FALSE()),"")</f>
        <v/>
      </c>
      <c r="T110" s="30" t="str">
        <f aca="false">IFERROR(VLOOKUP(P$1&amp;":"&amp;P110,'Finish order'!$C:$K,5,FALSE()),"")</f>
        <v/>
      </c>
      <c r="U110" s="22" t="str">
        <f aca="false">IFERROR(VLOOKUP(P$1&amp;":"&amp;P110,'Finish order'!$C:$K,4,FALSE()),"")</f>
        <v/>
      </c>
      <c r="V110" s="31" t="str">
        <f aca="false" t="array" ref="V110:V110">IFERROR(SMALL(IF($S$2:$S1019=S110,$P$2:$P$911*1.001),1),"")</f>
        <v/>
      </c>
      <c r="W110" s="31" t="str">
        <f aca="false" t="array" ref="W110:W110">IFERROR(SMALL(IF($S$2:$S1019=S110,$P$2:$P$911*1.0001),2),"")</f>
        <v/>
      </c>
      <c r="X110" s="31" t="str">
        <f aca="false" t="array" ref="X110:X110">IFERROR(SMALL(IF($S$2:$S1019=S110,$P$2:$P$911*1.00001),3),"")</f>
        <v/>
      </c>
      <c r="Y110" s="31" t="str">
        <f aca="false" t="array" ref="Y110:Y110">IFERROR(SMALL(IF($S$2:$S1019=S110,$P$2:$P$911*1.000001),4),"")</f>
        <v/>
      </c>
      <c r="Z110" s="31" t="str">
        <f aca="false">IF(P110&lt;&gt;"", IF(COUNT(V110:Y110)=4, SUM(V110:Y110), "No"), "")</f>
        <v>No</v>
      </c>
      <c r="AA110" s="31" t="str">
        <f aca="false">IF(P110&lt;&gt;"", IF(COUNT(V110:X110)=3, SUM(V110:X110), "No"), "")</f>
        <v>No</v>
      </c>
      <c r="AB110" s="31" t="str">
        <f aca="false">IF(P110&lt;&gt;"", IF(COUNT(V110:W110)=2, SUM(V110:W110), "No"), "")</f>
        <v>No</v>
      </c>
      <c r="AC110" s="31" t="str">
        <f aca="false">Table4[[#This Row],[Club]]&amp;":"&amp;Table4[[#Headers],[Female]]</f>
        <v>:Female</v>
      </c>
      <c r="AH110" s="30"/>
      <c r="AO110" s="30"/>
      <c r="AV110" s="30"/>
      <c r="BC110" s="30"/>
      <c r="BJ110" s="30"/>
      <c r="BQ110" s="30"/>
      <c r="BX110" s="30"/>
      <c r="CE110" s="30"/>
      <c r="CL110" s="30"/>
      <c r="CS110" s="30"/>
      <c r="CZ110" s="30"/>
      <c r="DG110" s="30"/>
      <c r="DN110" s="30"/>
      <c r="DU110" s="30"/>
    </row>
    <row r="111" customFormat="false" ht="15" hidden="false" customHeight="false" outlineLevel="0" collapsed="false">
      <c r="A111" s="22" t="n">
        <v>110</v>
      </c>
      <c r="B111" s="22" t="str">
        <f aca="false">IFERROR(VLOOKUP($A$1&amp;":"&amp;A111,'Finish order'!C:K,6,FALSE()),"")</f>
        <v/>
      </c>
      <c r="C111" s="22" t="str">
        <f aca="false">IFERROR(VLOOKUP(A$1&amp;":"&amp;A111,'Finish order'!$C:$K,9,FALSE()),"")</f>
        <v/>
      </c>
      <c r="D111" s="22" t="str">
        <f aca="false">IFERROR(VLOOKUP(A$1&amp;":"&amp;A111,'Finish order'!$C:$K,7,FALSE()),"")</f>
        <v/>
      </c>
      <c r="E111" s="30" t="str">
        <f aca="false">IFERROR(VLOOKUP($A$1&amp;":"&amp;A111,'Finish order'!C:K,5,FALSE()),"")</f>
        <v/>
      </c>
      <c r="F111" s="22" t="str">
        <f aca="false">IFERROR(VLOOKUP($A$1&amp;":"&amp;A111,'Finish order'!C:K,4,FALSE()),"")</f>
        <v/>
      </c>
      <c r="G111" s="31" t="str">
        <f aca="false" t="array" ref="G111:G111">IFERROR(SMALL(IF($D$2:$D1020=D111,$A$2:$A$911*1.001),1),"")</f>
        <v/>
      </c>
      <c r="H111" s="31" t="str">
        <f aca="false" t="array" ref="H111:H111">IFERROR(SMALL(IF($D$2:$D1020=D111,$A$2:$A$911*1.0001),2),"")</f>
        <v/>
      </c>
      <c r="I111" s="31" t="str">
        <f aca="false" t="array" ref="I111:I111">IFERROR(SMALL(IF($D$2:$D1020=D111,$A$2:$A$911*1.00001),3),"")</f>
        <v/>
      </c>
      <c r="J111" s="31" t="str">
        <f aca="false" t="array" ref="J111:J111">IFERROR(SMALL(IF($D$2:$D1020=D111,$A$2:$A$911*1.000001),4),"")</f>
        <v/>
      </c>
      <c r="K111" s="31" t="str">
        <f aca="false">IF(A111&lt;&gt;"", IF(COUNT(G111:J111)=4, SUM(G111:J111), "No"), "")</f>
        <v>No</v>
      </c>
      <c r="L111" s="31" t="str">
        <f aca="false">IF(A111&lt;&gt;"", IF(COUNT(G111:I111)=3, SUM(G111:I111), "No"), "")</f>
        <v>No</v>
      </c>
      <c r="M111" s="31" t="str">
        <f aca="false">IF(A111&lt;&gt;"", IF(COUNT(G111:H111)=2, SUM(G111:H111), "No"), "")</f>
        <v>No</v>
      </c>
      <c r="N111" s="31" t="str">
        <f aca="false">Table1[[#This Row],[Club]]&amp;":"&amp;Table1[[#Headers],[Male]]</f>
        <v>:Male</v>
      </c>
      <c r="P111" s="22" t="n">
        <v>110</v>
      </c>
      <c r="Q111" s="22" t="str">
        <f aca="false">IFERROR(VLOOKUP(P$1&amp;":"&amp;P111,'Finish order'!$C:$K,6,FALSE()),"")</f>
        <v/>
      </c>
      <c r="R111" s="22" t="str">
        <f aca="false">IFERROR(VLOOKUP(P$1&amp;":"&amp;P111,'Finish order'!$C:$K,9,FALSE()),"")</f>
        <v/>
      </c>
      <c r="S111" s="22" t="str">
        <f aca="false">IFERROR(VLOOKUP(P$1&amp;":"&amp;P111,'Finish order'!$C:$K,7,FALSE()),"")</f>
        <v/>
      </c>
      <c r="T111" s="30" t="str">
        <f aca="false">IFERROR(VLOOKUP(P$1&amp;":"&amp;P111,'Finish order'!$C:$K,5,FALSE()),"")</f>
        <v/>
      </c>
      <c r="U111" s="22" t="str">
        <f aca="false">IFERROR(VLOOKUP(P$1&amp;":"&amp;P111,'Finish order'!$C:$K,4,FALSE()),"")</f>
        <v/>
      </c>
      <c r="V111" s="31" t="str">
        <f aca="false" t="array" ref="V111:V111">IFERROR(SMALL(IF($S$2:$S1020=S111,$P$2:$P$911*1.001),1),"")</f>
        <v/>
      </c>
      <c r="W111" s="31" t="str">
        <f aca="false" t="array" ref="W111:W111">IFERROR(SMALL(IF($S$2:$S1020=S111,$P$2:$P$911*1.0001),2),"")</f>
        <v/>
      </c>
      <c r="X111" s="31" t="str">
        <f aca="false" t="array" ref="X111:X111">IFERROR(SMALL(IF($S$2:$S1020=S111,$P$2:$P$911*1.00001),3),"")</f>
        <v/>
      </c>
      <c r="Y111" s="31" t="str">
        <f aca="false" t="array" ref="Y111:Y111">IFERROR(SMALL(IF($S$2:$S1020=S111,$P$2:$P$911*1.000001),4),"")</f>
        <v/>
      </c>
      <c r="Z111" s="31" t="str">
        <f aca="false">IF(P111&lt;&gt;"", IF(COUNT(V111:Y111)=4, SUM(V111:Y111), "No"), "")</f>
        <v>No</v>
      </c>
      <c r="AA111" s="31" t="str">
        <f aca="false">IF(P111&lt;&gt;"", IF(COUNT(V111:X111)=3, SUM(V111:X111), "No"), "")</f>
        <v>No</v>
      </c>
      <c r="AB111" s="31" t="str">
        <f aca="false">IF(P111&lt;&gt;"", IF(COUNT(V111:W111)=2, SUM(V111:W111), "No"), "")</f>
        <v>No</v>
      </c>
      <c r="AC111" s="31" t="str">
        <f aca="false">Table4[[#This Row],[Club]]&amp;":"&amp;Table4[[#Headers],[Female]]</f>
        <v>:Female</v>
      </c>
      <c r="AH111" s="30"/>
      <c r="AO111" s="30"/>
      <c r="AV111" s="30"/>
      <c r="BC111" s="30"/>
      <c r="BJ111" s="30"/>
      <c r="BQ111" s="30"/>
      <c r="BX111" s="30"/>
      <c r="CE111" s="30"/>
      <c r="CL111" s="30"/>
      <c r="CS111" s="30"/>
      <c r="CZ111" s="30"/>
      <c r="DG111" s="30"/>
      <c r="DN111" s="30"/>
      <c r="DU111" s="30"/>
    </row>
    <row r="112" customFormat="false" ht="15" hidden="false" customHeight="false" outlineLevel="0" collapsed="false">
      <c r="A112" s="22" t="n">
        <v>111</v>
      </c>
      <c r="B112" s="22" t="str">
        <f aca="false">IFERROR(VLOOKUP($A$1&amp;":"&amp;A112,'Finish order'!C:K,6,FALSE()),"")</f>
        <v/>
      </c>
      <c r="C112" s="22" t="str">
        <f aca="false">IFERROR(VLOOKUP(A$1&amp;":"&amp;A112,'Finish order'!$C:$K,9,FALSE()),"")</f>
        <v/>
      </c>
      <c r="D112" s="22" t="str">
        <f aca="false">IFERROR(VLOOKUP(A$1&amp;":"&amp;A112,'Finish order'!$C:$K,7,FALSE()),"")</f>
        <v/>
      </c>
      <c r="E112" s="30" t="str">
        <f aca="false">IFERROR(VLOOKUP($A$1&amp;":"&amp;A112,'Finish order'!C:K,5,FALSE()),"")</f>
        <v/>
      </c>
      <c r="F112" s="22" t="str">
        <f aca="false">IFERROR(VLOOKUP($A$1&amp;":"&amp;A112,'Finish order'!C:K,4,FALSE()),"")</f>
        <v/>
      </c>
      <c r="G112" s="31" t="str">
        <f aca="false" t="array" ref="G112:G112">IFERROR(SMALL(IF($D$2:$D1021=D112,$A$2:$A$911*1.001),1),"")</f>
        <v/>
      </c>
      <c r="H112" s="31" t="str">
        <f aca="false" t="array" ref="H112:H112">IFERROR(SMALL(IF($D$2:$D1021=D112,$A$2:$A$911*1.0001),2),"")</f>
        <v/>
      </c>
      <c r="I112" s="31" t="str">
        <f aca="false" t="array" ref="I112:I112">IFERROR(SMALL(IF($D$2:$D1021=D112,$A$2:$A$911*1.00001),3),"")</f>
        <v/>
      </c>
      <c r="J112" s="31" t="str">
        <f aca="false" t="array" ref="J112:J112">IFERROR(SMALL(IF($D$2:$D1021=D112,$A$2:$A$911*1.000001),4),"")</f>
        <v/>
      </c>
      <c r="K112" s="31" t="str">
        <f aca="false">IF(A112&lt;&gt;"", IF(COUNT(G112:J112)=4, SUM(G112:J112), "No"), "")</f>
        <v>No</v>
      </c>
      <c r="L112" s="31" t="str">
        <f aca="false">IF(A112&lt;&gt;"", IF(COUNT(G112:I112)=3, SUM(G112:I112), "No"), "")</f>
        <v>No</v>
      </c>
      <c r="M112" s="31" t="str">
        <f aca="false">IF(A112&lt;&gt;"", IF(COUNT(G112:H112)=2, SUM(G112:H112), "No"), "")</f>
        <v>No</v>
      </c>
      <c r="N112" s="31" t="str">
        <f aca="false">Table1[[#This Row],[Club]]&amp;":"&amp;Table1[[#Headers],[Male]]</f>
        <v>:Male</v>
      </c>
      <c r="P112" s="22" t="n">
        <v>111</v>
      </c>
      <c r="Q112" s="22" t="str">
        <f aca="false">IFERROR(VLOOKUP(P$1&amp;":"&amp;P112,'Finish order'!$C:$K,6,FALSE()),"")</f>
        <v/>
      </c>
      <c r="R112" s="22" t="str">
        <f aca="false">IFERROR(VLOOKUP(P$1&amp;":"&amp;P112,'Finish order'!$C:$K,9,FALSE()),"")</f>
        <v/>
      </c>
      <c r="S112" s="22" t="str">
        <f aca="false">IFERROR(VLOOKUP(P$1&amp;":"&amp;P112,'Finish order'!$C:$K,7,FALSE()),"")</f>
        <v/>
      </c>
      <c r="T112" s="30" t="str">
        <f aca="false">IFERROR(VLOOKUP(P$1&amp;":"&amp;P112,'Finish order'!$C:$K,5,FALSE()),"")</f>
        <v/>
      </c>
      <c r="U112" s="22" t="str">
        <f aca="false">IFERROR(VLOOKUP(P$1&amp;":"&amp;P112,'Finish order'!$C:$K,4,FALSE()),"")</f>
        <v/>
      </c>
      <c r="V112" s="31" t="str">
        <f aca="false" t="array" ref="V112:V112">IFERROR(SMALL(IF($S$2:$S1021=S112,$P$2:$P$911*1.001),1),"")</f>
        <v/>
      </c>
      <c r="W112" s="31" t="str">
        <f aca="false" t="array" ref="W112:W112">IFERROR(SMALL(IF($S$2:$S1021=S112,$P$2:$P$911*1.0001),2),"")</f>
        <v/>
      </c>
      <c r="X112" s="31" t="str">
        <f aca="false" t="array" ref="X112:X112">IFERROR(SMALL(IF($S$2:$S1021=S112,$P$2:$P$911*1.00001),3),"")</f>
        <v/>
      </c>
      <c r="Y112" s="31" t="str">
        <f aca="false" t="array" ref="Y112:Y112">IFERROR(SMALL(IF($S$2:$S1021=S112,$P$2:$P$911*1.000001),4),"")</f>
        <v/>
      </c>
      <c r="Z112" s="31" t="str">
        <f aca="false">IF(P112&lt;&gt;"", IF(COUNT(V112:Y112)=4, SUM(V112:Y112), "No"), "")</f>
        <v>No</v>
      </c>
      <c r="AA112" s="31" t="str">
        <f aca="false">IF(P112&lt;&gt;"", IF(COUNT(V112:X112)=3, SUM(V112:X112), "No"), "")</f>
        <v>No</v>
      </c>
      <c r="AB112" s="31" t="str">
        <f aca="false">IF(P112&lt;&gt;"", IF(COUNT(V112:W112)=2, SUM(V112:W112), "No"), "")</f>
        <v>No</v>
      </c>
      <c r="AC112" s="31" t="str">
        <f aca="false">Table4[[#This Row],[Club]]&amp;":"&amp;Table4[[#Headers],[Female]]</f>
        <v>:Female</v>
      </c>
      <c r="AH112" s="30"/>
      <c r="AO112" s="30"/>
      <c r="AV112" s="30"/>
      <c r="BC112" s="30"/>
      <c r="BJ112" s="30"/>
      <c r="BQ112" s="30"/>
      <c r="BX112" s="30"/>
      <c r="CE112" s="30"/>
      <c r="CL112" s="30"/>
      <c r="CS112" s="30"/>
      <c r="CZ112" s="30"/>
      <c r="DG112" s="30"/>
      <c r="DN112" s="30"/>
      <c r="DU112" s="30"/>
    </row>
    <row r="113" customFormat="false" ht="15" hidden="false" customHeight="false" outlineLevel="0" collapsed="false">
      <c r="A113" s="22" t="n">
        <v>112</v>
      </c>
      <c r="B113" s="22" t="str">
        <f aca="false">IFERROR(VLOOKUP($A$1&amp;":"&amp;A113,'Finish order'!C:K,6,FALSE()),"")</f>
        <v/>
      </c>
      <c r="C113" s="22" t="str">
        <f aca="false">IFERROR(VLOOKUP(A$1&amp;":"&amp;A113,'Finish order'!$C:$K,9,FALSE()),"")</f>
        <v/>
      </c>
      <c r="D113" s="22" t="str">
        <f aca="false">IFERROR(VLOOKUP(A$1&amp;":"&amp;A113,'Finish order'!$C:$K,7,FALSE()),"")</f>
        <v/>
      </c>
      <c r="E113" s="30" t="str">
        <f aca="false">IFERROR(VLOOKUP($A$1&amp;":"&amp;A113,'Finish order'!C:K,5,FALSE()),"")</f>
        <v/>
      </c>
      <c r="F113" s="22" t="str">
        <f aca="false">IFERROR(VLOOKUP($A$1&amp;":"&amp;A113,'Finish order'!C:K,4,FALSE()),"")</f>
        <v/>
      </c>
      <c r="G113" s="31" t="str">
        <f aca="false" t="array" ref="G113:G113">IFERROR(SMALL(IF($D$2:$D1022=D113,$A$2:$A$911*1.001),1),"")</f>
        <v/>
      </c>
      <c r="H113" s="31" t="str">
        <f aca="false" t="array" ref="H113:H113">IFERROR(SMALL(IF($D$2:$D1022=D113,$A$2:$A$911*1.0001),2),"")</f>
        <v/>
      </c>
      <c r="I113" s="31" t="str">
        <f aca="false" t="array" ref="I113:I113">IFERROR(SMALL(IF($D$2:$D1022=D113,$A$2:$A$911*1.00001),3),"")</f>
        <v/>
      </c>
      <c r="J113" s="31" t="str">
        <f aca="false" t="array" ref="J113:J113">IFERROR(SMALL(IF($D$2:$D1022=D113,$A$2:$A$911*1.000001),4),"")</f>
        <v/>
      </c>
      <c r="K113" s="31" t="str">
        <f aca="false">IF(A113&lt;&gt;"", IF(COUNT(G113:J113)=4, SUM(G113:J113), "No"), "")</f>
        <v>No</v>
      </c>
      <c r="L113" s="31" t="str">
        <f aca="false">IF(A113&lt;&gt;"", IF(COUNT(G113:I113)=3, SUM(G113:I113), "No"), "")</f>
        <v>No</v>
      </c>
      <c r="M113" s="31" t="str">
        <f aca="false">IF(A113&lt;&gt;"", IF(COUNT(G113:H113)=2, SUM(G113:H113), "No"), "")</f>
        <v>No</v>
      </c>
      <c r="N113" s="31" t="str">
        <f aca="false">Table1[[#This Row],[Club]]&amp;":"&amp;Table1[[#Headers],[Male]]</f>
        <v>:Male</v>
      </c>
      <c r="P113" s="22" t="n">
        <v>112</v>
      </c>
      <c r="Q113" s="22" t="str">
        <f aca="false">IFERROR(VLOOKUP(P$1&amp;":"&amp;P113,'Finish order'!$C:$K,6,FALSE()),"")</f>
        <v/>
      </c>
      <c r="R113" s="22" t="str">
        <f aca="false">IFERROR(VLOOKUP(P$1&amp;":"&amp;P113,'Finish order'!$C:$K,9,FALSE()),"")</f>
        <v/>
      </c>
      <c r="S113" s="22" t="str">
        <f aca="false">IFERROR(VLOOKUP(P$1&amp;":"&amp;P113,'Finish order'!$C:$K,7,FALSE()),"")</f>
        <v/>
      </c>
      <c r="T113" s="30" t="str">
        <f aca="false">IFERROR(VLOOKUP(P$1&amp;":"&amp;P113,'Finish order'!$C:$K,5,FALSE()),"")</f>
        <v/>
      </c>
      <c r="U113" s="22" t="str">
        <f aca="false">IFERROR(VLOOKUP(P$1&amp;":"&amp;P113,'Finish order'!$C:$K,4,FALSE()),"")</f>
        <v/>
      </c>
      <c r="V113" s="31" t="str">
        <f aca="false" t="array" ref="V113:V113">IFERROR(SMALL(IF($S$2:$S1022=S113,$P$2:$P$911*1.001),1),"")</f>
        <v/>
      </c>
      <c r="W113" s="31" t="str">
        <f aca="false" t="array" ref="W113:W113">IFERROR(SMALL(IF($S$2:$S1022=S113,$P$2:$P$911*1.0001),2),"")</f>
        <v/>
      </c>
      <c r="X113" s="31" t="str">
        <f aca="false" t="array" ref="X113:X113">IFERROR(SMALL(IF($S$2:$S1022=S113,$P$2:$P$911*1.00001),3),"")</f>
        <v/>
      </c>
      <c r="Y113" s="31" t="str">
        <f aca="false" t="array" ref="Y113:Y113">IFERROR(SMALL(IF($S$2:$S1022=S113,$P$2:$P$911*1.000001),4),"")</f>
        <v/>
      </c>
      <c r="Z113" s="31" t="str">
        <f aca="false">IF(P113&lt;&gt;"", IF(COUNT(V113:Y113)=4, SUM(V113:Y113), "No"), "")</f>
        <v>No</v>
      </c>
      <c r="AA113" s="31" t="str">
        <f aca="false">IF(P113&lt;&gt;"", IF(COUNT(V113:X113)=3, SUM(V113:X113), "No"), "")</f>
        <v>No</v>
      </c>
      <c r="AB113" s="31" t="str">
        <f aca="false">IF(P113&lt;&gt;"", IF(COUNT(V113:W113)=2, SUM(V113:W113), "No"), "")</f>
        <v>No</v>
      </c>
      <c r="AC113" s="31" t="str">
        <f aca="false">Table4[[#This Row],[Club]]&amp;":"&amp;Table4[[#Headers],[Female]]</f>
        <v>:Female</v>
      </c>
      <c r="AH113" s="30"/>
      <c r="AO113" s="30"/>
      <c r="AV113" s="30"/>
      <c r="BC113" s="30"/>
      <c r="BJ113" s="30"/>
      <c r="BQ113" s="30"/>
      <c r="BX113" s="30"/>
      <c r="CE113" s="30"/>
      <c r="CL113" s="30"/>
      <c r="CS113" s="30"/>
      <c r="CZ113" s="30"/>
      <c r="DG113" s="30"/>
      <c r="DN113" s="30"/>
      <c r="DU113" s="30"/>
    </row>
    <row r="114" customFormat="false" ht="15" hidden="false" customHeight="false" outlineLevel="0" collapsed="false">
      <c r="A114" s="22" t="n">
        <v>113</v>
      </c>
      <c r="B114" s="22" t="str">
        <f aca="false">IFERROR(VLOOKUP($A$1&amp;":"&amp;A114,'Finish order'!C:K,6,FALSE()),"")</f>
        <v/>
      </c>
      <c r="C114" s="22" t="str">
        <f aca="false">IFERROR(VLOOKUP(A$1&amp;":"&amp;A114,'Finish order'!$C:$K,9,FALSE()),"")</f>
        <v/>
      </c>
      <c r="D114" s="22" t="str">
        <f aca="false">IFERROR(VLOOKUP(A$1&amp;":"&amp;A114,'Finish order'!$C:$K,7,FALSE()),"")</f>
        <v/>
      </c>
      <c r="E114" s="30" t="str">
        <f aca="false">IFERROR(VLOOKUP($A$1&amp;":"&amp;A114,'Finish order'!C:K,5,FALSE()),"")</f>
        <v/>
      </c>
      <c r="F114" s="22" t="str">
        <f aca="false">IFERROR(VLOOKUP($A$1&amp;":"&amp;A114,'Finish order'!C:K,4,FALSE()),"")</f>
        <v/>
      </c>
      <c r="G114" s="31" t="str">
        <f aca="false" t="array" ref="G114:G114">IFERROR(SMALL(IF($D$2:$D1023=D114,$A$2:$A$911*1.001),1),"")</f>
        <v/>
      </c>
      <c r="H114" s="31" t="str">
        <f aca="false" t="array" ref="H114:H114">IFERROR(SMALL(IF($D$2:$D1023=D114,$A$2:$A$911*1.0001),2),"")</f>
        <v/>
      </c>
      <c r="I114" s="31" t="str">
        <f aca="false" t="array" ref="I114:I114">IFERROR(SMALL(IF($D$2:$D1023=D114,$A$2:$A$911*1.00001),3),"")</f>
        <v/>
      </c>
      <c r="J114" s="31" t="str">
        <f aca="false" t="array" ref="J114:J114">IFERROR(SMALL(IF($D$2:$D1023=D114,$A$2:$A$911*1.000001),4),"")</f>
        <v/>
      </c>
      <c r="K114" s="31" t="str">
        <f aca="false">IF(A114&lt;&gt;"", IF(COUNT(G114:J114)=4, SUM(G114:J114), "No"), "")</f>
        <v>No</v>
      </c>
      <c r="L114" s="31" t="str">
        <f aca="false">IF(A114&lt;&gt;"", IF(COUNT(G114:I114)=3, SUM(G114:I114), "No"), "")</f>
        <v>No</v>
      </c>
      <c r="M114" s="31" t="str">
        <f aca="false">IF(A114&lt;&gt;"", IF(COUNT(G114:H114)=2, SUM(G114:H114), "No"), "")</f>
        <v>No</v>
      </c>
      <c r="N114" s="31" t="str">
        <f aca="false">Table1[[#This Row],[Club]]&amp;":"&amp;Table1[[#Headers],[Male]]</f>
        <v>:Male</v>
      </c>
      <c r="P114" s="22" t="n">
        <v>113</v>
      </c>
      <c r="Q114" s="22" t="str">
        <f aca="false">IFERROR(VLOOKUP(P$1&amp;":"&amp;P114,'Finish order'!$C:$K,6,FALSE()),"")</f>
        <v/>
      </c>
      <c r="R114" s="22" t="str">
        <f aca="false">IFERROR(VLOOKUP(P$1&amp;":"&amp;P114,'Finish order'!$C:$K,9,FALSE()),"")</f>
        <v/>
      </c>
      <c r="S114" s="22" t="str">
        <f aca="false">IFERROR(VLOOKUP(P$1&amp;":"&amp;P114,'Finish order'!$C:$K,7,FALSE()),"")</f>
        <v/>
      </c>
      <c r="T114" s="30" t="str">
        <f aca="false">IFERROR(VLOOKUP(P$1&amp;":"&amp;P114,'Finish order'!$C:$K,5,FALSE()),"")</f>
        <v/>
      </c>
      <c r="U114" s="22" t="str">
        <f aca="false">IFERROR(VLOOKUP(P$1&amp;":"&amp;P114,'Finish order'!$C:$K,4,FALSE()),"")</f>
        <v/>
      </c>
      <c r="V114" s="31" t="str">
        <f aca="false" t="array" ref="V114:V114">IFERROR(SMALL(IF($S$2:$S1023=S114,$P$2:$P$911*1.001),1),"")</f>
        <v/>
      </c>
      <c r="W114" s="31" t="str">
        <f aca="false" t="array" ref="W114:W114">IFERROR(SMALL(IF($S$2:$S1023=S114,$P$2:$P$911*1.0001),2),"")</f>
        <v/>
      </c>
      <c r="X114" s="31" t="str">
        <f aca="false" t="array" ref="X114:X114">IFERROR(SMALL(IF($S$2:$S1023=S114,$P$2:$P$911*1.00001),3),"")</f>
        <v/>
      </c>
      <c r="Y114" s="31" t="str">
        <f aca="false" t="array" ref="Y114:Y114">IFERROR(SMALL(IF($S$2:$S1023=S114,$P$2:$P$911*1.000001),4),"")</f>
        <v/>
      </c>
      <c r="Z114" s="31" t="str">
        <f aca="false">IF(P114&lt;&gt;"", IF(COUNT(V114:Y114)=4, SUM(V114:Y114), "No"), "")</f>
        <v>No</v>
      </c>
      <c r="AA114" s="31" t="str">
        <f aca="false">IF(P114&lt;&gt;"", IF(COUNT(V114:X114)=3, SUM(V114:X114), "No"), "")</f>
        <v>No</v>
      </c>
      <c r="AB114" s="31" t="str">
        <f aca="false">IF(P114&lt;&gt;"", IF(COUNT(V114:W114)=2, SUM(V114:W114), "No"), "")</f>
        <v>No</v>
      </c>
      <c r="AC114" s="31" t="str">
        <f aca="false">Table4[[#This Row],[Club]]&amp;":"&amp;Table4[[#Headers],[Female]]</f>
        <v>:Female</v>
      </c>
      <c r="AH114" s="30"/>
      <c r="AO114" s="30"/>
      <c r="AV114" s="30"/>
      <c r="BC114" s="30"/>
      <c r="BJ114" s="30"/>
      <c r="BQ114" s="30"/>
      <c r="BX114" s="30"/>
      <c r="CE114" s="30"/>
      <c r="CL114" s="30"/>
      <c r="CS114" s="30"/>
      <c r="CZ114" s="30"/>
      <c r="DG114" s="30"/>
      <c r="DN114" s="30"/>
      <c r="DU114" s="30"/>
    </row>
    <row r="115" customFormat="false" ht="15" hidden="false" customHeight="false" outlineLevel="0" collapsed="false">
      <c r="A115" s="22" t="n">
        <v>114</v>
      </c>
      <c r="B115" s="22" t="str">
        <f aca="false">IFERROR(VLOOKUP($A$1&amp;":"&amp;A115,'Finish order'!C:K,6,FALSE()),"")</f>
        <v/>
      </c>
      <c r="C115" s="22" t="str">
        <f aca="false">IFERROR(VLOOKUP(A$1&amp;":"&amp;A115,'Finish order'!$C:$K,9,FALSE()),"")</f>
        <v/>
      </c>
      <c r="D115" s="22" t="str">
        <f aca="false">IFERROR(VLOOKUP(A$1&amp;":"&amp;A115,'Finish order'!$C:$K,7,FALSE()),"")</f>
        <v/>
      </c>
      <c r="E115" s="30" t="str">
        <f aca="false">IFERROR(VLOOKUP($A$1&amp;":"&amp;A115,'Finish order'!C:K,5,FALSE()),"")</f>
        <v/>
      </c>
      <c r="F115" s="22" t="str">
        <f aca="false">IFERROR(VLOOKUP($A$1&amp;":"&amp;A115,'Finish order'!C:K,4,FALSE()),"")</f>
        <v/>
      </c>
      <c r="G115" s="31" t="str">
        <f aca="false" t="array" ref="G115:G115">IFERROR(SMALL(IF($D$2:$D1024=D115,$A$2:$A$911*1.001),1),"")</f>
        <v/>
      </c>
      <c r="H115" s="31" t="str">
        <f aca="false" t="array" ref="H115:H115">IFERROR(SMALL(IF($D$2:$D1024=D115,$A$2:$A$911*1.0001),2),"")</f>
        <v/>
      </c>
      <c r="I115" s="31" t="str">
        <f aca="false" t="array" ref="I115:I115">IFERROR(SMALL(IF($D$2:$D1024=D115,$A$2:$A$911*1.00001),3),"")</f>
        <v/>
      </c>
      <c r="J115" s="31" t="str">
        <f aca="false" t="array" ref="J115:J115">IFERROR(SMALL(IF($D$2:$D1024=D115,$A$2:$A$911*1.000001),4),"")</f>
        <v/>
      </c>
      <c r="K115" s="31" t="str">
        <f aca="false">IF(A115&lt;&gt;"", IF(COUNT(G115:J115)=4, SUM(G115:J115), "No"), "")</f>
        <v>No</v>
      </c>
      <c r="L115" s="31" t="str">
        <f aca="false">IF(A115&lt;&gt;"", IF(COUNT(G115:I115)=3, SUM(G115:I115), "No"), "")</f>
        <v>No</v>
      </c>
      <c r="M115" s="31" t="str">
        <f aca="false">IF(A115&lt;&gt;"", IF(COUNT(G115:H115)=2, SUM(G115:H115), "No"), "")</f>
        <v>No</v>
      </c>
      <c r="N115" s="31" t="str">
        <f aca="false">Table1[[#This Row],[Club]]&amp;":"&amp;Table1[[#Headers],[Male]]</f>
        <v>:Male</v>
      </c>
      <c r="P115" s="22" t="n">
        <v>114</v>
      </c>
      <c r="Q115" s="22" t="str">
        <f aca="false">IFERROR(VLOOKUP(P$1&amp;":"&amp;P115,'Finish order'!$C:$K,6,FALSE()),"")</f>
        <v/>
      </c>
      <c r="R115" s="22" t="str">
        <f aca="false">IFERROR(VLOOKUP(P$1&amp;":"&amp;P115,'Finish order'!$C:$K,9,FALSE()),"")</f>
        <v/>
      </c>
      <c r="S115" s="22" t="str">
        <f aca="false">IFERROR(VLOOKUP(P$1&amp;":"&amp;P115,'Finish order'!$C:$K,7,FALSE()),"")</f>
        <v/>
      </c>
      <c r="T115" s="30" t="str">
        <f aca="false">IFERROR(VLOOKUP(P$1&amp;":"&amp;P115,'Finish order'!$C:$K,5,FALSE()),"")</f>
        <v/>
      </c>
      <c r="U115" s="22" t="str">
        <f aca="false">IFERROR(VLOOKUP(P$1&amp;":"&amp;P115,'Finish order'!$C:$K,4,FALSE()),"")</f>
        <v/>
      </c>
      <c r="V115" s="31" t="str">
        <f aca="false" t="array" ref="V115:V115">IFERROR(SMALL(IF($S$2:$S1024=S115,$P$2:$P$911*1.001),1),"")</f>
        <v/>
      </c>
      <c r="W115" s="31" t="str">
        <f aca="false" t="array" ref="W115:W115">IFERROR(SMALL(IF($S$2:$S1024=S115,$P$2:$P$911*1.0001),2),"")</f>
        <v/>
      </c>
      <c r="X115" s="31" t="str">
        <f aca="false" t="array" ref="X115:X115">IFERROR(SMALL(IF($S$2:$S1024=S115,$P$2:$P$911*1.00001),3),"")</f>
        <v/>
      </c>
      <c r="Y115" s="31" t="str">
        <f aca="false" t="array" ref="Y115:Y115">IFERROR(SMALL(IF($S$2:$S1024=S115,$P$2:$P$911*1.000001),4),"")</f>
        <v/>
      </c>
      <c r="Z115" s="31" t="str">
        <f aca="false">IF(P115&lt;&gt;"", IF(COUNT(V115:Y115)=4, SUM(V115:Y115), "No"), "")</f>
        <v>No</v>
      </c>
      <c r="AA115" s="31" t="str">
        <f aca="false">IF(P115&lt;&gt;"", IF(COUNT(V115:X115)=3, SUM(V115:X115), "No"), "")</f>
        <v>No</v>
      </c>
      <c r="AB115" s="31" t="str">
        <f aca="false">IF(P115&lt;&gt;"", IF(COUNT(V115:W115)=2, SUM(V115:W115), "No"), "")</f>
        <v>No</v>
      </c>
      <c r="AC115" s="31" t="str">
        <f aca="false">Table4[[#This Row],[Club]]&amp;":"&amp;Table4[[#Headers],[Female]]</f>
        <v>:Female</v>
      </c>
      <c r="AH115" s="30"/>
      <c r="AO115" s="30"/>
      <c r="AV115" s="30"/>
      <c r="BC115" s="30"/>
      <c r="BJ115" s="30"/>
      <c r="BQ115" s="30"/>
      <c r="BX115" s="30"/>
      <c r="CE115" s="30"/>
      <c r="CL115" s="30"/>
      <c r="CS115" s="30"/>
      <c r="CZ115" s="30"/>
      <c r="DG115" s="30"/>
      <c r="DN115" s="30"/>
      <c r="DU115" s="30"/>
    </row>
    <row r="116" customFormat="false" ht="15" hidden="false" customHeight="false" outlineLevel="0" collapsed="false">
      <c r="A116" s="22" t="n">
        <v>115</v>
      </c>
      <c r="B116" s="22" t="str">
        <f aca="false">IFERROR(VLOOKUP($A$1&amp;":"&amp;A116,'Finish order'!C:K,6,FALSE()),"")</f>
        <v/>
      </c>
      <c r="C116" s="22" t="str">
        <f aca="false">IFERROR(VLOOKUP(A$1&amp;":"&amp;A116,'Finish order'!$C:$K,9,FALSE()),"")</f>
        <v/>
      </c>
      <c r="D116" s="22" t="str">
        <f aca="false">IFERROR(VLOOKUP(A$1&amp;":"&amp;A116,'Finish order'!$C:$K,7,FALSE()),"")</f>
        <v/>
      </c>
      <c r="E116" s="30" t="str">
        <f aca="false">IFERROR(VLOOKUP($A$1&amp;":"&amp;A116,'Finish order'!C:K,5,FALSE()),"")</f>
        <v/>
      </c>
      <c r="F116" s="22" t="str">
        <f aca="false">IFERROR(VLOOKUP($A$1&amp;":"&amp;A116,'Finish order'!C:K,4,FALSE()),"")</f>
        <v/>
      </c>
      <c r="G116" s="31" t="str">
        <f aca="false" t="array" ref="G116:G116">IFERROR(SMALL(IF($D$2:$D1025=D116,$A$2:$A$911*1.001),1),"")</f>
        <v/>
      </c>
      <c r="H116" s="31" t="str">
        <f aca="false" t="array" ref="H116:H116">IFERROR(SMALL(IF($D$2:$D1025=D116,$A$2:$A$911*1.0001),2),"")</f>
        <v/>
      </c>
      <c r="I116" s="31" t="str">
        <f aca="false" t="array" ref="I116:I116">IFERROR(SMALL(IF($D$2:$D1025=D116,$A$2:$A$911*1.00001),3),"")</f>
        <v/>
      </c>
      <c r="J116" s="31" t="str">
        <f aca="false" t="array" ref="J116:J116">IFERROR(SMALL(IF($D$2:$D1025=D116,$A$2:$A$911*1.000001),4),"")</f>
        <v/>
      </c>
      <c r="K116" s="31" t="str">
        <f aca="false">IF(A116&lt;&gt;"", IF(COUNT(G116:J116)=4, SUM(G116:J116), "No"), "")</f>
        <v>No</v>
      </c>
      <c r="L116" s="31" t="str">
        <f aca="false">IF(A116&lt;&gt;"", IF(COUNT(G116:I116)=3, SUM(G116:I116), "No"), "")</f>
        <v>No</v>
      </c>
      <c r="M116" s="31" t="str">
        <f aca="false">IF(A116&lt;&gt;"", IF(COUNT(G116:H116)=2, SUM(G116:H116), "No"), "")</f>
        <v>No</v>
      </c>
      <c r="N116" s="31" t="str">
        <f aca="false">Table1[[#This Row],[Club]]&amp;":"&amp;Table1[[#Headers],[Male]]</f>
        <v>:Male</v>
      </c>
      <c r="P116" s="22" t="n">
        <v>115</v>
      </c>
      <c r="Q116" s="22" t="str">
        <f aca="false">IFERROR(VLOOKUP(P$1&amp;":"&amp;P116,'Finish order'!$C:$K,6,FALSE()),"")</f>
        <v/>
      </c>
      <c r="R116" s="22" t="str">
        <f aca="false">IFERROR(VLOOKUP(P$1&amp;":"&amp;P116,'Finish order'!$C:$K,9,FALSE()),"")</f>
        <v/>
      </c>
      <c r="S116" s="22" t="str">
        <f aca="false">IFERROR(VLOOKUP(P$1&amp;":"&amp;P116,'Finish order'!$C:$K,7,FALSE()),"")</f>
        <v/>
      </c>
      <c r="T116" s="30" t="str">
        <f aca="false">IFERROR(VLOOKUP(P$1&amp;":"&amp;P116,'Finish order'!$C:$K,5,FALSE()),"")</f>
        <v/>
      </c>
      <c r="U116" s="22" t="str">
        <f aca="false">IFERROR(VLOOKUP(P$1&amp;":"&amp;P116,'Finish order'!$C:$K,4,FALSE()),"")</f>
        <v/>
      </c>
      <c r="V116" s="31" t="str">
        <f aca="false" t="array" ref="V116:V116">IFERROR(SMALL(IF($S$2:$S1025=S116,$P$2:$P$911*1.001),1),"")</f>
        <v/>
      </c>
      <c r="W116" s="31" t="str">
        <f aca="false" t="array" ref="W116:W116">IFERROR(SMALL(IF($S$2:$S1025=S116,$P$2:$P$911*1.0001),2),"")</f>
        <v/>
      </c>
      <c r="X116" s="31" t="str">
        <f aca="false" t="array" ref="X116:X116">IFERROR(SMALL(IF($S$2:$S1025=S116,$P$2:$P$911*1.00001),3),"")</f>
        <v/>
      </c>
      <c r="Y116" s="31" t="str">
        <f aca="false" t="array" ref="Y116:Y116">IFERROR(SMALL(IF($S$2:$S1025=S116,$P$2:$P$911*1.000001),4),"")</f>
        <v/>
      </c>
      <c r="Z116" s="31" t="str">
        <f aca="false">IF(P116&lt;&gt;"", IF(COUNT(V116:Y116)=4, SUM(V116:Y116), "No"), "")</f>
        <v>No</v>
      </c>
      <c r="AA116" s="31" t="str">
        <f aca="false">IF(P116&lt;&gt;"", IF(COUNT(V116:X116)=3, SUM(V116:X116), "No"), "")</f>
        <v>No</v>
      </c>
      <c r="AB116" s="31" t="str">
        <f aca="false">IF(P116&lt;&gt;"", IF(COUNT(V116:W116)=2, SUM(V116:W116), "No"), "")</f>
        <v>No</v>
      </c>
      <c r="AC116" s="31" t="str">
        <f aca="false">Table4[[#This Row],[Club]]&amp;":"&amp;Table4[[#Headers],[Female]]</f>
        <v>:Female</v>
      </c>
      <c r="AH116" s="30"/>
      <c r="AO116" s="30"/>
      <c r="AV116" s="30"/>
      <c r="BC116" s="30"/>
      <c r="BJ116" s="30"/>
      <c r="BQ116" s="30"/>
      <c r="BX116" s="30"/>
      <c r="CE116" s="30"/>
      <c r="CL116" s="30"/>
      <c r="CS116" s="30"/>
      <c r="CZ116" s="30"/>
      <c r="DG116" s="30"/>
      <c r="DN116" s="30"/>
      <c r="DU116" s="30"/>
    </row>
    <row r="117" customFormat="false" ht="15" hidden="false" customHeight="false" outlineLevel="0" collapsed="false">
      <c r="A117" s="22" t="n">
        <v>116</v>
      </c>
      <c r="B117" s="22" t="str">
        <f aca="false">IFERROR(VLOOKUP($A$1&amp;":"&amp;A117,'Finish order'!C:K,6,FALSE()),"")</f>
        <v/>
      </c>
      <c r="C117" s="22" t="str">
        <f aca="false">IFERROR(VLOOKUP(A$1&amp;":"&amp;A117,'Finish order'!$C:$K,9,FALSE()),"")</f>
        <v/>
      </c>
      <c r="D117" s="22" t="str">
        <f aca="false">IFERROR(VLOOKUP(A$1&amp;":"&amp;A117,'Finish order'!$C:$K,7,FALSE()),"")</f>
        <v/>
      </c>
      <c r="E117" s="30" t="str">
        <f aca="false">IFERROR(VLOOKUP($A$1&amp;":"&amp;A117,'Finish order'!C:K,5,FALSE()),"")</f>
        <v/>
      </c>
      <c r="F117" s="22" t="str">
        <f aca="false">IFERROR(VLOOKUP($A$1&amp;":"&amp;A117,'Finish order'!C:K,4,FALSE()),"")</f>
        <v/>
      </c>
      <c r="G117" s="31" t="str">
        <f aca="false" t="array" ref="G117:G117">IFERROR(SMALL(IF($D$2:$D1026=D117,$A$2:$A$911*1.001),1),"")</f>
        <v/>
      </c>
      <c r="H117" s="31" t="str">
        <f aca="false" t="array" ref="H117:H117">IFERROR(SMALL(IF($D$2:$D1026=D117,$A$2:$A$911*1.0001),2),"")</f>
        <v/>
      </c>
      <c r="I117" s="31" t="str">
        <f aca="false" t="array" ref="I117:I117">IFERROR(SMALL(IF($D$2:$D1026=D117,$A$2:$A$911*1.00001),3),"")</f>
        <v/>
      </c>
      <c r="J117" s="31" t="str">
        <f aca="false" t="array" ref="J117:J117">IFERROR(SMALL(IF($D$2:$D1026=D117,$A$2:$A$911*1.000001),4),"")</f>
        <v/>
      </c>
      <c r="K117" s="31" t="str">
        <f aca="false">IF(A117&lt;&gt;"", IF(COUNT(G117:J117)=4, SUM(G117:J117), "No"), "")</f>
        <v>No</v>
      </c>
      <c r="L117" s="31" t="str">
        <f aca="false">IF(A117&lt;&gt;"", IF(COUNT(G117:I117)=3, SUM(G117:I117), "No"), "")</f>
        <v>No</v>
      </c>
      <c r="M117" s="31" t="str">
        <f aca="false">IF(A117&lt;&gt;"", IF(COUNT(G117:H117)=2, SUM(G117:H117), "No"), "")</f>
        <v>No</v>
      </c>
      <c r="N117" s="31" t="str">
        <f aca="false">Table1[[#This Row],[Club]]&amp;":"&amp;Table1[[#Headers],[Male]]</f>
        <v>:Male</v>
      </c>
      <c r="P117" s="22" t="n">
        <v>116</v>
      </c>
      <c r="Q117" s="22" t="str">
        <f aca="false">IFERROR(VLOOKUP(P$1&amp;":"&amp;P117,'Finish order'!$C:$K,6,FALSE()),"")</f>
        <v/>
      </c>
      <c r="R117" s="22" t="str">
        <f aca="false">IFERROR(VLOOKUP(P$1&amp;":"&amp;P117,'Finish order'!$C:$K,9,FALSE()),"")</f>
        <v/>
      </c>
      <c r="S117" s="22" t="str">
        <f aca="false">IFERROR(VLOOKUP(P$1&amp;":"&amp;P117,'Finish order'!$C:$K,7,FALSE()),"")</f>
        <v/>
      </c>
      <c r="T117" s="30" t="str">
        <f aca="false">IFERROR(VLOOKUP(P$1&amp;":"&amp;P117,'Finish order'!$C:$K,5,FALSE()),"")</f>
        <v/>
      </c>
      <c r="U117" s="22" t="str">
        <f aca="false">IFERROR(VLOOKUP(P$1&amp;":"&amp;P117,'Finish order'!$C:$K,4,FALSE()),"")</f>
        <v/>
      </c>
      <c r="V117" s="31" t="str">
        <f aca="false" t="array" ref="V117:V117">IFERROR(SMALL(IF($S$2:$S1026=S117,$P$2:$P$911*1.001),1),"")</f>
        <v/>
      </c>
      <c r="W117" s="31" t="str">
        <f aca="false" t="array" ref="W117:W117">IFERROR(SMALL(IF($S$2:$S1026=S117,$P$2:$P$911*1.0001),2),"")</f>
        <v/>
      </c>
      <c r="X117" s="31" t="str">
        <f aca="false" t="array" ref="X117:X117">IFERROR(SMALL(IF($S$2:$S1026=S117,$P$2:$P$911*1.00001),3),"")</f>
        <v/>
      </c>
      <c r="Y117" s="31" t="str">
        <f aca="false" t="array" ref="Y117:Y117">IFERROR(SMALL(IF($S$2:$S1026=S117,$P$2:$P$911*1.000001),4),"")</f>
        <v/>
      </c>
      <c r="Z117" s="31" t="str">
        <f aca="false">IF(P117&lt;&gt;"", IF(COUNT(V117:Y117)=4, SUM(V117:Y117), "No"), "")</f>
        <v>No</v>
      </c>
      <c r="AA117" s="31" t="str">
        <f aca="false">IF(P117&lt;&gt;"", IF(COUNT(V117:X117)=3, SUM(V117:X117), "No"), "")</f>
        <v>No</v>
      </c>
      <c r="AB117" s="31" t="str">
        <f aca="false">IF(P117&lt;&gt;"", IF(COUNT(V117:W117)=2, SUM(V117:W117), "No"), "")</f>
        <v>No</v>
      </c>
      <c r="AC117" s="31" t="str">
        <f aca="false">Table4[[#This Row],[Club]]&amp;":"&amp;Table4[[#Headers],[Female]]</f>
        <v>:Female</v>
      </c>
      <c r="AH117" s="30"/>
      <c r="AO117" s="30"/>
      <c r="AV117" s="30"/>
      <c r="BC117" s="30"/>
      <c r="BJ117" s="30"/>
      <c r="BQ117" s="30"/>
      <c r="BX117" s="30"/>
      <c r="CE117" s="30"/>
      <c r="CL117" s="30"/>
      <c r="CS117" s="30"/>
      <c r="CZ117" s="30"/>
      <c r="DG117" s="30"/>
      <c r="DN117" s="30"/>
      <c r="DU117" s="30"/>
    </row>
    <row r="118" customFormat="false" ht="15" hidden="false" customHeight="false" outlineLevel="0" collapsed="false">
      <c r="A118" s="22" t="n">
        <v>117</v>
      </c>
      <c r="B118" s="22" t="str">
        <f aca="false">IFERROR(VLOOKUP($A$1&amp;":"&amp;A118,'Finish order'!C:K,6,FALSE()),"")</f>
        <v/>
      </c>
      <c r="C118" s="22" t="str">
        <f aca="false">IFERROR(VLOOKUP(A$1&amp;":"&amp;A118,'Finish order'!$C:$K,9,FALSE()),"")</f>
        <v/>
      </c>
      <c r="D118" s="22" t="str">
        <f aca="false">IFERROR(VLOOKUP(A$1&amp;":"&amp;A118,'Finish order'!$C:$K,7,FALSE()),"")</f>
        <v/>
      </c>
      <c r="E118" s="30" t="str">
        <f aca="false">IFERROR(VLOOKUP($A$1&amp;":"&amp;A118,'Finish order'!C:K,5,FALSE()),"")</f>
        <v/>
      </c>
      <c r="F118" s="22" t="str">
        <f aca="false">IFERROR(VLOOKUP($A$1&amp;":"&amp;A118,'Finish order'!C:K,4,FALSE()),"")</f>
        <v/>
      </c>
      <c r="G118" s="31" t="str">
        <f aca="false" t="array" ref="G118:G118">IFERROR(SMALL(IF($D$2:$D1027=D118,$A$2:$A$911*1.001),1),"")</f>
        <v/>
      </c>
      <c r="H118" s="31" t="str">
        <f aca="false" t="array" ref="H118:H118">IFERROR(SMALL(IF($D$2:$D1027=D118,$A$2:$A$911*1.0001),2),"")</f>
        <v/>
      </c>
      <c r="I118" s="31" t="str">
        <f aca="false" t="array" ref="I118:I118">IFERROR(SMALL(IF($D$2:$D1027=D118,$A$2:$A$911*1.00001),3),"")</f>
        <v/>
      </c>
      <c r="J118" s="31" t="str">
        <f aca="false" t="array" ref="J118:J118">IFERROR(SMALL(IF($D$2:$D1027=D118,$A$2:$A$911*1.000001),4),"")</f>
        <v/>
      </c>
      <c r="K118" s="31" t="str">
        <f aca="false">IF(A118&lt;&gt;"", IF(COUNT(G118:J118)=4, SUM(G118:J118), "No"), "")</f>
        <v>No</v>
      </c>
      <c r="L118" s="31" t="str">
        <f aca="false">IF(A118&lt;&gt;"", IF(COUNT(G118:I118)=3, SUM(G118:I118), "No"), "")</f>
        <v>No</v>
      </c>
      <c r="M118" s="31" t="str">
        <f aca="false">IF(A118&lt;&gt;"", IF(COUNT(G118:H118)=2, SUM(G118:H118), "No"), "")</f>
        <v>No</v>
      </c>
      <c r="N118" s="31" t="str">
        <f aca="false">Table1[[#This Row],[Club]]&amp;":"&amp;Table1[[#Headers],[Male]]</f>
        <v>:Male</v>
      </c>
      <c r="P118" s="22" t="n">
        <v>117</v>
      </c>
      <c r="Q118" s="22" t="str">
        <f aca="false">IFERROR(VLOOKUP(P$1&amp;":"&amp;P118,'Finish order'!$C:$K,6,FALSE()),"")</f>
        <v/>
      </c>
      <c r="R118" s="22" t="str">
        <f aca="false">IFERROR(VLOOKUP(P$1&amp;":"&amp;P118,'Finish order'!$C:$K,9,FALSE()),"")</f>
        <v/>
      </c>
      <c r="S118" s="22" t="str">
        <f aca="false">IFERROR(VLOOKUP(P$1&amp;":"&amp;P118,'Finish order'!$C:$K,7,FALSE()),"")</f>
        <v/>
      </c>
      <c r="T118" s="30" t="str">
        <f aca="false">IFERROR(VLOOKUP(P$1&amp;":"&amp;P118,'Finish order'!$C:$K,5,FALSE()),"")</f>
        <v/>
      </c>
      <c r="U118" s="22" t="str">
        <f aca="false">IFERROR(VLOOKUP(P$1&amp;":"&amp;P118,'Finish order'!$C:$K,4,FALSE()),"")</f>
        <v/>
      </c>
      <c r="V118" s="31" t="str">
        <f aca="false" t="array" ref="V118:V118">IFERROR(SMALL(IF($S$2:$S1027=S118,$P$2:$P$911*1.001),1),"")</f>
        <v/>
      </c>
      <c r="W118" s="31" t="str">
        <f aca="false" t="array" ref="W118:W118">IFERROR(SMALL(IF($S$2:$S1027=S118,$P$2:$P$911*1.0001),2),"")</f>
        <v/>
      </c>
      <c r="X118" s="31" t="str">
        <f aca="false" t="array" ref="X118:X118">IFERROR(SMALL(IF($S$2:$S1027=S118,$P$2:$P$911*1.00001),3),"")</f>
        <v/>
      </c>
      <c r="Y118" s="31" t="str">
        <f aca="false" t="array" ref="Y118:Y118">IFERROR(SMALL(IF($S$2:$S1027=S118,$P$2:$P$911*1.000001),4),"")</f>
        <v/>
      </c>
      <c r="Z118" s="31" t="str">
        <f aca="false">IF(P118&lt;&gt;"", IF(COUNT(V118:Y118)=4, SUM(V118:Y118), "No"), "")</f>
        <v>No</v>
      </c>
      <c r="AA118" s="31" t="str">
        <f aca="false">IF(P118&lt;&gt;"", IF(COUNT(V118:X118)=3, SUM(V118:X118), "No"), "")</f>
        <v>No</v>
      </c>
      <c r="AB118" s="31" t="str">
        <f aca="false">IF(P118&lt;&gt;"", IF(COUNT(V118:W118)=2, SUM(V118:W118), "No"), "")</f>
        <v>No</v>
      </c>
      <c r="AC118" s="31" t="str">
        <f aca="false">Table4[[#This Row],[Club]]&amp;":"&amp;Table4[[#Headers],[Female]]</f>
        <v>:Female</v>
      </c>
      <c r="AH118" s="30"/>
      <c r="AO118" s="30"/>
      <c r="AV118" s="30"/>
      <c r="BC118" s="30"/>
      <c r="BJ118" s="30"/>
      <c r="BQ118" s="30"/>
      <c r="BX118" s="30"/>
      <c r="CE118" s="30"/>
      <c r="CL118" s="30"/>
      <c r="CS118" s="30"/>
      <c r="CZ118" s="30"/>
      <c r="DG118" s="30"/>
      <c r="DN118" s="30"/>
      <c r="DU118" s="30"/>
    </row>
    <row r="119" customFormat="false" ht="15" hidden="false" customHeight="false" outlineLevel="0" collapsed="false">
      <c r="A119" s="22" t="n">
        <v>118</v>
      </c>
      <c r="B119" s="22" t="str">
        <f aca="false">IFERROR(VLOOKUP($A$1&amp;":"&amp;A119,'Finish order'!C:K,6,FALSE()),"")</f>
        <v/>
      </c>
      <c r="C119" s="22" t="str">
        <f aca="false">IFERROR(VLOOKUP(A$1&amp;":"&amp;A119,'Finish order'!$C:$K,9,FALSE()),"")</f>
        <v/>
      </c>
      <c r="D119" s="22" t="str">
        <f aca="false">IFERROR(VLOOKUP(A$1&amp;":"&amp;A119,'Finish order'!$C:$K,7,FALSE()),"")</f>
        <v/>
      </c>
      <c r="E119" s="30" t="str">
        <f aca="false">IFERROR(VLOOKUP($A$1&amp;":"&amp;A119,'Finish order'!C:K,5,FALSE()),"")</f>
        <v/>
      </c>
      <c r="F119" s="22" t="str">
        <f aca="false">IFERROR(VLOOKUP($A$1&amp;":"&amp;A119,'Finish order'!C:K,4,FALSE()),"")</f>
        <v/>
      </c>
      <c r="G119" s="31" t="str">
        <f aca="false" t="array" ref="G119:G119">IFERROR(SMALL(IF($D$2:$D1028=D119,$A$2:$A$911*1.001),1),"")</f>
        <v/>
      </c>
      <c r="H119" s="31" t="str">
        <f aca="false" t="array" ref="H119:H119">IFERROR(SMALL(IF($D$2:$D1028=D119,$A$2:$A$911*1.0001),2),"")</f>
        <v/>
      </c>
      <c r="I119" s="31" t="str">
        <f aca="false" t="array" ref="I119:I119">IFERROR(SMALL(IF($D$2:$D1028=D119,$A$2:$A$911*1.00001),3),"")</f>
        <v/>
      </c>
      <c r="J119" s="31" t="str">
        <f aca="false" t="array" ref="J119:J119">IFERROR(SMALL(IF($D$2:$D1028=D119,$A$2:$A$911*1.000001),4),"")</f>
        <v/>
      </c>
      <c r="K119" s="31" t="str">
        <f aca="false">IF(A119&lt;&gt;"", IF(COUNT(G119:J119)=4, SUM(G119:J119), "No"), "")</f>
        <v>No</v>
      </c>
      <c r="L119" s="31" t="str">
        <f aca="false">IF(A119&lt;&gt;"", IF(COUNT(G119:I119)=3, SUM(G119:I119), "No"), "")</f>
        <v>No</v>
      </c>
      <c r="M119" s="31" t="str">
        <f aca="false">IF(A119&lt;&gt;"", IF(COUNT(G119:H119)=2, SUM(G119:H119), "No"), "")</f>
        <v>No</v>
      </c>
      <c r="N119" s="31" t="str">
        <f aca="false">Table1[[#This Row],[Club]]&amp;":"&amp;Table1[[#Headers],[Male]]</f>
        <v>:Male</v>
      </c>
      <c r="P119" s="22" t="n">
        <v>118</v>
      </c>
      <c r="Q119" s="22" t="str">
        <f aca="false">IFERROR(VLOOKUP(P$1&amp;":"&amp;P119,'Finish order'!$C:$K,6,FALSE()),"")</f>
        <v/>
      </c>
      <c r="R119" s="22" t="str">
        <f aca="false">IFERROR(VLOOKUP(P$1&amp;":"&amp;P119,'Finish order'!$C:$K,9,FALSE()),"")</f>
        <v/>
      </c>
      <c r="S119" s="22" t="str">
        <f aca="false">IFERROR(VLOOKUP(P$1&amp;":"&amp;P119,'Finish order'!$C:$K,7,FALSE()),"")</f>
        <v/>
      </c>
      <c r="T119" s="30" t="str">
        <f aca="false">IFERROR(VLOOKUP(P$1&amp;":"&amp;P119,'Finish order'!$C:$K,5,FALSE()),"")</f>
        <v/>
      </c>
      <c r="U119" s="22" t="str">
        <f aca="false">IFERROR(VLOOKUP(P$1&amp;":"&amp;P119,'Finish order'!$C:$K,4,FALSE()),"")</f>
        <v/>
      </c>
      <c r="V119" s="31" t="str">
        <f aca="false" t="array" ref="V119:V119">IFERROR(SMALL(IF($S$2:$S1028=S119,$P$2:$P$911*1.001),1),"")</f>
        <v/>
      </c>
      <c r="W119" s="31" t="str">
        <f aca="false" t="array" ref="W119:W119">IFERROR(SMALL(IF($S$2:$S1028=S119,$P$2:$P$911*1.0001),2),"")</f>
        <v/>
      </c>
      <c r="X119" s="31" t="str">
        <f aca="false" t="array" ref="X119:X119">IFERROR(SMALL(IF($S$2:$S1028=S119,$P$2:$P$911*1.00001),3),"")</f>
        <v/>
      </c>
      <c r="Y119" s="31" t="str">
        <f aca="false" t="array" ref="Y119:Y119">IFERROR(SMALL(IF($S$2:$S1028=S119,$P$2:$P$911*1.000001),4),"")</f>
        <v/>
      </c>
      <c r="Z119" s="31" t="str">
        <f aca="false">IF(P119&lt;&gt;"", IF(COUNT(V119:Y119)=4, SUM(V119:Y119), "No"), "")</f>
        <v>No</v>
      </c>
      <c r="AA119" s="31" t="str">
        <f aca="false">IF(P119&lt;&gt;"", IF(COUNT(V119:X119)=3, SUM(V119:X119), "No"), "")</f>
        <v>No</v>
      </c>
      <c r="AB119" s="31" t="str">
        <f aca="false">IF(P119&lt;&gt;"", IF(COUNT(V119:W119)=2, SUM(V119:W119), "No"), "")</f>
        <v>No</v>
      </c>
      <c r="AC119" s="31" t="str">
        <f aca="false">Table4[[#This Row],[Club]]&amp;":"&amp;Table4[[#Headers],[Female]]</f>
        <v>:Female</v>
      </c>
      <c r="AH119" s="30"/>
      <c r="AO119" s="30"/>
      <c r="AV119" s="30"/>
      <c r="BC119" s="30"/>
      <c r="BJ119" s="30"/>
      <c r="BQ119" s="30"/>
      <c r="BX119" s="30"/>
      <c r="CE119" s="30"/>
      <c r="CL119" s="30"/>
      <c r="CS119" s="30"/>
      <c r="CZ119" s="30"/>
      <c r="DG119" s="30"/>
      <c r="DN119" s="30"/>
      <c r="DU119" s="30"/>
    </row>
    <row r="120" customFormat="false" ht="15" hidden="false" customHeight="false" outlineLevel="0" collapsed="false">
      <c r="A120" s="22" t="n">
        <v>119</v>
      </c>
      <c r="B120" s="22" t="str">
        <f aca="false">IFERROR(VLOOKUP($A$1&amp;":"&amp;A120,'Finish order'!C:K,6,FALSE()),"")</f>
        <v/>
      </c>
      <c r="C120" s="22" t="str">
        <f aca="false">IFERROR(VLOOKUP(A$1&amp;":"&amp;A120,'Finish order'!$C:$K,9,FALSE()),"")</f>
        <v/>
      </c>
      <c r="D120" s="22" t="str">
        <f aca="false">IFERROR(VLOOKUP(A$1&amp;":"&amp;A120,'Finish order'!$C:$K,7,FALSE()),"")</f>
        <v/>
      </c>
      <c r="E120" s="30" t="str">
        <f aca="false">IFERROR(VLOOKUP($A$1&amp;":"&amp;A120,'Finish order'!C:K,5,FALSE()),"")</f>
        <v/>
      </c>
      <c r="F120" s="22" t="str">
        <f aca="false">IFERROR(VLOOKUP($A$1&amp;":"&amp;A120,'Finish order'!C:K,4,FALSE()),"")</f>
        <v/>
      </c>
      <c r="G120" s="31" t="str">
        <f aca="false" t="array" ref="G120:G120">IFERROR(SMALL(IF($D$2:$D1029=D120,$A$2:$A$911*1.001),1),"")</f>
        <v/>
      </c>
      <c r="H120" s="31" t="str">
        <f aca="false" t="array" ref="H120:H120">IFERROR(SMALL(IF($D$2:$D1029=D120,$A$2:$A$911*1.0001),2),"")</f>
        <v/>
      </c>
      <c r="I120" s="31" t="str">
        <f aca="false" t="array" ref="I120:I120">IFERROR(SMALL(IF($D$2:$D1029=D120,$A$2:$A$911*1.00001),3),"")</f>
        <v/>
      </c>
      <c r="J120" s="31" t="str">
        <f aca="false" t="array" ref="J120:J120">IFERROR(SMALL(IF($D$2:$D1029=D120,$A$2:$A$911*1.000001),4),"")</f>
        <v/>
      </c>
      <c r="K120" s="31" t="str">
        <f aca="false">IF(A120&lt;&gt;"", IF(COUNT(G120:J120)=4, SUM(G120:J120), "No"), "")</f>
        <v>No</v>
      </c>
      <c r="L120" s="31" t="str">
        <f aca="false">IF(A120&lt;&gt;"", IF(COUNT(G120:I120)=3, SUM(G120:I120), "No"), "")</f>
        <v>No</v>
      </c>
      <c r="M120" s="31" t="str">
        <f aca="false">IF(A120&lt;&gt;"", IF(COUNT(G120:H120)=2, SUM(G120:H120), "No"), "")</f>
        <v>No</v>
      </c>
      <c r="N120" s="31" t="str">
        <f aca="false">Table1[[#This Row],[Club]]&amp;":"&amp;Table1[[#Headers],[Male]]</f>
        <v>:Male</v>
      </c>
      <c r="P120" s="22" t="n">
        <v>119</v>
      </c>
      <c r="Q120" s="22" t="str">
        <f aca="false">IFERROR(VLOOKUP(P$1&amp;":"&amp;P120,'Finish order'!$C:$K,6,FALSE()),"")</f>
        <v/>
      </c>
      <c r="R120" s="22" t="str">
        <f aca="false">IFERROR(VLOOKUP(P$1&amp;":"&amp;P120,'Finish order'!$C:$K,9,FALSE()),"")</f>
        <v/>
      </c>
      <c r="S120" s="22" t="str">
        <f aca="false">IFERROR(VLOOKUP(P$1&amp;":"&amp;P120,'Finish order'!$C:$K,7,FALSE()),"")</f>
        <v/>
      </c>
      <c r="T120" s="30" t="str">
        <f aca="false">IFERROR(VLOOKUP(P$1&amp;":"&amp;P120,'Finish order'!$C:$K,5,FALSE()),"")</f>
        <v/>
      </c>
      <c r="U120" s="22" t="str">
        <f aca="false">IFERROR(VLOOKUP(P$1&amp;":"&amp;P120,'Finish order'!$C:$K,4,FALSE()),"")</f>
        <v/>
      </c>
      <c r="V120" s="31" t="str">
        <f aca="false" t="array" ref="V120:V120">IFERROR(SMALL(IF($S$2:$S1029=S120,$P$2:$P$911*1.001),1),"")</f>
        <v/>
      </c>
      <c r="W120" s="31" t="str">
        <f aca="false" t="array" ref="W120:W120">IFERROR(SMALL(IF($S$2:$S1029=S120,$P$2:$P$911*1.0001),2),"")</f>
        <v/>
      </c>
      <c r="X120" s="31" t="str">
        <f aca="false" t="array" ref="X120:X120">IFERROR(SMALL(IF($S$2:$S1029=S120,$P$2:$P$911*1.00001),3),"")</f>
        <v/>
      </c>
      <c r="Y120" s="31" t="str">
        <f aca="false" t="array" ref="Y120:Y120">IFERROR(SMALL(IF($S$2:$S1029=S120,$P$2:$P$911*1.000001),4),"")</f>
        <v/>
      </c>
      <c r="Z120" s="31" t="str">
        <f aca="false">IF(P120&lt;&gt;"", IF(COUNT(V120:Y120)=4, SUM(V120:Y120), "No"), "")</f>
        <v>No</v>
      </c>
      <c r="AA120" s="31" t="str">
        <f aca="false">IF(P120&lt;&gt;"", IF(COUNT(V120:X120)=3, SUM(V120:X120), "No"), "")</f>
        <v>No</v>
      </c>
      <c r="AB120" s="31" t="str">
        <f aca="false">IF(P120&lt;&gt;"", IF(COUNT(V120:W120)=2, SUM(V120:W120), "No"), "")</f>
        <v>No</v>
      </c>
      <c r="AC120" s="31" t="str">
        <f aca="false">Table4[[#This Row],[Club]]&amp;":"&amp;Table4[[#Headers],[Female]]</f>
        <v>:Female</v>
      </c>
      <c r="AH120" s="30"/>
      <c r="AO120" s="30"/>
      <c r="AV120" s="30"/>
      <c r="BC120" s="30"/>
      <c r="BJ120" s="30"/>
      <c r="BQ120" s="30"/>
      <c r="BX120" s="30"/>
      <c r="CE120" s="30"/>
      <c r="CL120" s="30"/>
      <c r="CS120" s="30"/>
      <c r="CZ120" s="30"/>
      <c r="DG120" s="30"/>
      <c r="DN120" s="30"/>
      <c r="DU120" s="30"/>
    </row>
    <row r="121" customFormat="false" ht="15" hidden="false" customHeight="false" outlineLevel="0" collapsed="false">
      <c r="A121" s="22" t="n">
        <v>120</v>
      </c>
      <c r="B121" s="22" t="str">
        <f aca="false">IFERROR(VLOOKUP($A$1&amp;":"&amp;A121,'Finish order'!C:K,6,FALSE()),"")</f>
        <v/>
      </c>
      <c r="C121" s="22" t="str">
        <f aca="false">IFERROR(VLOOKUP(A$1&amp;":"&amp;A121,'Finish order'!$C:$K,9,FALSE()),"")</f>
        <v/>
      </c>
      <c r="D121" s="22" t="str">
        <f aca="false">IFERROR(VLOOKUP(A$1&amp;":"&amp;A121,'Finish order'!$C:$K,7,FALSE()),"")</f>
        <v/>
      </c>
      <c r="E121" s="30" t="str">
        <f aca="false">IFERROR(VLOOKUP($A$1&amp;":"&amp;A121,'Finish order'!C:K,5,FALSE()),"")</f>
        <v/>
      </c>
      <c r="F121" s="22" t="str">
        <f aca="false">IFERROR(VLOOKUP($A$1&amp;":"&amp;A121,'Finish order'!C:K,4,FALSE()),"")</f>
        <v/>
      </c>
      <c r="G121" s="31" t="str">
        <f aca="false" t="array" ref="G121:G121">IFERROR(SMALL(IF($D$2:$D1030=D121,$A$2:$A$911*1.001),1),"")</f>
        <v/>
      </c>
      <c r="H121" s="31" t="str">
        <f aca="false" t="array" ref="H121:H121">IFERROR(SMALL(IF($D$2:$D1030=D121,$A$2:$A$911*1.0001),2),"")</f>
        <v/>
      </c>
      <c r="I121" s="31" t="str">
        <f aca="false" t="array" ref="I121:I121">IFERROR(SMALL(IF($D$2:$D1030=D121,$A$2:$A$911*1.00001),3),"")</f>
        <v/>
      </c>
      <c r="J121" s="31" t="str">
        <f aca="false" t="array" ref="J121:J121">IFERROR(SMALL(IF($D$2:$D1030=D121,$A$2:$A$911*1.000001),4),"")</f>
        <v/>
      </c>
      <c r="K121" s="31" t="str">
        <f aca="false">IF(A121&lt;&gt;"", IF(COUNT(G121:J121)=4, SUM(G121:J121), "No"), "")</f>
        <v>No</v>
      </c>
      <c r="L121" s="31" t="str">
        <f aca="false">IF(A121&lt;&gt;"", IF(COUNT(G121:I121)=3, SUM(G121:I121), "No"), "")</f>
        <v>No</v>
      </c>
      <c r="M121" s="31" t="str">
        <f aca="false">IF(A121&lt;&gt;"", IF(COUNT(G121:H121)=2, SUM(G121:H121), "No"), "")</f>
        <v>No</v>
      </c>
      <c r="N121" s="31" t="str">
        <f aca="false">Table1[[#This Row],[Club]]&amp;":"&amp;Table1[[#Headers],[Male]]</f>
        <v>:Male</v>
      </c>
      <c r="P121" s="22" t="n">
        <v>120</v>
      </c>
      <c r="Q121" s="22" t="str">
        <f aca="false">IFERROR(VLOOKUP(P$1&amp;":"&amp;P121,'Finish order'!$C:$K,6,FALSE()),"")</f>
        <v/>
      </c>
      <c r="R121" s="22" t="str">
        <f aca="false">IFERROR(VLOOKUP(P$1&amp;":"&amp;P121,'Finish order'!$C:$K,9,FALSE()),"")</f>
        <v/>
      </c>
      <c r="S121" s="22" t="str">
        <f aca="false">IFERROR(VLOOKUP(P$1&amp;":"&amp;P121,'Finish order'!$C:$K,7,FALSE()),"")</f>
        <v/>
      </c>
      <c r="T121" s="30" t="str">
        <f aca="false">IFERROR(VLOOKUP(P$1&amp;":"&amp;P121,'Finish order'!$C:$K,5,FALSE()),"")</f>
        <v/>
      </c>
      <c r="U121" s="22" t="str">
        <f aca="false">IFERROR(VLOOKUP(P$1&amp;":"&amp;P121,'Finish order'!$C:$K,4,FALSE()),"")</f>
        <v/>
      </c>
      <c r="V121" s="31" t="str">
        <f aca="false" t="array" ref="V121:V121">IFERROR(SMALL(IF($S$2:$S1030=S121,$P$2:$P$911*1.001),1),"")</f>
        <v/>
      </c>
      <c r="W121" s="31" t="str">
        <f aca="false" t="array" ref="W121:W121">IFERROR(SMALL(IF($S$2:$S1030=S121,$P$2:$P$911*1.0001),2),"")</f>
        <v/>
      </c>
      <c r="X121" s="31" t="str">
        <f aca="false" t="array" ref="X121:X121">IFERROR(SMALL(IF($S$2:$S1030=S121,$P$2:$P$911*1.00001),3),"")</f>
        <v/>
      </c>
      <c r="Y121" s="31" t="str">
        <f aca="false" t="array" ref="Y121:Y121">IFERROR(SMALL(IF($S$2:$S1030=S121,$P$2:$P$911*1.000001),4),"")</f>
        <v/>
      </c>
      <c r="Z121" s="31" t="str">
        <f aca="false">IF(P121&lt;&gt;"", IF(COUNT(V121:Y121)=4, SUM(V121:Y121), "No"), "")</f>
        <v>No</v>
      </c>
      <c r="AA121" s="31" t="str">
        <f aca="false">IF(P121&lt;&gt;"", IF(COUNT(V121:X121)=3, SUM(V121:X121), "No"), "")</f>
        <v>No</v>
      </c>
      <c r="AB121" s="31" t="str">
        <f aca="false">IF(P121&lt;&gt;"", IF(COUNT(V121:W121)=2, SUM(V121:W121), "No"), "")</f>
        <v>No</v>
      </c>
      <c r="AC121" s="31" t="str">
        <f aca="false">Table4[[#This Row],[Club]]&amp;":"&amp;Table4[[#Headers],[Female]]</f>
        <v>:Female</v>
      </c>
      <c r="AH121" s="30"/>
      <c r="AO121" s="30"/>
      <c r="AV121" s="30"/>
      <c r="BC121" s="30"/>
      <c r="BJ121" s="30"/>
      <c r="BQ121" s="30"/>
      <c r="BX121" s="30"/>
      <c r="CE121" s="30"/>
      <c r="CL121" s="30"/>
      <c r="CS121" s="30"/>
      <c r="CZ121" s="30"/>
      <c r="DG121" s="30"/>
      <c r="DN121" s="30"/>
      <c r="DU121" s="30"/>
    </row>
    <row r="122" customFormat="false" ht="15" hidden="false" customHeight="false" outlineLevel="0" collapsed="false">
      <c r="A122" s="22" t="n">
        <v>121</v>
      </c>
      <c r="B122" s="22" t="str">
        <f aca="false">IFERROR(VLOOKUP($A$1&amp;":"&amp;A122,'Finish order'!C:K,6,FALSE()),"")</f>
        <v/>
      </c>
      <c r="C122" s="22" t="str">
        <f aca="false">IFERROR(VLOOKUP(A$1&amp;":"&amp;A122,'Finish order'!$C:$K,9,FALSE()),"")</f>
        <v/>
      </c>
      <c r="D122" s="22" t="str">
        <f aca="false">IFERROR(VLOOKUP(A$1&amp;":"&amp;A122,'Finish order'!$C:$K,7,FALSE()),"")</f>
        <v/>
      </c>
      <c r="E122" s="30" t="str">
        <f aca="false">IFERROR(VLOOKUP($A$1&amp;":"&amp;A122,'Finish order'!C:K,5,FALSE()),"")</f>
        <v/>
      </c>
      <c r="F122" s="22" t="str">
        <f aca="false">IFERROR(VLOOKUP($A$1&amp;":"&amp;A122,'Finish order'!C:K,4,FALSE()),"")</f>
        <v/>
      </c>
      <c r="G122" s="31" t="str">
        <f aca="false" t="array" ref="G122:G122">IFERROR(SMALL(IF($D$2:$D1031=D122,$A$2:$A$911*1.001),1),"")</f>
        <v/>
      </c>
      <c r="H122" s="31" t="str">
        <f aca="false" t="array" ref="H122:H122">IFERROR(SMALL(IF($D$2:$D1031=D122,$A$2:$A$911*1.0001),2),"")</f>
        <v/>
      </c>
      <c r="I122" s="31" t="str">
        <f aca="false" t="array" ref="I122:I122">IFERROR(SMALL(IF($D$2:$D1031=D122,$A$2:$A$911*1.00001),3),"")</f>
        <v/>
      </c>
      <c r="J122" s="31" t="str">
        <f aca="false" t="array" ref="J122:J122">IFERROR(SMALL(IF($D$2:$D1031=D122,$A$2:$A$911*1.000001),4),"")</f>
        <v/>
      </c>
      <c r="K122" s="31" t="str">
        <f aca="false">IF(A122&lt;&gt;"", IF(COUNT(G122:J122)=4, SUM(G122:J122), "No"), "")</f>
        <v>No</v>
      </c>
      <c r="L122" s="31" t="str">
        <f aca="false">IF(A122&lt;&gt;"", IF(COUNT(G122:I122)=3, SUM(G122:I122), "No"), "")</f>
        <v>No</v>
      </c>
      <c r="M122" s="31" t="str">
        <f aca="false">IF(A122&lt;&gt;"", IF(COUNT(G122:H122)=2, SUM(G122:H122), "No"), "")</f>
        <v>No</v>
      </c>
      <c r="N122" s="31" t="str">
        <f aca="false">Table1[[#This Row],[Club]]&amp;":"&amp;Table1[[#Headers],[Male]]</f>
        <v>:Male</v>
      </c>
      <c r="P122" s="22" t="n">
        <v>121</v>
      </c>
      <c r="Q122" s="22" t="str">
        <f aca="false">IFERROR(VLOOKUP(P$1&amp;":"&amp;P122,'Finish order'!$C:$K,6,FALSE()),"")</f>
        <v/>
      </c>
      <c r="R122" s="22" t="str">
        <f aca="false">IFERROR(VLOOKUP(P$1&amp;":"&amp;P122,'Finish order'!$C:$K,9,FALSE()),"")</f>
        <v/>
      </c>
      <c r="S122" s="22" t="str">
        <f aca="false">IFERROR(VLOOKUP(P$1&amp;":"&amp;P122,'Finish order'!$C:$K,7,FALSE()),"")</f>
        <v/>
      </c>
      <c r="T122" s="30" t="str">
        <f aca="false">IFERROR(VLOOKUP(P$1&amp;":"&amp;P122,'Finish order'!$C:$K,5,FALSE()),"")</f>
        <v/>
      </c>
      <c r="U122" s="22" t="str">
        <f aca="false">IFERROR(VLOOKUP(P$1&amp;":"&amp;P122,'Finish order'!$C:$K,4,FALSE()),"")</f>
        <v/>
      </c>
      <c r="V122" s="31" t="str">
        <f aca="false" t="array" ref="V122:V122">IFERROR(SMALL(IF($S$2:$S1031=S122,$P$2:$P$911*1.001),1),"")</f>
        <v/>
      </c>
      <c r="W122" s="31" t="str">
        <f aca="false" t="array" ref="W122:W122">IFERROR(SMALL(IF($S$2:$S1031=S122,$P$2:$P$911*1.0001),2),"")</f>
        <v/>
      </c>
      <c r="X122" s="31" t="str">
        <f aca="false" t="array" ref="X122:X122">IFERROR(SMALL(IF($S$2:$S1031=S122,$P$2:$P$911*1.00001),3),"")</f>
        <v/>
      </c>
      <c r="Y122" s="31" t="str">
        <f aca="false" t="array" ref="Y122:Y122">IFERROR(SMALL(IF($S$2:$S1031=S122,$P$2:$P$911*1.000001),4),"")</f>
        <v/>
      </c>
      <c r="Z122" s="31" t="str">
        <f aca="false">IF(P122&lt;&gt;"", IF(COUNT(V122:Y122)=4, SUM(V122:Y122), "No"), "")</f>
        <v>No</v>
      </c>
      <c r="AA122" s="31" t="str">
        <f aca="false">IF(P122&lt;&gt;"", IF(COUNT(V122:X122)=3, SUM(V122:X122), "No"), "")</f>
        <v>No</v>
      </c>
      <c r="AB122" s="31" t="str">
        <f aca="false">IF(P122&lt;&gt;"", IF(COUNT(V122:W122)=2, SUM(V122:W122), "No"), "")</f>
        <v>No</v>
      </c>
      <c r="AC122" s="31" t="str">
        <f aca="false">Table4[[#This Row],[Club]]&amp;":"&amp;Table4[[#Headers],[Female]]</f>
        <v>:Female</v>
      </c>
      <c r="AH122" s="30"/>
      <c r="AO122" s="30"/>
      <c r="AV122" s="30"/>
      <c r="BC122" s="30"/>
      <c r="BJ122" s="30"/>
      <c r="BQ122" s="30"/>
      <c r="BX122" s="30"/>
      <c r="CE122" s="30"/>
      <c r="CL122" s="30"/>
      <c r="CS122" s="30"/>
      <c r="CZ122" s="30"/>
      <c r="DG122" s="30"/>
      <c r="DN122" s="30"/>
      <c r="DU122" s="30"/>
    </row>
    <row r="123" customFormat="false" ht="15" hidden="false" customHeight="false" outlineLevel="0" collapsed="false">
      <c r="A123" s="22" t="n">
        <v>122</v>
      </c>
      <c r="B123" s="22" t="str">
        <f aca="false">IFERROR(VLOOKUP($A$1&amp;":"&amp;A123,'Finish order'!C:K,6,FALSE()),"")</f>
        <v/>
      </c>
      <c r="C123" s="22" t="str">
        <f aca="false">IFERROR(VLOOKUP(A$1&amp;":"&amp;A123,'Finish order'!$C:$K,9,FALSE()),"")</f>
        <v/>
      </c>
      <c r="D123" s="22" t="str">
        <f aca="false">IFERROR(VLOOKUP(A$1&amp;":"&amp;A123,'Finish order'!$C:$K,7,FALSE()),"")</f>
        <v/>
      </c>
      <c r="E123" s="30" t="str">
        <f aca="false">IFERROR(VLOOKUP($A$1&amp;":"&amp;A123,'Finish order'!C:K,5,FALSE()),"")</f>
        <v/>
      </c>
      <c r="F123" s="22" t="str">
        <f aca="false">IFERROR(VLOOKUP($A$1&amp;":"&amp;A123,'Finish order'!C:K,4,FALSE()),"")</f>
        <v/>
      </c>
      <c r="G123" s="31" t="str">
        <f aca="false" t="array" ref="G123:G123">IFERROR(SMALL(IF($D$2:$D1032=D123,$A$2:$A$911*1.001),1),"")</f>
        <v/>
      </c>
      <c r="H123" s="31" t="str">
        <f aca="false" t="array" ref="H123:H123">IFERROR(SMALL(IF($D$2:$D1032=D123,$A$2:$A$911*1.0001),2),"")</f>
        <v/>
      </c>
      <c r="I123" s="31" t="str">
        <f aca="false" t="array" ref="I123:I123">IFERROR(SMALL(IF($D$2:$D1032=D123,$A$2:$A$911*1.00001),3),"")</f>
        <v/>
      </c>
      <c r="J123" s="31" t="str">
        <f aca="false" t="array" ref="J123:J123">IFERROR(SMALL(IF($D$2:$D1032=D123,$A$2:$A$911*1.000001),4),"")</f>
        <v/>
      </c>
      <c r="K123" s="31" t="str">
        <f aca="false">IF(A123&lt;&gt;"", IF(COUNT(G123:J123)=4, SUM(G123:J123), "No"), "")</f>
        <v>No</v>
      </c>
      <c r="L123" s="31" t="str">
        <f aca="false">IF(A123&lt;&gt;"", IF(COUNT(G123:I123)=3, SUM(G123:I123), "No"), "")</f>
        <v>No</v>
      </c>
      <c r="M123" s="31" t="str">
        <f aca="false">IF(A123&lt;&gt;"", IF(COUNT(G123:H123)=2, SUM(G123:H123), "No"), "")</f>
        <v>No</v>
      </c>
      <c r="N123" s="31" t="str">
        <f aca="false">Table1[[#This Row],[Club]]&amp;":"&amp;Table1[[#Headers],[Male]]</f>
        <v>:Male</v>
      </c>
      <c r="P123" s="22" t="n">
        <v>122</v>
      </c>
      <c r="Q123" s="22" t="str">
        <f aca="false">IFERROR(VLOOKUP(P$1&amp;":"&amp;P123,'Finish order'!$C:$K,6,FALSE()),"")</f>
        <v/>
      </c>
      <c r="R123" s="22" t="str">
        <f aca="false">IFERROR(VLOOKUP(P$1&amp;":"&amp;P123,'Finish order'!$C:$K,9,FALSE()),"")</f>
        <v/>
      </c>
      <c r="S123" s="22" t="str">
        <f aca="false">IFERROR(VLOOKUP(P$1&amp;":"&amp;P123,'Finish order'!$C:$K,7,FALSE()),"")</f>
        <v/>
      </c>
      <c r="T123" s="30" t="str">
        <f aca="false">IFERROR(VLOOKUP(P$1&amp;":"&amp;P123,'Finish order'!$C:$K,5,FALSE()),"")</f>
        <v/>
      </c>
      <c r="U123" s="22" t="str">
        <f aca="false">IFERROR(VLOOKUP(P$1&amp;":"&amp;P123,'Finish order'!$C:$K,4,FALSE()),"")</f>
        <v/>
      </c>
      <c r="V123" s="31" t="str">
        <f aca="false" t="array" ref="V123:V123">IFERROR(SMALL(IF($S$2:$S1032=S123,$P$2:$P$911*1.001),1),"")</f>
        <v/>
      </c>
      <c r="W123" s="31" t="str">
        <f aca="false" t="array" ref="W123:W123">IFERROR(SMALL(IF($S$2:$S1032=S123,$P$2:$P$911*1.0001),2),"")</f>
        <v/>
      </c>
      <c r="X123" s="31" t="str">
        <f aca="false" t="array" ref="X123:X123">IFERROR(SMALL(IF($S$2:$S1032=S123,$P$2:$P$911*1.00001),3),"")</f>
        <v/>
      </c>
      <c r="Y123" s="31" t="str">
        <f aca="false" t="array" ref="Y123:Y123">IFERROR(SMALL(IF($S$2:$S1032=S123,$P$2:$P$911*1.000001),4),"")</f>
        <v/>
      </c>
      <c r="Z123" s="31" t="str">
        <f aca="false">IF(P123&lt;&gt;"", IF(COUNT(V123:Y123)=4, SUM(V123:Y123), "No"), "")</f>
        <v>No</v>
      </c>
      <c r="AA123" s="31" t="str">
        <f aca="false">IF(P123&lt;&gt;"", IF(COUNT(V123:X123)=3, SUM(V123:X123), "No"), "")</f>
        <v>No</v>
      </c>
      <c r="AB123" s="31" t="str">
        <f aca="false">IF(P123&lt;&gt;"", IF(COUNT(V123:W123)=2, SUM(V123:W123), "No"), "")</f>
        <v>No</v>
      </c>
      <c r="AC123" s="31" t="str">
        <f aca="false">Table4[[#This Row],[Club]]&amp;":"&amp;Table4[[#Headers],[Female]]</f>
        <v>:Female</v>
      </c>
      <c r="AH123" s="30"/>
      <c r="AO123" s="30"/>
      <c r="AV123" s="30"/>
      <c r="BC123" s="30"/>
      <c r="BJ123" s="30"/>
      <c r="BQ123" s="30"/>
      <c r="BX123" s="30"/>
      <c r="CE123" s="30"/>
      <c r="CL123" s="30"/>
      <c r="CS123" s="30"/>
      <c r="CZ123" s="30"/>
      <c r="DG123" s="30"/>
      <c r="DN123" s="30"/>
      <c r="DU123" s="30"/>
    </row>
    <row r="124" customFormat="false" ht="15" hidden="false" customHeight="false" outlineLevel="0" collapsed="false">
      <c r="A124" s="22" t="n">
        <v>123</v>
      </c>
      <c r="B124" s="22" t="str">
        <f aca="false">IFERROR(VLOOKUP($A$1&amp;":"&amp;A124,'Finish order'!C:K,6,FALSE()),"")</f>
        <v/>
      </c>
      <c r="C124" s="22" t="str">
        <f aca="false">IFERROR(VLOOKUP(A$1&amp;":"&amp;A124,'Finish order'!$C:$K,9,FALSE()),"")</f>
        <v/>
      </c>
      <c r="D124" s="22" t="str">
        <f aca="false">IFERROR(VLOOKUP(A$1&amp;":"&amp;A124,'Finish order'!$C:$K,7,FALSE()),"")</f>
        <v/>
      </c>
      <c r="E124" s="30" t="str">
        <f aca="false">IFERROR(VLOOKUP($A$1&amp;":"&amp;A124,'Finish order'!C:K,5,FALSE()),"")</f>
        <v/>
      </c>
      <c r="F124" s="22" t="str">
        <f aca="false">IFERROR(VLOOKUP($A$1&amp;":"&amp;A124,'Finish order'!C:K,4,FALSE()),"")</f>
        <v/>
      </c>
      <c r="G124" s="31" t="str">
        <f aca="false" t="array" ref="G124:G124">IFERROR(SMALL(IF($D$2:$D1033=D124,$A$2:$A$911*1.001),1),"")</f>
        <v/>
      </c>
      <c r="H124" s="31" t="str">
        <f aca="false" t="array" ref="H124:H124">IFERROR(SMALL(IF($D$2:$D1033=D124,$A$2:$A$911*1.0001),2),"")</f>
        <v/>
      </c>
      <c r="I124" s="31" t="str">
        <f aca="false" t="array" ref="I124:I124">IFERROR(SMALL(IF($D$2:$D1033=D124,$A$2:$A$911*1.00001),3),"")</f>
        <v/>
      </c>
      <c r="J124" s="31" t="str">
        <f aca="false" t="array" ref="J124:J124">IFERROR(SMALL(IF($D$2:$D1033=D124,$A$2:$A$911*1.000001),4),"")</f>
        <v/>
      </c>
      <c r="K124" s="31" t="str">
        <f aca="false">IF(A124&lt;&gt;"", IF(COUNT(G124:J124)=4, SUM(G124:J124), "No"), "")</f>
        <v>No</v>
      </c>
      <c r="L124" s="31" t="str">
        <f aca="false">IF(A124&lt;&gt;"", IF(COUNT(G124:I124)=3, SUM(G124:I124), "No"), "")</f>
        <v>No</v>
      </c>
      <c r="M124" s="31" t="str">
        <f aca="false">IF(A124&lt;&gt;"", IF(COUNT(G124:H124)=2, SUM(G124:H124), "No"), "")</f>
        <v>No</v>
      </c>
      <c r="N124" s="31" t="str">
        <f aca="false">Table1[[#This Row],[Club]]&amp;":"&amp;Table1[[#Headers],[Male]]</f>
        <v>:Male</v>
      </c>
      <c r="P124" s="22" t="n">
        <v>123</v>
      </c>
      <c r="Q124" s="22" t="str">
        <f aca="false">IFERROR(VLOOKUP(P$1&amp;":"&amp;P124,'Finish order'!$C:$K,6,FALSE()),"")</f>
        <v/>
      </c>
      <c r="R124" s="22" t="str">
        <f aca="false">IFERROR(VLOOKUP(P$1&amp;":"&amp;P124,'Finish order'!$C:$K,9,FALSE()),"")</f>
        <v/>
      </c>
      <c r="S124" s="22" t="str">
        <f aca="false">IFERROR(VLOOKUP(P$1&amp;":"&amp;P124,'Finish order'!$C:$K,7,FALSE()),"")</f>
        <v/>
      </c>
      <c r="T124" s="30" t="str">
        <f aca="false">IFERROR(VLOOKUP(P$1&amp;":"&amp;P124,'Finish order'!$C:$K,5,FALSE()),"")</f>
        <v/>
      </c>
      <c r="U124" s="22" t="str">
        <f aca="false">IFERROR(VLOOKUP(P$1&amp;":"&amp;P124,'Finish order'!$C:$K,4,FALSE()),"")</f>
        <v/>
      </c>
      <c r="V124" s="31" t="str">
        <f aca="false" t="array" ref="V124:V124">IFERROR(SMALL(IF($S$2:$S1033=S124,$P$2:$P$911*1.001),1),"")</f>
        <v/>
      </c>
      <c r="W124" s="31" t="str">
        <f aca="false" t="array" ref="W124:W124">IFERROR(SMALL(IF($S$2:$S1033=S124,$P$2:$P$911*1.0001),2),"")</f>
        <v/>
      </c>
      <c r="X124" s="31" t="str">
        <f aca="false" t="array" ref="X124:X124">IFERROR(SMALL(IF($S$2:$S1033=S124,$P$2:$P$911*1.00001),3),"")</f>
        <v/>
      </c>
      <c r="Y124" s="31" t="str">
        <f aca="false" t="array" ref="Y124:Y124">IFERROR(SMALL(IF($S$2:$S1033=S124,$P$2:$P$911*1.000001),4),"")</f>
        <v/>
      </c>
      <c r="Z124" s="31" t="str">
        <f aca="false">IF(P124&lt;&gt;"", IF(COUNT(V124:Y124)=4, SUM(V124:Y124), "No"), "")</f>
        <v>No</v>
      </c>
      <c r="AA124" s="31" t="str">
        <f aca="false">IF(P124&lt;&gt;"", IF(COUNT(V124:X124)=3, SUM(V124:X124), "No"), "")</f>
        <v>No</v>
      </c>
      <c r="AB124" s="31" t="str">
        <f aca="false">IF(P124&lt;&gt;"", IF(COUNT(V124:W124)=2, SUM(V124:W124), "No"), "")</f>
        <v>No</v>
      </c>
      <c r="AC124" s="31" t="str">
        <f aca="false">Table4[[#This Row],[Club]]&amp;":"&amp;Table4[[#Headers],[Female]]</f>
        <v>:Female</v>
      </c>
      <c r="AH124" s="30"/>
      <c r="AO124" s="30"/>
      <c r="AV124" s="30"/>
      <c r="BC124" s="30"/>
      <c r="BJ124" s="30"/>
      <c r="BQ124" s="30"/>
      <c r="BX124" s="30"/>
      <c r="CE124" s="30"/>
      <c r="CL124" s="30"/>
      <c r="CS124" s="30"/>
      <c r="CZ124" s="30"/>
      <c r="DG124" s="30"/>
      <c r="DN124" s="30"/>
      <c r="DU124" s="30"/>
    </row>
    <row r="125" customFormat="false" ht="15" hidden="false" customHeight="false" outlineLevel="0" collapsed="false">
      <c r="A125" s="22" t="n">
        <v>124</v>
      </c>
      <c r="B125" s="22" t="str">
        <f aca="false">IFERROR(VLOOKUP($A$1&amp;":"&amp;A125,'Finish order'!C:K,6,FALSE()),"")</f>
        <v/>
      </c>
      <c r="C125" s="22" t="str">
        <f aca="false">IFERROR(VLOOKUP(A$1&amp;":"&amp;A125,'Finish order'!$C:$K,9,FALSE()),"")</f>
        <v/>
      </c>
      <c r="D125" s="22" t="str">
        <f aca="false">IFERROR(VLOOKUP(A$1&amp;":"&amp;A125,'Finish order'!$C:$K,7,FALSE()),"")</f>
        <v/>
      </c>
      <c r="E125" s="30" t="str">
        <f aca="false">IFERROR(VLOOKUP($A$1&amp;":"&amp;A125,'Finish order'!C:K,5,FALSE()),"")</f>
        <v/>
      </c>
      <c r="F125" s="22" t="str">
        <f aca="false">IFERROR(VLOOKUP($A$1&amp;":"&amp;A125,'Finish order'!C:K,4,FALSE()),"")</f>
        <v/>
      </c>
      <c r="G125" s="31" t="str">
        <f aca="false" t="array" ref="G125:G125">IFERROR(SMALL(IF($D$2:$D1034=D125,$A$2:$A$911*1.001),1),"")</f>
        <v/>
      </c>
      <c r="H125" s="31" t="str">
        <f aca="false" t="array" ref="H125:H125">IFERROR(SMALL(IF($D$2:$D1034=D125,$A$2:$A$911*1.0001),2),"")</f>
        <v/>
      </c>
      <c r="I125" s="31" t="str">
        <f aca="false" t="array" ref="I125:I125">IFERROR(SMALL(IF($D$2:$D1034=D125,$A$2:$A$911*1.00001),3),"")</f>
        <v/>
      </c>
      <c r="J125" s="31" t="str">
        <f aca="false" t="array" ref="J125:J125">IFERROR(SMALL(IF($D$2:$D1034=D125,$A$2:$A$911*1.000001),4),"")</f>
        <v/>
      </c>
      <c r="K125" s="31" t="str">
        <f aca="false">IF(A125&lt;&gt;"", IF(COUNT(G125:J125)=4, SUM(G125:J125), "No"), "")</f>
        <v>No</v>
      </c>
      <c r="L125" s="31" t="str">
        <f aca="false">IF(A125&lt;&gt;"", IF(COUNT(G125:I125)=3, SUM(G125:I125), "No"), "")</f>
        <v>No</v>
      </c>
      <c r="M125" s="31" t="str">
        <f aca="false">IF(A125&lt;&gt;"", IF(COUNT(G125:H125)=2, SUM(G125:H125), "No"), "")</f>
        <v>No</v>
      </c>
      <c r="N125" s="31" t="str">
        <f aca="false">Table1[[#This Row],[Club]]&amp;":"&amp;Table1[[#Headers],[Male]]</f>
        <v>:Male</v>
      </c>
      <c r="P125" s="22" t="n">
        <v>124</v>
      </c>
      <c r="Q125" s="22" t="str">
        <f aca="false">IFERROR(VLOOKUP(P$1&amp;":"&amp;P125,'Finish order'!$C:$K,6,FALSE()),"")</f>
        <v/>
      </c>
      <c r="R125" s="22" t="str">
        <f aca="false">IFERROR(VLOOKUP(P$1&amp;":"&amp;P125,'Finish order'!$C:$K,9,FALSE()),"")</f>
        <v/>
      </c>
      <c r="S125" s="22" t="str">
        <f aca="false">IFERROR(VLOOKUP(P$1&amp;":"&amp;P125,'Finish order'!$C:$K,7,FALSE()),"")</f>
        <v/>
      </c>
      <c r="T125" s="30" t="str">
        <f aca="false">IFERROR(VLOOKUP(P$1&amp;":"&amp;P125,'Finish order'!$C:$K,5,FALSE()),"")</f>
        <v/>
      </c>
      <c r="U125" s="22" t="str">
        <f aca="false">IFERROR(VLOOKUP(P$1&amp;":"&amp;P125,'Finish order'!$C:$K,4,FALSE()),"")</f>
        <v/>
      </c>
      <c r="V125" s="31" t="str">
        <f aca="false" t="array" ref="V125:V125">IFERROR(SMALL(IF($S$2:$S1034=S125,$P$2:$P$911*1.001),1),"")</f>
        <v/>
      </c>
      <c r="W125" s="31" t="str">
        <f aca="false" t="array" ref="W125:W125">IFERROR(SMALL(IF($S$2:$S1034=S125,$P$2:$P$911*1.0001),2),"")</f>
        <v/>
      </c>
      <c r="X125" s="31" t="str">
        <f aca="false" t="array" ref="X125:X125">IFERROR(SMALL(IF($S$2:$S1034=S125,$P$2:$P$911*1.00001),3),"")</f>
        <v/>
      </c>
      <c r="Y125" s="31" t="str">
        <f aca="false" t="array" ref="Y125:Y125">IFERROR(SMALL(IF($S$2:$S1034=S125,$P$2:$P$911*1.000001),4),"")</f>
        <v/>
      </c>
      <c r="Z125" s="31" t="str">
        <f aca="false">IF(P125&lt;&gt;"", IF(COUNT(V125:Y125)=4, SUM(V125:Y125), "No"), "")</f>
        <v>No</v>
      </c>
      <c r="AA125" s="31" t="str">
        <f aca="false">IF(P125&lt;&gt;"", IF(COUNT(V125:X125)=3, SUM(V125:X125), "No"), "")</f>
        <v>No</v>
      </c>
      <c r="AB125" s="31" t="str">
        <f aca="false">IF(P125&lt;&gt;"", IF(COUNT(V125:W125)=2, SUM(V125:W125), "No"), "")</f>
        <v>No</v>
      </c>
      <c r="AC125" s="31" t="str">
        <f aca="false">Table4[[#This Row],[Club]]&amp;":"&amp;Table4[[#Headers],[Female]]</f>
        <v>:Female</v>
      </c>
      <c r="AH125" s="30"/>
      <c r="AO125" s="30"/>
      <c r="AV125" s="30"/>
      <c r="BC125" s="30"/>
      <c r="BJ125" s="30"/>
      <c r="BQ125" s="30"/>
      <c r="BX125" s="30"/>
      <c r="CE125" s="30"/>
      <c r="CL125" s="30"/>
      <c r="CS125" s="30"/>
      <c r="CZ125" s="30"/>
      <c r="DG125" s="30"/>
      <c r="DN125" s="30"/>
      <c r="DU125" s="30"/>
    </row>
    <row r="126" customFormat="false" ht="15" hidden="false" customHeight="false" outlineLevel="0" collapsed="false">
      <c r="A126" s="22" t="n">
        <v>125</v>
      </c>
      <c r="B126" s="22" t="str">
        <f aca="false">IFERROR(VLOOKUP($A$1&amp;":"&amp;A126,'Finish order'!C:K,6,FALSE()),"")</f>
        <v/>
      </c>
      <c r="C126" s="22" t="str">
        <f aca="false">IFERROR(VLOOKUP(A$1&amp;":"&amp;A126,'Finish order'!$C:$K,9,FALSE()),"")</f>
        <v/>
      </c>
      <c r="D126" s="22" t="str">
        <f aca="false">IFERROR(VLOOKUP(A$1&amp;":"&amp;A126,'Finish order'!$C:$K,7,FALSE()),"")</f>
        <v/>
      </c>
      <c r="E126" s="30" t="str">
        <f aca="false">IFERROR(VLOOKUP($A$1&amp;":"&amp;A126,'Finish order'!C:K,5,FALSE()),"")</f>
        <v/>
      </c>
      <c r="F126" s="22" t="str">
        <f aca="false">IFERROR(VLOOKUP($A$1&amp;":"&amp;A126,'Finish order'!C:K,4,FALSE()),"")</f>
        <v/>
      </c>
      <c r="G126" s="31" t="str">
        <f aca="false" t="array" ref="G126:G126">IFERROR(SMALL(IF($D$2:$D1035=D126,$A$2:$A$911*1.001),1),"")</f>
        <v/>
      </c>
      <c r="H126" s="31" t="str">
        <f aca="false" t="array" ref="H126:H126">IFERROR(SMALL(IF($D$2:$D1035=D126,$A$2:$A$911*1.0001),2),"")</f>
        <v/>
      </c>
      <c r="I126" s="31" t="str">
        <f aca="false" t="array" ref="I126:I126">IFERROR(SMALL(IF($D$2:$D1035=D126,$A$2:$A$911*1.00001),3),"")</f>
        <v/>
      </c>
      <c r="J126" s="31" t="str">
        <f aca="false" t="array" ref="J126:J126">IFERROR(SMALL(IF($D$2:$D1035=D126,$A$2:$A$911*1.000001),4),"")</f>
        <v/>
      </c>
      <c r="K126" s="31" t="str">
        <f aca="false">IF(A126&lt;&gt;"", IF(COUNT(G126:J126)=4, SUM(G126:J126), "No"), "")</f>
        <v>No</v>
      </c>
      <c r="L126" s="31" t="str">
        <f aca="false">IF(A126&lt;&gt;"", IF(COUNT(G126:I126)=3, SUM(G126:I126), "No"), "")</f>
        <v>No</v>
      </c>
      <c r="M126" s="31" t="str">
        <f aca="false">IF(A126&lt;&gt;"", IF(COUNT(G126:H126)=2, SUM(G126:H126), "No"), "")</f>
        <v>No</v>
      </c>
      <c r="N126" s="31" t="str">
        <f aca="false">Table1[[#This Row],[Club]]&amp;":"&amp;Table1[[#Headers],[Male]]</f>
        <v>:Male</v>
      </c>
      <c r="P126" s="22" t="n">
        <v>125</v>
      </c>
      <c r="Q126" s="22" t="str">
        <f aca="false">IFERROR(VLOOKUP(P$1&amp;":"&amp;P126,'Finish order'!$C:$K,6,FALSE()),"")</f>
        <v/>
      </c>
      <c r="R126" s="22" t="str">
        <f aca="false">IFERROR(VLOOKUP(P$1&amp;":"&amp;P126,'Finish order'!$C:$K,9,FALSE()),"")</f>
        <v/>
      </c>
      <c r="S126" s="22" t="str">
        <f aca="false">IFERROR(VLOOKUP(P$1&amp;":"&amp;P126,'Finish order'!$C:$K,7,FALSE()),"")</f>
        <v/>
      </c>
      <c r="T126" s="30" t="str">
        <f aca="false">IFERROR(VLOOKUP(P$1&amp;":"&amp;P126,'Finish order'!$C:$K,5,FALSE()),"")</f>
        <v/>
      </c>
      <c r="U126" s="22" t="str">
        <f aca="false">IFERROR(VLOOKUP(P$1&amp;":"&amp;P126,'Finish order'!$C:$K,4,FALSE()),"")</f>
        <v/>
      </c>
      <c r="V126" s="31" t="str">
        <f aca="false" t="array" ref="V126:V126">IFERROR(SMALL(IF($S$2:$S1035=S126,$P$2:$P$911*1.001),1),"")</f>
        <v/>
      </c>
      <c r="W126" s="31" t="str">
        <f aca="false" t="array" ref="W126:W126">IFERROR(SMALL(IF($S$2:$S1035=S126,$P$2:$P$911*1.0001),2),"")</f>
        <v/>
      </c>
      <c r="X126" s="31" t="str">
        <f aca="false" t="array" ref="X126:X126">IFERROR(SMALL(IF($S$2:$S1035=S126,$P$2:$P$911*1.00001),3),"")</f>
        <v/>
      </c>
      <c r="Y126" s="31" t="str">
        <f aca="false" t="array" ref="Y126:Y126">IFERROR(SMALL(IF($S$2:$S1035=S126,$P$2:$P$911*1.000001),4),"")</f>
        <v/>
      </c>
      <c r="Z126" s="31" t="str">
        <f aca="false">IF(P126&lt;&gt;"", IF(COUNT(V126:Y126)=4, SUM(V126:Y126), "No"), "")</f>
        <v>No</v>
      </c>
      <c r="AA126" s="31" t="str">
        <f aca="false">IF(P126&lt;&gt;"", IF(COUNT(V126:X126)=3, SUM(V126:X126), "No"), "")</f>
        <v>No</v>
      </c>
      <c r="AB126" s="31" t="str">
        <f aca="false">IF(P126&lt;&gt;"", IF(COUNT(V126:W126)=2, SUM(V126:W126), "No"), "")</f>
        <v>No</v>
      </c>
      <c r="AC126" s="31" t="str">
        <f aca="false">Table4[[#This Row],[Club]]&amp;":"&amp;Table4[[#Headers],[Female]]</f>
        <v>:Female</v>
      </c>
      <c r="AH126" s="30"/>
      <c r="AO126" s="30"/>
      <c r="AV126" s="30"/>
      <c r="BC126" s="30"/>
      <c r="BJ126" s="30"/>
      <c r="BQ126" s="30"/>
      <c r="BX126" s="30"/>
      <c r="CE126" s="30"/>
      <c r="CL126" s="30"/>
      <c r="CS126" s="30"/>
      <c r="CZ126" s="30"/>
      <c r="DG126" s="30"/>
      <c r="DN126" s="30"/>
      <c r="DU126" s="30"/>
    </row>
    <row r="127" customFormat="false" ht="15" hidden="false" customHeight="false" outlineLevel="0" collapsed="false">
      <c r="A127" s="22" t="n">
        <v>126</v>
      </c>
      <c r="B127" s="22" t="str">
        <f aca="false">IFERROR(VLOOKUP($A$1&amp;":"&amp;A127,'Finish order'!C:K,6,FALSE()),"")</f>
        <v/>
      </c>
      <c r="C127" s="22" t="str">
        <f aca="false">IFERROR(VLOOKUP(A$1&amp;":"&amp;A127,'Finish order'!$C:$K,9,FALSE()),"")</f>
        <v/>
      </c>
      <c r="D127" s="22" t="str">
        <f aca="false">IFERROR(VLOOKUP(A$1&amp;":"&amp;A127,'Finish order'!$C:$K,7,FALSE()),"")</f>
        <v/>
      </c>
      <c r="E127" s="30" t="str">
        <f aca="false">IFERROR(VLOOKUP($A$1&amp;":"&amp;A127,'Finish order'!C:K,5,FALSE()),"")</f>
        <v/>
      </c>
      <c r="F127" s="22" t="str">
        <f aca="false">IFERROR(VLOOKUP($A$1&amp;":"&amp;A127,'Finish order'!C:K,4,FALSE()),"")</f>
        <v/>
      </c>
      <c r="G127" s="31" t="str">
        <f aca="false" t="array" ref="G127:G127">IFERROR(SMALL(IF($D$2:$D1036=D127,$A$2:$A$911*1.001),1),"")</f>
        <v/>
      </c>
      <c r="H127" s="31" t="str">
        <f aca="false" t="array" ref="H127:H127">IFERROR(SMALL(IF($D$2:$D1036=D127,$A$2:$A$911*1.0001),2),"")</f>
        <v/>
      </c>
      <c r="I127" s="31" t="str">
        <f aca="false" t="array" ref="I127:I127">IFERROR(SMALL(IF($D$2:$D1036=D127,$A$2:$A$911*1.00001),3),"")</f>
        <v/>
      </c>
      <c r="J127" s="31" t="str">
        <f aca="false" t="array" ref="J127:J127">IFERROR(SMALL(IF($D$2:$D1036=D127,$A$2:$A$911*1.000001),4),"")</f>
        <v/>
      </c>
      <c r="K127" s="31" t="str">
        <f aca="false">IF(A127&lt;&gt;"", IF(COUNT(G127:J127)=4, SUM(G127:J127), "No"), "")</f>
        <v>No</v>
      </c>
      <c r="L127" s="31" t="str">
        <f aca="false">IF(A127&lt;&gt;"", IF(COUNT(G127:I127)=3, SUM(G127:I127), "No"), "")</f>
        <v>No</v>
      </c>
      <c r="M127" s="31" t="str">
        <f aca="false">IF(A127&lt;&gt;"", IF(COUNT(G127:H127)=2, SUM(G127:H127), "No"), "")</f>
        <v>No</v>
      </c>
      <c r="N127" s="31" t="str">
        <f aca="false">Table1[[#This Row],[Club]]&amp;":"&amp;Table1[[#Headers],[Male]]</f>
        <v>:Male</v>
      </c>
      <c r="P127" s="22" t="n">
        <v>126</v>
      </c>
      <c r="Q127" s="22" t="str">
        <f aca="false">IFERROR(VLOOKUP(P$1&amp;":"&amp;P127,'Finish order'!$C:$K,6,FALSE()),"")</f>
        <v/>
      </c>
      <c r="R127" s="22" t="str">
        <f aca="false">IFERROR(VLOOKUP(P$1&amp;":"&amp;P127,'Finish order'!$C:$K,9,FALSE()),"")</f>
        <v/>
      </c>
      <c r="S127" s="22" t="str">
        <f aca="false">IFERROR(VLOOKUP(P$1&amp;":"&amp;P127,'Finish order'!$C:$K,7,FALSE()),"")</f>
        <v/>
      </c>
      <c r="T127" s="30" t="str">
        <f aca="false">IFERROR(VLOOKUP(P$1&amp;":"&amp;P127,'Finish order'!$C:$K,5,FALSE()),"")</f>
        <v/>
      </c>
      <c r="U127" s="22" t="str">
        <f aca="false">IFERROR(VLOOKUP(P$1&amp;":"&amp;P127,'Finish order'!$C:$K,4,FALSE()),"")</f>
        <v/>
      </c>
      <c r="V127" s="31" t="str">
        <f aca="false" t="array" ref="V127:V127">IFERROR(SMALL(IF($S$2:$S1036=S127,$P$2:$P$911*1.001),1),"")</f>
        <v/>
      </c>
      <c r="W127" s="31" t="str">
        <f aca="false" t="array" ref="W127:W127">IFERROR(SMALL(IF($S$2:$S1036=S127,$P$2:$P$911*1.0001),2),"")</f>
        <v/>
      </c>
      <c r="X127" s="31" t="str">
        <f aca="false" t="array" ref="X127:X127">IFERROR(SMALL(IF($S$2:$S1036=S127,$P$2:$P$911*1.00001),3),"")</f>
        <v/>
      </c>
      <c r="Y127" s="31" t="str">
        <f aca="false" t="array" ref="Y127:Y127">IFERROR(SMALL(IF($S$2:$S1036=S127,$P$2:$P$911*1.000001),4),"")</f>
        <v/>
      </c>
      <c r="Z127" s="31" t="str">
        <f aca="false">IF(P127&lt;&gt;"", IF(COUNT(V127:Y127)=4, SUM(V127:Y127), "No"), "")</f>
        <v>No</v>
      </c>
      <c r="AA127" s="31" t="str">
        <f aca="false">IF(P127&lt;&gt;"", IF(COUNT(V127:X127)=3, SUM(V127:X127), "No"), "")</f>
        <v>No</v>
      </c>
      <c r="AB127" s="31" t="str">
        <f aca="false">IF(P127&lt;&gt;"", IF(COUNT(V127:W127)=2, SUM(V127:W127), "No"), "")</f>
        <v>No</v>
      </c>
      <c r="AC127" s="31" t="str">
        <f aca="false">Table4[[#This Row],[Club]]&amp;":"&amp;Table4[[#Headers],[Female]]</f>
        <v>:Female</v>
      </c>
    </row>
    <row r="128" customFormat="false" ht="15" hidden="false" customHeight="false" outlineLevel="0" collapsed="false">
      <c r="A128" s="22" t="n">
        <v>127</v>
      </c>
      <c r="B128" s="22" t="str">
        <f aca="false">IFERROR(VLOOKUP($A$1&amp;":"&amp;A128,'Finish order'!C:K,6,FALSE()),"")</f>
        <v/>
      </c>
      <c r="C128" s="22" t="str">
        <f aca="false">IFERROR(VLOOKUP(A$1&amp;":"&amp;A128,'Finish order'!$C:$K,9,FALSE()),"")</f>
        <v/>
      </c>
      <c r="D128" s="22" t="str">
        <f aca="false">IFERROR(VLOOKUP(A$1&amp;":"&amp;A128,'Finish order'!$C:$K,7,FALSE()),"")</f>
        <v/>
      </c>
      <c r="E128" s="30" t="str">
        <f aca="false">IFERROR(VLOOKUP($A$1&amp;":"&amp;A128,'Finish order'!C:K,5,FALSE()),"")</f>
        <v/>
      </c>
      <c r="F128" s="22" t="str">
        <f aca="false">IFERROR(VLOOKUP($A$1&amp;":"&amp;A128,'Finish order'!C:K,4,FALSE()),"")</f>
        <v/>
      </c>
      <c r="G128" s="31" t="str">
        <f aca="false" t="array" ref="G128:G128">IFERROR(SMALL(IF($D$2:$D1037=D128,$A$2:$A$911*1.001),1),"")</f>
        <v/>
      </c>
      <c r="H128" s="31" t="str">
        <f aca="false" t="array" ref="H128:H128">IFERROR(SMALL(IF($D$2:$D1037=D128,$A$2:$A$911*1.0001),2),"")</f>
        <v/>
      </c>
      <c r="I128" s="31" t="str">
        <f aca="false" t="array" ref="I128:I128">IFERROR(SMALL(IF($D$2:$D1037=D128,$A$2:$A$911*1.00001),3),"")</f>
        <v/>
      </c>
      <c r="J128" s="31" t="str">
        <f aca="false" t="array" ref="J128:J128">IFERROR(SMALL(IF($D$2:$D1037=D128,$A$2:$A$911*1.000001),4),"")</f>
        <v/>
      </c>
      <c r="K128" s="31" t="str">
        <f aca="false">IF(A128&lt;&gt;"", IF(COUNT(G128:J128)=4, SUM(G128:J128), "No"), "")</f>
        <v>No</v>
      </c>
      <c r="L128" s="31" t="str">
        <f aca="false">IF(A128&lt;&gt;"", IF(COUNT(G128:I128)=3, SUM(G128:I128), "No"), "")</f>
        <v>No</v>
      </c>
      <c r="M128" s="31" t="str">
        <f aca="false">IF(A128&lt;&gt;"", IF(COUNT(G128:H128)=2, SUM(G128:H128), "No"), "")</f>
        <v>No</v>
      </c>
      <c r="N128" s="31" t="str">
        <f aca="false">Table1[[#This Row],[Club]]&amp;":"&amp;Table1[[#Headers],[Male]]</f>
        <v>:Male</v>
      </c>
      <c r="P128" s="22" t="n">
        <v>127</v>
      </c>
      <c r="Q128" s="22" t="str">
        <f aca="false">IFERROR(VLOOKUP(P$1&amp;":"&amp;P128,'Finish order'!$C:$K,6,FALSE()),"")</f>
        <v/>
      </c>
      <c r="R128" s="22" t="str">
        <f aca="false">IFERROR(VLOOKUP(P$1&amp;":"&amp;P128,'Finish order'!$C:$K,9,FALSE()),"")</f>
        <v/>
      </c>
      <c r="S128" s="22" t="str">
        <f aca="false">IFERROR(VLOOKUP(P$1&amp;":"&amp;P128,'Finish order'!$C:$K,7,FALSE()),"")</f>
        <v/>
      </c>
      <c r="T128" s="30" t="str">
        <f aca="false">IFERROR(VLOOKUP(P$1&amp;":"&amp;P128,'Finish order'!$C:$K,5,FALSE()),"")</f>
        <v/>
      </c>
      <c r="U128" s="22" t="str">
        <f aca="false">IFERROR(VLOOKUP(P$1&amp;":"&amp;P128,'Finish order'!$C:$K,4,FALSE()),"")</f>
        <v/>
      </c>
      <c r="V128" s="31" t="str">
        <f aca="false" t="array" ref="V128:V128">IFERROR(SMALL(IF($S$2:$S1037=S128,$P$2:$P$911*1.001),1),"")</f>
        <v/>
      </c>
      <c r="W128" s="31" t="str">
        <f aca="false" t="array" ref="W128:W128">IFERROR(SMALL(IF($S$2:$S1037=S128,$P$2:$P$911*1.0001),2),"")</f>
        <v/>
      </c>
      <c r="X128" s="31" t="str">
        <f aca="false" t="array" ref="X128:X128">IFERROR(SMALL(IF($S$2:$S1037=S128,$P$2:$P$911*1.00001),3),"")</f>
        <v/>
      </c>
      <c r="Y128" s="31" t="str">
        <f aca="false" t="array" ref="Y128:Y128">IFERROR(SMALL(IF($S$2:$S1037=S128,$P$2:$P$911*1.000001),4),"")</f>
        <v/>
      </c>
      <c r="Z128" s="31" t="str">
        <f aca="false">IF(P128&lt;&gt;"", IF(COUNT(V128:Y128)=4, SUM(V128:Y128), "No"), "")</f>
        <v>No</v>
      </c>
      <c r="AA128" s="31" t="str">
        <f aca="false">IF(P128&lt;&gt;"", IF(COUNT(V128:X128)=3, SUM(V128:X128), "No"), "")</f>
        <v>No</v>
      </c>
      <c r="AB128" s="31" t="str">
        <f aca="false">IF(P128&lt;&gt;"", IF(COUNT(V128:W128)=2, SUM(V128:W128), "No"), "")</f>
        <v>No</v>
      </c>
      <c r="AC128" s="31" t="str">
        <f aca="false">Table4[[#This Row],[Club]]&amp;":"&amp;Table4[[#Headers],[Female]]</f>
        <v>:Female</v>
      </c>
    </row>
    <row r="129" customFormat="false" ht="15" hidden="false" customHeight="false" outlineLevel="0" collapsed="false">
      <c r="A129" s="22" t="n">
        <v>128</v>
      </c>
      <c r="B129" s="22" t="str">
        <f aca="false">IFERROR(VLOOKUP($A$1&amp;":"&amp;A129,'Finish order'!C:K,6,FALSE()),"")</f>
        <v/>
      </c>
      <c r="C129" s="22" t="str">
        <f aca="false">IFERROR(VLOOKUP(A$1&amp;":"&amp;A129,'Finish order'!$C:$K,9,FALSE()),"")</f>
        <v/>
      </c>
      <c r="D129" s="22" t="str">
        <f aca="false">IFERROR(VLOOKUP(A$1&amp;":"&amp;A129,'Finish order'!$C:$K,7,FALSE()),"")</f>
        <v/>
      </c>
      <c r="E129" s="30" t="str">
        <f aca="false">IFERROR(VLOOKUP($A$1&amp;":"&amp;A129,'Finish order'!C:K,5,FALSE()),"")</f>
        <v/>
      </c>
      <c r="F129" s="22" t="str">
        <f aca="false">IFERROR(VLOOKUP($A$1&amp;":"&amp;A129,'Finish order'!C:K,4,FALSE()),"")</f>
        <v/>
      </c>
      <c r="G129" s="31" t="str">
        <f aca="false" t="array" ref="G129:G129">IFERROR(SMALL(IF($D$2:$D1038=D129,$A$2:$A$911*1.001),1),"")</f>
        <v/>
      </c>
      <c r="H129" s="31" t="str">
        <f aca="false" t="array" ref="H129:H129">IFERROR(SMALL(IF($D$2:$D1038=D129,$A$2:$A$911*1.0001),2),"")</f>
        <v/>
      </c>
      <c r="I129" s="31" t="str">
        <f aca="false" t="array" ref="I129:I129">IFERROR(SMALL(IF($D$2:$D1038=D129,$A$2:$A$911*1.00001),3),"")</f>
        <v/>
      </c>
      <c r="J129" s="31" t="str">
        <f aca="false" t="array" ref="J129:J129">IFERROR(SMALL(IF($D$2:$D1038=D129,$A$2:$A$911*1.000001),4),"")</f>
        <v/>
      </c>
      <c r="K129" s="31" t="str">
        <f aca="false">IF(A129&lt;&gt;"", IF(COUNT(G129:J129)=4, SUM(G129:J129), "No"), "")</f>
        <v>No</v>
      </c>
      <c r="L129" s="31" t="str">
        <f aca="false">IF(A129&lt;&gt;"", IF(COUNT(G129:I129)=3, SUM(G129:I129), "No"), "")</f>
        <v>No</v>
      </c>
      <c r="M129" s="31" t="str">
        <f aca="false">IF(A129&lt;&gt;"", IF(COUNT(G129:H129)=2, SUM(G129:H129), "No"), "")</f>
        <v>No</v>
      </c>
      <c r="N129" s="31" t="str">
        <f aca="false">Table1[[#This Row],[Club]]&amp;":"&amp;Table1[[#Headers],[Male]]</f>
        <v>:Male</v>
      </c>
      <c r="P129" s="22" t="n">
        <v>128</v>
      </c>
      <c r="Q129" s="22" t="str">
        <f aca="false">IFERROR(VLOOKUP(P$1&amp;":"&amp;P129,'Finish order'!$C:$K,6,FALSE()),"")</f>
        <v/>
      </c>
      <c r="R129" s="22" t="str">
        <f aca="false">IFERROR(VLOOKUP(P$1&amp;":"&amp;P129,'Finish order'!$C:$K,9,FALSE()),"")</f>
        <v/>
      </c>
      <c r="S129" s="22" t="str">
        <f aca="false">IFERROR(VLOOKUP(P$1&amp;":"&amp;P129,'Finish order'!$C:$K,7,FALSE()),"")</f>
        <v/>
      </c>
      <c r="T129" s="30" t="str">
        <f aca="false">IFERROR(VLOOKUP(P$1&amp;":"&amp;P129,'Finish order'!$C:$K,5,FALSE()),"")</f>
        <v/>
      </c>
      <c r="U129" s="22" t="str">
        <f aca="false">IFERROR(VLOOKUP(P$1&amp;":"&amp;P129,'Finish order'!$C:$K,4,FALSE()),"")</f>
        <v/>
      </c>
      <c r="V129" s="31" t="str">
        <f aca="false" t="array" ref="V129:V129">IFERROR(SMALL(IF($S$2:$S1038=S129,$P$2:$P$911*1.001),1),"")</f>
        <v/>
      </c>
      <c r="W129" s="31" t="str">
        <f aca="false" t="array" ref="W129:W129">IFERROR(SMALL(IF($S$2:$S1038=S129,$P$2:$P$911*1.0001),2),"")</f>
        <v/>
      </c>
      <c r="X129" s="31" t="str">
        <f aca="false" t="array" ref="X129:X129">IFERROR(SMALL(IF($S$2:$S1038=S129,$P$2:$P$911*1.00001),3),"")</f>
        <v/>
      </c>
      <c r="Y129" s="31" t="str">
        <f aca="false" t="array" ref="Y129:Y129">IFERROR(SMALL(IF($S$2:$S1038=S129,$P$2:$P$911*1.000001),4),"")</f>
        <v/>
      </c>
      <c r="Z129" s="31" t="str">
        <f aca="false">IF(P129&lt;&gt;"", IF(COUNT(V129:Y129)=4, SUM(V129:Y129), "No"), "")</f>
        <v>No</v>
      </c>
      <c r="AA129" s="31" t="str">
        <f aca="false">IF(P129&lt;&gt;"", IF(COUNT(V129:X129)=3, SUM(V129:X129), "No"), "")</f>
        <v>No</v>
      </c>
      <c r="AB129" s="31" t="str">
        <f aca="false">IF(P129&lt;&gt;"", IF(COUNT(V129:W129)=2, SUM(V129:W129), "No"), "")</f>
        <v>No</v>
      </c>
      <c r="AC129" s="31" t="str">
        <f aca="false">Table4[[#This Row],[Club]]&amp;":"&amp;Table4[[#Headers],[Female]]</f>
        <v>:Female</v>
      </c>
    </row>
    <row r="130" customFormat="false" ht="15" hidden="false" customHeight="false" outlineLevel="0" collapsed="false">
      <c r="A130" s="22" t="n">
        <v>129</v>
      </c>
      <c r="B130" s="22" t="str">
        <f aca="false">IFERROR(VLOOKUP($A$1&amp;":"&amp;A130,'Finish order'!C:K,6,FALSE()),"")</f>
        <v/>
      </c>
      <c r="C130" s="22" t="str">
        <f aca="false">IFERROR(VLOOKUP(A$1&amp;":"&amp;A130,'Finish order'!$C:$K,9,FALSE()),"")</f>
        <v/>
      </c>
      <c r="D130" s="22" t="str">
        <f aca="false">IFERROR(VLOOKUP(A$1&amp;":"&amp;A130,'Finish order'!$C:$K,7,FALSE()),"")</f>
        <v/>
      </c>
      <c r="E130" s="30" t="str">
        <f aca="false">IFERROR(VLOOKUP($A$1&amp;":"&amp;A130,'Finish order'!C:K,5,FALSE()),"")</f>
        <v/>
      </c>
      <c r="F130" s="22" t="str">
        <f aca="false">IFERROR(VLOOKUP($A$1&amp;":"&amp;A130,'Finish order'!C:K,4,FALSE()),"")</f>
        <v/>
      </c>
      <c r="G130" s="31" t="str">
        <f aca="false" t="array" ref="G130:G130">IFERROR(SMALL(IF($D$2:$D1039=D130,$A$2:$A$911*1.001),1),"")</f>
        <v/>
      </c>
      <c r="H130" s="31" t="str">
        <f aca="false" t="array" ref="H130:H130">IFERROR(SMALL(IF($D$2:$D1039=D130,$A$2:$A$911*1.0001),2),"")</f>
        <v/>
      </c>
      <c r="I130" s="31" t="str">
        <f aca="false" t="array" ref="I130:I130">IFERROR(SMALL(IF($D$2:$D1039=D130,$A$2:$A$911*1.00001),3),"")</f>
        <v/>
      </c>
      <c r="J130" s="31" t="str">
        <f aca="false" t="array" ref="J130:J130">IFERROR(SMALL(IF($D$2:$D1039=D130,$A$2:$A$911*1.000001),4),"")</f>
        <v/>
      </c>
      <c r="K130" s="31" t="str">
        <f aca="false">IF(A130&lt;&gt;"", IF(COUNT(G130:J130)=4, SUM(G130:J130), "No"), "")</f>
        <v>No</v>
      </c>
      <c r="L130" s="31" t="str">
        <f aca="false">IF(A130&lt;&gt;"", IF(COUNT(G130:I130)=3, SUM(G130:I130), "No"), "")</f>
        <v>No</v>
      </c>
      <c r="M130" s="31" t="str">
        <f aca="false">IF(A130&lt;&gt;"", IF(COUNT(G130:H130)=2, SUM(G130:H130), "No"), "")</f>
        <v>No</v>
      </c>
      <c r="N130" s="31" t="str">
        <f aca="false">Table1[[#This Row],[Club]]&amp;":"&amp;Table1[[#Headers],[Male]]</f>
        <v>:Male</v>
      </c>
      <c r="P130" s="22" t="n">
        <v>129</v>
      </c>
      <c r="Q130" s="22" t="str">
        <f aca="false">IFERROR(VLOOKUP(P$1&amp;":"&amp;P130,'Finish order'!$C:$K,6,FALSE()),"")</f>
        <v/>
      </c>
      <c r="R130" s="22" t="str">
        <f aca="false">IFERROR(VLOOKUP(P$1&amp;":"&amp;P130,'Finish order'!$C:$K,9,FALSE()),"")</f>
        <v/>
      </c>
      <c r="S130" s="22" t="str">
        <f aca="false">IFERROR(VLOOKUP(P$1&amp;":"&amp;P130,'Finish order'!$C:$K,7,FALSE()),"")</f>
        <v/>
      </c>
      <c r="T130" s="30" t="str">
        <f aca="false">IFERROR(VLOOKUP(P$1&amp;":"&amp;P130,'Finish order'!$C:$K,5,FALSE()),"")</f>
        <v/>
      </c>
      <c r="U130" s="22" t="str">
        <f aca="false">IFERROR(VLOOKUP(P$1&amp;":"&amp;P130,'Finish order'!$C:$K,4,FALSE()),"")</f>
        <v/>
      </c>
      <c r="V130" s="31" t="str">
        <f aca="false" t="array" ref="V130:V130">IFERROR(SMALL(IF($S$2:$S1039=S130,$P$2:$P$911*1.001),1),"")</f>
        <v/>
      </c>
      <c r="W130" s="31" t="str">
        <f aca="false" t="array" ref="W130:W130">IFERROR(SMALL(IF($S$2:$S1039=S130,$P$2:$P$911*1.0001),2),"")</f>
        <v/>
      </c>
      <c r="X130" s="31" t="str">
        <f aca="false" t="array" ref="X130:X130">IFERROR(SMALL(IF($S$2:$S1039=S130,$P$2:$P$911*1.00001),3),"")</f>
        <v/>
      </c>
      <c r="Y130" s="31" t="str">
        <f aca="false" t="array" ref="Y130:Y130">IFERROR(SMALL(IF($S$2:$S1039=S130,$P$2:$P$911*1.000001),4),"")</f>
        <v/>
      </c>
      <c r="Z130" s="31" t="str">
        <f aca="false">IF(P130&lt;&gt;"", IF(COUNT(V130:Y130)=4, SUM(V130:Y130), "No"), "")</f>
        <v>No</v>
      </c>
      <c r="AA130" s="31" t="str">
        <f aca="false">IF(P130&lt;&gt;"", IF(COUNT(V130:X130)=3, SUM(V130:X130), "No"), "")</f>
        <v>No</v>
      </c>
      <c r="AB130" s="31" t="str">
        <f aca="false">IF(P130&lt;&gt;"", IF(COUNT(V130:W130)=2, SUM(V130:W130), "No"), "")</f>
        <v>No</v>
      </c>
      <c r="AC130" s="31" t="str">
        <f aca="false">Table4[[#This Row],[Club]]&amp;":"&amp;Table4[[#Headers],[Female]]</f>
        <v>:Female</v>
      </c>
    </row>
    <row r="131" customFormat="false" ht="15" hidden="false" customHeight="false" outlineLevel="0" collapsed="false">
      <c r="A131" s="22" t="n">
        <v>130</v>
      </c>
      <c r="B131" s="22" t="str">
        <f aca="false">IFERROR(VLOOKUP($A$1&amp;":"&amp;A131,'Finish order'!C:K,6,FALSE()),"")</f>
        <v/>
      </c>
      <c r="C131" s="22" t="str">
        <f aca="false">IFERROR(VLOOKUP(A$1&amp;":"&amp;A131,'Finish order'!$C:$K,9,FALSE()),"")</f>
        <v/>
      </c>
      <c r="D131" s="22" t="str">
        <f aca="false">IFERROR(VLOOKUP(A$1&amp;":"&amp;A131,'Finish order'!$C:$K,7,FALSE()),"")</f>
        <v/>
      </c>
      <c r="E131" s="30" t="str">
        <f aca="false">IFERROR(VLOOKUP($A$1&amp;":"&amp;A131,'Finish order'!C:K,5,FALSE()),"")</f>
        <v/>
      </c>
      <c r="F131" s="22" t="str">
        <f aca="false">IFERROR(VLOOKUP($A$1&amp;":"&amp;A131,'Finish order'!C:K,4,FALSE()),"")</f>
        <v/>
      </c>
      <c r="G131" s="31" t="str">
        <f aca="false" t="array" ref="G131:G131">IFERROR(SMALL(IF($D$2:$D1040=D131,$A$2:$A$911*1.001),1),"")</f>
        <v/>
      </c>
      <c r="H131" s="31" t="str">
        <f aca="false" t="array" ref="H131:H131">IFERROR(SMALL(IF($D$2:$D1040=D131,$A$2:$A$911*1.0001),2),"")</f>
        <v/>
      </c>
      <c r="I131" s="31" t="str">
        <f aca="false" t="array" ref="I131:I131">IFERROR(SMALL(IF($D$2:$D1040=D131,$A$2:$A$911*1.00001),3),"")</f>
        <v/>
      </c>
      <c r="J131" s="31" t="str">
        <f aca="false" t="array" ref="J131:J131">IFERROR(SMALL(IF($D$2:$D1040=D131,$A$2:$A$911*1.000001),4),"")</f>
        <v/>
      </c>
      <c r="K131" s="31" t="str">
        <f aca="false">IF(A131&lt;&gt;"", IF(COUNT(G131:J131)=4, SUM(G131:J131), "No"), "")</f>
        <v>No</v>
      </c>
      <c r="L131" s="31" t="str">
        <f aca="false">IF(A131&lt;&gt;"", IF(COUNT(G131:I131)=3, SUM(G131:I131), "No"), "")</f>
        <v>No</v>
      </c>
      <c r="M131" s="31" t="str">
        <f aca="false">IF(A131&lt;&gt;"", IF(COUNT(G131:H131)=2, SUM(G131:H131), "No"), "")</f>
        <v>No</v>
      </c>
      <c r="N131" s="31" t="str">
        <f aca="false">Table1[[#This Row],[Club]]&amp;":"&amp;Table1[[#Headers],[Male]]</f>
        <v>:Male</v>
      </c>
      <c r="P131" s="22" t="n">
        <v>130</v>
      </c>
      <c r="Q131" s="22" t="str">
        <f aca="false">IFERROR(VLOOKUP(P$1&amp;":"&amp;P131,'Finish order'!$C:$K,6,FALSE()),"")</f>
        <v/>
      </c>
      <c r="R131" s="22" t="str">
        <f aca="false">IFERROR(VLOOKUP(P$1&amp;":"&amp;P131,'Finish order'!$C:$K,9,FALSE()),"")</f>
        <v/>
      </c>
      <c r="S131" s="22" t="str">
        <f aca="false">IFERROR(VLOOKUP(P$1&amp;":"&amp;P131,'Finish order'!$C:$K,7,FALSE()),"")</f>
        <v/>
      </c>
      <c r="T131" s="30" t="str">
        <f aca="false">IFERROR(VLOOKUP(P$1&amp;":"&amp;P131,'Finish order'!$C:$K,5,FALSE()),"")</f>
        <v/>
      </c>
      <c r="U131" s="22" t="str">
        <f aca="false">IFERROR(VLOOKUP(P$1&amp;":"&amp;P131,'Finish order'!$C:$K,4,FALSE()),"")</f>
        <v/>
      </c>
      <c r="V131" s="31" t="str">
        <f aca="false" t="array" ref="V131:V131">IFERROR(SMALL(IF($S$2:$S1040=S131,$P$2:$P$911*1.001),1),"")</f>
        <v/>
      </c>
      <c r="W131" s="31" t="str">
        <f aca="false" t="array" ref="W131:W131">IFERROR(SMALL(IF($S$2:$S1040=S131,$P$2:$P$911*1.0001),2),"")</f>
        <v/>
      </c>
      <c r="X131" s="31" t="str">
        <f aca="false" t="array" ref="X131:X131">IFERROR(SMALL(IF($S$2:$S1040=S131,$P$2:$P$911*1.00001),3),"")</f>
        <v/>
      </c>
      <c r="Y131" s="31" t="str">
        <f aca="false" t="array" ref="Y131:Y131">IFERROR(SMALL(IF($S$2:$S1040=S131,$P$2:$P$911*1.000001),4),"")</f>
        <v/>
      </c>
      <c r="Z131" s="31" t="str">
        <f aca="false">IF(P131&lt;&gt;"", IF(COUNT(V131:Y131)=4, SUM(V131:Y131), "No"), "")</f>
        <v>No</v>
      </c>
      <c r="AA131" s="31" t="str">
        <f aca="false">IF(P131&lt;&gt;"", IF(COUNT(V131:X131)=3, SUM(V131:X131), "No"), "")</f>
        <v>No</v>
      </c>
      <c r="AB131" s="31" t="str">
        <f aca="false">IF(P131&lt;&gt;"", IF(COUNT(V131:W131)=2, SUM(V131:W131), "No"), "")</f>
        <v>No</v>
      </c>
      <c r="AC131" s="31" t="str">
        <f aca="false">Table4[[#This Row],[Club]]&amp;":"&amp;Table4[[#Headers],[Female]]</f>
        <v>:Female</v>
      </c>
    </row>
    <row r="132" customFormat="false" ht="15" hidden="false" customHeight="false" outlineLevel="0" collapsed="false">
      <c r="A132" s="22" t="n">
        <v>131</v>
      </c>
      <c r="B132" s="22" t="str">
        <f aca="false">IFERROR(VLOOKUP($A$1&amp;":"&amp;A132,'Finish order'!C:K,6,FALSE()),"")</f>
        <v/>
      </c>
      <c r="C132" s="22" t="str">
        <f aca="false">IFERROR(VLOOKUP(A$1&amp;":"&amp;A132,'Finish order'!$C:$K,9,FALSE()),"")</f>
        <v/>
      </c>
      <c r="D132" s="22" t="str">
        <f aca="false">IFERROR(VLOOKUP(A$1&amp;":"&amp;A132,'Finish order'!$C:$K,7,FALSE()),"")</f>
        <v/>
      </c>
      <c r="E132" s="30" t="str">
        <f aca="false">IFERROR(VLOOKUP($A$1&amp;":"&amp;A132,'Finish order'!C:K,5,FALSE()),"")</f>
        <v/>
      </c>
      <c r="F132" s="22" t="str">
        <f aca="false">IFERROR(VLOOKUP($A$1&amp;":"&amp;A132,'Finish order'!C:K,4,FALSE()),"")</f>
        <v/>
      </c>
      <c r="G132" s="31" t="str">
        <f aca="false" t="array" ref="G132:G132">IFERROR(SMALL(IF($D$2:$D1041=D132,$A$2:$A$911*1.001),1),"")</f>
        <v/>
      </c>
      <c r="H132" s="31" t="str">
        <f aca="false" t="array" ref="H132:H132">IFERROR(SMALL(IF($D$2:$D1041=D132,$A$2:$A$911*1.0001),2),"")</f>
        <v/>
      </c>
      <c r="I132" s="31" t="str">
        <f aca="false" t="array" ref="I132:I132">IFERROR(SMALL(IF($D$2:$D1041=D132,$A$2:$A$911*1.00001),3),"")</f>
        <v/>
      </c>
      <c r="J132" s="31" t="str">
        <f aca="false" t="array" ref="J132:J132">IFERROR(SMALL(IF($D$2:$D1041=D132,$A$2:$A$911*1.000001),4),"")</f>
        <v/>
      </c>
      <c r="K132" s="31" t="str">
        <f aca="false">IF(A132&lt;&gt;"", IF(COUNT(G132:J132)=4, SUM(G132:J132), "No"), "")</f>
        <v>No</v>
      </c>
      <c r="L132" s="31" t="str">
        <f aca="false">IF(A132&lt;&gt;"", IF(COUNT(G132:I132)=3, SUM(G132:I132), "No"), "")</f>
        <v>No</v>
      </c>
      <c r="M132" s="31" t="str">
        <f aca="false">IF(A132&lt;&gt;"", IF(COUNT(G132:H132)=2, SUM(G132:H132), "No"), "")</f>
        <v>No</v>
      </c>
      <c r="N132" s="31" t="str">
        <f aca="false">Table1[[#This Row],[Club]]&amp;":"&amp;Table1[[#Headers],[Male]]</f>
        <v>:Male</v>
      </c>
      <c r="P132" s="22" t="n">
        <v>131</v>
      </c>
      <c r="Q132" s="22" t="str">
        <f aca="false">IFERROR(VLOOKUP(P$1&amp;":"&amp;P132,'Finish order'!$C:$K,6,FALSE()),"")</f>
        <v/>
      </c>
      <c r="R132" s="22" t="str">
        <f aca="false">IFERROR(VLOOKUP(P$1&amp;":"&amp;P132,'Finish order'!$C:$K,9,FALSE()),"")</f>
        <v/>
      </c>
      <c r="S132" s="22" t="str">
        <f aca="false">IFERROR(VLOOKUP(P$1&amp;":"&amp;P132,'Finish order'!$C:$K,7,FALSE()),"")</f>
        <v/>
      </c>
      <c r="T132" s="30" t="str">
        <f aca="false">IFERROR(VLOOKUP(P$1&amp;":"&amp;P132,'Finish order'!$C:$K,5,FALSE()),"")</f>
        <v/>
      </c>
      <c r="U132" s="22" t="str">
        <f aca="false">IFERROR(VLOOKUP(P$1&amp;":"&amp;P132,'Finish order'!$C:$K,4,FALSE()),"")</f>
        <v/>
      </c>
      <c r="V132" s="31" t="str">
        <f aca="false" t="array" ref="V132:V132">IFERROR(SMALL(IF($S$2:$S1041=S132,$P$2:$P$911*1.001),1),"")</f>
        <v/>
      </c>
      <c r="W132" s="31" t="str">
        <f aca="false" t="array" ref="W132:W132">IFERROR(SMALL(IF($S$2:$S1041=S132,$P$2:$P$911*1.0001),2),"")</f>
        <v/>
      </c>
      <c r="X132" s="31" t="str">
        <f aca="false" t="array" ref="X132:X132">IFERROR(SMALL(IF($S$2:$S1041=S132,$P$2:$P$911*1.00001),3),"")</f>
        <v/>
      </c>
      <c r="Y132" s="31" t="str">
        <f aca="false" t="array" ref="Y132:Y132">IFERROR(SMALL(IF($S$2:$S1041=S132,$P$2:$P$911*1.000001),4),"")</f>
        <v/>
      </c>
      <c r="Z132" s="31" t="str">
        <f aca="false">IF(P132&lt;&gt;"", IF(COUNT(V132:Y132)=4, SUM(V132:Y132), "No"), "")</f>
        <v>No</v>
      </c>
      <c r="AA132" s="31" t="str">
        <f aca="false">IF(P132&lt;&gt;"", IF(COUNT(V132:X132)=3, SUM(V132:X132), "No"), "")</f>
        <v>No</v>
      </c>
      <c r="AB132" s="31" t="str">
        <f aca="false">IF(P132&lt;&gt;"", IF(COUNT(V132:W132)=2, SUM(V132:W132), "No"), "")</f>
        <v>No</v>
      </c>
      <c r="AC132" s="31" t="str">
        <f aca="false">Table4[[#This Row],[Club]]&amp;":"&amp;Table4[[#Headers],[Female]]</f>
        <v>:Female</v>
      </c>
    </row>
    <row r="133" customFormat="false" ht="15" hidden="false" customHeight="false" outlineLevel="0" collapsed="false">
      <c r="A133" s="22" t="n">
        <v>132</v>
      </c>
      <c r="B133" s="22" t="str">
        <f aca="false">IFERROR(VLOOKUP($A$1&amp;":"&amp;A133,'Finish order'!C:K,6,FALSE()),"")</f>
        <v/>
      </c>
      <c r="C133" s="22" t="str">
        <f aca="false">IFERROR(VLOOKUP(A$1&amp;":"&amp;A133,'Finish order'!$C:$K,9,FALSE()),"")</f>
        <v/>
      </c>
      <c r="D133" s="22" t="str">
        <f aca="false">IFERROR(VLOOKUP(A$1&amp;":"&amp;A133,'Finish order'!$C:$K,7,FALSE()),"")</f>
        <v/>
      </c>
      <c r="E133" s="30" t="str">
        <f aca="false">IFERROR(VLOOKUP($A$1&amp;":"&amp;A133,'Finish order'!C:K,5,FALSE()),"")</f>
        <v/>
      </c>
      <c r="F133" s="22" t="str">
        <f aca="false">IFERROR(VLOOKUP($A$1&amp;":"&amp;A133,'Finish order'!C:K,4,FALSE()),"")</f>
        <v/>
      </c>
      <c r="G133" s="31" t="str">
        <f aca="false" t="array" ref="G133:G133">IFERROR(SMALL(IF($D$2:$D1042=D133,$A$2:$A$911*1.001),1),"")</f>
        <v/>
      </c>
      <c r="H133" s="31" t="str">
        <f aca="false" t="array" ref="H133:H133">IFERROR(SMALL(IF($D$2:$D1042=D133,$A$2:$A$911*1.0001),2),"")</f>
        <v/>
      </c>
      <c r="I133" s="31" t="str">
        <f aca="false" t="array" ref="I133:I133">IFERROR(SMALL(IF($D$2:$D1042=D133,$A$2:$A$911*1.00001),3),"")</f>
        <v/>
      </c>
      <c r="J133" s="31" t="str">
        <f aca="false" t="array" ref="J133:J133">IFERROR(SMALL(IF($D$2:$D1042=D133,$A$2:$A$911*1.000001),4),"")</f>
        <v/>
      </c>
      <c r="K133" s="31" t="str">
        <f aca="false">IF(A133&lt;&gt;"", IF(COUNT(G133:J133)=4, SUM(G133:J133), "No"), "")</f>
        <v>No</v>
      </c>
      <c r="L133" s="31" t="str">
        <f aca="false">IF(A133&lt;&gt;"", IF(COUNT(G133:I133)=3, SUM(G133:I133), "No"), "")</f>
        <v>No</v>
      </c>
      <c r="M133" s="31" t="str">
        <f aca="false">IF(A133&lt;&gt;"", IF(COUNT(G133:H133)=2, SUM(G133:H133), "No"), "")</f>
        <v>No</v>
      </c>
      <c r="N133" s="31" t="str">
        <f aca="false">Table1[[#This Row],[Club]]&amp;":"&amp;Table1[[#Headers],[Male]]</f>
        <v>:Male</v>
      </c>
      <c r="P133" s="22" t="n">
        <v>132</v>
      </c>
      <c r="Q133" s="22" t="str">
        <f aca="false">IFERROR(VLOOKUP(P$1&amp;":"&amp;P133,'Finish order'!$C:$K,6,FALSE()),"")</f>
        <v/>
      </c>
      <c r="R133" s="22" t="str">
        <f aca="false">IFERROR(VLOOKUP(P$1&amp;":"&amp;P133,'Finish order'!$C:$K,9,FALSE()),"")</f>
        <v/>
      </c>
      <c r="S133" s="22" t="str">
        <f aca="false">IFERROR(VLOOKUP(P$1&amp;":"&amp;P133,'Finish order'!$C:$K,7,FALSE()),"")</f>
        <v/>
      </c>
      <c r="T133" s="30" t="str">
        <f aca="false">IFERROR(VLOOKUP(P$1&amp;":"&amp;P133,'Finish order'!$C:$K,5,FALSE()),"")</f>
        <v/>
      </c>
      <c r="U133" s="22" t="str">
        <f aca="false">IFERROR(VLOOKUP(P$1&amp;":"&amp;P133,'Finish order'!$C:$K,4,FALSE()),"")</f>
        <v/>
      </c>
      <c r="V133" s="31" t="str">
        <f aca="false" t="array" ref="V133:V133">IFERROR(SMALL(IF($S$2:$S1042=S133,$P$2:$P$911*1.001),1),"")</f>
        <v/>
      </c>
      <c r="W133" s="31" t="str">
        <f aca="false" t="array" ref="W133:W133">IFERROR(SMALL(IF($S$2:$S1042=S133,$P$2:$P$911*1.0001),2),"")</f>
        <v/>
      </c>
      <c r="X133" s="31" t="str">
        <f aca="false" t="array" ref="X133:X133">IFERROR(SMALL(IF($S$2:$S1042=S133,$P$2:$P$911*1.00001),3),"")</f>
        <v/>
      </c>
      <c r="Y133" s="31" t="str">
        <f aca="false" t="array" ref="Y133:Y133">IFERROR(SMALL(IF($S$2:$S1042=S133,$P$2:$P$911*1.000001),4),"")</f>
        <v/>
      </c>
      <c r="Z133" s="31" t="str">
        <f aca="false">IF(P133&lt;&gt;"", IF(COUNT(V133:Y133)=4, SUM(V133:Y133), "No"), "")</f>
        <v>No</v>
      </c>
      <c r="AA133" s="31" t="str">
        <f aca="false">IF(P133&lt;&gt;"", IF(COUNT(V133:X133)=3, SUM(V133:X133), "No"), "")</f>
        <v>No</v>
      </c>
      <c r="AB133" s="31" t="str">
        <f aca="false">IF(P133&lt;&gt;"", IF(COUNT(V133:W133)=2, SUM(V133:W133), "No"), "")</f>
        <v>No</v>
      </c>
      <c r="AC133" s="31" t="str">
        <f aca="false">Table4[[#This Row],[Club]]&amp;":"&amp;Table4[[#Headers],[Female]]</f>
        <v>:Female</v>
      </c>
    </row>
    <row r="134" customFormat="false" ht="15" hidden="false" customHeight="false" outlineLevel="0" collapsed="false">
      <c r="A134" s="22" t="n">
        <v>133</v>
      </c>
      <c r="B134" s="22" t="str">
        <f aca="false">IFERROR(VLOOKUP($A$1&amp;":"&amp;A134,'Finish order'!C:K,6,FALSE()),"")</f>
        <v/>
      </c>
      <c r="C134" s="22" t="str">
        <f aca="false">IFERROR(VLOOKUP(A$1&amp;":"&amp;A134,'Finish order'!$C:$K,9,FALSE()),"")</f>
        <v/>
      </c>
      <c r="D134" s="22" t="str">
        <f aca="false">IFERROR(VLOOKUP(A$1&amp;":"&amp;A134,'Finish order'!$C:$K,7,FALSE()),"")</f>
        <v/>
      </c>
      <c r="E134" s="30" t="str">
        <f aca="false">IFERROR(VLOOKUP($A$1&amp;":"&amp;A134,'Finish order'!C:K,5,FALSE()),"")</f>
        <v/>
      </c>
      <c r="F134" s="22" t="str">
        <f aca="false">IFERROR(VLOOKUP($A$1&amp;":"&amp;A134,'Finish order'!C:K,4,FALSE()),"")</f>
        <v/>
      </c>
      <c r="G134" s="31" t="str">
        <f aca="false" t="array" ref="G134:G134">IFERROR(SMALL(IF($D$2:$D1043=D134,$A$2:$A$911*1.001),1),"")</f>
        <v/>
      </c>
      <c r="H134" s="31" t="str">
        <f aca="false" t="array" ref="H134:H134">IFERROR(SMALL(IF($D$2:$D1043=D134,$A$2:$A$911*1.0001),2),"")</f>
        <v/>
      </c>
      <c r="I134" s="31" t="str">
        <f aca="false" t="array" ref="I134:I134">IFERROR(SMALL(IF($D$2:$D1043=D134,$A$2:$A$911*1.00001),3),"")</f>
        <v/>
      </c>
      <c r="J134" s="31" t="str">
        <f aca="false" t="array" ref="J134:J134">IFERROR(SMALL(IF($D$2:$D1043=D134,$A$2:$A$911*1.000001),4),"")</f>
        <v/>
      </c>
      <c r="K134" s="31" t="str">
        <f aca="false">IF(A134&lt;&gt;"", IF(COUNT(G134:J134)=4, SUM(G134:J134), "No"), "")</f>
        <v>No</v>
      </c>
      <c r="L134" s="31" t="str">
        <f aca="false">IF(A134&lt;&gt;"", IF(COUNT(G134:I134)=3, SUM(G134:I134), "No"), "")</f>
        <v>No</v>
      </c>
      <c r="M134" s="31" t="str">
        <f aca="false">IF(A134&lt;&gt;"", IF(COUNT(G134:H134)=2, SUM(G134:H134), "No"), "")</f>
        <v>No</v>
      </c>
      <c r="N134" s="31" t="str">
        <f aca="false">Table1[[#This Row],[Club]]&amp;":"&amp;Table1[[#Headers],[Male]]</f>
        <v>:Male</v>
      </c>
      <c r="P134" s="22" t="n">
        <v>133</v>
      </c>
      <c r="Q134" s="22" t="str">
        <f aca="false">IFERROR(VLOOKUP(P$1&amp;":"&amp;P134,'Finish order'!$C:$K,6,FALSE()),"")</f>
        <v/>
      </c>
      <c r="R134" s="22" t="str">
        <f aca="false">IFERROR(VLOOKUP(P$1&amp;":"&amp;P134,'Finish order'!$C:$K,9,FALSE()),"")</f>
        <v/>
      </c>
      <c r="S134" s="22" t="str">
        <f aca="false">IFERROR(VLOOKUP(P$1&amp;":"&amp;P134,'Finish order'!$C:$K,7,FALSE()),"")</f>
        <v/>
      </c>
      <c r="T134" s="30" t="str">
        <f aca="false">IFERROR(VLOOKUP(P$1&amp;":"&amp;P134,'Finish order'!$C:$K,5,FALSE()),"")</f>
        <v/>
      </c>
      <c r="U134" s="22" t="str">
        <f aca="false">IFERROR(VLOOKUP(P$1&amp;":"&amp;P134,'Finish order'!$C:$K,4,FALSE()),"")</f>
        <v/>
      </c>
      <c r="V134" s="31" t="str">
        <f aca="false" t="array" ref="V134:V134">IFERROR(SMALL(IF($S$2:$S1043=S134,$P$2:$P$911*1.001),1),"")</f>
        <v/>
      </c>
      <c r="W134" s="31" t="str">
        <f aca="false" t="array" ref="W134:W134">IFERROR(SMALL(IF($S$2:$S1043=S134,$P$2:$P$911*1.0001),2),"")</f>
        <v/>
      </c>
      <c r="X134" s="31" t="str">
        <f aca="false" t="array" ref="X134:X134">IFERROR(SMALL(IF($S$2:$S1043=S134,$P$2:$P$911*1.00001),3),"")</f>
        <v/>
      </c>
      <c r="Y134" s="31" t="str">
        <f aca="false" t="array" ref="Y134:Y134">IFERROR(SMALL(IF($S$2:$S1043=S134,$P$2:$P$911*1.000001),4),"")</f>
        <v/>
      </c>
      <c r="Z134" s="31" t="str">
        <f aca="false">IF(P134&lt;&gt;"", IF(COUNT(V134:Y134)=4, SUM(V134:Y134), "No"), "")</f>
        <v>No</v>
      </c>
      <c r="AA134" s="31" t="str">
        <f aca="false">IF(P134&lt;&gt;"", IF(COUNT(V134:X134)=3, SUM(V134:X134), "No"), "")</f>
        <v>No</v>
      </c>
      <c r="AB134" s="31" t="str">
        <f aca="false">IF(P134&lt;&gt;"", IF(COUNT(V134:W134)=2, SUM(V134:W134), "No"), "")</f>
        <v>No</v>
      </c>
      <c r="AC134" s="31" t="str">
        <f aca="false">Table4[[#This Row],[Club]]&amp;":"&amp;Table4[[#Headers],[Female]]</f>
        <v>:Female</v>
      </c>
    </row>
    <row r="135" customFormat="false" ht="15" hidden="false" customHeight="false" outlineLevel="0" collapsed="false">
      <c r="A135" s="22" t="n">
        <v>134</v>
      </c>
      <c r="B135" s="22" t="str">
        <f aca="false">IFERROR(VLOOKUP($A$1&amp;":"&amp;A135,'Finish order'!C:K,6,FALSE()),"")</f>
        <v/>
      </c>
      <c r="C135" s="22" t="str">
        <f aca="false">IFERROR(VLOOKUP(A$1&amp;":"&amp;A135,'Finish order'!$C:$K,9,FALSE()),"")</f>
        <v/>
      </c>
      <c r="D135" s="22" t="str">
        <f aca="false">IFERROR(VLOOKUP(A$1&amp;":"&amp;A135,'Finish order'!$C:$K,7,FALSE()),"")</f>
        <v/>
      </c>
      <c r="E135" s="30" t="str">
        <f aca="false">IFERROR(VLOOKUP($A$1&amp;":"&amp;A135,'Finish order'!C:K,5,FALSE()),"")</f>
        <v/>
      </c>
      <c r="F135" s="22" t="str">
        <f aca="false">IFERROR(VLOOKUP($A$1&amp;":"&amp;A135,'Finish order'!C:K,4,FALSE()),"")</f>
        <v/>
      </c>
      <c r="G135" s="31" t="str">
        <f aca="false" t="array" ref="G135:G135">IFERROR(SMALL(IF($D$2:$D1044=D135,$A$2:$A$911*1.001),1),"")</f>
        <v/>
      </c>
      <c r="H135" s="31" t="str">
        <f aca="false" t="array" ref="H135:H135">IFERROR(SMALL(IF($D$2:$D1044=D135,$A$2:$A$911*1.0001),2),"")</f>
        <v/>
      </c>
      <c r="I135" s="31" t="str">
        <f aca="false" t="array" ref="I135:I135">IFERROR(SMALL(IF($D$2:$D1044=D135,$A$2:$A$911*1.00001),3),"")</f>
        <v/>
      </c>
      <c r="J135" s="31" t="str">
        <f aca="false" t="array" ref="J135:J135">IFERROR(SMALL(IF($D$2:$D1044=D135,$A$2:$A$911*1.000001),4),"")</f>
        <v/>
      </c>
      <c r="K135" s="31" t="str">
        <f aca="false">IF(A135&lt;&gt;"", IF(COUNT(G135:J135)=4, SUM(G135:J135), "No"), "")</f>
        <v>No</v>
      </c>
      <c r="L135" s="31" t="str">
        <f aca="false">IF(A135&lt;&gt;"", IF(COUNT(G135:I135)=3, SUM(G135:I135), "No"), "")</f>
        <v>No</v>
      </c>
      <c r="M135" s="31" t="str">
        <f aca="false">IF(A135&lt;&gt;"", IF(COUNT(G135:H135)=2, SUM(G135:H135), "No"), "")</f>
        <v>No</v>
      </c>
      <c r="N135" s="31" t="str">
        <f aca="false">Table1[[#This Row],[Club]]&amp;":"&amp;Table1[[#Headers],[Male]]</f>
        <v>:Male</v>
      </c>
      <c r="P135" s="22" t="n">
        <v>134</v>
      </c>
      <c r="Q135" s="22" t="str">
        <f aca="false">IFERROR(VLOOKUP(P$1&amp;":"&amp;P135,'Finish order'!$C:$K,6,FALSE()),"")</f>
        <v/>
      </c>
      <c r="R135" s="22" t="str">
        <f aca="false">IFERROR(VLOOKUP(P$1&amp;":"&amp;P135,'Finish order'!$C:$K,9,FALSE()),"")</f>
        <v/>
      </c>
      <c r="S135" s="22" t="str">
        <f aca="false">IFERROR(VLOOKUP(P$1&amp;":"&amp;P135,'Finish order'!$C:$K,7,FALSE()),"")</f>
        <v/>
      </c>
      <c r="T135" s="30" t="str">
        <f aca="false">IFERROR(VLOOKUP(P$1&amp;":"&amp;P135,'Finish order'!$C:$K,5,FALSE()),"")</f>
        <v/>
      </c>
      <c r="U135" s="22" t="str">
        <f aca="false">IFERROR(VLOOKUP(P$1&amp;":"&amp;P135,'Finish order'!$C:$K,4,FALSE()),"")</f>
        <v/>
      </c>
      <c r="V135" s="31" t="str">
        <f aca="false" t="array" ref="V135:V135">IFERROR(SMALL(IF($S$2:$S1044=S135,$P$2:$P$911*1.001),1),"")</f>
        <v/>
      </c>
      <c r="W135" s="31" t="str">
        <f aca="false" t="array" ref="W135:W135">IFERROR(SMALL(IF($S$2:$S1044=S135,$P$2:$P$911*1.0001),2),"")</f>
        <v/>
      </c>
      <c r="X135" s="31" t="str">
        <f aca="false" t="array" ref="X135:X135">IFERROR(SMALL(IF($S$2:$S1044=S135,$P$2:$P$911*1.00001),3),"")</f>
        <v/>
      </c>
      <c r="Y135" s="31" t="str">
        <f aca="false" t="array" ref="Y135:Y135">IFERROR(SMALL(IF($S$2:$S1044=S135,$P$2:$P$911*1.000001),4),"")</f>
        <v/>
      </c>
      <c r="Z135" s="31" t="str">
        <f aca="false">IF(P135&lt;&gt;"", IF(COUNT(V135:Y135)=4, SUM(V135:Y135), "No"), "")</f>
        <v>No</v>
      </c>
      <c r="AA135" s="31" t="str">
        <f aca="false">IF(P135&lt;&gt;"", IF(COUNT(V135:X135)=3, SUM(V135:X135), "No"), "")</f>
        <v>No</v>
      </c>
      <c r="AB135" s="31" t="str">
        <f aca="false">IF(P135&lt;&gt;"", IF(COUNT(V135:W135)=2, SUM(V135:W135), "No"), "")</f>
        <v>No</v>
      </c>
      <c r="AC135" s="31" t="str">
        <f aca="false">Table4[[#This Row],[Club]]&amp;":"&amp;Table4[[#Headers],[Female]]</f>
        <v>:Female</v>
      </c>
    </row>
    <row r="136" customFormat="false" ht="15" hidden="false" customHeight="false" outlineLevel="0" collapsed="false">
      <c r="A136" s="22" t="n">
        <v>135</v>
      </c>
      <c r="B136" s="22" t="str">
        <f aca="false">IFERROR(VLOOKUP($A$1&amp;":"&amp;A136,'Finish order'!C:K,6,FALSE()),"")</f>
        <v/>
      </c>
      <c r="C136" s="22" t="str">
        <f aca="false">IFERROR(VLOOKUP(A$1&amp;":"&amp;A136,'Finish order'!$C:$K,9,FALSE()),"")</f>
        <v/>
      </c>
      <c r="D136" s="22" t="str">
        <f aca="false">IFERROR(VLOOKUP(A$1&amp;":"&amp;A136,'Finish order'!$C:$K,7,FALSE()),"")</f>
        <v/>
      </c>
      <c r="E136" s="30" t="str">
        <f aca="false">IFERROR(VLOOKUP($A$1&amp;":"&amp;A136,'Finish order'!C:K,5,FALSE()),"")</f>
        <v/>
      </c>
      <c r="F136" s="22" t="str">
        <f aca="false">IFERROR(VLOOKUP($A$1&amp;":"&amp;A136,'Finish order'!C:K,4,FALSE()),"")</f>
        <v/>
      </c>
      <c r="G136" s="31" t="str">
        <f aca="false" t="array" ref="G136:G136">IFERROR(SMALL(IF($D$2:$D1045=D136,$A$2:$A$911*1.001),1),"")</f>
        <v/>
      </c>
      <c r="H136" s="31" t="str">
        <f aca="false" t="array" ref="H136:H136">IFERROR(SMALL(IF($D$2:$D1045=D136,$A$2:$A$911*1.0001),2),"")</f>
        <v/>
      </c>
      <c r="I136" s="31" t="str">
        <f aca="false" t="array" ref="I136:I136">IFERROR(SMALL(IF($D$2:$D1045=D136,$A$2:$A$911*1.00001),3),"")</f>
        <v/>
      </c>
      <c r="J136" s="31" t="str">
        <f aca="false" t="array" ref="J136:J136">IFERROR(SMALL(IF($D$2:$D1045=D136,$A$2:$A$911*1.000001),4),"")</f>
        <v/>
      </c>
      <c r="K136" s="31" t="str">
        <f aca="false">IF(A136&lt;&gt;"", IF(COUNT(G136:J136)=4, SUM(G136:J136), "No"), "")</f>
        <v>No</v>
      </c>
      <c r="L136" s="31" t="str">
        <f aca="false">IF(A136&lt;&gt;"", IF(COUNT(G136:I136)=3, SUM(G136:I136), "No"), "")</f>
        <v>No</v>
      </c>
      <c r="M136" s="31" t="str">
        <f aca="false">IF(A136&lt;&gt;"", IF(COUNT(G136:H136)=2, SUM(G136:H136), "No"), "")</f>
        <v>No</v>
      </c>
      <c r="N136" s="31" t="str">
        <f aca="false">Table1[[#This Row],[Club]]&amp;":"&amp;Table1[[#Headers],[Male]]</f>
        <v>:Male</v>
      </c>
      <c r="P136" s="22" t="n">
        <v>135</v>
      </c>
      <c r="Q136" s="22" t="str">
        <f aca="false">IFERROR(VLOOKUP(P$1&amp;":"&amp;P136,'Finish order'!$C:$K,6,FALSE()),"")</f>
        <v/>
      </c>
      <c r="R136" s="22" t="str">
        <f aca="false">IFERROR(VLOOKUP(P$1&amp;":"&amp;P136,'Finish order'!$C:$K,9,FALSE()),"")</f>
        <v/>
      </c>
      <c r="S136" s="22" t="str">
        <f aca="false">IFERROR(VLOOKUP(P$1&amp;":"&amp;P136,'Finish order'!$C:$K,7,FALSE()),"")</f>
        <v/>
      </c>
      <c r="T136" s="30" t="str">
        <f aca="false">IFERROR(VLOOKUP(P$1&amp;":"&amp;P136,'Finish order'!$C:$K,5,FALSE()),"")</f>
        <v/>
      </c>
      <c r="U136" s="22" t="str">
        <f aca="false">IFERROR(VLOOKUP(P$1&amp;":"&amp;P136,'Finish order'!$C:$K,4,FALSE()),"")</f>
        <v/>
      </c>
      <c r="V136" s="31" t="str">
        <f aca="false" t="array" ref="V136:V136">IFERROR(SMALL(IF($S$2:$S1045=S136,$P$2:$P$911*1.001),1),"")</f>
        <v/>
      </c>
      <c r="W136" s="31" t="str">
        <f aca="false" t="array" ref="W136:W136">IFERROR(SMALL(IF($S$2:$S1045=S136,$P$2:$P$911*1.0001),2),"")</f>
        <v/>
      </c>
      <c r="X136" s="31" t="str">
        <f aca="false" t="array" ref="X136:X136">IFERROR(SMALL(IF($S$2:$S1045=S136,$P$2:$P$911*1.00001),3),"")</f>
        <v/>
      </c>
      <c r="Y136" s="31" t="str">
        <f aca="false" t="array" ref="Y136:Y136">IFERROR(SMALL(IF($S$2:$S1045=S136,$P$2:$P$911*1.000001),4),"")</f>
        <v/>
      </c>
      <c r="Z136" s="31" t="str">
        <f aca="false">IF(P136&lt;&gt;"", IF(COUNT(V136:Y136)=4, SUM(V136:Y136), "No"), "")</f>
        <v>No</v>
      </c>
      <c r="AA136" s="31" t="str">
        <f aca="false">IF(P136&lt;&gt;"", IF(COUNT(V136:X136)=3, SUM(V136:X136), "No"), "")</f>
        <v>No</v>
      </c>
      <c r="AB136" s="31" t="str">
        <f aca="false">IF(P136&lt;&gt;"", IF(COUNT(V136:W136)=2, SUM(V136:W136), "No"), "")</f>
        <v>No</v>
      </c>
      <c r="AC136" s="31" t="str">
        <f aca="false">Table4[[#This Row],[Club]]&amp;":"&amp;Table4[[#Headers],[Female]]</f>
        <v>:Female</v>
      </c>
    </row>
    <row r="137" customFormat="false" ht="15" hidden="false" customHeight="false" outlineLevel="0" collapsed="false">
      <c r="A137" s="22" t="n">
        <v>136</v>
      </c>
      <c r="B137" s="22" t="str">
        <f aca="false">IFERROR(VLOOKUP($A$1&amp;":"&amp;A137,'Finish order'!C:K,6,FALSE()),"")</f>
        <v/>
      </c>
      <c r="C137" s="22" t="str">
        <f aca="false">IFERROR(VLOOKUP(A$1&amp;":"&amp;A137,'Finish order'!$C:$K,9,FALSE()),"")</f>
        <v/>
      </c>
      <c r="D137" s="22" t="str">
        <f aca="false">IFERROR(VLOOKUP(A$1&amp;":"&amp;A137,'Finish order'!$C:$K,7,FALSE()),"")</f>
        <v/>
      </c>
      <c r="E137" s="30" t="str">
        <f aca="false">IFERROR(VLOOKUP($A$1&amp;":"&amp;A137,'Finish order'!C:K,5,FALSE()),"")</f>
        <v/>
      </c>
      <c r="F137" s="22" t="str">
        <f aca="false">IFERROR(VLOOKUP($A$1&amp;":"&amp;A137,'Finish order'!C:K,4,FALSE()),"")</f>
        <v/>
      </c>
      <c r="G137" s="31" t="str">
        <f aca="false" t="array" ref="G137:G137">IFERROR(SMALL(IF($D$2:$D1046=D137,$A$2:$A$911*1.001),1),"")</f>
        <v/>
      </c>
      <c r="H137" s="31" t="str">
        <f aca="false" t="array" ref="H137:H137">IFERROR(SMALL(IF($D$2:$D1046=D137,$A$2:$A$911*1.0001),2),"")</f>
        <v/>
      </c>
      <c r="I137" s="31" t="str">
        <f aca="false" t="array" ref="I137:I137">IFERROR(SMALL(IF($D$2:$D1046=D137,$A$2:$A$911*1.00001),3),"")</f>
        <v/>
      </c>
      <c r="J137" s="31" t="str">
        <f aca="false" t="array" ref="J137:J137">IFERROR(SMALL(IF($D$2:$D1046=D137,$A$2:$A$911*1.000001),4),"")</f>
        <v/>
      </c>
      <c r="K137" s="31" t="str">
        <f aca="false">IF(A137&lt;&gt;"", IF(COUNT(G137:J137)=4, SUM(G137:J137), "No"), "")</f>
        <v>No</v>
      </c>
      <c r="L137" s="31" t="str">
        <f aca="false">IF(A137&lt;&gt;"", IF(COUNT(G137:I137)=3, SUM(G137:I137), "No"), "")</f>
        <v>No</v>
      </c>
      <c r="M137" s="31" t="str">
        <f aca="false">IF(A137&lt;&gt;"", IF(COUNT(G137:H137)=2, SUM(G137:H137), "No"), "")</f>
        <v>No</v>
      </c>
      <c r="N137" s="31" t="str">
        <f aca="false">Table1[[#This Row],[Club]]&amp;":"&amp;Table1[[#Headers],[Male]]</f>
        <v>:Male</v>
      </c>
      <c r="P137" s="22" t="n">
        <v>136</v>
      </c>
      <c r="Q137" s="22" t="str">
        <f aca="false">IFERROR(VLOOKUP(P$1&amp;":"&amp;P137,'Finish order'!$C:$K,6,FALSE()),"")</f>
        <v/>
      </c>
      <c r="R137" s="22" t="str">
        <f aca="false">IFERROR(VLOOKUP(P$1&amp;":"&amp;P137,'Finish order'!$C:$K,9,FALSE()),"")</f>
        <v/>
      </c>
      <c r="S137" s="22" t="str">
        <f aca="false">IFERROR(VLOOKUP(P$1&amp;":"&amp;P137,'Finish order'!$C:$K,7,FALSE()),"")</f>
        <v/>
      </c>
      <c r="T137" s="30" t="str">
        <f aca="false">IFERROR(VLOOKUP(P$1&amp;":"&amp;P137,'Finish order'!$C:$K,5,FALSE()),"")</f>
        <v/>
      </c>
      <c r="U137" s="22" t="str">
        <f aca="false">IFERROR(VLOOKUP(P$1&amp;":"&amp;P137,'Finish order'!$C:$K,4,FALSE()),"")</f>
        <v/>
      </c>
      <c r="V137" s="31" t="str">
        <f aca="false" t="array" ref="V137:V137">IFERROR(SMALL(IF($S$2:$S1046=S137,$P$2:$P$911*1.001),1),"")</f>
        <v/>
      </c>
      <c r="W137" s="31" t="str">
        <f aca="false" t="array" ref="W137:W137">IFERROR(SMALL(IF($S$2:$S1046=S137,$P$2:$P$911*1.0001),2),"")</f>
        <v/>
      </c>
      <c r="X137" s="31" t="str">
        <f aca="false" t="array" ref="X137:X137">IFERROR(SMALL(IF($S$2:$S1046=S137,$P$2:$P$911*1.00001),3),"")</f>
        <v/>
      </c>
      <c r="Y137" s="31" t="str">
        <f aca="false" t="array" ref="Y137:Y137">IFERROR(SMALL(IF($S$2:$S1046=S137,$P$2:$P$911*1.000001),4),"")</f>
        <v/>
      </c>
      <c r="Z137" s="31" t="str">
        <f aca="false">IF(P137&lt;&gt;"", IF(COUNT(V137:Y137)=4, SUM(V137:Y137), "No"), "")</f>
        <v>No</v>
      </c>
      <c r="AA137" s="31" t="str">
        <f aca="false">IF(P137&lt;&gt;"", IF(COUNT(V137:X137)=3, SUM(V137:X137), "No"), "")</f>
        <v>No</v>
      </c>
      <c r="AB137" s="31" t="str">
        <f aca="false">IF(P137&lt;&gt;"", IF(COUNT(V137:W137)=2, SUM(V137:W137), "No"), "")</f>
        <v>No</v>
      </c>
      <c r="AC137" s="31" t="str">
        <f aca="false">Table4[[#This Row],[Club]]&amp;":"&amp;Table4[[#Headers],[Female]]</f>
        <v>:Female</v>
      </c>
    </row>
    <row r="138" customFormat="false" ht="15" hidden="false" customHeight="false" outlineLevel="0" collapsed="false">
      <c r="A138" s="22" t="n">
        <v>137</v>
      </c>
      <c r="B138" s="22" t="str">
        <f aca="false">IFERROR(VLOOKUP($A$1&amp;":"&amp;A138,'Finish order'!C:K,6,FALSE()),"")</f>
        <v/>
      </c>
      <c r="C138" s="22" t="str">
        <f aca="false">IFERROR(VLOOKUP(A$1&amp;":"&amp;A138,'Finish order'!$C:$K,9,FALSE()),"")</f>
        <v/>
      </c>
      <c r="D138" s="22" t="str">
        <f aca="false">IFERROR(VLOOKUP(A$1&amp;":"&amp;A138,'Finish order'!$C:$K,7,FALSE()),"")</f>
        <v/>
      </c>
      <c r="E138" s="30" t="str">
        <f aca="false">IFERROR(VLOOKUP($A$1&amp;":"&amp;A138,'Finish order'!C:K,5,FALSE()),"")</f>
        <v/>
      </c>
      <c r="F138" s="22" t="str">
        <f aca="false">IFERROR(VLOOKUP($A$1&amp;":"&amp;A138,'Finish order'!C:K,4,FALSE()),"")</f>
        <v/>
      </c>
      <c r="G138" s="31" t="str">
        <f aca="false" t="array" ref="G138:G138">IFERROR(SMALL(IF($D$2:$D1047=D138,$A$2:$A$911*1.001),1),"")</f>
        <v/>
      </c>
      <c r="H138" s="31" t="str">
        <f aca="false" t="array" ref="H138:H138">IFERROR(SMALL(IF($D$2:$D1047=D138,$A$2:$A$911*1.0001),2),"")</f>
        <v/>
      </c>
      <c r="I138" s="31" t="str">
        <f aca="false" t="array" ref="I138:I138">IFERROR(SMALL(IF($D$2:$D1047=D138,$A$2:$A$911*1.00001),3),"")</f>
        <v/>
      </c>
      <c r="J138" s="31" t="str">
        <f aca="false" t="array" ref="J138:J138">IFERROR(SMALL(IF($D$2:$D1047=D138,$A$2:$A$911*1.000001),4),"")</f>
        <v/>
      </c>
      <c r="K138" s="31" t="str">
        <f aca="false">IF(A138&lt;&gt;"", IF(COUNT(G138:J138)=4, SUM(G138:J138), "No"), "")</f>
        <v>No</v>
      </c>
      <c r="L138" s="31" t="str">
        <f aca="false">IF(A138&lt;&gt;"", IF(COUNT(G138:I138)=3, SUM(G138:I138), "No"), "")</f>
        <v>No</v>
      </c>
      <c r="M138" s="31" t="str">
        <f aca="false">IF(A138&lt;&gt;"", IF(COUNT(G138:H138)=2, SUM(G138:H138), "No"), "")</f>
        <v>No</v>
      </c>
      <c r="N138" s="31" t="str">
        <f aca="false">Table1[[#This Row],[Club]]&amp;":"&amp;Table1[[#Headers],[Male]]</f>
        <v>:Male</v>
      </c>
      <c r="P138" s="22" t="n">
        <v>137</v>
      </c>
      <c r="Q138" s="22" t="str">
        <f aca="false">IFERROR(VLOOKUP(P$1&amp;":"&amp;P138,'Finish order'!$C:$K,6,FALSE()),"")</f>
        <v/>
      </c>
      <c r="R138" s="22" t="str">
        <f aca="false">IFERROR(VLOOKUP(P$1&amp;":"&amp;P138,'Finish order'!$C:$K,9,FALSE()),"")</f>
        <v/>
      </c>
      <c r="S138" s="22" t="str">
        <f aca="false">IFERROR(VLOOKUP(P$1&amp;":"&amp;P138,'Finish order'!$C:$K,7,FALSE()),"")</f>
        <v/>
      </c>
      <c r="T138" s="30" t="str">
        <f aca="false">IFERROR(VLOOKUP(P$1&amp;":"&amp;P138,'Finish order'!$C:$K,5,FALSE()),"")</f>
        <v/>
      </c>
      <c r="U138" s="22" t="str">
        <f aca="false">IFERROR(VLOOKUP(P$1&amp;":"&amp;P138,'Finish order'!$C:$K,4,FALSE()),"")</f>
        <v/>
      </c>
      <c r="V138" s="31" t="str">
        <f aca="false" t="array" ref="V138:V138">IFERROR(SMALL(IF($S$2:$S1047=S138,$P$2:$P$911*1.001),1),"")</f>
        <v/>
      </c>
      <c r="W138" s="31" t="str">
        <f aca="false" t="array" ref="W138:W138">IFERROR(SMALL(IF($S$2:$S1047=S138,$P$2:$P$911*1.0001),2),"")</f>
        <v/>
      </c>
      <c r="X138" s="31" t="str">
        <f aca="false" t="array" ref="X138:X138">IFERROR(SMALL(IF($S$2:$S1047=S138,$P$2:$P$911*1.00001),3),"")</f>
        <v/>
      </c>
      <c r="Y138" s="31" t="str">
        <f aca="false" t="array" ref="Y138:Y138">IFERROR(SMALL(IF($S$2:$S1047=S138,$P$2:$P$911*1.000001),4),"")</f>
        <v/>
      </c>
      <c r="Z138" s="31" t="str">
        <f aca="false">IF(P138&lt;&gt;"", IF(COUNT(V138:Y138)=4, SUM(V138:Y138), "No"), "")</f>
        <v>No</v>
      </c>
      <c r="AA138" s="31" t="str">
        <f aca="false">IF(P138&lt;&gt;"", IF(COUNT(V138:X138)=3, SUM(V138:X138), "No"), "")</f>
        <v>No</v>
      </c>
      <c r="AB138" s="31" t="str">
        <f aca="false">IF(P138&lt;&gt;"", IF(COUNT(V138:W138)=2, SUM(V138:W138), "No"), "")</f>
        <v>No</v>
      </c>
      <c r="AC138" s="31" t="str">
        <f aca="false">Table4[[#This Row],[Club]]&amp;":"&amp;Table4[[#Headers],[Female]]</f>
        <v>:Female</v>
      </c>
    </row>
    <row r="139" customFormat="false" ht="15" hidden="false" customHeight="false" outlineLevel="0" collapsed="false">
      <c r="A139" s="22" t="n">
        <v>138</v>
      </c>
      <c r="B139" s="22" t="str">
        <f aca="false">IFERROR(VLOOKUP($A$1&amp;":"&amp;A139,'Finish order'!C:K,6,FALSE()),"")</f>
        <v/>
      </c>
      <c r="C139" s="22" t="str">
        <f aca="false">IFERROR(VLOOKUP(A$1&amp;":"&amp;A139,'Finish order'!$C:$K,9,FALSE()),"")</f>
        <v/>
      </c>
      <c r="D139" s="22" t="str">
        <f aca="false">IFERROR(VLOOKUP(A$1&amp;":"&amp;A139,'Finish order'!$C:$K,7,FALSE()),"")</f>
        <v/>
      </c>
      <c r="E139" s="30" t="str">
        <f aca="false">IFERROR(VLOOKUP($A$1&amp;":"&amp;A139,'Finish order'!C:K,5,FALSE()),"")</f>
        <v/>
      </c>
      <c r="F139" s="22" t="str">
        <f aca="false">IFERROR(VLOOKUP($A$1&amp;":"&amp;A139,'Finish order'!C:K,4,FALSE()),"")</f>
        <v/>
      </c>
      <c r="G139" s="31" t="str">
        <f aca="false" t="array" ref="G139:G139">IFERROR(SMALL(IF($D$2:$D1048=D139,$A$2:$A$911*1.001),1),"")</f>
        <v/>
      </c>
      <c r="H139" s="31" t="str">
        <f aca="false" t="array" ref="H139:H139">IFERROR(SMALL(IF($D$2:$D1048=D139,$A$2:$A$911*1.0001),2),"")</f>
        <v/>
      </c>
      <c r="I139" s="31" t="str">
        <f aca="false" t="array" ref="I139:I139">IFERROR(SMALL(IF($D$2:$D1048=D139,$A$2:$A$911*1.00001),3),"")</f>
        <v/>
      </c>
      <c r="J139" s="31" t="str">
        <f aca="false" t="array" ref="J139:J139">IFERROR(SMALL(IF($D$2:$D1048=D139,$A$2:$A$911*1.000001),4),"")</f>
        <v/>
      </c>
      <c r="K139" s="31" t="str">
        <f aca="false">IF(A139&lt;&gt;"", IF(COUNT(G139:J139)=4, SUM(G139:J139), "No"), "")</f>
        <v>No</v>
      </c>
      <c r="L139" s="31" t="str">
        <f aca="false">IF(A139&lt;&gt;"", IF(COUNT(G139:I139)=3, SUM(G139:I139), "No"), "")</f>
        <v>No</v>
      </c>
      <c r="M139" s="31" t="str">
        <f aca="false">IF(A139&lt;&gt;"", IF(COUNT(G139:H139)=2, SUM(G139:H139), "No"), "")</f>
        <v>No</v>
      </c>
      <c r="N139" s="31" t="str">
        <f aca="false">Table1[[#This Row],[Club]]&amp;":"&amp;Table1[[#Headers],[Male]]</f>
        <v>:Male</v>
      </c>
      <c r="P139" s="22" t="n">
        <v>138</v>
      </c>
      <c r="Q139" s="22" t="str">
        <f aca="false">IFERROR(VLOOKUP(P$1&amp;":"&amp;P139,'Finish order'!$C:$K,6,FALSE()),"")</f>
        <v/>
      </c>
      <c r="R139" s="22" t="str">
        <f aca="false">IFERROR(VLOOKUP(P$1&amp;":"&amp;P139,'Finish order'!$C:$K,9,FALSE()),"")</f>
        <v/>
      </c>
      <c r="S139" s="22" t="str">
        <f aca="false">IFERROR(VLOOKUP(P$1&amp;":"&amp;P139,'Finish order'!$C:$K,7,FALSE()),"")</f>
        <v/>
      </c>
      <c r="T139" s="30" t="str">
        <f aca="false">IFERROR(VLOOKUP(P$1&amp;":"&amp;P139,'Finish order'!$C:$K,5,FALSE()),"")</f>
        <v/>
      </c>
      <c r="U139" s="22" t="str">
        <f aca="false">IFERROR(VLOOKUP(P$1&amp;":"&amp;P139,'Finish order'!$C:$K,4,FALSE()),"")</f>
        <v/>
      </c>
      <c r="V139" s="31" t="str">
        <f aca="false" t="array" ref="V139:V139">IFERROR(SMALL(IF($S$2:$S1048=S139,$P$2:$P$911*1.001),1),"")</f>
        <v/>
      </c>
      <c r="W139" s="31" t="str">
        <f aca="false" t="array" ref="W139:W139">IFERROR(SMALL(IF($S$2:$S1048=S139,$P$2:$P$911*1.0001),2),"")</f>
        <v/>
      </c>
      <c r="X139" s="31" t="str">
        <f aca="false" t="array" ref="X139:X139">IFERROR(SMALL(IF($S$2:$S1048=S139,$P$2:$P$911*1.00001),3),"")</f>
        <v/>
      </c>
      <c r="Y139" s="31" t="str">
        <f aca="false" t="array" ref="Y139:Y139">IFERROR(SMALL(IF($S$2:$S1048=S139,$P$2:$P$911*1.000001),4),"")</f>
        <v/>
      </c>
      <c r="Z139" s="31" t="str">
        <f aca="false">IF(P139&lt;&gt;"", IF(COUNT(V139:Y139)=4, SUM(V139:Y139), "No"), "")</f>
        <v>No</v>
      </c>
      <c r="AA139" s="31" t="str">
        <f aca="false">IF(P139&lt;&gt;"", IF(COUNT(V139:X139)=3, SUM(V139:X139), "No"), "")</f>
        <v>No</v>
      </c>
      <c r="AB139" s="31" t="str">
        <f aca="false">IF(P139&lt;&gt;"", IF(COUNT(V139:W139)=2, SUM(V139:W139), "No"), "")</f>
        <v>No</v>
      </c>
      <c r="AC139" s="31" t="str">
        <f aca="false">Table4[[#This Row],[Club]]&amp;":"&amp;Table4[[#Headers],[Female]]</f>
        <v>:Female</v>
      </c>
    </row>
    <row r="140" customFormat="false" ht="15" hidden="false" customHeight="false" outlineLevel="0" collapsed="false">
      <c r="A140" s="22" t="n">
        <v>139</v>
      </c>
      <c r="B140" s="22" t="str">
        <f aca="false">IFERROR(VLOOKUP($A$1&amp;":"&amp;A140,'Finish order'!C:K,6,FALSE()),"")</f>
        <v/>
      </c>
      <c r="C140" s="22" t="str">
        <f aca="false">IFERROR(VLOOKUP(A$1&amp;":"&amp;A140,'Finish order'!$C:$K,9,FALSE()),"")</f>
        <v/>
      </c>
      <c r="D140" s="22" t="str">
        <f aca="false">IFERROR(VLOOKUP(A$1&amp;":"&amp;A140,'Finish order'!$C:$K,7,FALSE()),"")</f>
        <v/>
      </c>
      <c r="E140" s="30" t="str">
        <f aca="false">IFERROR(VLOOKUP($A$1&amp;":"&amp;A140,'Finish order'!C:K,5,FALSE()),"")</f>
        <v/>
      </c>
      <c r="F140" s="22" t="str">
        <f aca="false">IFERROR(VLOOKUP($A$1&amp;":"&amp;A140,'Finish order'!C:K,4,FALSE()),"")</f>
        <v/>
      </c>
      <c r="G140" s="31" t="str">
        <f aca="false" t="array" ref="G140:G140">IFERROR(SMALL(IF($D$2:$D1049=D140,$A$2:$A$911*1.001),1),"")</f>
        <v/>
      </c>
      <c r="H140" s="31" t="str">
        <f aca="false" t="array" ref="H140:H140">IFERROR(SMALL(IF($D$2:$D1049=D140,$A$2:$A$911*1.0001),2),"")</f>
        <v/>
      </c>
      <c r="I140" s="31" t="str">
        <f aca="false" t="array" ref="I140:I140">IFERROR(SMALL(IF($D$2:$D1049=D140,$A$2:$A$911*1.00001),3),"")</f>
        <v/>
      </c>
      <c r="J140" s="31" t="str">
        <f aca="false" t="array" ref="J140:J140">IFERROR(SMALL(IF($D$2:$D1049=D140,$A$2:$A$911*1.000001),4),"")</f>
        <v/>
      </c>
      <c r="K140" s="31" t="str">
        <f aca="false">IF(A140&lt;&gt;"", IF(COUNT(G140:J140)=4, SUM(G140:J140), "No"), "")</f>
        <v>No</v>
      </c>
      <c r="L140" s="31" t="str">
        <f aca="false">IF(A140&lt;&gt;"", IF(COUNT(G140:I140)=3, SUM(G140:I140), "No"), "")</f>
        <v>No</v>
      </c>
      <c r="M140" s="31" t="str">
        <f aca="false">IF(A140&lt;&gt;"", IF(COUNT(G140:H140)=2, SUM(G140:H140), "No"), "")</f>
        <v>No</v>
      </c>
      <c r="N140" s="31" t="str">
        <f aca="false">Table1[[#This Row],[Club]]&amp;":"&amp;Table1[[#Headers],[Male]]</f>
        <v>:Male</v>
      </c>
      <c r="P140" s="22" t="n">
        <v>139</v>
      </c>
      <c r="Q140" s="22" t="str">
        <f aca="false">IFERROR(VLOOKUP(P$1&amp;":"&amp;P140,'Finish order'!$C:$K,6,FALSE()),"")</f>
        <v/>
      </c>
      <c r="R140" s="22" t="str">
        <f aca="false">IFERROR(VLOOKUP(P$1&amp;":"&amp;P140,'Finish order'!$C:$K,9,FALSE()),"")</f>
        <v/>
      </c>
      <c r="S140" s="22" t="str">
        <f aca="false">IFERROR(VLOOKUP(P$1&amp;":"&amp;P140,'Finish order'!$C:$K,7,FALSE()),"")</f>
        <v/>
      </c>
      <c r="T140" s="30" t="str">
        <f aca="false">IFERROR(VLOOKUP(P$1&amp;":"&amp;P140,'Finish order'!$C:$K,5,FALSE()),"")</f>
        <v/>
      </c>
      <c r="U140" s="22" t="str">
        <f aca="false">IFERROR(VLOOKUP(P$1&amp;":"&amp;P140,'Finish order'!$C:$K,4,FALSE()),"")</f>
        <v/>
      </c>
      <c r="V140" s="31" t="str">
        <f aca="false" t="array" ref="V140:V140">IFERROR(SMALL(IF($S$2:$S1049=S140,$P$2:$P$911*1.001),1),"")</f>
        <v/>
      </c>
      <c r="W140" s="31" t="str">
        <f aca="false" t="array" ref="W140:W140">IFERROR(SMALL(IF($S$2:$S1049=S140,$P$2:$P$911*1.0001),2),"")</f>
        <v/>
      </c>
      <c r="X140" s="31" t="str">
        <f aca="false" t="array" ref="X140:X140">IFERROR(SMALL(IF($S$2:$S1049=S140,$P$2:$P$911*1.00001),3),"")</f>
        <v/>
      </c>
      <c r="Y140" s="31" t="str">
        <f aca="false" t="array" ref="Y140:Y140">IFERROR(SMALL(IF($S$2:$S1049=S140,$P$2:$P$911*1.000001),4),"")</f>
        <v/>
      </c>
      <c r="Z140" s="31" t="str">
        <f aca="false">IF(P140&lt;&gt;"", IF(COUNT(V140:Y140)=4, SUM(V140:Y140), "No"), "")</f>
        <v>No</v>
      </c>
      <c r="AA140" s="31" t="str">
        <f aca="false">IF(P140&lt;&gt;"", IF(COUNT(V140:X140)=3, SUM(V140:X140), "No"), "")</f>
        <v>No</v>
      </c>
      <c r="AB140" s="31" t="str">
        <f aca="false">IF(P140&lt;&gt;"", IF(COUNT(V140:W140)=2, SUM(V140:W140), "No"), "")</f>
        <v>No</v>
      </c>
      <c r="AC140" s="31" t="str">
        <f aca="false">Table4[[#This Row],[Club]]&amp;":"&amp;Table4[[#Headers],[Female]]</f>
        <v>:Female</v>
      </c>
    </row>
    <row r="141" customFormat="false" ht="15" hidden="false" customHeight="false" outlineLevel="0" collapsed="false">
      <c r="A141" s="22" t="n">
        <v>140</v>
      </c>
      <c r="B141" s="22" t="str">
        <f aca="false">IFERROR(VLOOKUP($A$1&amp;":"&amp;A141,'Finish order'!C:K,6,FALSE()),"")</f>
        <v/>
      </c>
      <c r="C141" s="22" t="str">
        <f aca="false">IFERROR(VLOOKUP(A$1&amp;":"&amp;A141,'Finish order'!$C:$K,9,FALSE()),"")</f>
        <v/>
      </c>
      <c r="D141" s="22" t="str">
        <f aca="false">IFERROR(VLOOKUP(A$1&amp;":"&amp;A141,'Finish order'!$C:$K,7,FALSE()),"")</f>
        <v/>
      </c>
      <c r="E141" s="30" t="str">
        <f aca="false">IFERROR(VLOOKUP($A$1&amp;":"&amp;A141,'Finish order'!C:K,5,FALSE()),"")</f>
        <v/>
      </c>
      <c r="F141" s="22" t="str">
        <f aca="false">IFERROR(VLOOKUP($A$1&amp;":"&amp;A141,'Finish order'!C:K,4,FALSE()),"")</f>
        <v/>
      </c>
      <c r="G141" s="31" t="str">
        <f aca="false" t="array" ref="G141:G141">IFERROR(SMALL(IF($D$2:$D1050=D141,$A$2:$A$911*1.001),1),"")</f>
        <v/>
      </c>
      <c r="H141" s="31" t="str">
        <f aca="false" t="array" ref="H141:H141">IFERROR(SMALL(IF($D$2:$D1050=D141,$A$2:$A$911*1.0001),2),"")</f>
        <v/>
      </c>
      <c r="I141" s="31" t="str">
        <f aca="false" t="array" ref="I141:I141">IFERROR(SMALL(IF($D$2:$D1050=D141,$A$2:$A$911*1.00001),3),"")</f>
        <v/>
      </c>
      <c r="J141" s="31" t="str">
        <f aca="false" t="array" ref="J141:J141">IFERROR(SMALL(IF($D$2:$D1050=D141,$A$2:$A$911*1.000001),4),"")</f>
        <v/>
      </c>
      <c r="K141" s="31" t="str">
        <f aca="false">IF(A141&lt;&gt;"", IF(COUNT(G141:J141)=4, SUM(G141:J141), "No"), "")</f>
        <v>No</v>
      </c>
      <c r="L141" s="31" t="str">
        <f aca="false">IF(A141&lt;&gt;"", IF(COUNT(G141:I141)=3, SUM(G141:I141), "No"), "")</f>
        <v>No</v>
      </c>
      <c r="M141" s="31" t="str">
        <f aca="false">IF(A141&lt;&gt;"", IF(COUNT(G141:H141)=2, SUM(G141:H141), "No"), "")</f>
        <v>No</v>
      </c>
      <c r="N141" s="31" t="str">
        <f aca="false">Table1[[#This Row],[Club]]&amp;":"&amp;Table1[[#Headers],[Male]]</f>
        <v>:Male</v>
      </c>
      <c r="P141" s="22" t="n">
        <v>140</v>
      </c>
      <c r="Q141" s="22" t="str">
        <f aca="false">IFERROR(VLOOKUP(P$1&amp;":"&amp;P141,'Finish order'!$C:$K,6,FALSE()),"")</f>
        <v/>
      </c>
      <c r="R141" s="22" t="str">
        <f aca="false">IFERROR(VLOOKUP(P$1&amp;":"&amp;P141,'Finish order'!$C:$K,9,FALSE()),"")</f>
        <v/>
      </c>
      <c r="S141" s="22" t="str">
        <f aca="false">IFERROR(VLOOKUP(P$1&amp;":"&amp;P141,'Finish order'!$C:$K,7,FALSE()),"")</f>
        <v/>
      </c>
      <c r="T141" s="30" t="str">
        <f aca="false">IFERROR(VLOOKUP(P$1&amp;":"&amp;P141,'Finish order'!$C:$K,5,FALSE()),"")</f>
        <v/>
      </c>
      <c r="U141" s="22" t="str">
        <f aca="false">IFERROR(VLOOKUP(P$1&amp;":"&amp;P141,'Finish order'!$C:$K,4,FALSE()),"")</f>
        <v/>
      </c>
      <c r="V141" s="31" t="str">
        <f aca="false" t="array" ref="V141:V141">IFERROR(SMALL(IF($S$2:$S1050=S141,$P$2:$P$911*1.001),1),"")</f>
        <v/>
      </c>
      <c r="W141" s="31" t="str">
        <f aca="false" t="array" ref="W141:W141">IFERROR(SMALL(IF($S$2:$S1050=S141,$P$2:$P$911*1.0001),2),"")</f>
        <v/>
      </c>
      <c r="X141" s="31" t="str">
        <f aca="false" t="array" ref="X141:X141">IFERROR(SMALL(IF($S$2:$S1050=S141,$P$2:$P$911*1.00001),3),"")</f>
        <v/>
      </c>
      <c r="Y141" s="31" t="str">
        <f aca="false" t="array" ref="Y141:Y141">IFERROR(SMALL(IF($S$2:$S1050=S141,$P$2:$P$911*1.000001),4),"")</f>
        <v/>
      </c>
      <c r="Z141" s="31" t="str">
        <f aca="false">IF(P141&lt;&gt;"", IF(COUNT(V141:Y141)=4, SUM(V141:Y141), "No"), "")</f>
        <v>No</v>
      </c>
      <c r="AA141" s="31" t="str">
        <f aca="false">IF(P141&lt;&gt;"", IF(COUNT(V141:X141)=3, SUM(V141:X141), "No"), "")</f>
        <v>No</v>
      </c>
      <c r="AB141" s="31" t="str">
        <f aca="false">IF(P141&lt;&gt;"", IF(COUNT(V141:W141)=2, SUM(V141:W141), "No"), "")</f>
        <v>No</v>
      </c>
      <c r="AC141" s="31" t="str">
        <f aca="false">Table4[[#This Row],[Club]]&amp;":"&amp;Table4[[#Headers],[Female]]</f>
        <v>:Female</v>
      </c>
    </row>
    <row r="142" customFormat="false" ht="15" hidden="false" customHeight="false" outlineLevel="0" collapsed="false">
      <c r="A142" s="22" t="n">
        <v>141</v>
      </c>
      <c r="B142" s="22" t="str">
        <f aca="false">IFERROR(VLOOKUP($A$1&amp;":"&amp;A142,'Finish order'!C:K,6,FALSE()),"")</f>
        <v/>
      </c>
      <c r="C142" s="22" t="str">
        <f aca="false">IFERROR(VLOOKUP(A$1&amp;":"&amp;A142,'Finish order'!$C:$K,9,FALSE()),"")</f>
        <v/>
      </c>
      <c r="D142" s="22" t="str">
        <f aca="false">IFERROR(VLOOKUP(A$1&amp;":"&amp;A142,'Finish order'!$C:$K,7,FALSE()),"")</f>
        <v/>
      </c>
      <c r="E142" s="30" t="str">
        <f aca="false">IFERROR(VLOOKUP($A$1&amp;":"&amp;A142,'Finish order'!C:K,5,FALSE()),"")</f>
        <v/>
      </c>
      <c r="F142" s="22" t="str">
        <f aca="false">IFERROR(VLOOKUP($A$1&amp;":"&amp;A142,'Finish order'!C:K,4,FALSE()),"")</f>
        <v/>
      </c>
      <c r="G142" s="31" t="str">
        <f aca="false" t="array" ref="G142:G142">IFERROR(SMALL(IF($D$2:$D1051=D142,$A$2:$A$911*1.001),1),"")</f>
        <v/>
      </c>
      <c r="H142" s="31" t="str">
        <f aca="false" t="array" ref="H142:H142">IFERROR(SMALL(IF($D$2:$D1051=D142,$A$2:$A$911*1.0001),2),"")</f>
        <v/>
      </c>
      <c r="I142" s="31" t="str">
        <f aca="false" t="array" ref="I142:I142">IFERROR(SMALL(IF($D$2:$D1051=D142,$A$2:$A$911*1.00001),3),"")</f>
        <v/>
      </c>
      <c r="J142" s="31" t="str">
        <f aca="false" t="array" ref="J142:J142">IFERROR(SMALL(IF($D$2:$D1051=D142,$A$2:$A$911*1.000001),4),"")</f>
        <v/>
      </c>
      <c r="K142" s="31" t="str">
        <f aca="false">IF(A142&lt;&gt;"", IF(COUNT(G142:J142)=4, SUM(G142:J142), "No"), "")</f>
        <v>No</v>
      </c>
      <c r="L142" s="31" t="str">
        <f aca="false">IF(A142&lt;&gt;"", IF(COUNT(G142:I142)=3, SUM(G142:I142), "No"), "")</f>
        <v>No</v>
      </c>
      <c r="M142" s="31" t="str">
        <f aca="false">IF(A142&lt;&gt;"", IF(COUNT(G142:H142)=2, SUM(G142:H142), "No"), "")</f>
        <v>No</v>
      </c>
      <c r="N142" s="31" t="str">
        <f aca="false">Table1[[#This Row],[Club]]&amp;":"&amp;Table1[[#Headers],[Male]]</f>
        <v>:Male</v>
      </c>
      <c r="P142" s="22" t="n">
        <v>141</v>
      </c>
      <c r="Q142" s="22" t="str">
        <f aca="false">IFERROR(VLOOKUP(P$1&amp;":"&amp;P142,'Finish order'!$C:$K,6,FALSE()),"")</f>
        <v/>
      </c>
      <c r="R142" s="22" t="str">
        <f aca="false">IFERROR(VLOOKUP(P$1&amp;":"&amp;P142,'Finish order'!$C:$K,9,FALSE()),"")</f>
        <v/>
      </c>
      <c r="S142" s="22" t="str">
        <f aca="false">IFERROR(VLOOKUP(P$1&amp;":"&amp;P142,'Finish order'!$C:$K,7,FALSE()),"")</f>
        <v/>
      </c>
      <c r="T142" s="30" t="str">
        <f aca="false">IFERROR(VLOOKUP(P$1&amp;":"&amp;P142,'Finish order'!$C:$K,5,FALSE()),"")</f>
        <v/>
      </c>
      <c r="U142" s="22" t="str">
        <f aca="false">IFERROR(VLOOKUP(P$1&amp;":"&amp;P142,'Finish order'!$C:$K,4,FALSE()),"")</f>
        <v/>
      </c>
      <c r="V142" s="31" t="str">
        <f aca="false" t="array" ref="V142:V142">IFERROR(SMALL(IF($S$2:$S1051=S142,$P$2:$P$911*1.001),1),"")</f>
        <v/>
      </c>
      <c r="W142" s="31" t="str">
        <f aca="false" t="array" ref="W142:W142">IFERROR(SMALL(IF($S$2:$S1051=S142,$P$2:$P$911*1.0001),2),"")</f>
        <v/>
      </c>
      <c r="X142" s="31" t="str">
        <f aca="false" t="array" ref="X142:X142">IFERROR(SMALL(IF($S$2:$S1051=S142,$P$2:$P$911*1.00001),3),"")</f>
        <v/>
      </c>
      <c r="Y142" s="31" t="str">
        <f aca="false" t="array" ref="Y142:Y142">IFERROR(SMALL(IF($S$2:$S1051=S142,$P$2:$P$911*1.000001),4),"")</f>
        <v/>
      </c>
      <c r="Z142" s="31" t="str">
        <f aca="false">IF(P142&lt;&gt;"", IF(COUNT(V142:Y142)=4, SUM(V142:Y142), "No"), "")</f>
        <v>No</v>
      </c>
      <c r="AA142" s="31" t="str">
        <f aca="false">IF(P142&lt;&gt;"", IF(COUNT(V142:X142)=3, SUM(V142:X142), "No"), "")</f>
        <v>No</v>
      </c>
      <c r="AB142" s="31" t="str">
        <f aca="false">IF(P142&lt;&gt;"", IF(COUNT(V142:W142)=2, SUM(V142:W142), "No"), "")</f>
        <v>No</v>
      </c>
      <c r="AC142" s="31" t="str">
        <f aca="false">Table4[[#This Row],[Club]]&amp;":"&amp;Table4[[#Headers],[Female]]</f>
        <v>:Female</v>
      </c>
    </row>
    <row r="143" customFormat="false" ht="15" hidden="false" customHeight="false" outlineLevel="0" collapsed="false">
      <c r="A143" s="22" t="n">
        <v>142</v>
      </c>
      <c r="B143" s="22" t="str">
        <f aca="false">IFERROR(VLOOKUP($A$1&amp;":"&amp;A143,'Finish order'!C:K,6,FALSE()),"")</f>
        <v/>
      </c>
      <c r="C143" s="22" t="str">
        <f aca="false">IFERROR(VLOOKUP(A$1&amp;":"&amp;A143,'Finish order'!$C:$K,9,FALSE()),"")</f>
        <v/>
      </c>
      <c r="D143" s="22" t="str">
        <f aca="false">IFERROR(VLOOKUP(A$1&amp;":"&amp;A143,'Finish order'!$C:$K,7,FALSE()),"")</f>
        <v/>
      </c>
      <c r="E143" s="30" t="str">
        <f aca="false">IFERROR(VLOOKUP($A$1&amp;":"&amp;A143,'Finish order'!C:K,5,FALSE()),"")</f>
        <v/>
      </c>
      <c r="F143" s="22" t="str">
        <f aca="false">IFERROR(VLOOKUP($A$1&amp;":"&amp;A143,'Finish order'!C:K,4,FALSE()),"")</f>
        <v/>
      </c>
      <c r="G143" s="31" t="str">
        <f aca="false" t="array" ref="G143:G143">IFERROR(SMALL(IF($D$2:$D1052=D143,$A$2:$A$911*1.001),1),"")</f>
        <v/>
      </c>
      <c r="H143" s="31" t="str">
        <f aca="false" t="array" ref="H143:H143">IFERROR(SMALL(IF($D$2:$D1052=D143,$A$2:$A$911*1.0001),2),"")</f>
        <v/>
      </c>
      <c r="I143" s="31" t="str">
        <f aca="false" t="array" ref="I143:I143">IFERROR(SMALL(IF($D$2:$D1052=D143,$A$2:$A$911*1.00001),3),"")</f>
        <v/>
      </c>
      <c r="J143" s="31" t="str">
        <f aca="false" t="array" ref="J143:J143">IFERROR(SMALL(IF($D$2:$D1052=D143,$A$2:$A$911*1.000001),4),"")</f>
        <v/>
      </c>
      <c r="K143" s="31" t="str">
        <f aca="false">IF(A143&lt;&gt;"", IF(COUNT(G143:J143)=4, SUM(G143:J143), "No"), "")</f>
        <v>No</v>
      </c>
      <c r="L143" s="31" t="str">
        <f aca="false">IF(A143&lt;&gt;"", IF(COUNT(G143:I143)=3, SUM(G143:I143), "No"), "")</f>
        <v>No</v>
      </c>
      <c r="M143" s="31" t="str">
        <f aca="false">IF(A143&lt;&gt;"", IF(COUNT(G143:H143)=2, SUM(G143:H143), "No"), "")</f>
        <v>No</v>
      </c>
      <c r="N143" s="31" t="str">
        <f aca="false">Table1[[#This Row],[Club]]&amp;":"&amp;Table1[[#Headers],[Male]]</f>
        <v>:Male</v>
      </c>
      <c r="P143" s="22" t="n">
        <v>142</v>
      </c>
      <c r="Q143" s="22" t="str">
        <f aca="false">IFERROR(VLOOKUP(P$1&amp;":"&amp;P143,'Finish order'!$C:$K,6,FALSE()),"")</f>
        <v/>
      </c>
      <c r="R143" s="22" t="str">
        <f aca="false">IFERROR(VLOOKUP(P$1&amp;":"&amp;P143,'Finish order'!$C:$K,9,FALSE()),"")</f>
        <v/>
      </c>
      <c r="S143" s="22" t="str">
        <f aca="false">IFERROR(VLOOKUP(P$1&amp;":"&amp;P143,'Finish order'!$C:$K,7,FALSE()),"")</f>
        <v/>
      </c>
      <c r="T143" s="30" t="str">
        <f aca="false">IFERROR(VLOOKUP(P$1&amp;":"&amp;P143,'Finish order'!$C:$K,5,FALSE()),"")</f>
        <v/>
      </c>
      <c r="U143" s="22" t="str">
        <f aca="false">IFERROR(VLOOKUP(P$1&amp;":"&amp;P143,'Finish order'!$C:$K,4,FALSE()),"")</f>
        <v/>
      </c>
      <c r="V143" s="31" t="str">
        <f aca="false" t="array" ref="V143:V143">IFERROR(SMALL(IF($S$2:$S1052=S143,$P$2:$P$911*1.001),1),"")</f>
        <v/>
      </c>
      <c r="W143" s="31" t="str">
        <f aca="false" t="array" ref="W143:W143">IFERROR(SMALL(IF($S$2:$S1052=S143,$P$2:$P$911*1.0001),2),"")</f>
        <v/>
      </c>
      <c r="X143" s="31" t="str">
        <f aca="false" t="array" ref="X143:X143">IFERROR(SMALL(IF($S$2:$S1052=S143,$P$2:$P$911*1.00001),3),"")</f>
        <v/>
      </c>
      <c r="Y143" s="31" t="str">
        <f aca="false" t="array" ref="Y143:Y143">IFERROR(SMALL(IF($S$2:$S1052=S143,$P$2:$P$911*1.000001),4),"")</f>
        <v/>
      </c>
      <c r="Z143" s="31" t="str">
        <f aca="false">IF(P143&lt;&gt;"", IF(COUNT(V143:Y143)=4, SUM(V143:Y143), "No"), "")</f>
        <v>No</v>
      </c>
      <c r="AA143" s="31" t="str">
        <f aca="false">IF(P143&lt;&gt;"", IF(COUNT(V143:X143)=3, SUM(V143:X143), "No"), "")</f>
        <v>No</v>
      </c>
      <c r="AB143" s="31" t="str">
        <f aca="false">IF(P143&lt;&gt;"", IF(COUNT(V143:W143)=2, SUM(V143:W143), "No"), "")</f>
        <v>No</v>
      </c>
      <c r="AC143" s="31" t="str">
        <f aca="false">Table4[[#This Row],[Club]]&amp;":"&amp;Table4[[#Headers],[Female]]</f>
        <v>:Female</v>
      </c>
    </row>
    <row r="144" customFormat="false" ht="15" hidden="false" customHeight="false" outlineLevel="0" collapsed="false">
      <c r="A144" s="22" t="n">
        <v>143</v>
      </c>
      <c r="B144" s="22" t="str">
        <f aca="false">IFERROR(VLOOKUP($A$1&amp;":"&amp;A144,'Finish order'!C:K,6,FALSE()),"")</f>
        <v/>
      </c>
      <c r="C144" s="22" t="str">
        <f aca="false">IFERROR(VLOOKUP(A$1&amp;":"&amp;A144,'Finish order'!$C:$K,9,FALSE()),"")</f>
        <v/>
      </c>
      <c r="D144" s="22" t="str">
        <f aca="false">IFERROR(VLOOKUP(A$1&amp;":"&amp;A144,'Finish order'!$C:$K,7,FALSE()),"")</f>
        <v/>
      </c>
      <c r="E144" s="30" t="str">
        <f aca="false">IFERROR(VLOOKUP($A$1&amp;":"&amp;A144,'Finish order'!C:K,5,FALSE()),"")</f>
        <v/>
      </c>
      <c r="F144" s="22" t="str">
        <f aca="false">IFERROR(VLOOKUP($A$1&amp;":"&amp;A144,'Finish order'!C:K,4,FALSE()),"")</f>
        <v/>
      </c>
      <c r="G144" s="31" t="str">
        <f aca="false" t="array" ref="G144:G144">IFERROR(SMALL(IF($D$2:$D1053=D144,$A$2:$A$911*1.001),1),"")</f>
        <v/>
      </c>
      <c r="H144" s="31" t="str">
        <f aca="false" t="array" ref="H144:H144">IFERROR(SMALL(IF($D$2:$D1053=D144,$A$2:$A$911*1.0001),2),"")</f>
        <v/>
      </c>
      <c r="I144" s="31" t="str">
        <f aca="false" t="array" ref="I144:I144">IFERROR(SMALL(IF($D$2:$D1053=D144,$A$2:$A$911*1.00001),3),"")</f>
        <v/>
      </c>
      <c r="J144" s="31" t="str">
        <f aca="false" t="array" ref="J144:J144">IFERROR(SMALL(IF($D$2:$D1053=D144,$A$2:$A$911*1.000001),4),"")</f>
        <v/>
      </c>
      <c r="K144" s="31" t="str">
        <f aca="false">IF(A144&lt;&gt;"", IF(COUNT(G144:J144)=4, SUM(G144:J144), "No"), "")</f>
        <v>No</v>
      </c>
      <c r="L144" s="31" t="str">
        <f aca="false">IF(A144&lt;&gt;"", IF(COUNT(G144:I144)=3, SUM(G144:I144), "No"), "")</f>
        <v>No</v>
      </c>
      <c r="M144" s="31" t="str">
        <f aca="false">IF(A144&lt;&gt;"", IF(COUNT(G144:H144)=2, SUM(G144:H144), "No"), "")</f>
        <v>No</v>
      </c>
      <c r="N144" s="31" t="str">
        <f aca="false">Table1[[#This Row],[Club]]&amp;":"&amp;Table1[[#Headers],[Male]]</f>
        <v>:Male</v>
      </c>
      <c r="P144" s="22" t="n">
        <v>143</v>
      </c>
      <c r="Q144" s="22" t="str">
        <f aca="false">IFERROR(VLOOKUP(P$1&amp;":"&amp;P144,'Finish order'!$C:$K,6,FALSE()),"")</f>
        <v/>
      </c>
      <c r="R144" s="22" t="str">
        <f aca="false">IFERROR(VLOOKUP(P$1&amp;":"&amp;P144,'Finish order'!$C:$K,9,FALSE()),"")</f>
        <v/>
      </c>
      <c r="S144" s="22" t="str">
        <f aca="false">IFERROR(VLOOKUP(P$1&amp;":"&amp;P144,'Finish order'!$C:$K,7,FALSE()),"")</f>
        <v/>
      </c>
      <c r="T144" s="30" t="str">
        <f aca="false">IFERROR(VLOOKUP(P$1&amp;":"&amp;P144,'Finish order'!$C:$K,5,FALSE()),"")</f>
        <v/>
      </c>
      <c r="U144" s="22" t="str">
        <f aca="false">IFERROR(VLOOKUP(P$1&amp;":"&amp;P144,'Finish order'!$C:$K,4,FALSE()),"")</f>
        <v/>
      </c>
      <c r="V144" s="31" t="str">
        <f aca="false" t="array" ref="V144:V144">IFERROR(SMALL(IF($S$2:$S1053=S144,$P$2:$P$911*1.001),1),"")</f>
        <v/>
      </c>
      <c r="W144" s="31" t="str">
        <f aca="false" t="array" ref="W144:W144">IFERROR(SMALL(IF($S$2:$S1053=S144,$P$2:$P$911*1.0001),2),"")</f>
        <v/>
      </c>
      <c r="X144" s="31" t="str">
        <f aca="false" t="array" ref="X144:X144">IFERROR(SMALL(IF($S$2:$S1053=S144,$P$2:$P$911*1.00001),3),"")</f>
        <v/>
      </c>
      <c r="Y144" s="31" t="str">
        <f aca="false" t="array" ref="Y144:Y144">IFERROR(SMALL(IF($S$2:$S1053=S144,$P$2:$P$911*1.000001),4),"")</f>
        <v/>
      </c>
      <c r="Z144" s="31" t="str">
        <f aca="false">IF(P144&lt;&gt;"", IF(COUNT(V144:Y144)=4, SUM(V144:Y144), "No"), "")</f>
        <v>No</v>
      </c>
      <c r="AA144" s="31" t="str">
        <f aca="false">IF(P144&lt;&gt;"", IF(COUNT(V144:X144)=3, SUM(V144:X144), "No"), "")</f>
        <v>No</v>
      </c>
      <c r="AB144" s="31" t="str">
        <f aca="false">IF(P144&lt;&gt;"", IF(COUNT(V144:W144)=2, SUM(V144:W144), "No"), "")</f>
        <v>No</v>
      </c>
      <c r="AC144" s="31" t="str">
        <f aca="false">Table4[[#This Row],[Club]]&amp;":"&amp;Table4[[#Headers],[Female]]</f>
        <v>:Female</v>
      </c>
    </row>
    <row r="145" customFormat="false" ht="15" hidden="false" customHeight="false" outlineLevel="0" collapsed="false">
      <c r="A145" s="22" t="n">
        <v>144</v>
      </c>
      <c r="B145" s="22" t="str">
        <f aca="false">IFERROR(VLOOKUP($A$1&amp;":"&amp;A145,'Finish order'!C:K,6,FALSE()),"")</f>
        <v/>
      </c>
      <c r="C145" s="22" t="str">
        <f aca="false">IFERROR(VLOOKUP(A$1&amp;":"&amp;A145,'Finish order'!$C:$K,9,FALSE()),"")</f>
        <v/>
      </c>
      <c r="D145" s="22" t="str">
        <f aca="false">IFERROR(VLOOKUP(A$1&amp;":"&amp;A145,'Finish order'!$C:$K,7,FALSE()),"")</f>
        <v/>
      </c>
      <c r="E145" s="30" t="str">
        <f aca="false">IFERROR(VLOOKUP($A$1&amp;":"&amp;A145,'Finish order'!C:K,5,FALSE()),"")</f>
        <v/>
      </c>
      <c r="F145" s="22" t="str">
        <f aca="false">IFERROR(VLOOKUP($A$1&amp;":"&amp;A145,'Finish order'!C:K,4,FALSE()),"")</f>
        <v/>
      </c>
      <c r="G145" s="31" t="str">
        <f aca="false" t="array" ref="G145:G145">IFERROR(SMALL(IF($D$2:$D1054=D145,$A$2:$A$911*1.001),1),"")</f>
        <v/>
      </c>
      <c r="H145" s="31" t="str">
        <f aca="false" t="array" ref="H145:H145">IFERROR(SMALL(IF($D$2:$D1054=D145,$A$2:$A$911*1.0001),2),"")</f>
        <v/>
      </c>
      <c r="I145" s="31" t="str">
        <f aca="false" t="array" ref="I145:I145">IFERROR(SMALL(IF($D$2:$D1054=D145,$A$2:$A$911*1.00001),3),"")</f>
        <v/>
      </c>
      <c r="J145" s="31" t="str">
        <f aca="false" t="array" ref="J145:J145">IFERROR(SMALL(IF($D$2:$D1054=D145,$A$2:$A$911*1.000001),4),"")</f>
        <v/>
      </c>
      <c r="K145" s="31" t="str">
        <f aca="false">IF(A145&lt;&gt;"", IF(COUNT(G145:J145)=4, SUM(G145:J145), "No"), "")</f>
        <v>No</v>
      </c>
      <c r="L145" s="31" t="str">
        <f aca="false">IF(A145&lt;&gt;"", IF(COUNT(G145:I145)=3, SUM(G145:I145), "No"), "")</f>
        <v>No</v>
      </c>
      <c r="M145" s="31" t="str">
        <f aca="false">IF(A145&lt;&gt;"", IF(COUNT(G145:H145)=2, SUM(G145:H145), "No"), "")</f>
        <v>No</v>
      </c>
      <c r="N145" s="31" t="str">
        <f aca="false">Table1[[#This Row],[Club]]&amp;":"&amp;Table1[[#Headers],[Male]]</f>
        <v>:Male</v>
      </c>
      <c r="P145" s="22" t="n">
        <v>144</v>
      </c>
      <c r="Q145" s="22" t="str">
        <f aca="false">IFERROR(VLOOKUP(P$1&amp;":"&amp;P145,'Finish order'!$C:$K,6,FALSE()),"")</f>
        <v/>
      </c>
      <c r="R145" s="22" t="str">
        <f aca="false">IFERROR(VLOOKUP(P$1&amp;":"&amp;P145,'Finish order'!$C:$K,9,FALSE()),"")</f>
        <v/>
      </c>
      <c r="S145" s="22" t="str">
        <f aca="false">IFERROR(VLOOKUP(P$1&amp;":"&amp;P145,'Finish order'!$C:$K,7,FALSE()),"")</f>
        <v/>
      </c>
      <c r="T145" s="30" t="str">
        <f aca="false">IFERROR(VLOOKUP(P$1&amp;":"&amp;P145,'Finish order'!$C:$K,5,FALSE()),"")</f>
        <v/>
      </c>
      <c r="U145" s="22" t="str">
        <f aca="false">IFERROR(VLOOKUP(P$1&amp;":"&amp;P145,'Finish order'!$C:$K,4,FALSE()),"")</f>
        <v/>
      </c>
      <c r="V145" s="31" t="str">
        <f aca="false" t="array" ref="V145:V145">IFERROR(SMALL(IF($S$2:$S1054=S145,$P$2:$P$911*1.001),1),"")</f>
        <v/>
      </c>
      <c r="W145" s="31" t="str">
        <f aca="false" t="array" ref="W145:W145">IFERROR(SMALL(IF($S$2:$S1054=S145,$P$2:$P$911*1.0001),2),"")</f>
        <v/>
      </c>
      <c r="X145" s="31" t="str">
        <f aca="false" t="array" ref="X145:X145">IFERROR(SMALL(IF($S$2:$S1054=S145,$P$2:$P$911*1.00001),3),"")</f>
        <v/>
      </c>
      <c r="Y145" s="31" t="str">
        <f aca="false" t="array" ref="Y145:Y145">IFERROR(SMALL(IF($S$2:$S1054=S145,$P$2:$P$911*1.000001),4),"")</f>
        <v/>
      </c>
      <c r="Z145" s="31" t="str">
        <f aca="false">IF(P145&lt;&gt;"", IF(COUNT(V145:Y145)=4, SUM(V145:Y145), "No"), "")</f>
        <v>No</v>
      </c>
      <c r="AA145" s="31" t="str">
        <f aca="false">IF(P145&lt;&gt;"", IF(COUNT(V145:X145)=3, SUM(V145:X145), "No"), "")</f>
        <v>No</v>
      </c>
      <c r="AB145" s="31" t="str">
        <f aca="false">IF(P145&lt;&gt;"", IF(COUNT(V145:W145)=2, SUM(V145:W145), "No"), "")</f>
        <v>No</v>
      </c>
      <c r="AC145" s="31" t="str">
        <f aca="false">Table4[[#This Row],[Club]]&amp;":"&amp;Table4[[#Headers],[Female]]</f>
        <v>:Female</v>
      </c>
    </row>
    <row r="146" customFormat="false" ht="15" hidden="false" customHeight="false" outlineLevel="0" collapsed="false">
      <c r="A146" s="22" t="n">
        <v>145</v>
      </c>
      <c r="B146" s="22" t="str">
        <f aca="false">IFERROR(VLOOKUP($A$1&amp;":"&amp;A146,'Finish order'!C:K,6,FALSE()),"")</f>
        <v/>
      </c>
      <c r="C146" s="22" t="str">
        <f aca="false">IFERROR(VLOOKUP(A$1&amp;":"&amp;A146,'Finish order'!$C:$K,9,FALSE()),"")</f>
        <v/>
      </c>
      <c r="D146" s="22" t="str">
        <f aca="false">IFERROR(VLOOKUP(A$1&amp;":"&amp;A146,'Finish order'!$C:$K,7,FALSE()),"")</f>
        <v/>
      </c>
      <c r="E146" s="30" t="str">
        <f aca="false">IFERROR(VLOOKUP($A$1&amp;":"&amp;A146,'Finish order'!C:K,5,FALSE()),"")</f>
        <v/>
      </c>
      <c r="F146" s="22" t="str">
        <f aca="false">IFERROR(VLOOKUP($A$1&amp;":"&amp;A146,'Finish order'!C:K,4,FALSE()),"")</f>
        <v/>
      </c>
      <c r="G146" s="31" t="str">
        <f aca="false" t="array" ref="G146:G146">IFERROR(SMALL(IF($D$2:$D1055=D146,$A$2:$A$911*1.001),1),"")</f>
        <v/>
      </c>
      <c r="H146" s="31" t="str">
        <f aca="false" t="array" ref="H146:H146">IFERROR(SMALL(IF($D$2:$D1055=D146,$A$2:$A$911*1.0001),2),"")</f>
        <v/>
      </c>
      <c r="I146" s="31" t="str">
        <f aca="false" t="array" ref="I146:I146">IFERROR(SMALL(IF($D$2:$D1055=D146,$A$2:$A$911*1.00001),3),"")</f>
        <v/>
      </c>
      <c r="J146" s="31" t="str">
        <f aca="false" t="array" ref="J146:J146">IFERROR(SMALL(IF($D$2:$D1055=D146,$A$2:$A$911*1.000001),4),"")</f>
        <v/>
      </c>
      <c r="K146" s="31" t="str">
        <f aca="false">IF(A146&lt;&gt;"", IF(COUNT(G146:J146)=4, SUM(G146:J146), "No"), "")</f>
        <v>No</v>
      </c>
      <c r="L146" s="31" t="str">
        <f aca="false">IF(A146&lt;&gt;"", IF(COUNT(G146:I146)=3, SUM(G146:I146), "No"), "")</f>
        <v>No</v>
      </c>
      <c r="M146" s="31" t="str">
        <f aca="false">IF(A146&lt;&gt;"", IF(COUNT(G146:H146)=2, SUM(G146:H146), "No"), "")</f>
        <v>No</v>
      </c>
      <c r="N146" s="31" t="str">
        <f aca="false">Table1[[#This Row],[Club]]&amp;":"&amp;Table1[[#Headers],[Male]]</f>
        <v>:Male</v>
      </c>
      <c r="P146" s="22" t="n">
        <v>145</v>
      </c>
      <c r="Q146" s="22" t="str">
        <f aca="false">IFERROR(VLOOKUP(P$1&amp;":"&amp;P146,'Finish order'!$C:$K,6,FALSE()),"")</f>
        <v/>
      </c>
      <c r="R146" s="22" t="str">
        <f aca="false">IFERROR(VLOOKUP(P$1&amp;":"&amp;P146,'Finish order'!$C:$K,9,FALSE()),"")</f>
        <v/>
      </c>
      <c r="S146" s="22" t="str">
        <f aca="false">IFERROR(VLOOKUP(P$1&amp;":"&amp;P146,'Finish order'!$C:$K,7,FALSE()),"")</f>
        <v/>
      </c>
      <c r="T146" s="30" t="str">
        <f aca="false">IFERROR(VLOOKUP(P$1&amp;":"&amp;P146,'Finish order'!$C:$K,5,FALSE()),"")</f>
        <v/>
      </c>
      <c r="U146" s="22" t="str">
        <f aca="false">IFERROR(VLOOKUP(P$1&amp;":"&amp;P146,'Finish order'!$C:$K,4,FALSE()),"")</f>
        <v/>
      </c>
      <c r="V146" s="31" t="str">
        <f aca="false" t="array" ref="V146:V146">IFERROR(SMALL(IF($S$2:$S1055=S146,$P$2:$P$911*1.001),1),"")</f>
        <v/>
      </c>
      <c r="W146" s="31" t="str">
        <f aca="false" t="array" ref="W146:W146">IFERROR(SMALL(IF($S$2:$S1055=S146,$P$2:$P$911*1.0001),2),"")</f>
        <v/>
      </c>
      <c r="X146" s="31" t="str">
        <f aca="false" t="array" ref="X146:X146">IFERROR(SMALL(IF($S$2:$S1055=S146,$P$2:$P$911*1.00001),3),"")</f>
        <v/>
      </c>
      <c r="Y146" s="31" t="str">
        <f aca="false" t="array" ref="Y146:Y146">IFERROR(SMALL(IF($S$2:$S1055=S146,$P$2:$P$911*1.000001),4),"")</f>
        <v/>
      </c>
      <c r="Z146" s="31" t="str">
        <f aca="false">IF(P146&lt;&gt;"", IF(COUNT(V146:Y146)=4, SUM(V146:Y146), "No"), "")</f>
        <v>No</v>
      </c>
      <c r="AA146" s="31" t="str">
        <f aca="false">IF(P146&lt;&gt;"", IF(COUNT(V146:X146)=3, SUM(V146:X146), "No"), "")</f>
        <v>No</v>
      </c>
      <c r="AB146" s="31" t="str">
        <f aca="false">IF(P146&lt;&gt;"", IF(COUNT(V146:W146)=2, SUM(V146:W146), "No"), "")</f>
        <v>No</v>
      </c>
      <c r="AC146" s="31" t="str">
        <f aca="false">Table4[[#This Row],[Club]]&amp;":"&amp;Table4[[#Headers],[Female]]</f>
        <v>:Female</v>
      </c>
    </row>
    <row r="147" customFormat="false" ht="15" hidden="false" customHeight="false" outlineLevel="0" collapsed="false">
      <c r="A147" s="22" t="n">
        <v>146</v>
      </c>
      <c r="B147" s="22" t="str">
        <f aca="false">IFERROR(VLOOKUP($A$1&amp;":"&amp;A147,'Finish order'!C:K,6,FALSE()),"")</f>
        <v/>
      </c>
      <c r="C147" s="22" t="str">
        <f aca="false">IFERROR(VLOOKUP(A$1&amp;":"&amp;A147,'Finish order'!$C:$K,9,FALSE()),"")</f>
        <v/>
      </c>
      <c r="D147" s="22" t="str">
        <f aca="false">IFERROR(VLOOKUP(A$1&amp;":"&amp;A147,'Finish order'!$C:$K,7,FALSE()),"")</f>
        <v/>
      </c>
      <c r="E147" s="30" t="str">
        <f aca="false">IFERROR(VLOOKUP($A$1&amp;":"&amp;A147,'Finish order'!C:K,5,FALSE()),"")</f>
        <v/>
      </c>
      <c r="F147" s="22" t="str">
        <f aca="false">IFERROR(VLOOKUP($A$1&amp;":"&amp;A147,'Finish order'!C:K,4,FALSE()),"")</f>
        <v/>
      </c>
      <c r="G147" s="31" t="str">
        <f aca="false" t="array" ref="G147:G147">IFERROR(SMALL(IF($D$2:$D1056=D147,$A$2:$A$911*1.001),1),"")</f>
        <v/>
      </c>
      <c r="H147" s="31" t="str">
        <f aca="false" t="array" ref="H147:H147">IFERROR(SMALL(IF($D$2:$D1056=D147,$A$2:$A$911*1.0001),2),"")</f>
        <v/>
      </c>
      <c r="I147" s="31" t="str">
        <f aca="false" t="array" ref="I147:I147">IFERROR(SMALL(IF($D$2:$D1056=D147,$A$2:$A$911*1.00001),3),"")</f>
        <v/>
      </c>
      <c r="J147" s="31" t="str">
        <f aca="false" t="array" ref="J147:J147">IFERROR(SMALL(IF($D$2:$D1056=D147,$A$2:$A$911*1.000001),4),"")</f>
        <v/>
      </c>
      <c r="K147" s="31" t="str">
        <f aca="false">IF(A147&lt;&gt;"", IF(COUNT(G147:J147)=4, SUM(G147:J147), "No"), "")</f>
        <v>No</v>
      </c>
      <c r="L147" s="31" t="str">
        <f aca="false">IF(A147&lt;&gt;"", IF(COUNT(G147:I147)=3, SUM(G147:I147), "No"), "")</f>
        <v>No</v>
      </c>
      <c r="M147" s="31" t="str">
        <f aca="false">IF(A147&lt;&gt;"", IF(COUNT(G147:H147)=2, SUM(G147:H147), "No"), "")</f>
        <v>No</v>
      </c>
      <c r="N147" s="31" t="str">
        <f aca="false">Table1[[#This Row],[Club]]&amp;":"&amp;Table1[[#Headers],[Male]]</f>
        <v>:Male</v>
      </c>
      <c r="P147" s="22" t="n">
        <v>146</v>
      </c>
      <c r="Q147" s="22" t="str">
        <f aca="false">IFERROR(VLOOKUP(P$1&amp;":"&amp;P147,'Finish order'!$C:$K,6,FALSE()),"")</f>
        <v/>
      </c>
      <c r="R147" s="22" t="str">
        <f aca="false">IFERROR(VLOOKUP(P$1&amp;":"&amp;P147,'Finish order'!$C:$K,9,FALSE()),"")</f>
        <v/>
      </c>
      <c r="S147" s="22" t="str">
        <f aca="false">IFERROR(VLOOKUP(P$1&amp;":"&amp;P147,'Finish order'!$C:$K,7,FALSE()),"")</f>
        <v/>
      </c>
      <c r="T147" s="30" t="str">
        <f aca="false">IFERROR(VLOOKUP(P$1&amp;":"&amp;P147,'Finish order'!$C:$K,5,FALSE()),"")</f>
        <v/>
      </c>
      <c r="U147" s="22" t="str">
        <f aca="false">IFERROR(VLOOKUP(P$1&amp;":"&amp;P147,'Finish order'!$C:$K,4,FALSE()),"")</f>
        <v/>
      </c>
      <c r="V147" s="31" t="str">
        <f aca="false" t="array" ref="V147:V147">IFERROR(SMALL(IF($S$2:$S1056=S147,$P$2:$P$911*1.001),1),"")</f>
        <v/>
      </c>
      <c r="W147" s="31" t="str">
        <f aca="false" t="array" ref="W147:W147">IFERROR(SMALL(IF($S$2:$S1056=S147,$P$2:$P$911*1.0001),2),"")</f>
        <v/>
      </c>
      <c r="X147" s="31" t="str">
        <f aca="false" t="array" ref="X147:X147">IFERROR(SMALL(IF($S$2:$S1056=S147,$P$2:$P$911*1.00001),3),"")</f>
        <v/>
      </c>
      <c r="Y147" s="31" t="str">
        <f aca="false" t="array" ref="Y147:Y147">IFERROR(SMALL(IF($S$2:$S1056=S147,$P$2:$P$911*1.000001),4),"")</f>
        <v/>
      </c>
      <c r="Z147" s="31" t="str">
        <f aca="false">IF(P147&lt;&gt;"", IF(COUNT(V147:Y147)=4, SUM(V147:Y147), "No"), "")</f>
        <v>No</v>
      </c>
      <c r="AA147" s="31" t="str">
        <f aca="false">IF(P147&lt;&gt;"", IF(COUNT(V147:X147)=3, SUM(V147:X147), "No"), "")</f>
        <v>No</v>
      </c>
      <c r="AB147" s="31" t="str">
        <f aca="false">IF(P147&lt;&gt;"", IF(COUNT(V147:W147)=2, SUM(V147:W147), "No"), "")</f>
        <v>No</v>
      </c>
      <c r="AC147" s="31" t="str">
        <f aca="false">Table4[[#This Row],[Club]]&amp;":"&amp;Table4[[#Headers],[Female]]</f>
        <v>:Female</v>
      </c>
    </row>
    <row r="148" customFormat="false" ht="15" hidden="false" customHeight="false" outlineLevel="0" collapsed="false">
      <c r="A148" s="22" t="n">
        <v>147</v>
      </c>
      <c r="B148" s="22" t="str">
        <f aca="false">IFERROR(VLOOKUP($A$1&amp;":"&amp;A148,'Finish order'!C:K,6,FALSE()),"")</f>
        <v/>
      </c>
      <c r="C148" s="22" t="str">
        <f aca="false">IFERROR(VLOOKUP(A$1&amp;":"&amp;A148,'Finish order'!$C:$K,9,FALSE()),"")</f>
        <v/>
      </c>
      <c r="D148" s="22" t="str">
        <f aca="false">IFERROR(VLOOKUP(A$1&amp;":"&amp;A148,'Finish order'!$C:$K,7,FALSE()),"")</f>
        <v/>
      </c>
      <c r="E148" s="30" t="str">
        <f aca="false">IFERROR(VLOOKUP($A$1&amp;":"&amp;A148,'Finish order'!C:K,5,FALSE()),"")</f>
        <v/>
      </c>
      <c r="F148" s="22" t="str">
        <f aca="false">IFERROR(VLOOKUP($A$1&amp;":"&amp;A148,'Finish order'!C:K,4,FALSE()),"")</f>
        <v/>
      </c>
      <c r="G148" s="31" t="str">
        <f aca="false" t="array" ref="G148:G148">IFERROR(SMALL(IF($D$2:$D1057=D148,$A$2:$A$911*1.001),1),"")</f>
        <v/>
      </c>
      <c r="H148" s="31" t="str">
        <f aca="false" t="array" ref="H148:H148">IFERROR(SMALL(IF($D$2:$D1057=D148,$A$2:$A$911*1.0001),2),"")</f>
        <v/>
      </c>
      <c r="I148" s="31" t="str">
        <f aca="false" t="array" ref="I148:I148">IFERROR(SMALL(IF($D$2:$D1057=D148,$A$2:$A$911*1.00001),3),"")</f>
        <v/>
      </c>
      <c r="J148" s="31" t="str">
        <f aca="false" t="array" ref="J148:J148">IFERROR(SMALL(IF($D$2:$D1057=D148,$A$2:$A$911*1.000001),4),"")</f>
        <v/>
      </c>
      <c r="K148" s="31" t="str">
        <f aca="false">IF(A148&lt;&gt;"", IF(COUNT(G148:J148)=4, SUM(G148:J148), "No"), "")</f>
        <v>No</v>
      </c>
      <c r="L148" s="31" t="str">
        <f aca="false">IF(A148&lt;&gt;"", IF(COUNT(G148:I148)=3, SUM(G148:I148), "No"), "")</f>
        <v>No</v>
      </c>
      <c r="M148" s="31" t="str">
        <f aca="false">IF(A148&lt;&gt;"", IF(COUNT(G148:H148)=2, SUM(G148:H148), "No"), "")</f>
        <v>No</v>
      </c>
      <c r="N148" s="31" t="str">
        <f aca="false">Table1[[#This Row],[Club]]&amp;":"&amp;Table1[[#Headers],[Male]]</f>
        <v>:Male</v>
      </c>
      <c r="P148" s="22" t="n">
        <v>147</v>
      </c>
      <c r="Q148" s="22" t="str">
        <f aca="false">IFERROR(VLOOKUP(P$1&amp;":"&amp;P148,'Finish order'!$C:$K,6,FALSE()),"")</f>
        <v/>
      </c>
      <c r="R148" s="22" t="str">
        <f aca="false">IFERROR(VLOOKUP(P$1&amp;":"&amp;P148,'Finish order'!$C:$K,9,FALSE()),"")</f>
        <v/>
      </c>
      <c r="S148" s="22" t="str">
        <f aca="false">IFERROR(VLOOKUP(P$1&amp;":"&amp;P148,'Finish order'!$C:$K,7,FALSE()),"")</f>
        <v/>
      </c>
      <c r="T148" s="30" t="str">
        <f aca="false">IFERROR(VLOOKUP(P$1&amp;":"&amp;P148,'Finish order'!$C:$K,5,FALSE()),"")</f>
        <v/>
      </c>
      <c r="U148" s="22" t="str">
        <f aca="false">IFERROR(VLOOKUP(P$1&amp;":"&amp;P148,'Finish order'!$C:$K,4,FALSE()),"")</f>
        <v/>
      </c>
      <c r="V148" s="31" t="str">
        <f aca="false" t="array" ref="V148:V148">IFERROR(SMALL(IF($S$2:$S1057=S148,$P$2:$P$911*1.001),1),"")</f>
        <v/>
      </c>
      <c r="W148" s="31" t="str">
        <f aca="false" t="array" ref="W148:W148">IFERROR(SMALL(IF($S$2:$S1057=S148,$P$2:$P$911*1.0001),2),"")</f>
        <v/>
      </c>
      <c r="X148" s="31" t="str">
        <f aca="false" t="array" ref="X148:X148">IFERROR(SMALL(IF($S$2:$S1057=S148,$P$2:$P$911*1.00001),3),"")</f>
        <v/>
      </c>
      <c r="Y148" s="31" t="str">
        <f aca="false" t="array" ref="Y148:Y148">IFERROR(SMALL(IF($S$2:$S1057=S148,$P$2:$P$911*1.000001),4),"")</f>
        <v/>
      </c>
      <c r="Z148" s="31" t="str">
        <f aca="false">IF(P148&lt;&gt;"", IF(COUNT(V148:Y148)=4, SUM(V148:Y148), "No"), "")</f>
        <v>No</v>
      </c>
      <c r="AA148" s="31" t="str">
        <f aca="false">IF(P148&lt;&gt;"", IF(COUNT(V148:X148)=3, SUM(V148:X148), "No"), "")</f>
        <v>No</v>
      </c>
      <c r="AB148" s="31" t="str">
        <f aca="false">IF(P148&lt;&gt;"", IF(COUNT(V148:W148)=2, SUM(V148:W148), "No"), "")</f>
        <v>No</v>
      </c>
      <c r="AC148" s="31" t="str">
        <f aca="false">Table4[[#This Row],[Club]]&amp;":"&amp;Table4[[#Headers],[Female]]</f>
        <v>:Female</v>
      </c>
    </row>
    <row r="149" customFormat="false" ht="15" hidden="false" customHeight="false" outlineLevel="0" collapsed="false">
      <c r="A149" s="22" t="n">
        <v>148</v>
      </c>
      <c r="B149" s="22" t="str">
        <f aca="false">IFERROR(VLOOKUP($A$1&amp;":"&amp;A149,'Finish order'!C:K,6,FALSE()),"")</f>
        <v/>
      </c>
      <c r="C149" s="22" t="str">
        <f aca="false">IFERROR(VLOOKUP(A$1&amp;":"&amp;A149,'Finish order'!$C:$K,9,FALSE()),"")</f>
        <v/>
      </c>
      <c r="D149" s="22" t="str">
        <f aca="false">IFERROR(VLOOKUP(A$1&amp;":"&amp;A149,'Finish order'!$C:$K,7,FALSE()),"")</f>
        <v/>
      </c>
      <c r="E149" s="30" t="str">
        <f aca="false">IFERROR(VLOOKUP($A$1&amp;":"&amp;A149,'Finish order'!C:K,5,FALSE()),"")</f>
        <v/>
      </c>
      <c r="F149" s="22" t="str">
        <f aca="false">IFERROR(VLOOKUP($A$1&amp;":"&amp;A149,'Finish order'!C:K,4,FALSE()),"")</f>
        <v/>
      </c>
      <c r="G149" s="31" t="str">
        <f aca="false" t="array" ref="G149:G149">IFERROR(SMALL(IF($D$2:$D1058=D149,$A$2:$A$911*1.001),1),"")</f>
        <v/>
      </c>
      <c r="H149" s="31" t="str">
        <f aca="false" t="array" ref="H149:H149">IFERROR(SMALL(IF($D$2:$D1058=D149,$A$2:$A$911*1.0001),2),"")</f>
        <v/>
      </c>
      <c r="I149" s="31" t="str">
        <f aca="false" t="array" ref="I149:I149">IFERROR(SMALL(IF($D$2:$D1058=D149,$A$2:$A$911*1.00001),3),"")</f>
        <v/>
      </c>
      <c r="J149" s="31" t="str">
        <f aca="false" t="array" ref="J149:J149">IFERROR(SMALL(IF($D$2:$D1058=D149,$A$2:$A$911*1.000001),4),"")</f>
        <v/>
      </c>
      <c r="K149" s="31" t="str">
        <f aca="false">IF(A149&lt;&gt;"", IF(COUNT(G149:J149)=4, SUM(G149:J149), "No"), "")</f>
        <v>No</v>
      </c>
      <c r="L149" s="31" t="str">
        <f aca="false">IF(A149&lt;&gt;"", IF(COUNT(G149:I149)=3, SUM(G149:I149), "No"), "")</f>
        <v>No</v>
      </c>
      <c r="M149" s="31" t="str">
        <f aca="false">IF(A149&lt;&gt;"", IF(COUNT(G149:H149)=2, SUM(G149:H149), "No"), "")</f>
        <v>No</v>
      </c>
      <c r="N149" s="31" t="str">
        <f aca="false">Table1[[#This Row],[Club]]&amp;":"&amp;Table1[[#Headers],[Male]]</f>
        <v>:Male</v>
      </c>
      <c r="P149" s="22" t="n">
        <v>148</v>
      </c>
      <c r="Q149" s="22" t="str">
        <f aca="false">IFERROR(VLOOKUP(P$1&amp;":"&amp;P149,'Finish order'!$C:$K,6,FALSE()),"")</f>
        <v/>
      </c>
      <c r="R149" s="22" t="str">
        <f aca="false">IFERROR(VLOOKUP(P$1&amp;":"&amp;P149,'Finish order'!$C:$K,9,FALSE()),"")</f>
        <v/>
      </c>
      <c r="S149" s="22" t="str">
        <f aca="false">IFERROR(VLOOKUP(P$1&amp;":"&amp;P149,'Finish order'!$C:$K,7,FALSE()),"")</f>
        <v/>
      </c>
      <c r="T149" s="30" t="str">
        <f aca="false">IFERROR(VLOOKUP(P$1&amp;":"&amp;P149,'Finish order'!$C:$K,5,FALSE()),"")</f>
        <v/>
      </c>
      <c r="U149" s="22" t="str">
        <f aca="false">IFERROR(VLOOKUP(P$1&amp;":"&amp;P149,'Finish order'!$C:$K,4,FALSE()),"")</f>
        <v/>
      </c>
      <c r="V149" s="31" t="str">
        <f aca="false" t="array" ref="V149:V149">IFERROR(SMALL(IF($S$2:$S1058=S149,$P$2:$P$911*1.001),1),"")</f>
        <v/>
      </c>
      <c r="W149" s="31" t="str">
        <f aca="false" t="array" ref="W149:W149">IFERROR(SMALL(IF($S$2:$S1058=S149,$P$2:$P$911*1.0001),2),"")</f>
        <v/>
      </c>
      <c r="X149" s="31" t="str">
        <f aca="false" t="array" ref="X149:X149">IFERROR(SMALL(IF($S$2:$S1058=S149,$P$2:$P$911*1.00001),3),"")</f>
        <v/>
      </c>
      <c r="Y149" s="31" t="str">
        <f aca="false" t="array" ref="Y149:Y149">IFERROR(SMALL(IF($S$2:$S1058=S149,$P$2:$P$911*1.000001),4),"")</f>
        <v/>
      </c>
      <c r="Z149" s="31" t="str">
        <f aca="false">IF(P149&lt;&gt;"", IF(COUNT(V149:Y149)=4, SUM(V149:Y149), "No"), "")</f>
        <v>No</v>
      </c>
      <c r="AA149" s="31" t="str">
        <f aca="false">IF(P149&lt;&gt;"", IF(COUNT(V149:X149)=3, SUM(V149:X149), "No"), "")</f>
        <v>No</v>
      </c>
      <c r="AB149" s="31" t="str">
        <f aca="false">IF(P149&lt;&gt;"", IF(COUNT(V149:W149)=2, SUM(V149:W149), "No"), "")</f>
        <v>No</v>
      </c>
      <c r="AC149" s="31" t="str">
        <f aca="false">Table4[[#This Row],[Club]]&amp;":"&amp;Table4[[#Headers],[Female]]</f>
        <v>:Female</v>
      </c>
    </row>
    <row r="150" customFormat="false" ht="15" hidden="false" customHeight="false" outlineLevel="0" collapsed="false">
      <c r="A150" s="22" t="n">
        <v>149</v>
      </c>
      <c r="B150" s="22" t="str">
        <f aca="false">IFERROR(VLOOKUP($A$1&amp;":"&amp;A150,'Finish order'!C:K,6,FALSE()),"")</f>
        <v/>
      </c>
      <c r="C150" s="22" t="str">
        <f aca="false">IFERROR(VLOOKUP(A$1&amp;":"&amp;A150,'Finish order'!$C:$K,9,FALSE()),"")</f>
        <v/>
      </c>
      <c r="D150" s="22" t="str">
        <f aca="false">IFERROR(VLOOKUP(A$1&amp;":"&amp;A150,'Finish order'!$C:$K,7,FALSE()),"")</f>
        <v/>
      </c>
      <c r="E150" s="30" t="str">
        <f aca="false">IFERROR(VLOOKUP($A$1&amp;":"&amp;A150,'Finish order'!C:K,5,FALSE()),"")</f>
        <v/>
      </c>
      <c r="F150" s="22" t="str">
        <f aca="false">IFERROR(VLOOKUP($A$1&amp;":"&amp;A150,'Finish order'!C:K,4,FALSE()),"")</f>
        <v/>
      </c>
      <c r="G150" s="31" t="str">
        <f aca="false" t="array" ref="G150:G150">IFERROR(SMALL(IF($D$2:$D1059=D150,$A$2:$A$911*1.001),1),"")</f>
        <v/>
      </c>
      <c r="H150" s="31" t="str">
        <f aca="false" t="array" ref="H150:H150">IFERROR(SMALL(IF($D$2:$D1059=D150,$A$2:$A$911*1.0001),2),"")</f>
        <v/>
      </c>
      <c r="I150" s="31" t="str">
        <f aca="false" t="array" ref="I150:I150">IFERROR(SMALL(IF($D$2:$D1059=D150,$A$2:$A$911*1.00001),3),"")</f>
        <v/>
      </c>
      <c r="J150" s="31" t="str">
        <f aca="false" t="array" ref="J150:J150">IFERROR(SMALL(IF($D$2:$D1059=D150,$A$2:$A$911*1.000001),4),"")</f>
        <v/>
      </c>
      <c r="K150" s="31" t="str">
        <f aca="false">IF(A150&lt;&gt;"", IF(COUNT(G150:J150)=4, SUM(G150:J150), "No"), "")</f>
        <v>No</v>
      </c>
      <c r="L150" s="31" t="str">
        <f aca="false">IF(A150&lt;&gt;"", IF(COUNT(G150:I150)=3, SUM(G150:I150), "No"), "")</f>
        <v>No</v>
      </c>
      <c r="M150" s="31" t="str">
        <f aca="false">IF(A150&lt;&gt;"", IF(COUNT(G150:H150)=2, SUM(G150:H150), "No"), "")</f>
        <v>No</v>
      </c>
      <c r="N150" s="31" t="str">
        <f aca="false">Table1[[#This Row],[Club]]&amp;":"&amp;Table1[[#Headers],[Male]]</f>
        <v>:Male</v>
      </c>
      <c r="P150" s="22" t="n">
        <v>149</v>
      </c>
      <c r="Q150" s="22" t="str">
        <f aca="false">IFERROR(VLOOKUP(P$1&amp;":"&amp;P150,'Finish order'!$C:$K,6,FALSE()),"")</f>
        <v/>
      </c>
      <c r="R150" s="22" t="str">
        <f aca="false">IFERROR(VLOOKUP(P$1&amp;":"&amp;P150,'Finish order'!$C:$K,9,FALSE()),"")</f>
        <v/>
      </c>
      <c r="S150" s="22" t="str">
        <f aca="false">IFERROR(VLOOKUP(P$1&amp;":"&amp;P150,'Finish order'!$C:$K,7,FALSE()),"")</f>
        <v/>
      </c>
      <c r="T150" s="30" t="str">
        <f aca="false">IFERROR(VLOOKUP(P$1&amp;":"&amp;P150,'Finish order'!$C:$K,5,FALSE()),"")</f>
        <v/>
      </c>
      <c r="U150" s="22" t="str">
        <f aca="false">IFERROR(VLOOKUP(P$1&amp;":"&amp;P150,'Finish order'!$C:$K,4,FALSE()),"")</f>
        <v/>
      </c>
      <c r="V150" s="31" t="str">
        <f aca="false" t="array" ref="V150:V150">IFERROR(SMALL(IF($S$2:$S1059=S150,$P$2:$P$911*1.001),1),"")</f>
        <v/>
      </c>
      <c r="W150" s="31" t="str">
        <f aca="false" t="array" ref="W150:W150">IFERROR(SMALL(IF($S$2:$S1059=S150,$P$2:$P$911*1.0001),2),"")</f>
        <v/>
      </c>
      <c r="X150" s="31" t="str">
        <f aca="false" t="array" ref="X150:X150">IFERROR(SMALL(IF($S$2:$S1059=S150,$P$2:$P$911*1.00001),3),"")</f>
        <v/>
      </c>
      <c r="Y150" s="31" t="str">
        <f aca="false" t="array" ref="Y150:Y150">IFERROR(SMALL(IF($S$2:$S1059=S150,$P$2:$P$911*1.000001),4),"")</f>
        <v/>
      </c>
      <c r="Z150" s="31" t="str">
        <f aca="false">IF(P150&lt;&gt;"", IF(COUNT(V150:Y150)=4, SUM(V150:Y150), "No"), "")</f>
        <v>No</v>
      </c>
      <c r="AA150" s="31" t="str">
        <f aca="false">IF(P150&lt;&gt;"", IF(COUNT(V150:X150)=3, SUM(V150:X150), "No"), "")</f>
        <v>No</v>
      </c>
      <c r="AB150" s="31" t="str">
        <f aca="false">IF(P150&lt;&gt;"", IF(COUNT(V150:W150)=2, SUM(V150:W150), "No"), "")</f>
        <v>No</v>
      </c>
      <c r="AC150" s="31" t="str">
        <f aca="false">Table4[[#This Row],[Club]]&amp;":"&amp;Table4[[#Headers],[Female]]</f>
        <v>:Female</v>
      </c>
    </row>
    <row r="151" customFormat="false" ht="15" hidden="false" customHeight="false" outlineLevel="0" collapsed="false">
      <c r="A151" s="22" t="n">
        <v>150</v>
      </c>
      <c r="B151" s="22" t="str">
        <f aca="false">IFERROR(VLOOKUP($A$1&amp;":"&amp;A151,'Finish order'!C:K,6,FALSE()),"")</f>
        <v/>
      </c>
      <c r="C151" s="22" t="str">
        <f aca="false">IFERROR(VLOOKUP(A$1&amp;":"&amp;A151,'Finish order'!$C:$K,9,FALSE()),"")</f>
        <v/>
      </c>
      <c r="D151" s="22" t="str">
        <f aca="false">IFERROR(VLOOKUP(A$1&amp;":"&amp;A151,'Finish order'!$C:$K,7,FALSE()),"")</f>
        <v/>
      </c>
      <c r="E151" s="30" t="str">
        <f aca="false">IFERROR(VLOOKUP($A$1&amp;":"&amp;A151,'Finish order'!C:K,5,FALSE()),"")</f>
        <v/>
      </c>
      <c r="F151" s="22" t="str">
        <f aca="false">IFERROR(VLOOKUP($A$1&amp;":"&amp;A151,'Finish order'!C:K,4,FALSE()),"")</f>
        <v/>
      </c>
      <c r="G151" s="31" t="str">
        <f aca="false" t="array" ref="G151:G151">IFERROR(SMALL(IF($D$2:$D1060=D151,$A$2:$A$911*1.001),1),"")</f>
        <v/>
      </c>
      <c r="H151" s="31" t="str">
        <f aca="false" t="array" ref="H151:H151">IFERROR(SMALL(IF($D$2:$D1060=D151,$A$2:$A$911*1.0001),2),"")</f>
        <v/>
      </c>
      <c r="I151" s="31" t="str">
        <f aca="false" t="array" ref="I151:I151">IFERROR(SMALL(IF($D$2:$D1060=D151,$A$2:$A$911*1.00001),3),"")</f>
        <v/>
      </c>
      <c r="J151" s="31" t="str">
        <f aca="false" t="array" ref="J151:J151">IFERROR(SMALL(IF($D$2:$D1060=D151,$A$2:$A$911*1.000001),4),"")</f>
        <v/>
      </c>
      <c r="K151" s="31" t="str">
        <f aca="false">IF(A151&lt;&gt;"", IF(COUNT(G151:J151)=4, SUM(G151:J151), "No"), "")</f>
        <v>No</v>
      </c>
      <c r="L151" s="31" t="str">
        <f aca="false">IF(A151&lt;&gt;"", IF(COUNT(G151:I151)=3, SUM(G151:I151), "No"), "")</f>
        <v>No</v>
      </c>
      <c r="M151" s="31" t="str">
        <f aca="false">IF(A151&lt;&gt;"", IF(COUNT(G151:H151)=2, SUM(G151:H151), "No"), "")</f>
        <v>No</v>
      </c>
      <c r="N151" s="31" t="str">
        <f aca="false">Table1[[#This Row],[Club]]&amp;":"&amp;Table1[[#Headers],[Male]]</f>
        <v>:Male</v>
      </c>
      <c r="P151" s="22" t="n">
        <v>150</v>
      </c>
      <c r="Q151" s="22" t="str">
        <f aca="false">IFERROR(VLOOKUP(P$1&amp;":"&amp;P151,'Finish order'!$C:$K,6,FALSE()),"")</f>
        <v/>
      </c>
      <c r="R151" s="22" t="str">
        <f aca="false">IFERROR(VLOOKUP(P$1&amp;":"&amp;P151,'Finish order'!$C:$K,9,FALSE()),"")</f>
        <v/>
      </c>
      <c r="S151" s="22" t="str">
        <f aca="false">IFERROR(VLOOKUP(P$1&amp;":"&amp;P151,'Finish order'!$C:$K,7,FALSE()),"")</f>
        <v/>
      </c>
      <c r="T151" s="30" t="str">
        <f aca="false">IFERROR(VLOOKUP(P$1&amp;":"&amp;P151,'Finish order'!$C:$K,5,FALSE()),"")</f>
        <v/>
      </c>
      <c r="U151" s="22" t="str">
        <f aca="false">IFERROR(VLOOKUP(P$1&amp;":"&amp;P151,'Finish order'!$C:$K,4,FALSE()),"")</f>
        <v/>
      </c>
      <c r="V151" s="31" t="str">
        <f aca="false" t="array" ref="V151:V151">IFERROR(SMALL(IF($S$2:$S1060=S151,$P$2:$P$911*1.001),1),"")</f>
        <v/>
      </c>
      <c r="W151" s="31" t="str">
        <f aca="false" t="array" ref="W151:W151">IFERROR(SMALL(IF($S$2:$S1060=S151,$P$2:$P$911*1.0001),2),"")</f>
        <v/>
      </c>
      <c r="X151" s="31" t="str">
        <f aca="false" t="array" ref="X151:X151">IFERROR(SMALL(IF($S$2:$S1060=S151,$P$2:$P$911*1.00001),3),"")</f>
        <v/>
      </c>
      <c r="Y151" s="31" t="str">
        <f aca="false" t="array" ref="Y151:Y151">IFERROR(SMALL(IF($S$2:$S1060=S151,$P$2:$P$911*1.000001),4),"")</f>
        <v/>
      </c>
      <c r="Z151" s="31" t="str">
        <f aca="false">IF(P151&lt;&gt;"", IF(COUNT(V151:Y151)=4, SUM(V151:Y151), "No"), "")</f>
        <v>No</v>
      </c>
      <c r="AA151" s="31" t="str">
        <f aca="false">IF(P151&lt;&gt;"", IF(COUNT(V151:X151)=3, SUM(V151:X151), "No"), "")</f>
        <v>No</v>
      </c>
      <c r="AB151" s="31" t="str">
        <f aca="false">IF(P151&lt;&gt;"", IF(COUNT(V151:W151)=2, SUM(V151:W151), "No"), "")</f>
        <v>No</v>
      </c>
      <c r="AC151" s="31" t="str">
        <f aca="false">Table4[[#This Row],[Club]]&amp;":"&amp;Table4[[#Headers],[Female]]</f>
        <v>:Female</v>
      </c>
    </row>
    <row r="152" customFormat="false" ht="15" hidden="false" customHeight="false" outlineLevel="0" collapsed="false">
      <c r="A152" s="22" t="n">
        <v>151</v>
      </c>
      <c r="B152" s="22" t="str">
        <f aca="false">IFERROR(VLOOKUP($A$1&amp;":"&amp;A152,'Finish order'!C:K,6,FALSE()),"")</f>
        <v/>
      </c>
      <c r="C152" s="22" t="str">
        <f aca="false">IFERROR(VLOOKUP(A$1&amp;":"&amp;A152,'Finish order'!$C:$K,9,FALSE()),"")</f>
        <v/>
      </c>
      <c r="D152" s="22" t="str">
        <f aca="false">IFERROR(VLOOKUP(A$1&amp;":"&amp;A152,'Finish order'!$C:$K,7,FALSE()),"")</f>
        <v/>
      </c>
      <c r="E152" s="30" t="str">
        <f aca="false">IFERROR(VLOOKUP($A$1&amp;":"&amp;A152,'Finish order'!C:K,5,FALSE()),"")</f>
        <v/>
      </c>
      <c r="F152" s="22" t="str">
        <f aca="false">IFERROR(VLOOKUP($A$1&amp;":"&amp;A152,'Finish order'!C:K,4,FALSE()),"")</f>
        <v/>
      </c>
      <c r="G152" s="31" t="str">
        <f aca="false" t="array" ref="G152:G152">IFERROR(SMALL(IF($D$2:$D1061=D152,$A$2:$A$911*1.001),1),"")</f>
        <v/>
      </c>
      <c r="H152" s="31" t="str">
        <f aca="false" t="array" ref="H152:H152">IFERROR(SMALL(IF($D$2:$D1061=D152,$A$2:$A$911*1.0001),2),"")</f>
        <v/>
      </c>
      <c r="I152" s="31" t="str">
        <f aca="false" t="array" ref="I152:I152">IFERROR(SMALL(IF($D$2:$D1061=D152,$A$2:$A$911*1.00001),3),"")</f>
        <v/>
      </c>
      <c r="J152" s="31" t="str">
        <f aca="false" t="array" ref="J152:J152">IFERROR(SMALL(IF($D$2:$D1061=D152,$A$2:$A$911*1.000001),4),"")</f>
        <v/>
      </c>
      <c r="K152" s="31" t="str">
        <f aca="false">IF(A152&lt;&gt;"", IF(COUNT(G152:J152)=4, SUM(G152:J152), "No"), "")</f>
        <v>No</v>
      </c>
      <c r="L152" s="31" t="str">
        <f aca="false">IF(A152&lt;&gt;"", IF(COUNT(G152:I152)=3, SUM(G152:I152), "No"), "")</f>
        <v>No</v>
      </c>
      <c r="M152" s="31" t="str">
        <f aca="false">IF(A152&lt;&gt;"", IF(COUNT(G152:H152)=2, SUM(G152:H152), "No"), "")</f>
        <v>No</v>
      </c>
      <c r="N152" s="31" t="str">
        <f aca="false">Table1[[#This Row],[Club]]&amp;":"&amp;Table1[[#Headers],[Male]]</f>
        <v>:Male</v>
      </c>
      <c r="P152" s="22" t="n">
        <v>151</v>
      </c>
      <c r="Q152" s="22" t="str">
        <f aca="false">IFERROR(VLOOKUP(P$1&amp;":"&amp;P152,'Finish order'!$C:$K,6,FALSE()),"")</f>
        <v/>
      </c>
      <c r="R152" s="22" t="str">
        <f aca="false">IFERROR(VLOOKUP(P$1&amp;":"&amp;P152,'Finish order'!$C:$K,9,FALSE()),"")</f>
        <v/>
      </c>
      <c r="S152" s="22" t="str">
        <f aca="false">IFERROR(VLOOKUP(P$1&amp;":"&amp;P152,'Finish order'!$C:$K,7,FALSE()),"")</f>
        <v/>
      </c>
      <c r="T152" s="30" t="str">
        <f aca="false">IFERROR(VLOOKUP(P$1&amp;":"&amp;P152,'Finish order'!$C:$K,5,FALSE()),"")</f>
        <v/>
      </c>
      <c r="U152" s="22" t="str">
        <f aca="false">IFERROR(VLOOKUP(P$1&amp;":"&amp;P152,'Finish order'!$C:$K,4,FALSE()),"")</f>
        <v/>
      </c>
      <c r="V152" s="31" t="str">
        <f aca="false" t="array" ref="V152:V152">IFERROR(SMALL(IF($S$2:$S1061=S152,$P$2:$P$911*1.001),1),"")</f>
        <v/>
      </c>
      <c r="W152" s="31" t="str">
        <f aca="false" t="array" ref="W152:W152">IFERROR(SMALL(IF($S$2:$S1061=S152,$P$2:$P$911*1.0001),2),"")</f>
        <v/>
      </c>
      <c r="X152" s="31" t="str">
        <f aca="false" t="array" ref="X152:X152">IFERROR(SMALL(IF($S$2:$S1061=S152,$P$2:$P$911*1.00001),3),"")</f>
        <v/>
      </c>
      <c r="Y152" s="31" t="str">
        <f aca="false" t="array" ref="Y152:Y152">IFERROR(SMALL(IF($S$2:$S1061=S152,$P$2:$P$911*1.000001),4),"")</f>
        <v/>
      </c>
      <c r="Z152" s="31" t="str">
        <f aca="false">IF(P152&lt;&gt;"", IF(COUNT(V152:Y152)=4, SUM(V152:Y152), "No"), "")</f>
        <v>No</v>
      </c>
      <c r="AA152" s="31" t="str">
        <f aca="false">IF(P152&lt;&gt;"", IF(COUNT(V152:X152)=3, SUM(V152:X152), "No"), "")</f>
        <v>No</v>
      </c>
      <c r="AB152" s="31" t="str">
        <f aca="false">IF(P152&lt;&gt;"", IF(COUNT(V152:W152)=2, SUM(V152:W152), "No"), "")</f>
        <v>No</v>
      </c>
      <c r="AC152" s="31" t="str">
        <f aca="false">Table4[[#This Row],[Club]]&amp;":"&amp;Table4[[#Headers],[Female]]</f>
        <v>:Female</v>
      </c>
    </row>
    <row r="153" customFormat="false" ht="15" hidden="false" customHeight="false" outlineLevel="0" collapsed="false">
      <c r="A153" s="22" t="n">
        <v>152</v>
      </c>
      <c r="B153" s="22" t="str">
        <f aca="false">IFERROR(VLOOKUP($A$1&amp;":"&amp;A153,'Finish order'!C:K,6,FALSE()),"")</f>
        <v/>
      </c>
      <c r="C153" s="22" t="str">
        <f aca="false">IFERROR(VLOOKUP(A$1&amp;":"&amp;A153,'Finish order'!$C:$K,9,FALSE()),"")</f>
        <v/>
      </c>
      <c r="D153" s="22" t="str">
        <f aca="false">IFERROR(VLOOKUP(A$1&amp;":"&amp;A153,'Finish order'!$C:$K,7,FALSE()),"")</f>
        <v/>
      </c>
      <c r="E153" s="30" t="str">
        <f aca="false">IFERROR(VLOOKUP($A$1&amp;":"&amp;A153,'Finish order'!C:K,5,FALSE()),"")</f>
        <v/>
      </c>
      <c r="F153" s="22" t="str">
        <f aca="false">IFERROR(VLOOKUP($A$1&amp;":"&amp;A153,'Finish order'!C:K,4,FALSE()),"")</f>
        <v/>
      </c>
      <c r="G153" s="31" t="str">
        <f aca="false" t="array" ref="G153:G153">IFERROR(SMALL(IF($D$2:$D1062=D153,$A$2:$A$911*1.001),1),"")</f>
        <v/>
      </c>
      <c r="H153" s="31" t="str">
        <f aca="false" t="array" ref="H153:H153">IFERROR(SMALL(IF($D$2:$D1062=D153,$A$2:$A$911*1.0001),2),"")</f>
        <v/>
      </c>
      <c r="I153" s="31" t="str">
        <f aca="false" t="array" ref="I153:I153">IFERROR(SMALL(IF($D$2:$D1062=D153,$A$2:$A$911*1.00001),3),"")</f>
        <v/>
      </c>
      <c r="J153" s="31" t="str">
        <f aca="false" t="array" ref="J153:J153">IFERROR(SMALL(IF($D$2:$D1062=D153,$A$2:$A$911*1.000001),4),"")</f>
        <v/>
      </c>
      <c r="K153" s="31" t="str">
        <f aca="false">IF(A153&lt;&gt;"", IF(COUNT(G153:J153)=4, SUM(G153:J153), "No"), "")</f>
        <v>No</v>
      </c>
      <c r="L153" s="31" t="str">
        <f aca="false">IF(A153&lt;&gt;"", IF(COUNT(G153:I153)=3, SUM(G153:I153), "No"), "")</f>
        <v>No</v>
      </c>
      <c r="M153" s="31" t="str">
        <f aca="false">IF(A153&lt;&gt;"", IF(COUNT(G153:H153)=2, SUM(G153:H153), "No"), "")</f>
        <v>No</v>
      </c>
      <c r="N153" s="31" t="str">
        <f aca="false">Table1[[#This Row],[Club]]&amp;":"&amp;Table1[[#Headers],[Male]]</f>
        <v>:Male</v>
      </c>
      <c r="P153" s="22" t="n">
        <v>152</v>
      </c>
      <c r="Q153" s="22" t="str">
        <f aca="false">IFERROR(VLOOKUP(P$1&amp;":"&amp;P153,'Finish order'!$C:$K,6,FALSE()),"")</f>
        <v/>
      </c>
      <c r="R153" s="22" t="str">
        <f aca="false">IFERROR(VLOOKUP(P$1&amp;":"&amp;P153,'Finish order'!$C:$K,9,FALSE()),"")</f>
        <v/>
      </c>
      <c r="S153" s="22" t="str">
        <f aca="false">IFERROR(VLOOKUP(P$1&amp;":"&amp;P153,'Finish order'!$C:$K,7,FALSE()),"")</f>
        <v/>
      </c>
      <c r="T153" s="30" t="str">
        <f aca="false">IFERROR(VLOOKUP(P$1&amp;":"&amp;P153,'Finish order'!$C:$K,5,FALSE()),"")</f>
        <v/>
      </c>
      <c r="U153" s="22" t="str">
        <f aca="false">IFERROR(VLOOKUP(P$1&amp;":"&amp;P153,'Finish order'!$C:$K,4,FALSE()),"")</f>
        <v/>
      </c>
      <c r="V153" s="31" t="str">
        <f aca="false" t="array" ref="V153:V153">IFERROR(SMALL(IF($S$2:$S1062=S153,$P$2:$P$911*1.001),1),"")</f>
        <v/>
      </c>
      <c r="W153" s="31" t="str">
        <f aca="false" t="array" ref="W153:W153">IFERROR(SMALL(IF($S$2:$S1062=S153,$P$2:$P$911*1.0001),2),"")</f>
        <v/>
      </c>
      <c r="X153" s="31" t="str">
        <f aca="false" t="array" ref="X153:X153">IFERROR(SMALL(IF($S$2:$S1062=S153,$P$2:$P$911*1.00001),3),"")</f>
        <v/>
      </c>
      <c r="Y153" s="31" t="str">
        <f aca="false" t="array" ref="Y153:Y153">IFERROR(SMALL(IF($S$2:$S1062=S153,$P$2:$P$911*1.000001),4),"")</f>
        <v/>
      </c>
      <c r="Z153" s="31" t="str">
        <f aca="false">IF(P153&lt;&gt;"", IF(COUNT(V153:Y153)=4, SUM(V153:Y153), "No"), "")</f>
        <v>No</v>
      </c>
      <c r="AA153" s="31" t="str">
        <f aca="false">IF(P153&lt;&gt;"", IF(COUNT(V153:X153)=3, SUM(V153:X153), "No"), "")</f>
        <v>No</v>
      </c>
      <c r="AB153" s="31" t="str">
        <f aca="false">IF(P153&lt;&gt;"", IF(COUNT(V153:W153)=2, SUM(V153:W153), "No"), "")</f>
        <v>No</v>
      </c>
      <c r="AC153" s="31" t="str">
        <f aca="false">Table4[[#This Row],[Club]]&amp;":"&amp;Table4[[#Headers],[Female]]</f>
        <v>:Female</v>
      </c>
    </row>
    <row r="154" customFormat="false" ht="15" hidden="false" customHeight="false" outlineLevel="0" collapsed="false">
      <c r="A154" s="22" t="n">
        <v>153</v>
      </c>
      <c r="B154" s="22" t="str">
        <f aca="false">IFERROR(VLOOKUP($A$1&amp;":"&amp;A154,'Finish order'!C:K,6,FALSE()),"")</f>
        <v/>
      </c>
      <c r="C154" s="22" t="str">
        <f aca="false">IFERROR(VLOOKUP(A$1&amp;":"&amp;A154,'Finish order'!$C:$K,9,FALSE()),"")</f>
        <v/>
      </c>
      <c r="D154" s="22" t="str">
        <f aca="false">IFERROR(VLOOKUP(A$1&amp;":"&amp;A154,'Finish order'!$C:$K,7,FALSE()),"")</f>
        <v/>
      </c>
      <c r="E154" s="30" t="str">
        <f aca="false">IFERROR(VLOOKUP($A$1&amp;":"&amp;A154,'Finish order'!C:K,5,FALSE()),"")</f>
        <v/>
      </c>
      <c r="F154" s="22" t="str">
        <f aca="false">IFERROR(VLOOKUP($A$1&amp;":"&amp;A154,'Finish order'!C:K,4,FALSE()),"")</f>
        <v/>
      </c>
      <c r="G154" s="31" t="str">
        <f aca="false" t="array" ref="G154:G154">IFERROR(SMALL(IF($D$2:$D1063=D154,$A$2:$A$911*1.001),1),"")</f>
        <v/>
      </c>
      <c r="H154" s="31" t="str">
        <f aca="false" t="array" ref="H154:H154">IFERROR(SMALL(IF($D$2:$D1063=D154,$A$2:$A$911*1.0001),2),"")</f>
        <v/>
      </c>
      <c r="I154" s="31" t="str">
        <f aca="false" t="array" ref="I154:I154">IFERROR(SMALL(IF($D$2:$D1063=D154,$A$2:$A$911*1.00001),3),"")</f>
        <v/>
      </c>
      <c r="J154" s="31" t="str">
        <f aca="false" t="array" ref="J154:J154">IFERROR(SMALL(IF($D$2:$D1063=D154,$A$2:$A$911*1.000001),4),"")</f>
        <v/>
      </c>
      <c r="K154" s="31" t="str">
        <f aca="false">IF(A154&lt;&gt;"", IF(COUNT(G154:J154)=4, SUM(G154:J154), "No"), "")</f>
        <v>No</v>
      </c>
      <c r="L154" s="31" t="str">
        <f aca="false">IF(A154&lt;&gt;"", IF(COUNT(G154:I154)=3, SUM(G154:I154), "No"), "")</f>
        <v>No</v>
      </c>
      <c r="M154" s="31" t="str">
        <f aca="false">IF(A154&lt;&gt;"", IF(COUNT(G154:H154)=2, SUM(G154:H154), "No"), "")</f>
        <v>No</v>
      </c>
      <c r="N154" s="31" t="str">
        <f aca="false">Table1[[#This Row],[Club]]&amp;":"&amp;Table1[[#Headers],[Male]]</f>
        <v>:Male</v>
      </c>
      <c r="P154" s="22" t="n">
        <v>153</v>
      </c>
      <c r="Q154" s="22" t="str">
        <f aca="false">IFERROR(VLOOKUP(P$1&amp;":"&amp;P154,'Finish order'!$C:$K,6,FALSE()),"")</f>
        <v/>
      </c>
      <c r="R154" s="22" t="str">
        <f aca="false">IFERROR(VLOOKUP(P$1&amp;":"&amp;P154,'Finish order'!$C:$K,9,FALSE()),"")</f>
        <v/>
      </c>
      <c r="S154" s="22" t="str">
        <f aca="false">IFERROR(VLOOKUP(P$1&amp;":"&amp;P154,'Finish order'!$C:$K,7,FALSE()),"")</f>
        <v/>
      </c>
      <c r="T154" s="30" t="str">
        <f aca="false">IFERROR(VLOOKUP(P$1&amp;":"&amp;P154,'Finish order'!$C:$K,5,FALSE()),"")</f>
        <v/>
      </c>
      <c r="U154" s="22" t="str">
        <f aca="false">IFERROR(VLOOKUP(P$1&amp;":"&amp;P154,'Finish order'!$C:$K,4,FALSE()),"")</f>
        <v/>
      </c>
      <c r="V154" s="31" t="str">
        <f aca="false" t="array" ref="V154:V154">IFERROR(SMALL(IF($S$2:$S1063=S154,$P$2:$P$911*1.001),1),"")</f>
        <v/>
      </c>
      <c r="W154" s="31" t="str">
        <f aca="false" t="array" ref="W154:W154">IFERROR(SMALL(IF($S$2:$S1063=S154,$P$2:$P$911*1.0001),2),"")</f>
        <v/>
      </c>
      <c r="X154" s="31" t="str">
        <f aca="false" t="array" ref="X154:X154">IFERROR(SMALL(IF($S$2:$S1063=S154,$P$2:$P$911*1.00001),3),"")</f>
        <v/>
      </c>
      <c r="Y154" s="31" t="str">
        <f aca="false" t="array" ref="Y154:Y154">IFERROR(SMALL(IF($S$2:$S1063=S154,$P$2:$P$911*1.000001),4),"")</f>
        <v/>
      </c>
      <c r="Z154" s="31" t="str">
        <f aca="false">IF(P154&lt;&gt;"", IF(COUNT(V154:Y154)=4, SUM(V154:Y154), "No"), "")</f>
        <v>No</v>
      </c>
      <c r="AA154" s="31" t="str">
        <f aca="false">IF(P154&lt;&gt;"", IF(COUNT(V154:X154)=3, SUM(V154:X154), "No"), "")</f>
        <v>No</v>
      </c>
      <c r="AB154" s="31" t="str">
        <f aca="false">IF(P154&lt;&gt;"", IF(COUNT(V154:W154)=2, SUM(V154:W154), "No"), "")</f>
        <v>No</v>
      </c>
      <c r="AC154" s="31" t="str">
        <f aca="false">Table4[[#This Row],[Club]]&amp;":"&amp;Table4[[#Headers],[Female]]</f>
        <v>:Female</v>
      </c>
    </row>
    <row r="155" customFormat="false" ht="15" hidden="false" customHeight="false" outlineLevel="0" collapsed="false">
      <c r="A155" s="22" t="n">
        <v>154</v>
      </c>
      <c r="B155" s="22" t="str">
        <f aca="false">IFERROR(VLOOKUP($A$1&amp;":"&amp;A155,'Finish order'!C:K,6,FALSE()),"")</f>
        <v/>
      </c>
      <c r="C155" s="22" t="str">
        <f aca="false">IFERROR(VLOOKUP(A$1&amp;":"&amp;A155,'Finish order'!$C:$K,9,FALSE()),"")</f>
        <v/>
      </c>
      <c r="D155" s="22" t="str">
        <f aca="false">IFERROR(VLOOKUP(A$1&amp;":"&amp;A155,'Finish order'!$C:$K,7,FALSE()),"")</f>
        <v/>
      </c>
      <c r="E155" s="30" t="str">
        <f aca="false">IFERROR(VLOOKUP($A$1&amp;":"&amp;A155,'Finish order'!C:K,5,FALSE()),"")</f>
        <v/>
      </c>
      <c r="F155" s="22" t="str">
        <f aca="false">IFERROR(VLOOKUP($A$1&amp;":"&amp;A155,'Finish order'!C:K,4,FALSE()),"")</f>
        <v/>
      </c>
      <c r="G155" s="31" t="str">
        <f aca="false" t="array" ref="G155:G155">IFERROR(SMALL(IF($D$2:$D1064=D155,$A$2:$A$911*1.001),1),"")</f>
        <v/>
      </c>
      <c r="H155" s="31" t="str">
        <f aca="false" t="array" ref="H155:H155">IFERROR(SMALL(IF($D$2:$D1064=D155,$A$2:$A$911*1.0001),2),"")</f>
        <v/>
      </c>
      <c r="I155" s="31" t="str">
        <f aca="false" t="array" ref="I155:I155">IFERROR(SMALL(IF($D$2:$D1064=D155,$A$2:$A$911*1.00001),3),"")</f>
        <v/>
      </c>
      <c r="J155" s="31" t="str">
        <f aca="false" t="array" ref="J155:J155">IFERROR(SMALL(IF($D$2:$D1064=D155,$A$2:$A$911*1.000001),4),"")</f>
        <v/>
      </c>
      <c r="K155" s="31" t="str">
        <f aca="false">IF(A155&lt;&gt;"", IF(COUNT(G155:J155)=4, SUM(G155:J155), "No"), "")</f>
        <v>No</v>
      </c>
      <c r="L155" s="31" t="str">
        <f aca="false">IF(A155&lt;&gt;"", IF(COUNT(G155:I155)=3, SUM(G155:I155), "No"), "")</f>
        <v>No</v>
      </c>
      <c r="M155" s="31" t="str">
        <f aca="false">IF(A155&lt;&gt;"", IF(COUNT(G155:H155)=2, SUM(G155:H155), "No"), "")</f>
        <v>No</v>
      </c>
      <c r="N155" s="31" t="str">
        <f aca="false">Table1[[#This Row],[Club]]&amp;":"&amp;Table1[[#Headers],[Male]]</f>
        <v>:Male</v>
      </c>
      <c r="P155" s="22" t="n">
        <v>154</v>
      </c>
      <c r="Q155" s="22" t="str">
        <f aca="false">IFERROR(VLOOKUP(P$1&amp;":"&amp;P155,'Finish order'!$C:$K,6,FALSE()),"")</f>
        <v/>
      </c>
      <c r="R155" s="22" t="str">
        <f aca="false">IFERROR(VLOOKUP(P$1&amp;":"&amp;P155,'Finish order'!$C:$K,9,FALSE()),"")</f>
        <v/>
      </c>
      <c r="S155" s="22" t="str">
        <f aca="false">IFERROR(VLOOKUP(P$1&amp;":"&amp;P155,'Finish order'!$C:$K,7,FALSE()),"")</f>
        <v/>
      </c>
      <c r="T155" s="30" t="str">
        <f aca="false">IFERROR(VLOOKUP(P$1&amp;":"&amp;P155,'Finish order'!$C:$K,5,FALSE()),"")</f>
        <v/>
      </c>
      <c r="U155" s="22" t="str">
        <f aca="false">IFERROR(VLOOKUP(P$1&amp;":"&amp;P155,'Finish order'!$C:$K,4,FALSE()),"")</f>
        <v/>
      </c>
      <c r="V155" s="31" t="str">
        <f aca="false" t="array" ref="V155:V155">IFERROR(SMALL(IF($S$2:$S1064=S155,$P$2:$P$911*1.001),1),"")</f>
        <v/>
      </c>
      <c r="W155" s="31" t="str">
        <f aca="false" t="array" ref="W155:W155">IFERROR(SMALL(IF($S$2:$S1064=S155,$P$2:$P$911*1.0001),2),"")</f>
        <v/>
      </c>
      <c r="X155" s="31" t="str">
        <f aca="false" t="array" ref="X155:X155">IFERROR(SMALL(IF($S$2:$S1064=S155,$P$2:$P$911*1.00001),3),"")</f>
        <v/>
      </c>
      <c r="Y155" s="31" t="str">
        <f aca="false" t="array" ref="Y155:Y155">IFERROR(SMALL(IF($S$2:$S1064=S155,$P$2:$P$911*1.000001),4),"")</f>
        <v/>
      </c>
      <c r="Z155" s="31" t="str">
        <f aca="false">IF(P155&lt;&gt;"", IF(COUNT(V155:Y155)=4, SUM(V155:Y155), "No"), "")</f>
        <v>No</v>
      </c>
      <c r="AA155" s="31" t="str">
        <f aca="false">IF(P155&lt;&gt;"", IF(COUNT(V155:X155)=3, SUM(V155:X155), "No"), "")</f>
        <v>No</v>
      </c>
      <c r="AB155" s="31" t="str">
        <f aca="false">IF(P155&lt;&gt;"", IF(COUNT(V155:W155)=2, SUM(V155:W155), "No"), "")</f>
        <v>No</v>
      </c>
      <c r="AC155" s="31" t="str">
        <f aca="false">Table4[[#This Row],[Club]]&amp;":"&amp;Table4[[#Headers],[Female]]</f>
        <v>:Female</v>
      </c>
    </row>
    <row r="156" customFormat="false" ht="15" hidden="false" customHeight="false" outlineLevel="0" collapsed="false">
      <c r="A156" s="22" t="n">
        <v>155</v>
      </c>
      <c r="B156" s="22" t="str">
        <f aca="false">IFERROR(VLOOKUP($A$1&amp;":"&amp;A156,'Finish order'!C:K,6,FALSE()),"")</f>
        <v/>
      </c>
      <c r="C156" s="22" t="str">
        <f aca="false">IFERROR(VLOOKUP(A$1&amp;":"&amp;A156,'Finish order'!$C:$K,9,FALSE()),"")</f>
        <v/>
      </c>
      <c r="D156" s="22" t="str">
        <f aca="false">IFERROR(VLOOKUP(A$1&amp;":"&amp;A156,'Finish order'!$C:$K,7,FALSE()),"")</f>
        <v/>
      </c>
      <c r="E156" s="30" t="str">
        <f aca="false">IFERROR(VLOOKUP($A$1&amp;":"&amp;A156,'Finish order'!C:K,5,FALSE()),"")</f>
        <v/>
      </c>
      <c r="F156" s="22" t="str">
        <f aca="false">IFERROR(VLOOKUP($A$1&amp;":"&amp;A156,'Finish order'!C:K,4,FALSE()),"")</f>
        <v/>
      </c>
      <c r="G156" s="31" t="str">
        <f aca="false" t="array" ref="G156:G156">IFERROR(SMALL(IF($D$2:$D1065=D156,$A$2:$A$911*1.001),1),"")</f>
        <v/>
      </c>
      <c r="H156" s="31" t="str">
        <f aca="false" t="array" ref="H156:H156">IFERROR(SMALL(IF($D$2:$D1065=D156,$A$2:$A$911*1.0001),2),"")</f>
        <v/>
      </c>
      <c r="I156" s="31" t="str">
        <f aca="false" t="array" ref="I156:I156">IFERROR(SMALL(IF($D$2:$D1065=D156,$A$2:$A$911*1.00001),3),"")</f>
        <v/>
      </c>
      <c r="J156" s="31" t="str">
        <f aca="false" t="array" ref="J156:J156">IFERROR(SMALL(IF($D$2:$D1065=D156,$A$2:$A$911*1.000001),4),"")</f>
        <v/>
      </c>
      <c r="K156" s="31" t="str">
        <f aca="false">IF(A156&lt;&gt;"", IF(COUNT(G156:J156)=4, SUM(G156:J156), "No"), "")</f>
        <v>No</v>
      </c>
      <c r="L156" s="31" t="str">
        <f aca="false">IF(A156&lt;&gt;"", IF(COUNT(G156:I156)=3, SUM(G156:I156), "No"), "")</f>
        <v>No</v>
      </c>
      <c r="M156" s="31" t="str">
        <f aca="false">IF(A156&lt;&gt;"", IF(COUNT(G156:H156)=2, SUM(G156:H156), "No"), "")</f>
        <v>No</v>
      </c>
      <c r="N156" s="31" t="str">
        <f aca="false">Table1[[#This Row],[Club]]&amp;":"&amp;Table1[[#Headers],[Male]]</f>
        <v>:Male</v>
      </c>
      <c r="P156" s="22" t="n">
        <v>155</v>
      </c>
      <c r="Q156" s="22" t="str">
        <f aca="false">IFERROR(VLOOKUP(P$1&amp;":"&amp;P156,'Finish order'!$C:$K,6,FALSE()),"")</f>
        <v/>
      </c>
      <c r="R156" s="22" t="str">
        <f aca="false">IFERROR(VLOOKUP(P$1&amp;":"&amp;P156,'Finish order'!$C:$K,9,FALSE()),"")</f>
        <v/>
      </c>
      <c r="S156" s="22" t="str">
        <f aca="false">IFERROR(VLOOKUP(P$1&amp;":"&amp;P156,'Finish order'!$C:$K,7,FALSE()),"")</f>
        <v/>
      </c>
      <c r="T156" s="30" t="str">
        <f aca="false">IFERROR(VLOOKUP(P$1&amp;":"&amp;P156,'Finish order'!$C:$K,5,FALSE()),"")</f>
        <v/>
      </c>
      <c r="U156" s="22" t="str">
        <f aca="false">IFERROR(VLOOKUP(P$1&amp;":"&amp;P156,'Finish order'!$C:$K,4,FALSE()),"")</f>
        <v/>
      </c>
      <c r="V156" s="31" t="str">
        <f aca="false" t="array" ref="V156:V156">IFERROR(SMALL(IF($S$2:$S1065=S156,$P$2:$P$911*1.001),1),"")</f>
        <v/>
      </c>
      <c r="W156" s="31" t="str">
        <f aca="false" t="array" ref="W156:W156">IFERROR(SMALL(IF($S$2:$S1065=S156,$P$2:$P$911*1.0001),2),"")</f>
        <v/>
      </c>
      <c r="X156" s="31" t="str">
        <f aca="false" t="array" ref="X156:X156">IFERROR(SMALL(IF($S$2:$S1065=S156,$P$2:$P$911*1.00001),3),"")</f>
        <v/>
      </c>
      <c r="Y156" s="31" t="str">
        <f aca="false" t="array" ref="Y156:Y156">IFERROR(SMALL(IF($S$2:$S1065=S156,$P$2:$P$911*1.000001),4),"")</f>
        <v/>
      </c>
      <c r="Z156" s="31" t="str">
        <f aca="false">IF(P156&lt;&gt;"", IF(COUNT(V156:Y156)=4, SUM(V156:Y156), "No"), "")</f>
        <v>No</v>
      </c>
      <c r="AA156" s="31" t="str">
        <f aca="false">IF(P156&lt;&gt;"", IF(COUNT(V156:X156)=3, SUM(V156:X156), "No"), "")</f>
        <v>No</v>
      </c>
      <c r="AB156" s="31" t="str">
        <f aca="false">IF(P156&lt;&gt;"", IF(COUNT(V156:W156)=2, SUM(V156:W156), "No"), "")</f>
        <v>No</v>
      </c>
      <c r="AC156" s="31" t="str">
        <f aca="false">Table4[[#This Row],[Club]]&amp;":"&amp;Table4[[#Headers],[Female]]</f>
        <v>:Female</v>
      </c>
    </row>
    <row r="157" customFormat="false" ht="15" hidden="false" customHeight="false" outlineLevel="0" collapsed="false">
      <c r="A157" s="22" t="n">
        <v>156</v>
      </c>
      <c r="B157" s="22" t="str">
        <f aca="false">IFERROR(VLOOKUP($A$1&amp;":"&amp;A157,'Finish order'!C:K,6,FALSE()),"")</f>
        <v/>
      </c>
      <c r="C157" s="22" t="str">
        <f aca="false">IFERROR(VLOOKUP(A$1&amp;":"&amp;A157,'Finish order'!$C:$K,9,FALSE()),"")</f>
        <v/>
      </c>
      <c r="D157" s="22" t="str">
        <f aca="false">IFERROR(VLOOKUP(A$1&amp;":"&amp;A157,'Finish order'!$C:$K,7,FALSE()),"")</f>
        <v/>
      </c>
      <c r="E157" s="30" t="str">
        <f aca="false">IFERROR(VLOOKUP($A$1&amp;":"&amp;A157,'Finish order'!C:K,5,FALSE()),"")</f>
        <v/>
      </c>
      <c r="F157" s="22" t="str">
        <f aca="false">IFERROR(VLOOKUP($A$1&amp;":"&amp;A157,'Finish order'!C:K,4,FALSE()),"")</f>
        <v/>
      </c>
      <c r="G157" s="31" t="str">
        <f aca="false" t="array" ref="G157:G157">IFERROR(SMALL(IF($D$2:$D1066=D157,$A$2:$A$911*1.001),1),"")</f>
        <v/>
      </c>
      <c r="H157" s="31" t="str">
        <f aca="false" t="array" ref="H157:H157">IFERROR(SMALL(IF($D$2:$D1066=D157,$A$2:$A$911*1.0001),2),"")</f>
        <v/>
      </c>
      <c r="I157" s="31" t="str">
        <f aca="false" t="array" ref="I157:I157">IFERROR(SMALL(IF($D$2:$D1066=D157,$A$2:$A$911*1.00001),3),"")</f>
        <v/>
      </c>
      <c r="J157" s="31" t="str">
        <f aca="false" t="array" ref="J157:J157">IFERROR(SMALL(IF($D$2:$D1066=D157,$A$2:$A$911*1.000001),4),"")</f>
        <v/>
      </c>
      <c r="K157" s="31" t="str">
        <f aca="false">IF(A157&lt;&gt;"", IF(COUNT(G157:J157)=4, SUM(G157:J157), "No"), "")</f>
        <v>No</v>
      </c>
      <c r="L157" s="31" t="str">
        <f aca="false">IF(A157&lt;&gt;"", IF(COUNT(G157:I157)=3, SUM(G157:I157), "No"), "")</f>
        <v>No</v>
      </c>
      <c r="M157" s="31" t="str">
        <f aca="false">IF(A157&lt;&gt;"", IF(COUNT(G157:H157)=2, SUM(G157:H157), "No"), "")</f>
        <v>No</v>
      </c>
      <c r="N157" s="31" t="str">
        <f aca="false">Table1[[#This Row],[Club]]&amp;":"&amp;Table1[[#Headers],[Male]]</f>
        <v>:Male</v>
      </c>
      <c r="P157" s="22" t="n">
        <v>156</v>
      </c>
      <c r="Q157" s="22" t="str">
        <f aca="false">IFERROR(VLOOKUP(P$1&amp;":"&amp;P157,'Finish order'!$C:$K,6,FALSE()),"")</f>
        <v/>
      </c>
      <c r="R157" s="22" t="str">
        <f aca="false">IFERROR(VLOOKUP(P$1&amp;":"&amp;P157,'Finish order'!$C:$K,9,FALSE()),"")</f>
        <v/>
      </c>
      <c r="S157" s="22" t="str">
        <f aca="false">IFERROR(VLOOKUP(P$1&amp;":"&amp;P157,'Finish order'!$C:$K,7,FALSE()),"")</f>
        <v/>
      </c>
      <c r="T157" s="30" t="str">
        <f aca="false">IFERROR(VLOOKUP(P$1&amp;":"&amp;P157,'Finish order'!$C:$K,5,FALSE()),"")</f>
        <v/>
      </c>
      <c r="U157" s="22" t="str">
        <f aca="false">IFERROR(VLOOKUP(P$1&amp;":"&amp;P157,'Finish order'!$C:$K,4,FALSE()),"")</f>
        <v/>
      </c>
      <c r="V157" s="31" t="str">
        <f aca="false" t="array" ref="V157:V157">IFERROR(SMALL(IF($S$2:$S1066=S157,$P$2:$P$911*1.001),1),"")</f>
        <v/>
      </c>
      <c r="W157" s="31" t="str">
        <f aca="false" t="array" ref="W157:W157">IFERROR(SMALL(IF($S$2:$S1066=S157,$P$2:$P$911*1.0001),2),"")</f>
        <v/>
      </c>
      <c r="X157" s="31" t="str">
        <f aca="false" t="array" ref="X157:X157">IFERROR(SMALL(IF($S$2:$S1066=S157,$P$2:$P$911*1.00001),3),"")</f>
        <v/>
      </c>
      <c r="Y157" s="31" t="str">
        <f aca="false" t="array" ref="Y157:Y157">IFERROR(SMALL(IF($S$2:$S1066=S157,$P$2:$P$911*1.000001),4),"")</f>
        <v/>
      </c>
      <c r="Z157" s="31" t="str">
        <f aca="false">IF(P157&lt;&gt;"", IF(COUNT(V157:Y157)=4, SUM(V157:Y157), "No"), "")</f>
        <v>No</v>
      </c>
      <c r="AA157" s="31" t="str">
        <f aca="false">IF(P157&lt;&gt;"", IF(COUNT(V157:X157)=3, SUM(V157:X157), "No"), "")</f>
        <v>No</v>
      </c>
      <c r="AB157" s="31" t="str">
        <f aca="false">IF(P157&lt;&gt;"", IF(COUNT(V157:W157)=2, SUM(V157:W157), "No"), "")</f>
        <v>No</v>
      </c>
      <c r="AC157" s="31" t="str">
        <f aca="false">Table4[[#This Row],[Club]]&amp;":"&amp;Table4[[#Headers],[Female]]</f>
        <v>:Female</v>
      </c>
    </row>
    <row r="158" customFormat="false" ht="15" hidden="false" customHeight="false" outlineLevel="0" collapsed="false">
      <c r="A158" s="22" t="n">
        <v>157</v>
      </c>
      <c r="B158" s="22" t="str">
        <f aca="false">IFERROR(VLOOKUP($A$1&amp;":"&amp;A158,'Finish order'!C:K,6,FALSE()),"")</f>
        <v/>
      </c>
      <c r="C158" s="22" t="str">
        <f aca="false">IFERROR(VLOOKUP(A$1&amp;":"&amp;A158,'Finish order'!$C:$K,9,FALSE()),"")</f>
        <v/>
      </c>
      <c r="D158" s="22" t="str">
        <f aca="false">IFERROR(VLOOKUP(A$1&amp;":"&amp;A158,'Finish order'!$C:$K,7,FALSE()),"")</f>
        <v/>
      </c>
      <c r="E158" s="30" t="str">
        <f aca="false">IFERROR(VLOOKUP($A$1&amp;":"&amp;A158,'Finish order'!C:K,5,FALSE()),"")</f>
        <v/>
      </c>
      <c r="F158" s="22" t="str">
        <f aca="false">IFERROR(VLOOKUP($A$1&amp;":"&amp;A158,'Finish order'!C:K,4,FALSE()),"")</f>
        <v/>
      </c>
      <c r="G158" s="31" t="str">
        <f aca="false" t="array" ref="G158:G158">IFERROR(SMALL(IF($D$2:$D1067=D158,$A$2:$A$911*1.001),1),"")</f>
        <v/>
      </c>
      <c r="H158" s="31" t="str">
        <f aca="false" t="array" ref="H158:H158">IFERROR(SMALL(IF($D$2:$D1067=D158,$A$2:$A$911*1.0001),2),"")</f>
        <v/>
      </c>
      <c r="I158" s="31" t="str">
        <f aca="false" t="array" ref="I158:I158">IFERROR(SMALL(IF($D$2:$D1067=D158,$A$2:$A$911*1.00001),3),"")</f>
        <v/>
      </c>
      <c r="J158" s="31" t="str">
        <f aca="false" t="array" ref="J158:J158">IFERROR(SMALL(IF($D$2:$D1067=D158,$A$2:$A$911*1.000001),4),"")</f>
        <v/>
      </c>
      <c r="K158" s="31" t="str">
        <f aca="false">IF(A158&lt;&gt;"", IF(COUNT(G158:J158)=4, SUM(G158:J158), "No"), "")</f>
        <v>No</v>
      </c>
      <c r="L158" s="31" t="str">
        <f aca="false">IF(A158&lt;&gt;"", IF(COUNT(G158:I158)=3, SUM(G158:I158), "No"), "")</f>
        <v>No</v>
      </c>
      <c r="M158" s="31" t="str">
        <f aca="false">IF(A158&lt;&gt;"", IF(COUNT(G158:H158)=2, SUM(G158:H158), "No"), "")</f>
        <v>No</v>
      </c>
      <c r="N158" s="31" t="str">
        <f aca="false">Table1[[#This Row],[Club]]&amp;":"&amp;Table1[[#Headers],[Male]]</f>
        <v>:Male</v>
      </c>
      <c r="P158" s="22" t="n">
        <v>157</v>
      </c>
      <c r="Q158" s="22" t="str">
        <f aca="false">IFERROR(VLOOKUP(P$1&amp;":"&amp;P158,'Finish order'!$C:$K,6,FALSE()),"")</f>
        <v/>
      </c>
      <c r="R158" s="22" t="str">
        <f aca="false">IFERROR(VLOOKUP(P$1&amp;":"&amp;P158,'Finish order'!$C:$K,9,FALSE()),"")</f>
        <v/>
      </c>
      <c r="S158" s="22" t="str">
        <f aca="false">IFERROR(VLOOKUP(P$1&amp;":"&amp;P158,'Finish order'!$C:$K,7,FALSE()),"")</f>
        <v/>
      </c>
      <c r="T158" s="30" t="str">
        <f aca="false">IFERROR(VLOOKUP(P$1&amp;":"&amp;P158,'Finish order'!$C:$K,5,FALSE()),"")</f>
        <v/>
      </c>
      <c r="U158" s="22" t="str">
        <f aca="false">IFERROR(VLOOKUP(P$1&amp;":"&amp;P158,'Finish order'!$C:$K,4,FALSE()),"")</f>
        <v/>
      </c>
      <c r="V158" s="31" t="str">
        <f aca="false" t="array" ref="V158:V158">IFERROR(SMALL(IF($S$2:$S1067=S158,$P$2:$P$911*1.001),1),"")</f>
        <v/>
      </c>
      <c r="W158" s="31" t="str">
        <f aca="false" t="array" ref="W158:W158">IFERROR(SMALL(IF($S$2:$S1067=S158,$P$2:$P$911*1.0001),2),"")</f>
        <v/>
      </c>
      <c r="X158" s="31" t="str">
        <f aca="false" t="array" ref="X158:X158">IFERROR(SMALL(IF($S$2:$S1067=S158,$P$2:$P$911*1.00001),3),"")</f>
        <v/>
      </c>
      <c r="Y158" s="31" t="str">
        <f aca="false" t="array" ref="Y158:Y158">IFERROR(SMALL(IF($S$2:$S1067=S158,$P$2:$P$911*1.000001),4),"")</f>
        <v/>
      </c>
      <c r="Z158" s="31" t="str">
        <f aca="false">IF(P158&lt;&gt;"", IF(COUNT(V158:Y158)=4, SUM(V158:Y158), "No"), "")</f>
        <v>No</v>
      </c>
      <c r="AA158" s="31" t="str">
        <f aca="false">IF(P158&lt;&gt;"", IF(COUNT(V158:X158)=3, SUM(V158:X158), "No"), "")</f>
        <v>No</v>
      </c>
      <c r="AB158" s="31" t="str">
        <f aca="false">IF(P158&lt;&gt;"", IF(COUNT(V158:W158)=2, SUM(V158:W158), "No"), "")</f>
        <v>No</v>
      </c>
      <c r="AC158" s="31" t="str">
        <f aca="false">Table4[[#This Row],[Club]]&amp;":"&amp;Table4[[#Headers],[Female]]</f>
        <v>:Female</v>
      </c>
    </row>
    <row r="159" customFormat="false" ht="15" hidden="false" customHeight="false" outlineLevel="0" collapsed="false">
      <c r="A159" s="22" t="n">
        <v>158</v>
      </c>
      <c r="B159" s="22" t="str">
        <f aca="false">IFERROR(VLOOKUP($A$1&amp;":"&amp;A159,'Finish order'!C:K,6,FALSE()),"")</f>
        <v/>
      </c>
      <c r="C159" s="22" t="str">
        <f aca="false">IFERROR(VLOOKUP(A$1&amp;":"&amp;A159,'Finish order'!$C:$K,9,FALSE()),"")</f>
        <v/>
      </c>
      <c r="D159" s="22" t="str">
        <f aca="false">IFERROR(VLOOKUP(A$1&amp;":"&amp;A159,'Finish order'!$C:$K,7,FALSE()),"")</f>
        <v/>
      </c>
      <c r="E159" s="30" t="str">
        <f aca="false">IFERROR(VLOOKUP($A$1&amp;":"&amp;A159,'Finish order'!C:K,5,FALSE()),"")</f>
        <v/>
      </c>
      <c r="F159" s="22" t="str">
        <f aca="false">IFERROR(VLOOKUP($A$1&amp;":"&amp;A159,'Finish order'!C:K,4,FALSE()),"")</f>
        <v/>
      </c>
      <c r="G159" s="31" t="str">
        <f aca="false" t="array" ref="G159:G159">IFERROR(SMALL(IF($D$2:$D1068=D159,$A$2:$A$911*1.001),1),"")</f>
        <v/>
      </c>
      <c r="H159" s="31" t="str">
        <f aca="false" t="array" ref="H159:H159">IFERROR(SMALL(IF($D$2:$D1068=D159,$A$2:$A$911*1.0001),2),"")</f>
        <v/>
      </c>
      <c r="I159" s="31" t="str">
        <f aca="false" t="array" ref="I159:I159">IFERROR(SMALL(IF($D$2:$D1068=D159,$A$2:$A$911*1.00001),3),"")</f>
        <v/>
      </c>
      <c r="J159" s="31" t="str">
        <f aca="false" t="array" ref="J159:J159">IFERROR(SMALL(IF($D$2:$D1068=D159,$A$2:$A$911*1.000001),4),"")</f>
        <v/>
      </c>
      <c r="K159" s="31" t="str">
        <f aca="false">IF(A159&lt;&gt;"", IF(COUNT(G159:J159)=4, SUM(G159:J159), "No"), "")</f>
        <v>No</v>
      </c>
      <c r="L159" s="31" t="str">
        <f aca="false">IF(A159&lt;&gt;"", IF(COUNT(G159:I159)=3, SUM(G159:I159), "No"), "")</f>
        <v>No</v>
      </c>
      <c r="M159" s="31" t="str">
        <f aca="false">IF(A159&lt;&gt;"", IF(COUNT(G159:H159)=2, SUM(G159:H159), "No"), "")</f>
        <v>No</v>
      </c>
      <c r="N159" s="31" t="str">
        <f aca="false">Table1[[#This Row],[Club]]&amp;":"&amp;Table1[[#Headers],[Male]]</f>
        <v>:Male</v>
      </c>
      <c r="P159" s="22" t="n">
        <v>158</v>
      </c>
      <c r="Q159" s="22" t="str">
        <f aca="false">IFERROR(VLOOKUP(P$1&amp;":"&amp;P159,'Finish order'!$C:$K,6,FALSE()),"")</f>
        <v/>
      </c>
      <c r="R159" s="22" t="str">
        <f aca="false">IFERROR(VLOOKUP(P$1&amp;":"&amp;P159,'Finish order'!$C:$K,9,FALSE()),"")</f>
        <v/>
      </c>
      <c r="S159" s="22" t="str">
        <f aca="false">IFERROR(VLOOKUP(P$1&amp;":"&amp;P159,'Finish order'!$C:$K,7,FALSE()),"")</f>
        <v/>
      </c>
      <c r="T159" s="30" t="str">
        <f aca="false">IFERROR(VLOOKUP(P$1&amp;":"&amp;P159,'Finish order'!$C:$K,5,FALSE()),"")</f>
        <v/>
      </c>
      <c r="U159" s="22" t="str">
        <f aca="false">IFERROR(VLOOKUP(P$1&amp;":"&amp;P159,'Finish order'!$C:$K,4,FALSE()),"")</f>
        <v/>
      </c>
      <c r="V159" s="31" t="str">
        <f aca="false" t="array" ref="V159:V159">IFERROR(SMALL(IF($S$2:$S1068=S159,$P$2:$P$911*1.001),1),"")</f>
        <v/>
      </c>
      <c r="W159" s="31" t="str">
        <f aca="false" t="array" ref="W159:W159">IFERROR(SMALL(IF($S$2:$S1068=S159,$P$2:$P$911*1.0001),2),"")</f>
        <v/>
      </c>
      <c r="X159" s="31" t="str">
        <f aca="false" t="array" ref="X159:X159">IFERROR(SMALL(IF($S$2:$S1068=S159,$P$2:$P$911*1.00001),3),"")</f>
        <v/>
      </c>
      <c r="Y159" s="31" t="str">
        <f aca="false" t="array" ref="Y159:Y159">IFERROR(SMALL(IF($S$2:$S1068=S159,$P$2:$P$911*1.000001),4),"")</f>
        <v/>
      </c>
      <c r="Z159" s="31" t="str">
        <f aca="false">IF(P159&lt;&gt;"", IF(COUNT(V159:Y159)=4, SUM(V159:Y159), "No"), "")</f>
        <v>No</v>
      </c>
      <c r="AA159" s="31" t="str">
        <f aca="false">IF(P159&lt;&gt;"", IF(COUNT(V159:X159)=3, SUM(V159:X159), "No"), "")</f>
        <v>No</v>
      </c>
      <c r="AB159" s="31" t="str">
        <f aca="false">IF(P159&lt;&gt;"", IF(COUNT(V159:W159)=2, SUM(V159:W159), "No"), "")</f>
        <v>No</v>
      </c>
      <c r="AC159" s="31" t="str">
        <f aca="false">Table4[[#This Row],[Club]]&amp;":"&amp;Table4[[#Headers],[Female]]</f>
        <v>:Female</v>
      </c>
    </row>
    <row r="160" customFormat="false" ht="15" hidden="false" customHeight="false" outlineLevel="0" collapsed="false">
      <c r="A160" s="22" t="n">
        <v>159</v>
      </c>
      <c r="B160" s="22" t="str">
        <f aca="false">IFERROR(VLOOKUP($A$1&amp;":"&amp;A160,'Finish order'!C:K,6,FALSE()),"")</f>
        <v/>
      </c>
      <c r="C160" s="22" t="str">
        <f aca="false">IFERROR(VLOOKUP(A$1&amp;":"&amp;A160,'Finish order'!$C:$K,9,FALSE()),"")</f>
        <v/>
      </c>
      <c r="D160" s="22" t="str">
        <f aca="false">IFERROR(VLOOKUP(A$1&amp;":"&amp;A160,'Finish order'!$C:$K,7,FALSE()),"")</f>
        <v/>
      </c>
      <c r="E160" s="30" t="str">
        <f aca="false">IFERROR(VLOOKUP($A$1&amp;":"&amp;A160,'Finish order'!C:K,5,FALSE()),"")</f>
        <v/>
      </c>
      <c r="F160" s="22" t="str">
        <f aca="false">IFERROR(VLOOKUP($A$1&amp;":"&amp;A160,'Finish order'!C:K,4,FALSE()),"")</f>
        <v/>
      </c>
      <c r="G160" s="31" t="str">
        <f aca="false" t="array" ref="G160:G160">IFERROR(SMALL(IF($D$2:$D1069=D160,$A$2:$A$911*1.001),1),"")</f>
        <v/>
      </c>
      <c r="H160" s="31" t="str">
        <f aca="false" t="array" ref="H160:H160">IFERROR(SMALL(IF($D$2:$D1069=D160,$A$2:$A$911*1.0001),2),"")</f>
        <v/>
      </c>
      <c r="I160" s="31" t="str">
        <f aca="false" t="array" ref="I160:I160">IFERROR(SMALL(IF($D$2:$D1069=D160,$A$2:$A$911*1.00001),3),"")</f>
        <v/>
      </c>
      <c r="J160" s="31" t="str">
        <f aca="false" t="array" ref="J160:J160">IFERROR(SMALL(IF($D$2:$D1069=D160,$A$2:$A$911*1.000001),4),"")</f>
        <v/>
      </c>
      <c r="K160" s="31" t="str">
        <f aca="false">IF(A160&lt;&gt;"", IF(COUNT(G160:J160)=4, SUM(G160:J160), "No"), "")</f>
        <v>No</v>
      </c>
      <c r="L160" s="31" t="str">
        <f aca="false">IF(A160&lt;&gt;"", IF(COUNT(G160:I160)=3, SUM(G160:I160), "No"), "")</f>
        <v>No</v>
      </c>
      <c r="M160" s="31" t="str">
        <f aca="false">IF(A160&lt;&gt;"", IF(COUNT(G160:H160)=2, SUM(G160:H160), "No"), "")</f>
        <v>No</v>
      </c>
      <c r="N160" s="31" t="str">
        <f aca="false">Table1[[#This Row],[Club]]&amp;":"&amp;Table1[[#Headers],[Male]]</f>
        <v>:Male</v>
      </c>
      <c r="P160" s="22" t="n">
        <v>159</v>
      </c>
      <c r="Q160" s="22" t="str">
        <f aca="false">IFERROR(VLOOKUP(P$1&amp;":"&amp;P160,'Finish order'!$C:$K,6,FALSE()),"")</f>
        <v/>
      </c>
      <c r="R160" s="22" t="str">
        <f aca="false">IFERROR(VLOOKUP(P$1&amp;":"&amp;P160,'Finish order'!$C:$K,9,FALSE()),"")</f>
        <v/>
      </c>
      <c r="S160" s="22" t="str">
        <f aca="false">IFERROR(VLOOKUP(P$1&amp;":"&amp;P160,'Finish order'!$C:$K,7,FALSE()),"")</f>
        <v/>
      </c>
      <c r="T160" s="30" t="str">
        <f aca="false">IFERROR(VLOOKUP(P$1&amp;":"&amp;P160,'Finish order'!$C:$K,5,FALSE()),"")</f>
        <v/>
      </c>
      <c r="U160" s="22" t="str">
        <f aca="false">IFERROR(VLOOKUP(P$1&amp;":"&amp;P160,'Finish order'!$C:$K,4,FALSE()),"")</f>
        <v/>
      </c>
      <c r="V160" s="31" t="str">
        <f aca="false" t="array" ref="V160:V160">IFERROR(SMALL(IF($S$2:$S1069=S160,$P$2:$P$911*1.001),1),"")</f>
        <v/>
      </c>
      <c r="W160" s="31" t="str">
        <f aca="false" t="array" ref="W160:W160">IFERROR(SMALL(IF($S$2:$S1069=S160,$P$2:$P$911*1.0001),2),"")</f>
        <v/>
      </c>
      <c r="X160" s="31" t="str">
        <f aca="false" t="array" ref="X160:X160">IFERROR(SMALL(IF($S$2:$S1069=S160,$P$2:$P$911*1.00001),3),"")</f>
        <v/>
      </c>
      <c r="Y160" s="31" t="str">
        <f aca="false" t="array" ref="Y160:Y160">IFERROR(SMALL(IF($S$2:$S1069=S160,$P$2:$P$911*1.000001),4),"")</f>
        <v/>
      </c>
      <c r="Z160" s="31" t="str">
        <f aca="false">IF(P160&lt;&gt;"", IF(COUNT(V160:Y160)=4, SUM(V160:Y160), "No"), "")</f>
        <v>No</v>
      </c>
      <c r="AA160" s="31" t="str">
        <f aca="false">IF(P160&lt;&gt;"", IF(COUNT(V160:X160)=3, SUM(V160:X160), "No"), "")</f>
        <v>No</v>
      </c>
      <c r="AB160" s="31" t="str">
        <f aca="false">IF(P160&lt;&gt;"", IF(COUNT(V160:W160)=2, SUM(V160:W160), "No"), "")</f>
        <v>No</v>
      </c>
      <c r="AC160" s="31" t="str">
        <f aca="false">Table4[[#This Row],[Club]]&amp;":"&amp;Table4[[#Headers],[Female]]</f>
        <v>:Female</v>
      </c>
    </row>
    <row r="161" customFormat="false" ht="15" hidden="false" customHeight="false" outlineLevel="0" collapsed="false">
      <c r="A161" s="22" t="n">
        <v>160</v>
      </c>
      <c r="B161" s="22" t="str">
        <f aca="false">IFERROR(VLOOKUP($A$1&amp;":"&amp;A161,'Finish order'!C:K,6,FALSE()),"")</f>
        <v/>
      </c>
      <c r="C161" s="22" t="str">
        <f aca="false">IFERROR(VLOOKUP(A$1&amp;":"&amp;A161,'Finish order'!$C:$K,9,FALSE()),"")</f>
        <v/>
      </c>
      <c r="D161" s="22" t="str">
        <f aca="false">IFERROR(VLOOKUP(A$1&amp;":"&amp;A161,'Finish order'!$C:$K,7,FALSE()),"")</f>
        <v/>
      </c>
      <c r="E161" s="30" t="str">
        <f aca="false">IFERROR(VLOOKUP($A$1&amp;":"&amp;A161,'Finish order'!C:K,5,FALSE()),"")</f>
        <v/>
      </c>
      <c r="F161" s="22" t="str">
        <f aca="false">IFERROR(VLOOKUP($A$1&amp;":"&amp;A161,'Finish order'!C:K,4,FALSE()),"")</f>
        <v/>
      </c>
      <c r="G161" s="31" t="str">
        <f aca="false" t="array" ref="G161:G161">IFERROR(SMALL(IF($D$2:$D1070=D161,$A$2:$A$911*1.001),1),"")</f>
        <v/>
      </c>
      <c r="H161" s="31" t="str">
        <f aca="false" t="array" ref="H161:H161">IFERROR(SMALL(IF($D$2:$D1070=D161,$A$2:$A$911*1.0001),2),"")</f>
        <v/>
      </c>
      <c r="I161" s="31" t="str">
        <f aca="false" t="array" ref="I161:I161">IFERROR(SMALL(IF($D$2:$D1070=D161,$A$2:$A$911*1.00001),3),"")</f>
        <v/>
      </c>
      <c r="J161" s="31" t="str">
        <f aca="false" t="array" ref="J161:J161">IFERROR(SMALL(IF($D$2:$D1070=D161,$A$2:$A$911*1.000001),4),"")</f>
        <v/>
      </c>
      <c r="K161" s="31" t="str">
        <f aca="false">IF(A161&lt;&gt;"", IF(COUNT(G161:J161)=4, SUM(G161:J161), "No"), "")</f>
        <v>No</v>
      </c>
      <c r="L161" s="31" t="str">
        <f aca="false">IF(A161&lt;&gt;"", IF(COUNT(G161:I161)=3, SUM(G161:I161), "No"), "")</f>
        <v>No</v>
      </c>
      <c r="M161" s="31" t="str">
        <f aca="false">IF(A161&lt;&gt;"", IF(COUNT(G161:H161)=2, SUM(G161:H161), "No"), "")</f>
        <v>No</v>
      </c>
      <c r="N161" s="31" t="str">
        <f aca="false">Table1[[#This Row],[Club]]&amp;":"&amp;Table1[[#Headers],[Male]]</f>
        <v>:Male</v>
      </c>
      <c r="P161" s="22" t="n">
        <v>160</v>
      </c>
      <c r="Q161" s="22" t="str">
        <f aca="false">IFERROR(VLOOKUP(P$1&amp;":"&amp;P161,'Finish order'!$C:$K,6,FALSE()),"")</f>
        <v/>
      </c>
      <c r="R161" s="22" t="str">
        <f aca="false">IFERROR(VLOOKUP(P$1&amp;":"&amp;P161,'Finish order'!$C:$K,9,FALSE()),"")</f>
        <v/>
      </c>
      <c r="S161" s="22" t="str">
        <f aca="false">IFERROR(VLOOKUP(P$1&amp;":"&amp;P161,'Finish order'!$C:$K,7,FALSE()),"")</f>
        <v/>
      </c>
      <c r="T161" s="30" t="str">
        <f aca="false">IFERROR(VLOOKUP(P$1&amp;":"&amp;P161,'Finish order'!$C:$K,5,FALSE()),"")</f>
        <v/>
      </c>
      <c r="U161" s="22" t="str">
        <f aca="false">IFERROR(VLOOKUP(P$1&amp;":"&amp;P161,'Finish order'!$C:$K,4,FALSE()),"")</f>
        <v/>
      </c>
      <c r="V161" s="31" t="str">
        <f aca="false" t="array" ref="V161:V161">IFERROR(SMALL(IF($S$2:$S1070=S161,$P$2:$P$911*1.001),1),"")</f>
        <v/>
      </c>
      <c r="W161" s="31" t="str">
        <f aca="false" t="array" ref="W161:W161">IFERROR(SMALL(IF($S$2:$S1070=S161,$P$2:$P$911*1.0001),2),"")</f>
        <v/>
      </c>
      <c r="X161" s="31" t="str">
        <f aca="false" t="array" ref="X161:X161">IFERROR(SMALL(IF($S$2:$S1070=S161,$P$2:$P$911*1.00001),3),"")</f>
        <v/>
      </c>
      <c r="Y161" s="31" t="str">
        <f aca="false" t="array" ref="Y161:Y161">IFERROR(SMALL(IF($S$2:$S1070=S161,$P$2:$P$911*1.000001),4),"")</f>
        <v/>
      </c>
      <c r="Z161" s="31" t="str">
        <f aca="false">IF(P161&lt;&gt;"", IF(COUNT(V161:Y161)=4, SUM(V161:Y161), "No"), "")</f>
        <v>No</v>
      </c>
      <c r="AA161" s="31" t="str">
        <f aca="false">IF(P161&lt;&gt;"", IF(COUNT(V161:X161)=3, SUM(V161:X161), "No"), "")</f>
        <v>No</v>
      </c>
      <c r="AB161" s="31" t="str">
        <f aca="false">IF(P161&lt;&gt;"", IF(COUNT(V161:W161)=2, SUM(V161:W161), "No"), "")</f>
        <v>No</v>
      </c>
      <c r="AC161" s="31" t="str">
        <f aca="false">Table4[[#This Row],[Club]]&amp;":"&amp;Table4[[#Headers],[Female]]</f>
        <v>:Female</v>
      </c>
    </row>
    <row r="162" customFormat="false" ht="15" hidden="false" customHeight="false" outlineLevel="0" collapsed="false">
      <c r="A162" s="22" t="n">
        <v>161</v>
      </c>
      <c r="B162" s="22" t="str">
        <f aca="false">IFERROR(VLOOKUP($A$1&amp;":"&amp;A162,'Finish order'!C:K,6,FALSE()),"")</f>
        <v/>
      </c>
      <c r="C162" s="22" t="str">
        <f aca="false">IFERROR(VLOOKUP(A$1&amp;":"&amp;A162,'Finish order'!$C:$K,9,FALSE()),"")</f>
        <v/>
      </c>
      <c r="D162" s="22" t="str">
        <f aca="false">IFERROR(VLOOKUP(A$1&amp;":"&amp;A162,'Finish order'!$C:$K,7,FALSE()),"")</f>
        <v/>
      </c>
      <c r="E162" s="30" t="str">
        <f aca="false">IFERROR(VLOOKUP($A$1&amp;":"&amp;A162,'Finish order'!C:K,5,FALSE()),"")</f>
        <v/>
      </c>
      <c r="F162" s="22" t="str">
        <f aca="false">IFERROR(VLOOKUP($A$1&amp;":"&amp;A162,'Finish order'!C:K,4,FALSE()),"")</f>
        <v/>
      </c>
      <c r="G162" s="31" t="str">
        <f aca="false" t="array" ref="G162:G162">IFERROR(SMALL(IF($D$2:$D1071=D162,$A$2:$A$911*1.001),1),"")</f>
        <v/>
      </c>
      <c r="H162" s="31" t="str">
        <f aca="false" t="array" ref="H162:H162">IFERROR(SMALL(IF($D$2:$D1071=D162,$A$2:$A$911*1.0001),2),"")</f>
        <v/>
      </c>
      <c r="I162" s="31" t="str">
        <f aca="false" t="array" ref="I162:I162">IFERROR(SMALL(IF($D$2:$D1071=D162,$A$2:$A$911*1.00001),3),"")</f>
        <v/>
      </c>
      <c r="J162" s="31" t="str">
        <f aca="false" t="array" ref="J162:J162">IFERROR(SMALL(IF($D$2:$D1071=D162,$A$2:$A$911*1.000001),4),"")</f>
        <v/>
      </c>
      <c r="K162" s="31" t="str">
        <f aca="false">IF(A162&lt;&gt;"", IF(COUNT(G162:J162)=4, SUM(G162:J162), "No"), "")</f>
        <v>No</v>
      </c>
      <c r="L162" s="31" t="str">
        <f aca="false">IF(A162&lt;&gt;"", IF(COUNT(G162:I162)=3, SUM(G162:I162), "No"), "")</f>
        <v>No</v>
      </c>
      <c r="M162" s="31" t="str">
        <f aca="false">IF(A162&lt;&gt;"", IF(COUNT(G162:H162)=2, SUM(G162:H162), "No"), "")</f>
        <v>No</v>
      </c>
      <c r="N162" s="31" t="str">
        <f aca="false">Table1[[#This Row],[Club]]&amp;":"&amp;Table1[[#Headers],[Male]]</f>
        <v>:Male</v>
      </c>
      <c r="P162" s="22" t="n">
        <v>161</v>
      </c>
      <c r="Q162" s="22" t="str">
        <f aca="false">IFERROR(VLOOKUP(P$1&amp;":"&amp;P162,'Finish order'!$C:$K,6,FALSE()),"")</f>
        <v/>
      </c>
      <c r="R162" s="22" t="str">
        <f aca="false">IFERROR(VLOOKUP(P$1&amp;":"&amp;P162,'Finish order'!$C:$K,9,FALSE()),"")</f>
        <v/>
      </c>
      <c r="S162" s="22" t="str">
        <f aca="false">IFERROR(VLOOKUP(P$1&amp;":"&amp;P162,'Finish order'!$C:$K,7,FALSE()),"")</f>
        <v/>
      </c>
      <c r="T162" s="30" t="str">
        <f aca="false">IFERROR(VLOOKUP(P$1&amp;":"&amp;P162,'Finish order'!$C:$K,5,FALSE()),"")</f>
        <v/>
      </c>
      <c r="U162" s="22" t="str">
        <f aca="false">IFERROR(VLOOKUP(P$1&amp;":"&amp;P162,'Finish order'!$C:$K,4,FALSE()),"")</f>
        <v/>
      </c>
      <c r="V162" s="31" t="str">
        <f aca="false" t="array" ref="V162:V162">IFERROR(SMALL(IF($S$2:$S1071=S162,$P$2:$P$911*1.001),1),"")</f>
        <v/>
      </c>
      <c r="W162" s="31" t="str">
        <f aca="false" t="array" ref="W162:W162">IFERROR(SMALL(IF($S$2:$S1071=S162,$P$2:$P$911*1.0001),2),"")</f>
        <v/>
      </c>
      <c r="X162" s="31" t="str">
        <f aca="false" t="array" ref="X162:X162">IFERROR(SMALL(IF($S$2:$S1071=S162,$P$2:$P$911*1.00001),3),"")</f>
        <v/>
      </c>
      <c r="Y162" s="31" t="str">
        <f aca="false" t="array" ref="Y162:Y162">IFERROR(SMALL(IF($S$2:$S1071=S162,$P$2:$P$911*1.000001),4),"")</f>
        <v/>
      </c>
      <c r="Z162" s="31" t="str">
        <f aca="false">IF(P162&lt;&gt;"", IF(COUNT(V162:Y162)=4, SUM(V162:Y162), "No"), "")</f>
        <v>No</v>
      </c>
      <c r="AA162" s="31" t="str">
        <f aca="false">IF(P162&lt;&gt;"", IF(COUNT(V162:X162)=3, SUM(V162:X162), "No"), "")</f>
        <v>No</v>
      </c>
      <c r="AB162" s="31" t="str">
        <f aca="false">IF(P162&lt;&gt;"", IF(COUNT(V162:W162)=2, SUM(V162:W162), "No"), "")</f>
        <v>No</v>
      </c>
      <c r="AC162" s="31" t="str">
        <f aca="false">Table4[[#This Row],[Club]]&amp;":"&amp;Table4[[#Headers],[Female]]</f>
        <v>:Female</v>
      </c>
    </row>
    <row r="163" customFormat="false" ht="15" hidden="false" customHeight="false" outlineLevel="0" collapsed="false">
      <c r="A163" s="22" t="n">
        <v>162</v>
      </c>
      <c r="B163" s="22" t="str">
        <f aca="false">IFERROR(VLOOKUP($A$1&amp;":"&amp;A163,'Finish order'!C:K,6,FALSE()),"")</f>
        <v/>
      </c>
      <c r="C163" s="22" t="str">
        <f aca="false">IFERROR(VLOOKUP(A$1&amp;":"&amp;A163,'Finish order'!$C:$K,9,FALSE()),"")</f>
        <v/>
      </c>
      <c r="D163" s="22" t="str">
        <f aca="false">IFERROR(VLOOKUP(A$1&amp;":"&amp;A163,'Finish order'!$C:$K,7,FALSE()),"")</f>
        <v/>
      </c>
      <c r="E163" s="30" t="str">
        <f aca="false">IFERROR(VLOOKUP($A$1&amp;":"&amp;A163,'Finish order'!C:K,5,FALSE()),"")</f>
        <v/>
      </c>
      <c r="F163" s="22" t="str">
        <f aca="false">IFERROR(VLOOKUP($A$1&amp;":"&amp;A163,'Finish order'!C:K,4,FALSE()),"")</f>
        <v/>
      </c>
      <c r="G163" s="31" t="str">
        <f aca="false" t="array" ref="G163:G163">IFERROR(SMALL(IF($D$2:$D1072=D163,$A$2:$A$911*1.001),1),"")</f>
        <v/>
      </c>
      <c r="H163" s="31" t="str">
        <f aca="false" t="array" ref="H163:H163">IFERROR(SMALL(IF($D$2:$D1072=D163,$A$2:$A$911*1.0001),2),"")</f>
        <v/>
      </c>
      <c r="I163" s="31" t="str">
        <f aca="false" t="array" ref="I163:I163">IFERROR(SMALL(IF($D$2:$D1072=D163,$A$2:$A$911*1.00001),3),"")</f>
        <v/>
      </c>
      <c r="J163" s="31" t="str">
        <f aca="false" t="array" ref="J163:J163">IFERROR(SMALL(IF($D$2:$D1072=D163,$A$2:$A$911*1.000001),4),"")</f>
        <v/>
      </c>
      <c r="K163" s="31" t="str">
        <f aca="false">IF(A163&lt;&gt;"", IF(COUNT(G163:J163)=4, SUM(G163:J163), "No"), "")</f>
        <v>No</v>
      </c>
      <c r="L163" s="31" t="str">
        <f aca="false">IF(A163&lt;&gt;"", IF(COUNT(G163:I163)=3, SUM(G163:I163), "No"), "")</f>
        <v>No</v>
      </c>
      <c r="M163" s="31" t="str">
        <f aca="false">IF(A163&lt;&gt;"", IF(COUNT(G163:H163)=2, SUM(G163:H163), "No"), "")</f>
        <v>No</v>
      </c>
      <c r="N163" s="31" t="str">
        <f aca="false">Table1[[#This Row],[Club]]&amp;":"&amp;Table1[[#Headers],[Male]]</f>
        <v>:Male</v>
      </c>
      <c r="P163" s="22" t="n">
        <v>162</v>
      </c>
      <c r="Q163" s="22" t="str">
        <f aca="false">IFERROR(VLOOKUP(P$1&amp;":"&amp;P163,'Finish order'!$C:$K,6,FALSE()),"")</f>
        <v/>
      </c>
      <c r="R163" s="22" t="str">
        <f aca="false">IFERROR(VLOOKUP(P$1&amp;":"&amp;P163,'Finish order'!$C:$K,9,FALSE()),"")</f>
        <v/>
      </c>
      <c r="S163" s="22" t="str">
        <f aca="false">IFERROR(VLOOKUP(P$1&amp;":"&amp;P163,'Finish order'!$C:$K,7,FALSE()),"")</f>
        <v/>
      </c>
      <c r="T163" s="30" t="str">
        <f aca="false">IFERROR(VLOOKUP(P$1&amp;":"&amp;P163,'Finish order'!$C:$K,5,FALSE()),"")</f>
        <v/>
      </c>
      <c r="U163" s="22" t="str">
        <f aca="false">IFERROR(VLOOKUP(P$1&amp;":"&amp;P163,'Finish order'!$C:$K,4,FALSE()),"")</f>
        <v/>
      </c>
      <c r="V163" s="31" t="str">
        <f aca="false" t="array" ref="V163:V163">IFERROR(SMALL(IF($S$2:$S1072=S163,$P$2:$P$911*1.001),1),"")</f>
        <v/>
      </c>
      <c r="W163" s="31" t="str">
        <f aca="false" t="array" ref="W163:W163">IFERROR(SMALL(IF($S$2:$S1072=S163,$P$2:$P$911*1.0001),2),"")</f>
        <v/>
      </c>
      <c r="X163" s="31" t="str">
        <f aca="false" t="array" ref="X163:X163">IFERROR(SMALL(IF($S$2:$S1072=S163,$P$2:$P$911*1.00001),3),"")</f>
        <v/>
      </c>
      <c r="Y163" s="31" t="str">
        <f aca="false" t="array" ref="Y163:Y163">IFERROR(SMALL(IF($S$2:$S1072=S163,$P$2:$P$911*1.000001),4),"")</f>
        <v/>
      </c>
      <c r="Z163" s="31" t="str">
        <f aca="false">IF(P163&lt;&gt;"", IF(COUNT(V163:Y163)=4, SUM(V163:Y163), "No"), "")</f>
        <v>No</v>
      </c>
      <c r="AA163" s="31" t="str">
        <f aca="false">IF(P163&lt;&gt;"", IF(COUNT(V163:X163)=3, SUM(V163:X163), "No"), "")</f>
        <v>No</v>
      </c>
      <c r="AB163" s="31" t="str">
        <f aca="false">IF(P163&lt;&gt;"", IF(COUNT(V163:W163)=2, SUM(V163:W163), "No"), "")</f>
        <v>No</v>
      </c>
      <c r="AC163" s="31" t="str">
        <f aca="false">Table4[[#This Row],[Club]]&amp;":"&amp;Table4[[#Headers],[Female]]</f>
        <v>:Female</v>
      </c>
    </row>
    <row r="164" customFormat="false" ht="15" hidden="false" customHeight="false" outlineLevel="0" collapsed="false">
      <c r="A164" s="22" t="n">
        <v>163</v>
      </c>
      <c r="B164" s="22" t="str">
        <f aca="false">IFERROR(VLOOKUP($A$1&amp;":"&amp;A164,'Finish order'!C:K,6,FALSE()),"")</f>
        <v/>
      </c>
      <c r="C164" s="22" t="str">
        <f aca="false">IFERROR(VLOOKUP(A$1&amp;":"&amp;A164,'Finish order'!$C:$K,9,FALSE()),"")</f>
        <v/>
      </c>
      <c r="D164" s="22" t="str">
        <f aca="false">IFERROR(VLOOKUP(A$1&amp;":"&amp;A164,'Finish order'!$C:$K,7,FALSE()),"")</f>
        <v/>
      </c>
      <c r="E164" s="30" t="str">
        <f aca="false">IFERROR(VLOOKUP($A$1&amp;":"&amp;A164,'Finish order'!C:K,5,FALSE()),"")</f>
        <v/>
      </c>
      <c r="F164" s="22" t="str">
        <f aca="false">IFERROR(VLOOKUP($A$1&amp;":"&amp;A164,'Finish order'!C:K,4,FALSE()),"")</f>
        <v/>
      </c>
      <c r="G164" s="31" t="str">
        <f aca="false" t="array" ref="G164:G164">IFERROR(SMALL(IF($D$2:$D1073=D164,$A$2:$A$911*1.001),1),"")</f>
        <v/>
      </c>
      <c r="H164" s="31" t="str">
        <f aca="false" t="array" ref="H164:H164">IFERROR(SMALL(IF($D$2:$D1073=D164,$A$2:$A$911*1.0001),2),"")</f>
        <v/>
      </c>
      <c r="I164" s="31" t="str">
        <f aca="false" t="array" ref="I164:I164">IFERROR(SMALL(IF($D$2:$D1073=D164,$A$2:$A$911*1.00001),3),"")</f>
        <v/>
      </c>
      <c r="J164" s="31" t="str">
        <f aca="false" t="array" ref="J164:J164">IFERROR(SMALL(IF($D$2:$D1073=D164,$A$2:$A$911*1.000001),4),"")</f>
        <v/>
      </c>
      <c r="K164" s="31" t="str">
        <f aca="false">IF(A164&lt;&gt;"", IF(COUNT(G164:J164)=4, SUM(G164:J164), "No"), "")</f>
        <v>No</v>
      </c>
      <c r="L164" s="31" t="str">
        <f aca="false">IF(A164&lt;&gt;"", IF(COUNT(G164:I164)=3, SUM(G164:I164), "No"), "")</f>
        <v>No</v>
      </c>
      <c r="M164" s="31" t="str">
        <f aca="false">IF(A164&lt;&gt;"", IF(COUNT(G164:H164)=2, SUM(G164:H164), "No"), "")</f>
        <v>No</v>
      </c>
      <c r="N164" s="31" t="str">
        <f aca="false">Table1[[#This Row],[Club]]&amp;":"&amp;Table1[[#Headers],[Male]]</f>
        <v>:Male</v>
      </c>
      <c r="P164" s="22" t="n">
        <v>163</v>
      </c>
      <c r="Q164" s="22" t="str">
        <f aca="false">IFERROR(VLOOKUP(P$1&amp;":"&amp;P164,'Finish order'!$C:$K,6,FALSE()),"")</f>
        <v/>
      </c>
      <c r="R164" s="22" t="str">
        <f aca="false">IFERROR(VLOOKUP(P$1&amp;":"&amp;P164,'Finish order'!$C:$K,9,FALSE()),"")</f>
        <v/>
      </c>
      <c r="S164" s="22" t="str">
        <f aca="false">IFERROR(VLOOKUP(P$1&amp;":"&amp;P164,'Finish order'!$C:$K,7,FALSE()),"")</f>
        <v/>
      </c>
      <c r="T164" s="30" t="str">
        <f aca="false">IFERROR(VLOOKUP(P$1&amp;":"&amp;P164,'Finish order'!$C:$K,5,FALSE()),"")</f>
        <v/>
      </c>
      <c r="U164" s="22" t="str">
        <f aca="false">IFERROR(VLOOKUP(P$1&amp;":"&amp;P164,'Finish order'!$C:$K,4,FALSE()),"")</f>
        <v/>
      </c>
      <c r="V164" s="31" t="str">
        <f aca="false" t="array" ref="V164:V164">IFERROR(SMALL(IF($S$2:$S1073=S164,$P$2:$P$911*1.001),1),"")</f>
        <v/>
      </c>
      <c r="W164" s="31" t="str">
        <f aca="false" t="array" ref="W164:W164">IFERROR(SMALL(IF($S$2:$S1073=S164,$P$2:$P$911*1.0001),2),"")</f>
        <v/>
      </c>
      <c r="X164" s="31" t="str">
        <f aca="false" t="array" ref="X164:X164">IFERROR(SMALL(IF($S$2:$S1073=S164,$P$2:$P$911*1.00001),3),"")</f>
        <v/>
      </c>
      <c r="Y164" s="31" t="str">
        <f aca="false" t="array" ref="Y164:Y164">IFERROR(SMALL(IF($S$2:$S1073=S164,$P$2:$P$911*1.000001),4),"")</f>
        <v/>
      </c>
      <c r="Z164" s="31" t="str">
        <f aca="false">IF(P164&lt;&gt;"", IF(COUNT(V164:Y164)=4, SUM(V164:Y164), "No"), "")</f>
        <v>No</v>
      </c>
      <c r="AA164" s="31" t="str">
        <f aca="false">IF(P164&lt;&gt;"", IF(COUNT(V164:X164)=3, SUM(V164:X164), "No"), "")</f>
        <v>No</v>
      </c>
      <c r="AB164" s="31" t="str">
        <f aca="false">IF(P164&lt;&gt;"", IF(COUNT(V164:W164)=2, SUM(V164:W164), "No"), "")</f>
        <v>No</v>
      </c>
      <c r="AC164" s="31" t="str">
        <f aca="false">Table4[[#This Row],[Club]]&amp;":"&amp;Table4[[#Headers],[Female]]</f>
        <v>:Female</v>
      </c>
    </row>
    <row r="165" customFormat="false" ht="15" hidden="false" customHeight="false" outlineLevel="0" collapsed="false">
      <c r="A165" s="22" t="n">
        <v>164</v>
      </c>
      <c r="B165" s="22" t="str">
        <f aca="false">IFERROR(VLOOKUP($A$1&amp;":"&amp;A165,'Finish order'!C:K,6,FALSE()),"")</f>
        <v/>
      </c>
      <c r="C165" s="22" t="str">
        <f aca="false">IFERROR(VLOOKUP(A$1&amp;":"&amp;A165,'Finish order'!$C:$K,9,FALSE()),"")</f>
        <v/>
      </c>
      <c r="D165" s="22" t="str">
        <f aca="false">IFERROR(VLOOKUP(A$1&amp;":"&amp;A165,'Finish order'!$C:$K,7,FALSE()),"")</f>
        <v/>
      </c>
      <c r="E165" s="30" t="str">
        <f aca="false">IFERROR(VLOOKUP($A$1&amp;":"&amp;A165,'Finish order'!C:K,5,FALSE()),"")</f>
        <v/>
      </c>
      <c r="F165" s="22" t="str">
        <f aca="false">IFERROR(VLOOKUP($A$1&amp;":"&amp;A165,'Finish order'!C:K,4,FALSE()),"")</f>
        <v/>
      </c>
      <c r="G165" s="31" t="str">
        <f aca="false" t="array" ref="G165:G165">IFERROR(SMALL(IF($D$2:$D1074=D165,$A$2:$A$911*1.001),1),"")</f>
        <v/>
      </c>
      <c r="H165" s="31" t="str">
        <f aca="false" t="array" ref="H165:H165">IFERROR(SMALL(IF($D$2:$D1074=D165,$A$2:$A$911*1.0001),2),"")</f>
        <v/>
      </c>
      <c r="I165" s="31" t="str">
        <f aca="false" t="array" ref="I165:I165">IFERROR(SMALL(IF($D$2:$D1074=D165,$A$2:$A$911*1.00001),3),"")</f>
        <v/>
      </c>
      <c r="J165" s="31" t="str">
        <f aca="false" t="array" ref="J165:J165">IFERROR(SMALL(IF($D$2:$D1074=D165,$A$2:$A$911*1.000001),4),"")</f>
        <v/>
      </c>
      <c r="K165" s="31" t="str">
        <f aca="false">IF(A165&lt;&gt;"", IF(COUNT(G165:J165)=4, SUM(G165:J165), "No"), "")</f>
        <v>No</v>
      </c>
      <c r="L165" s="31" t="str">
        <f aca="false">IF(A165&lt;&gt;"", IF(COUNT(G165:I165)=3, SUM(G165:I165), "No"), "")</f>
        <v>No</v>
      </c>
      <c r="M165" s="31" t="str">
        <f aca="false">IF(A165&lt;&gt;"", IF(COUNT(G165:H165)=2, SUM(G165:H165), "No"), "")</f>
        <v>No</v>
      </c>
      <c r="N165" s="31" t="str">
        <f aca="false">Table1[[#This Row],[Club]]&amp;":"&amp;Table1[[#Headers],[Male]]</f>
        <v>:Male</v>
      </c>
      <c r="P165" s="22" t="n">
        <v>164</v>
      </c>
      <c r="Q165" s="22" t="str">
        <f aca="false">IFERROR(VLOOKUP(P$1&amp;":"&amp;P165,'Finish order'!$C:$K,6,FALSE()),"")</f>
        <v/>
      </c>
      <c r="R165" s="22" t="str">
        <f aca="false">IFERROR(VLOOKUP(P$1&amp;":"&amp;P165,'Finish order'!$C:$K,9,FALSE()),"")</f>
        <v/>
      </c>
      <c r="S165" s="22" t="str">
        <f aca="false">IFERROR(VLOOKUP(P$1&amp;":"&amp;P165,'Finish order'!$C:$K,7,FALSE()),"")</f>
        <v/>
      </c>
      <c r="T165" s="30" t="str">
        <f aca="false">IFERROR(VLOOKUP(P$1&amp;":"&amp;P165,'Finish order'!$C:$K,5,FALSE()),"")</f>
        <v/>
      </c>
      <c r="U165" s="22" t="str">
        <f aca="false">IFERROR(VLOOKUP(P$1&amp;":"&amp;P165,'Finish order'!$C:$K,4,FALSE()),"")</f>
        <v/>
      </c>
      <c r="V165" s="31" t="str">
        <f aca="false" t="array" ref="V165:V165">IFERROR(SMALL(IF($S$2:$S1074=S165,$P$2:$P$911*1.001),1),"")</f>
        <v/>
      </c>
      <c r="W165" s="31" t="str">
        <f aca="false" t="array" ref="W165:W165">IFERROR(SMALL(IF($S$2:$S1074=S165,$P$2:$P$911*1.0001),2),"")</f>
        <v/>
      </c>
      <c r="X165" s="31" t="str">
        <f aca="false" t="array" ref="X165:X165">IFERROR(SMALL(IF($S$2:$S1074=S165,$P$2:$P$911*1.00001),3),"")</f>
        <v/>
      </c>
      <c r="Y165" s="31" t="str">
        <f aca="false" t="array" ref="Y165:Y165">IFERROR(SMALL(IF($S$2:$S1074=S165,$P$2:$P$911*1.000001),4),"")</f>
        <v/>
      </c>
      <c r="Z165" s="31" t="str">
        <f aca="false">IF(P165&lt;&gt;"", IF(COUNT(V165:Y165)=4, SUM(V165:Y165), "No"), "")</f>
        <v>No</v>
      </c>
      <c r="AA165" s="31" t="str">
        <f aca="false">IF(P165&lt;&gt;"", IF(COUNT(V165:X165)=3, SUM(V165:X165), "No"), "")</f>
        <v>No</v>
      </c>
      <c r="AB165" s="31" t="str">
        <f aca="false">IF(P165&lt;&gt;"", IF(COUNT(V165:W165)=2, SUM(V165:W165), "No"), "")</f>
        <v>No</v>
      </c>
      <c r="AC165" s="31" t="str">
        <f aca="false">Table4[[#This Row],[Club]]&amp;":"&amp;Table4[[#Headers],[Female]]</f>
        <v>:Female</v>
      </c>
    </row>
    <row r="166" customFormat="false" ht="15" hidden="false" customHeight="false" outlineLevel="0" collapsed="false">
      <c r="A166" s="22" t="n">
        <v>165</v>
      </c>
      <c r="B166" s="22" t="str">
        <f aca="false">IFERROR(VLOOKUP($A$1&amp;":"&amp;A166,'Finish order'!C:K,6,FALSE()),"")</f>
        <v/>
      </c>
      <c r="C166" s="22" t="str">
        <f aca="false">IFERROR(VLOOKUP(A$1&amp;":"&amp;A166,'Finish order'!$C:$K,9,FALSE()),"")</f>
        <v/>
      </c>
      <c r="D166" s="22" t="str">
        <f aca="false">IFERROR(VLOOKUP(A$1&amp;":"&amp;A166,'Finish order'!$C:$K,7,FALSE()),"")</f>
        <v/>
      </c>
      <c r="E166" s="30" t="str">
        <f aca="false">IFERROR(VLOOKUP($A$1&amp;":"&amp;A166,'Finish order'!C:K,5,FALSE()),"")</f>
        <v/>
      </c>
      <c r="F166" s="22" t="str">
        <f aca="false">IFERROR(VLOOKUP($A$1&amp;":"&amp;A166,'Finish order'!C:K,4,FALSE()),"")</f>
        <v/>
      </c>
      <c r="G166" s="31" t="str">
        <f aca="false" t="array" ref="G166:G166">IFERROR(SMALL(IF($D$2:$D1075=D166,$A$2:$A$911*1.001),1),"")</f>
        <v/>
      </c>
      <c r="H166" s="31" t="str">
        <f aca="false" t="array" ref="H166:H166">IFERROR(SMALL(IF($D$2:$D1075=D166,$A$2:$A$911*1.0001),2),"")</f>
        <v/>
      </c>
      <c r="I166" s="31" t="str">
        <f aca="false" t="array" ref="I166:I166">IFERROR(SMALL(IF($D$2:$D1075=D166,$A$2:$A$911*1.00001),3),"")</f>
        <v/>
      </c>
      <c r="J166" s="31" t="str">
        <f aca="false" t="array" ref="J166:J166">IFERROR(SMALL(IF($D$2:$D1075=D166,$A$2:$A$911*1.000001),4),"")</f>
        <v/>
      </c>
      <c r="K166" s="31" t="str">
        <f aca="false">IF(A166&lt;&gt;"", IF(COUNT(G166:J166)=4, SUM(G166:J166), "No"), "")</f>
        <v>No</v>
      </c>
      <c r="L166" s="31" t="str">
        <f aca="false">IF(A166&lt;&gt;"", IF(COUNT(G166:I166)=3, SUM(G166:I166), "No"), "")</f>
        <v>No</v>
      </c>
      <c r="M166" s="31" t="str">
        <f aca="false">IF(A166&lt;&gt;"", IF(COUNT(G166:H166)=2, SUM(G166:H166), "No"), "")</f>
        <v>No</v>
      </c>
      <c r="N166" s="31" t="str">
        <f aca="false">Table1[[#This Row],[Club]]&amp;":"&amp;Table1[[#Headers],[Male]]</f>
        <v>:Male</v>
      </c>
      <c r="P166" s="22" t="n">
        <v>165</v>
      </c>
      <c r="Q166" s="22" t="str">
        <f aca="false">IFERROR(VLOOKUP(P$1&amp;":"&amp;P166,'Finish order'!$C:$K,6,FALSE()),"")</f>
        <v/>
      </c>
      <c r="R166" s="22" t="str">
        <f aca="false">IFERROR(VLOOKUP(P$1&amp;":"&amp;P166,'Finish order'!$C:$K,9,FALSE()),"")</f>
        <v/>
      </c>
      <c r="S166" s="22" t="str">
        <f aca="false">IFERROR(VLOOKUP(P$1&amp;":"&amp;P166,'Finish order'!$C:$K,7,FALSE()),"")</f>
        <v/>
      </c>
      <c r="T166" s="30" t="str">
        <f aca="false">IFERROR(VLOOKUP(P$1&amp;":"&amp;P166,'Finish order'!$C:$K,5,FALSE()),"")</f>
        <v/>
      </c>
      <c r="U166" s="22" t="str">
        <f aca="false">IFERROR(VLOOKUP(P$1&amp;":"&amp;P166,'Finish order'!$C:$K,4,FALSE()),"")</f>
        <v/>
      </c>
      <c r="V166" s="31" t="str">
        <f aca="false" t="array" ref="V166:V166">IFERROR(SMALL(IF($S$2:$S1075=S166,$P$2:$P$911*1.001),1),"")</f>
        <v/>
      </c>
      <c r="W166" s="31" t="str">
        <f aca="false" t="array" ref="W166:W166">IFERROR(SMALL(IF($S$2:$S1075=S166,$P$2:$P$911*1.0001),2),"")</f>
        <v/>
      </c>
      <c r="X166" s="31" t="str">
        <f aca="false" t="array" ref="X166:X166">IFERROR(SMALL(IF($S$2:$S1075=S166,$P$2:$P$911*1.00001),3),"")</f>
        <v/>
      </c>
      <c r="Y166" s="31" t="str">
        <f aca="false" t="array" ref="Y166:Y166">IFERROR(SMALL(IF($S$2:$S1075=S166,$P$2:$P$911*1.000001),4),"")</f>
        <v/>
      </c>
      <c r="Z166" s="31" t="str">
        <f aca="false">IF(P166&lt;&gt;"", IF(COUNT(V166:Y166)=4, SUM(V166:Y166), "No"), "")</f>
        <v>No</v>
      </c>
      <c r="AA166" s="31" t="str">
        <f aca="false">IF(P166&lt;&gt;"", IF(COUNT(V166:X166)=3, SUM(V166:X166), "No"), "")</f>
        <v>No</v>
      </c>
      <c r="AB166" s="31" t="str">
        <f aca="false">IF(P166&lt;&gt;"", IF(COUNT(V166:W166)=2, SUM(V166:W166), "No"), "")</f>
        <v>No</v>
      </c>
      <c r="AC166" s="31" t="str">
        <f aca="false">Table4[[#This Row],[Club]]&amp;":"&amp;Table4[[#Headers],[Female]]</f>
        <v>:Female</v>
      </c>
    </row>
    <row r="167" customFormat="false" ht="15" hidden="false" customHeight="false" outlineLevel="0" collapsed="false">
      <c r="A167" s="22" t="n">
        <v>166</v>
      </c>
      <c r="B167" s="22" t="str">
        <f aca="false">IFERROR(VLOOKUP($A$1&amp;":"&amp;A167,'Finish order'!C:K,6,FALSE()),"")</f>
        <v/>
      </c>
      <c r="C167" s="22" t="str">
        <f aca="false">IFERROR(VLOOKUP(A$1&amp;":"&amp;A167,'Finish order'!$C:$K,9,FALSE()),"")</f>
        <v/>
      </c>
      <c r="D167" s="22" t="str">
        <f aca="false">IFERROR(VLOOKUP(A$1&amp;":"&amp;A167,'Finish order'!$C:$K,7,FALSE()),"")</f>
        <v/>
      </c>
      <c r="E167" s="30" t="str">
        <f aca="false">IFERROR(VLOOKUP($A$1&amp;":"&amp;A167,'Finish order'!C:K,5,FALSE()),"")</f>
        <v/>
      </c>
      <c r="F167" s="22" t="str">
        <f aca="false">IFERROR(VLOOKUP($A$1&amp;":"&amp;A167,'Finish order'!C:K,4,FALSE()),"")</f>
        <v/>
      </c>
      <c r="G167" s="31" t="str">
        <f aca="false" t="array" ref="G167:G167">IFERROR(SMALL(IF($D$2:$D1076=D167,$A$2:$A$911*1.001),1),"")</f>
        <v/>
      </c>
      <c r="H167" s="31" t="str">
        <f aca="false" t="array" ref="H167:H167">IFERROR(SMALL(IF($D$2:$D1076=D167,$A$2:$A$911*1.0001),2),"")</f>
        <v/>
      </c>
      <c r="I167" s="31" t="str">
        <f aca="false" t="array" ref="I167:I167">IFERROR(SMALL(IF($D$2:$D1076=D167,$A$2:$A$911*1.00001),3),"")</f>
        <v/>
      </c>
      <c r="J167" s="31" t="str">
        <f aca="false" t="array" ref="J167:J167">IFERROR(SMALL(IF($D$2:$D1076=D167,$A$2:$A$911*1.000001),4),"")</f>
        <v/>
      </c>
      <c r="K167" s="31" t="str">
        <f aca="false">IF(A167&lt;&gt;"", IF(COUNT(G167:J167)=4, SUM(G167:J167), "No"), "")</f>
        <v>No</v>
      </c>
      <c r="L167" s="31" t="str">
        <f aca="false">IF(A167&lt;&gt;"", IF(COUNT(G167:I167)=3, SUM(G167:I167), "No"), "")</f>
        <v>No</v>
      </c>
      <c r="M167" s="31" t="str">
        <f aca="false">IF(A167&lt;&gt;"", IF(COUNT(G167:H167)=2, SUM(G167:H167), "No"), "")</f>
        <v>No</v>
      </c>
      <c r="N167" s="31" t="str">
        <f aca="false">Table1[[#This Row],[Club]]&amp;":"&amp;Table1[[#Headers],[Male]]</f>
        <v>:Male</v>
      </c>
      <c r="P167" s="22" t="n">
        <v>166</v>
      </c>
      <c r="Q167" s="22" t="str">
        <f aca="false">IFERROR(VLOOKUP(P$1&amp;":"&amp;P167,'Finish order'!$C:$K,6,FALSE()),"")</f>
        <v/>
      </c>
      <c r="R167" s="22" t="str">
        <f aca="false">IFERROR(VLOOKUP(P$1&amp;":"&amp;P167,'Finish order'!$C:$K,9,FALSE()),"")</f>
        <v/>
      </c>
      <c r="S167" s="22" t="str">
        <f aca="false">IFERROR(VLOOKUP(P$1&amp;":"&amp;P167,'Finish order'!$C:$K,7,FALSE()),"")</f>
        <v/>
      </c>
      <c r="T167" s="30" t="str">
        <f aca="false">IFERROR(VLOOKUP(P$1&amp;":"&amp;P167,'Finish order'!$C:$K,5,FALSE()),"")</f>
        <v/>
      </c>
      <c r="U167" s="22" t="str">
        <f aca="false">IFERROR(VLOOKUP(P$1&amp;":"&amp;P167,'Finish order'!$C:$K,4,FALSE()),"")</f>
        <v/>
      </c>
      <c r="V167" s="31" t="str">
        <f aca="false" t="array" ref="V167:V167">IFERROR(SMALL(IF($S$2:$S1076=S167,$P$2:$P$911*1.001),1),"")</f>
        <v/>
      </c>
      <c r="W167" s="31" t="str">
        <f aca="false" t="array" ref="W167:W167">IFERROR(SMALL(IF($S$2:$S1076=S167,$P$2:$P$911*1.0001),2),"")</f>
        <v/>
      </c>
      <c r="X167" s="31" t="str">
        <f aca="false" t="array" ref="X167:X167">IFERROR(SMALL(IF($S$2:$S1076=S167,$P$2:$P$911*1.00001),3),"")</f>
        <v/>
      </c>
      <c r="Y167" s="31" t="str">
        <f aca="false" t="array" ref="Y167:Y167">IFERROR(SMALL(IF($S$2:$S1076=S167,$P$2:$P$911*1.000001),4),"")</f>
        <v/>
      </c>
      <c r="Z167" s="31" t="str">
        <f aca="false">IF(P167&lt;&gt;"", IF(COUNT(V167:Y167)=4, SUM(V167:Y167), "No"), "")</f>
        <v>No</v>
      </c>
      <c r="AA167" s="31" t="str">
        <f aca="false">IF(P167&lt;&gt;"", IF(COUNT(V167:X167)=3, SUM(V167:X167), "No"), "")</f>
        <v>No</v>
      </c>
      <c r="AB167" s="31" t="str">
        <f aca="false">IF(P167&lt;&gt;"", IF(COUNT(V167:W167)=2, SUM(V167:W167), "No"), "")</f>
        <v>No</v>
      </c>
      <c r="AC167" s="31" t="str">
        <f aca="false">Table4[[#This Row],[Club]]&amp;":"&amp;Table4[[#Headers],[Female]]</f>
        <v>:Female</v>
      </c>
    </row>
    <row r="168" customFormat="false" ht="15" hidden="false" customHeight="false" outlineLevel="0" collapsed="false">
      <c r="A168" s="22" t="n">
        <v>167</v>
      </c>
      <c r="B168" s="22" t="str">
        <f aca="false">IFERROR(VLOOKUP($A$1&amp;":"&amp;A168,'Finish order'!C:K,6,FALSE()),"")</f>
        <v/>
      </c>
      <c r="C168" s="22" t="str">
        <f aca="false">IFERROR(VLOOKUP(A$1&amp;":"&amp;A168,'Finish order'!$C:$K,9,FALSE()),"")</f>
        <v/>
      </c>
      <c r="D168" s="22" t="str">
        <f aca="false">IFERROR(VLOOKUP(A$1&amp;":"&amp;A168,'Finish order'!$C:$K,7,FALSE()),"")</f>
        <v/>
      </c>
      <c r="E168" s="30" t="str">
        <f aca="false">IFERROR(VLOOKUP($A$1&amp;":"&amp;A168,'Finish order'!C:K,5,FALSE()),"")</f>
        <v/>
      </c>
      <c r="F168" s="22" t="str">
        <f aca="false">IFERROR(VLOOKUP($A$1&amp;":"&amp;A168,'Finish order'!C:K,4,FALSE()),"")</f>
        <v/>
      </c>
      <c r="G168" s="31" t="str">
        <f aca="false" t="array" ref="G168:G168">IFERROR(SMALL(IF($D$2:$D1077=D168,$A$2:$A$911*1.001),1),"")</f>
        <v/>
      </c>
      <c r="H168" s="31" t="str">
        <f aca="false" t="array" ref="H168:H168">IFERROR(SMALL(IF($D$2:$D1077=D168,$A$2:$A$911*1.0001),2),"")</f>
        <v/>
      </c>
      <c r="I168" s="31" t="str">
        <f aca="false" t="array" ref="I168:I168">IFERROR(SMALL(IF($D$2:$D1077=D168,$A$2:$A$911*1.00001),3),"")</f>
        <v/>
      </c>
      <c r="J168" s="31" t="str">
        <f aca="false" t="array" ref="J168:J168">IFERROR(SMALL(IF($D$2:$D1077=D168,$A$2:$A$911*1.000001),4),"")</f>
        <v/>
      </c>
      <c r="K168" s="31" t="str">
        <f aca="false">IF(A168&lt;&gt;"", IF(COUNT(G168:J168)=4, SUM(G168:J168), "No"), "")</f>
        <v>No</v>
      </c>
      <c r="L168" s="31" t="str">
        <f aca="false">IF(A168&lt;&gt;"", IF(COUNT(G168:I168)=3, SUM(G168:I168), "No"), "")</f>
        <v>No</v>
      </c>
      <c r="M168" s="31" t="str">
        <f aca="false">IF(A168&lt;&gt;"", IF(COUNT(G168:H168)=2, SUM(G168:H168), "No"), "")</f>
        <v>No</v>
      </c>
      <c r="N168" s="31" t="str">
        <f aca="false">Table1[[#This Row],[Club]]&amp;":"&amp;Table1[[#Headers],[Male]]</f>
        <v>:Male</v>
      </c>
      <c r="P168" s="22" t="n">
        <v>167</v>
      </c>
      <c r="Q168" s="22" t="str">
        <f aca="false">IFERROR(VLOOKUP(P$1&amp;":"&amp;P168,'Finish order'!$C:$K,6,FALSE()),"")</f>
        <v/>
      </c>
      <c r="R168" s="22" t="str">
        <f aca="false">IFERROR(VLOOKUP(P$1&amp;":"&amp;P168,'Finish order'!$C:$K,9,FALSE()),"")</f>
        <v/>
      </c>
      <c r="S168" s="22" t="str">
        <f aca="false">IFERROR(VLOOKUP(P$1&amp;":"&amp;P168,'Finish order'!$C:$K,7,FALSE()),"")</f>
        <v/>
      </c>
      <c r="T168" s="30" t="str">
        <f aca="false">IFERROR(VLOOKUP(P$1&amp;":"&amp;P168,'Finish order'!$C:$K,5,FALSE()),"")</f>
        <v/>
      </c>
      <c r="U168" s="22" t="str">
        <f aca="false">IFERROR(VLOOKUP(P$1&amp;":"&amp;P168,'Finish order'!$C:$K,4,FALSE()),"")</f>
        <v/>
      </c>
      <c r="V168" s="31" t="str">
        <f aca="false" t="array" ref="V168:V168">IFERROR(SMALL(IF($S$2:$S1077=S168,$P$2:$P$911*1.001),1),"")</f>
        <v/>
      </c>
      <c r="W168" s="31" t="str">
        <f aca="false" t="array" ref="W168:W168">IFERROR(SMALL(IF($S$2:$S1077=S168,$P$2:$P$911*1.0001),2),"")</f>
        <v/>
      </c>
      <c r="X168" s="31" t="str">
        <f aca="false" t="array" ref="X168:X168">IFERROR(SMALL(IF($S$2:$S1077=S168,$P$2:$P$911*1.00001),3),"")</f>
        <v/>
      </c>
      <c r="Y168" s="31" t="str">
        <f aca="false" t="array" ref="Y168:Y168">IFERROR(SMALL(IF($S$2:$S1077=S168,$P$2:$P$911*1.000001),4),"")</f>
        <v/>
      </c>
      <c r="Z168" s="31" t="str">
        <f aca="false">IF(P168&lt;&gt;"", IF(COUNT(V168:Y168)=4, SUM(V168:Y168), "No"), "")</f>
        <v>No</v>
      </c>
      <c r="AA168" s="31" t="str">
        <f aca="false">IF(P168&lt;&gt;"", IF(COUNT(V168:X168)=3, SUM(V168:X168), "No"), "")</f>
        <v>No</v>
      </c>
      <c r="AB168" s="31" t="str">
        <f aca="false">IF(P168&lt;&gt;"", IF(COUNT(V168:W168)=2, SUM(V168:W168), "No"), "")</f>
        <v>No</v>
      </c>
      <c r="AC168" s="31" t="str">
        <f aca="false">Table4[[#This Row],[Club]]&amp;":"&amp;Table4[[#Headers],[Female]]</f>
        <v>:Female</v>
      </c>
    </row>
    <row r="169" customFormat="false" ht="15" hidden="false" customHeight="false" outlineLevel="0" collapsed="false">
      <c r="A169" s="22" t="n">
        <v>168</v>
      </c>
      <c r="B169" s="22" t="str">
        <f aca="false">IFERROR(VLOOKUP($A$1&amp;":"&amp;A169,'Finish order'!C:K,6,FALSE()),"")</f>
        <v/>
      </c>
      <c r="C169" s="22" t="str">
        <f aca="false">IFERROR(VLOOKUP(A$1&amp;":"&amp;A169,'Finish order'!$C:$K,9,FALSE()),"")</f>
        <v/>
      </c>
      <c r="D169" s="22" t="str">
        <f aca="false">IFERROR(VLOOKUP(A$1&amp;":"&amp;A169,'Finish order'!$C:$K,7,FALSE()),"")</f>
        <v/>
      </c>
      <c r="E169" s="30" t="str">
        <f aca="false">IFERROR(VLOOKUP($A$1&amp;":"&amp;A169,'Finish order'!C:K,5,FALSE()),"")</f>
        <v/>
      </c>
      <c r="F169" s="22" t="str">
        <f aca="false">IFERROR(VLOOKUP($A$1&amp;":"&amp;A169,'Finish order'!C:K,4,FALSE()),"")</f>
        <v/>
      </c>
      <c r="G169" s="31" t="str">
        <f aca="false" t="array" ref="G169:G169">IFERROR(SMALL(IF($D$2:$D1078=D169,$A$2:$A$911*1.001),1),"")</f>
        <v/>
      </c>
      <c r="H169" s="31" t="str">
        <f aca="false" t="array" ref="H169:H169">IFERROR(SMALL(IF($D$2:$D1078=D169,$A$2:$A$911*1.0001),2),"")</f>
        <v/>
      </c>
      <c r="I169" s="31" t="str">
        <f aca="false" t="array" ref="I169:I169">IFERROR(SMALL(IF($D$2:$D1078=D169,$A$2:$A$911*1.00001),3),"")</f>
        <v/>
      </c>
      <c r="J169" s="31" t="str">
        <f aca="false" t="array" ref="J169:J169">IFERROR(SMALL(IF($D$2:$D1078=D169,$A$2:$A$911*1.000001),4),"")</f>
        <v/>
      </c>
      <c r="K169" s="31" t="str">
        <f aca="false">IF(A169&lt;&gt;"", IF(COUNT(G169:J169)=4, SUM(G169:J169), "No"), "")</f>
        <v>No</v>
      </c>
      <c r="L169" s="31" t="str">
        <f aca="false">IF(A169&lt;&gt;"", IF(COUNT(G169:I169)=3, SUM(G169:I169), "No"), "")</f>
        <v>No</v>
      </c>
      <c r="M169" s="31" t="str">
        <f aca="false">IF(A169&lt;&gt;"", IF(COUNT(G169:H169)=2, SUM(G169:H169), "No"), "")</f>
        <v>No</v>
      </c>
      <c r="N169" s="31" t="str">
        <f aca="false">Table1[[#This Row],[Club]]&amp;":"&amp;Table1[[#Headers],[Male]]</f>
        <v>:Male</v>
      </c>
      <c r="P169" s="22" t="n">
        <v>168</v>
      </c>
      <c r="Q169" s="22" t="str">
        <f aca="false">IFERROR(VLOOKUP(P$1&amp;":"&amp;P169,'Finish order'!$C:$K,6,FALSE()),"")</f>
        <v/>
      </c>
      <c r="R169" s="22" t="str">
        <f aca="false">IFERROR(VLOOKUP(P$1&amp;":"&amp;P169,'Finish order'!$C:$K,9,FALSE()),"")</f>
        <v/>
      </c>
      <c r="S169" s="22" t="str">
        <f aca="false">IFERROR(VLOOKUP(P$1&amp;":"&amp;P169,'Finish order'!$C:$K,7,FALSE()),"")</f>
        <v/>
      </c>
      <c r="T169" s="30" t="str">
        <f aca="false">IFERROR(VLOOKUP(P$1&amp;":"&amp;P169,'Finish order'!$C:$K,5,FALSE()),"")</f>
        <v/>
      </c>
      <c r="U169" s="22" t="str">
        <f aca="false">IFERROR(VLOOKUP(P$1&amp;":"&amp;P169,'Finish order'!$C:$K,4,FALSE()),"")</f>
        <v/>
      </c>
      <c r="V169" s="31" t="str">
        <f aca="false" t="array" ref="V169:V169">IFERROR(SMALL(IF($S$2:$S1078=S169,$P$2:$P$911*1.001),1),"")</f>
        <v/>
      </c>
      <c r="W169" s="31" t="str">
        <f aca="false" t="array" ref="W169:W169">IFERROR(SMALL(IF($S$2:$S1078=S169,$P$2:$P$911*1.0001),2),"")</f>
        <v/>
      </c>
      <c r="X169" s="31" t="str">
        <f aca="false" t="array" ref="X169:X169">IFERROR(SMALL(IF($S$2:$S1078=S169,$P$2:$P$911*1.00001),3),"")</f>
        <v/>
      </c>
      <c r="Y169" s="31" t="str">
        <f aca="false" t="array" ref="Y169:Y169">IFERROR(SMALL(IF($S$2:$S1078=S169,$P$2:$P$911*1.000001),4),"")</f>
        <v/>
      </c>
      <c r="Z169" s="31" t="str">
        <f aca="false">IF(P169&lt;&gt;"", IF(COUNT(V169:Y169)=4, SUM(V169:Y169), "No"), "")</f>
        <v>No</v>
      </c>
      <c r="AA169" s="31" t="str">
        <f aca="false">IF(P169&lt;&gt;"", IF(COUNT(V169:X169)=3, SUM(V169:X169), "No"), "")</f>
        <v>No</v>
      </c>
      <c r="AB169" s="31" t="str">
        <f aca="false">IF(P169&lt;&gt;"", IF(COUNT(V169:W169)=2, SUM(V169:W169), "No"), "")</f>
        <v>No</v>
      </c>
      <c r="AC169" s="31" t="str">
        <f aca="false">Table4[[#This Row],[Club]]&amp;":"&amp;Table4[[#Headers],[Female]]</f>
        <v>:Female</v>
      </c>
    </row>
    <row r="170" customFormat="false" ht="15" hidden="false" customHeight="false" outlineLevel="0" collapsed="false">
      <c r="A170" s="22" t="n">
        <v>169</v>
      </c>
      <c r="B170" s="22" t="str">
        <f aca="false">IFERROR(VLOOKUP($A$1&amp;":"&amp;A170,'Finish order'!C:K,6,FALSE()),"")</f>
        <v/>
      </c>
      <c r="C170" s="22" t="str">
        <f aca="false">IFERROR(VLOOKUP(A$1&amp;":"&amp;A170,'Finish order'!$C:$K,9,FALSE()),"")</f>
        <v/>
      </c>
      <c r="D170" s="22" t="str">
        <f aca="false">IFERROR(VLOOKUP(A$1&amp;":"&amp;A170,'Finish order'!$C:$K,7,FALSE()),"")</f>
        <v/>
      </c>
      <c r="E170" s="30" t="str">
        <f aca="false">IFERROR(VLOOKUP($A$1&amp;":"&amp;A170,'Finish order'!C:K,5,FALSE()),"")</f>
        <v/>
      </c>
      <c r="F170" s="22" t="str">
        <f aca="false">IFERROR(VLOOKUP($A$1&amp;":"&amp;A170,'Finish order'!C:K,4,FALSE()),"")</f>
        <v/>
      </c>
      <c r="G170" s="31" t="str">
        <f aca="false" t="array" ref="G170:G170">IFERROR(SMALL(IF($D$2:$D1079=D170,$A$2:$A$911*1.001),1),"")</f>
        <v/>
      </c>
      <c r="H170" s="31" t="str">
        <f aca="false" t="array" ref="H170:H170">IFERROR(SMALL(IF($D$2:$D1079=D170,$A$2:$A$911*1.0001),2),"")</f>
        <v/>
      </c>
      <c r="I170" s="31" t="str">
        <f aca="false" t="array" ref="I170:I170">IFERROR(SMALL(IF($D$2:$D1079=D170,$A$2:$A$911*1.00001),3),"")</f>
        <v/>
      </c>
      <c r="J170" s="31" t="str">
        <f aca="false" t="array" ref="J170:J170">IFERROR(SMALL(IF($D$2:$D1079=D170,$A$2:$A$911*1.000001),4),"")</f>
        <v/>
      </c>
      <c r="K170" s="31" t="str">
        <f aca="false">IF(A170&lt;&gt;"", IF(COUNT(G170:J170)=4, SUM(G170:J170), "No"), "")</f>
        <v>No</v>
      </c>
      <c r="L170" s="31" t="str">
        <f aca="false">IF(A170&lt;&gt;"", IF(COUNT(G170:I170)=3, SUM(G170:I170), "No"), "")</f>
        <v>No</v>
      </c>
      <c r="M170" s="31" t="str">
        <f aca="false">IF(A170&lt;&gt;"", IF(COUNT(G170:H170)=2, SUM(G170:H170), "No"), "")</f>
        <v>No</v>
      </c>
      <c r="N170" s="31" t="str">
        <f aca="false">Table1[[#This Row],[Club]]&amp;":"&amp;Table1[[#Headers],[Male]]</f>
        <v>:Male</v>
      </c>
      <c r="P170" s="22" t="n">
        <v>169</v>
      </c>
      <c r="Q170" s="22" t="str">
        <f aca="false">IFERROR(VLOOKUP(P$1&amp;":"&amp;P170,'Finish order'!$C:$K,6,FALSE()),"")</f>
        <v/>
      </c>
      <c r="R170" s="22" t="str">
        <f aca="false">IFERROR(VLOOKUP(P$1&amp;":"&amp;P170,'Finish order'!$C:$K,9,FALSE()),"")</f>
        <v/>
      </c>
      <c r="S170" s="22" t="str">
        <f aca="false">IFERROR(VLOOKUP(P$1&amp;":"&amp;P170,'Finish order'!$C:$K,7,FALSE()),"")</f>
        <v/>
      </c>
      <c r="T170" s="30" t="str">
        <f aca="false">IFERROR(VLOOKUP(P$1&amp;":"&amp;P170,'Finish order'!$C:$K,5,FALSE()),"")</f>
        <v/>
      </c>
      <c r="U170" s="22" t="str">
        <f aca="false">IFERROR(VLOOKUP(P$1&amp;":"&amp;P170,'Finish order'!$C:$K,4,FALSE()),"")</f>
        <v/>
      </c>
      <c r="V170" s="31" t="str">
        <f aca="false" t="array" ref="V170:V170">IFERROR(SMALL(IF($S$2:$S1079=S170,$P$2:$P$911*1.001),1),"")</f>
        <v/>
      </c>
      <c r="W170" s="31" t="str">
        <f aca="false" t="array" ref="W170:W170">IFERROR(SMALL(IF($S$2:$S1079=S170,$P$2:$P$911*1.0001),2),"")</f>
        <v/>
      </c>
      <c r="X170" s="31" t="str">
        <f aca="false" t="array" ref="X170:X170">IFERROR(SMALL(IF($S$2:$S1079=S170,$P$2:$P$911*1.00001),3),"")</f>
        <v/>
      </c>
      <c r="Y170" s="31" t="str">
        <f aca="false" t="array" ref="Y170:Y170">IFERROR(SMALL(IF($S$2:$S1079=S170,$P$2:$P$911*1.000001),4),"")</f>
        <v/>
      </c>
      <c r="Z170" s="31" t="str">
        <f aca="false">IF(P170&lt;&gt;"", IF(COUNT(V170:Y170)=4, SUM(V170:Y170), "No"), "")</f>
        <v>No</v>
      </c>
      <c r="AA170" s="31" t="str">
        <f aca="false">IF(P170&lt;&gt;"", IF(COUNT(V170:X170)=3, SUM(V170:X170), "No"), "")</f>
        <v>No</v>
      </c>
      <c r="AB170" s="31" t="str">
        <f aca="false">IF(P170&lt;&gt;"", IF(COUNT(V170:W170)=2, SUM(V170:W170), "No"), "")</f>
        <v>No</v>
      </c>
      <c r="AC170" s="31" t="str">
        <f aca="false">Table4[[#This Row],[Club]]&amp;":"&amp;Table4[[#Headers],[Female]]</f>
        <v>:Female</v>
      </c>
    </row>
    <row r="171" customFormat="false" ht="15" hidden="false" customHeight="false" outlineLevel="0" collapsed="false">
      <c r="A171" s="22" t="n">
        <v>170</v>
      </c>
      <c r="B171" s="22" t="str">
        <f aca="false">IFERROR(VLOOKUP($A$1&amp;":"&amp;A171,'Finish order'!C:K,6,FALSE()),"")</f>
        <v/>
      </c>
      <c r="C171" s="22" t="str">
        <f aca="false">IFERROR(VLOOKUP(A$1&amp;":"&amp;A171,'Finish order'!$C:$K,9,FALSE()),"")</f>
        <v/>
      </c>
      <c r="D171" s="22" t="str">
        <f aca="false">IFERROR(VLOOKUP(A$1&amp;":"&amp;A171,'Finish order'!$C:$K,7,FALSE()),"")</f>
        <v/>
      </c>
      <c r="E171" s="30" t="str">
        <f aca="false">IFERROR(VLOOKUP($A$1&amp;":"&amp;A171,'Finish order'!C:K,5,FALSE()),"")</f>
        <v/>
      </c>
      <c r="F171" s="22" t="str">
        <f aca="false">IFERROR(VLOOKUP($A$1&amp;":"&amp;A171,'Finish order'!C:K,4,FALSE()),"")</f>
        <v/>
      </c>
      <c r="G171" s="31" t="str">
        <f aca="false" t="array" ref="G171:G171">IFERROR(SMALL(IF($D$2:$D1080=D171,$A$2:$A$911*1.001),1),"")</f>
        <v/>
      </c>
      <c r="H171" s="31" t="str">
        <f aca="false" t="array" ref="H171:H171">IFERROR(SMALL(IF($D$2:$D1080=D171,$A$2:$A$911*1.0001),2),"")</f>
        <v/>
      </c>
      <c r="I171" s="31" t="str">
        <f aca="false" t="array" ref="I171:I171">IFERROR(SMALL(IF($D$2:$D1080=D171,$A$2:$A$911*1.00001),3),"")</f>
        <v/>
      </c>
      <c r="J171" s="31" t="str">
        <f aca="false" t="array" ref="J171:J171">IFERROR(SMALL(IF($D$2:$D1080=D171,$A$2:$A$911*1.000001),4),"")</f>
        <v/>
      </c>
      <c r="K171" s="31" t="str">
        <f aca="false">IF(A171&lt;&gt;"", IF(COUNT(G171:J171)=4, SUM(G171:J171), "No"), "")</f>
        <v>No</v>
      </c>
      <c r="L171" s="31" t="str">
        <f aca="false">IF(A171&lt;&gt;"", IF(COUNT(G171:I171)=3, SUM(G171:I171), "No"), "")</f>
        <v>No</v>
      </c>
      <c r="M171" s="31" t="str">
        <f aca="false">IF(A171&lt;&gt;"", IF(COUNT(G171:H171)=2, SUM(G171:H171), "No"), "")</f>
        <v>No</v>
      </c>
      <c r="N171" s="31" t="str">
        <f aca="false">Table1[[#This Row],[Club]]&amp;":"&amp;Table1[[#Headers],[Male]]</f>
        <v>:Male</v>
      </c>
      <c r="P171" s="22" t="n">
        <v>170</v>
      </c>
      <c r="Q171" s="22" t="str">
        <f aca="false">IFERROR(VLOOKUP(P$1&amp;":"&amp;P171,'Finish order'!$C:$K,6,FALSE()),"")</f>
        <v/>
      </c>
      <c r="R171" s="22" t="str">
        <f aca="false">IFERROR(VLOOKUP(P$1&amp;":"&amp;P171,'Finish order'!$C:$K,9,FALSE()),"")</f>
        <v/>
      </c>
      <c r="S171" s="22" t="str">
        <f aca="false">IFERROR(VLOOKUP(P$1&amp;":"&amp;P171,'Finish order'!$C:$K,7,FALSE()),"")</f>
        <v/>
      </c>
      <c r="T171" s="30" t="str">
        <f aca="false">IFERROR(VLOOKUP(P$1&amp;":"&amp;P171,'Finish order'!$C:$K,5,FALSE()),"")</f>
        <v/>
      </c>
      <c r="U171" s="22" t="str">
        <f aca="false">IFERROR(VLOOKUP(P$1&amp;":"&amp;P171,'Finish order'!$C:$K,4,FALSE()),"")</f>
        <v/>
      </c>
      <c r="V171" s="31" t="str">
        <f aca="false" t="array" ref="V171:V171">IFERROR(SMALL(IF($S$2:$S1080=S171,$P$2:$P$911*1.001),1),"")</f>
        <v/>
      </c>
      <c r="W171" s="31" t="str">
        <f aca="false" t="array" ref="W171:W171">IFERROR(SMALL(IF($S$2:$S1080=S171,$P$2:$P$911*1.0001),2),"")</f>
        <v/>
      </c>
      <c r="X171" s="31" t="str">
        <f aca="false" t="array" ref="X171:X171">IFERROR(SMALL(IF($S$2:$S1080=S171,$P$2:$P$911*1.00001),3),"")</f>
        <v/>
      </c>
      <c r="Y171" s="31" t="str">
        <f aca="false" t="array" ref="Y171:Y171">IFERROR(SMALL(IF($S$2:$S1080=S171,$P$2:$P$911*1.000001),4),"")</f>
        <v/>
      </c>
      <c r="Z171" s="31" t="str">
        <f aca="false">IF(P171&lt;&gt;"", IF(COUNT(V171:Y171)=4, SUM(V171:Y171), "No"), "")</f>
        <v>No</v>
      </c>
      <c r="AA171" s="31" t="str">
        <f aca="false">IF(P171&lt;&gt;"", IF(COUNT(V171:X171)=3, SUM(V171:X171), "No"), "")</f>
        <v>No</v>
      </c>
      <c r="AB171" s="31" t="str">
        <f aca="false">IF(P171&lt;&gt;"", IF(COUNT(V171:W171)=2, SUM(V171:W171), "No"), "")</f>
        <v>No</v>
      </c>
      <c r="AC171" s="31" t="str">
        <f aca="false">Table4[[#This Row],[Club]]&amp;":"&amp;Table4[[#Headers],[Female]]</f>
        <v>:Female</v>
      </c>
    </row>
    <row r="172" customFormat="false" ht="15" hidden="false" customHeight="false" outlineLevel="0" collapsed="false">
      <c r="A172" s="22" t="n">
        <v>171</v>
      </c>
      <c r="B172" s="22" t="str">
        <f aca="false">IFERROR(VLOOKUP($A$1&amp;":"&amp;A172,'Finish order'!C:K,6,FALSE()),"")</f>
        <v/>
      </c>
      <c r="C172" s="22" t="str">
        <f aca="false">IFERROR(VLOOKUP(A$1&amp;":"&amp;A172,'Finish order'!$C:$K,9,FALSE()),"")</f>
        <v/>
      </c>
      <c r="D172" s="22" t="str">
        <f aca="false">IFERROR(VLOOKUP(A$1&amp;":"&amp;A172,'Finish order'!$C:$K,7,FALSE()),"")</f>
        <v/>
      </c>
      <c r="E172" s="30" t="str">
        <f aca="false">IFERROR(VLOOKUP($A$1&amp;":"&amp;A172,'Finish order'!C:K,5,FALSE()),"")</f>
        <v/>
      </c>
      <c r="F172" s="22" t="str">
        <f aca="false">IFERROR(VLOOKUP($A$1&amp;":"&amp;A172,'Finish order'!C:K,4,FALSE()),"")</f>
        <v/>
      </c>
      <c r="G172" s="31" t="str">
        <f aca="false" t="array" ref="G172:G172">IFERROR(SMALL(IF($D$2:$D1081=D172,$A$2:$A$911*1.001),1),"")</f>
        <v/>
      </c>
      <c r="H172" s="31" t="str">
        <f aca="false" t="array" ref="H172:H172">IFERROR(SMALL(IF($D$2:$D1081=D172,$A$2:$A$911*1.0001),2),"")</f>
        <v/>
      </c>
      <c r="I172" s="31" t="str">
        <f aca="false" t="array" ref="I172:I172">IFERROR(SMALL(IF($D$2:$D1081=D172,$A$2:$A$911*1.00001),3),"")</f>
        <v/>
      </c>
      <c r="J172" s="31" t="str">
        <f aca="false" t="array" ref="J172:J172">IFERROR(SMALL(IF($D$2:$D1081=D172,$A$2:$A$911*1.000001),4),"")</f>
        <v/>
      </c>
      <c r="K172" s="31" t="str">
        <f aca="false">IF(A172&lt;&gt;"", IF(COUNT(G172:J172)=4, SUM(G172:J172), "No"), "")</f>
        <v>No</v>
      </c>
      <c r="L172" s="31" t="str">
        <f aca="false">IF(A172&lt;&gt;"", IF(COUNT(G172:I172)=3, SUM(G172:I172), "No"), "")</f>
        <v>No</v>
      </c>
      <c r="M172" s="31" t="str">
        <f aca="false">IF(A172&lt;&gt;"", IF(COUNT(G172:H172)=2, SUM(G172:H172), "No"), "")</f>
        <v>No</v>
      </c>
      <c r="N172" s="31" t="str">
        <f aca="false">Table1[[#This Row],[Club]]&amp;":"&amp;Table1[[#Headers],[Male]]</f>
        <v>:Male</v>
      </c>
      <c r="P172" s="22" t="n">
        <v>171</v>
      </c>
      <c r="Q172" s="22" t="str">
        <f aca="false">IFERROR(VLOOKUP(P$1&amp;":"&amp;P172,'Finish order'!$C:$K,6,FALSE()),"")</f>
        <v/>
      </c>
      <c r="R172" s="22" t="str">
        <f aca="false">IFERROR(VLOOKUP(P$1&amp;":"&amp;P172,'Finish order'!$C:$K,9,FALSE()),"")</f>
        <v/>
      </c>
      <c r="S172" s="22" t="str">
        <f aca="false">IFERROR(VLOOKUP(P$1&amp;":"&amp;P172,'Finish order'!$C:$K,7,FALSE()),"")</f>
        <v/>
      </c>
      <c r="T172" s="30" t="str">
        <f aca="false">IFERROR(VLOOKUP(P$1&amp;":"&amp;P172,'Finish order'!$C:$K,5,FALSE()),"")</f>
        <v/>
      </c>
      <c r="U172" s="22" t="str">
        <f aca="false">IFERROR(VLOOKUP(P$1&amp;":"&amp;P172,'Finish order'!$C:$K,4,FALSE()),"")</f>
        <v/>
      </c>
      <c r="V172" s="31" t="str">
        <f aca="false" t="array" ref="V172:V172">IFERROR(SMALL(IF($S$2:$S1081=S172,$P$2:$P$911*1.001),1),"")</f>
        <v/>
      </c>
      <c r="W172" s="31" t="str">
        <f aca="false" t="array" ref="W172:W172">IFERROR(SMALL(IF($S$2:$S1081=S172,$P$2:$P$911*1.0001),2),"")</f>
        <v/>
      </c>
      <c r="X172" s="31" t="str">
        <f aca="false" t="array" ref="X172:X172">IFERROR(SMALL(IF($S$2:$S1081=S172,$P$2:$P$911*1.00001),3),"")</f>
        <v/>
      </c>
      <c r="Y172" s="31" t="str">
        <f aca="false" t="array" ref="Y172:Y172">IFERROR(SMALL(IF($S$2:$S1081=S172,$P$2:$P$911*1.000001),4),"")</f>
        <v/>
      </c>
      <c r="Z172" s="31" t="str">
        <f aca="false">IF(P172&lt;&gt;"", IF(COUNT(V172:Y172)=4, SUM(V172:Y172), "No"), "")</f>
        <v>No</v>
      </c>
      <c r="AA172" s="31" t="str">
        <f aca="false">IF(P172&lt;&gt;"", IF(COUNT(V172:X172)=3, SUM(V172:X172), "No"), "")</f>
        <v>No</v>
      </c>
      <c r="AB172" s="31" t="str">
        <f aca="false">IF(P172&lt;&gt;"", IF(COUNT(V172:W172)=2, SUM(V172:W172), "No"), "")</f>
        <v>No</v>
      </c>
      <c r="AC172" s="31" t="str">
        <f aca="false">Table4[[#This Row],[Club]]&amp;":"&amp;Table4[[#Headers],[Female]]</f>
        <v>:Female</v>
      </c>
    </row>
    <row r="173" customFormat="false" ht="15" hidden="false" customHeight="false" outlineLevel="0" collapsed="false">
      <c r="A173" s="22" t="n">
        <v>172</v>
      </c>
      <c r="B173" s="22" t="str">
        <f aca="false">IFERROR(VLOOKUP($A$1&amp;":"&amp;A173,'Finish order'!C:K,6,FALSE()),"")</f>
        <v/>
      </c>
      <c r="C173" s="22" t="str">
        <f aca="false">IFERROR(VLOOKUP(A$1&amp;":"&amp;A173,'Finish order'!$C:$K,9,FALSE()),"")</f>
        <v/>
      </c>
      <c r="D173" s="22" t="str">
        <f aca="false">IFERROR(VLOOKUP(A$1&amp;":"&amp;A173,'Finish order'!$C:$K,7,FALSE()),"")</f>
        <v/>
      </c>
      <c r="E173" s="30" t="str">
        <f aca="false">IFERROR(VLOOKUP($A$1&amp;":"&amp;A173,'Finish order'!C:K,5,FALSE()),"")</f>
        <v/>
      </c>
      <c r="F173" s="22" t="str">
        <f aca="false">IFERROR(VLOOKUP($A$1&amp;":"&amp;A173,'Finish order'!C:K,4,FALSE()),"")</f>
        <v/>
      </c>
      <c r="G173" s="31" t="str">
        <f aca="false" t="array" ref="G173:G173">IFERROR(SMALL(IF($D$2:$D1082=D173,$A$2:$A$911*1.001),1),"")</f>
        <v/>
      </c>
      <c r="H173" s="31" t="str">
        <f aca="false" t="array" ref="H173:H173">IFERROR(SMALL(IF($D$2:$D1082=D173,$A$2:$A$911*1.0001),2),"")</f>
        <v/>
      </c>
      <c r="I173" s="31" t="str">
        <f aca="false" t="array" ref="I173:I173">IFERROR(SMALL(IF($D$2:$D1082=D173,$A$2:$A$911*1.00001),3),"")</f>
        <v/>
      </c>
      <c r="J173" s="31" t="str">
        <f aca="false" t="array" ref="J173:J173">IFERROR(SMALL(IF($D$2:$D1082=D173,$A$2:$A$911*1.000001),4),"")</f>
        <v/>
      </c>
      <c r="K173" s="31" t="str">
        <f aca="false">IF(A173&lt;&gt;"", IF(COUNT(G173:J173)=4, SUM(G173:J173), "No"), "")</f>
        <v>No</v>
      </c>
      <c r="L173" s="31" t="str">
        <f aca="false">IF(A173&lt;&gt;"", IF(COUNT(G173:I173)=3, SUM(G173:I173), "No"), "")</f>
        <v>No</v>
      </c>
      <c r="M173" s="31" t="str">
        <f aca="false">IF(A173&lt;&gt;"", IF(COUNT(G173:H173)=2, SUM(G173:H173), "No"), "")</f>
        <v>No</v>
      </c>
      <c r="N173" s="31" t="str">
        <f aca="false">Table1[[#This Row],[Club]]&amp;":"&amp;Table1[[#Headers],[Male]]</f>
        <v>:Male</v>
      </c>
      <c r="P173" s="22" t="n">
        <v>172</v>
      </c>
      <c r="Q173" s="22" t="str">
        <f aca="false">IFERROR(VLOOKUP(P$1&amp;":"&amp;P173,'Finish order'!$C:$K,6,FALSE()),"")</f>
        <v/>
      </c>
      <c r="R173" s="22" t="str">
        <f aca="false">IFERROR(VLOOKUP(P$1&amp;":"&amp;P173,'Finish order'!$C:$K,9,FALSE()),"")</f>
        <v/>
      </c>
      <c r="S173" s="22" t="str">
        <f aca="false">IFERROR(VLOOKUP(P$1&amp;":"&amp;P173,'Finish order'!$C:$K,7,FALSE()),"")</f>
        <v/>
      </c>
      <c r="T173" s="30" t="str">
        <f aca="false">IFERROR(VLOOKUP(P$1&amp;":"&amp;P173,'Finish order'!$C:$K,5,FALSE()),"")</f>
        <v/>
      </c>
      <c r="U173" s="22" t="str">
        <f aca="false">IFERROR(VLOOKUP(P$1&amp;":"&amp;P173,'Finish order'!$C:$K,4,FALSE()),"")</f>
        <v/>
      </c>
      <c r="V173" s="31" t="str">
        <f aca="false" t="array" ref="V173:V173">IFERROR(SMALL(IF($S$2:$S1082=S173,$P$2:$P$911*1.001),1),"")</f>
        <v/>
      </c>
      <c r="W173" s="31" t="str">
        <f aca="false" t="array" ref="W173:W173">IFERROR(SMALL(IF($S$2:$S1082=S173,$P$2:$P$911*1.0001),2),"")</f>
        <v/>
      </c>
      <c r="X173" s="31" t="str">
        <f aca="false" t="array" ref="X173:X173">IFERROR(SMALL(IF($S$2:$S1082=S173,$P$2:$P$911*1.00001),3),"")</f>
        <v/>
      </c>
      <c r="Y173" s="31" t="str">
        <f aca="false" t="array" ref="Y173:Y173">IFERROR(SMALL(IF($S$2:$S1082=S173,$P$2:$P$911*1.000001),4),"")</f>
        <v/>
      </c>
      <c r="Z173" s="31" t="str">
        <f aca="false">IF(P173&lt;&gt;"", IF(COUNT(V173:Y173)=4, SUM(V173:Y173), "No"), "")</f>
        <v>No</v>
      </c>
      <c r="AA173" s="31" t="str">
        <f aca="false">IF(P173&lt;&gt;"", IF(COUNT(V173:X173)=3, SUM(V173:X173), "No"), "")</f>
        <v>No</v>
      </c>
      <c r="AB173" s="31" t="str">
        <f aca="false">IF(P173&lt;&gt;"", IF(COUNT(V173:W173)=2, SUM(V173:W173), "No"), "")</f>
        <v>No</v>
      </c>
      <c r="AC173" s="31" t="str">
        <f aca="false">Table4[[#This Row],[Club]]&amp;":"&amp;Table4[[#Headers],[Female]]</f>
        <v>:Female</v>
      </c>
    </row>
    <row r="174" customFormat="false" ht="15" hidden="false" customHeight="false" outlineLevel="0" collapsed="false">
      <c r="A174" s="22" t="n">
        <v>173</v>
      </c>
      <c r="B174" s="22" t="str">
        <f aca="false">IFERROR(VLOOKUP($A$1&amp;":"&amp;A174,'Finish order'!C:K,6,FALSE()),"")</f>
        <v/>
      </c>
      <c r="C174" s="22" t="str">
        <f aca="false">IFERROR(VLOOKUP(A$1&amp;":"&amp;A174,'Finish order'!$C:$K,9,FALSE()),"")</f>
        <v/>
      </c>
      <c r="D174" s="22" t="str">
        <f aca="false">IFERROR(VLOOKUP(A$1&amp;":"&amp;A174,'Finish order'!$C:$K,7,FALSE()),"")</f>
        <v/>
      </c>
      <c r="E174" s="30" t="str">
        <f aca="false">IFERROR(VLOOKUP($A$1&amp;":"&amp;A174,'Finish order'!C:K,5,FALSE()),"")</f>
        <v/>
      </c>
      <c r="F174" s="22" t="str">
        <f aca="false">IFERROR(VLOOKUP($A$1&amp;":"&amp;A174,'Finish order'!C:K,4,FALSE()),"")</f>
        <v/>
      </c>
      <c r="G174" s="31" t="str">
        <f aca="false" t="array" ref="G174:G174">IFERROR(SMALL(IF($D$2:$D1083=D174,$A$2:$A$911*1.001),1),"")</f>
        <v/>
      </c>
      <c r="H174" s="31" t="str">
        <f aca="false" t="array" ref="H174:H174">IFERROR(SMALL(IF($D$2:$D1083=D174,$A$2:$A$911*1.0001),2),"")</f>
        <v/>
      </c>
      <c r="I174" s="31" t="str">
        <f aca="false" t="array" ref="I174:I174">IFERROR(SMALL(IF($D$2:$D1083=D174,$A$2:$A$911*1.00001),3),"")</f>
        <v/>
      </c>
      <c r="J174" s="31" t="str">
        <f aca="false" t="array" ref="J174:J174">IFERROR(SMALL(IF($D$2:$D1083=D174,$A$2:$A$911*1.000001),4),"")</f>
        <v/>
      </c>
      <c r="K174" s="31" t="str">
        <f aca="false">IF(A174&lt;&gt;"", IF(COUNT(G174:J174)=4, SUM(G174:J174), "No"), "")</f>
        <v>No</v>
      </c>
      <c r="L174" s="31" t="str">
        <f aca="false">IF(A174&lt;&gt;"", IF(COUNT(G174:I174)=3, SUM(G174:I174), "No"), "")</f>
        <v>No</v>
      </c>
      <c r="M174" s="31" t="str">
        <f aca="false">IF(A174&lt;&gt;"", IF(COUNT(G174:H174)=2, SUM(G174:H174), "No"), "")</f>
        <v>No</v>
      </c>
      <c r="N174" s="31" t="str">
        <f aca="false">Table1[[#This Row],[Club]]&amp;":"&amp;Table1[[#Headers],[Male]]</f>
        <v>:Male</v>
      </c>
      <c r="P174" s="22" t="n">
        <v>173</v>
      </c>
      <c r="Q174" s="22" t="str">
        <f aca="false">IFERROR(VLOOKUP(P$1&amp;":"&amp;P174,'Finish order'!$C:$K,6,FALSE()),"")</f>
        <v/>
      </c>
      <c r="R174" s="22" t="str">
        <f aca="false">IFERROR(VLOOKUP(P$1&amp;":"&amp;P174,'Finish order'!$C:$K,9,FALSE()),"")</f>
        <v/>
      </c>
      <c r="S174" s="22" t="str">
        <f aca="false">IFERROR(VLOOKUP(P$1&amp;":"&amp;P174,'Finish order'!$C:$K,7,FALSE()),"")</f>
        <v/>
      </c>
      <c r="T174" s="30" t="str">
        <f aca="false">IFERROR(VLOOKUP(P$1&amp;":"&amp;P174,'Finish order'!$C:$K,5,FALSE()),"")</f>
        <v/>
      </c>
      <c r="U174" s="22" t="str">
        <f aca="false">IFERROR(VLOOKUP(P$1&amp;":"&amp;P174,'Finish order'!$C:$K,4,FALSE()),"")</f>
        <v/>
      </c>
      <c r="V174" s="31" t="str">
        <f aca="false" t="array" ref="V174:V174">IFERROR(SMALL(IF($S$2:$S1083=S174,$P$2:$P$911*1.001),1),"")</f>
        <v/>
      </c>
      <c r="W174" s="31" t="str">
        <f aca="false" t="array" ref="W174:W174">IFERROR(SMALL(IF($S$2:$S1083=S174,$P$2:$P$911*1.0001),2),"")</f>
        <v/>
      </c>
      <c r="X174" s="31" t="str">
        <f aca="false" t="array" ref="X174:X174">IFERROR(SMALL(IF($S$2:$S1083=S174,$P$2:$P$911*1.00001),3),"")</f>
        <v/>
      </c>
      <c r="Y174" s="31" t="str">
        <f aca="false" t="array" ref="Y174:Y174">IFERROR(SMALL(IF($S$2:$S1083=S174,$P$2:$P$911*1.000001),4),"")</f>
        <v/>
      </c>
      <c r="Z174" s="31" t="str">
        <f aca="false">IF(P174&lt;&gt;"", IF(COUNT(V174:Y174)=4, SUM(V174:Y174), "No"), "")</f>
        <v>No</v>
      </c>
      <c r="AA174" s="31" t="str">
        <f aca="false">IF(P174&lt;&gt;"", IF(COUNT(V174:X174)=3, SUM(V174:X174), "No"), "")</f>
        <v>No</v>
      </c>
      <c r="AB174" s="31" t="str">
        <f aca="false">IF(P174&lt;&gt;"", IF(COUNT(V174:W174)=2, SUM(V174:W174), "No"), "")</f>
        <v>No</v>
      </c>
      <c r="AC174" s="31" t="str">
        <f aca="false">Table4[[#This Row],[Club]]&amp;":"&amp;Table4[[#Headers],[Female]]</f>
        <v>:Female</v>
      </c>
    </row>
    <row r="175" customFormat="false" ht="15" hidden="false" customHeight="false" outlineLevel="0" collapsed="false">
      <c r="A175" s="22" t="n">
        <v>174</v>
      </c>
      <c r="B175" s="22" t="str">
        <f aca="false">IFERROR(VLOOKUP($A$1&amp;":"&amp;A175,'Finish order'!C:K,6,FALSE()),"")</f>
        <v/>
      </c>
      <c r="C175" s="22" t="str">
        <f aca="false">IFERROR(VLOOKUP(A$1&amp;":"&amp;A175,'Finish order'!$C:$K,9,FALSE()),"")</f>
        <v/>
      </c>
      <c r="D175" s="22" t="str">
        <f aca="false">IFERROR(VLOOKUP(A$1&amp;":"&amp;A175,'Finish order'!$C:$K,7,FALSE()),"")</f>
        <v/>
      </c>
      <c r="E175" s="30" t="str">
        <f aca="false">IFERROR(VLOOKUP($A$1&amp;":"&amp;A175,'Finish order'!C:K,5,FALSE()),"")</f>
        <v/>
      </c>
      <c r="F175" s="22" t="str">
        <f aca="false">IFERROR(VLOOKUP($A$1&amp;":"&amp;A175,'Finish order'!C:K,4,FALSE()),"")</f>
        <v/>
      </c>
      <c r="G175" s="31" t="str">
        <f aca="false" t="array" ref="G175:G175">IFERROR(SMALL(IF($D$2:$D1084=D175,$A$2:$A$911*1.001),1),"")</f>
        <v/>
      </c>
      <c r="H175" s="31" t="str">
        <f aca="false" t="array" ref="H175:H175">IFERROR(SMALL(IF($D$2:$D1084=D175,$A$2:$A$911*1.0001),2),"")</f>
        <v/>
      </c>
      <c r="I175" s="31" t="str">
        <f aca="false" t="array" ref="I175:I175">IFERROR(SMALL(IF($D$2:$D1084=D175,$A$2:$A$911*1.00001),3),"")</f>
        <v/>
      </c>
      <c r="J175" s="31" t="str">
        <f aca="false" t="array" ref="J175:J175">IFERROR(SMALL(IF($D$2:$D1084=D175,$A$2:$A$911*1.000001),4),"")</f>
        <v/>
      </c>
      <c r="K175" s="31" t="str">
        <f aca="false">IF(A175&lt;&gt;"", IF(COUNT(G175:J175)=4, SUM(G175:J175), "No"), "")</f>
        <v>No</v>
      </c>
      <c r="L175" s="31" t="str">
        <f aca="false">IF(A175&lt;&gt;"", IF(COUNT(G175:I175)=3, SUM(G175:I175), "No"), "")</f>
        <v>No</v>
      </c>
      <c r="M175" s="31" t="str">
        <f aca="false">IF(A175&lt;&gt;"", IF(COUNT(G175:H175)=2, SUM(G175:H175), "No"), "")</f>
        <v>No</v>
      </c>
      <c r="N175" s="31" t="str">
        <f aca="false">Table1[[#This Row],[Club]]&amp;":"&amp;Table1[[#Headers],[Male]]</f>
        <v>:Male</v>
      </c>
      <c r="P175" s="22" t="n">
        <v>174</v>
      </c>
      <c r="Q175" s="22" t="str">
        <f aca="false">IFERROR(VLOOKUP(P$1&amp;":"&amp;P175,'Finish order'!$C:$K,6,FALSE()),"")</f>
        <v/>
      </c>
      <c r="R175" s="22" t="str">
        <f aca="false">IFERROR(VLOOKUP(P$1&amp;":"&amp;P175,'Finish order'!$C:$K,9,FALSE()),"")</f>
        <v/>
      </c>
      <c r="S175" s="22" t="str">
        <f aca="false">IFERROR(VLOOKUP(P$1&amp;":"&amp;P175,'Finish order'!$C:$K,7,FALSE()),"")</f>
        <v/>
      </c>
      <c r="T175" s="30" t="str">
        <f aca="false">IFERROR(VLOOKUP(P$1&amp;":"&amp;P175,'Finish order'!$C:$K,5,FALSE()),"")</f>
        <v/>
      </c>
      <c r="U175" s="22" t="str">
        <f aca="false">IFERROR(VLOOKUP(P$1&amp;":"&amp;P175,'Finish order'!$C:$K,4,FALSE()),"")</f>
        <v/>
      </c>
      <c r="V175" s="31" t="str">
        <f aca="false" t="array" ref="V175:V175">IFERROR(SMALL(IF($S$2:$S1084=S175,$P$2:$P$911*1.001),1),"")</f>
        <v/>
      </c>
      <c r="W175" s="31" t="str">
        <f aca="false" t="array" ref="W175:W175">IFERROR(SMALL(IF($S$2:$S1084=S175,$P$2:$P$911*1.0001),2),"")</f>
        <v/>
      </c>
      <c r="X175" s="31" t="str">
        <f aca="false" t="array" ref="X175:X175">IFERROR(SMALL(IF($S$2:$S1084=S175,$P$2:$P$911*1.00001),3),"")</f>
        <v/>
      </c>
      <c r="Y175" s="31" t="str">
        <f aca="false" t="array" ref="Y175:Y175">IFERROR(SMALL(IF($S$2:$S1084=S175,$P$2:$P$911*1.000001),4),"")</f>
        <v/>
      </c>
      <c r="Z175" s="31" t="str">
        <f aca="false">IF(P175&lt;&gt;"", IF(COUNT(V175:Y175)=4, SUM(V175:Y175), "No"), "")</f>
        <v>No</v>
      </c>
      <c r="AA175" s="31" t="str">
        <f aca="false">IF(P175&lt;&gt;"", IF(COUNT(V175:X175)=3, SUM(V175:X175), "No"), "")</f>
        <v>No</v>
      </c>
      <c r="AB175" s="31" t="str">
        <f aca="false">IF(P175&lt;&gt;"", IF(COUNT(V175:W175)=2, SUM(V175:W175), "No"), "")</f>
        <v>No</v>
      </c>
      <c r="AC175" s="31" t="str">
        <f aca="false">Table4[[#This Row],[Club]]&amp;":"&amp;Table4[[#Headers],[Female]]</f>
        <v>:Female</v>
      </c>
    </row>
    <row r="176" customFormat="false" ht="15" hidden="false" customHeight="false" outlineLevel="0" collapsed="false">
      <c r="A176" s="22" t="n">
        <v>175</v>
      </c>
      <c r="B176" s="22" t="str">
        <f aca="false">IFERROR(VLOOKUP($A$1&amp;":"&amp;A176,'Finish order'!C:K,6,FALSE()),"")</f>
        <v/>
      </c>
      <c r="C176" s="22" t="str">
        <f aca="false">IFERROR(VLOOKUP(A$1&amp;":"&amp;A176,'Finish order'!$C:$K,9,FALSE()),"")</f>
        <v/>
      </c>
      <c r="D176" s="22" t="str">
        <f aca="false">IFERROR(VLOOKUP(A$1&amp;":"&amp;A176,'Finish order'!$C:$K,7,FALSE()),"")</f>
        <v/>
      </c>
      <c r="E176" s="30" t="str">
        <f aca="false">IFERROR(VLOOKUP($A$1&amp;":"&amp;A176,'Finish order'!C:K,5,FALSE()),"")</f>
        <v/>
      </c>
      <c r="F176" s="22" t="str">
        <f aca="false">IFERROR(VLOOKUP($A$1&amp;":"&amp;A176,'Finish order'!C:K,4,FALSE()),"")</f>
        <v/>
      </c>
      <c r="G176" s="31" t="str">
        <f aca="false" t="array" ref="G176:G176">IFERROR(SMALL(IF($D$2:$D1085=D176,$A$2:$A$911*1.001),1),"")</f>
        <v/>
      </c>
      <c r="H176" s="31" t="str">
        <f aca="false" t="array" ref="H176:H176">IFERROR(SMALL(IF($D$2:$D1085=D176,$A$2:$A$911*1.0001),2),"")</f>
        <v/>
      </c>
      <c r="I176" s="31" t="str">
        <f aca="false" t="array" ref="I176:I176">IFERROR(SMALL(IF($D$2:$D1085=D176,$A$2:$A$911*1.00001),3),"")</f>
        <v/>
      </c>
      <c r="J176" s="31" t="str">
        <f aca="false" t="array" ref="J176:J176">IFERROR(SMALL(IF($D$2:$D1085=D176,$A$2:$A$911*1.000001),4),"")</f>
        <v/>
      </c>
      <c r="K176" s="31" t="str">
        <f aca="false">IF(A176&lt;&gt;"", IF(COUNT(G176:J176)=4, SUM(G176:J176), "No"), "")</f>
        <v>No</v>
      </c>
      <c r="L176" s="31" t="str">
        <f aca="false">IF(A176&lt;&gt;"", IF(COUNT(G176:I176)=3, SUM(G176:I176), "No"), "")</f>
        <v>No</v>
      </c>
      <c r="M176" s="31" t="str">
        <f aca="false">IF(A176&lt;&gt;"", IF(COUNT(G176:H176)=2, SUM(G176:H176), "No"), "")</f>
        <v>No</v>
      </c>
      <c r="N176" s="31" t="str">
        <f aca="false">Table1[[#This Row],[Club]]&amp;":"&amp;Table1[[#Headers],[Male]]</f>
        <v>:Male</v>
      </c>
      <c r="P176" s="22" t="n">
        <v>175</v>
      </c>
      <c r="Q176" s="22" t="str">
        <f aca="false">IFERROR(VLOOKUP(P$1&amp;":"&amp;P176,'Finish order'!$C:$K,6,FALSE()),"")</f>
        <v/>
      </c>
      <c r="R176" s="22" t="str">
        <f aca="false">IFERROR(VLOOKUP(P$1&amp;":"&amp;P176,'Finish order'!$C:$K,9,FALSE()),"")</f>
        <v/>
      </c>
      <c r="S176" s="22" t="str">
        <f aca="false">IFERROR(VLOOKUP(P$1&amp;":"&amp;P176,'Finish order'!$C:$K,7,FALSE()),"")</f>
        <v/>
      </c>
      <c r="T176" s="30" t="str">
        <f aca="false">IFERROR(VLOOKUP(P$1&amp;":"&amp;P176,'Finish order'!$C:$K,5,FALSE()),"")</f>
        <v/>
      </c>
      <c r="U176" s="22" t="str">
        <f aca="false">IFERROR(VLOOKUP(P$1&amp;":"&amp;P176,'Finish order'!$C:$K,4,FALSE()),"")</f>
        <v/>
      </c>
      <c r="V176" s="31" t="str">
        <f aca="false" t="array" ref="V176:V176">IFERROR(SMALL(IF($S$2:$S1085=S176,$P$2:$P$911*1.001),1),"")</f>
        <v/>
      </c>
      <c r="W176" s="31" t="str">
        <f aca="false" t="array" ref="W176:W176">IFERROR(SMALL(IF($S$2:$S1085=S176,$P$2:$P$911*1.0001),2),"")</f>
        <v/>
      </c>
      <c r="X176" s="31" t="str">
        <f aca="false" t="array" ref="X176:X176">IFERROR(SMALL(IF($S$2:$S1085=S176,$P$2:$P$911*1.00001),3),"")</f>
        <v/>
      </c>
      <c r="Y176" s="31" t="str">
        <f aca="false" t="array" ref="Y176:Y176">IFERROR(SMALL(IF($S$2:$S1085=S176,$P$2:$P$911*1.000001),4),"")</f>
        <v/>
      </c>
      <c r="Z176" s="31" t="str">
        <f aca="false">IF(P176&lt;&gt;"", IF(COUNT(V176:Y176)=4, SUM(V176:Y176), "No"), "")</f>
        <v>No</v>
      </c>
      <c r="AA176" s="31" t="str">
        <f aca="false">IF(P176&lt;&gt;"", IF(COUNT(V176:X176)=3, SUM(V176:X176), "No"), "")</f>
        <v>No</v>
      </c>
      <c r="AB176" s="31" t="str">
        <f aca="false">IF(P176&lt;&gt;"", IF(COUNT(V176:W176)=2, SUM(V176:W176), "No"), "")</f>
        <v>No</v>
      </c>
      <c r="AC176" s="31" t="str">
        <f aca="false">Table4[[#This Row],[Club]]&amp;":"&amp;Table4[[#Headers],[Female]]</f>
        <v>:Female</v>
      </c>
    </row>
    <row r="177" customFormat="false" ht="15" hidden="false" customHeight="false" outlineLevel="0" collapsed="false">
      <c r="A177" s="22" t="n">
        <v>176</v>
      </c>
      <c r="B177" s="22" t="str">
        <f aca="false">IFERROR(VLOOKUP($A$1&amp;":"&amp;A177,'Finish order'!C:K,6,FALSE()),"")</f>
        <v/>
      </c>
      <c r="C177" s="22" t="str">
        <f aca="false">IFERROR(VLOOKUP(A$1&amp;":"&amp;A177,'Finish order'!$C:$K,9,FALSE()),"")</f>
        <v/>
      </c>
      <c r="D177" s="22" t="str">
        <f aca="false">IFERROR(VLOOKUP(A$1&amp;":"&amp;A177,'Finish order'!$C:$K,7,FALSE()),"")</f>
        <v/>
      </c>
      <c r="E177" s="30" t="str">
        <f aca="false">IFERROR(VLOOKUP($A$1&amp;":"&amp;A177,'Finish order'!C:K,5,FALSE()),"")</f>
        <v/>
      </c>
      <c r="F177" s="22" t="str">
        <f aca="false">IFERROR(VLOOKUP($A$1&amp;":"&amp;A177,'Finish order'!C:K,4,FALSE()),"")</f>
        <v/>
      </c>
      <c r="G177" s="31" t="str">
        <f aca="false" t="array" ref="G177:G177">IFERROR(SMALL(IF($D$2:$D1086=D177,$A$2:$A$911*1.001),1),"")</f>
        <v/>
      </c>
      <c r="H177" s="31" t="str">
        <f aca="false" t="array" ref="H177:H177">IFERROR(SMALL(IF($D$2:$D1086=D177,$A$2:$A$911*1.0001),2),"")</f>
        <v/>
      </c>
      <c r="I177" s="31" t="str">
        <f aca="false" t="array" ref="I177:I177">IFERROR(SMALL(IF($D$2:$D1086=D177,$A$2:$A$911*1.00001),3),"")</f>
        <v/>
      </c>
      <c r="J177" s="31" t="str">
        <f aca="false" t="array" ref="J177:J177">IFERROR(SMALL(IF($D$2:$D1086=D177,$A$2:$A$911*1.000001),4),"")</f>
        <v/>
      </c>
      <c r="K177" s="31" t="str">
        <f aca="false">IF(A177&lt;&gt;"", IF(COUNT(G177:J177)=4, SUM(G177:J177), "No"), "")</f>
        <v>No</v>
      </c>
      <c r="L177" s="31" t="str">
        <f aca="false">IF(A177&lt;&gt;"", IF(COUNT(G177:I177)=3, SUM(G177:I177), "No"), "")</f>
        <v>No</v>
      </c>
      <c r="M177" s="31" t="str">
        <f aca="false">IF(A177&lt;&gt;"", IF(COUNT(G177:H177)=2, SUM(G177:H177), "No"), "")</f>
        <v>No</v>
      </c>
      <c r="N177" s="31" t="str">
        <f aca="false">Table1[[#This Row],[Club]]&amp;":"&amp;Table1[[#Headers],[Male]]</f>
        <v>:Male</v>
      </c>
      <c r="P177" s="22" t="n">
        <v>176</v>
      </c>
      <c r="Q177" s="22" t="str">
        <f aca="false">IFERROR(VLOOKUP(P$1&amp;":"&amp;P177,'Finish order'!$C:$K,6,FALSE()),"")</f>
        <v/>
      </c>
      <c r="R177" s="22" t="str">
        <f aca="false">IFERROR(VLOOKUP(P$1&amp;":"&amp;P177,'Finish order'!$C:$K,9,FALSE()),"")</f>
        <v/>
      </c>
      <c r="S177" s="22" t="str">
        <f aca="false">IFERROR(VLOOKUP(P$1&amp;":"&amp;P177,'Finish order'!$C:$K,7,FALSE()),"")</f>
        <v/>
      </c>
      <c r="T177" s="30" t="str">
        <f aca="false">IFERROR(VLOOKUP(P$1&amp;":"&amp;P177,'Finish order'!$C:$K,5,FALSE()),"")</f>
        <v/>
      </c>
      <c r="U177" s="22" t="str">
        <f aca="false">IFERROR(VLOOKUP(P$1&amp;":"&amp;P177,'Finish order'!$C:$K,4,FALSE()),"")</f>
        <v/>
      </c>
      <c r="V177" s="31" t="str">
        <f aca="false" t="array" ref="V177:V177">IFERROR(SMALL(IF($S$2:$S1086=S177,$P$2:$P$911*1.001),1),"")</f>
        <v/>
      </c>
      <c r="W177" s="31" t="str">
        <f aca="false" t="array" ref="W177:W177">IFERROR(SMALL(IF($S$2:$S1086=S177,$P$2:$P$911*1.0001),2),"")</f>
        <v/>
      </c>
      <c r="X177" s="31" t="str">
        <f aca="false" t="array" ref="X177:X177">IFERROR(SMALL(IF($S$2:$S1086=S177,$P$2:$P$911*1.00001),3),"")</f>
        <v/>
      </c>
      <c r="Y177" s="31" t="str">
        <f aca="false" t="array" ref="Y177:Y177">IFERROR(SMALL(IF($S$2:$S1086=S177,$P$2:$P$911*1.000001),4),"")</f>
        <v/>
      </c>
      <c r="Z177" s="31" t="str">
        <f aca="false">IF(P177&lt;&gt;"", IF(COUNT(V177:Y177)=4, SUM(V177:Y177), "No"), "")</f>
        <v>No</v>
      </c>
      <c r="AA177" s="31" t="str">
        <f aca="false">IF(P177&lt;&gt;"", IF(COUNT(V177:X177)=3, SUM(V177:X177), "No"), "")</f>
        <v>No</v>
      </c>
      <c r="AB177" s="31" t="str">
        <f aca="false">IF(P177&lt;&gt;"", IF(COUNT(V177:W177)=2, SUM(V177:W177), "No"), "")</f>
        <v>No</v>
      </c>
      <c r="AC177" s="31" t="str">
        <f aca="false">Table4[[#This Row],[Club]]&amp;":"&amp;Table4[[#Headers],[Female]]</f>
        <v>:Female</v>
      </c>
    </row>
    <row r="178" customFormat="false" ht="15" hidden="false" customHeight="false" outlineLevel="0" collapsed="false">
      <c r="A178" s="22" t="n">
        <v>177</v>
      </c>
      <c r="B178" s="22" t="str">
        <f aca="false">IFERROR(VLOOKUP($A$1&amp;":"&amp;A178,'Finish order'!C:K,6,FALSE()),"")</f>
        <v/>
      </c>
      <c r="C178" s="22" t="str">
        <f aca="false">IFERROR(VLOOKUP(A$1&amp;":"&amp;A178,'Finish order'!$C:$K,9,FALSE()),"")</f>
        <v/>
      </c>
      <c r="D178" s="22" t="str">
        <f aca="false">IFERROR(VLOOKUP(A$1&amp;":"&amp;A178,'Finish order'!$C:$K,7,FALSE()),"")</f>
        <v/>
      </c>
      <c r="E178" s="30" t="str">
        <f aca="false">IFERROR(VLOOKUP($A$1&amp;":"&amp;A178,'Finish order'!C:K,5,FALSE()),"")</f>
        <v/>
      </c>
      <c r="F178" s="22" t="str">
        <f aca="false">IFERROR(VLOOKUP($A$1&amp;":"&amp;A178,'Finish order'!C:K,4,FALSE()),"")</f>
        <v/>
      </c>
      <c r="G178" s="31" t="str">
        <f aca="false" t="array" ref="G178:G178">IFERROR(SMALL(IF($D$2:$D1087=D178,$A$2:$A$911*1.001),1),"")</f>
        <v/>
      </c>
      <c r="H178" s="31" t="str">
        <f aca="false" t="array" ref="H178:H178">IFERROR(SMALL(IF($D$2:$D1087=D178,$A$2:$A$911*1.0001),2),"")</f>
        <v/>
      </c>
      <c r="I178" s="31" t="str">
        <f aca="false" t="array" ref="I178:I178">IFERROR(SMALL(IF($D$2:$D1087=D178,$A$2:$A$911*1.00001),3),"")</f>
        <v/>
      </c>
      <c r="J178" s="31" t="str">
        <f aca="false" t="array" ref="J178:J178">IFERROR(SMALL(IF($D$2:$D1087=D178,$A$2:$A$911*1.000001),4),"")</f>
        <v/>
      </c>
      <c r="K178" s="31" t="str">
        <f aca="false">IF(A178&lt;&gt;"", IF(COUNT(G178:J178)=4, SUM(G178:J178), "No"), "")</f>
        <v>No</v>
      </c>
      <c r="L178" s="31" t="str">
        <f aca="false">IF(A178&lt;&gt;"", IF(COUNT(G178:I178)=3, SUM(G178:I178), "No"), "")</f>
        <v>No</v>
      </c>
      <c r="M178" s="31" t="str">
        <f aca="false">IF(A178&lt;&gt;"", IF(COUNT(G178:H178)=2, SUM(G178:H178), "No"), "")</f>
        <v>No</v>
      </c>
      <c r="N178" s="31" t="str">
        <f aca="false">Table1[[#This Row],[Club]]&amp;":"&amp;Table1[[#Headers],[Male]]</f>
        <v>:Male</v>
      </c>
      <c r="P178" s="22" t="n">
        <v>177</v>
      </c>
      <c r="Q178" s="22" t="str">
        <f aca="false">IFERROR(VLOOKUP(P$1&amp;":"&amp;P178,'Finish order'!$C:$K,6,FALSE()),"")</f>
        <v/>
      </c>
      <c r="R178" s="22" t="str">
        <f aca="false">IFERROR(VLOOKUP(P$1&amp;":"&amp;P178,'Finish order'!$C:$K,9,FALSE()),"")</f>
        <v/>
      </c>
      <c r="S178" s="22" t="str">
        <f aca="false">IFERROR(VLOOKUP(P$1&amp;":"&amp;P178,'Finish order'!$C:$K,7,FALSE()),"")</f>
        <v/>
      </c>
      <c r="T178" s="30" t="str">
        <f aca="false">IFERROR(VLOOKUP(P$1&amp;":"&amp;P178,'Finish order'!$C:$K,5,FALSE()),"")</f>
        <v/>
      </c>
      <c r="U178" s="22" t="str">
        <f aca="false">IFERROR(VLOOKUP(P$1&amp;":"&amp;P178,'Finish order'!$C:$K,4,FALSE()),"")</f>
        <v/>
      </c>
      <c r="V178" s="31" t="str">
        <f aca="false" t="array" ref="V178:V178">IFERROR(SMALL(IF($S$2:$S1087=S178,$P$2:$P$911*1.001),1),"")</f>
        <v/>
      </c>
      <c r="W178" s="31" t="str">
        <f aca="false" t="array" ref="W178:W178">IFERROR(SMALL(IF($S$2:$S1087=S178,$P$2:$P$911*1.0001),2),"")</f>
        <v/>
      </c>
      <c r="X178" s="31" t="str">
        <f aca="false" t="array" ref="X178:X178">IFERROR(SMALL(IF($S$2:$S1087=S178,$P$2:$P$911*1.00001),3),"")</f>
        <v/>
      </c>
      <c r="Y178" s="31" t="str">
        <f aca="false" t="array" ref="Y178:Y178">IFERROR(SMALL(IF($S$2:$S1087=S178,$P$2:$P$911*1.000001),4),"")</f>
        <v/>
      </c>
      <c r="Z178" s="31" t="str">
        <f aca="false">IF(P178&lt;&gt;"", IF(COUNT(V178:Y178)=4, SUM(V178:Y178), "No"), "")</f>
        <v>No</v>
      </c>
      <c r="AA178" s="31" t="str">
        <f aca="false">IF(P178&lt;&gt;"", IF(COUNT(V178:X178)=3, SUM(V178:X178), "No"), "")</f>
        <v>No</v>
      </c>
      <c r="AB178" s="31" t="str">
        <f aca="false">IF(P178&lt;&gt;"", IF(COUNT(V178:W178)=2, SUM(V178:W178), "No"), "")</f>
        <v>No</v>
      </c>
      <c r="AC178" s="31" t="str">
        <f aca="false">Table4[[#This Row],[Club]]&amp;":"&amp;Table4[[#Headers],[Female]]</f>
        <v>:Female</v>
      </c>
    </row>
    <row r="179" customFormat="false" ht="15" hidden="false" customHeight="false" outlineLevel="0" collapsed="false">
      <c r="A179" s="22" t="n">
        <v>178</v>
      </c>
      <c r="B179" s="22" t="str">
        <f aca="false">IFERROR(VLOOKUP($A$1&amp;":"&amp;A179,'Finish order'!C:K,6,FALSE()),"")</f>
        <v/>
      </c>
      <c r="C179" s="22" t="str">
        <f aca="false">IFERROR(VLOOKUP(A$1&amp;":"&amp;A179,'Finish order'!$C:$K,9,FALSE()),"")</f>
        <v/>
      </c>
      <c r="D179" s="22" t="str">
        <f aca="false">IFERROR(VLOOKUP(A$1&amp;":"&amp;A179,'Finish order'!$C:$K,7,FALSE()),"")</f>
        <v/>
      </c>
      <c r="E179" s="30" t="str">
        <f aca="false">IFERROR(VLOOKUP($A$1&amp;":"&amp;A179,'Finish order'!C:K,5,FALSE()),"")</f>
        <v/>
      </c>
      <c r="F179" s="22" t="str">
        <f aca="false">IFERROR(VLOOKUP($A$1&amp;":"&amp;A179,'Finish order'!C:K,4,FALSE()),"")</f>
        <v/>
      </c>
      <c r="G179" s="31" t="str">
        <f aca="false" t="array" ref="G179:G179">IFERROR(SMALL(IF($D$2:$D1088=D179,$A$2:$A$911*1.001),1),"")</f>
        <v/>
      </c>
      <c r="H179" s="31" t="str">
        <f aca="false" t="array" ref="H179:H179">IFERROR(SMALL(IF($D$2:$D1088=D179,$A$2:$A$911*1.0001),2),"")</f>
        <v/>
      </c>
      <c r="I179" s="31" t="str">
        <f aca="false" t="array" ref="I179:I179">IFERROR(SMALL(IF($D$2:$D1088=D179,$A$2:$A$911*1.00001),3),"")</f>
        <v/>
      </c>
      <c r="J179" s="31" t="str">
        <f aca="false" t="array" ref="J179:J179">IFERROR(SMALL(IF($D$2:$D1088=D179,$A$2:$A$911*1.000001),4),"")</f>
        <v/>
      </c>
      <c r="K179" s="31" t="str">
        <f aca="false">IF(A179&lt;&gt;"", IF(COUNT(G179:J179)=4, SUM(G179:J179), "No"), "")</f>
        <v>No</v>
      </c>
      <c r="L179" s="31" t="str">
        <f aca="false">IF(A179&lt;&gt;"", IF(COUNT(G179:I179)=3, SUM(G179:I179), "No"), "")</f>
        <v>No</v>
      </c>
      <c r="M179" s="31" t="str">
        <f aca="false">IF(A179&lt;&gt;"", IF(COUNT(G179:H179)=2, SUM(G179:H179), "No"), "")</f>
        <v>No</v>
      </c>
      <c r="N179" s="31" t="str">
        <f aca="false">Table1[[#This Row],[Club]]&amp;":"&amp;Table1[[#Headers],[Male]]</f>
        <v>:Male</v>
      </c>
      <c r="P179" s="22" t="n">
        <v>178</v>
      </c>
      <c r="Q179" s="22" t="str">
        <f aca="false">IFERROR(VLOOKUP(P$1&amp;":"&amp;P179,'Finish order'!$C:$K,6,FALSE()),"")</f>
        <v/>
      </c>
      <c r="R179" s="22" t="str">
        <f aca="false">IFERROR(VLOOKUP(P$1&amp;":"&amp;P179,'Finish order'!$C:$K,9,FALSE()),"")</f>
        <v/>
      </c>
      <c r="S179" s="22" t="str">
        <f aca="false">IFERROR(VLOOKUP(P$1&amp;":"&amp;P179,'Finish order'!$C:$K,7,FALSE()),"")</f>
        <v/>
      </c>
      <c r="T179" s="30" t="str">
        <f aca="false">IFERROR(VLOOKUP(P$1&amp;":"&amp;P179,'Finish order'!$C:$K,5,FALSE()),"")</f>
        <v/>
      </c>
      <c r="U179" s="22" t="str">
        <f aca="false">IFERROR(VLOOKUP(P$1&amp;":"&amp;P179,'Finish order'!$C:$K,4,FALSE()),"")</f>
        <v/>
      </c>
      <c r="V179" s="31" t="str">
        <f aca="false" t="array" ref="V179:V179">IFERROR(SMALL(IF($S$2:$S1088=S179,$P$2:$P$911*1.001),1),"")</f>
        <v/>
      </c>
      <c r="W179" s="31" t="str">
        <f aca="false" t="array" ref="W179:W179">IFERROR(SMALL(IF($S$2:$S1088=S179,$P$2:$P$911*1.0001),2),"")</f>
        <v/>
      </c>
      <c r="X179" s="31" t="str">
        <f aca="false" t="array" ref="X179:X179">IFERROR(SMALL(IF($S$2:$S1088=S179,$P$2:$P$911*1.00001),3),"")</f>
        <v/>
      </c>
      <c r="Y179" s="31" t="str">
        <f aca="false" t="array" ref="Y179:Y179">IFERROR(SMALL(IF($S$2:$S1088=S179,$P$2:$P$911*1.000001),4),"")</f>
        <v/>
      </c>
      <c r="Z179" s="31" t="str">
        <f aca="false">IF(P179&lt;&gt;"", IF(COUNT(V179:Y179)=4, SUM(V179:Y179), "No"), "")</f>
        <v>No</v>
      </c>
      <c r="AA179" s="31" t="str">
        <f aca="false">IF(P179&lt;&gt;"", IF(COUNT(V179:X179)=3, SUM(V179:X179), "No"), "")</f>
        <v>No</v>
      </c>
      <c r="AB179" s="31" t="str">
        <f aca="false">IF(P179&lt;&gt;"", IF(COUNT(V179:W179)=2, SUM(V179:W179), "No"), "")</f>
        <v>No</v>
      </c>
      <c r="AC179" s="31" t="str">
        <f aca="false">Table4[[#This Row],[Club]]&amp;":"&amp;Table4[[#Headers],[Female]]</f>
        <v>:Female</v>
      </c>
    </row>
    <row r="180" customFormat="false" ht="15" hidden="false" customHeight="false" outlineLevel="0" collapsed="false">
      <c r="A180" s="22" t="n">
        <v>179</v>
      </c>
      <c r="B180" s="22" t="str">
        <f aca="false">IFERROR(VLOOKUP($A$1&amp;":"&amp;A180,'Finish order'!C:K,6,FALSE()),"")</f>
        <v/>
      </c>
      <c r="C180" s="22" t="str">
        <f aca="false">IFERROR(VLOOKUP(A$1&amp;":"&amp;A180,'Finish order'!$C:$K,9,FALSE()),"")</f>
        <v/>
      </c>
      <c r="D180" s="22" t="str">
        <f aca="false">IFERROR(VLOOKUP(A$1&amp;":"&amp;A180,'Finish order'!$C:$K,7,FALSE()),"")</f>
        <v/>
      </c>
      <c r="E180" s="30" t="str">
        <f aca="false">IFERROR(VLOOKUP($A$1&amp;":"&amp;A180,'Finish order'!C:K,5,FALSE()),"")</f>
        <v/>
      </c>
      <c r="F180" s="22" t="str">
        <f aca="false">IFERROR(VLOOKUP($A$1&amp;":"&amp;A180,'Finish order'!C:K,4,FALSE()),"")</f>
        <v/>
      </c>
      <c r="G180" s="31" t="str">
        <f aca="false" t="array" ref="G180:G180">IFERROR(SMALL(IF($D$2:$D1089=D180,$A$2:$A$911*1.001),1),"")</f>
        <v/>
      </c>
      <c r="H180" s="31" t="str">
        <f aca="false" t="array" ref="H180:H180">IFERROR(SMALL(IF($D$2:$D1089=D180,$A$2:$A$911*1.0001),2),"")</f>
        <v/>
      </c>
      <c r="I180" s="31" t="str">
        <f aca="false" t="array" ref="I180:I180">IFERROR(SMALL(IF($D$2:$D1089=D180,$A$2:$A$911*1.00001),3),"")</f>
        <v/>
      </c>
      <c r="J180" s="31" t="str">
        <f aca="false" t="array" ref="J180:J180">IFERROR(SMALL(IF($D$2:$D1089=D180,$A$2:$A$911*1.000001),4),"")</f>
        <v/>
      </c>
      <c r="K180" s="31" t="str">
        <f aca="false">IF(A180&lt;&gt;"", IF(COUNT(G180:J180)=4, SUM(G180:J180), "No"), "")</f>
        <v>No</v>
      </c>
      <c r="L180" s="31" t="str">
        <f aca="false">IF(A180&lt;&gt;"", IF(COUNT(G180:I180)=3, SUM(G180:I180), "No"), "")</f>
        <v>No</v>
      </c>
      <c r="M180" s="31" t="str">
        <f aca="false">IF(A180&lt;&gt;"", IF(COUNT(G180:H180)=2, SUM(G180:H180), "No"), "")</f>
        <v>No</v>
      </c>
      <c r="N180" s="31" t="str">
        <f aca="false">Table1[[#This Row],[Club]]&amp;":"&amp;Table1[[#Headers],[Male]]</f>
        <v>:Male</v>
      </c>
      <c r="P180" s="22" t="n">
        <v>179</v>
      </c>
      <c r="Q180" s="22" t="str">
        <f aca="false">IFERROR(VLOOKUP(P$1&amp;":"&amp;P180,'Finish order'!$C:$K,6,FALSE()),"")</f>
        <v/>
      </c>
      <c r="R180" s="22" t="str">
        <f aca="false">IFERROR(VLOOKUP(P$1&amp;":"&amp;P180,'Finish order'!$C:$K,9,FALSE()),"")</f>
        <v/>
      </c>
      <c r="S180" s="22" t="str">
        <f aca="false">IFERROR(VLOOKUP(P$1&amp;":"&amp;P180,'Finish order'!$C:$K,7,FALSE()),"")</f>
        <v/>
      </c>
      <c r="T180" s="30" t="str">
        <f aca="false">IFERROR(VLOOKUP(P$1&amp;":"&amp;P180,'Finish order'!$C:$K,5,FALSE()),"")</f>
        <v/>
      </c>
      <c r="U180" s="22" t="str">
        <f aca="false">IFERROR(VLOOKUP(P$1&amp;":"&amp;P180,'Finish order'!$C:$K,4,FALSE()),"")</f>
        <v/>
      </c>
      <c r="V180" s="31" t="str">
        <f aca="false" t="array" ref="V180:V180">IFERROR(SMALL(IF($S$2:$S1089=S180,$P$2:$P$911*1.001),1),"")</f>
        <v/>
      </c>
      <c r="W180" s="31" t="str">
        <f aca="false" t="array" ref="W180:W180">IFERROR(SMALL(IF($S$2:$S1089=S180,$P$2:$P$911*1.0001),2),"")</f>
        <v/>
      </c>
      <c r="X180" s="31" t="str">
        <f aca="false" t="array" ref="X180:X180">IFERROR(SMALL(IF($S$2:$S1089=S180,$P$2:$P$911*1.00001),3),"")</f>
        <v/>
      </c>
      <c r="Y180" s="31" t="str">
        <f aca="false" t="array" ref="Y180:Y180">IFERROR(SMALL(IF($S$2:$S1089=S180,$P$2:$P$911*1.000001),4),"")</f>
        <v/>
      </c>
      <c r="Z180" s="31" t="str">
        <f aca="false">IF(P180&lt;&gt;"", IF(COUNT(V180:Y180)=4, SUM(V180:Y180), "No"), "")</f>
        <v>No</v>
      </c>
      <c r="AA180" s="31" t="str">
        <f aca="false">IF(P180&lt;&gt;"", IF(COUNT(V180:X180)=3, SUM(V180:X180), "No"), "")</f>
        <v>No</v>
      </c>
      <c r="AB180" s="31" t="str">
        <f aca="false">IF(P180&lt;&gt;"", IF(COUNT(V180:W180)=2, SUM(V180:W180), "No"), "")</f>
        <v>No</v>
      </c>
      <c r="AC180" s="31" t="str">
        <f aca="false">Table4[[#This Row],[Club]]&amp;":"&amp;Table4[[#Headers],[Female]]</f>
        <v>:Female</v>
      </c>
    </row>
    <row r="181" customFormat="false" ht="15" hidden="false" customHeight="false" outlineLevel="0" collapsed="false">
      <c r="A181" s="22" t="n">
        <v>180</v>
      </c>
      <c r="B181" s="22" t="str">
        <f aca="false">IFERROR(VLOOKUP($A$1&amp;":"&amp;A181,'Finish order'!C:K,6,FALSE()),"")</f>
        <v/>
      </c>
      <c r="C181" s="22" t="str">
        <f aca="false">IFERROR(VLOOKUP(A$1&amp;":"&amp;A181,'Finish order'!$C:$K,9,FALSE()),"")</f>
        <v/>
      </c>
      <c r="D181" s="22" t="str">
        <f aca="false">IFERROR(VLOOKUP(A$1&amp;":"&amp;A181,'Finish order'!$C:$K,7,FALSE()),"")</f>
        <v/>
      </c>
      <c r="E181" s="30" t="str">
        <f aca="false">IFERROR(VLOOKUP($A$1&amp;":"&amp;A181,'Finish order'!C:K,5,FALSE()),"")</f>
        <v/>
      </c>
      <c r="F181" s="22" t="str">
        <f aca="false">IFERROR(VLOOKUP($A$1&amp;":"&amp;A181,'Finish order'!C:K,4,FALSE()),"")</f>
        <v/>
      </c>
      <c r="G181" s="31" t="str">
        <f aca="false" t="array" ref="G181:G181">IFERROR(SMALL(IF($D$2:$D1090=D181,$A$2:$A$911*1.001),1),"")</f>
        <v/>
      </c>
      <c r="H181" s="31" t="str">
        <f aca="false" t="array" ref="H181:H181">IFERROR(SMALL(IF($D$2:$D1090=D181,$A$2:$A$911*1.0001),2),"")</f>
        <v/>
      </c>
      <c r="I181" s="31" t="str">
        <f aca="false" t="array" ref="I181:I181">IFERROR(SMALL(IF($D$2:$D1090=D181,$A$2:$A$911*1.00001),3),"")</f>
        <v/>
      </c>
      <c r="J181" s="31" t="str">
        <f aca="false" t="array" ref="J181:J181">IFERROR(SMALL(IF($D$2:$D1090=D181,$A$2:$A$911*1.000001),4),"")</f>
        <v/>
      </c>
      <c r="K181" s="31" t="str">
        <f aca="false">IF(A181&lt;&gt;"", IF(COUNT(G181:J181)=4, SUM(G181:J181), "No"), "")</f>
        <v>No</v>
      </c>
      <c r="L181" s="31" t="str">
        <f aca="false">IF(A181&lt;&gt;"", IF(COUNT(G181:I181)=3, SUM(G181:I181), "No"), "")</f>
        <v>No</v>
      </c>
      <c r="M181" s="31" t="str">
        <f aca="false">IF(A181&lt;&gt;"", IF(COUNT(G181:H181)=2, SUM(G181:H181), "No"), "")</f>
        <v>No</v>
      </c>
      <c r="N181" s="31" t="str">
        <f aca="false">Table1[[#This Row],[Club]]&amp;":"&amp;Table1[[#Headers],[Male]]</f>
        <v>:Male</v>
      </c>
      <c r="P181" s="22" t="n">
        <v>180</v>
      </c>
      <c r="Q181" s="22" t="str">
        <f aca="false">IFERROR(VLOOKUP(P$1&amp;":"&amp;P181,'Finish order'!$C:$K,6,FALSE()),"")</f>
        <v/>
      </c>
      <c r="R181" s="22" t="str">
        <f aca="false">IFERROR(VLOOKUP(P$1&amp;":"&amp;P181,'Finish order'!$C:$K,9,FALSE()),"")</f>
        <v/>
      </c>
      <c r="S181" s="22" t="str">
        <f aca="false">IFERROR(VLOOKUP(P$1&amp;":"&amp;P181,'Finish order'!$C:$K,7,FALSE()),"")</f>
        <v/>
      </c>
      <c r="T181" s="30" t="str">
        <f aca="false">IFERROR(VLOOKUP(P$1&amp;":"&amp;P181,'Finish order'!$C:$K,5,FALSE()),"")</f>
        <v/>
      </c>
      <c r="U181" s="22" t="str">
        <f aca="false">IFERROR(VLOOKUP(P$1&amp;":"&amp;P181,'Finish order'!$C:$K,4,FALSE()),"")</f>
        <v/>
      </c>
      <c r="V181" s="31" t="str">
        <f aca="false" t="array" ref="V181:V181">IFERROR(SMALL(IF($S$2:$S1090=S181,$P$2:$P$911*1.001),1),"")</f>
        <v/>
      </c>
      <c r="W181" s="31" t="str">
        <f aca="false" t="array" ref="W181:W181">IFERROR(SMALL(IF($S$2:$S1090=S181,$P$2:$P$911*1.0001),2),"")</f>
        <v/>
      </c>
      <c r="X181" s="31" t="str">
        <f aca="false" t="array" ref="X181:X181">IFERROR(SMALL(IF($S$2:$S1090=S181,$P$2:$P$911*1.00001),3),"")</f>
        <v/>
      </c>
      <c r="Y181" s="31" t="str">
        <f aca="false" t="array" ref="Y181:Y181">IFERROR(SMALL(IF($S$2:$S1090=S181,$P$2:$P$911*1.000001),4),"")</f>
        <v/>
      </c>
      <c r="Z181" s="31" t="str">
        <f aca="false">IF(P181&lt;&gt;"", IF(COUNT(V181:Y181)=4, SUM(V181:Y181), "No"), "")</f>
        <v>No</v>
      </c>
      <c r="AA181" s="31" t="str">
        <f aca="false">IF(P181&lt;&gt;"", IF(COUNT(V181:X181)=3, SUM(V181:X181), "No"), "")</f>
        <v>No</v>
      </c>
      <c r="AB181" s="31" t="str">
        <f aca="false">IF(P181&lt;&gt;"", IF(COUNT(V181:W181)=2, SUM(V181:W181), "No"), "")</f>
        <v>No</v>
      </c>
      <c r="AC181" s="31" t="str">
        <f aca="false">Table4[[#This Row],[Club]]&amp;":"&amp;Table4[[#Headers],[Female]]</f>
        <v>:Female</v>
      </c>
    </row>
    <row r="182" customFormat="false" ht="15" hidden="false" customHeight="false" outlineLevel="0" collapsed="false">
      <c r="A182" s="22" t="n">
        <v>181</v>
      </c>
      <c r="B182" s="22" t="str">
        <f aca="false">IFERROR(VLOOKUP($A$1&amp;":"&amp;A182,'Finish order'!C:K,6,FALSE()),"")</f>
        <v/>
      </c>
      <c r="C182" s="22" t="str">
        <f aca="false">IFERROR(VLOOKUP(A$1&amp;":"&amp;A182,'Finish order'!$C:$K,9,FALSE()),"")</f>
        <v/>
      </c>
      <c r="D182" s="22" t="str">
        <f aca="false">IFERROR(VLOOKUP(A$1&amp;":"&amp;A182,'Finish order'!$C:$K,7,FALSE()),"")</f>
        <v/>
      </c>
      <c r="E182" s="30" t="str">
        <f aca="false">IFERROR(VLOOKUP($A$1&amp;":"&amp;A182,'Finish order'!C:K,5,FALSE()),"")</f>
        <v/>
      </c>
      <c r="F182" s="22" t="str">
        <f aca="false">IFERROR(VLOOKUP($A$1&amp;":"&amp;A182,'Finish order'!C:K,4,FALSE()),"")</f>
        <v/>
      </c>
      <c r="G182" s="31" t="str">
        <f aca="false" t="array" ref="G182:G182">IFERROR(SMALL(IF($D$2:$D1091=D182,$A$2:$A$911*1.001),1),"")</f>
        <v/>
      </c>
      <c r="H182" s="31" t="str">
        <f aca="false" t="array" ref="H182:H182">IFERROR(SMALL(IF($D$2:$D1091=D182,$A$2:$A$911*1.0001),2),"")</f>
        <v/>
      </c>
      <c r="I182" s="31" t="str">
        <f aca="false" t="array" ref="I182:I182">IFERROR(SMALL(IF($D$2:$D1091=D182,$A$2:$A$911*1.00001),3),"")</f>
        <v/>
      </c>
      <c r="J182" s="31" t="str">
        <f aca="false" t="array" ref="J182:J182">IFERROR(SMALL(IF($D$2:$D1091=D182,$A$2:$A$911*1.000001),4),"")</f>
        <v/>
      </c>
      <c r="K182" s="31" t="str">
        <f aca="false">IF(A182&lt;&gt;"", IF(COUNT(G182:J182)=4, SUM(G182:J182), "No"), "")</f>
        <v>No</v>
      </c>
      <c r="L182" s="31" t="str">
        <f aca="false">IF(A182&lt;&gt;"", IF(COUNT(G182:I182)=3, SUM(G182:I182), "No"), "")</f>
        <v>No</v>
      </c>
      <c r="M182" s="31" t="str">
        <f aca="false">IF(A182&lt;&gt;"", IF(COUNT(G182:H182)=2, SUM(G182:H182), "No"), "")</f>
        <v>No</v>
      </c>
      <c r="N182" s="31" t="str">
        <f aca="false">Table1[[#This Row],[Club]]&amp;":"&amp;Table1[[#Headers],[Male]]</f>
        <v>:Male</v>
      </c>
      <c r="P182" s="22" t="n">
        <v>181</v>
      </c>
      <c r="Q182" s="22" t="str">
        <f aca="false">IFERROR(VLOOKUP(P$1&amp;":"&amp;P182,'Finish order'!$C:$K,6,FALSE()),"")</f>
        <v/>
      </c>
      <c r="R182" s="22" t="str">
        <f aca="false">IFERROR(VLOOKUP(P$1&amp;":"&amp;P182,'Finish order'!$C:$K,9,FALSE()),"")</f>
        <v/>
      </c>
      <c r="S182" s="22" t="str">
        <f aca="false">IFERROR(VLOOKUP(P$1&amp;":"&amp;P182,'Finish order'!$C:$K,7,FALSE()),"")</f>
        <v/>
      </c>
      <c r="T182" s="30" t="str">
        <f aca="false">IFERROR(VLOOKUP(P$1&amp;":"&amp;P182,'Finish order'!$C:$K,5,FALSE()),"")</f>
        <v/>
      </c>
      <c r="U182" s="22" t="str">
        <f aca="false">IFERROR(VLOOKUP(P$1&amp;":"&amp;P182,'Finish order'!$C:$K,4,FALSE()),"")</f>
        <v/>
      </c>
      <c r="V182" s="31" t="str">
        <f aca="false" t="array" ref="V182:V182">IFERROR(SMALL(IF($S$2:$S1091=S182,$P$2:$P$911*1.001),1),"")</f>
        <v/>
      </c>
      <c r="W182" s="31" t="str">
        <f aca="false" t="array" ref="W182:W182">IFERROR(SMALL(IF($S$2:$S1091=S182,$P$2:$P$911*1.0001),2),"")</f>
        <v/>
      </c>
      <c r="X182" s="31" t="str">
        <f aca="false" t="array" ref="X182:X182">IFERROR(SMALL(IF($S$2:$S1091=S182,$P$2:$P$911*1.00001),3),"")</f>
        <v/>
      </c>
      <c r="Y182" s="31" t="str">
        <f aca="false" t="array" ref="Y182:Y182">IFERROR(SMALL(IF($S$2:$S1091=S182,$P$2:$P$911*1.000001),4),"")</f>
        <v/>
      </c>
      <c r="Z182" s="31" t="str">
        <f aca="false">IF(P182&lt;&gt;"", IF(COUNT(V182:Y182)=4, SUM(V182:Y182), "No"), "")</f>
        <v>No</v>
      </c>
      <c r="AA182" s="31" t="str">
        <f aca="false">IF(P182&lt;&gt;"", IF(COUNT(V182:X182)=3, SUM(V182:X182), "No"), "")</f>
        <v>No</v>
      </c>
      <c r="AB182" s="31" t="str">
        <f aca="false">IF(P182&lt;&gt;"", IF(COUNT(V182:W182)=2, SUM(V182:W182), "No"), "")</f>
        <v>No</v>
      </c>
      <c r="AC182" s="31" t="str">
        <f aca="false">Table4[[#This Row],[Club]]&amp;":"&amp;Table4[[#Headers],[Female]]</f>
        <v>:Female</v>
      </c>
    </row>
    <row r="183" customFormat="false" ht="15" hidden="false" customHeight="false" outlineLevel="0" collapsed="false">
      <c r="A183" s="22" t="n">
        <v>182</v>
      </c>
      <c r="B183" s="22" t="str">
        <f aca="false">IFERROR(VLOOKUP($A$1&amp;":"&amp;A183,'Finish order'!C:K,6,FALSE()),"")</f>
        <v/>
      </c>
      <c r="C183" s="22" t="str">
        <f aca="false">IFERROR(VLOOKUP(A$1&amp;":"&amp;A183,'Finish order'!$C:$K,9,FALSE()),"")</f>
        <v/>
      </c>
      <c r="D183" s="22" t="str">
        <f aca="false">IFERROR(VLOOKUP(A$1&amp;":"&amp;A183,'Finish order'!$C:$K,7,FALSE()),"")</f>
        <v/>
      </c>
      <c r="E183" s="30" t="str">
        <f aca="false">IFERROR(VLOOKUP($A$1&amp;":"&amp;A183,'Finish order'!C:K,5,FALSE()),"")</f>
        <v/>
      </c>
      <c r="F183" s="22" t="str">
        <f aca="false">IFERROR(VLOOKUP($A$1&amp;":"&amp;A183,'Finish order'!C:K,4,FALSE()),"")</f>
        <v/>
      </c>
      <c r="G183" s="31" t="str">
        <f aca="false" t="array" ref="G183:G183">IFERROR(SMALL(IF($D$2:$D1092=D183,$A$2:$A$911*1.001),1),"")</f>
        <v/>
      </c>
      <c r="H183" s="31" t="str">
        <f aca="false" t="array" ref="H183:H183">IFERROR(SMALL(IF($D$2:$D1092=D183,$A$2:$A$911*1.0001),2),"")</f>
        <v/>
      </c>
      <c r="I183" s="31" t="str">
        <f aca="false" t="array" ref="I183:I183">IFERROR(SMALL(IF($D$2:$D1092=D183,$A$2:$A$911*1.00001),3),"")</f>
        <v/>
      </c>
      <c r="J183" s="31" t="str">
        <f aca="false" t="array" ref="J183:J183">IFERROR(SMALL(IF($D$2:$D1092=D183,$A$2:$A$911*1.000001),4),"")</f>
        <v/>
      </c>
      <c r="K183" s="31" t="str">
        <f aca="false">IF(A183&lt;&gt;"", IF(COUNT(G183:J183)=4, SUM(G183:J183), "No"), "")</f>
        <v>No</v>
      </c>
      <c r="L183" s="31" t="str">
        <f aca="false">IF(A183&lt;&gt;"", IF(COUNT(G183:I183)=3, SUM(G183:I183), "No"), "")</f>
        <v>No</v>
      </c>
      <c r="M183" s="31" t="str">
        <f aca="false">IF(A183&lt;&gt;"", IF(COUNT(G183:H183)=2, SUM(G183:H183), "No"), "")</f>
        <v>No</v>
      </c>
      <c r="N183" s="31" t="str">
        <f aca="false">Table1[[#This Row],[Club]]&amp;":"&amp;Table1[[#Headers],[Male]]</f>
        <v>:Male</v>
      </c>
      <c r="P183" s="22" t="n">
        <v>182</v>
      </c>
      <c r="Q183" s="22" t="str">
        <f aca="false">IFERROR(VLOOKUP(P$1&amp;":"&amp;P183,'Finish order'!$C:$K,6,FALSE()),"")</f>
        <v/>
      </c>
      <c r="R183" s="22" t="str">
        <f aca="false">IFERROR(VLOOKUP(P$1&amp;":"&amp;P183,'Finish order'!$C:$K,9,FALSE()),"")</f>
        <v/>
      </c>
      <c r="S183" s="22" t="str">
        <f aca="false">IFERROR(VLOOKUP(P$1&amp;":"&amp;P183,'Finish order'!$C:$K,7,FALSE()),"")</f>
        <v/>
      </c>
      <c r="T183" s="30" t="str">
        <f aca="false">IFERROR(VLOOKUP(P$1&amp;":"&amp;P183,'Finish order'!$C:$K,5,FALSE()),"")</f>
        <v/>
      </c>
      <c r="U183" s="22" t="str">
        <f aca="false">IFERROR(VLOOKUP(P$1&amp;":"&amp;P183,'Finish order'!$C:$K,4,FALSE()),"")</f>
        <v/>
      </c>
      <c r="V183" s="31" t="str">
        <f aca="false" t="array" ref="V183:V183">IFERROR(SMALL(IF($S$2:$S1092=S183,$P$2:$P$911*1.001),1),"")</f>
        <v/>
      </c>
      <c r="W183" s="31" t="str">
        <f aca="false" t="array" ref="W183:W183">IFERROR(SMALL(IF($S$2:$S1092=S183,$P$2:$P$911*1.0001),2),"")</f>
        <v/>
      </c>
      <c r="X183" s="31" t="str">
        <f aca="false" t="array" ref="X183:X183">IFERROR(SMALL(IF($S$2:$S1092=S183,$P$2:$P$911*1.00001),3),"")</f>
        <v/>
      </c>
      <c r="Y183" s="31" t="str">
        <f aca="false" t="array" ref="Y183:Y183">IFERROR(SMALL(IF($S$2:$S1092=S183,$P$2:$P$911*1.000001),4),"")</f>
        <v/>
      </c>
      <c r="Z183" s="31" t="str">
        <f aca="false">IF(P183&lt;&gt;"", IF(COUNT(V183:Y183)=4, SUM(V183:Y183), "No"), "")</f>
        <v>No</v>
      </c>
      <c r="AA183" s="31" t="str">
        <f aca="false">IF(P183&lt;&gt;"", IF(COUNT(V183:X183)=3, SUM(V183:X183), "No"), "")</f>
        <v>No</v>
      </c>
      <c r="AB183" s="31" t="str">
        <f aca="false">IF(P183&lt;&gt;"", IF(COUNT(V183:W183)=2, SUM(V183:W183), "No"), "")</f>
        <v>No</v>
      </c>
      <c r="AC183" s="31" t="str">
        <f aca="false">Table4[[#This Row],[Club]]&amp;":"&amp;Table4[[#Headers],[Female]]</f>
        <v>:Female</v>
      </c>
    </row>
    <row r="184" customFormat="false" ht="15" hidden="false" customHeight="false" outlineLevel="0" collapsed="false">
      <c r="A184" s="22" t="n">
        <v>183</v>
      </c>
      <c r="B184" s="22" t="str">
        <f aca="false">IFERROR(VLOOKUP($A$1&amp;":"&amp;A184,'Finish order'!C:K,6,FALSE()),"")</f>
        <v/>
      </c>
      <c r="C184" s="22" t="str">
        <f aca="false">IFERROR(VLOOKUP(A$1&amp;":"&amp;A184,'Finish order'!$C:$K,9,FALSE()),"")</f>
        <v/>
      </c>
      <c r="D184" s="22" t="str">
        <f aca="false">IFERROR(VLOOKUP(A$1&amp;":"&amp;A184,'Finish order'!$C:$K,7,FALSE()),"")</f>
        <v/>
      </c>
      <c r="E184" s="30" t="str">
        <f aca="false">IFERROR(VLOOKUP($A$1&amp;":"&amp;A184,'Finish order'!C:K,5,FALSE()),"")</f>
        <v/>
      </c>
      <c r="F184" s="22" t="str">
        <f aca="false">IFERROR(VLOOKUP($A$1&amp;":"&amp;A184,'Finish order'!C:K,4,FALSE()),"")</f>
        <v/>
      </c>
      <c r="G184" s="31" t="str">
        <f aca="false" t="array" ref="G184:G184">IFERROR(SMALL(IF($D$2:$D1093=D184,$A$2:$A$911*1.001),1),"")</f>
        <v/>
      </c>
      <c r="H184" s="31" t="str">
        <f aca="false" t="array" ref="H184:H184">IFERROR(SMALL(IF($D$2:$D1093=D184,$A$2:$A$911*1.0001),2),"")</f>
        <v/>
      </c>
      <c r="I184" s="31" t="str">
        <f aca="false" t="array" ref="I184:I184">IFERROR(SMALL(IF($D$2:$D1093=D184,$A$2:$A$911*1.00001),3),"")</f>
        <v/>
      </c>
      <c r="J184" s="31" t="str">
        <f aca="false" t="array" ref="J184:J184">IFERROR(SMALL(IF($D$2:$D1093=D184,$A$2:$A$911*1.000001),4),"")</f>
        <v/>
      </c>
      <c r="K184" s="31" t="str">
        <f aca="false">IF(A184&lt;&gt;"", IF(COUNT(G184:J184)=4, SUM(G184:J184), "No"), "")</f>
        <v>No</v>
      </c>
      <c r="L184" s="31" t="str">
        <f aca="false">IF(A184&lt;&gt;"", IF(COUNT(G184:I184)=3, SUM(G184:I184), "No"), "")</f>
        <v>No</v>
      </c>
      <c r="M184" s="31" t="str">
        <f aca="false">IF(A184&lt;&gt;"", IF(COUNT(G184:H184)=2, SUM(G184:H184), "No"), "")</f>
        <v>No</v>
      </c>
      <c r="N184" s="31" t="str">
        <f aca="false">Table1[[#This Row],[Club]]&amp;":"&amp;Table1[[#Headers],[Male]]</f>
        <v>:Male</v>
      </c>
      <c r="P184" s="22" t="n">
        <v>183</v>
      </c>
      <c r="Q184" s="22" t="str">
        <f aca="false">IFERROR(VLOOKUP(P$1&amp;":"&amp;P184,'Finish order'!$C:$K,6,FALSE()),"")</f>
        <v/>
      </c>
      <c r="R184" s="22" t="str">
        <f aca="false">IFERROR(VLOOKUP(P$1&amp;":"&amp;P184,'Finish order'!$C:$K,9,FALSE()),"")</f>
        <v/>
      </c>
      <c r="S184" s="22" t="str">
        <f aca="false">IFERROR(VLOOKUP(P$1&amp;":"&amp;P184,'Finish order'!$C:$K,7,FALSE()),"")</f>
        <v/>
      </c>
      <c r="T184" s="30" t="str">
        <f aca="false">IFERROR(VLOOKUP(P$1&amp;":"&amp;P184,'Finish order'!$C:$K,5,FALSE()),"")</f>
        <v/>
      </c>
      <c r="U184" s="22" t="str">
        <f aca="false">IFERROR(VLOOKUP(P$1&amp;":"&amp;P184,'Finish order'!$C:$K,4,FALSE()),"")</f>
        <v/>
      </c>
      <c r="V184" s="31" t="str">
        <f aca="false" t="array" ref="V184:V184">IFERROR(SMALL(IF($S$2:$S1093=S184,$P$2:$P$911*1.001),1),"")</f>
        <v/>
      </c>
      <c r="W184" s="31" t="str">
        <f aca="false" t="array" ref="W184:W184">IFERROR(SMALL(IF($S$2:$S1093=S184,$P$2:$P$911*1.0001),2),"")</f>
        <v/>
      </c>
      <c r="X184" s="31" t="str">
        <f aca="false" t="array" ref="X184:X184">IFERROR(SMALL(IF($S$2:$S1093=S184,$P$2:$P$911*1.00001),3),"")</f>
        <v/>
      </c>
      <c r="Y184" s="31" t="str">
        <f aca="false" t="array" ref="Y184:Y184">IFERROR(SMALL(IF($S$2:$S1093=S184,$P$2:$P$911*1.000001),4),"")</f>
        <v/>
      </c>
      <c r="Z184" s="31" t="str">
        <f aca="false">IF(P184&lt;&gt;"", IF(COUNT(V184:Y184)=4, SUM(V184:Y184), "No"), "")</f>
        <v>No</v>
      </c>
      <c r="AA184" s="31" t="str">
        <f aca="false">IF(P184&lt;&gt;"", IF(COUNT(V184:X184)=3, SUM(V184:X184), "No"), "")</f>
        <v>No</v>
      </c>
      <c r="AB184" s="31" t="str">
        <f aca="false">IF(P184&lt;&gt;"", IF(COUNT(V184:W184)=2, SUM(V184:W184), "No"), "")</f>
        <v>No</v>
      </c>
      <c r="AC184" s="31" t="str">
        <f aca="false">Table4[[#This Row],[Club]]&amp;":"&amp;Table4[[#Headers],[Female]]</f>
        <v>:Female</v>
      </c>
    </row>
    <row r="185" customFormat="false" ht="15" hidden="false" customHeight="false" outlineLevel="0" collapsed="false">
      <c r="A185" s="22" t="n">
        <v>184</v>
      </c>
      <c r="B185" s="22" t="str">
        <f aca="false">IFERROR(VLOOKUP($A$1&amp;":"&amp;A185,'Finish order'!C:K,6,FALSE()),"")</f>
        <v/>
      </c>
      <c r="C185" s="22" t="str">
        <f aca="false">IFERROR(VLOOKUP(A$1&amp;":"&amp;A185,'Finish order'!$C:$K,9,FALSE()),"")</f>
        <v/>
      </c>
      <c r="D185" s="22" t="str">
        <f aca="false">IFERROR(VLOOKUP(A$1&amp;":"&amp;A185,'Finish order'!$C:$K,7,FALSE()),"")</f>
        <v/>
      </c>
      <c r="E185" s="30" t="str">
        <f aca="false">IFERROR(VLOOKUP($A$1&amp;":"&amp;A185,'Finish order'!C:K,5,FALSE()),"")</f>
        <v/>
      </c>
      <c r="F185" s="22" t="str">
        <f aca="false">IFERROR(VLOOKUP($A$1&amp;":"&amp;A185,'Finish order'!C:K,4,FALSE()),"")</f>
        <v/>
      </c>
      <c r="G185" s="31" t="str">
        <f aca="false" t="array" ref="G185:G185">IFERROR(SMALL(IF($D$2:$D1094=D185,$A$2:$A$911*1.001),1),"")</f>
        <v/>
      </c>
      <c r="H185" s="31" t="str">
        <f aca="false" t="array" ref="H185:H185">IFERROR(SMALL(IF($D$2:$D1094=D185,$A$2:$A$911*1.0001),2),"")</f>
        <v/>
      </c>
      <c r="I185" s="31" t="str">
        <f aca="false" t="array" ref="I185:I185">IFERROR(SMALL(IF($D$2:$D1094=D185,$A$2:$A$911*1.00001),3),"")</f>
        <v/>
      </c>
      <c r="J185" s="31" t="str">
        <f aca="false" t="array" ref="J185:J185">IFERROR(SMALL(IF($D$2:$D1094=D185,$A$2:$A$911*1.000001),4),"")</f>
        <v/>
      </c>
      <c r="K185" s="31" t="str">
        <f aca="false">IF(A185&lt;&gt;"", IF(COUNT(G185:J185)=4, SUM(G185:J185), "No"), "")</f>
        <v>No</v>
      </c>
      <c r="L185" s="31" t="str">
        <f aca="false">IF(A185&lt;&gt;"", IF(COUNT(G185:I185)=3, SUM(G185:I185), "No"), "")</f>
        <v>No</v>
      </c>
      <c r="M185" s="31" t="str">
        <f aca="false">IF(A185&lt;&gt;"", IF(COUNT(G185:H185)=2, SUM(G185:H185), "No"), "")</f>
        <v>No</v>
      </c>
      <c r="N185" s="31" t="str">
        <f aca="false">Table1[[#This Row],[Club]]&amp;":"&amp;Table1[[#Headers],[Male]]</f>
        <v>:Male</v>
      </c>
      <c r="P185" s="22" t="n">
        <v>184</v>
      </c>
      <c r="Q185" s="22" t="str">
        <f aca="false">IFERROR(VLOOKUP(P$1&amp;":"&amp;P185,'Finish order'!$C:$K,6,FALSE()),"")</f>
        <v/>
      </c>
      <c r="R185" s="22" t="str">
        <f aca="false">IFERROR(VLOOKUP(P$1&amp;":"&amp;P185,'Finish order'!$C:$K,9,FALSE()),"")</f>
        <v/>
      </c>
      <c r="S185" s="22" t="str">
        <f aca="false">IFERROR(VLOOKUP(P$1&amp;":"&amp;P185,'Finish order'!$C:$K,7,FALSE()),"")</f>
        <v/>
      </c>
      <c r="T185" s="30" t="str">
        <f aca="false">IFERROR(VLOOKUP(P$1&amp;":"&amp;P185,'Finish order'!$C:$K,5,FALSE()),"")</f>
        <v/>
      </c>
      <c r="U185" s="22" t="str">
        <f aca="false">IFERROR(VLOOKUP(P$1&amp;":"&amp;P185,'Finish order'!$C:$K,4,FALSE()),"")</f>
        <v/>
      </c>
      <c r="V185" s="31" t="str">
        <f aca="false" t="array" ref="V185:V185">IFERROR(SMALL(IF($S$2:$S1094=S185,$P$2:$P$911*1.001),1),"")</f>
        <v/>
      </c>
      <c r="W185" s="31" t="str">
        <f aca="false" t="array" ref="W185:W185">IFERROR(SMALL(IF($S$2:$S1094=S185,$P$2:$P$911*1.0001),2),"")</f>
        <v/>
      </c>
      <c r="X185" s="31" t="str">
        <f aca="false" t="array" ref="X185:X185">IFERROR(SMALL(IF($S$2:$S1094=S185,$P$2:$P$911*1.00001),3),"")</f>
        <v/>
      </c>
      <c r="Y185" s="31" t="str">
        <f aca="false" t="array" ref="Y185:Y185">IFERROR(SMALL(IF($S$2:$S1094=S185,$P$2:$P$911*1.000001),4),"")</f>
        <v/>
      </c>
      <c r="Z185" s="31" t="str">
        <f aca="false">IF(P185&lt;&gt;"", IF(COUNT(V185:Y185)=4, SUM(V185:Y185), "No"), "")</f>
        <v>No</v>
      </c>
      <c r="AA185" s="31" t="str">
        <f aca="false">IF(P185&lt;&gt;"", IF(COUNT(V185:X185)=3, SUM(V185:X185), "No"), "")</f>
        <v>No</v>
      </c>
      <c r="AB185" s="31" t="str">
        <f aca="false">IF(P185&lt;&gt;"", IF(COUNT(V185:W185)=2, SUM(V185:W185), "No"), "")</f>
        <v>No</v>
      </c>
      <c r="AC185" s="31" t="str">
        <f aca="false">Table4[[#This Row],[Club]]&amp;":"&amp;Table4[[#Headers],[Female]]</f>
        <v>:Female</v>
      </c>
    </row>
    <row r="186" customFormat="false" ht="15" hidden="false" customHeight="false" outlineLevel="0" collapsed="false">
      <c r="A186" s="22" t="n">
        <v>185</v>
      </c>
      <c r="B186" s="22" t="str">
        <f aca="false">IFERROR(VLOOKUP($A$1&amp;":"&amp;A186,'Finish order'!C:K,6,FALSE()),"")</f>
        <v/>
      </c>
      <c r="C186" s="22" t="str">
        <f aca="false">IFERROR(VLOOKUP(A$1&amp;":"&amp;A186,'Finish order'!$C:$K,9,FALSE()),"")</f>
        <v/>
      </c>
      <c r="D186" s="22" t="str">
        <f aca="false">IFERROR(VLOOKUP(A$1&amp;":"&amp;A186,'Finish order'!$C:$K,7,FALSE()),"")</f>
        <v/>
      </c>
      <c r="E186" s="30" t="str">
        <f aca="false">IFERROR(VLOOKUP($A$1&amp;":"&amp;A186,'Finish order'!C:K,5,FALSE()),"")</f>
        <v/>
      </c>
      <c r="F186" s="22" t="str">
        <f aca="false">IFERROR(VLOOKUP($A$1&amp;":"&amp;A186,'Finish order'!C:K,4,FALSE()),"")</f>
        <v/>
      </c>
      <c r="G186" s="31" t="str">
        <f aca="false" t="array" ref="G186:G186">IFERROR(SMALL(IF($D$2:$D1095=D186,$A$2:$A$911*1.001),1),"")</f>
        <v/>
      </c>
      <c r="H186" s="31" t="str">
        <f aca="false" t="array" ref="H186:H186">IFERROR(SMALL(IF($D$2:$D1095=D186,$A$2:$A$911*1.0001),2),"")</f>
        <v/>
      </c>
      <c r="I186" s="31" t="str">
        <f aca="false" t="array" ref="I186:I186">IFERROR(SMALL(IF($D$2:$D1095=D186,$A$2:$A$911*1.00001),3),"")</f>
        <v/>
      </c>
      <c r="J186" s="31" t="str">
        <f aca="false" t="array" ref="J186:J186">IFERROR(SMALL(IF($D$2:$D1095=D186,$A$2:$A$911*1.000001),4),"")</f>
        <v/>
      </c>
      <c r="K186" s="31" t="str">
        <f aca="false">IF(A186&lt;&gt;"", IF(COUNT(G186:J186)=4, SUM(G186:J186), "No"), "")</f>
        <v>No</v>
      </c>
      <c r="L186" s="31" t="str">
        <f aca="false">IF(A186&lt;&gt;"", IF(COUNT(G186:I186)=3, SUM(G186:I186), "No"), "")</f>
        <v>No</v>
      </c>
      <c r="M186" s="31" t="str">
        <f aca="false">IF(A186&lt;&gt;"", IF(COUNT(G186:H186)=2, SUM(G186:H186), "No"), "")</f>
        <v>No</v>
      </c>
      <c r="N186" s="31" t="str">
        <f aca="false">Table1[[#This Row],[Club]]&amp;":"&amp;Table1[[#Headers],[Male]]</f>
        <v>:Male</v>
      </c>
      <c r="P186" s="22" t="n">
        <v>185</v>
      </c>
      <c r="Q186" s="22" t="str">
        <f aca="false">IFERROR(VLOOKUP(P$1&amp;":"&amp;P186,'Finish order'!$C:$K,6,FALSE()),"")</f>
        <v/>
      </c>
      <c r="R186" s="22" t="str">
        <f aca="false">IFERROR(VLOOKUP(P$1&amp;":"&amp;P186,'Finish order'!$C:$K,9,FALSE()),"")</f>
        <v/>
      </c>
      <c r="S186" s="22" t="str">
        <f aca="false">IFERROR(VLOOKUP(P$1&amp;":"&amp;P186,'Finish order'!$C:$K,7,FALSE()),"")</f>
        <v/>
      </c>
      <c r="T186" s="30" t="str">
        <f aca="false">IFERROR(VLOOKUP(P$1&amp;":"&amp;P186,'Finish order'!$C:$K,5,FALSE()),"")</f>
        <v/>
      </c>
      <c r="U186" s="22" t="str">
        <f aca="false">IFERROR(VLOOKUP(P$1&amp;":"&amp;P186,'Finish order'!$C:$K,4,FALSE()),"")</f>
        <v/>
      </c>
      <c r="V186" s="31" t="str">
        <f aca="false" t="array" ref="V186:V186">IFERROR(SMALL(IF($S$2:$S1095=S186,$P$2:$P$911*1.001),1),"")</f>
        <v/>
      </c>
      <c r="W186" s="31" t="str">
        <f aca="false" t="array" ref="W186:W186">IFERROR(SMALL(IF($S$2:$S1095=S186,$P$2:$P$911*1.0001),2),"")</f>
        <v/>
      </c>
      <c r="X186" s="31" t="str">
        <f aca="false" t="array" ref="X186:X186">IFERROR(SMALL(IF($S$2:$S1095=S186,$P$2:$P$911*1.00001),3),"")</f>
        <v/>
      </c>
      <c r="Y186" s="31" t="str">
        <f aca="false" t="array" ref="Y186:Y186">IFERROR(SMALL(IF($S$2:$S1095=S186,$P$2:$P$911*1.000001),4),"")</f>
        <v/>
      </c>
      <c r="Z186" s="31" t="str">
        <f aca="false">IF(P186&lt;&gt;"", IF(COUNT(V186:Y186)=4, SUM(V186:Y186), "No"), "")</f>
        <v>No</v>
      </c>
      <c r="AA186" s="31" t="str">
        <f aca="false">IF(P186&lt;&gt;"", IF(COUNT(V186:X186)=3, SUM(V186:X186), "No"), "")</f>
        <v>No</v>
      </c>
      <c r="AB186" s="31" t="str">
        <f aca="false">IF(P186&lt;&gt;"", IF(COUNT(V186:W186)=2, SUM(V186:W186), "No"), "")</f>
        <v>No</v>
      </c>
      <c r="AC186" s="31" t="str">
        <f aca="false">Table4[[#This Row],[Club]]&amp;":"&amp;Table4[[#Headers],[Female]]</f>
        <v>:Female</v>
      </c>
    </row>
    <row r="187" customFormat="false" ht="15" hidden="false" customHeight="false" outlineLevel="0" collapsed="false">
      <c r="A187" s="22" t="n">
        <v>186</v>
      </c>
      <c r="B187" s="22" t="str">
        <f aca="false">IFERROR(VLOOKUP($A$1&amp;":"&amp;A187,'Finish order'!C:K,6,FALSE()),"")</f>
        <v/>
      </c>
      <c r="C187" s="22" t="str">
        <f aca="false">IFERROR(VLOOKUP(A$1&amp;":"&amp;A187,'Finish order'!$C:$K,9,FALSE()),"")</f>
        <v/>
      </c>
      <c r="D187" s="22" t="str">
        <f aca="false">IFERROR(VLOOKUP(A$1&amp;":"&amp;A187,'Finish order'!$C:$K,7,FALSE()),"")</f>
        <v/>
      </c>
      <c r="E187" s="30" t="str">
        <f aca="false">IFERROR(VLOOKUP($A$1&amp;":"&amp;A187,'Finish order'!C:K,5,FALSE()),"")</f>
        <v/>
      </c>
      <c r="F187" s="22" t="str">
        <f aca="false">IFERROR(VLOOKUP($A$1&amp;":"&amp;A187,'Finish order'!C:K,4,FALSE()),"")</f>
        <v/>
      </c>
      <c r="G187" s="31" t="str">
        <f aca="false" t="array" ref="G187:G187">IFERROR(SMALL(IF($D$2:$D1096=D187,$A$2:$A$911*1.001),1),"")</f>
        <v/>
      </c>
      <c r="H187" s="31" t="str">
        <f aca="false" t="array" ref="H187:H187">IFERROR(SMALL(IF($D$2:$D1096=D187,$A$2:$A$911*1.0001),2),"")</f>
        <v/>
      </c>
      <c r="I187" s="31" t="str">
        <f aca="false" t="array" ref="I187:I187">IFERROR(SMALL(IF($D$2:$D1096=D187,$A$2:$A$911*1.00001),3),"")</f>
        <v/>
      </c>
      <c r="J187" s="31" t="str">
        <f aca="false" t="array" ref="J187:J187">IFERROR(SMALL(IF($D$2:$D1096=D187,$A$2:$A$911*1.000001),4),"")</f>
        <v/>
      </c>
      <c r="K187" s="31" t="str">
        <f aca="false">IF(A187&lt;&gt;"", IF(COUNT(G187:J187)=4, SUM(G187:J187), "No"), "")</f>
        <v>No</v>
      </c>
      <c r="L187" s="31" t="str">
        <f aca="false">IF(A187&lt;&gt;"", IF(COUNT(G187:I187)=3, SUM(G187:I187), "No"), "")</f>
        <v>No</v>
      </c>
      <c r="M187" s="31" t="str">
        <f aca="false">IF(A187&lt;&gt;"", IF(COUNT(G187:H187)=2, SUM(G187:H187), "No"), "")</f>
        <v>No</v>
      </c>
      <c r="N187" s="31" t="str">
        <f aca="false">Table1[[#This Row],[Club]]&amp;":"&amp;Table1[[#Headers],[Male]]</f>
        <v>:Male</v>
      </c>
      <c r="P187" s="22" t="n">
        <v>186</v>
      </c>
      <c r="Q187" s="22" t="str">
        <f aca="false">IFERROR(VLOOKUP(P$1&amp;":"&amp;P187,'Finish order'!$C:$K,6,FALSE()),"")</f>
        <v/>
      </c>
      <c r="R187" s="22" t="str">
        <f aca="false">IFERROR(VLOOKUP(P$1&amp;":"&amp;P187,'Finish order'!$C:$K,9,FALSE()),"")</f>
        <v/>
      </c>
      <c r="S187" s="22" t="str">
        <f aca="false">IFERROR(VLOOKUP(P$1&amp;":"&amp;P187,'Finish order'!$C:$K,7,FALSE()),"")</f>
        <v/>
      </c>
      <c r="T187" s="30" t="str">
        <f aca="false">IFERROR(VLOOKUP(P$1&amp;":"&amp;P187,'Finish order'!$C:$K,5,FALSE()),"")</f>
        <v/>
      </c>
      <c r="U187" s="22" t="str">
        <f aca="false">IFERROR(VLOOKUP(P$1&amp;":"&amp;P187,'Finish order'!$C:$K,4,FALSE()),"")</f>
        <v/>
      </c>
      <c r="V187" s="31" t="str">
        <f aca="false" t="array" ref="V187:V187">IFERROR(SMALL(IF($S$2:$S1096=S187,$P$2:$P$911*1.001),1),"")</f>
        <v/>
      </c>
      <c r="W187" s="31" t="str">
        <f aca="false" t="array" ref="W187:W187">IFERROR(SMALL(IF($S$2:$S1096=S187,$P$2:$P$911*1.0001),2),"")</f>
        <v/>
      </c>
      <c r="X187" s="31" t="str">
        <f aca="false" t="array" ref="X187:X187">IFERROR(SMALL(IF($S$2:$S1096=S187,$P$2:$P$911*1.00001),3),"")</f>
        <v/>
      </c>
      <c r="Y187" s="31" t="str">
        <f aca="false" t="array" ref="Y187:Y187">IFERROR(SMALL(IF($S$2:$S1096=S187,$P$2:$P$911*1.000001),4),"")</f>
        <v/>
      </c>
      <c r="Z187" s="31" t="str">
        <f aca="false">IF(P187&lt;&gt;"", IF(COUNT(V187:Y187)=4, SUM(V187:Y187), "No"), "")</f>
        <v>No</v>
      </c>
      <c r="AA187" s="31" t="str">
        <f aca="false">IF(P187&lt;&gt;"", IF(COUNT(V187:X187)=3, SUM(V187:X187), "No"), "")</f>
        <v>No</v>
      </c>
      <c r="AB187" s="31" t="str">
        <f aca="false">IF(P187&lt;&gt;"", IF(COUNT(V187:W187)=2, SUM(V187:W187), "No"), "")</f>
        <v>No</v>
      </c>
      <c r="AC187" s="31" t="str">
        <f aca="false">Table4[[#This Row],[Club]]&amp;":"&amp;Table4[[#Headers],[Female]]</f>
        <v>:Female</v>
      </c>
    </row>
    <row r="188" customFormat="false" ht="15" hidden="false" customHeight="false" outlineLevel="0" collapsed="false">
      <c r="A188" s="22" t="n">
        <v>187</v>
      </c>
      <c r="B188" s="22" t="str">
        <f aca="false">IFERROR(VLOOKUP($A$1&amp;":"&amp;A188,'Finish order'!C:K,6,FALSE()),"")</f>
        <v/>
      </c>
      <c r="C188" s="22" t="str">
        <f aca="false">IFERROR(VLOOKUP(A$1&amp;":"&amp;A188,'Finish order'!$C:$K,9,FALSE()),"")</f>
        <v/>
      </c>
      <c r="D188" s="22" t="str">
        <f aca="false">IFERROR(VLOOKUP(A$1&amp;":"&amp;A188,'Finish order'!$C:$K,7,FALSE()),"")</f>
        <v/>
      </c>
      <c r="E188" s="30" t="str">
        <f aca="false">IFERROR(VLOOKUP($A$1&amp;":"&amp;A188,'Finish order'!C:K,5,FALSE()),"")</f>
        <v/>
      </c>
      <c r="F188" s="22" t="str">
        <f aca="false">IFERROR(VLOOKUP($A$1&amp;":"&amp;A188,'Finish order'!C:K,4,FALSE()),"")</f>
        <v/>
      </c>
      <c r="G188" s="31" t="str">
        <f aca="false" t="array" ref="G188:G188">IFERROR(SMALL(IF($D$2:$D1097=D188,$A$2:$A$911*1.001),1),"")</f>
        <v/>
      </c>
      <c r="H188" s="31" t="str">
        <f aca="false" t="array" ref="H188:H188">IFERROR(SMALL(IF($D$2:$D1097=D188,$A$2:$A$911*1.0001),2),"")</f>
        <v/>
      </c>
      <c r="I188" s="31" t="str">
        <f aca="false" t="array" ref="I188:I188">IFERROR(SMALL(IF($D$2:$D1097=D188,$A$2:$A$911*1.00001),3),"")</f>
        <v/>
      </c>
      <c r="J188" s="31" t="str">
        <f aca="false" t="array" ref="J188:J188">IFERROR(SMALL(IF($D$2:$D1097=D188,$A$2:$A$911*1.000001),4),"")</f>
        <v/>
      </c>
      <c r="K188" s="31" t="str">
        <f aca="false">IF(A188&lt;&gt;"", IF(COUNT(G188:J188)=4, SUM(G188:J188), "No"), "")</f>
        <v>No</v>
      </c>
      <c r="L188" s="31" t="str">
        <f aca="false">IF(A188&lt;&gt;"", IF(COUNT(G188:I188)=3, SUM(G188:I188), "No"), "")</f>
        <v>No</v>
      </c>
      <c r="M188" s="31" t="str">
        <f aca="false">IF(A188&lt;&gt;"", IF(COUNT(G188:H188)=2, SUM(G188:H188), "No"), "")</f>
        <v>No</v>
      </c>
      <c r="N188" s="31" t="str">
        <f aca="false">Table1[[#This Row],[Club]]&amp;":"&amp;Table1[[#Headers],[Male]]</f>
        <v>:Male</v>
      </c>
      <c r="P188" s="22" t="n">
        <v>187</v>
      </c>
      <c r="Q188" s="22" t="str">
        <f aca="false">IFERROR(VLOOKUP(P$1&amp;":"&amp;P188,'Finish order'!$C:$K,6,FALSE()),"")</f>
        <v/>
      </c>
      <c r="R188" s="22" t="str">
        <f aca="false">IFERROR(VLOOKUP(P$1&amp;":"&amp;P188,'Finish order'!$C:$K,9,FALSE()),"")</f>
        <v/>
      </c>
      <c r="S188" s="22" t="str">
        <f aca="false">IFERROR(VLOOKUP(P$1&amp;":"&amp;P188,'Finish order'!$C:$K,7,FALSE()),"")</f>
        <v/>
      </c>
      <c r="T188" s="30" t="str">
        <f aca="false">IFERROR(VLOOKUP(P$1&amp;":"&amp;P188,'Finish order'!$C:$K,5,FALSE()),"")</f>
        <v/>
      </c>
      <c r="U188" s="22" t="str">
        <f aca="false">IFERROR(VLOOKUP(P$1&amp;":"&amp;P188,'Finish order'!$C:$K,4,FALSE()),"")</f>
        <v/>
      </c>
      <c r="V188" s="31" t="str">
        <f aca="false" t="array" ref="V188:V188">IFERROR(SMALL(IF($S$2:$S1097=S188,$P$2:$P$911*1.001),1),"")</f>
        <v/>
      </c>
      <c r="W188" s="31" t="str">
        <f aca="false" t="array" ref="W188:W188">IFERROR(SMALL(IF($S$2:$S1097=S188,$P$2:$P$911*1.0001),2),"")</f>
        <v/>
      </c>
      <c r="X188" s="31" t="str">
        <f aca="false" t="array" ref="X188:X188">IFERROR(SMALL(IF($S$2:$S1097=S188,$P$2:$P$911*1.00001),3),"")</f>
        <v/>
      </c>
      <c r="Y188" s="31" t="str">
        <f aca="false" t="array" ref="Y188:Y188">IFERROR(SMALL(IF($S$2:$S1097=S188,$P$2:$P$911*1.000001),4),"")</f>
        <v/>
      </c>
      <c r="Z188" s="31" t="str">
        <f aca="false">IF(P188&lt;&gt;"", IF(COUNT(V188:Y188)=4, SUM(V188:Y188), "No"), "")</f>
        <v>No</v>
      </c>
      <c r="AA188" s="31" t="str">
        <f aca="false">IF(P188&lt;&gt;"", IF(COUNT(V188:X188)=3, SUM(V188:X188), "No"), "")</f>
        <v>No</v>
      </c>
      <c r="AB188" s="31" t="str">
        <f aca="false">IF(P188&lt;&gt;"", IF(COUNT(V188:W188)=2, SUM(V188:W188), "No"), "")</f>
        <v>No</v>
      </c>
      <c r="AC188" s="31" t="str">
        <f aca="false">Table4[[#This Row],[Club]]&amp;":"&amp;Table4[[#Headers],[Female]]</f>
        <v>:Female</v>
      </c>
    </row>
    <row r="189" customFormat="false" ht="15" hidden="false" customHeight="false" outlineLevel="0" collapsed="false">
      <c r="A189" s="22" t="n">
        <v>188</v>
      </c>
      <c r="B189" s="22" t="str">
        <f aca="false">IFERROR(VLOOKUP($A$1&amp;":"&amp;A189,'Finish order'!C:K,6,FALSE()),"")</f>
        <v/>
      </c>
      <c r="C189" s="22" t="str">
        <f aca="false">IFERROR(VLOOKUP(A$1&amp;":"&amp;A189,'Finish order'!$C:$K,9,FALSE()),"")</f>
        <v/>
      </c>
      <c r="D189" s="22" t="str">
        <f aca="false">IFERROR(VLOOKUP(A$1&amp;":"&amp;A189,'Finish order'!$C:$K,7,FALSE()),"")</f>
        <v/>
      </c>
      <c r="E189" s="30" t="str">
        <f aca="false">IFERROR(VLOOKUP($A$1&amp;":"&amp;A189,'Finish order'!C:K,5,FALSE()),"")</f>
        <v/>
      </c>
      <c r="F189" s="22" t="str">
        <f aca="false">IFERROR(VLOOKUP($A$1&amp;":"&amp;A189,'Finish order'!C:K,4,FALSE()),"")</f>
        <v/>
      </c>
      <c r="G189" s="31" t="str">
        <f aca="false" t="array" ref="G189:G189">IFERROR(SMALL(IF($D$2:$D1098=D189,$A$2:$A$911*1.001),1),"")</f>
        <v/>
      </c>
      <c r="H189" s="31" t="str">
        <f aca="false" t="array" ref="H189:H189">IFERROR(SMALL(IF($D$2:$D1098=D189,$A$2:$A$911*1.0001),2),"")</f>
        <v/>
      </c>
      <c r="I189" s="31" t="str">
        <f aca="false" t="array" ref="I189:I189">IFERROR(SMALL(IF($D$2:$D1098=D189,$A$2:$A$911*1.00001),3),"")</f>
        <v/>
      </c>
      <c r="J189" s="31" t="str">
        <f aca="false" t="array" ref="J189:J189">IFERROR(SMALL(IF($D$2:$D1098=D189,$A$2:$A$911*1.000001),4),"")</f>
        <v/>
      </c>
      <c r="K189" s="31" t="str">
        <f aca="false">IF(A189&lt;&gt;"", IF(COUNT(G189:J189)=4, SUM(G189:J189), "No"), "")</f>
        <v>No</v>
      </c>
      <c r="L189" s="31" t="str">
        <f aca="false">IF(A189&lt;&gt;"", IF(COUNT(G189:I189)=3, SUM(G189:I189), "No"), "")</f>
        <v>No</v>
      </c>
      <c r="M189" s="31" t="str">
        <f aca="false">IF(A189&lt;&gt;"", IF(COUNT(G189:H189)=2, SUM(G189:H189), "No"), "")</f>
        <v>No</v>
      </c>
      <c r="N189" s="31" t="str">
        <f aca="false">Table1[[#This Row],[Club]]&amp;":"&amp;Table1[[#Headers],[Male]]</f>
        <v>:Male</v>
      </c>
      <c r="P189" s="22" t="n">
        <v>188</v>
      </c>
      <c r="Q189" s="22" t="str">
        <f aca="false">IFERROR(VLOOKUP(P$1&amp;":"&amp;P189,'Finish order'!$C:$K,6,FALSE()),"")</f>
        <v/>
      </c>
      <c r="R189" s="22" t="str">
        <f aca="false">IFERROR(VLOOKUP(P$1&amp;":"&amp;P189,'Finish order'!$C:$K,9,FALSE()),"")</f>
        <v/>
      </c>
      <c r="S189" s="22" t="str">
        <f aca="false">IFERROR(VLOOKUP(P$1&amp;":"&amp;P189,'Finish order'!$C:$K,7,FALSE()),"")</f>
        <v/>
      </c>
      <c r="T189" s="30" t="str">
        <f aca="false">IFERROR(VLOOKUP(P$1&amp;":"&amp;P189,'Finish order'!$C:$K,5,FALSE()),"")</f>
        <v/>
      </c>
      <c r="U189" s="22" t="str">
        <f aca="false">IFERROR(VLOOKUP(P$1&amp;":"&amp;P189,'Finish order'!$C:$K,4,FALSE()),"")</f>
        <v/>
      </c>
      <c r="V189" s="31" t="str">
        <f aca="false" t="array" ref="V189:V189">IFERROR(SMALL(IF($S$2:$S1098=S189,$P$2:$P$911*1.001),1),"")</f>
        <v/>
      </c>
      <c r="W189" s="31" t="str">
        <f aca="false" t="array" ref="W189:W189">IFERROR(SMALL(IF($S$2:$S1098=S189,$P$2:$P$911*1.0001),2),"")</f>
        <v/>
      </c>
      <c r="X189" s="31" t="str">
        <f aca="false" t="array" ref="X189:X189">IFERROR(SMALL(IF($S$2:$S1098=S189,$P$2:$P$911*1.00001),3),"")</f>
        <v/>
      </c>
      <c r="Y189" s="31" t="str">
        <f aca="false" t="array" ref="Y189:Y189">IFERROR(SMALL(IF($S$2:$S1098=S189,$P$2:$P$911*1.000001),4),"")</f>
        <v/>
      </c>
      <c r="Z189" s="31" t="str">
        <f aca="false">IF(P189&lt;&gt;"", IF(COUNT(V189:Y189)=4, SUM(V189:Y189), "No"), "")</f>
        <v>No</v>
      </c>
      <c r="AA189" s="31" t="str">
        <f aca="false">IF(P189&lt;&gt;"", IF(COUNT(V189:X189)=3, SUM(V189:X189), "No"), "")</f>
        <v>No</v>
      </c>
      <c r="AB189" s="31" t="str">
        <f aca="false">IF(P189&lt;&gt;"", IF(COUNT(V189:W189)=2, SUM(V189:W189), "No"), "")</f>
        <v>No</v>
      </c>
      <c r="AC189" s="31" t="str">
        <f aca="false">Table4[[#This Row],[Club]]&amp;":"&amp;Table4[[#Headers],[Female]]</f>
        <v>:Female</v>
      </c>
    </row>
    <row r="190" customFormat="false" ht="15" hidden="false" customHeight="false" outlineLevel="0" collapsed="false">
      <c r="A190" s="22" t="n">
        <v>189</v>
      </c>
      <c r="B190" s="22" t="str">
        <f aca="false">IFERROR(VLOOKUP($A$1&amp;":"&amp;A190,'Finish order'!C:K,6,FALSE()),"")</f>
        <v/>
      </c>
      <c r="C190" s="22" t="str">
        <f aca="false">IFERROR(VLOOKUP(A$1&amp;":"&amp;A190,'Finish order'!$C:$K,9,FALSE()),"")</f>
        <v/>
      </c>
      <c r="D190" s="22" t="str">
        <f aca="false">IFERROR(VLOOKUP(A$1&amp;":"&amp;A190,'Finish order'!$C:$K,7,FALSE()),"")</f>
        <v/>
      </c>
      <c r="E190" s="30" t="str">
        <f aca="false">IFERROR(VLOOKUP($A$1&amp;":"&amp;A190,'Finish order'!C:K,5,FALSE()),"")</f>
        <v/>
      </c>
      <c r="F190" s="22" t="str">
        <f aca="false">IFERROR(VLOOKUP($A$1&amp;":"&amp;A190,'Finish order'!C:K,4,FALSE()),"")</f>
        <v/>
      </c>
      <c r="G190" s="31" t="str">
        <f aca="false" t="array" ref="G190:G190">IFERROR(SMALL(IF($D$2:$D1099=D190,$A$2:$A$911*1.001),1),"")</f>
        <v/>
      </c>
      <c r="H190" s="31" t="str">
        <f aca="false" t="array" ref="H190:H190">IFERROR(SMALL(IF($D$2:$D1099=D190,$A$2:$A$911*1.0001),2),"")</f>
        <v/>
      </c>
      <c r="I190" s="31" t="str">
        <f aca="false" t="array" ref="I190:I190">IFERROR(SMALL(IF($D$2:$D1099=D190,$A$2:$A$911*1.00001),3),"")</f>
        <v/>
      </c>
      <c r="J190" s="31" t="str">
        <f aca="false" t="array" ref="J190:J190">IFERROR(SMALL(IF($D$2:$D1099=D190,$A$2:$A$911*1.000001),4),"")</f>
        <v/>
      </c>
      <c r="K190" s="31" t="str">
        <f aca="false">IF(A190&lt;&gt;"", IF(COUNT(G190:J190)=4, SUM(G190:J190), "No"), "")</f>
        <v>No</v>
      </c>
      <c r="L190" s="31" t="str">
        <f aca="false">IF(A190&lt;&gt;"", IF(COUNT(G190:I190)=3, SUM(G190:I190), "No"), "")</f>
        <v>No</v>
      </c>
      <c r="M190" s="31" t="str">
        <f aca="false">IF(A190&lt;&gt;"", IF(COUNT(G190:H190)=2, SUM(G190:H190), "No"), "")</f>
        <v>No</v>
      </c>
      <c r="N190" s="31" t="str">
        <f aca="false">Table1[[#This Row],[Club]]&amp;":"&amp;Table1[[#Headers],[Male]]</f>
        <v>:Male</v>
      </c>
      <c r="P190" s="22" t="n">
        <v>189</v>
      </c>
      <c r="Q190" s="22" t="str">
        <f aca="false">IFERROR(VLOOKUP(P$1&amp;":"&amp;P190,'Finish order'!$C:$K,6,FALSE()),"")</f>
        <v/>
      </c>
      <c r="R190" s="22" t="str">
        <f aca="false">IFERROR(VLOOKUP(P$1&amp;":"&amp;P190,'Finish order'!$C:$K,9,FALSE()),"")</f>
        <v/>
      </c>
      <c r="S190" s="22" t="str">
        <f aca="false">IFERROR(VLOOKUP(P$1&amp;":"&amp;P190,'Finish order'!$C:$K,7,FALSE()),"")</f>
        <v/>
      </c>
      <c r="T190" s="30" t="str">
        <f aca="false">IFERROR(VLOOKUP(P$1&amp;":"&amp;P190,'Finish order'!$C:$K,5,FALSE()),"")</f>
        <v/>
      </c>
      <c r="U190" s="22" t="str">
        <f aca="false">IFERROR(VLOOKUP(P$1&amp;":"&amp;P190,'Finish order'!$C:$K,4,FALSE()),"")</f>
        <v/>
      </c>
      <c r="V190" s="31" t="str">
        <f aca="false" t="array" ref="V190:V190">IFERROR(SMALL(IF($S$2:$S1099=S190,$P$2:$P$911*1.001),1),"")</f>
        <v/>
      </c>
      <c r="W190" s="31" t="str">
        <f aca="false" t="array" ref="W190:W190">IFERROR(SMALL(IF($S$2:$S1099=S190,$P$2:$P$911*1.0001),2),"")</f>
        <v/>
      </c>
      <c r="X190" s="31" t="str">
        <f aca="false" t="array" ref="X190:X190">IFERROR(SMALL(IF($S$2:$S1099=S190,$P$2:$P$911*1.00001),3),"")</f>
        <v/>
      </c>
      <c r="Y190" s="31" t="str">
        <f aca="false" t="array" ref="Y190:Y190">IFERROR(SMALL(IF($S$2:$S1099=S190,$P$2:$P$911*1.000001),4),"")</f>
        <v/>
      </c>
      <c r="Z190" s="31" t="str">
        <f aca="false">IF(P190&lt;&gt;"", IF(COUNT(V190:Y190)=4, SUM(V190:Y190), "No"), "")</f>
        <v>No</v>
      </c>
      <c r="AA190" s="31" t="str">
        <f aca="false">IF(P190&lt;&gt;"", IF(COUNT(V190:X190)=3, SUM(V190:X190), "No"), "")</f>
        <v>No</v>
      </c>
      <c r="AB190" s="31" t="str">
        <f aca="false">IF(P190&lt;&gt;"", IF(COUNT(V190:W190)=2, SUM(V190:W190), "No"), "")</f>
        <v>No</v>
      </c>
      <c r="AC190" s="31" t="str">
        <f aca="false">Table4[[#This Row],[Club]]&amp;":"&amp;Table4[[#Headers],[Female]]</f>
        <v>:Female</v>
      </c>
    </row>
    <row r="191" customFormat="false" ht="15" hidden="false" customHeight="false" outlineLevel="0" collapsed="false">
      <c r="A191" s="22" t="n">
        <v>190</v>
      </c>
      <c r="B191" s="22" t="str">
        <f aca="false">IFERROR(VLOOKUP($A$1&amp;":"&amp;A191,'Finish order'!C:K,6,FALSE()),"")</f>
        <v/>
      </c>
      <c r="C191" s="22" t="str">
        <f aca="false">IFERROR(VLOOKUP(A$1&amp;":"&amp;A191,'Finish order'!$C:$K,9,FALSE()),"")</f>
        <v/>
      </c>
      <c r="D191" s="22" t="str">
        <f aca="false">IFERROR(VLOOKUP(A$1&amp;":"&amp;A191,'Finish order'!$C:$K,7,FALSE()),"")</f>
        <v/>
      </c>
      <c r="E191" s="30" t="str">
        <f aca="false">IFERROR(VLOOKUP($A$1&amp;":"&amp;A191,'Finish order'!C:K,5,FALSE()),"")</f>
        <v/>
      </c>
      <c r="F191" s="22" t="str">
        <f aca="false">IFERROR(VLOOKUP($A$1&amp;":"&amp;A191,'Finish order'!C:K,4,FALSE()),"")</f>
        <v/>
      </c>
      <c r="G191" s="31" t="str">
        <f aca="false" t="array" ref="G191:G191">IFERROR(SMALL(IF($D$2:$D1100=D191,$A$2:$A$911*1.001),1),"")</f>
        <v/>
      </c>
      <c r="H191" s="31" t="str">
        <f aca="false" t="array" ref="H191:H191">IFERROR(SMALL(IF($D$2:$D1100=D191,$A$2:$A$911*1.0001),2),"")</f>
        <v/>
      </c>
      <c r="I191" s="31" t="str">
        <f aca="false" t="array" ref="I191:I191">IFERROR(SMALL(IF($D$2:$D1100=D191,$A$2:$A$911*1.00001),3),"")</f>
        <v/>
      </c>
      <c r="J191" s="31" t="str">
        <f aca="false" t="array" ref="J191:J191">IFERROR(SMALL(IF($D$2:$D1100=D191,$A$2:$A$911*1.000001),4),"")</f>
        <v/>
      </c>
      <c r="K191" s="31" t="str">
        <f aca="false">IF(A191&lt;&gt;"", IF(COUNT(G191:J191)=4, SUM(G191:J191), "No"), "")</f>
        <v>No</v>
      </c>
      <c r="L191" s="31" t="str">
        <f aca="false">IF(A191&lt;&gt;"", IF(COUNT(G191:I191)=3, SUM(G191:I191), "No"), "")</f>
        <v>No</v>
      </c>
      <c r="M191" s="31" t="str">
        <f aca="false">IF(A191&lt;&gt;"", IF(COUNT(G191:H191)=2, SUM(G191:H191), "No"), "")</f>
        <v>No</v>
      </c>
      <c r="N191" s="31" t="str">
        <f aca="false">Table1[[#This Row],[Club]]&amp;":"&amp;Table1[[#Headers],[Male]]</f>
        <v>:Male</v>
      </c>
      <c r="P191" s="22" t="n">
        <v>190</v>
      </c>
      <c r="Q191" s="22" t="str">
        <f aca="false">IFERROR(VLOOKUP(P$1&amp;":"&amp;P191,'Finish order'!$C:$K,6,FALSE()),"")</f>
        <v/>
      </c>
      <c r="R191" s="22" t="str">
        <f aca="false">IFERROR(VLOOKUP(P$1&amp;":"&amp;P191,'Finish order'!$C:$K,9,FALSE()),"")</f>
        <v/>
      </c>
      <c r="S191" s="22" t="str">
        <f aca="false">IFERROR(VLOOKUP(P$1&amp;":"&amp;P191,'Finish order'!$C:$K,7,FALSE()),"")</f>
        <v/>
      </c>
      <c r="T191" s="30" t="str">
        <f aca="false">IFERROR(VLOOKUP(P$1&amp;":"&amp;P191,'Finish order'!$C:$K,5,FALSE()),"")</f>
        <v/>
      </c>
      <c r="U191" s="22" t="str">
        <f aca="false">IFERROR(VLOOKUP(P$1&amp;":"&amp;P191,'Finish order'!$C:$K,4,FALSE()),"")</f>
        <v/>
      </c>
      <c r="V191" s="31" t="str">
        <f aca="false" t="array" ref="V191:V191">IFERROR(SMALL(IF($S$2:$S1100=S191,$P$2:$P$911*1.001),1),"")</f>
        <v/>
      </c>
      <c r="W191" s="31" t="str">
        <f aca="false" t="array" ref="W191:W191">IFERROR(SMALL(IF($S$2:$S1100=S191,$P$2:$P$911*1.0001),2),"")</f>
        <v/>
      </c>
      <c r="X191" s="31" t="str">
        <f aca="false" t="array" ref="X191:X191">IFERROR(SMALL(IF($S$2:$S1100=S191,$P$2:$P$911*1.00001),3),"")</f>
        <v/>
      </c>
      <c r="Y191" s="31" t="str">
        <f aca="false" t="array" ref="Y191:Y191">IFERROR(SMALL(IF($S$2:$S1100=S191,$P$2:$P$911*1.000001),4),"")</f>
        <v/>
      </c>
      <c r="Z191" s="31" t="str">
        <f aca="false">IF(P191&lt;&gt;"", IF(COUNT(V191:Y191)=4, SUM(V191:Y191), "No"), "")</f>
        <v>No</v>
      </c>
      <c r="AA191" s="31" t="str">
        <f aca="false">IF(P191&lt;&gt;"", IF(COUNT(V191:X191)=3, SUM(V191:X191), "No"), "")</f>
        <v>No</v>
      </c>
      <c r="AB191" s="31" t="str">
        <f aca="false">IF(P191&lt;&gt;"", IF(COUNT(V191:W191)=2, SUM(V191:W191), "No"), "")</f>
        <v>No</v>
      </c>
      <c r="AC191" s="31" t="str">
        <f aca="false">Table4[[#This Row],[Club]]&amp;":"&amp;Table4[[#Headers],[Female]]</f>
        <v>:Female</v>
      </c>
    </row>
    <row r="192" customFormat="false" ht="15" hidden="false" customHeight="false" outlineLevel="0" collapsed="false">
      <c r="A192" s="22" t="n">
        <v>191</v>
      </c>
      <c r="B192" s="22" t="str">
        <f aca="false">IFERROR(VLOOKUP($A$1&amp;":"&amp;A192,'Finish order'!C:K,6,FALSE()),"")</f>
        <v/>
      </c>
      <c r="C192" s="22" t="str">
        <f aca="false">IFERROR(VLOOKUP(A$1&amp;":"&amp;A192,'Finish order'!$C:$K,9,FALSE()),"")</f>
        <v/>
      </c>
      <c r="D192" s="22" t="str">
        <f aca="false">IFERROR(VLOOKUP(A$1&amp;":"&amp;A192,'Finish order'!$C:$K,7,FALSE()),"")</f>
        <v/>
      </c>
      <c r="E192" s="30" t="str">
        <f aca="false">IFERROR(VLOOKUP($A$1&amp;":"&amp;A192,'Finish order'!C:K,5,FALSE()),"")</f>
        <v/>
      </c>
      <c r="F192" s="22" t="str">
        <f aca="false">IFERROR(VLOOKUP($A$1&amp;":"&amp;A192,'Finish order'!C:K,4,FALSE()),"")</f>
        <v/>
      </c>
      <c r="G192" s="31" t="str">
        <f aca="false" t="array" ref="G192:G192">IFERROR(SMALL(IF($D$2:$D1101=D192,$A$2:$A$911*1.001),1),"")</f>
        <v/>
      </c>
      <c r="H192" s="31" t="str">
        <f aca="false" t="array" ref="H192:H192">IFERROR(SMALL(IF($D$2:$D1101=D192,$A$2:$A$911*1.0001),2),"")</f>
        <v/>
      </c>
      <c r="I192" s="31" t="str">
        <f aca="false" t="array" ref="I192:I192">IFERROR(SMALL(IF($D$2:$D1101=D192,$A$2:$A$911*1.00001),3),"")</f>
        <v/>
      </c>
      <c r="J192" s="31" t="str">
        <f aca="false" t="array" ref="J192:J192">IFERROR(SMALL(IF($D$2:$D1101=D192,$A$2:$A$911*1.000001),4),"")</f>
        <v/>
      </c>
      <c r="K192" s="31" t="str">
        <f aca="false">IF(A192&lt;&gt;"", IF(COUNT(G192:J192)=4, SUM(G192:J192), "No"), "")</f>
        <v>No</v>
      </c>
      <c r="L192" s="31" t="str">
        <f aca="false">IF(A192&lt;&gt;"", IF(COUNT(G192:I192)=3, SUM(G192:I192), "No"), "")</f>
        <v>No</v>
      </c>
      <c r="M192" s="31" t="str">
        <f aca="false">IF(A192&lt;&gt;"", IF(COUNT(G192:H192)=2, SUM(G192:H192), "No"), "")</f>
        <v>No</v>
      </c>
      <c r="N192" s="31" t="str">
        <f aca="false">Table1[[#This Row],[Club]]&amp;":"&amp;Table1[[#Headers],[Male]]</f>
        <v>:Male</v>
      </c>
      <c r="P192" s="22" t="n">
        <v>191</v>
      </c>
      <c r="Q192" s="22" t="str">
        <f aca="false">IFERROR(VLOOKUP(P$1&amp;":"&amp;P192,'Finish order'!$C:$K,6,FALSE()),"")</f>
        <v/>
      </c>
      <c r="R192" s="22" t="str">
        <f aca="false">IFERROR(VLOOKUP(P$1&amp;":"&amp;P192,'Finish order'!$C:$K,9,FALSE()),"")</f>
        <v/>
      </c>
      <c r="S192" s="22" t="str">
        <f aca="false">IFERROR(VLOOKUP(P$1&amp;":"&amp;P192,'Finish order'!$C:$K,7,FALSE()),"")</f>
        <v/>
      </c>
      <c r="T192" s="30" t="str">
        <f aca="false">IFERROR(VLOOKUP(P$1&amp;":"&amp;P192,'Finish order'!$C:$K,5,FALSE()),"")</f>
        <v/>
      </c>
      <c r="U192" s="22" t="str">
        <f aca="false">IFERROR(VLOOKUP(P$1&amp;":"&amp;P192,'Finish order'!$C:$K,4,FALSE()),"")</f>
        <v/>
      </c>
      <c r="V192" s="31" t="str">
        <f aca="false" t="array" ref="V192:V192">IFERROR(SMALL(IF($S$2:$S1101=S192,$P$2:$P$911*1.001),1),"")</f>
        <v/>
      </c>
      <c r="W192" s="31" t="str">
        <f aca="false" t="array" ref="W192:W192">IFERROR(SMALL(IF($S$2:$S1101=S192,$P$2:$P$911*1.0001),2),"")</f>
        <v/>
      </c>
      <c r="X192" s="31" t="str">
        <f aca="false" t="array" ref="X192:X192">IFERROR(SMALL(IF($S$2:$S1101=S192,$P$2:$P$911*1.00001),3),"")</f>
        <v/>
      </c>
      <c r="Y192" s="31" t="str">
        <f aca="false" t="array" ref="Y192:Y192">IFERROR(SMALL(IF($S$2:$S1101=S192,$P$2:$P$911*1.000001),4),"")</f>
        <v/>
      </c>
      <c r="Z192" s="31" t="str">
        <f aca="false">IF(P192&lt;&gt;"", IF(COUNT(V192:Y192)=4, SUM(V192:Y192), "No"), "")</f>
        <v>No</v>
      </c>
      <c r="AA192" s="31" t="str">
        <f aca="false">IF(P192&lt;&gt;"", IF(COUNT(V192:X192)=3, SUM(V192:X192), "No"), "")</f>
        <v>No</v>
      </c>
      <c r="AB192" s="31" t="str">
        <f aca="false">IF(P192&lt;&gt;"", IF(COUNT(V192:W192)=2, SUM(V192:W192), "No"), "")</f>
        <v>No</v>
      </c>
      <c r="AC192" s="31" t="str">
        <f aca="false">Table4[[#This Row],[Club]]&amp;":"&amp;Table4[[#Headers],[Female]]</f>
        <v>:Female</v>
      </c>
    </row>
    <row r="193" customFormat="false" ht="15" hidden="false" customHeight="false" outlineLevel="0" collapsed="false">
      <c r="A193" s="22" t="n">
        <v>192</v>
      </c>
      <c r="B193" s="22" t="str">
        <f aca="false">IFERROR(VLOOKUP($A$1&amp;":"&amp;A193,'Finish order'!C:K,6,FALSE()),"")</f>
        <v/>
      </c>
      <c r="C193" s="22" t="str">
        <f aca="false">IFERROR(VLOOKUP(A$1&amp;":"&amp;A193,'Finish order'!$C:$K,9,FALSE()),"")</f>
        <v/>
      </c>
      <c r="D193" s="22" t="str">
        <f aca="false">IFERROR(VLOOKUP(A$1&amp;":"&amp;A193,'Finish order'!$C:$K,7,FALSE()),"")</f>
        <v/>
      </c>
      <c r="E193" s="30" t="str">
        <f aca="false">IFERROR(VLOOKUP($A$1&amp;":"&amp;A193,'Finish order'!C:K,5,FALSE()),"")</f>
        <v/>
      </c>
      <c r="F193" s="22" t="str">
        <f aca="false">IFERROR(VLOOKUP($A$1&amp;":"&amp;A193,'Finish order'!C:K,4,FALSE()),"")</f>
        <v/>
      </c>
      <c r="G193" s="31" t="str">
        <f aca="false" t="array" ref="G193:G193">IFERROR(SMALL(IF($D$2:$D1102=D193,$A$2:$A$911*1.001),1),"")</f>
        <v/>
      </c>
      <c r="H193" s="31" t="str">
        <f aca="false" t="array" ref="H193:H193">IFERROR(SMALL(IF($D$2:$D1102=D193,$A$2:$A$911*1.0001),2),"")</f>
        <v/>
      </c>
      <c r="I193" s="31" t="str">
        <f aca="false" t="array" ref="I193:I193">IFERROR(SMALL(IF($D$2:$D1102=D193,$A$2:$A$911*1.00001),3),"")</f>
        <v/>
      </c>
      <c r="J193" s="31" t="str">
        <f aca="false" t="array" ref="J193:J193">IFERROR(SMALL(IF($D$2:$D1102=D193,$A$2:$A$911*1.000001),4),"")</f>
        <v/>
      </c>
      <c r="K193" s="31" t="str">
        <f aca="false">IF(A193&lt;&gt;"", IF(COUNT(G193:J193)=4, SUM(G193:J193), "No"), "")</f>
        <v>No</v>
      </c>
      <c r="L193" s="31" t="str">
        <f aca="false">IF(A193&lt;&gt;"", IF(COUNT(G193:I193)=3, SUM(G193:I193), "No"), "")</f>
        <v>No</v>
      </c>
      <c r="M193" s="31" t="str">
        <f aca="false">IF(A193&lt;&gt;"", IF(COUNT(G193:H193)=2, SUM(G193:H193), "No"), "")</f>
        <v>No</v>
      </c>
      <c r="N193" s="31" t="str">
        <f aca="false">Table1[[#This Row],[Club]]&amp;":"&amp;Table1[[#Headers],[Male]]</f>
        <v>:Male</v>
      </c>
      <c r="P193" s="22" t="n">
        <v>192</v>
      </c>
      <c r="Q193" s="22" t="str">
        <f aca="false">IFERROR(VLOOKUP(P$1&amp;":"&amp;P193,'Finish order'!$C:$K,6,FALSE()),"")</f>
        <v/>
      </c>
      <c r="R193" s="22" t="str">
        <f aca="false">IFERROR(VLOOKUP(P$1&amp;":"&amp;P193,'Finish order'!$C:$K,9,FALSE()),"")</f>
        <v/>
      </c>
      <c r="S193" s="22" t="str">
        <f aca="false">IFERROR(VLOOKUP(P$1&amp;":"&amp;P193,'Finish order'!$C:$K,7,FALSE()),"")</f>
        <v/>
      </c>
      <c r="T193" s="30" t="str">
        <f aca="false">IFERROR(VLOOKUP(P$1&amp;":"&amp;P193,'Finish order'!$C:$K,5,FALSE()),"")</f>
        <v/>
      </c>
      <c r="U193" s="22" t="str">
        <f aca="false">IFERROR(VLOOKUP(P$1&amp;":"&amp;P193,'Finish order'!$C:$K,4,FALSE()),"")</f>
        <v/>
      </c>
      <c r="V193" s="31" t="str">
        <f aca="false" t="array" ref="V193:V193">IFERROR(SMALL(IF($S$2:$S1102=S193,$P$2:$P$911*1.001),1),"")</f>
        <v/>
      </c>
      <c r="W193" s="31" t="str">
        <f aca="false" t="array" ref="W193:W193">IFERROR(SMALL(IF($S$2:$S1102=S193,$P$2:$P$911*1.0001),2),"")</f>
        <v/>
      </c>
      <c r="X193" s="31" t="str">
        <f aca="false" t="array" ref="X193:X193">IFERROR(SMALL(IF($S$2:$S1102=S193,$P$2:$P$911*1.00001),3),"")</f>
        <v/>
      </c>
      <c r="Y193" s="31" t="str">
        <f aca="false" t="array" ref="Y193:Y193">IFERROR(SMALL(IF($S$2:$S1102=S193,$P$2:$P$911*1.000001),4),"")</f>
        <v/>
      </c>
      <c r="Z193" s="31" t="str">
        <f aca="false">IF(P193&lt;&gt;"", IF(COUNT(V193:Y193)=4, SUM(V193:Y193), "No"), "")</f>
        <v>No</v>
      </c>
      <c r="AA193" s="31" t="str">
        <f aca="false">IF(P193&lt;&gt;"", IF(COUNT(V193:X193)=3, SUM(V193:X193), "No"), "")</f>
        <v>No</v>
      </c>
      <c r="AB193" s="31" t="str">
        <f aca="false">IF(P193&lt;&gt;"", IF(COUNT(V193:W193)=2, SUM(V193:W193), "No"), "")</f>
        <v>No</v>
      </c>
      <c r="AC193" s="31" t="str">
        <f aca="false">Table4[[#This Row],[Club]]&amp;":"&amp;Table4[[#Headers],[Female]]</f>
        <v>:Female</v>
      </c>
    </row>
    <row r="194" customFormat="false" ht="15" hidden="false" customHeight="false" outlineLevel="0" collapsed="false">
      <c r="A194" s="22" t="n">
        <v>193</v>
      </c>
      <c r="B194" s="22" t="str">
        <f aca="false">IFERROR(VLOOKUP($A$1&amp;":"&amp;A194,'Finish order'!C:K,6,FALSE()),"")</f>
        <v/>
      </c>
      <c r="C194" s="22" t="str">
        <f aca="false">IFERROR(VLOOKUP(A$1&amp;":"&amp;A194,'Finish order'!$C:$K,9,FALSE()),"")</f>
        <v/>
      </c>
      <c r="D194" s="22" t="str">
        <f aca="false">IFERROR(VLOOKUP(A$1&amp;":"&amp;A194,'Finish order'!$C:$K,7,FALSE()),"")</f>
        <v/>
      </c>
      <c r="E194" s="30" t="str">
        <f aca="false">IFERROR(VLOOKUP($A$1&amp;":"&amp;A194,'Finish order'!C:K,5,FALSE()),"")</f>
        <v/>
      </c>
      <c r="F194" s="22" t="str">
        <f aca="false">IFERROR(VLOOKUP($A$1&amp;":"&amp;A194,'Finish order'!C:K,4,FALSE()),"")</f>
        <v/>
      </c>
      <c r="G194" s="31" t="str">
        <f aca="false" t="array" ref="G194:G194">IFERROR(SMALL(IF($D$2:$D1103=D194,$A$2:$A$911*1.001),1),"")</f>
        <v/>
      </c>
      <c r="H194" s="31" t="str">
        <f aca="false" t="array" ref="H194:H194">IFERROR(SMALL(IF($D$2:$D1103=D194,$A$2:$A$911*1.0001),2),"")</f>
        <v/>
      </c>
      <c r="I194" s="31" t="str">
        <f aca="false" t="array" ref="I194:I194">IFERROR(SMALL(IF($D$2:$D1103=D194,$A$2:$A$911*1.00001),3),"")</f>
        <v/>
      </c>
      <c r="J194" s="31" t="str">
        <f aca="false" t="array" ref="J194:J194">IFERROR(SMALL(IF($D$2:$D1103=D194,$A$2:$A$911*1.000001),4),"")</f>
        <v/>
      </c>
      <c r="K194" s="31" t="str">
        <f aca="false">IF(A194&lt;&gt;"", IF(COUNT(G194:J194)=4, SUM(G194:J194), "No"), "")</f>
        <v>No</v>
      </c>
      <c r="L194" s="31" t="str">
        <f aca="false">IF(A194&lt;&gt;"", IF(COUNT(G194:I194)=3, SUM(G194:I194), "No"), "")</f>
        <v>No</v>
      </c>
      <c r="M194" s="31" t="str">
        <f aca="false">IF(A194&lt;&gt;"", IF(COUNT(G194:H194)=2, SUM(G194:H194), "No"), "")</f>
        <v>No</v>
      </c>
      <c r="N194" s="31" t="str">
        <f aca="false">Table1[[#This Row],[Club]]&amp;":"&amp;Table1[[#Headers],[Male]]</f>
        <v>:Male</v>
      </c>
      <c r="P194" s="22" t="n">
        <v>193</v>
      </c>
      <c r="Q194" s="22" t="str">
        <f aca="false">IFERROR(VLOOKUP(P$1&amp;":"&amp;P194,'Finish order'!$C:$K,6,FALSE()),"")</f>
        <v/>
      </c>
      <c r="R194" s="22" t="str">
        <f aca="false">IFERROR(VLOOKUP(P$1&amp;":"&amp;P194,'Finish order'!$C:$K,9,FALSE()),"")</f>
        <v/>
      </c>
      <c r="S194" s="22" t="str">
        <f aca="false">IFERROR(VLOOKUP(P$1&amp;":"&amp;P194,'Finish order'!$C:$K,7,FALSE()),"")</f>
        <v/>
      </c>
      <c r="T194" s="30" t="str">
        <f aca="false">IFERROR(VLOOKUP(P$1&amp;":"&amp;P194,'Finish order'!$C:$K,5,FALSE()),"")</f>
        <v/>
      </c>
      <c r="U194" s="22" t="str">
        <f aca="false">IFERROR(VLOOKUP(P$1&amp;":"&amp;P194,'Finish order'!$C:$K,4,FALSE()),"")</f>
        <v/>
      </c>
      <c r="V194" s="31" t="str">
        <f aca="false" t="array" ref="V194:V194">IFERROR(SMALL(IF($S$2:$S1103=S194,$P$2:$P$911*1.001),1),"")</f>
        <v/>
      </c>
      <c r="W194" s="31" t="str">
        <f aca="false" t="array" ref="W194:W194">IFERROR(SMALL(IF($S$2:$S1103=S194,$P$2:$P$911*1.0001),2),"")</f>
        <v/>
      </c>
      <c r="X194" s="31" t="str">
        <f aca="false" t="array" ref="X194:X194">IFERROR(SMALL(IF($S$2:$S1103=S194,$P$2:$P$911*1.00001),3),"")</f>
        <v/>
      </c>
      <c r="Y194" s="31" t="str">
        <f aca="false" t="array" ref="Y194:Y194">IFERROR(SMALL(IF($S$2:$S1103=S194,$P$2:$P$911*1.000001),4),"")</f>
        <v/>
      </c>
      <c r="Z194" s="31" t="str">
        <f aca="false">IF(P194&lt;&gt;"", IF(COUNT(V194:Y194)=4, SUM(V194:Y194), "No"), "")</f>
        <v>No</v>
      </c>
      <c r="AA194" s="31" t="str">
        <f aca="false">IF(P194&lt;&gt;"", IF(COUNT(V194:X194)=3, SUM(V194:X194), "No"), "")</f>
        <v>No</v>
      </c>
      <c r="AB194" s="31" t="str">
        <f aca="false">IF(P194&lt;&gt;"", IF(COUNT(V194:W194)=2, SUM(V194:W194), "No"), "")</f>
        <v>No</v>
      </c>
      <c r="AC194" s="31" t="str">
        <f aca="false">Table4[[#This Row],[Club]]&amp;":"&amp;Table4[[#Headers],[Female]]</f>
        <v>:Female</v>
      </c>
    </row>
    <row r="195" customFormat="false" ht="15" hidden="false" customHeight="false" outlineLevel="0" collapsed="false">
      <c r="A195" s="22" t="n">
        <v>194</v>
      </c>
      <c r="B195" s="22" t="str">
        <f aca="false">IFERROR(VLOOKUP($A$1&amp;":"&amp;A195,'Finish order'!C:K,6,FALSE()),"")</f>
        <v/>
      </c>
      <c r="C195" s="22" t="str">
        <f aca="false">IFERROR(VLOOKUP(A$1&amp;":"&amp;A195,'Finish order'!$C:$K,9,FALSE()),"")</f>
        <v/>
      </c>
      <c r="D195" s="22" t="str">
        <f aca="false">IFERROR(VLOOKUP(A$1&amp;":"&amp;A195,'Finish order'!$C:$K,7,FALSE()),"")</f>
        <v/>
      </c>
      <c r="E195" s="30" t="str">
        <f aca="false">IFERROR(VLOOKUP($A$1&amp;":"&amp;A195,'Finish order'!C:K,5,FALSE()),"")</f>
        <v/>
      </c>
      <c r="F195" s="22" t="str">
        <f aca="false">IFERROR(VLOOKUP($A$1&amp;":"&amp;A195,'Finish order'!C:K,4,FALSE()),"")</f>
        <v/>
      </c>
      <c r="G195" s="31" t="str">
        <f aca="false" t="array" ref="G195:G195">IFERROR(SMALL(IF($D$2:$D1104=D195,$A$2:$A$911*1.001),1),"")</f>
        <v/>
      </c>
      <c r="H195" s="31" t="str">
        <f aca="false" t="array" ref="H195:H195">IFERROR(SMALL(IF($D$2:$D1104=D195,$A$2:$A$911*1.0001),2),"")</f>
        <v/>
      </c>
      <c r="I195" s="31" t="str">
        <f aca="false" t="array" ref="I195:I195">IFERROR(SMALL(IF($D$2:$D1104=D195,$A$2:$A$911*1.00001),3),"")</f>
        <v/>
      </c>
      <c r="J195" s="31" t="str">
        <f aca="false" t="array" ref="J195:J195">IFERROR(SMALL(IF($D$2:$D1104=D195,$A$2:$A$911*1.000001),4),"")</f>
        <v/>
      </c>
      <c r="K195" s="31" t="str">
        <f aca="false">IF(A195&lt;&gt;"", IF(COUNT(G195:J195)=4, SUM(G195:J195), "No"), "")</f>
        <v>No</v>
      </c>
      <c r="L195" s="31" t="str">
        <f aca="false">IF(A195&lt;&gt;"", IF(COUNT(G195:I195)=3, SUM(G195:I195), "No"), "")</f>
        <v>No</v>
      </c>
      <c r="M195" s="31" t="str">
        <f aca="false">IF(A195&lt;&gt;"", IF(COUNT(G195:H195)=2, SUM(G195:H195), "No"), "")</f>
        <v>No</v>
      </c>
      <c r="N195" s="31" t="str">
        <f aca="false">Table1[[#This Row],[Club]]&amp;":"&amp;Table1[[#Headers],[Male]]</f>
        <v>:Male</v>
      </c>
      <c r="P195" s="22" t="n">
        <v>194</v>
      </c>
      <c r="Q195" s="22" t="str">
        <f aca="false">IFERROR(VLOOKUP(P$1&amp;":"&amp;P195,'Finish order'!$C:$K,6,FALSE()),"")</f>
        <v/>
      </c>
      <c r="R195" s="22" t="str">
        <f aca="false">IFERROR(VLOOKUP(P$1&amp;":"&amp;P195,'Finish order'!$C:$K,9,FALSE()),"")</f>
        <v/>
      </c>
      <c r="S195" s="22" t="str">
        <f aca="false">IFERROR(VLOOKUP(P$1&amp;":"&amp;P195,'Finish order'!$C:$K,7,FALSE()),"")</f>
        <v/>
      </c>
      <c r="T195" s="30" t="str">
        <f aca="false">IFERROR(VLOOKUP(P$1&amp;":"&amp;P195,'Finish order'!$C:$K,5,FALSE()),"")</f>
        <v/>
      </c>
      <c r="U195" s="22" t="str">
        <f aca="false">IFERROR(VLOOKUP(P$1&amp;":"&amp;P195,'Finish order'!$C:$K,4,FALSE()),"")</f>
        <v/>
      </c>
      <c r="V195" s="31" t="str">
        <f aca="false" t="array" ref="V195:V195">IFERROR(SMALL(IF($S$2:$S1104=S195,$P$2:$P$911*1.001),1),"")</f>
        <v/>
      </c>
      <c r="W195" s="31" t="str">
        <f aca="false" t="array" ref="W195:W195">IFERROR(SMALL(IF($S$2:$S1104=S195,$P$2:$P$911*1.0001),2),"")</f>
        <v/>
      </c>
      <c r="X195" s="31" t="str">
        <f aca="false" t="array" ref="X195:X195">IFERROR(SMALL(IF($S$2:$S1104=S195,$P$2:$P$911*1.00001),3),"")</f>
        <v/>
      </c>
      <c r="Y195" s="31" t="str">
        <f aca="false" t="array" ref="Y195:Y195">IFERROR(SMALL(IF($S$2:$S1104=S195,$P$2:$P$911*1.000001),4),"")</f>
        <v/>
      </c>
      <c r="Z195" s="31" t="str">
        <f aca="false">IF(P195&lt;&gt;"", IF(COUNT(V195:Y195)=4, SUM(V195:Y195), "No"), "")</f>
        <v>No</v>
      </c>
      <c r="AA195" s="31" t="str">
        <f aca="false">IF(P195&lt;&gt;"", IF(COUNT(V195:X195)=3, SUM(V195:X195), "No"), "")</f>
        <v>No</v>
      </c>
      <c r="AB195" s="31" t="str">
        <f aca="false">IF(P195&lt;&gt;"", IF(COUNT(V195:W195)=2, SUM(V195:W195), "No"), "")</f>
        <v>No</v>
      </c>
      <c r="AC195" s="31" t="str">
        <f aca="false">Table4[[#This Row],[Club]]&amp;":"&amp;Table4[[#Headers],[Female]]</f>
        <v>:Female</v>
      </c>
    </row>
    <row r="196" customFormat="false" ht="15" hidden="false" customHeight="false" outlineLevel="0" collapsed="false">
      <c r="A196" s="22" t="n">
        <v>195</v>
      </c>
      <c r="B196" s="22" t="str">
        <f aca="false">IFERROR(VLOOKUP($A$1&amp;":"&amp;A196,'Finish order'!C:K,6,FALSE()),"")</f>
        <v/>
      </c>
      <c r="C196" s="22" t="str">
        <f aca="false">IFERROR(VLOOKUP(A$1&amp;":"&amp;A196,'Finish order'!$C:$K,9,FALSE()),"")</f>
        <v/>
      </c>
      <c r="D196" s="22" t="str">
        <f aca="false">IFERROR(VLOOKUP(A$1&amp;":"&amp;A196,'Finish order'!$C:$K,7,FALSE()),"")</f>
        <v/>
      </c>
      <c r="E196" s="30" t="str">
        <f aca="false">IFERROR(VLOOKUP($A$1&amp;":"&amp;A196,'Finish order'!C:K,5,FALSE()),"")</f>
        <v/>
      </c>
      <c r="F196" s="22" t="str">
        <f aca="false">IFERROR(VLOOKUP($A$1&amp;":"&amp;A196,'Finish order'!C:K,4,FALSE()),"")</f>
        <v/>
      </c>
      <c r="G196" s="31" t="str">
        <f aca="false" t="array" ref="G196:G196">IFERROR(SMALL(IF($D$2:$D1105=D196,$A$2:$A$911*1.001),1),"")</f>
        <v/>
      </c>
      <c r="H196" s="31" t="str">
        <f aca="false" t="array" ref="H196:H196">IFERROR(SMALL(IF($D$2:$D1105=D196,$A$2:$A$911*1.0001),2),"")</f>
        <v/>
      </c>
      <c r="I196" s="31" t="str">
        <f aca="false" t="array" ref="I196:I196">IFERROR(SMALL(IF($D$2:$D1105=D196,$A$2:$A$911*1.00001),3),"")</f>
        <v/>
      </c>
      <c r="J196" s="31" t="str">
        <f aca="false" t="array" ref="J196:J196">IFERROR(SMALL(IF($D$2:$D1105=D196,$A$2:$A$911*1.000001),4),"")</f>
        <v/>
      </c>
      <c r="K196" s="31" t="str">
        <f aca="false">IF(A196&lt;&gt;"", IF(COUNT(G196:J196)=4, SUM(G196:J196), "No"), "")</f>
        <v>No</v>
      </c>
      <c r="L196" s="31" t="str">
        <f aca="false">IF(A196&lt;&gt;"", IF(COUNT(G196:I196)=3, SUM(G196:I196), "No"), "")</f>
        <v>No</v>
      </c>
      <c r="M196" s="31" t="str">
        <f aca="false">IF(A196&lt;&gt;"", IF(COUNT(G196:H196)=2, SUM(G196:H196), "No"), "")</f>
        <v>No</v>
      </c>
      <c r="N196" s="31" t="str">
        <f aca="false">Table1[[#This Row],[Club]]&amp;":"&amp;Table1[[#Headers],[Male]]</f>
        <v>:Male</v>
      </c>
      <c r="P196" s="22" t="n">
        <v>195</v>
      </c>
      <c r="Q196" s="22" t="str">
        <f aca="false">IFERROR(VLOOKUP(P$1&amp;":"&amp;P196,'Finish order'!$C:$K,6,FALSE()),"")</f>
        <v/>
      </c>
      <c r="R196" s="22" t="str">
        <f aca="false">IFERROR(VLOOKUP(P$1&amp;":"&amp;P196,'Finish order'!$C:$K,9,FALSE()),"")</f>
        <v/>
      </c>
      <c r="S196" s="22" t="str">
        <f aca="false">IFERROR(VLOOKUP(P$1&amp;":"&amp;P196,'Finish order'!$C:$K,7,FALSE()),"")</f>
        <v/>
      </c>
      <c r="T196" s="30" t="str">
        <f aca="false">IFERROR(VLOOKUP(P$1&amp;":"&amp;P196,'Finish order'!$C:$K,5,FALSE()),"")</f>
        <v/>
      </c>
      <c r="U196" s="22" t="str">
        <f aca="false">IFERROR(VLOOKUP(P$1&amp;":"&amp;P196,'Finish order'!$C:$K,4,FALSE()),"")</f>
        <v/>
      </c>
      <c r="V196" s="31" t="str">
        <f aca="false" t="array" ref="V196:V196">IFERROR(SMALL(IF($S$2:$S1105=S196,$P$2:$P$911*1.001),1),"")</f>
        <v/>
      </c>
      <c r="W196" s="31" t="str">
        <f aca="false" t="array" ref="W196:W196">IFERROR(SMALL(IF($S$2:$S1105=S196,$P$2:$P$911*1.0001),2),"")</f>
        <v/>
      </c>
      <c r="X196" s="31" t="str">
        <f aca="false" t="array" ref="X196:X196">IFERROR(SMALL(IF($S$2:$S1105=S196,$P$2:$P$911*1.00001),3),"")</f>
        <v/>
      </c>
      <c r="Y196" s="31" t="str">
        <f aca="false" t="array" ref="Y196:Y196">IFERROR(SMALL(IF($S$2:$S1105=S196,$P$2:$P$911*1.000001),4),"")</f>
        <v/>
      </c>
      <c r="Z196" s="31" t="str">
        <f aca="false">IF(P196&lt;&gt;"", IF(COUNT(V196:Y196)=4, SUM(V196:Y196), "No"), "")</f>
        <v>No</v>
      </c>
      <c r="AA196" s="31" t="str">
        <f aca="false">IF(P196&lt;&gt;"", IF(COUNT(V196:X196)=3, SUM(V196:X196), "No"), "")</f>
        <v>No</v>
      </c>
      <c r="AB196" s="31" t="str">
        <f aca="false">IF(P196&lt;&gt;"", IF(COUNT(V196:W196)=2, SUM(V196:W196), "No"), "")</f>
        <v>No</v>
      </c>
      <c r="AC196" s="31" t="str">
        <f aca="false">Table4[[#This Row],[Club]]&amp;":"&amp;Table4[[#Headers],[Female]]</f>
        <v>:Female</v>
      </c>
    </row>
    <row r="197" customFormat="false" ht="15" hidden="false" customHeight="false" outlineLevel="0" collapsed="false">
      <c r="A197" s="22" t="n">
        <v>196</v>
      </c>
      <c r="B197" s="22" t="str">
        <f aca="false">IFERROR(VLOOKUP($A$1&amp;":"&amp;A197,'Finish order'!C:K,6,FALSE()),"")</f>
        <v/>
      </c>
      <c r="C197" s="22" t="str">
        <f aca="false">IFERROR(VLOOKUP(A$1&amp;":"&amp;A197,'Finish order'!$C:$K,9,FALSE()),"")</f>
        <v/>
      </c>
      <c r="D197" s="22" t="str">
        <f aca="false">IFERROR(VLOOKUP(A$1&amp;":"&amp;A197,'Finish order'!$C:$K,7,FALSE()),"")</f>
        <v/>
      </c>
      <c r="E197" s="30" t="str">
        <f aca="false">IFERROR(VLOOKUP($A$1&amp;":"&amp;A197,'Finish order'!C:K,5,FALSE()),"")</f>
        <v/>
      </c>
      <c r="F197" s="22" t="str">
        <f aca="false">IFERROR(VLOOKUP($A$1&amp;":"&amp;A197,'Finish order'!C:K,4,FALSE()),"")</f>
        <v/>
      </c>
      <c r="G197" s="31" t="str">
        <f aca="false" t="array" ref="G197:G197">IFERROR(SMALL(IF($D$2:$D1106=D197,$A$2:$A$911*1.001),1),"")</f>
        <v/>
      </c>
      <c r="H197" s="31" t="str">
        <f aca="false" t="array" ref="H197:H197">IFERROR(SMALL(IF($D$2:$D1106=D197,$A$2:$A$911*1.0001),2),"")</f>
        <v/>
      </c>
      <c r="I197" s="31" t="str">
        <f aca="false" t="array" ref="I197:I197">IFERROR(SMALL(IF($D$2:$D1106=D197,$A$2:$A$911*1.00001),3),"")</f>
        <v/>
      </c>
      <c r="J197" s="31" t="str">
        <f aca="false" t="array" ref="J197:J197">IFERROR(SMALL(IF($D$2:$D1106=D197,$A$2:$A$911*1.000001),4),"")</f>
        <v/>
      </c>
      <c r="K197" s="31" t="str">
        <f aca="false">IF(A197&lt;&gt;"", IF(COUNT(G197:J197)=4, SUM(G197:J197), "No"), "")</f>
        <v>No</v>
      </c>
      <c r="L197" s="31" t="str">
        <f aca="false">IF(A197&lt;&gt;"", IF(COUNT(G197:I197)=3, SUM(G197:I197), "No"), "")</f>
        <v>No</v>
      </c>
      <c r="M197" s="31" t="str">
        <f aca="false">IF(A197&lt;&gt;"", IF(COUNT(G197:H197)=2, SUM(G197:H197), "No"), "")</f>
        <v>No</v>
      </c>
      <c r="N197" s="31" t="str">
        <f aca="false">Table1[[#This Row],[Club]]&amp;":"&amp;Table1[[#Headers],[Male]]</f>
        <v>:Male</v>
      </c>
      <c r="P197" s="22" t="n">
        <v>196</v>
      </c>
      <c r="Q197" s="22" t="str">
        <f aca="false">IFERROR(VLOOKUP(P$1&amp;":"&amp;P197,'Finish order'!$C:$K,6,FALSE()),"")</f>
        <v/>
      </c>
      <c r="R197" s="22" t="str">
        <f aca="false">IFERROR(VLOOKUP(P$1&amp;":"&amp;P197,'Finish order'!$C:$K,9,FALSE()),"")</f>
        <v/>
      </c>
      <c r="S197" s="22" t="str">
        <f aca="false">IFERROR(VLOOKUP(P$1&amp;":"&amp;P197,'Finish order'!$C:$K,7,FALSE()),"")</f>
        <v/>
      </c>
      <c r="T197" s="30" t="str">
        <f aca="false">IFERROR(VLOOKUP(P$1&amp;":"&amp;P197,'Finish order'!$C:$K,5,FALSE()),"")</f>
        <v/>
      </c>
      <c r="U197" s="22" t="str">
        <f aca="false">IFERROR(VLOOKUP(P$1&amp;":"&amp;P197,'Finish order'!$C:$K,4,FALSE()),"")</f>
        <v/>
      </c>
      <c r="V197" s="31" t="str">
        <f aca="false" t="array" ref="V197:V197">IFERROR(SMALL(IF($S$2:$S1106=S197,$P$2:$P$911*1.001),1),"")</f>
        <v/>
      </c>
      <c r="W197" s="31" t="str">
        <f aca="false" t="array" ref="W197:W197">IFERROR(SMALL(IF($S$2:$S1106=S197,$P$2:$P$911*1.0001),2),"")</f>
        <v/>
      </c>
      <c r="X197" s="31" t="str">
        <f aca="false" t="array" ref="X197:X197">IFERROR(SMALL(IF($S$2:$S1106=S197,$P$2:$P$911*1.00001),3),"")</f>
        <v/>
      </c>
      <c r="Y197" s="31" t="str">
        <f aca="false" t="array" ref="Y197:Y197">IFERROR(SMALL(IF($S$2:$S1106=S197,$P$2:$P$911*1.000001),4),"")</f>
        <v/>
      </c>
      <c r="Z197" s="31" t="str">
        <f aca="false">IF(P197&lt;&gt;"", IF(COUNT(V197:Y197)=4, SUM(V197:Y197), "No"), "")</f>
        <v>No</v>
      </c>
      <c r="AA197" s="31" t="str">
        <f aca="false">IF(P197&lt;&gt;"", IF(COUNT(V197:X197)=3, SUM(V197:X197), "No"), "")</f>
        <v>No</v>
      </c>
      <c r="AB197" s="31" t="str">
        <f aca="false">IF(P197&lt;&gt;"", IF(COUNT(V197:W197)=2, SUM(V197:W197), "No"), "")</f>
        <v>No</v>
      </c>
      <c r="AC197" s="31" t="str">
        <f aca="false">Table4[[#This Row],[Club]]&amp;":"&amp;Table4[[#Headers],[Female]]</f>
        <v>:Female</v>
      </c>
    </row>
    <row r="198" customFormat="false" ht="15" hidden="false" customHeight="false" outlineLevel="0" collapsed="false">
      <c r="A198" s="22" t="n">
        <v>197</v>
      </c>
      <c r="B198" s="22" t="str">
        <f aca="false">IFERROR(VLOOKUP($A$1&amp;":"&amp;A198,'Finish order'!C:K,6,FALSE()),"")</f>
        <v/>
      </c>
      <c r="C198" s="22" t="str">
        <f aca="false">IFERROR(VLOOKUP(A$1&amp;":"&amp;A198,'Finish order'!$C:$K,9,FALSE()),"")</f>
        <v/>
      </c>
      <c r="D198" s="22" t="str">
        <f aca="false">IFERROR(VLOOKUP(A$1&amp;":"&amp;A198,'Finish order'!$C:$K,7,FALSE()),"")</f>
        <v/>
      </c>
      <c r="E198" s="30" t="str">
        <f aca="false">IFERROR(VLOOKUP($A$1&amp;":"&amp;A198,'Finish order'!C:K,5,FALSE()),"")</f>
        <v/>
      </c>
      <c r="F198" s="22" t="str">
        <f aca="false">IFERROR(VLOOKUP($A$1&amp;":"&amp;A198,'Finish order'!C:K,4,FALSE()),"")</f>
        <v/>
      </c>
      <c r="G198" s="31" t="str">
        <f aca="false" t="array" ref="G198:G198">IFERROR(SMALL(IF($D$2:$D1107=D198,$A$2:$A$911*1.001),1),"")</f>
        <v/>
      </c>
      <c r="H198" s="31" t="str">
        <f aca="false" t="array" ref="H198:H198">IFERROR(SMALL(IF($D$2:$D1107=D198,$A$2:$A$911*1.0001),2),"")</f>
        <v/>
      </c>
      <c r="I198" s="31" t="str">
        <f aca="false" t="array" ref="I198:I198">IFERROR(SMALL(IF($D$2:$D1107=D198,$A$2:$A$911*1.00001),3),"")</f>
        <v/>
      </c>
      <c r="J198" s="31" t="str">
        <f aca="false" t="array" ref="J198:J198">IFERROR(SMALL(IF($D$2:$D1107=D198,$A$2:$A$911*1.000001),4),"")</f>
        <v/>
      </c>
      <c r="K198" s="31" t="str">
        <f aca="false">IF(A198&lt;&gt;"", IF(COUNT(G198:J198)=4, SUM(G198:J198), "No"), "")</f>
        <v>No</v>
      </c>
      <c r="L198" s="31" t="str">
        <f aca="false">IF(A198&lt;&gt;"", IF(COUNT(G198:I198)=3, SUM(G198:I198), "No"), "")</f>
        <v>No</v>
      </c>
      <c r="M198" s="31" t="str">
        <f aca="false">IF(A198&lt;&gt;"", IF(COUNT(G198:H198)=2, SUM(G198:H198), "No"), "")</f>
        <v>No</v>
      </c>
      <c r="N198" s="31" t="str">
        <f aca="false">Table1[[#This Row],[Club]]&amp;":"&amp;Table1[[#Headers],[Male]]</f>
        <v>:Male</v>
      </c>
      <c r="P198" s="22" t="n">
        <v>197</v>
      </c>
      <c r="Q198" s="22" t="str">
        <f aca="false">IFERROR(VLOOKUP(P$1&amp;":"&amp;P198,'Finish order'!$C:$K,6,FALSE()),"")</f>
        <v/>
      </c>
      <c r="R198" s="22" t="str">
        <f aca="false">IFERROR(VLOOKUP(P$1&amp;":"&amp;P198,'Finish order'!$C:$K,9,FALSE()),"")</f>
        <v/>
      </c>
      <c r="S198" s="22" t="str">
        <f aca="false">IFERROR(VLOOKUP(P$1&amp;":"&amp;P198,'Finish order'!$C:$K,7,FALSE()),"")</f>
        <v/>
      </c>
      <c r="T198" s="30" t="str">
        <f aca="false">IFERROR(VLOOKUP(P$1&amp;":"&amp;P198,'Finish order'!$C:$K,5,FALSE()),"")</f>
        <v/>
      </c>
      <c r="U198" s="22" t="str">
        <f aca="false">IFERROR(VLOOKUP(P$1&amp;":"&amp;P198,'Finish order'!$C:$K,4,FALSE()),"")</f>
        <v/>
      </c>
      <c r="V198" s="31" t="str">
        <f aca="false" t="array" ref="V198:V198">IFERROR(SMALL(IF($S$2:$S1107=S198,$P$2:$P$911*1.001),1),"")</f>
        <v/>
      </c>
      <c r="W198" s="31" t="str">
        <f aca="false" t="array" ref="W198:W198">IFERROR(SMALL(IF($S$2:$S1107=S198,$P$2:$P$911*1.0001),2),"")</f>
        <v/>
      </c>
      <c r="X198" s="31" t="str">
        <f aca="false" t="array" ref="X198:X198">IFERROR(SMALL(IF($S$2:$S1107=S198,$P$2:$P$911*1.00001),3),"")</f>
        <v/>
      </c>
      <c r="Y198" s="31" t="str">
        <f aca="false" t="array" ref="Y198:Y198">IFERROR(SMALL(IF($S$2:$S1107=S198,$P$2:$P$911*1.000001),4),"")</f>
        <v/>
      </c>
      <c r="Z198" s="31" t="str">
        <f aca="false">IF(P198&lt;&gt;"", IF(COUNT(V198:Y198)=4, SUM(V198:Y198), "No"), "")</f>
        <v>No</v>
      </c>
      <c r="AA198" s="31" t="str">
        <f aca="false">IF(P198&lt;&gt;"", IF(COUNT(V198:X198)=3, SUM(V198:X198), "No"), "")</f>
        <v>No</v>
      </c>
      <c r="AB198" s="31" t="str">
        <f aca="false">IF(P198&lt;&gt;"", IF(COUNT(V198:W198)=2, SUM(V198:W198), "No"), "")</f>
        <v>No</v>
      </c>
      <c r="AC198" s="31" t="str">
        <f aca="false">Table4[[#This Row],[Club]]&amp;":"&amp;Table4[[#Headers],[Female]]</f>
        <v>:Female</v>
      </c>
    </row>
    <row r="199" customFormat="false" ht="15" hidden="false" customHeight="false" outlineLevel="0" collapsed="false">
      <c r="A199" s="22" t="n">
        <v>198</v>
      </c>
      <c r="B199" s="22" t="str">
        <f aca="false">IFERROR(VLOOKUP($A$1&amp;":"&amp;A199,'Finish order'!C:K,6,FALSE()),"")</f>
        <v/>
      </c>
      <c r="C199" s="22" t="str">
        <f aca="false">IFERROR(VLOOKUP(A$1&amp;":"&amp;A199,'Finish order'!$C:$K,9,FALSE()),"")</f>
        <v/>
      </c>
      <c r="D199" s="22" t="str">
        <f aca="false">IFERROR(VLOOKUP(A$1&amp;":"&amp;A199,'Finish order'!$C:$K,7,FALSE()),"")</f>
        <v/>
      </c>
      <c r="E199" s="30" t="str">
        <f aca="false">IFERROR(VLOOKUP($A$1&amp;":"&amp;A199,'Finish order'!C:K,5,FALSE()),"")</f>
        <v/>
      </c>
      <c r="F199" s="22" t="str">
        <f aca="false">IFERROR(VLOOKUP($A$1&amp;":"&amp;A199,'Finish order'!C:K,4,FALSE()),"")</f>
        <v/>
      </c>
      <c r="G199" s="31" t="str">
        <f aca="false" t="array" ref="G199:G199">IFERROR(SMALL(IF($D$2:$D1108=D199,$A$2:$A$911*1.001),1),"")</f>
        <v/>
      </c>
      <c r="H199" s="31" t="str">
        <f aca="false" t="array" ref="H199:H199">IFERROR(SMALL(IF($D$2:$D1108=D199,$A$2:$A$911*1.0001),2),"")</f>
        <v/>
      </c>
      <c r="I199" s="31" t="str">
        <f aca="false" t="array" ref="I199:I199">IFERROR(SMALL(IF($D$2:$D1108=D199,$A$2:$A$911*1.00001),3),"")</f>
        <v/>
      </c>
      <c r="J199" s="31" t="str">
        <f aca="false" t="array" ref="J199:J199">IFERROR(SMALL(IF($D$2:$D1108=D199,$A$2:$A$911*1.000001),4),"")</f>
        <v/>
      </c>
      <c r="K199" s="31" t="str">
        <f aca="false">IF(A199&lt;&gt;"", IF(COUNT(G199:J199)=4, SUM(G199:J199), "No"), "")</f>
        <v>No</v>
      </c>
      <c r="L199" s="31" t="str">
        <f aca="false">IF(A199&lt;&gt;"", IF(COUNT(G199:I199)=3, SUM(G199:I199), "No"), "")</f>
        <v>No</v>
      </c>
      <c r="M199" s="31" t="str">
        <f aca="false">IF(A199&lt;&gt;"", IF(COUNT(G199:H199)=2, SUM(G199:H199), "No"), "")</f>
        <v>No</v>
      </c>
      <c r="N199" s="31" t="str">
        <f aca="false">Table1[[#This Row],[Club]]&amp;":"&amp;Table1[[#Headers],[Male]]</f>
        <v>:Male</v>
      </c>
      <c r="P199" s="22" t="n">
        <v>198</v>
      </c>
      <c r="Q199" s="22" t="str">
        <f aca="false">IFERROR(VLOOKUP(P$1&amp;":"&amp;P199,'Finish order'!$C:$K,6,FALSE()),"")</f>
        <v/>
      </c>
      <c r="R199" s="22" t="str">
        <f aca="false">IFERROR(VLOOKUP(P$1&amp;":"&amp;P199,'Finish order'!$C:$K,9,FALSE()),"")</f>
        <v/>
      </c>
      <c r="S199" s="22" t="str">
        <f aca="false">IFERROR(VLOOKUP(P$1&amp;":"&amp;P199,'Finish order'!$C:$K,7,FALSE()),"")</f>
        <v/>
      </c>
      <c r="T199" s="30" t="str">
        <f aca="false">IFERROR(VLOOKUP(P$1&amp;":"&amp;P199,'Finish order'!$C:$K,5,FALSE()),"")</f>
        <v/>
      </c>
      <c r="U199" s="22" t="str">
        <f aca="false">IFERROR(VLOOKUP(P$1&amp;":"&amp;P199,'Finish order'!$C:$K,4,FALSE()),"")</f>
        <v/>
      </c>
      <c r="V199" s="31" t="str">
        <f aca="false" t="array" ref="V199:V199">IFERROR(SMALL(IF($S$2:$S1108=S199,$P$2:$P$911*1.001),1),"")</f>
        <v/>
      </c>
      <c r="W199" s="31" t="str">
        <f aca="false" t="array" ref="W199:W199">IFERROR(SMALL(IF($S$2:$S1108=S199,$P$2:$P$911*1.0001),2),"")</f>
        <v/>
      </c>
      <c r="X199" s="31" t="str">
        <f aca="false" t="array" ref="X199:X199">IFERROR(SMALL(IF($S$2:$S1108=S199,$P$2:$P$911*1.00001),3),"")</f>
        <v/>
      </c>
      <c r="Y199" s="31" t="str">
        <f aca="false" t="array" ref="Y199:Y199">IFERROR(SMALL(IF($S$2:$S1108=S199,$P$2:$P$911*1.000001),4),"")</f>
        <v/>
      </c>
      <c r="Z199" s="31" t="str">
        <f aca="false">IF(P199&lt;&gt;"", IF(COUNT(V199:Y199)=4, SUM(V199:Y199), "No"), "")</f>
        <v>No</v>
      </c>
      <c r="AA199" s="31" t="str">
        <f aca="false">IF(P199&lt;&gt;"", IF(COUNT(V199:X199)=3, SUM(V199:X199), "No"), "")</f>
        <v>No</v>
      </c>
      <c r="AB199" s="31" t="str">
        <f aca="false">IF(P199&lt;&gt;"", IF(COUNT(V199:W199)=2, SUM(V199:W199), "No"), "")</f>
        <v>No</v>
      </c>
      <c r="AC199" s="31" t="str">
        <f aca="false">Table4[[#This Row],[Club]]&amp;":"&amp;Table4[[#Headers],[Female]]</f>
        <v>:Female</v>
      </c>
    </row>
    <row r="200" customFormat="false" ht="15" hidden="false" customHeight="false" outlineLevel="0" collapsed="false">
      <c r="A200" s="22" t="n">
        <v>199</v>
      </c>
      <c r="B200" s="22" t="str">
        <f aca="false">IFERROR(VLOOKUP($A$1&amp;":"&amp;A200,'Finish order'!C:K,6,FALSE()),"")</f>
        <v/>
      </c>
      <c r="C200" s="22" t="str">
        <f aca="false">IFERROR(VLOOKUP(A$1&amp;":"&amp;A200,'Finish order'!$C:$K,9,FALSE()),"")</f>
        <v/>
      </c>
      <c r="D200" s="22" t="str">
        <f aca="false">IFERROR(VLOOKUP(A$1&amp;":"&amp;A200,'Finish order'!$C:$K,7,FALSE()),"")</f>
        <v/>
      </c>
      <c r="E200" s="30" t="str">
        <f aca="false">IFERROR(VLOOKUP($A$1&amp;":"&amp;A200,'Finish order'!C:K,5,FALSE()),"")</f>
        <v/>
      </c>
      <c r="F200" s="22" t="str">
        <f aca="false">IFERROR(VLOOKUP($A$1&amp;":"&amp;A200,'Finish order'!C:K,4,FALSE()),"")</f>
        <v/>
      </c>
      <c r="G200" s="31" t="str">
        <f aca="false" t="array" ref="G200:G200">IFERROR(SMALL(IF($D$2:$D1109=D200,$A$2:$A$911*1.001),1),"")</f>
        <v/>
      </c>
      <c r="H200" s="31" t="str">
        <f aca="false" t="array" ref="H200:H200">IFERROR(SMALL(IF($D$2:$D1109=D200,$A$2:$A$911*1.0001),2),"")</f>
        <v/>
      </c>
      <c r="I200" s="31" t="str">
        <f aca="false" t="array" ref="I200:I200">IFERROR(SMALL(IF($D$2:$D1109=D200,$A$2:$A$911*1.00001),3),"")</f>
        <v/>
      </c>
      <c r="J200" s="31" t="str">
        <f aca="false" t="array" ref="J200:J200">IFERROR(SMALL(IF($D$2:$D1109=D200,$A$2:$A$911*1.000001),4),"")</f>
        <v/>
      </c>
      <c r="K200" s="31" t="str">
        <f aca="false">IF(A200&lt;&gt;"", IF(COUNT(G200:J200)=4, SUM(G200:J200), "No"), "")</f>
        <v>No</v>
      </c>
      <c r="L200" s="31" t="str">
        <f aca="false">IF(A200&lt;&gt;"", IF(COUNT(G200:I200)=3, SUM(G200:I200), "No"), "")</f>
        <v>No</v>
      </c>
      <c r="M200" s="31" t="str">
        <f aca="false">IF(A200&lt;&gt;"", IF(COUNT(G200:H200)=2, SUM(G200:H200), "No"), "")</f>
        <v>No</v>
      </c>
      <c r="N200" s="31" t="str">
        <f aca="false">Table1[[#This Row],[Club]]&amp;":"&amp;Table1[[#Headers],[Male]]</f>
        <v>:Male</v>
      </c>
      <c r="P200" s="22" t="n">
        <v>199</v>
      </c>
      <c r="Q200" s="22" t="str">
        <f aca="false">IFERROR(VLOOKUP(P$1&amp;":"&amp;P200,'Finish order'!$C:$K,6,FALSE()),"")</f>
        <v/>
      </c>
      <c r="R200" s="22" t="str">
        <f aca="false">IFERROR(VLOOKUP(P$1&amp;":"&amp;P200,'Finish order'!$C:$K,9,FALSE()),"")</f>
        <v/>
      </c>
      <c r="S200" s="22" t="str">
        <f aca="false">IFERROR(VLOOKUP(P$1&amp;":"&amp;P200,'Finish order'!$C:$K,7,FALSE()),"")</f>
        <v/>
      </c>
      <c r="T200" s="30" t="str">
        <f aca="false">IFERROR(VLOOKUP(P$1&amp;":"&amp;P200,'Finish order'!$C:$K,5,FALSE()),"")</f>
        <v/>
      </c>
      <c r="U200" s="22" t="str">
        <f aca="false">IFERROR(VLOOKUP(P$1&amp;":"&amp;P200,'Finish order'!$C:$K,4,FALSE()),"")</f>
        <v/>
      </c>
      <c r="V200" s="31" t="str">
        <f aca="false" t="array" ref="V200:V200">IFERROR(SMALL(IF($S$2:$S1109=S200,$P$2:$P$911*1.001),1),"")</f>
        <v/>
      </c>
      <c r="W200" s="31" t="str">
        <f aca="false" t="array" ref="W200:W200">IFERROR(SMALL(IF($S$2:$S1109=S200,$P$2:$P$911*1.0001),2),"")</f>
        <v/>
      </c>
      <c r="X200" s="31" t="str">
        <f aca="false" t="array" ref="X200:X200">IFERROR(SMALL(IF($S$2:$S1109=S200,$P$2:$P$911*1.00001),3),"")</f>
        <v/>
      </c>
      <c r="Y200" s="31" t="str">
        <f aca="false" t="array" ref="Y200:Y200">IFERROR(SMALL(IF($S$2:$S1109=S200,$P$2:$P$911*1.000001),4),"")</f>
        <v/>
      </c>
      <c r="Z200" s="31" t="str">
        <f aca="false">IF(P200&lt;&gt;"", IF(COUNT(V200:Y200)=4, SUM(V200:Y200), "No"), "")</f>
        <v>No</v>
      </c>
      <c r="AA200" s="31" t="str">
        <f aca="false">IF(P200&lt;&gt;"", IF(COUNT(V200:X200)=3, SUM(V200:X200), "No"), "")</f>
        <v>No</v>
      </c>
      <c r="AB200" s="31" t="str">
        <f aca="false">IF(P200&lt;&gt;"", IF(COUNT(V200:W200)=2, SUM(V200:W200), "No"), "")</f>
        <v>No</v>
      </c>
      <c r="AC200" s="31" t="str">
        <f aca="false">Table4[[#This Row],[Club]]&amp;":"&amp;Table4[[#Headers],[Female]]</f>
        <v>:Female</v>
      </c>
    </row>
    <row r="201" customFormat="false" ht="15" hidden="false" customHeight="false" outlineLevel="0" collapsed="false">
      <c r="A201" s="22" t="n">
        <v>200</v>
      </c>
      <c r="B201" s="22" t="str">
        <f aca="false">IFERROR(VLOOKUP($A$1&amp;":"&amp;A201,'Finish order'!C:K,6,FALSE()),"")</f>
        <v/>
      </c>
      <c r="C201" s="22" t="str">
        <f aca="false">IFERROR(VLOOKUP(A$1&amp;":"&amp;A201,'Finish order'!$C:$K,9,FALSE()),"")</f>
        <v/>
      </c>
      <c r="D201" s="22" t="str">
        <f aca="false">IFERROR(VLOOKUP(A$1&amp;":"&amp;A201,'Finish order'!$C:$K,7,FALSE()),"")</f>
        <v/>
      </c>
      <c r="E201" s="30" t="str">
        <f aca="false">IFERROR(VLOOKUP($A$1&amp;":"&amp;A201,'Finish order'!C:K,5,FALSE()),"")</f>
        <v/>
      </c>
      <c r="F201" s="22" t="str">
        <f aca="false">IFERROR(VLOOKUP($A$1&amp;":"&amp;A201,'Finish order'!C:K,4,FALSE()),"")</f>
        <v/>
      </c>
      <c r="G201" s="31" t="str">
        <f aca="false" t="array" ref="G201:G201">IFERROR(SMALL(IF($D$2:$D1110=D201,$A$2:$A$911*1.001),1),"")</f>
        <v/>
      </c>
      <c r="H201" s="31" t="str">
        <f aca="false" t="array" ref="H201:H201">IFERROR(SMALL(IF($D$2:$D1110=D201,$A$2:$A$911*1.0001),2),"")</f>
        <v/>
      </c>
      <c r="I201" s="31" t="str">
        <f aca="false" t="array" ref="I201:I201">IFERROR(SMALL(IF($D$2:$D1110=D201,$A$2:$A$911*1.00001),3),"")</f>
        <v/>
      </c>
      <c r="J201" s="31" t="str">
        <f aca="false" t="array" ref="J201:J201">IFERROR(SMALL(IF($D$2:$D1110=D201,$A$2:$A$911*1.000001),4),"")</f>
        <v/>
      </c>
      <c r="K201" s="31" t="str">
        <f aca="false">IF(A201&lt;&gt;"", IF(COUNT(G201:J201)=4, SUM(G201:J201), "No"), "")</f>
        <v>No</v>
      </c>
      <c r="L201" s="31" t="str">
        <f aca="false">IF(A201&lt;&gt;"", IF(COUNT(G201:I201)=3, SUM(G201:I201), "No"), "")</f>
        <v>No</v>
      </c>
      <c r="M201" s="31" t="str">
        <f aca="false">IF(A201&lt;&gt;"", IF(COUNT(G201:H201)=2, SUM(G201:H201), "No"), "")</f>
        <v>No</v>
      </c>
      <c r="N201" s="31" t="str">
        <f aca="false">Table1[[#This Row],[Club]]&amp;":"&amp;Table1[[#Headers],[Male]]</f>
        <v>:Male</v>
      </c>
      <c r="P201" s="22" t="n">
        <v>200</v>
      </c>
      <c r="Q201" s="22" t="str">
        <f aca="false">IFERROR(VLOOKUP(P$1&amp;":"&amp;P201,'Finish order'!$C:$K,6,FALSE()),"")</f>
        <v/>
      </c>
      <c r="R201" s="22" t="str">
        <f aca="false">IFERROR(VLOOKUP(P$1&amp;":"&amp;P201,'Finish order'!$C:$K,9,FALSE()),"")</f>
        <v/>
      </c>
      <c r="S201" s="22" t="str">
        <f aca="false">IFERROR(VLOOKUP(P$1&amp;":"&amp;P201,'Finish order'!$C:$K,7,FALSE()),"")</f>
        <v/>
      </c>
      <c r="T201" s="30" t="str">
        <f aca="false">IFERROR(VLOOKUP(P$1&amp;":"&amp;P201,'Finish order'!$C:$K,5,FALSE()),"")</f>
        <v/>
      </c>
      <c r="U201" s="22" t="str">
        <f aca="false">IFERROR(VLOOKUP(P$1&amp;":"&amp;P201,'Finish order'!$C:$K,4,FALSE()),"")</f>
        <v/>
      </c>
      <c r="V201" s="31" t="str">
        <f aca="false" t="array" ref="V201:V201">IFERROR(SMALL(IF($S$2:$S1110=S201,$P$2:$P$911*1.001),1),"")</f>
        <v/>
      </c>
      <c r="W201" s="31" t="str">
        <f aca="false" t="array" ref="W201:W201">IFERROR(SMALL(IF($S$2:$S1110=S201,$P$2:$P$911*1.0001),2),"")</f>
        <v/>
      </c>
      <c r="X201" s="31" t="str">
        <f aca="false" t="array" ref="X201:X201">IFERROR(SMALL(IF($S$2:$S1110=S201,$P$2:$P$911*1.00001),3),"")</f>
        <v/>
      </c>
      <c r="Y201" s="31" t="str">
        <f aca="false" t="array" ref="Y201:Y201">IFERROR(SMALL(IF($S$2:$S1110=S201,$P$2:$P$911*1.000001),4),"")</f>
        <v/>
      </c>
      <c r="Z201" s="31" t="str">
        <f aca="false">IF(P201&lt;&gt;"", IF(COUNT(V201:Y201)=4, SUM(V201:Y201), "No"), "")</f>
        <v>No</v>
      </c>
      <c r="AA201" s="31" t="str">
        <f aca="false">IF(P201&lt;&gt;"", IF(COUNT(V201:X201)=3, SUM(V201:X201), "No"), "")</f>
        <v>No</v>
      </c>
      <c r="AB201" s="31" t="str">
        <f aca="false">IF(P201&lt;&gt;"", IF(COUNT(V201:W201)=2, SUM(V201:W201), "No"), "")</f>
        <v>No</v>
      </c>
      <c r="AC201" s="31" t="str">
        <f aca="false">Table4[[#This Row],[Club]]&amp;":"&amp;Table4[[#Headers],[Female]]</f>
        <v>:Female</v>
      </c>
    </row>
    <row r="202" customFormat="false" ht="15" hidden="false" customHeight="false" outlineLevel="0" collapsed="false">
      <c r="A202" s="22" t="n">
        <v>201</v>
      </c>
      <c r="B202" s="22" t="str">
        <f aca="false">IFERROR(VLOOKUP($A$1&amp;":"&amp;A202,'Finish order'!C:K,6,FALSE()),"")</f>
        <v/>
      </c>
      <c r="C202" s="22" t="str">
        <f aca="false">IFERROR(VLOOKUP(A$1&amp;":"&amp;A202,'Finish order'!$C:$K,9,FALSE()),"")</f>
        <v/>
      </c>
      <c r="D202" s="22" t="str">
        <f aca="false">IFERROR(VLOOKUP(A$1&amp;":"&amp;A202,'Finish order'!$C:$K,7,FALSE()),"")</f>
        <v/>
      </c>
      <c r="E202" s="30" t="str">
        <f aca="false">IFERROR(VLOOKUP($A$1&amp;":"&amp;A202,'Finish order'!C:K,5,FALSE()),"")</f>
        <v/>
      </c>
      <c r="F202" s="22" t="str">
        <f aca="false">IFERROR(VLOOKUP($A$1&amp;":"&amp;A202,'Finish order'!C:K,4,FALSE()),"")</f>
        <v/>
      </c>
      <c r="G202" s="31" t="str">
        <f aca="false" t="array" ref="G202:G202">IFERROR(SMALL(IF($D$2:$D1111=D202,$A$2:$A$911*1.001),1),"")</f>
        <v/>
      </c>
      <c r="H202" s="31" t="str">
        <f aca="false" t="array" ref="H202:H202">IFERROR(SMALL(IF($D$2:$D1111=D202,$A$2:$A$911*1.0001),2),"")</f>
        <v/>
      </c>
      <c r="I202" s="31" t="str">
        <f aca="false" t="array" ref="I202:I202">IFERROR(SMALL(IF($D$2:$D1111=D202,$A$2:$A$911*1.00001),3),"")</f>
        <v/>
      </c>
      <c r="J202" s="31" t="str">
        <f aca="false" t="array" ref="J202:J202">IFERROR(SMALL(IF($D$2:$D1111=D202,$A$2:$A$911*1.000001),4),"")</f>
        <v/>
      </c>
      <c r="K202" s="31" t="str">
        <f aca="false">IF(A202&lt;&gt;"", IF(COUNT(G202:J202)=4, SUM(G202:J202), "No"), "")</f>
        <v>No</v>
      </c>
      <c r="L202" s="31" t="str">
        <f aca="false">IF(A202&lt;&gt;"", IF(COUNT(G202:I202)=3, SUM(G202:I202), "No"), "")</f>
        <v>No</v>
      </c>
      <c r="M202" s="31" t="str">
        <f aca="false">IF(A202&lt;&gt;"", IF(COUNT(G202:H202)=2, SUM(G202:H202), "No"), "")</f>
        <v>No</v>
      </c>
      <c r="N202" s="31" t="str">
        <f aca="false">Table1[[#This Row],[Club]]&amp;":"&amp;Table1[[#Headers],[Male]]</f>
        <v>:Male</v>
      </c>
      <c r="P202" s="22" t="n">
        <v>201</v>
      </c>
      <c r="Q202" s="22" t="str">
        <f aca="false">IFERROR(VLOOKUP(P$1&amp;":"&amp;P202,'Finish order'!$C:$K,6,FALSE()),"")</f>
        <v/>
      </c>
      <c r="R202" s="22" t="str">
        <f aca="false">IFERROR(VLOOKUP(P$1&amp;":"&amp;P202,'Finish order'!$C:$K,9,FALSE()),"")</f>
        <v/>
      </c>
      <c r="S202" s="22" t="str">
        <f aca="false">IFERROR(VLOOKUP(P$1&amp;":"&amp;P202,'Finish order'!$C:$K,7,FALSE()),"")</f>
        <v/>
      </c>
      <c r="T202" s="30" t="str">
        <f aca="false">IFERROR(VLOOKUP(P$1&amp;":"&amp;P202,'Finish order'!$C:$K,5,FALSE()),"")</f>
        <v/>
      </c>
      <c r="U202" s="22" t="str">
        <f aca="false">IFERROR(VLOOKUP(P$1&amp;":"&amp;P202,'Finish order'!$C:$K,4,FALSE()),"")</f>
        <v/>
      </c>
      <c r="V202" s="31" t="str">
        <f aca="false" t="array" ref="V202:V202">IFERROR(SMALL(IF($S$2:$S1111=S202,$P$2:$P$911*1.001),1),"")</f>
        <v/>
      </c>
      <c r="W202" s="31" t="str">
        <f aca="false" t="array" ref="W202:W202">IFERROR(SMALL(IF($S$2:$S1111=S202,$P$2:$P$911*1.0001),2),"")</f>
        <v/>
      </c>
      <c r="X202" s="31" t="str">
        <f aca="false" t="array" ref="X202:X202">IFERROR(SMALL(IF($S$2:$S1111=S202,$P$2:$P$911*1.00001),3),"")</f>
        <v/>
      </c>
      <c r="Y202" s="31" t="str">
        <f aca="false" t="array" ref="Y202:Y202">IFERROR(SMALL(IF($S$2:$S1111=S202,$P$2:$P$911*1.000001),4),"")</f>
        <v/>
      </c>
      <c r="Z202" s="31" t="str">
        <f aca="false">IF(P202&lt;&gt;"", IF(COUNT(V202:Y202)=4, SUM(V202:Y202), "No"), "")</f>
        <v>No</v>
      </c>
      <c r="AA202" s="31" t="str">
        <f aca="false">IF(P202&lt;&gt;"", IF(COUNT(V202:X202)=3, SUM(V202:X202), "No"), "")</f>
        <v>No</v>
      </c>
      <c r="AB202" s="31" t="str">
        <f aca="false">IF(P202&lt;&gt;"", IF(COUNT(V202:W202)=2, SUM(V202:W202), "No"), "")</f>
        <v>No</v>
      </c>
      <c r="AC202" s="31" t="str">
        <f aca="false">Table4[[#This Row],[Club]]&amp;":"&amp;Table4[[#Headers],[Female]]</f>
        <v>:Female</v>
      </c>
    </row>
    <row r="203" customFormat="false" ht="15" hidden="false" customHeight="false" outlineLevel="0" collapsed="false">
      <c r="A203" s="22" t="n">
        <v>202</v>
      </c>
      <c r="B203" s="22" t="str">
        <f aca="false">IFERROR(VLOOKUP($A$1&amp;":"&amp;A203,'Finish order'!C:K,6,FALSE()),"")</f>
        <v/>
      </c>
      <c r="C203" s="22" t="str">
        <f aca="false">IFERROR(VLOOKUP(A$1&amp;":"&amp;A203,'Finish order'!$C:$K,9,FALSE()),"")</f>
        <v/>
      </c>
      <c r="D203" s="22" t="str">
        <f aca="false">IFERROR(VLOOKUP(A$1&amp;":"&amp;A203,'Finish order'!$C:$K,7,FALSE()),"")</f>
        <v/>
      </c>
      <c r="E203" s="30" t="str">
        <f aca="false">IFERROR(VLOOKUP($A$1&amp;":"&amp;A203,'Finish order'!C:K,5,FALSE()),"")</f>
        <v/>
      </c>
      <c r="F203" s="22" t="str">
        <f aca="false">IFERROR(VLOOKUP($A$1&amp;":"&amp;A203,'Finish order'!C:K,4,FALSE()),"")</f>
        <v/>
      </c>
      <c r="G203" s="31" t="str">
        <f aca="false" t="array" ref="G203:G203">IFERROR(SMALL(IF($D$2:$D1112=D203,$A$2:$A$911*1.001),1),"")</f>
        <v/>
      </c>
      <c r="H203" s="31" t="str">
        <f aca="false" t="array" ref="H203:H203">IFERROR(SMALL(IF($D$2:$D1112=D203,$A$2:$A$911*1.0001),2),"")</f>
        <v/>
      </c>
      <c r="I203" s="31" t="str">
        <f aca="false" t="array" ref="I203:I203">IFERROR(SMALL(IF($D$2:$D1112=D203,$A$2:$A$911*1.00001),3),"")</f>
        <v/>
      </c>
      <c r="J203" s="31" t="str">
        <f aca="false" t="array" ref="J203:J203">IFERROR(SMALL(IF($D$2:$D1112=D203,$A$2:$A$911*1.000001),4),"")</f>
        <v/>
      </c>
      <c r="K203" s="31" t="str">
        <f aca="false">IF(A203&lt;&gt;"", IF(COUNT(G203:J203)=4, SUM(G203:J203), "No"), "")</f>
        <v>No</v>
      </c>
      <c r="L203" s="31" t="str">
        <f aca="false">IF(A203&lt;&gt;"", IF(COUNT(G203:I203)=3, SUM(G203:I203), "No"), "")</f>
        <v>No</v>
      </c>
      <c r="M203" s="31" t="str">
        <f aca="false">IF(A203&lt;&gt;"", IF(COUNT(G203:H203)=2, SUM(G203:H203), "No"), "")</f>
        <v>No</v>
      </c>
      <c r="N203" s="31" t="str">
        <f aca="false">Table1[[#This Row],[Club]]&amp;":"&amp;Table1[[#Headers],[Male]]</f>
        <v>:Male</v>
      </c>
      <c r="P203" s="22" t="n">
        <v>202</v>
      </c>
      <c r="Q203" s="22" t="str">
        <f aca="false">IFERROR(VLOOKUP(P$1&amp;":"&amp;P203,'Finish order'!$C:$K,6,FALSE()),"")</f>
        <v/>
      </c>
      <c r="R203" s="22" t="str">
        <f aca="false">IFERROR(VLOOKUP(P$1&amp;":"&amp;P203,'Finish order'!$C:$K,9,FALSE()),"")</f>
        <v/>
      </c>
      <c r="S203" s="22" t="str">
        <f aca="false">IFERROR(VLOOKUP(P$1&amp;":"&amp;P203,'Finish order'!$C:$K,7,FALSE()),"")</f>
        <v/>
      </c>
      <c r="T203" s="30" t="str">
        <f aca="false">IFERROR(VLOOKUP(P$1&amp;":"&amp;P203,'Finish order'!$C:$K,5,FALSE()),"")</f>
        <v/>
      </c>
      <c r="U203" s="22" t="str">
        <f aca="false">IFERROR(VLOOKUP(P$1&amp;":"&amp;P203,'Finish order'!$C:$K,4,FALSE()),"")</f>
        <v/>
      </c>
      <c r="V203" s="31" t="str">
        <f aca="false" t="array" ref="V203:V203">IFERROR(SMALL(IF($S$2:$S1112=S203,$P$2:$P$911*1.001),1),"")</f>
        <v/>
      </c>
      <c r="W203" s="31" t="str">
        <f aca="false" t="array" ref="W203:W203">IFERROR(SMALL(IF($S$2:$S1112=S203,$P$2:$P$911*1.0001),2),"")</f>
        <v/>
      </c>
      <c r="X203" s="31" t="str">
        <f aca="false" t="array" ref="X203:X203">IFERROR(SMALL(IF($S$2:$S1112=S203,$P$2:$P$911*1.00001),3),"")</f>
        <v/>
      </c>
      <c r="Y203" s="31" t="str">
        <f aca="false" t="array" ref="Y203:Y203">IFERROR(SMALL(IF($S$2:$S1112=S203,$P$2:$P$911*1.000001),4),"")</f>
        <v/>
      </c>
      <c r="Z203" s="31" t="str">
        <f aca="false">IF(P203&lt;&gt;"", IF(COUNT(V203:Y203)=4, SUM(V203:Y203), "No"), "")</f>
        <v>No</v>
      </c>
      <c r="AA203" s="31" t="str">
        <f aca="false">IF(P203&lt;&gt;"", IF(COUNT(V203:X203)=3, SUM(V203:X203), "No"), "")</f>
        <v>No</v>
      </c>
      <c r="AB203" s="31" t="str">
        <f aca="false">IF(P203&lt;&gt;"", IF(COUNT(V203:W203)=2, SUM(V203:W203), "No"), "")</f>
        <v>No</v>
      </c>
      <c r="AC203" s="31" t="str">
        <f aca="false">Table4[[#This Row],[Club]]&amp;":"&amp;Table4[[#Headers],[Female]]</f>
        <v>:Female</v>
      </c>
    </row>
    <row r="204" customFormat="false" ht="15" hidden="false" customHeight="false" outlineLevel="0" collapsed="false">
      <c r="A204" s="22" t="n">
        <v>203</v>
      </c>
      <c r="B204" s="22" t="str">
        <f aca="false">IFERROR(VLOOKUP($A$1&amp;":"&amp;A204,'Finish order'!C:K,6,FALSE()),"")</f>
        <v/>
      </c>
      <c r="C204" s="22" t="str">
        <f aca="false">IFERROR(VLOOKUP(A$1&amp;":"&amp;A204,'Finish order'!$C:$K,9,FALSE()),"")</f>
        <v/>
      </c>
      <c r="D204" s="22" t="str">
        <f aca="false">IFERROR(VLOOKUP(A$1&amp;":"&amp;A204,'Finish order'!$C:$K,7,FALSE()),"")</f>
        <v/>
      </c>
      <c r="E204" s="30" t="str">
        <f aca="false">IFERROR(VLOOKUP($A$1&amp;":"&amp;A204,'Finish order'!C:K,5,FALSE()),"")</f>
        <v/>
      </c>
      <c r="F204" s="22" t="str">
        <f aca="false">IFERROR(VLOOKUP($A$1&amp;":"&amp;A204,'Finish order'!C:K,4,FALSE()),"")</f>
        <v/>
      </c>
      <c r="G204" s="31" t="str">
        <f aca="false" t="array" ref="G204:G204">IFERROR(SMALL(IF($D$2:$D1113=D204,$A$2:$A$911*1.001),1),"")</f>
        <v/>
      </c>
      <c r="H204" s="31" t="str">
        <f aca="false" t="array" ref="H204:H204">IFERROR(SMALL(IF($D$2:$D1113=D204,$A$2:$A$911*1.0001),2),"")</f>
        <v/>
      </c>
      <c r="I204" s="31" t="str">
        <f aca="false" t="array" ref="I204:I204">IFERROR(SMALL(IF($D$2:$D1113=D204,$A$2:$A$911*1.00001),3),"")</f>
        <v/>
      </c>
      <c r="J204" s="31" t="str">
        <f aca="false" t="array" ref="J204:J204">IFERROR(SMALL(IF($D$2:$D1113=D204,$A$2:$A$911*1.000001),4),"")</f>
        <v/>
      </c>
      <c r="K204" s="31" t="str">
        <f aca="false">IF(A204&lt;&gt;"", IF(COUNT(G204:J204)=4, SUM(G204:J204), "No"), "")</f>
        <v>No</v>
      </c>
      <c r="L204" s="31" t="str">
        <f aca="false">IF(A204&lt;&gt;"", IF(COUNT(G204:I204)=3, SUM(G204:I204), "No"), "")</f>
        <v>No</v>
      </c>
      <c r="M204" s="31" t="str">
        <f aca="false">IF(A204&lt;&gt;"", IF(COUNT(G204:H204)=2, SUM(G204:H204), "No"), "")</f>
        <v>No</v>
      </c>
      <c r="N204" s="31" t="str">
        <f aca="false">Table1[[#This Row],[Club]]&amp;":"&amp;Table1[[#Headers],[Male]]</f>
        <v>:Male</v>
      </c>
      <c r="P204" s="22" t="n">
        <v>203</v>
      </c>
      <c r="Q204" s="22" t="str">
        <f aca="false">IFERROR(VLOOKUP(P$1&amp;":"&amp;P204,'Finish order'!$C:$K,6,FALSE()),"")</f>
        <v/>
      </c>
      <c r="R204" s="22" t="str">
        <f aca="false">IFERROR(VLOOKUP(P$1&amp;":"&amp;P204,'Finish order'!$C:$K,9,FALSE()),"")</f>
        <v/>
      </c>
      <c r="S204" s="22" t="str">
        <f aca="false">IFERROR(VLOOKUP(P$1&amp;":"&amp;P204,'Finish order'!$C:$K,7,FALSE()),"")</f>
        <v/>
      </c>
      <c r="T204" s="30" t="str">
        <f aca="false">IFERROR(VLOOKUP(P$1&amp;":"&amp;P204,'Finish order'!$C:$K,5,FALSE()),"")</f>
        <v/>
      </c>
      <c r="U204" s="22" t="str">
        <f aca="false">IFERROR(VLOOKUP(P$1&amp;":"&amp;P204,'Finish order'!$C:$K,4,FALSE()),"")</f>
        <v/>
      </c>
      <c r="V204" s="31" t="str">
        <f aca="false" t="array" ref="V204:V204">IFERROR(SMALL(IF($S$2:$S1113=S204,$P$2:$P$911*1.001),1),"")</f>
        <v/>
      </c>
      <c r="W204" s="31" t="str">
        <f aca="false" t="array" ref="W204:W204">IFERROR(SMALL(IF($S$2:$S1113=S204,$P$2:$P$911*1.0001),2),"")</f>
        <v/>
      </c>
      <c r="X204" s="31" t="str">
        <f aca="false" t="array" ref="X204:X204">IFERROR(SMALL(IF($S$2:$S1113=S204,$P$2:$P$911*1.00001),3),"")</f>
        <v/>
      </c>
      <c r="Y204" s="31" t="str">
        <f aca="false" t="array" ref="Y204:Y204">IFERROR(SMALL(IF($S$2:$S1113=S204,$P$2:$P$911*1.000001),4),"")</f>
        <v/>
      </c>
      <c r="Z204" s="31" t="str">
        <f aca="false">IF(P204&lt;&gt;"", IF(COUNT(V204:Y204)=4, SUM(V204:Y204), "No"), "")</f>
        <v>No</v>
      </c>
      <c r="AA204" s="31" t="str">
        <f aca="false">IF(P204&lt;&gt;"", IF(COUNT(V204:X204)=3, SUM(V204:X204), "No"), "")</f>
        <v>No</v>
      </c>
      <c r="AB204" s="31" t="str">
        <f aca="false">IF(P204&lt;&gt;"", IF(COUNT(V204:W204)=2, SUM(V204:W204), "No"), "")</f>
        <v>No</v>
      </c>
      <c r="AC204" s="31" t="str">
        <f aca="false">Table4[[#This Row],[Club]]&amp;":"&amp;Table4[[#Headers],[Female]]</f>
        <v>:Female</v>
      </c>
    </row>
    <row r="205" customFormat="false" ht="15" hidden="false" customHeight="false" outlineLevel="0" collapsed="false">
      <c r="A205" s="22" t="n">
        <v>204</v>
      </c>
      <c r="B205" s="22" t="str">
        <f aca="false">IFERROR(VLOOKUP($A$1&amp;":"&amp;A205,'Finish order'!C:K,6,FALSE()),"")</f>
        <v/>
      </c>
      <c r="C205" s="22" t="str">
        <f aca="false">IFERROR(VLOOKUP(A$1&amp;":"&amp;A205,'Finish order'!$C:$K,9,FALSE()),"")</f>
        <v/>
      </c>
      <c r="D205" s="22" t="str">
        <f aca="false">IFERROR(VLOOKUP(A$1&amp;":"&amp;A205,'Finish order'!$C:$K,7,FALSE()),"")</f>
        <v/>
      </c>
      <c r="E205" s="30" t="str">
        <f aca="false">IFERROR(VLOOKUP($A$1&amp;":"&amp;A205,'Finish order'!C:K,5,FALSE()),"")</f>
        <v/>
      </c>
      <c r="F205" s="22" t="str">
        <f aca="false">IFERROR(VLOOKUP($A$1&amp;":"&amp;A205,'Finish order'!C:K,4,FALSE()),"")</f>
        <v/>
      </c>
      <c r="G205" s="31" t="str">
        <f aca="false" t="array" ref="G205:G205">IFERROR(SMALL(IF($D$2:$D1114=D205,$A$2:$A$911*1.001),1),"")</f>
        <v/>
      </c>
      <c r="H205" s="31" t="str">
        <f aca="false" t="array" ref="H205:H205">IFERROR(SMALL(IF($D$2:$D1114=D205,$A$2:$A$911*1.0001),2),"")</f>
        <v/>
      </c>
      <c r="I205" s="31" t="str">
        <f aca="false" t="array" ref="I205:I205">IFERROR(SMALL(IF($D$2:$D1114=D205,$A$2:$A$911*1.00001),3),"")</f>
        <v/>
      </c>
      <c r="J205" s="31" t="str">
        <f aca="false" t="array" ref="J205:J205">IFERROR(SMALL(IF($D$2:$D1114=D205,$A$2:$A$911*1.000001),4),"")</f>
        <v/>
      </c>
      <c r="K205" s="31" t="str">
        <f aca="false">IF(A205&lt;&gt;"", IF(COUNT(G205:J205)=4, SUM(G205:J205), "No"), "")</f>
        <v>No</v>
      </c>
      <c r="L205" s="31" t="str">
        <f aca="false">IF(A205&lt;&gt;"", IF(COUNT(G205:I205)=3, SUM(G205:I205), "No"), "")</f>
        <v>No</v>
      </c>
      <c r="M205" s="31" t="str">
        <f aca="false">IF(A205&lt;&gt;"", IF(COUNT(G205:H205)=2, SUM(G205:H205), "No"), "")</f>
        <v>No</v>
      </c>
      <c r="N205" s="31" t="str">
        <f aca="false">Table1[[#This Row],[Club]]&amp;":"&amp;Table1[[#Headers],[Male]]</f>
        <v>:Male</v>
      </c>
      <c r="P205" s="22" t="n">
        <v>204</v>
      </c>
      <c r="Q205" s="22" t="str">
        <f aca="false">IFERROR(VLOOKUP(P$1&amp;":"&amp;P205,'Finish order'!$C:$K,6,FALSE()),"")</f>
        <v/>
      </c>
      <c r="R205" s="22" t="str">
        <f aca="false">IFERROR(VLOOKUP(P$1&amp;":"&amp;P205,'Finish order'!$C:$K,9,FALSE()),"")</f>
        <v/>
      </c>
      <c r="S205" s="22" t="str">
        <f aca="false">IFERROR(VLOOKUP(P$1&amp;":"&amp;P205,'Finish order'!$C:$K,7,FALSE()),"")</f>
        <v/>
      </c>
      <c r="T205" s="30" t="str">
        <f aca="false">IFERROR(VLOOKUP(P$1&amp;":"&amp;P205,'Finish order'!$C:$K,5,FALSE()),"")</f>
        <v/>
      </c>
      <c r="U205" s="22" t="str">
        <f aca="false">IFERROR(VLOOKUP(P$1&amp;":"&amp;P205,'Finish order'!$C:$K,4,FALSE()),"")</f>
        <v/>
      </c>
      <c r="V205" s="31" t="str">
        <f aca="false" t="array" ref="V205:V205">IFERROR(SMALL(IF($S$2:$S1114=S205,$P$2:$P$911*1.001),1),"")</f>
        <v/>
      </c>
      <c r="W205" s="31" t="str">
        <f aca="false" t="array" ref="W205:W205">IFERROR(SMALL(IF($S$2:$S1114=S205,$P$2:$P$911*1.0001),2),"")</f>
        <v/>
      </c>
      <c r="X205" s="31" t="str">
        <f aca="false" t="array" ref="X205:X205">IFERROR(SMALL(IF($S$2:$S1114=S205,$P$2:$P$911*1.00001),3),"")</f>
        <v/>
      </c>
      <c r="Y205" s="31" t="str">
        <f aca="false" t="array" ref="Y205:Y205">IFERROR(SMALL(IF($S$2:$S1114=S205,$P$2:$P$911*1.000001),4),"")</f>
        <v/>
      </c>
      <c r="Z205" s="31" t="str">
        <f aca="false">IF(P205&lt;&gt;"", IF(COUNT(V205:Y205)=4, SUM(V205:Y205), "No"), "")</f>
        <v>No</v>
      </c>
      <c r="AA205" s="31" t="str">
        <f aca="false">IF(P205&lt;&gt;"", IF(COUNT(V205:X205)=3, SUM(V205:X205), "No"), "")</f>
        <v>No</v>
      </c>
      <c r="AB205" s="31" t="str">
        <f aca="false">IF(P205&lt;&gt;"", IF(COUNT(V205:W205)=2, SUM(V205:W205), "No"), "")</f>
        <v>No</v>
      </c>
      <c r="AC205" s="31" t="str">
        <f aca="false">Table4[[#This Row],[Club]]&amp;":"&amp;Table4[[#Headers],[Female]]</f>
        <v>:Female</v>
      </c>
    </row>
    <row r="206" customFormat="false" ht="15" hidden="false" customHeight="false" outlineLevel="0" collapsed="false">
      <c r="A206" s="22" t="n">
        <v>205</v>
      </c>
      <c r="B206" s="22" t="str">
        <f aca="false">IFERROR(VLOOKUP($A$1&amp;":"&amp;A206,'Finish order'!C:K,6,FALSE()),"")</f>
        <v/>
      </c>
      <c r="C206" s="22" t="str">
        <f aca="false">IFERROR(VLOOKUP(A$1&amp;":"&amp;A206,'Finish order'!$C:$K,9,FALSE()),"")</f>
        <v/>
      </c>
      <c r="D206" s="22" t="str">
        <f aca="false">IFERROR(VLOOKUP(A$1&amp;":"&amp;A206,'Finish order'!$C:$K,7,FALSE()),"")</f>
        <v/>
      </c>
      <c r="E206" s="30" t="str">
        <f aca="false">IFERROR(VLOOKUP($A$1&amp;":"&amp;A206,'Finish order'!C:K,5,FALSE()),"")</f>
        <v/>
      </c>
      <c r="F206" s="22" t="str">
        <f aca="false">IFERROR(VLOOKUP($A$1&amp;":"&amp;A206,'Finish order'!C:K,4,FALSE()),"")</f>
        <v/>
      </c>
      <c r="G206" s="31" t="str">
        <f aca="false" t="array" ref="G206:G206">IFERROR(SMALL(IF($D$2:$D1115=D206,$A$2:$A$911*1.001),1),"")</f>
        <v/>
      </c>
      <c r="H206" s="31" t="str">
        <f aca="false" t="array" ref="H206:H206">IFERROR(SMALL(IF($D$2:$D1115=D206,$A$2:$A$911*1.0001),2),"")</f>
        <v/>
      </c>
      <c r="I206" s="31" t="str">
        <f aca="false" t="array" ref="I206:I206">IFERROR(SMALL(IF($D$2:$D1115=D206,$A$2:$A$911*1.00001),3),"")</f>
        <v/>
      </c>
      <c r="J206" s="31" t="str">
        <f aca="false" t="array" ref="J206:J206">IFERROR(SMALL(IF($D$2:$D1115=D206,$A$2:$A$911*1.000001),4),"")</f>
        <v/>
      </c>
      <c r="K206" s="31" t="str">
        <f aca="false">IF(A206&lt;&gt;"", IF(COUNT(G206:J206)=4, SUM(G206:J206), "No"), "")</f>
        <v>No</v>
      </c>
      <c r="L206" s="31" t="str">
        <f aca="false">IF(A206&lt;&gt;"", IF(COUNT(G206:I206)=3, SUM(G206:I206), "No"), "")</f>
        <v>No</v>
      </c>
      <c r="M206" s="31" t="str">
        <f aca="false">IF(A206&lt;&gt;"", IF(COUNT(G206:H206)=2, SUM(G206:H206), "No"), "")</f>
        <v>No</v>
      </c>
      <c r="N206" s="31" t="str">
        <f aca="false">Table1[[#This Row],[Club]]&amp;":"&amp;Table1[[#Headers],[Male]]</f>
        <v>:Male</v>
      </c>
      <c r="P206" s="22" t="n">
        <v>205</v>
      </c>
      <c r="Q206" s="22" t="str">
        <f aca="false">IFERROR(VLOOKUP(P$1&amp;":"&amp;P206,'Finish order'!$C:$K,6,FALSE()),"")</f>
        <v/>
      </c>
      <c r="R206" s="22" t="str">
        <f aca="false">IFERROR(VLOOKUP(P$1&amp;":"&amp;P206,'Finish order'!$C:$K,9,FALSE()),"")</f>
        <v/>
      </c>
      <c r="S206" s="22" t="str">
        <f aca="false">IFERROR(VLOOKUP(P$1&amp;":"&amp;P206,'Finish order'!$C:$K,7,FALSE()),"")</f>
        <v/>
      </c>
      <c r="T206" s="30" t="str">
        <f aca="false">IFERROR(VLOOKUP(P$1&amp;":"&amp;P206,'Finish order'!$C:$K,5,FALSE()),"")</f>
        <v/>
      </c>
      <c r="U206" s="22" t="str">
        <f aca="false">IFERROR(VLOOKUP(P$1&amp;":"&amp;P206,'Finish order'!$C:$K,4,FALSE()),"")</f>
        <v/>
      </c>
      <c r="V206" s="31" t="str">
        <f aca="false" t="array" ref="V206:V206">IFERROR(SMALL(IF($S$2:$S1115=S206,$P$2:$P$911*1.001),1),"")</f>
        <v/>
      </c>
      <c r="W206" s="31" t="str">
        <f aca="false" t="array" ref="W206:W206">IFERROR(SMALL(IF($S$2:$S1115=S206,$P$2:$P$911*1.0001),2),"")</f>
        <v/>
      </c>
      <c r="X206" s="31" t="str">
        <f aca="false" t="array" ref="X206:X206">IFERROR(SMALL(IF($S$2:$S1115=S206,$P$2:$P$911*1.00001),3),"")</f>
        <v/>
      </c>
      <c r="Y206" s="31" t="str">
        <f aca="false" t="array" ref="Y206:Y206">IFERROR(SMALL(IF($S$2:$S1115=S206,$P$2:$P$911*1.000001),4),"")</f>
        <v/>
      </c>
      <c r="Z206" s="31" t="str">
        <f aca="false">IF(P206&lt;&gt;"", IF(COUNT(V206:Y206)=4, SUM(V206:Y206), "No"), "")</f>
        <v>No</v>
      </c>
      <c r="AA206" s="31" t="str">
        <f aca="false">IF(P206&lt;&gt;"", IF(COUNT(V206:X206)=3, SUM(V206:X206), "No"), "")</f>
        <v>No</v>
      </c>
      <c r="AB206" s="31" t="str">
        <f aca="false">IF(P206&lt;&gt;"", IF(COUNT(V206:W206)=2, SUM(V206:W206), "No"), "")</f>
        <v>No</v>
      </c>
      <c r="AC206" s="31" t="str">
        <f aca="false">Table4[[#This Row],[Club]]&amp;":"&amp;Table4[[#Headers],[Female]]</f>
        <v>:Female</v>
      </c>
    </row>
    <row r="207" customFormat="false" ht="15" hidden="false" customHeight="false" outlineLevel="0" collapsed="false">
      <c r="A207" s="22" t="n">
        <v>206</v>
      </c>
      <c r="B207" s="22" t="str">
        <f aca="false">IFERROR(VLOOKUP($A$1&amp;":"&amp;A207,'Finish order'!C:K,6,FALSE()),"")</f>
        <v/>
      </c>
      <c r="C207" s="22" t="str">
        <f aca="false">IFERROR(VLOOKUP(A$1&amp;":"&amp;A207,'Finish order'!$C:$K,9,FALSE()),"")</f>
        <v/>
      </c>
      <c r="D207" s="22" t="str">
        <f aca="false">IFERROR(VLOOKUP(A$1&amp;":"&amp;A207,'Finish order'!$C:$K,7,FALSE()),"")</f>
        <v/>
      </c>
      <c r="E207" s="30" t="str">
        <f aca="false">IFERROR(VLOOKUP($A$1&amp;":"&amp;A207,'Finish order'!C:K,5,FALSE()),"")</f>
        <v/>
      </c>
      <c r="F207" s="22" t="str">
        <f aca="false">IFERROR(VLOOKUP($A$1&amp;":"&amp;A207,'Finish order'!C:K,4,FALSE()),"")</f>
        <v/>
      </c>
      <c r="G207" s="31" t="str">
        <f aca="false" t="array" ref="G207:G207">IFERROR(SMALL(IF($D$2:$D1116=D207,$A$2:$A$911*1.001),1),"")</f>
        <v/>
      </c>
      <c r="H207" s="31" t="str">
        <f aca="false" t="array" ref="H207:H207">IFERROR(SMALL(IF($D$2:$D1116=D207,$A$2:$A$911*1.0001),2),"")</f>
        <v/>
      </c>
      <c r="I207" s="31" t="str">
        <f aca="false" t="array" ref="I207:I207">IFERROR(SMALL(IF($D$2:$D1116=D207,$A$2:$A$911*1.00001),3),"")</f>
        <v/>
      </c>
      <c r="J207" s="31" t="str">
        <f aca="false" t="array" ref="J207:J207">IFERROR(SMALL(IF($D$2:$D1116=D207,$A$2:$A$911*1.000001),4),"")</f>
        <v/>
      </c>
      <c r="K207" s="31" t="str">
        <f aca="false">IF(A207&lt;&gt;"", IF(COUNT(G207:J207)=4, SUM(G207:J207), "No"), "")</f>
        <v>No</v>
      </c>
      <c r="L207" s="31" t="str">
        <f aca="false">IF(A207&lt;&gt;"", IF(COUNT(G207:I207)=3, SUM(G207:I207), "No"), "")</f>
        <v>No</v>
      </c>
      <c r="M207" s="31" t="str">
        <f aca="false">IF(A207&lt;&gt;"", IF(COUNT(G207:H207)=2, SUM(G207:H207), "No"), "")</f>
        <v>No</v>
      </c>
      <c r="N207" s="31" t="str">
        <f aca="false">Table1[[#This Row],[Club]]&amp;":"&amp;Table1[[#Headers],[Male]]</f>
        <v>:Male</v>
      </c>
      <c r="P207" s="22" t="n">
        <v>206</v>
      </c>
      <c r="Q207" s="22" t="str">
        <f aca="false">IFERROR(VLOOKUP(P$1&amp;":"&amp;P207,'Finish order'!$C:$K,6,FALSE()),"")</f>
        <v/>
      </c>
      <c r="R207" s="22" t="str">
        <f aca="false">IFERROR(VLOOKUP(P$1&amp;":"&amp;P207,'Finish order'!$C:$K,9,FALSE()),"")</f>
        <v/>
      </c>
      <c r="S207" s="22" t="str">
        <f aca="false">IFERROR(VLOOKUP(P$1&amp;":"&amp;P207,'Finish order'!$C:$K,7,FALSE()),"")</f>
        <v/>
      </c>
      <c r="T207" s="30" t="str">
        <f aca="false">IFERROR(VLOOKUP(P$1&amp;":"&amp;P207,'Finish order'!$C:$K,5,FALSE()),"")</f>
        <v/>
      </c>
      <c r="U207" s="22" t="str">
        <f aca="false">IFERROR(VLOOKUP(P$1&amp;":"&amp;P207,'Finish order'!$C:$K,4,FALSE()),"")</f>
        <v/>
      </c>
      <c r="V207" s="31" t="str">
        <f aca="false" t="array" ref="V207:V207">IFERROR(SMALL(IF($S$2:$S1116=S207,$P$2:$P$911*1.001),1),"")</f>
        <v/>
      </c>
      <c r="W207" s="31" t="str">
        <f aca="false" t="array" ref="W207:W207">IFERROR(SMALL(IF($S$2:$S1116=S207,$P$2:$P$911*1.0001),2),"")</f>
        <v/>
      </c>
      <c r="X207" s="31" t="str">
        <f aca="false" t="array" ref="X207:X207">IFERROR(SMALL(IF($S$2:$S1116=S207,$P$2:$P$911*1.00001),3),"")</f>
        <v/>
      </c>
      <c r="Y207" s="31" t="str">
        <f aca="false" t="array" ref="Y207:Y207">IFERROR(SMALL(IF($S$2:$S1116=S207,$P$2:$P$911*1.000001),4),"")</f>
        <v/>
      </c>
      <c r="Z207" s="31" t="str">
        <f aca="false">IF(P207&lt;&gt;"", IF(COUNT(V207:Y207)=4, SUM(V207:Y207), "No"), "")</f>
        <v>No</v>
      </c>
      <c r="AA207" s="31" t="str">
        <f aca="false">IF(P207&lt;&gt;"", IF(COUNT(V207:X207)=3, SUM(V207:X207), "No"), "")</f>
        <v>No</v>
      </c>
      <c r="AB207" s="31" t="str">
        <f aca="false">IF(P207&lt;&gt;"", IF(COUNT(V207:W207)=2, SUM(V207:W207), "No"), "")</f>
        <v>No</v>
      </c>
      <c r="AC207" s="31" t="str">
        <f aca="false">Table4[[#This Row],[Club]]&amp;":"&amp;Table4[[#Headers],[Female]]</f>
        <v>:Female</v>
      </c>
    </row>
    <row r="208" customFormat="false" ht="15" hidden="false" customHeight="false" outlineLevel="0" collapsed="false">
      <c r="A208" s="22" t="n">
        <v>207</v>
      </c>
      <c r="B208" s="22" t="str">
        <f aca="false">IFERROR(VLOOKUP($A$1&amp;":"&amp;A208,'Finish order'!C:K,6,FALSE()),"")</f>
        <v/>
      </c>
      <c r="C208" s="22" t="str">
        <f aca="false">IFERROR(VLOOKUP(A$1&amp;":"&amp;A208,'Finish order'!$C:$K,9,FALSE()),"")</f>
        <v/>
      </c>
      <c r="D208" s="22" t="str">
        <f aca="false">IFERROR(VLOOKUP(A$1&amp;":"&amp;A208,'Finish order'!$C:$K,7,FALSE()),"")</f>
        <v/>
      </c>
      <c r="E208" s="30" t="str">
        <f aca="false">IFERROR(VLOOKUP($A$1&amp;":"&amp;A208,'Finish order'!C:K,5,FALSE()),"")</f>
        <v/>
      </c>
      <c r="F208" s="22" t="str">
        <f aca="false">IFERROR(VLOOKUP($A$1&amp;":"&amp;A208,'Finish order'!C:K,4,FALSE()),"")</f>
        <v/>
      </c>
      <c r="G208" s="31" t="str">
        <f aca="false" t="array" ref="G208:G208">IFERROR(SMALL(IF($D$2:$D1117=D208,$A$2:$A$911*1.001),1),"")</f>
        <v/>
      </c>
      <c r="H208" s="31" t="str">
        <f aca="false" t="array" ref="H208:H208">IFERROR(SMALL(IF($D$2:$D1117=D208,$A$2:$A$911*1.0001),2),"")</f>
        <v/>
      </c>
      <c r="I208" s="31" t="str">
        <f aca="false" t="array" ref="I208:I208">IFERROR(SMALL(IF($D$2:$D1117=D208,$A$2:$A$911*1.00001),3),"")</f>
        <v/>
      </c>
      <c r="J208" s="31" t="str">
        <f aca="false" t="array" ref="J208:J208">IFERROR(SMALL(IF($D$2:$D1117=D208,$A$2:$A$911*1.000001),4),"")</f>
        <v/>
      </c>
      <c r="K208" s="31" t="str">
        <f aca="false">IF(A208&lt;&gt;"", IF(COUNT(G208:J208)=4, SUM(G208:J208), "No"), "")</f>
        <v>No</v>
      </c>
      <c r="L208" s="31" t="str">
        <f aca="false">IF(A208&lt;&gt;"", IF(COUNT(G208:I208)=3, SUM(G208:I208), "No"), "")</f>
        <v>No</v>
      </c>
      <c r="M208" s="31" t="str">
        <f aca="false">IF(A208&lt;&gt;"", IF(COUNT(G208:H208)=2, SUM(G208:H208), "No"), "")</f>
        <v>No</v>
      </c>
      <c r="N208" s="31" t="str">
        <f aca="false">Table1[[#This Row],[Club]]&amp;":"&amp;Table1[[#Headers],[Male]]</f>
        <v>:Male</v>
      </c>
      <c r="P208" s="22" t="n">
        <v>207</v>
      </c>
      <c r="Q208" s="22" t="str">
        <f aca="false">IFERROR(VLOOKUP(P$1&amp;":"&amp;P208,'Finish order'!$C:$K,6,FALSE()),"")</f>
        <v/>
      </c>
      <c r="R208" s="22" t="str">
        <f aca="false">IFERROR(VLOOKUP(P$1&amp;":"&amp;P208,'Finish order'!$C:$K,9,FALSE()),"")</f>
        <v/>
      </c>
      <c r="S208" s="22" t="str">
        <f aca="false">IFERROR(VLOOKUP(P$1&amp;":"&amp;P208,'Finish order'!$C:$K,7,FALSE()),"")</f>
        <v/>
      </c>
      <c r="T208" s="30" t="str">
        <f aca="false">IFERROR(VLOOKUP(P$1&amp;":"&amp;P208,'Finish order'!$C:$K,5,FALSE()),"")</f>
        <v/>
      </c>
      <c r="U208" s="22" t="str">
        <f aca="false">IFERROR(VLOOKUP(P$1&amp;":"&amp;P208,'Finish order'!$C:$K,4,FALSE()),"")</f>
        <v/>
      </c>
      <c r="V208" s="31" t="str">
        <f aca="false" t="array" ref="V208:V208">IFERROR(SMALL(IF($S$2:$S1117=S208,$P$2:$P$911*1.001),1),"")</f>
        <v/>
      </c>
      <c r="W208" s="31" t="str">
        <f aca="false" t="array" ref="W208:W208">IFERROR(SMALL(IF($S$2:$S1117=S208,$P$2:$P$911*1.0001),2),"")</f>
        <v/>
      </c>
      <c r="X208" s="31" t="str">
        <f aca="false" t="array" ref="X208:X208">IFERROR(SMALL(IF($S$2:$S1117=S208,$P$2:$P$911*1.00001),3),"")</f>
        <v/>
      </c>
      <c r="Y208" s="31" t="str">
        <f aca="false" t="array" ref="Y208:Y208">IFERROR(SMALL(IF($S$2:$S1117=S208,$P$2:$P$911*1.000001),4),"")</f>
        <v/>
      </c>
      <c r="Z208" s="31" t="str">
        <f aca="false">IF(P208&lt;&gt;"", IF(COUNT(V208:Y208)=4, SUM(V208:Y208), "No"), "")</f>
        <v>No</v>
      </c>
      <c r="AA208" s="31" t="str">
        <f aca="false">IF(P208&lt;&gt;"", IF(COUNT(V208:X208)=3, SUM(V208:X208), "No"), "")</f>
        <v>No</v>
      </c>
      <c r="AB208" s="31" t="str">
        <f aca="false">IF(P208&lt;&gt;"", IF(COUNT(V208:W208)=2, SUM(V208:W208), "No"), "")</f>
        <v>No</v>
      </c>
      <c r="AC208" s="31" t="str">
        <f aca="false">Table4[[#This Row],[Club]]&amp;":"&amp;Table4[[#Headers],[Female]]</f>
        <v>:Female</v>
      </c>
    </row>
    <row r="209" customFormat="false" ht="15" hidden="false" customHeight="false" outlineLevel="0" collapsed="false">
      <c r="A209" s="22" t="n">
        <v>208</v>
      </c>
      <c r="B209" s="22" t="str">
        <f aca="false">IFERROR(VLOOKUP($A$1&amp;":"&amp;A209,'Finish order'!C:K,6,FALSE()),"")</f>
        <v/>
      </c>
      <c r="C209" s="22" t="str">
        <f aca="false">IFERROR(VLOOKUP(A$1&amp;":"&amp;A209,'Finish order'!$C:$K,9,FALSE()),"")</f>
        <v/>
      </c>
      <c r="D209" s="22" t="str">
        <f aca="false">IFERROR(VLOOKUP(A$1&amp;":"&amp;A209,'Finish order'!$C:$K,7,FALSE()),"")</f>
        <v/>
      </c>
      <c r="E209" s="30" t="str">
        <f aca="false">IFERROR(VLOOKUP($A$1&amp;":"&amp;A209,'Finish order'!C:K,5,FALSE()),"")</f>
        <v/>
      </c>
      <c r="F209" s="22" t="str">
        <f aca="false">IFERROR(VLOOKUP($A$1&amp;":"&amp;A209,'Finish order'!C:K,4,FALSE()),"")</f>
        <v/>
      </c>
      <c r="G209" s="31" t="str">
        <f aca="false" t="array" ref="G209:G209">IFERROR(SMALL(IF($D$2:$D1118=D209,$A$2:$A$911*1.001),1),"")</f>
        <v/>
      </c>
      <c r="H209" s="31" t="str">
        <f aca="false" t="array" ref="H209:H209">IFERROR(SMALL(IF($D$2:$D1118=D209,$A$2:$A$911*1.0001),2),"")</f>
        <v/>
      </c>
      <c r="I209" s="31" t="str">
        <f aca="false" t="array" ref="I209:I209">IFERROR(SMALL(IF($D$2:$D1118=D209,$A$2:$A$911*1.00001),3),"")</f>
        <v/>
      </c>
      <c r="J209" s="31" t="str">
        <f aca="false" t="array" ref="J209:J209">IFERROR(SMALL(IF($D$2:$D1118=D209,$A$2:$A$911*1.000001),4),"")</f>
        <v/>
      </c>
      <c r="K209" s="31" t="str">
        <f aca="false">IF(A209&lt;&gt;"", IF(COUNT(G209:J209)=4, SUM(G209:J209), "No"), "")</f>
        <v>No</v>
      </c>
      <c r="L209" s="31" t="str">
        <f aca="false">IF(A209&lt;&gt;"", IF(COUNT(G209:I209)=3, SUM(G209:I209), "No"), "")</f>
        <v>No</v>
      </c>
      <c r="M209" s="31" t="str">
        <f aca="false">IF(A209&lt;&gt;"", IF(COUNT(G209:H209)=2, SUM(G209:H209), "No"), "")</f>
        <v>No</v>
      </c>
      <c r="N209" s="31" t="str">
        <f aca="false">Table1[[#This Row],[Club]]&amp;":"&amp;Table1[[#Headers],[Male]]</f>
        <v>:Male</v>
      </c>
      <c r="P209" s="22" t="n">
        <v>208</v>
      </c>
      <c r="Q209" s="22" t="str">
        <f aca="false">IFERROR(VLOOKUP(P$1&amp;":"&amp;P209,'Finish order'!$C:$K,6,FALSE()),"")</f>
        <v/>
      </c>
      <c r="R209" s="22" t="str">
        <f aca="false">IFERROR(VLOOKUP(P$1&amp;":"&amp;P209,'Finish order'!$C:$K,9,FALSE()),"")</f>
        <v/>
      </c>
      <c r="S209" s="22" t="str">
        <f aca="false">IFERROR(VLOOKUP(P$1&amp;":"&amp;P209,'Finish order'!$C:$K,7,FALSE()),"")</f>
        <v/>
      </c>
      <c r="T209" s="30" t="str">
        <f aca="false">IFERROR(VLOOKUP(P$1&amp;":"&amp;P209,'Finish order'!$C:$K,5,FALSE()),"")</f>
        <v/>
      </c>
      <c r="U209" s="22" t="str">
        <f aca="false">IFERROR(VLOOKUP(P$1&amp;":"&amp;P209,'Finish order'!$C:$K,4,FALSE()),"")</f>
        <v/>
      </c>
      <c r="V209" s="31" t="str">
        <f aca="false" t="array" ref="V209:V209">IFERROR(SMALL(IF($S$2:$S1118=S209,$P$2:$P$911*1.001),1),"")</f>
        <v/>
      </c>
      <c r="W209" s="31" t="str">
        <f aca="false" t="array" ref="W209:W209">IFERROR(SMALL(IF($S$2:$S1118=S209,$P$2:$P$911*1.0001),2),"")</f>
        <v/>
      </c>
      <c r="X209" s="31" t="str">
        <f aca="false" t="array" ref="X209:X209">IFERROR(SMALL(IF($S$2:$S1118=S209,$P$2:$P$911*1.00001),3),"")</f>
        <v/>
      </c>
      <c r="Y209" s="31" t="str">
        <f aca="false" t="array" ref="Y209:Y209">IFERROR(SMALL(IF($S$2:$S1118=S209,$P$2:$P$911*1.000001),4),"")</f>
        <v/>
      </c>
      <c r="Z209" s="31" t="str">
        <f aca="false">IF(P209&lt;&gt;"", IF(COUNT(V209:Y209)=4, SUM(V209:Y209), "No"), "")</f>
        <v>No</v>
      </c>
      <c r="AA209" s="31" t="str">
        <f aca="false">IF(P209&lt;&gt;"", IF(COUNT(V209:X209)=3, SUM(V209:X209), "No"), "")</f>
        <v>No</v>
      </c>
      <c r="AB209" s="31" t="str">
        <f aca="false">IF(P209&lt;&gt;"", IF(COUNT(V209:W209)=2, SUM(V209:W209), "No"), "")</f>
        <v>No</v>
      </c>
      <c r="AC209" s="31" t="str">
        <f aca="false">Table4[[#This Row],[Club]]&amp;":"&amp;Table4[[#Headers],[Female]]</f>
        <v>:Female</v>
      </c>
    </row>
    <row r="210" customFormat="false" ht="15" hidden="false" customHeight="false" outlineLevel="0" collapsed="false">
      <c r="A210" s="22" t="n">
        <v>209</v>
      </c>
      <c r="B210" s="22" t="str">
        <f aca="false">IFERROR(VLOOKUP($A$1&amp;":"&amp;A210,'Finish order'!C:K,6,FALSE()),"")</f>
        <v/>
      </c>
      <c r="C210" s="22" t="str">
        <f aca="false">IFERROR(VLOOKUP(A$1&amp;":"&amp;A210,'Finish order'!$C:$K,9,FALSE()),"")</f>
        <v/>
      </c>
      <c r="D210" s="22" t="str">
        <f aca="false">IFERROR(VLOOKUP(A$1&amp;":"&amp;A210,'Finish order'!$C:$K,7,FALSE()),"")</f>
        <v/>
      </c>
      <c r="E210" s="30" t="str">
        <f aca="false">IFERROR(VLOOKUP($A$1&amp;":"&amp;A210,'Finish order'!C:K,5,FALSE()),"")</f>
        <v/>
      </c>
      <c r="F210" s="22" t="str">
        <f aca="false">IFERROR(VLOOKUP($A$1&amp;":"&amp;A210,'Finish order'!C:K,4,FALSE()),"")</f>
        <v/>
      </c>
      <c r="G210" s="31" t="str">
        <f aca="false" t="array" ref="G210:G210">IFERROR(SMALL(IF($D$2:$D1119=D210,$A$2:$A$911*1.001),1),"")</f>
        <v/>
      </c>
      <c r="H210" s="31" t="str">
        <f aca="false" t="array" ref="H210:H210">IFERROR(SMALL(IF($D$2:$D1119=D210,$A$2:$A$911*1.0001),2),"")</f>
        <v/>
      </c>
      <c r="I210" s="31" t="str">
        <f aca="false" t="array" ref="I210:I210">IFERROR(SMALL(IF($D$2:$D1119=D210,$A$2:$A$911*1.00001),3),"")</f>
        <v/>
      </c>
      <c r="J210" s="31" t="str">
        <f aca="false" t="array" ref="J210:J210">IFERROR(SMALL(IF($D$2:$D1119=D210,$A$2:$A$911*1.000001),4),"")</f>
        <v/>
      </c>
      <c r="K210" s="31" t="str">
        <f aca="false">IF(A210&lt;&gt;"", IF(COUNT(G210:J210)=4, SUM(G210:J210), "No"), "")</f>
        <v>No</v>
      </c>
      <c r="L210" s="31" t="str">
        <f aca="false">IF(A210&lt;&gt;"", IF(COUNT(G210:I210)=3, SUM(G210:I210), "No"), "")</f>
        <v>No</v>
      </c>
      <c r="M210" s="31" t="str">
        <f aca="false">IF(A210&lt;&gt;"", IF(COUNT(G210:H210)=2, SUM(G210:H210), "No"), "")</f>
        <v>No</v>
      </c>
      <c r="N210" s="31" t="str">
        <f aca="false">Table1[[#This Row],[Club]]&amp;":"&amp;Table1[[#Headers],[Male]]</f>
        <v>:Male</v>
      </c>
      <c r="P210" s="22" t="n">
        <v>209</v>
      </c>
      <c r="Q210" s="22" t="str">
        <f aca="false">IFERROR(VLOOKUP(P$1&amp;":"&amp;P210,'Finish order'!$C:$K,6,FALSE()),"")</f>
        <v/>
      </c>
      <c r="R210" s="22" t="str">
        <f aca="false">IFERROR(VLOOKUP(P$1&amp;":"&amp;P210,'Finish order'!$C:$K,9,FALSE()),"")</f>
        <v/>
      </c>
      <c r="S210" s="22" t="str">
        <f aca="false">IFERROR(VLOOKUP(P$1&amp;":"&amp;P210,'Finish order'!$C:$K,7,FALSE()),"")</f>
        <v/>
      </c>
      <c r="T210" s="30" t="str">
        <f aca="false">IFERROR(VLOOKUP(P$1&amp;":"&amp;P210,'Finish order'!$C:$K,5,FALSE()),"")</f>
        <v/>
      </c>
      <c r="U210" s="22" t="str">
        <f aca="false">IFERROR(VLOOKUP(P$1&amp;":"&amp;P210,'Finish order'!$C:$K,4,FALSE()),"")</f>
        <v/>
      </c>
      <c r="V210" s="31" t="str">
        <f aca="false" t="array" ref="V210:V210">IFERROR(SMALL(IF($S$2:$S1119=S210,$P$2:$P$911*1.001),1),"")</f>
        <v/>
      </c>
      <c r="W210" s="31" t="str">
        <f aca="false" t="array" ref="W210:W210">IFERROR(SMALL(IF($S$2:$S1119=S210,$P$2:$P$911*1.0001),2),"")</f>
        <v/>
      </c>
      <c r="X210" s="31" t="str">
        <f aca="false" t="array" ref="X210:X210">IFERROR(SMALL(IF($S$2:$S1119=S210,$P$2:$P$911*1.00001),3),"")</f>
        <v/>
      </c>
      <c r="Y210" s="31" t="str">
        <f aca="false" t="array" ref="Y210:Y210">IFERROR(SMALL(IF($S$2:$S1119=S210,$P$2:$P$911*1.000001),4),"")</f>
        <v/>
      </c>
      <c r="Z210" s="31" t="str">
        <f aca="false">IF(P210&lt;&gt;"", IF(COUNT(V210:Y210)=4, SUM(V210:Y210), "No"), "")</f>
        <v>No</v>
      </c>
      <c r="AA210" s="31" t="str">
        <f aca="false">IF(P210&lt;&gt;"", IF(COUNT(V210:X210)=3, SUM(V210:X210), "No"), "")</f>
        <v>No</v>
      </c>
      <c r="AB210" s="31" t="str">
        <f aca="false">IF(P210&lt;&gt;"", IF(COUNT(V210:W210)=2, SUM(V210:W210), "No"), "")</f>
        <v>No</v>
      </c>
      <c r="AC210" s="31" t="str">
        <f aca="false">Table4[[#This Row],[Club]]&amp;":"&amp;Table4[[#Headers],[Female]]</f>
        <v>:Female</v>
      </c>
    </row>
    <row r="211" customFormat="false" ht="15" hidden="false" customHeight="false" outlineLevel="0" collapsed="false">
      <c r="A211" s="22" t="n">
        <v>210</v>
      </c>
      <c r="B211" s="22" t="str">
        <f aca="false">IFERROR(VLOOKUP($A$1&amp;":"&amp;A211,'Finish order'!C:K,6,FALSE()),"")</f>
        <v/>
      </c>
      <c r="C211" s="22" t="str">
        <f aca="false">IFERROR(VLOOKUP(A$1&amp;":"&amp;A211,'Finish order'!$C:$K,9,FALSE()),"")</f>
        <v/>
      </c>
      <c r="D211" s="22" t="str">
        <f aca="false">IFERROR(VLOOKUP(A$1&amp;":"&amp;A211,'Finish order'!$C:$K,7,FALSE()),"")</f>
        <v/>
      </c>
      <c r="E211" s="30" t="str">
        <f aca="false">IFERROR(VLOOKUP($A$1&amp;":"&amp;A211,'Finish order'!C:K,5,FALSE()),"")</f>
        <v/>
      </c>
      <c r="F211" s="22" t="str">
        <f aca="false">IFERROR(VLOOKUP($A$1&amp;":"&amp;A211,'Finish order'!C:K,4,FALSE()),"")</f>
        <v/>
      </c>
      <c r="G211" s="31" t="str">
        <f aca="false" t="array" ref="G211:G211">IFERROR(SMALL(IF($D$2:$D1120=D211,$A$2:$A$911*1.001),1),"")</f>
        <v/>
      </c>
      <c r="H211" s="31" t="str">
        <f aca="false" t="array" ref="H211:H211">IFERROR(SMALL(IF($D$2:$D1120=D211,$A$2:$A$911*1.0001),2),"")</f>
        <v/>
      </c>
      <c r="I211" s="31" t="str">
        <f aca="false" t="array" ref="I211:I211">IFERROR(SMALL(IF($D$2:$D1120=D211,$A$2:$A$911*1.00001),3),"")</f>
        <v/>
      </c>
      <c r="J211" s="31" t="str">
        <f aca="false" t="array" ref="J211:J211">IFERROR(SMALL(IF($D$2:$D1120=D211,$A$2:$A$911*1.000001),4),"")</f>
        <v/>
      </c>
      <c r="K211" s="31" t="str">
        <f aca="false">IF(A211&lt;&gt;"", IF(COUNT(G211:J211)=4, SUM(G211:J211), "No"), "")</f>
        <v>No</v>
      </c>
      <c r="L211" s="31" t="str">
        <f aca="false">IF(A211&lt;&gt;"", IF(COUNT(G211:I211)=3, SUM(G211:I211), "No"), "")</f>
        <v>No</v>
      </c>
      <c r="M211" s="31" t="str">
        <f aca="false">IF(A211&lt;&gt;"", IF(COUNT(G211:H211)=2, SUM(G211:H211), "No"), "")</f>
        <v>No</v>
      </c>
      <c r="N211" s="31" t="str">
        <f aca="false">Table1[[#This Row],[Club]]&amp;":"&amp;Table1[[#Headers],[Male]]</f>
        <v>:Male</v>
      </c>
      <c r="P211" s="22" t="n">
        <v>210</v>
      </c>
      <c r="Q211" s="22" t="str">
        <f aca="false">IFERROR(VLOOKUP(P$1&amp;":"&amp;P211,'Finish order'!$C:$K,6,FALSE()),"")</f>
        <v/>
      </c>
      <c r="R211" s="22" t="str">
        <f aca="false">IFERROR(VLOOKUP(P$1&amp;":"&amp;P211,'Finish order'!$C:$K,9,FALSE()),"")</f>
        <v/>
      </c>
      <c r="S211" s="22" t="str">
        <f aca="false">IFERROR(VLOOKUP(P$1&amp;":"&amp;P211,'Finish order'!$C:$K,7,FALSE()),"")</f>
        <v/>
      </c>
      <c r="T211" s="30" t="str">
        <f aca="false">IFERROR(VLOOKUP(P$1&amp;":"&amp;P211,'Finish order'!$C:$K,5,FALSE()),"")</f>
        <v/>
      </c>
      <c r="U211" s="22" t="str">
        <f aca="false">IFERROR(VLOOKUP(P$1&amp;":"&amp;P211,'Finish order'!$C:$K,4,FALSE()),"")</f>
        <v/>
      </c>
      <c r="V211" s="31" t="str">
        <f aca="false" t="array" ref="V211:V211">IFERROR(SMALL(IF($S$2:$S1120=S211,$P$2:$P$911*1.001),1),"")</f>
        <v/>
      </c>
      <c r="W211" s="31" t="str">
        <f aca="false" t="array" ref="W211:W211">IFERROR(SMALL(IF($S$2:$S1120=S211,$P$2:$P$911*1.0001),2),"")</f>
        <v/>
      </c>
      <c r="X211" s="31" t="str">
        <f aca="false" t="array" ref="X211:X211">IFERROR(SMALL(IF($S$2:$S1120=S211,$P$2:$P$911*1.00001),3),"")</f>
        <v/>
      </c>
      <c r="Y211" s="31" t="str">
        <f aca="false" t="array" ref="Y211:Y211">IFERROR(SMALL(IF($S$2:$S1120=S211,$P$2:$P$911*1.000001),4),"")</f>
        <v/>
      </c>
      <c r="Z211" s="31" t="str">
        <f aca="false">IF(P211&lt;&gt;"", IF(COUNT(V211:Y211)=4, SUM(V211:Y211), "No"), "")</f>
        <v>No</v>
      </c>
      <c r="AA211" s="31" t="str">
        <f aca="false">IF(P211&lt;&gt;"", IF(COUNT(V211:X211)=3, SUM(V211:X211), "No"), "")</f>
        <v>No</v>
      </c>
      <c r="AB211" s="31" t="str">
        <f aca="false">IF(P211&lt;&gt;"", IF(COUNT(V211:W211)=2, SUM(V211:W211), "No"), "")</f>
        <v>No</v>
      </c>
      <c r="AC211" s="31" t="str">
        <f aca="false">Table4[[#This Row],[Club]]&amp;":"&amp;Table4[[#Headers],[Female]]</f>
        <v>:Female</v>
      </c>
    </row>
    <row r="212" customFormat="false" ht="15" hidden="false" customHeight="false" outlineLevel="0" collapsed="false">
      <c r="A212" s="22" t="n">
        <v>211</v>
      </c>
      <c r="B212" s="22" t="str">
        <f aca="false">IFERROR(VLOOKUP($A$1&amp;":"&amp;A212,'Finish order'!C:K,6,FALSE()),"")</f>
        <v/>
      </c>
      <c r="C212" s="22" t="str">
        <f aca="false">IFERROR(VLOOKUP(A$1&amp;":"&amp;A212,'Finish order'!$C:$K,9,FALSE()),"")</f>
        <v/>
      </c>
      <c r="D212" s="22" t="str">
        <f aca="false">IFERROR(VLOOKUP(A$1&amp;":"&amp;A212,'Finish order'!$C:$K,7,FALSE()),"")</f>
        <v/>
      </c>
      <c r="E212" s="30" t="str">
        <f aca="false">IFERROR(VLOOKUP($A$1&amp;":"&amp;A212,'Finish order'!C:K,5,FALSE()),"")</f>
        <v/>
      </c>
      <c r="F212" s="22" t="str">
        <f aca="false">IFERROR(VLOOKUP($A$1&amp;":"&amp;A212,'Finish order'!C:K,4,FALSE()),"")</f>
        <v/>
      </c>
      <c r="G212" s="31" t="str">
        <f aca="false" t="array" ref="G212:G212">IFERROR(SMALL(IF($D$2:$D1121=D212,$A$2:$A$911*1.001),1),"")</f>
        <v/>
      </c>
      <c r="H212" s="31" t="str">
        <f aca="false" t="array" ref="H212:H212">IFERROR(SMALL(IF($D$2:$D1121=D212,$A$2:$A$911*1.0001),2),"")</f>
        <v/>
      </c>
      <c r="I212" s="31" t="str">
        <f aca="false" t="array" ref="I212:I212">IFERROR(SMALL(IF($D$2:$D1121=D212,$A$2:$A$911*1.00001),3),"")</f>
        <v/>
      </c>
      <c r="J212" s="31" t="str">
        <f aca="false" t="array" ref="J212:J212">IFERROR(SMALL(IF($D$2:$D1121=D212,$A$2:$A$911*1.000001),4),"")</f>
        <v/>
      </c>
      <c r="K212" s="31" t="str">
        <f aca="false">IF(A212&lt;&gt;"", IF(COUNT(G212:J212)=4, SUM(G212:J212), "No"), "")</f>
        <v>No</v>
      </c>
      <c r="L212" s="31" t="str">
        <f aca="false">IF(A212&lt;&gt;"", IF(COUNT(G212:I212)=3, SUM(G212:I212), "No"), "")</f>
        <v>No</v>
      </c>
      <c r="M212" s="31" t="str">
        <f aca="false">IF(A212&lt;&gt;"", IF(COUNT(G212:H212)=2, SUM(G212:H212), "No"), "")</f>
        <v>No</v>
      </c>
      <c r="N212" s="31" t="str">
        <f aca="false">Table1[[#This Row],[Club]]&amp;":"&amp;Table1[[#Headers],[Male]]</f>
        <v>:Male</v>
      </c>
      <c r="P212" s="22" t="n">
        <v>211</v>
      </c>
      <c r="Q212" s="22" t="str">
        <f aca="false">IFERROR(VLOOKUP(P$1&amp;":"&amp;P212,'Finish order'!$C:$K,6,FALSE()),"")</f>
        <v/>
      </c>
      <c r="R212" s="22" t="str">
        <f aca="false">IFERROR(VLOOKUP(P$1&amp;":"&amp;P212,'Finish order'!$C:$K,9,FALSE()),"")</f>
        <v/>
      </c>
      <c r="S212" s="22" t="str">
        <f aca="false">IFERROR(VLOOKUP(P$1&amp;":"&amp;P212,'Finish order'!$C:$K,7,FALSE()),"")</f>
        <v/>
      </c>
      <c r="T212" s="30" t="str">
        <f aca="false">IFERROR(VLOOKUP(P$1&amp;":"&amp;P212,'Finish order'!$C:$K,5,FALSE()),"")</f>
        <v/>
      </c>
      <c r="U212" s="22" t="str">
        <f aca="false">IFERROR(VLOOKUP(P$1&amp;":"&amp;P212,'Finish order'!$C:$K,4,FALSE()),"")</f>
        <v/>
      </c>
      <c r="V212" s="31" t="str">
        <f aca="false" t="array" ref="V212:V212">IFERROR(SMALL(IF($S$2:$S1121=S212,$P$2:$P$911*1.001),1),"")</f>
        <v/>
      </c>
      <c r="W212" s="31" t="str">
        <f aca="false" t="array" ref="W212:W212">IFERROR(SMALL(IF($S$2:$S1121=S212,$P$2:$P$911*1.0001),2),"")</f>
        <v/>
      </c>
      <c r="X212" s="31" t="str">
        <f aca="false" t="array" ref="X212:X212">IFERROR(SMALL(IF($S$2:$S1121=S212,$P$2:$P$911*1.00001),3),"")</f>
        <v/>
      </c>
      <c r="Y212" s="31" t="str">
        <f aca="false" t="array" ref="Y212:Y212">IFERROR(SMALL(IF($S$2:$S1121=S212,$P$2:$P$911*1.000001),4),"")</f>
        <v/>
      </c>
      <c r="Z212" s="31" t="str">
        <f aca="false">IF(P212&lt;&gt;"", IF(COUNT(V212:Y212)=4, SUM(V212:Y212), "No"), "")</f>
        <v>No</v>
      </c>
      <c r="AA212" s="31" t="str">
        <f aca="false">IF(P212&lt;&gt;"", IF(COUNT(V212:X212)=3, SUM(V212:X212), "No"), "")</f>
        <v>No</v>
      </c>
      <c r="AB212" s="31" t="str">
        <f aca="false">IF(P212&lt;&gt;"", IF(COUNT(V212:W212)=2, SUM(V212:W212), "No"), "")</f>
        <v>No</v>
      </c>
      <c r="AC212" s="31" t="str">
        <f aca="false">Table4[[#This Row],[Club]]&amp;":"&amp;Table4[[#Headers],[Female]]</f>
        <v>:Female</v>
      </c>
    </row>
    <row r="213" customFormat="false" ht="15" hidden="false" customHeight="false" outlineLevel="0" collapsed="false">
      <c r="A213" s="22" t="n">
        <v>212</v>
      </c>
      <c r="B213" s="22" t="str">
        <f aca="false">IFERROR(VLOOKUP($A$1&amp;":"&amp;A213,'Finish order'!C:K,6,FALSE()),"")</f>
        <v/>
      </c>
      <c r="C213" s="22" t="str">
        <f aca="false">IFERROR(VLOOKUP(A$1&amp;":"&amp;A213,'Finish order'!$C:$K,9,FALSE()),"")</f>
        <v/>
      </c>
      <c r="D213" s="22" t="str">
        <f aca="false">IFERROR(VLOOKUP(A$1&amp;":"&amp;A213,'Finish order'!$C:$K,7,FALSE()),"")</f>
        <v/>
      </c>
      <c r="E213" s="30" t="str">
        <f aca="false">IFERROR(VLOOKUP($A$1&amp;":"&amp;A213,'Finish order'!C:K,5,FALSE()),"")</f>
        <v/>
      </c>
      <c r="F213" s="22" t="str">
        <f aca="false">IFERROR(VLOOKUP($A$1&amp;":"&amp;A213,'Finish order'!C:K,4,FALSE()),"")</f>
        <v/>
      </c>
      <c r="G213" s="31" t="str">
        <f aca="false" t="array" ref="G213:G213">IFERROR(SMALL(IF($D$2:$D1122=D213,$A$2:$A$911*1.001),1),"")</f>
        <v/>
      </c>
      <c r="H213" s="31" t="str">
        <f aca="false" t="array" ref="H213:H213">IFERROR(SMALL(IF($D$2:$D1122=D213,$A$2:$A$911*1.0001),2),"")</f>
        <v/>
      </c>
      <c r="I213" s="31" t="str">
        <f aca="false" t="array" ref="I213:I213">IFERROR(SMALL(IF($D$2:$D1122=D213,$A$2:$A$911*1.00001),3),"")</f>
        <v/>
      </c>
      <c r="J213" s="31" t="str">
        <f aca="false" t="array" ref="J213:J213">IFERROR(SMALL(IF($D$2:$D1122=D213,$A$2:$A$911*1.000001),4),"")</f>
        <v/>
      </c>
      <c r="K213" s="31" t="str">
        <f aca="false">IF(A213&lt;&gt;"", IF(COUNT(G213:J213)=4, SUM(G213:J213), "No"), "")</f>
        <v>No</v>
      </c>
      <c r="L213" s="31" t="str">
        <f aca="false">IF(A213&lt;&gt;"", IF(COUNT(G213:I213)=3, SUM(G213:I213), "No"), "")</f>
        <v>No</v>
      </c>
      <c r="M213" s="31" t="str">
        <f aca="false">IF(A213&lt;&gt;"", IF(COUNT(G213:H213)=2, SUM(G213:H213), "No"), "")</f>
        <v>No</v>
      </c>
      <c r="N213" s="31" t="str">
        <f aca="false">Table1[[#This Row],[Club]]&amp;":"&amp;Table1[[#Headers],[Male]]</f>
        <v>:Male</v>
      </c>
      <c r="P213" s="22" t="n">
        <v>212</v>
      </c>
      <c r="Q213" s="22" t="str">
        <f aca="false">IFERROR(VLOOKUP(P$1&amp;":"&amp;P213,'Finish order'!$C:$K,6,FALSE()),"")</f>
        <v/>
      </c>
      <c r="R213" s="22" t="str">
        <f aca="false">IFERROR(VLOOKUP(P$1&amp;":"&amp;P213,'Finish order'!$C:$K,9,FALSE()),"")</f>
        <v/>
      </c>
      <c r="S213" s="22" t="str">
        <f aca="false">IFERROR(VLOOKUP(P$1&amp;":"&amp;P213,'Finish order'!$C:$K,7,FALSE()),"")</f>
        <v/>
      </c>
      <c r="T213" s="30" t="str">
        <f aca="false">IFERROR(VLOOKUP(P$1&amp;":"&amp;P213,'Finish order'!$C:$K,5,FALSE()),"")</f>
        <v/>
      </c>
      <c r="U213" s="22" t="str">
        <f aca="false">IFERROR(VLOOKUP(P$1&amp;":"&amp;P213,'Finish order'!$C:$K,4,FALSE()),"")</f>
        <v/>
      </c>
      <c r="V213" s="31" t="str">
        <f aca="false" t="array" ref="V213:V213">IFERROR(SMALL(IF($S$2:$S1122=S213,$P$2:$P$911*1.001),1),"")</f>
        <v/>
      </c>
      <c r="W213" s="31" t="str">
        <f aca="false" t="array" ref="W213:W213">IFERROR(SMALL(IF($S$2:$S1122=S213,$P$2:$P$911*1.0001),2),"")</f>
        <v/>
      </c>
      <c r="X213" s="31" t="str">
        <f aca="false" t="array" ref="X213:X213">IFERROR(SMALL(IF($S$2:$S1122=S213,$P$2:$P$911*1.00001),3),"")</f>
        <v/>
      </c>
      <c r="Y213" s="31" t="str">
        <f aca="false" t="array" ref="Y213:Y213">IFERROR(SMALL(IF($S$2:$S1122=S213,$P$2:$P$911*1.000001),4),"")</f>
        <v/>
      </c>
      <c r="Z213" s="31" t="str">
        <f aca="false">IF(P213&lt;&gt;"", IF(COUNT(V213:Y213)=4, SUM(V213:Y213), "No"), "")</f>
        <v>No</v>
      </c>
      <c r="AA213" s="31" t="str">
        <f aca="false">IF(P213&lt;&gt;"", IF(COUNT(V213:X213)=3, SUM(V213:X213), "No"), "")</f>
        <v>No</v>
      </c>
      <c r="AB213" s="31" t="str">
        <f aca="false">IF(P213&lt;&gt;"", IF(COUNT(V213:W213)=2, SUM(V213:W213), "No"), "")</f>
        <v>No</v>
      </c>
      <c r="AC213" s="31" t="str">
        <f aca="false">Table4[[#This Row],[Club]]&amp;":"&amp;Table4[[#Headers],[Female]]</f>
        <v>:Female</v>
      </c>
    </row>
    <row r="214" customFormat="false" ht="15" hidden="false" customHeight="false" outlineLevel="0" collapsed="false">
      <c r="A214" s="22" t="n">
        <v>213</v>
      </c>
      <c r="B214" s="22" t="str">
        <f aca="false">IFERROR(VLOOKUP($A$1&amp;":"&amp;A214,'Finish order'!C:K,6,FALSE()),"")</f>
        <v/>
      </c>
      <c r="C214" s="22" t="str">
        <f aca="false">IFERROR(VLOOKUP(A$1&amp;":"&amp;A214,'Finish order'!$C:$K,9,FALSE()),"")</f>
        <v/>
      </c>
      <c r="D214" s="22" t="str">
        <f aca="false">IFERROR(VLOOKUP(A$1&amp;":"&amp;A214,'Finish order'!$C:$K,7,FALSE()),"")</f>
        <v/>
      </c>
      <c r="E214" s="30" t="str">
        <f aca="false">IFERROR(VLOOKUP($A$1&amp;":"&amp;A214,'Finish order'!C:K,5,FALSE()),"")</f>
        <v/>
      </c>
      <c r="F214" s="22" t="str">
        <f aca="false">IFERROR(VLOOKUP($A$1&amp;":"&amp;A214,'Finish order'!C:K,4,FALSE()),"")</f>
        <v/>
      </c>
      <c r="G214" s="31" t="str">
        <f aca="false" t="array" ref="G214:G214">IFERROR(SMALL(IF($D$2:$D1123=D214,$A$2:$A$911*1.001),1),"")</f>
        <v/>
      </c>
      <c r="H214" s="31" t="str">
        <f aca="false" t="array" ref="H214:H214">IFERROR(SMALL(IF($D$2:$D1123=D214,$A$2:$A$911*1.0001),2),"")</f>
        <v/>
      </c>
      <c r="I214" s="31" t="str">
        <f aca="false" t="array" ref="I214:I214">IFERROR(SMALL(IF($D$2:$D1123=D214,$A$2:$A$911*1.00001),3),"")</f>
        <v/>
      </c>
      <c r="J214" s="31" t="str">
        <f aca="false" t="array" ref="J214:J214">IFERROR(SMALL(IF($D$2:$D1123=D214,$A$2:$A$911*1.000001),4),"")</f>
        <v/>
      </c>
      <c r="K214" s="31" t="str">
        <f aca="false">IF(A214&lt;&gt;"", IF(COUNT(G214:J214)=4, SUM(G214:J214), "No"), "")</f>
        <v>No</v>
      </c>
      <c r="L214" s="31" t="str">
        <f aca="false">IF(A214&lt;&gt;"", IF(COUNT(G214:I214)=3, SUM(G214:I214), "No"), "")</f>
        <v>No</v>
      </c>
      <c r="M214" s="31" t="str">
        <f aca="false">IF(A214&lt;&gt;"", IF(COUNT(G214:H214)=2, SUM(G214:H214), "No"), "")</f>
        <v>No</v>
      </c>
      <c r="N214" s="31" t="str">
        <f aca="false">Table1[[#This Row],[Club]]&amp;":"&amp;Table1[[#Headers],[Male]]</f>
        <v>:Male</v>
      </c>
      <c r="P214" s="22" t="n">
        <v>213</v>
      </c>
      <c r="Q214" s="22" t="str">
        <f aca="false">IFERROR(VLOOKUP(P$1&amp;":"&amp;P214,'Finish order'!$C:$K,6,FALSE()),"")</f>
        <v/>
      </c>
      <c r="R214" s="22" t="str">
        <f aca="false">IFERROR(VLOOKUP(P$1&amp;":"&amp;P214,'Finish order'!$C:$K,9,FALSE()),"")</f>
        <v/>
      </c>
      <c r="S214" s="22" t="str">
        <f aca="false">IFERROR(VLOOKUP(P$1&amp;":"&amp;P214,'Finish order'!$C:$K,7,FALSE()),"")</f>
        <v/>
      </c>
      <c r="T214" s="30" t="str">
        <f aca="false">IFERROR(VLOOKUP(P$1&amp;":"&amp;P214,'Finish order'!$C:$K,5,FALSE()),"")</f>
        <v/>
      </c>
      <c r="U214" s="22" t="str">
        <f aca="false">IFERROR(VLOOKUP(P$1&amp;":"&amp;P214,'Finish order'!$C:$K,4,FALSE()),"")</f>
        <v/>
      </c>
      <c r="V214" s="31" t="str">
        <f aca="false" t="array" ref="V214:V214">IFERROR(SMALL(IF($S$2:$S1123=S214,$P$2:$P$911*1.001),1),"")</f>
        <v/>
      </c>
      <c r="W214" s="31" t="str">
        <f aca="false" t="array" ref="W214:W214">IFERROR(SMALL(IF($S$2:$S1123=S214,$P$2:$P$911*1.0001),2),"")</f>
        <v/>
      </c>
      <c r="X214" s="31" t="str">
        <f aca="false" t="array" ref="X214:X214">IFERROR(SMALL(IF($S$2:$S1123=S214,$P$2:$P$911*1.00001),3),"")</f>
        <v/>
      </c>
      <c r="Y214" s="31" t="str">
        <f aca="false" t="array" ref="Y214:Y214">IFERROR(SMALL(IF($S$2:$S1123=S214,$P$2:$P$911*1.000001),4),"")</f>
        <v/>
      </c>
      <c r="Z214" s="31" t="str">
        <f aca="false">IF(P214&lt;&gt;"", IF(COUNT(V214:Y214)=4, SUM(V214:Y214), "No"), "")</f>
        <v>No</v>
      </c>
      <c r="AA214" s="31" t="str">
        <f aca="false">IF(P214&lt;&gt;"", IF(COUNT(V214:X214)=3, SUM(V214:X214), "No"), "")</f>
        <v>No</v>
      </c>
      <c r="AB214" s="31" t="str">
        <f aca="false">IF(P214&lt;&gt;"", IF(COUNT(V214:W214)=2, SUM(V214:W214), "No"), "")</f>
        <v>No</v>
      </c>
      <c r="AC214" s="31" t="str">
        <f aca="false">Table4[[#This Row],[Club]]&amp;":"&amp;Table4[[#Headers],[Female]]</f>
        <v>:Female</v>
      </c>
    </row>
    <row r="215" customFormat="false" ht="15" hidden="false" customHeight="false" outlineLevel="0" collapsed="false">
      <c r="A215" s="22" t="n">
        <v>214</v>
      </c>
      <c r="B215" s="22" t="str">
        <f aca="false">IFERROR(VLOOKUP($A$1&amp;":"&amp;A215,'Finish order'!C:K,6,FALSE()),"")</f>
        <v/>
      </c>
      <c r="C215" s="22" t="str">
        <f aca="false">IFERROR(VLOOKUP(A$1&amp;":"&amp;A215,'Finish order'!$C:$K,9,FALSE()),"")</f>
        <v/>
      </c>
      <c r="D215" s="22" t="str">
        <f aca="false">IFERROR(VLOOKUP(A$1&amp;":"&amp;A215,'Finish order'!$C:$K,7,FALSE()),"")</f>
        <v/>
      </c>
      <c r="E215" s="30" t="str">
        <f aca="false">IFERROR(VLOOKUP($A$1&amp;":"&amp;A215,'Finish order'!C:K,5,FALSE()),"")</f>
        <v/>
      </c>
      <c r="F215" s="22" t="str">
        <f aca="false">IFERROR(VLOOKUP($A$1&amp;":"&amp;A215,'Finish order'!C:K,4,FALSE()),"")</f>
        <v/>
      </c>
      <c r="G215" s="31" t="str">
        <f aca="false" t="array" ref="G215:G215">IFERROR(SMALL(IF($D$2:$D1124=D215,$A$2:$A$911*1.001),1),"")</f>
        <v/>
      </c>
      <c r="H215" s="31" t="str">
        <f aca="false" t="array" ref="H215:H215">IFERROR(SMALL(IF($D$2:$D1124=D215,$A$2:$A$911*1.0001),2),"")</f>
        <v/>
      </c>
      <c r="I215" s="31" t="str">
        <f aca="false" t="array" ref="I215:I215">IFERROR(SMALL(IF($D$2:$D1124=D215,$A$2:$A$911*1.00001),3),"")</f>
        <v/>
      </c>
      <c r="J215" s="31" t="str">
        <f aca="false" t="array" ref="J215:J215">IFERROR(SMALL(IF($D$2:$D1124=D215,$A$2:$A$911*1.000001),4),"")</f>
        <v/>
      </c>
      <c r="K215" s="31" t="str">
        <f aca="false">IF(A215&lt;&gt;"", IF(COUNT(G215:J215)=4, SUM(G215:J215), "No"), "")</f>
        <v>No</v>
      </c>
      <c r="L215" s="31" t="str">
        <f aca="false">IF(A215&lt;&gt;"", IF(COUNT(G215:I215)=3, SUM(G215:I215), "No"), "")</f>
        <v>No</v>
      </c>
      <c r="M215" s="31" t="str">
        <f aca="false">IF(A215&lt;&gt;"", IF(COUNT(G215:H215)=2, SUM(G215:H215), "No"), "")</f>
        <v>No</v>
      </c>
      <c r="N215" s="31" t="str">
        <f aca="false">Table1[[#This Row],[Club]]&amp;":"&amp;Table1[[#Headers],[Male]]</f>
        <v>:Male</v>
      </c>
      <c r="P215" s="22" t="n">
        <v>214</v>
      </c>
      <c r="Q215" s="22" t="str">
        <f aca="false">IFERROR(VLOOKUP(P$1&amp;":"&amp;P215,'Finish order'!$C:$K,6,FALSE()),"")</f>
        <v/>
      </c>
      <c r="R215" s="22" t="str">
        <f aca="false">IFERROR(VLOOKUP(P$1&amp;":"&amp;P215,'Finish order'!$C:$K,9,FALSE()),"")</f>
        <v/>
      </c>
      <c r="S215" s="22" t="str">
        <f aca="false">IFERROR(VLOOKUP(P$1&amp;":"&amp;P215,'Finish order'!$C:$K,7,FALSE()),"")</f>
        <v/>
      </c>
      <c r="T215" s="30" t="str">
        <f aca="false">IFERROR(VLOOKUP(P$1&amp;":"&amp;P215,'Finish order'!$C:$K,5,FALSE()),"")</f>
        <v/>
      </c>
      <c r="U215" s="22" t="str">
        <f aca="false">IFERROR(VLOOKUP(P$1&amp;":"&amp;P215,'Finish order'!$C:$K,4,FALSE()),"")</f>
        <v/>
      </c>
      <c r="V215" s="31" t="str">
        <f aca="false" t="array" ref="V215:V215">IFERROR(SMALL(IF($S$2:$S1124=S215,$P$2:$P$911*1.001),1),"")</f>
        <v/>
      </c>
      <c r="W215" s="31" t="str">
        <f aca="false" t="array" ref="W215:W215">IFERROR(SMALL(IF($S$2:$S1124=S215,$P$2:$P$911*1.0001),2),"")</f>
        <v/>
      </c>
      <c r="X215" s="31" t="str">
        <f aca="false" t="array" ref="X215:X215">IFERROR(SMALL(IF($S$2:$S1124=S215,$P$2:$P$911*1.00001),3),"")</f>
        <v/>
      </c>
      <c r="Y215" s="31" t="str">
        <f aca="false" t="array" ref="Y215:Y215">IFERROR(SMALL(IF($S$2:$S1124=S215,$P$2:$P$911*1.000001),4),"")</f>
        <v/>
      </c>
      <c r="Z215" s="31" t="str">
        <f aca="false">IF(P215&lt;&gt;"", IF(COUNT(V215:Y215)=4, SUM(V215:Y215), "No"), "")</f>
        <v>No</v>
      </c>
      <c r="AA215" s="31" t="str">
        <f aca="false">IF(P215&lt;&gt;"", IF(COUNT(V215:X215)=3, SUM(V215:X215), "No"), "")</f>
        <v>No</v>
      </c>
      <c r="AB215" s="31" t="str">
        <f aca="false">IF(P215&lt;&gt;"", IF(COUNT(V215:W215)=2, SUM(V215:W215), "No"), "")</f>
        <v>No</v>
      </c>
      <c r="AC215" s="31" t="str">
        <f aca="false">Table4[[#This Row],[Club]]&amp;":"&amp;Table4[[#Headers],[Female]]</f>
        <v>:Female</v>
      </c>
    </row>
    <row r="216" customFormat="false" ht="15" hidden="false" customHeight="false" outlineLevel="0" collapsed="false">
      <c r="A216" s="22" t="n">
        <v>215</v>
      </c>
      <c r="B216" s="22" t="str">
        <f aca="false">IFERROR(VLOOKUP($A$1&amp;":"&amp;A216,'Finish order'!C:K,6,FALSE()),"")</f>
        <v/>
      </c>
      <c r="C216" s="22" t="str">
        <f aca="false">IFERROR(VLOOKUP(A$1&amp;":"&amp;A216,'Finish order'!$C:$K,9,FALSE()),"")</f>
        <v/>
      </c>
      <c r="D216" s="22" t="str">
        <f aca="false">IFERROR(VLOOKUP(A$1&amp;":"&amp;A216,'Finish order'!$C:$K,7,FALSE()),"")</f>
        <v/>
      </c>
      <c r="E216" s="30" t="str">
        <f aca="false">IFERROR(VLOOKUP($A$1&amp;":"&amp;A216,'Finish order'!C:K,5,FALSE()),"")</f>
        <v/>
      </c>
      <c r="F216" s="22" t="str">
        <f aca="false">IFERROR(VLOOKUP($A$1&amp;":"&amp;A216,'Finish order'!C:K,4,FALSE()),"")</f>
        <v/>
      </c>
      <c r="G216" s="31" t="str">
        <f aca="false" t="array" ref="G216:G216">IFERROR(SMALL(IF($D$2:$D1125=D216,$A$2:$A$911*1.001),1),"")</f>
        <v/>
      </c>
      <c r="H216" s="31" t="str">
        <f aca="false" t="array" ref="H216:H216">IFERROR(SMALL(IF($D$2:$D1125=D216,$A$2:$A$911*1.0001),2),"")</f>
        <v/>
      </c>
      <c r="I216" s="31" t="str">
        <f aca="false" t="array" ref="I216:I216">IFERROR(SMALL(IF($D$2:$D1125=D216,$A$2:$A$911*1.00001),3),"")</f>
        <v/>
      </c>
      <c r="J216" s="31" t="str">
        <f aca="false" t="array" ref="J216:J216">IFERROR(SMALL(IF($D$2:$D1125=D216,$A$2:$A$911*1.000001),4),"")</f>
        <v/>
      </c>
      <c r="K216" s="31" t="str">
        <f aca="false">IF(A216&lt;&gt;"", IF(COUNT(G216:J216)=4, SUM(G216:J216), "No"), "")</f>
        <v>No</v>
      </c>
      <c r="L216" s="31" t="str">
        <f aca="false">IF(A216&lt;&gt;"", IF(COUNT(G216:I216)=3, SUM(G216:I216), "No"), "")</f>
        <v>No</v>
      </c>
      <c r="M216" s="31" t="str">
        <f aca="false">IF(A216&lt;&gt;"", IF(COUNT(G216:H216)=2, SUM(G216:H216), "No"), "")</f>
        <v>No</v>
      </c>
      <c r="N216" s="31" t="str">
        <f aca="false">Table1[[#This Row],[Club]]&amp;":"&amp;Table1[[#Headers],[Male]]</f>
        <v>:Male</v>
      </c>
      <c r="P216" s="22" t="n">
        <v>215</v>
      </c>
      <c r="Q216" s="22" t="str">
        <f aca="false">IFERROR(VLOOKUP(P$1&amp;":"&amp;P216,'Finish order'!$C:$K,6,FALSE()),"")</f>
        <v/>
      </c>
      <c r="R216" s="22" t="str">
        <f aca="false">IFERROR(VLOOKUP(P$1&amp;":"&amp;P216,'Finish order'!$C:$K,9,FALSE()),"")</f>
        <v/>
      </c>
      <c r="S216" s="22" t="str">
        <f aca="false">IFERROR(VLOOKUP(P$1&amp;":"&amp;P216,'Finish order'!$C:$K,7,FALSE()),"")</f>
        <v/>
      </c>
      <c r="T216" s="30" t="str">
        <f aca="false">IFERROR(VLOOKUP(P$1&amp;":"&amp;P216,'Finish order'!$C:$K,5,FALSE()),"")</f>
        <v/>
      </c>
      <c r="U216" s="22" t="str">
        <f aca="false">IFERROR(VLOOKUP(P$1&amp;":"&amp;P216,'Finish order'!$C:$K,4,FALSE()),"")</f>
        <v/>
      </c>
      <c r="V216" s="31" t="str">
        <f aca="false" t="array" ref="V216:V216">IFERROR(SMALL(IF($S$2:$S1125=S216,$P$2:$P$911*1.001),1),"")</f>
        <v/>
      </c>
      <c r="W216" s="31" t="str">
        <f aca="false" t="array" ref="W216:W216">IFERROR(SMALL(IF($S$2:$S1125=S216,$P$2:$P$911*1.0001),2),"")</f>
        <v/>
      </c>
      <c r="X216" s="31" t="str">
        <f aca="false" t="array" ref="X216:X216">IFERROR(SMALL(IF($S$2:$S1125=S216,$P$2:$P$911*1.00001),3),"")</f>
        <v/>
      </c>
      <c r="Y216" s="31" t="str">
        <f aca="false" t="array" ref="Y216:Y216">IFERROR(SMALL(IF($S$2:$S1125=S216,$P$2:$P$911*1.000001),4),"")</f>
        <v/>
      </c>
      <c r="Z216" s="31" t="str">
        <f aca="false">IF(P216&lt;&gt;"", IF(COUNT(V216:Y216)=4, SUM(V216:Y216), "No"), "")</f>
        <v>No</v>
      </c>
      <c r="AA216" s="31" t="str">
        <f aca="false">IF(P216&lt;&gt;"", IF(COUNT(V216:X216)=3, SUM(V216:X216), "No"), "")</f>
        <v>No</v>
      </c>
      <c r="AB216" s="31" t="str">
        <f aca="false">IF(P216&lt;&gt;"", IF(COUNT(V216:W216)=2, SUM(V216:W216), "No"), "")</f>
        <v>No</v>
      </c>
      <c r="AC216" s="31" t="str">
        <f aca="false">Table4[[#This Row],[Club]]&amp;":"&amp;Table4[[#Headers],[Female]]</f>
        <v>:Female</v>
      </c>
    </row>
    <row r="217" customFormat="false" ht="15" hidden="false" customHeight="false" outlineLevel="0" collapsed="false">
      <c r="A217" s="22" t="n">
        <v>216</v>
      </c>
      <c r="B217" s="22" t="str">
        <f aca="false">IFERROR(VLOOKUP($A$1&amp;":"&amp;A217,'Finish order'!C:K,6,FALSE()),"")</f>
        <v/>
      </c>
      <c r="C217" s="22" t="str">
        <f aca="false">IFERROR(VLOOKUP(A$1&amp;":"&amp;A217,'Finish order'!$C:$K,9,FALSE()),"")</f>
        <v/>
      </c>
      <c r="D217" s="22" t="str">
        <f aca="false">IFERROR(VLOOKUP(A$1&amp;":"&amp;A217,'Finish order'!$C:$K,7,FALSE()),"")</f>
        <v/>
      </c>
      <c r="E217" s="30" t="str">
        <f aca="false">IFERROR(VLOOKUP($A$1&amp;":"&amp;A217,'Finish order'!C:K,5,FALSE()),"")</f>
        <v/>
      </c>
      <c r="F217" s="22" t="str">
        <f aca="false">IFERROR(VLOOKUP($A$1&amp;":"&amp;A217,'Finish order'!C:K,4,FALSE()),"")</f>
        <v/>
      </c>
      <c r="G217" s="31" t="str">
        <f aca="false" t="array" ref="G217:G217">IFERROR(SMALL(IF($D$2:$D1126=D217,$A$2:$A$911*1.001),1),"")</f>
        <v/>
      </c>
      <c r="H217" s="31" t="str">
        <f aca="false" t="array" ref="H217:H217">IFERROR(SMALL(IF($D$2:$D1126=D217,$A$2:$A$911*1.0001),2),"")</f>
        <v/>
      </c>
      <c r="I217" s="31" t="str">
        <f aca="false" t="array" ref="I217:I217">IFERROR(SMALL(IF($D$2:$D1126=D217,$A$2:$A$911*1.00001),3),"")</f>
        <v/>
      </c>
      <c r="J217" s="31" t="str">
        <f aca="false" t="array" ref="J217:J217">IFERROR(SMALL(IF($D$2:$D1126=D217,$A$2:$A$911*1.000001),4),"")</f>
        <v/>
      </c>
      <c r="K217" s="31" t="str">
        <f aca="false">IF(A217&lt;&gt;"", IF(COUNT(G217:J217)=4, SUM(G217:J217), "No"), "")</f>
        <v>No</v>
      </c>
      <c r="L217" s="31" t="str">
        <f aca="false">IF(A217&lt;&gt;"", IF(COUNT(G217:I217)=3, SUM(G217:I217), "No"), "")</f>
        <v>No</v>
      </c>
      <c r="M217" s="31" t="str">
        <f aca="false">IF(A217&lt;&gt;"", IF(COUNT(G217:H217)=2, SUM(G217:H217), "No"), "")</f>
        <v>No</v>
      </c>
      <c r="N217" s="31" t="str">
        <f aca="false">Table1[[#This Row],[Club]]&amp;":"&amp;Table1[[#Headers],[Male]]</f>
        <v>:Male</v>
      </c>
      <c r="P217" s="22" t="n">
        <v>216</v>
      </c>
      <c r="Q217" s="22" t="str">
        <f aca="false">IFERROR(VLOOKUP(P$1&amp;":"&amp;P217,'Finish order'!$C:$K,6,FALSE()),"")</f>
        <v/>
      </c>
      <c r="R217" s="22" t="str">
        <f aca="false">IFERROR(VLOOKUP(P$1&amp;":"&amp;P217,'Finish order'!$C:$K,9,FALSE()),"")</f>
        <v/>
      </c>
      <c r="S217" s="22" t="str">
        <f aca="false">IFERROR(VLOOKUP(P$1&amp;":"&amp;P217,'Finish order'!$C:$K,7,FALSE()),"")</f>
        <v/>
      </c>
      <c r="T217" s="30" t="str">
        <f aca="false">IFERROR(VLOOKUP(P$1&amp;":"&amp;P217,'Finish order'!$C:$K,5,FALSE()),"")</f>
        <v/>
      </c>
      <c r="U217" s="22" t="str">
        <f aca="false">IFERROR(VLOOKUP(P$1&amp;":"&amp;P217,'Finish order'!$C:$K,4,FALSE()),"")</f>
        <v/>
      </c>
      <c r="V217" s="31" t="str">
        <f aca="false" t="array" ref="V217:V217">IFERROR(SMALL(IF($S$2:$S1126=S217,$P$2:$P$911*1.001),1),"")</f>
        <v/>
      </c>
      <c r="W217" s="31" t="str">
        <f aca="false" t="array" ref="W217:W217">IFERROR(SMALL(IF($S$2:$S1126=S217,$P$2:$P$911*1.0001),2),"")</f>
        <v/>
      </c>
      <c r="X217" s="31" t="str">
        <f aca="false" t="array" ref="X217:X217">IFERROR(SMALL(IF($S$2:$S1126=S217,$P$2:$P$911*1.00001),3),"")</f>
        <v/>
      </c>
      <c r="Y217" s="31" t="str">
        <f aca="false" t="array" ref="Y217:Y217">IFERROR(SMALL(IF($S$2:$S1126=S217,$P$2:$P$911*1.000001),4),"")</f>
        <v/>
      </c>
      <c r="Z217" s="31" t="str">
        <f aca="false">IF(P217&lt;&gt;"", IF(COUNT(V217:Y217)=4, SUM(V217:Y217), "No"), "")</f>
        <v>No</v>
      </c>
      <c r="AA217" s="31" t="str">
        <f aca="false">IF(P217&lt;&gt;"", IF(COUNT(V217:X217)=3, SUM(V217:X217), "No"), "")</f>
        <v>No</v>
      </c>
      <c r="AB217" s="31" t="str">
        <f aca="false">IF(P217&lt;&gt;"", IF(COUNT(V217:W217)=2, SUM(V217:W217), "No"), "")</f>
        <v>No</v>
      </c>
      <c r="AC217" s="31" t="str">
        <f aca="false">Table4[[#This Row],[Club]]&amp;":"&amp;Table4[[#Headers],[Female]]</f>
        <v>:Female</v>
      </c>
    </row>
    <row r="218" customFormat="false" ht="15" hidden="false" customHeight="false" outlineLevel="0" collapsed="false">
      <c r="A218" s="22" t="n">
        <v>217</v>
      </c>
      <c r="B218" s="22" t="str">
        <f aca="false">IFERROR(VLOOKUP($A$1&amp;":"&amp;A218,'Finish order'!C:K,6,FALSE()),"")</f>
        <v/>
      </c>
      <c r="C218" s="22" t="str">
        <f aca="false">IFERROR(VLOOKUP(A$1&amp;":"&amp;A218,'Finish order'!$C:$K,9,FALSE()),"")</f>
        <v/>
      </c>
      <c r="D218" s="22" t="str">
        <f aca="false">IFERROR(VLOOKUP(A$1&amp;":"&amp;A218,'Finish order'!$C:$K,7,FALSE()),"")</f>
        <v/>
      </c>
      <c r="E218" s="30" t="str">
        <f aca="false">IFERROR(VLOOKUP($A$1&amp;":"&amp;A218,'Finish order'!C:K,5,FALSE()),"")</f>
        <v/>
      </c>
      <c r="F218" s="22" t="str">
        <f aca="false">IFERROR(VLOOKUP($A$1&amp;":"&amp;A218,'Finish order'!C:K,4,FALSE()),"")</f>
        <v/>
      </c>
      <c r="G218" s="31" t="str">
        <f aca="false" t="array" ref="G218:G218">IFERROR(SMALL(IF($D$2:$D1127=D218,$A$2:$A$911*1.001),1),"")</f>
        <v/>
      </c>
      <c r="H218" s="31" t="str">
        <f aca="false" t="array" ref="H218:H218">IFERROR(SMALL(IF($D$2:$D1127=D218,$A$2:$A$911*1.0001),2),"")</f>
        <v/>
      </c>
      <c r="I218" s="31" t="str">
        <f aca="false" t="array" ref="I218:I218">IFERROR(SMALL(IF($D$2:$D1127=D218,$A$2:$A$911*1.00001),3),"")</f>
        <v/>
      </c>
      <c r="J218" s="31" t="str">
        <f aca="false" t="array" ref="J218:J218">IFERROR(SMALL(IF($D$2:$D1127=D218,$A$2:$A$911*1.000001),4),"")</f>
        <v/>
      </c>
      <c r="K218" s="31" t="str">
        <f aca="false">IF(A218&lt;&gt;"", IF(COUNT(G218:J218)=4, SUM(G218:J218), "No"), "")</f>
        <v>No</v>
      </c>
      <c r="L218" s="31" t="str">
        <f aca="false">IF(A218&lt;&gt;"", IF(COUNT(G218:I218)=3, SUM(G218:I218), "No"), "")</f>
        <v>No</v>
      </c>
      <c r="M218" s="31" t="str">
        <f aca="false">IF(A218&lt;&gt;"", IF(COUNT(G218:H218)=2, SUM(G218:H218), "No"), "")</f>
        <v>No</v>
      </c>
      <c r="N218" s="31" t="str">
        <f aca="false">Table1[[#This Row],[Club]]&amp;":"&amp;Table1[[#Headers],[Male]]</f>
        <v>:Male</v>
      </c>
      <c r="P218" s="22" t="n">
        <v>217</v>
      </c>
      <c r="Q218" s="22" t="str">
        <f aca="false">IFERROR(VLOOKUP(P$1&amp;":"&amp;P218,'Finish order'!$C:$K,6,FALSE()),"")</f>
        <v/>
      </c>
      <c r="R218" s="22" t="str">
        <f aca="false">IFERROR(VLOOKUP(P$1&amp;":"&amp;P218,'Finish order'!$C:$K,9,FALSE()),"")</f>
        <v/>
      </c>
      <c r="S218" s="22" t="str">
        <f aca="false">IFERROR(VLOOKUP(P$1&amp;":"&amp;P218,'Finish order'!$C:$K,7,FALSE()),"")</f>
        <v/>
      </c>
      <c r="T218" s="30" t="str">
        <f aca="false">IFERROR(VLOOKUP(P$1&amp;":"&amp;P218,'Finish order'!$C:$K,5,FALSE()),"")</f>
        <v/>
      </c>
      <c r="U218" s="22" t="str">
        <f aca="false">IFERROR(VLOOKUP(P$1&amp;":"&amp;P218,'Finish order'!$C:$K,4,FALSE()),"")</f>
        <v/>
      </c>
      <c r="V218" s="31" t="str">
        <f aca="false" t="array" ref="V218:V218">IFERROR(SMALL(IF($S$2:$S1127=S218,$P$2:$P$911*1.001),1),"")</f>
        <v/>
      </c>
      <c r="W218" s="31" t="str">
        <f aca="false" t="array" ref="W218:W218">IFERROR(SMALL(IF($S$2:$S1127=S218,$P$2:$P$911*1.0001),2),"")</f>
        <v/>
      </c>
      <c r="X218" s="31" t="str">
        <f aca="false" t="array" ref="X218:X218">IFERROR(SMALL(IF($S$2:$S1127=S218,$P$2:$P$911*1.00001),3),"")</f>
        <v/>
      </c>
      <c r="Y218" s="31" t="str">
        <f aca="false" t="array" ref="Y218:Y218">IFERROR(SMALL(IF($S$2:$S1127=S218,$P$2:$P$911*1.000001),4),"")</f>
        <v/>
      </c>
      <c r="Z218" s="31" t="str">
        <f aca="false">IF(P218&lt;&gt;"", IF(COUNT(V218:Y218)=4, SUM(V218:Y218), "No"), "")</f>
        <v>No</v>
      </c>
      <c r="AA218" s="31" t="str">
        <f aca="false">IF(P218&lt;&gt;"", IF(COUNT(V218:X218)=3, SUM(V218:X218), "No"), "")</f>
        <v>No</v>
      </c>
      <c r="AB218" s="31" t="str">
        <f aca="false">IF(P218&lt;&gt;"", IF(COUNT(V218:W218)=2, SUM(V218:W218), "No"), "")</f>
        <v>No</v>
      </c>
      <c r="AC218" s="31" t="str">
        <f aca="false">Table4[[#This Row],[Club]]&amp;":"&amp;Table4[[#Headers],[Female]]</f>
        <v>:Female</v>
      </c>
    </row>
    <row r="219" customFormat="false" ht="15" hidden="false" customHeight="false" outlineLevel="0" collapsed="false">
      <c r="A219" s="22" t="n">
        <v>218</v>
      </c>
      <c r="B219" s="22" t="str">
        <f aca="false">IFERROR(VLOOKUP($A$1&amp;":"&amp;A219,'Finish order'!C:K,6,FALSE()),"")</f>
        <v/>
      </c>
      <c r="C219" s="22" t="str">
        <f aca="false">IFERROR(VLOOKUP(A$1&amp;":"&amp;A219,'Finish order'!$C:$K,9,FALSE()),"")</f>
        <v/>
      </c>
      <c r="D219" s="22" t="str">
        <f aca="false">IFERROR(VLOOKUP(A$1&amp;":"&amp;A219,'Finish order'!$C:$K,7,FALSE()),"")</f>
        <v/>
      </c>
      <c r="E219" s="30" t="str">
        <f aca="false">IFERROR(VLOOKUP($A$1&amp;":"&amp;A219,'Finish order'!C:K,5,FALSE()),"")</f>
        <v/>
      </c>
      <c r="F219" s="22" t="str">
        <f aca="false">IFERROR(VLOOKUP($A$1&amp;":"&amp;A219,'Finish order'!C:K,4,FALSE()),"")</f>
        <v/>
      </c>
      <c r="G219" s="31" t="str">
        <f aca="false" t="array" ref="G219:G219">IFERROR(SMALL(IF($D$2:$D1128=D219,$A$2:$A$911*1.001),1),"")</f>
        <v/>
      </c>
      <c r="H219" s="31" t="str">
        <f aca="false" t="array" ref="H219:H219">IFERROR(SMALL(IF($D$2:$D1128=D219,$A$2:$A$911*1.0001),2),"")</f>
        <v/>
      </c>
      <c r="I219" s="31" t="str">
        <f aca="false" t="array" ref="I219:I219">IFERROR(SMALL(IF($D$2:$D1128=D219,$A$2:$A$911*1.00001),3),"")</f>
        <v/>
      </c>
      <c r="J219" s="31" t="str">
        <f aca="false" t="array" ref="J219:J219">IFERROR(SMALL(IF($D$2:$D1128=D219,$A$2:$A$911*1.000001),4),"")</f>
        <v/>
      </c>
      <c r="K219" s="31" t="str">
        <f aca="false">IF(A219&lt;&gt;"", IF(COUNT(G219:J219)=4, SUM(G219:J219), "No"), "")</f>
        <v>No</v>
      </c>
      <c r="L219" s="31" t="str">
        <f aca="false">IF(A219&lt;&gt;"", IF(COUNT(G219:I219)=3, SUM(G219:I219), "No"), "")</f>
        <v>No</v>
      </c>
      <c r="M219" s="31" t="str">
        <f aca="false">IF(A219&lt;&gt;"", IF(COUNT(G219:H219)=2, SUM(G219:H219), "No"), "")</f>
        <v>No</v>
      </c>
      <c r="N219" s="31" t="str">
        <f aca="false">Table1[[#This Row],[Club]]&amp;":"&amp;Table1[[#Headers],[Male]]</f>
        <v>:Male</v>
      </c>
      <c r="P219" s="22" t="n">
        <v>218</v>
      </c>
      <c r="Q219" s="22" t="str">
        <f aca="false">IFERROR(VLOOKUP(P$1&amp;":"&amp;P219,'Finish order'!$C:$K,6,FALSE()),"")</f>
        <v/>
      </c>
      <c r="R219" s="22" t="str">
        <f aca="false">IFERROR(VLOOKUP(P$1&amp;":"&amp;P219,'Finish order'!$C:$K,9,FALSE()),"")</f>
        <v/>
      </c>
      <c r="S219" s="22" t="str">
        <f aca="false">IFERROR(VLOOKUP(P$1&amp;":"&amp;P219,'Finish order'!$C:$K,7,FALSE()),"")</f>
        <v/>
      </c>
      <c r="T219" s="30" t="str">
        <f aca="false">IFERROR(VLOOKUP(P$1&amp;":"&amp;P219,'Finish order'!$C:$K,5,FALSE()),"")</f>
        <v/>
      </c>
      <c r="U219" s="22" t="str">
        <f aca="false">IFERROR(VLOOKUP(P$1&amp;":"&amp;P219,'Finish order'!$C:$K,4,FALSE()),"")</f>
        <v/>
      </c>
      <c r="V219" s="31" t="str">
        <f aca="false" t="array" ref="V219:V219">IFERROR(SMALL(IF($S$2:$S1128=S219,$P$2:$P$911*1.001),1),"")</f>
        <v/>
      </c>
      <c r="W219" s="31" t="str">
        <f aca="false" t="array" ref="W219:W219">IFERROR(SMALL(IF($S$2:$S1128=S219,$P$2:$P$911*1.0001),2),"")</f>
        <v/>
      </c>
      <c r="X219" s="31" t="str">
        <f aca="false" t="array" ref="X219:X219">IFERROR(SMALL(IF($S$2:$S1128=S219,$P$2:$P$911*1.00001),3),"")</f>
        <v/>
      </c>
      <c r="Y219" s="31" t="str">
        <f aca="false" t="array" ref="Y219:Y219">IFERROR(SMALL(IF($S$2:$S1128=S219,$P$2:$P$911*1.000001),4),"")</f>
        <v/>
      </c>
      <c r="Z219" s="31" t="str">
        <f aca="false">IF(P219&lt;&gt;"", IF(COUNT(V219:Y219)=4, SUM(V219:Y219), "No"), "")</f>
        <v>No</v>
      </c>
      <c r="AA219" s="31" t="str">
        <f aca="false">IF(P219&lt;&gt;"", IF(COUNT(V219:X219)=3, SUM(V219:X219), "No"), "")</f>
        <v>No</v>
      </c>
      <c r="AB219" s="31" t="str">
        <f aca="false">IF(P219&lt;&gt;"", IF(COUNT(V219:W219)=2, SUM(V219:W219), "No"), "")</f>
        <v>No</v>
      </c>
      <c r="AC219" s="31" t="str">
        <f aca="false">Table4[[#This Row],[Club]]&amp;":"&amp;Table4[[#Headers],[Female]]</f>
        <v>:Female</v>
      </c>
    </row>
    <row r="220" customFormat="false" ht="15" hidden="false" customHeight="false" outlineLevel="0" collapsed="false">
      <c r="A220" s="22" t="n">
        <v>219</v>
      </c>
      <c r="B220" s="22" t="str">
        <f aca="false">IFERROR(VLOOKUP($A$1&amp;":"&amp;A220,'Finish order'!C:K,6,FALSE()),"")</f>
        <v/>
      </c>
      <c r="C220" s="22" t="str">
        <f aca="false">IFERROR(VLOOKUP(A$1&amp;":"&amp;A220,'Finish order'!$C:$K,9,FALSE()),"")</f>
        <v/>
      </c>
      <c r="D220" s="22" t="str">
        <f aca="false">IFERROR(VLOOKUP(A$1&amp;":"&amp;A220,'Finish order'!$C:$K,7,FALSE()),"")</f>
        <v/>
      </c>
      <c r="E220" s="30" t="str">
        <f aca="false">IFERROR(VLOOKUP($A$1&amp;":"&amp;A220,'Finish order'!C:K,5,FALSE()),"")</f>
        <v/>
      </c>
      <c r="F220" s="22" t="str">
        <f aca="false">IFERROR(VLOOKUP($A$1&amp;":"&amp;A220,'Finish order'!C:K,4,FALSE()),"")</f>
        <v/>
      </c>
      <c r="G220" s="31" t="str">
        <f aca="false" t="array" ref="G220:G220">IFERROR(SMALL(IF($D$2:$D1129=D220,$A$2:$A$911*1.001),1),"")</f>
        <v/>
      </c>
      <c r="H220" s="31" t="str">
        <f aca="false" t="array" ref="H220:H220">IFERROR(SMALL(IF($D$2:$D1129=D220,$A$2:$A$911*1.0001),2),"")</f>
        <v/>
      </c>
      <c r="I220" s="31" t="str">
        <f aca="false" t="array" ref="I220:I220">IFERROR(SMALL(IF($D$2:$D1129=D220,$A$2:$A$911*1.00001),3),"")</f>
        <v/>
      </c>
      <c r="J220" s="31" t="str">
        <f aca="false" t="array" ref="J220:J220">IFERROR(SMALL(IF($D$2:$D1129=D220,$A$2:$A$911*1.000001),4),"")</f>
        <v/>
      </c>
      <c r="K220" s="31" t="str">
        <f aca="false">IF(A220&lt;&gt;"", IF(COUNT(G220:J220)=4, SUM(G220:J220), "No"), "")</f>
        <v>No</v>
      </c>
      <c r="L220" s="31" t="str">
        <f aca="false">IF(A220&lt;&gt;"", IF(COUNT(G220:I220)=3, SUM(G220:I220), "No"), "")</f>
        <v>No</v>
      </c>
      <c r="M220" s="31" t="str">
        <f aca="false">IF(A220&lt;&gt;"", IF(COUNT(G220:H220)=2, SUM(G220:H220), "No"), "")</f>
        <v>No</v>
      </c>
      <c r="N220" s="31" t="str">
        <f aca="false">Table1[[#This Row],[Club]]&amp;":"&amp;Table1[[#Headers],[Male]]</f>
        <v>:Male</v>
      </c>
      <c r="P220" s="22" t="n">
        <v>219</v>
      </c>
      <c r="Q220" s="22" t="str">
        <f aca="false">IFERROR(VLOOKUP(P$1&amp;":"&amp;P220,'Finish order'!$C:$K,6,FALSE()),"")</f>
        <v/>
      </c>
      <c r="R220" s="22" t="str">
        <f aca="false">IFERROR(VLOOKUP(P$1&amp;":"&amp;P220,'Finish order'!$C:$K,9,FALSE()),"")</f>
        <v/>
      </c>
      <c r="S220" s="22" t="str">
        <f aca="false">IFERROR(VLOOKUP(P$1&amp;":"&amp;P220,'Finish order'!$C:$K,7,FALSE()),"")</f>
        <v/>
      </c>
      <c r="T220" s="30" t="str">
        <f aca="false">IFERROR(VLOOKUP(P$1&amp;":"&amp;P220,'Finish order'!$C:$K,5,FALSE()),"")</f>
        <v/>
      </c>
      <c r="U220" s="22" t="str">
        <f aca="false">IFERROR(VLOOKUP(P$1&amp;":"&amp;P220,'Finish order'!$C:$K,4,FALSE()),"")</f>
        <v/>
      </c>
      <c r="V220" s="31" t="str">
        <f aca="false" t="array" ref="V220:V220">IFERROR(SMALL(IF($S$2:$S1129=S220,$P$2:$P$911*1.001),1),"")</f>
        <v/>
      </c>
      <c r="W220" s="31" t="str">
        <f aca="false" t="array" ref="W220:W220">IFERROR(SMALL(IF($S$2:$S1129=S220,$P$2:$P$911*1.0001),2),"")</f>
        <v/>
      </c>
      <c r="X220" s="31" t="str">
        <f aca="false" t="array" ref="X220:X220">IFERROR(SMALL(IF($S$2:$S1129=S220,$P$2:$P$911*1.00001),3),"")</f>
        <v/>
      </c>
      <c r="Y220" s="31" t="str">
        <f aca="false" t="array" ref="Y220:Y220">IFERROR(SMALL(IF($S$2:$S1129=S220,$P$2:$P$911*1.000001),4),"")</f>
        <v/>
      </c>
      <c r="Z220" s="31" t="str">
        <f aca="false">IF(P220&lt;&gt;"", IF(COUNT(V220:Y220)=4, SUM(V220:Y220), "No"), "")</f>
        <v>No</v>
      </c>
      <c r="AA220" s="31" t="str">
        <f aca="false">IF(P220&lt;&gt;"", IF(COUNT(V220:X220)=3, SUM(V220:X220), "No"), "")</f>
        <v>No</v>
      </c>
      <c r="AB220" s="31" t="str">
        <f aca="false">IF(P220&lt;&gt;"", IF(COUNT(V220:W220)=2, SUM(V220:W220), "No"), "")</f>
        <v>No</v>
      </c>
      <c r="AC220" s="31" t="str">
        <f aca="false">Table4[[#This Row],[Club]]&amp;":"&amp;Table4[[#Headers],[Female]]</f>
        <v>:Female</v>
      </c>
    </row>
    <row r="221" customFormat="false" ht="15" hidden="false" customHeight="false" outlineLevel="0" collapsed="false">
      <c r="A221" s="22" t="n">
        <v>220</v>
      </c>
      <c r="B221" s="22" t="str">
        <f aca="false">IFERROR(VLOOKUP($A$1&amp;":"&amp;A221,'Finish order'!C:K,6,FALSE()),"")</f>
        <v/>
      </c>
      <c r="C221" s="22" t="str">
        <f aca="false">IFERROR(VLOOKUP(A$1&amp;":"&amp;A221,'Finish order'!$C:$K,9,FALSE()),"")</f>
        <v/>
      </c>
      <c r="D221" s="22" t="str">
        <f aca="false">IFERROR(VLOOKUP(A$1&amp;":"&amp;A221,'Finish order'!$C:$K,7,FALSE()),"")</f>
        <v/>
      </c>
      <c r="E221" s="30" t="str">
        <f aca="false">IFERROR(VLOOKUP($A$1&amp;":"&amp;A221,'Finish order'!C:K,5,FALSE()),"")</f>
        <v/>
      </c>
      <c r="F221" s="22" t="str">
        <f aca="false">IFERROR(VLOOKUP($A$1&amp;":"&amp;A221,'Finish order'!C:K,4,FALSE()),"")</f>
        <v/>
      </c>
      <c r="G221" s="31" t="str">
        <f aca="false" t="array" ref="G221:G221">IFERROR(SMALL(IF($D$2:$D1130=D221,$A$2:$A$911*1.001),1),"")</f>
        <v/>
      </c>
      <c r="H221" s="31" t="str">
        <f aca="false" t="array" ref="H221:H221">IFERROR(SMALL(IF($D$2:$D1130=D221,$A$2:$A$911*1.0001),2),"")</f>
        <v/>
      </c>
      <c r="I221" s="31" t="str">
        <f aca="false" t="array" ref="I221:I221">IFERROR(SMALL(IF($D$2:$D1130=D221,$A$2:$A$911*1.00001),3),"")</f>
        <v/>
      </c>
      <c r="J221" s="31" t="str">
        <f aca="false" t="array" ref="J221:J221">IFERROR(SMALL(IF($D$2:$D1130=D221,$A$2:$A$911*1.000001),4),"")</f>
        <v/>
      </c>
      <c r="K221" s="31" t="str">
        <f aca="false">IF(A221&lt;&gt;"", IF(COUNT(G221:J221)=4, SUM(G221:J221), "No"), "")</f>
        <v>No</v>
      </c>
      <c r="L221" s="31" t="str">
        <f aca="false">IF(A221&lt;&gt;"", IF(COUNT(G221:I221)=3, SUM(G221:I221), "No"), "")</f>
        <v>No</v>
      </c>
      <c r="M221" s="31" t="str">
        <f aca="false">IF(A221&lt;&gt;"", IF(COUNT(G221:H221)=2, SUM(G221:H221), "No"), "")</f>
        <v>No</v>
      </c>
      <c r="N221" s="31" t="str">
        <f aca="false">Table1[[#This Row],[Club]]&amp;":"&amp;Table1[[#Headers],[Male]]</f>
        <v>:Male</v>
      </c>
      <c r="P221" s="22" t="n">
        <v>220</v>
      </c>
      <c r="Q221" s="22" t="str">
        <f aca="false">IFERROR(VLOOKUP(P$1&amp;":"&amp;P221,'Finish order'!$C:$K,6,FALSE()),"")</f>
        <v/>
      </c>
      <c r="R221" s="22" t="str">
        <f aca="false">IFERROR(VLOOKUP(P$1&amp;":"&amp;P221,'Finish order'!$C:$K,9,FALSE()),"")</f>
        <v/>
      </c>
      <c r="S221" s="22" t="str">
        <f aca="false">IFERROR(VLOOKUP(P$1&amp;":"&amp;P221,'Finish order'!$C:$K,7,FALSE()),"")</f>
        <v/>
      </c>
      <c r="T221" s="30" t="str">
        <f aca="false">IFERROR(VLOOKUP(P$1&amp;":"&amp;P221,'Finish order'!$C:$K,5,FALSE()),"")</f>
        <v/>
      </c>
      <c r="U221" s="22" t="str">
        <f aca="false">IFERROR(VLOOKUP(P$1&amp;":"&amp;P221,'Finish order'!$C:$K,4,FALSE()),"")</f>
        <v/>
      </c>
      <c r="V221" s="31" t="str">
        <f aca="false" t="array" ref="V221:V221">IFERROR(SMALL(IF($S$2:$S1130=S221,$P$2:$P$911*1.001),1),"")</f>
        <v/>
      </c>
      <c r="W221" s="31" t="str">
        <f aca="false" t="array" ref="W221:W221">IFERROR(SMALL(IF($S$2:$S1130=S221,$P$2:$P$911*1.0001),2),"")</f>
        <v/>
      </c>
      <c r="X221" s="31" t="str">
        <f aca="false" t="array" ref="X221:X221">IFERROR(SMALL(IF($S$2:$S1130=S221,$P$2:$P$911*1.00001),3),"")</f>
        <v/>
      </c>
      <c r="Y221" s="31" t="str">
        <f aca="false" t="array" ref="Y221:Y221">IFERROR(SMALL(IF($S$2:$S1130=S221,$P$2:$P$911*1.000001),4),"")</f>
        <v/>
      </c>
      <c r="Z221" s="31" t="str">
        <f aca="false">IF(P221&lt;&gt;"", IF(COUNT(V221:Y221)=4, SUM(V221:Y221), "No"), "")</f>
        <v>No</v>
      </c>
      <c r="AA221" s="31" t="str">
        <f aca="false">IF(P221&lt;&gt;"", IF(COUNT(V221:X221)=3, SUM(V221:X221), "No"), "")</f>
        <v>No</v>
      </c>
      <c r="AB221" s="31" t="str">
        <f aca="false">IF(P221&lt;&gt;"", IF(COUNT(V221:W221)=2, SUM(V221:W221), "No"), "")</f>
        <v>No</v>
      </c>
      <c r="AC221" s="31" t="str">
        <f aca="false">Table4[[#This Row],[Club]]&amp;":"&amp;Table4[[#Headers],[Female]]</f>
        <v>:Female</v>
      </c>
    </row>
    <row r="222" customFormat="false" ht="15" hidden="false" customHeight="false" outlineLevel="0" collapsed="false">
      <c r="A222" s="22" t="n">
        <v>221</v>
      </c>
      <c r="B222" s="22" t="str">
        <f aca="false">IFERROR(VLOOKUP($A$1&amp;":"&amp;A222,'Finish order'!C:K,6,FALSE()),"")</f>
        <v/>
      </c>
      <c r="C222" s="22" t="str">
        <f aca="false">IFERROR(VLOOKUP(A$1&amp;":"&amp;A222,'Finish order'!$C:$K,9,FALSE()),"")</f>
        <v/>
      </c>
      <c r="D222" s="22" t="str">
        <f aca="false">IFERROR(VLOOKUP(A$1&amp;":"&amp;A222,'Finish order'!$C:$K,7,FALSE()),"")</f>
        <v/>
      </c>
      <c r="E222" s="30" t="str">
        <f aca="false">IFERROR(VLOOKUP($A$1&amp;":"&amp;A222,'Finish order'!C:K,5,FALSE()),"")</f>
        <v/>
      </c>
      <c r="F222" s="22" t="str">
        <f aca="false">IFERROR(VLOOKUP($A$1&amp;":"&amp;A222,'Finish order'!C:K,4,FALSE()),"")</f>
        <v/>
      </c>
      <c r="G222" s="31" t="str">
        <f aca="false" t="array" ref="G222:G222">IFERROR(SMALL(IF($D$2:$D1131=D222,$A$2:$A$911*1.001),1),"")</f>
        <v/>
      </c>
      <c r="H222" s="31" t="str">
        <f aca="false" t="array" ref="H222:H222">IFERROR(SMALL(IF($D$2:$D1131=D222,$A$2:$A$911*1.0001),2),"")</f>
        <v/>
      </c>
      <c r="I222" s="31" t="str">
        <f aca="false" t="array" ref="I222:I222">IFERROR(SMALL(IF($D$2:$D1131=D222,$A$2:$A$911*1.00001),3),"")</f>
        <v/>
      </c>
      <c r="J222" s="31" t="str">
        <f aca="false" t="array" ref="J222:J222">IFERROR(SMALL(IF($D$2:$D1131=D222,$A$2:$A$911*1.000001),4),"")</f>
        <v/>
      </c>
      <c r="K222" s="31" t="str">
        <f aca="false">IF(A222&lt;&gt;"", IF(COUNT(G222:J222)=4, SUM(G222:J222), "No"), "")</f>
        <v>No</v>
      </c>
      <c r="L222" s="31" t="str">
        <f aca="false">IF(A222&lt;&gt;"", IF(COUNT(G222:I222)=3, SUM(G222:I222), "No"), "")</f>
        <v>No</v>
      </c>
      <c r="M222" s="31" t="str">
        <f aca="false">IF(A222&lt;&gt;"", IF(COUNT(G222:H222)=2, SUM(G222:H222), "No"), "")</f>
        <v>No</v>
      </c>
      <c r="N222" s="31" t="str">
        <f aca="false">Table1[[#This Row],[Club]]&amp;":"&amp;Table1[[#Headers],[Male]]</f>
        <v>:Male</v>
      </c>
      <c r="P222" s="22" t="n">
        <v>221</v>
      </c>
      <c r="Q222" s="22" t="str">
        <f aca="false">IFERROR(VLOOKUP(P$1&amp;":"&amp;P222,'Finish order'!$C:$K,6,FALSE()),"")</f>
        <v/>
      </c>
      <c r="R222" s="22" t="str">
        <f aca="false">IFERROR(VLOOKUP(P$1&amp;":"&amp;P222,'Finish order'!$C:$K,9,FALSE()),"")</f>
        <v/>
      </c>
      <c r="S222" s="22" t="str">
        <f aca="false">IFERROR(VLOOKUP(P$1&amp;":"&amp;P222,'Finish order'!$C:$K,7,FALSE()),"")</f>
        <v/>
      </c>
      <c r="T222" s="30" t="str">
        <f aca="false">IFERROR(VLOOKUP(P$1&amp;":"&amp;P222,'Finish order'!$C:$K,5,FALSE()),"")</f>
        <v/>
      </c>
      <c r="U222" s="22" t="str">
        <f aca="false">IFERROR(VLOOKUP(P$1&amp;":"&amp;P222,'Finish order'!$C:$K,4,FALSE()),"")</f>
        <v/>
      </c>
      <c r="V222" s="31" t="str">
        <f aca="false" t="array" ref="V222:V222">IFERROR(SMALL(IF($S$2:$S1131=S222,$P$2:$P$911*1.001),1),"")</f>
        <v/>
      </c>
      <c r="W222" s="31" t="str">
        <f aca="false" t="array" ref="W222:W222">IFERROR(SMALL(IF($S$2:$S1131=S222,$P$2:$P$911*1.0001),2),"")</f>
        <v/>
      </c>
      <c r="X222" s="31" t="str">
        <f aca="false" t="array" ref="X222:X222">IFERROR(SMALL(IF($S$2:$S1131=S222,$P$2:$P$911*1.00001),3),"")</f>
        <v/>
      </c>
      <c r="Y222" s="31" t="str">
        <f aca="false" t="array" ref="Y222:Y222">IFERROR(SMALL(IF($S$2:$S1131=S222,$P$2:$P$911*1.000001),4),"")</f>
        <v/>
      </c>
      <c r="Z222" s="31" t="str">
        <f aca="false">IF(P222&lt;&gt;"", IF(COUNT(V222:Y222)=4, SUM(V222:Y222), "No"), "")</f>
        <v>No</v>
      </c>
      <c r="AA222" s="31" t="str">
        <f aca="false">IF(P222&lt;&gt;"", IF(COUNT(V222:X222)=3, SUM(V222:X222), "No"), "")</f>
        <v>No</v>
      </c>
      <c r="AB222" s="31" t="str">
        <f aca="false">IF(P222&lt;&gt;"", IF(COUNT(V222:W222)=2, SUM(V222:W222), "No"), "")</f>
        <v>No</v>
      </c>
      <c r="AC222" s="31" t="str">
        <f aca="false">Table4[[#This Row],[Club]]&amp;":"&amp;Table4[[#Headers],[Female]]</f>
        <v>:Female</v>
      </c>
    </row>
    <row r="223" customFormat="false" ht="15" hidden="false" customHeight="false" outlineLevel="0" collapsed="false">
      <c r="A223" s="22" t="n">
        <v>222</v>
      </c>
      <c r="B223" s="22" t="str">
        <f aca="false">IFERROR(VLOOKUP($A$1&amp;":"&amp;A223,'Finish order'!C:K,6,FALSE()),"")</f>
        <v/>
      </c>
      <c r="C223" s="22" t="str">
        <f aca="false">IFERROR(VLOOKUP(A$1&amp;":"&amp;A223,'Finish order'!$C:$K,9,FALSE()),"")</f>
        <v/>
      </c>
      <c r="D223" s="22" t="str">
        <f aca="false">IFERROR(VLOOKUP(A$1&amp;":"&amp;A223,'Finish order'!$C:$K,7,FALSE()),"")</f>
        <v/>
      </c>
      <c r="E223" s="30" t="str">
        <f aca="false">IFERROR(VLOOKUP($A$1&amp;":"&amp;A223,'Finish order'!C:K,5,FALSE()),"")</f>
        <v/>
      </c>
      <c r="F223" s="22" t="str">
        <f aca="false">IFERROR(VLOOKUP($A$1&amp;":"&amp;A223,'Finish order'!C:K,4,FALSE()),"")</f>
        <v/>
      </c>
      <c r="G223" s="31" t="str">
        <f aca="false" t="array" ref="G223:G223">IFERROR(SMALL(IF($D$2:$D1132=D223,$A$2:$A$911*1.001),1),"")</f>
        <v/>
      </c>
      <c r="H223" s="31" t="str">
        <f aca="false" t="array" ref="H223:H223">IFERROR(SMALL(IF($D$2:$D1132=D223,$A$2:$A$911*1.0001),2),"")</f>
        <v/>
      </c>
      <c r="I223" s="31" t="str">
        <f aca="false" t="array" ref="I223:I223">IFERROR(SMALL(IF($D$2:$D1132=D223,$A$2:$A$911*1.00001),3),"")</f>
        <v/>
      </c>
      <c r="J223" s="31" t="str">
        <f aca="false" t="array" ref="J223:J223">IFERROR(SMALL(IF($D$2:$D1132=D223,$A$2:$A$911*1.000001),4),"")</f>
        <v/>
      </c>
      <c r="K223" s="31" t="str">
        <f aca="false">IF(A223&lt;&gt;"", IF(COUNT(G223:J223)=4, SUM(G223:J223), "No"), "")</f>
        <v>No</v>
      </c>
      <c r="L223" s="31" t="str">
        <f aca="false">IF(A223&lt;&gt;"", IF(COUNT(G223:I223)=3, SUM(G223:I223), "No"), "")</f>
        <v>No</v>
      </c>
      <c r="M223" s="31" t="str">
        <f aca="false">IF(A223&lt;&gt;"", IF(COUNT(G223:H223)=2, SUM(G223:H223), "No"), "")</f>
        <v>No</v>
      </c>
      <c r="N223" s="31" t="str">
        <f aca="false">Table1[[#This Row],[Club]]&amp;":"&amp;Table1[[#Headers],[Male]]</f>
        <v>:Male</v>
      </c>
      <c r="P223" s="22" t="n">
        <v>222</v>
      </c>
      <c r="Q223" s="22" t="str">
        <f aca="false">IFERROR(VLOOKUP(P$1&amp;":"&amp;P223,'Finish order'!$C:$K,6,FALSE()),"")</f>
        <v/>
      </c>
      <c r="R223" s="22" t="str">
        <f aca="false">IFERROR(VLOOKUP(P$1&amp;":"&amp;P223,'Finish order'!$C:$K,9,FALSE()),"")</f>
        <v/>
      </c>
      <c r="S223" s="22" t="str">
        <f aca="false">IFERROR(VLOOKUP(P$1&amp;":"&amp;P223,'Finish order'!$C:$K,7,FALSE()),"")</f>
        <v/>
      </c>
      <c r="T223" s="30" t="str">
        <f aca="false">IFERROR(VLOOKUP(P$1&amp;":"&amp;P223,'Finish order'!$C:$K,5,FALSE()),"")</f>
        <v/>
      </c>
      <c r="U223" s="22" t="str">
        <f aca="false">IFERROR(VLOOKUP(P$1&amp;":"&amp;P223,'Finish order'!$C:$K,4,FALSE()),"")</f>
        <v/>
      </c>
      <c r="V223" s="31" t="str">
        <f aca="false" t="array" ref="V223:V223">IFERROR(SMALL(IF($S$2:$S1132=S223,$P$2:$P$911*1.001),1),"")</f>
        <v/>
      </c>
      <c r="W223" s="31" t="str">
        <f aca="false" t="array" ref="W223:W223">IFERROR(SMALL(IF($S$2:$S1132=S223,$P$2:$P$911*1.0001),2),"")</f>
        <v/>
      </c>
      <c r="X223" s="31" t="str">
        <f aca="false" t="array" ref="X223:X223">IFERROR(SMALL(IF($S$2:$S1132=S223,$P$2:$P$911*1.00001),3),"")</f>
        <v/>
      </c>
      <c r="Y223" s="31" t="str">
        <f aca="false" t="array" ref="Y223:Y223">IFERROR(SMALL(IF($S$2:$S1132=S223,$P$2:$P$911*1.000001),4),"")</f>
        <v/>
      </c>
      <c r="Z223" s="31" t="str">
        <f aca="false">IF(P223&lt;&gt;"", IF(COUNT(V223:Y223)=4, SUM(V223:Y223), "No"), "")</f>
        <v>No</v>
      </c>
      <c r="AA223" s="31" t="str">
        <f aca="false">IF(P223&lt;&gt;"", IF(COUNT(V223:X223)=3, SUM(V223:X223), "No"), "")</f>
        <v>No</v>
      </c>
      <c r="AB223" s="31" t="str">
        <f aca="false">IF(P223&lt;&gt;"", IF(COUNT(V223:W223)=2, SUM(V223:W223), "No"), "")</f>
        <v>No</v>
      </c>
      <c r="AC223" s="31" t="str">
        <f aca="false">Table4[[#This Row],[Club]]&amp;":"&amp;Table4[[#Headers],[Female]]</f>
        <v>:Female</v>
      </c>
    </row>
    <row r="224" customFormat="false" ht="15" hidden="false" customHeight="false" outlineLevel="0" collapsed="false">
      <c r="A224" s="22" t="n">
        <v>223</v>
      </c>
      <c r="B224" s="22" t="str">
        <f aca="false">IFERROR(VLOOKUP($A$1&amp;":"&amp;A224,'Finish order'!C:K,6,FALSE()),"")</f>
        <v/>
      </c>
      <c r="C224" s="22" t="str">
        <f aca="false">IFERROR(VLOOKUP(A$1&amp;":"&amp;A224,'Finish order'!$C:$K,9,FALSE()),"")</f>
        <v/>
      </c>
      <c r="D224" s="22" t="str">
        <f aca="false">IFERROR(VLOOKUP(A$1&amp;":"&amp;A224,'Finish order'!$C:$K,7,FALSE()),"")</f>
        <v/>
      </c>
      <c r="E224" s="30" t="str">
        <f aca="false">IFERROR(VLOOKUP($A$1&amp;":"&amp;A224,'Finish order'!C:K,5,FALSE()),"")</f>
        <v/>
      </c>
      <c r="F224" s="22" t="str">
        <f aca="false">IFERROR(VLOOKUP($A$1&amp;":"&amp;A224,'Finish order'!C:K,4,FALSE()),"")</f>
        <v/>
      </c>
      <c r="G224" s="31" t="str">
        <f aca="false" t="array" ref="G224:G224">IFERROR(SMALL(IF($D$2:$D1133=D224,$A$2:$A$911*1.001),1),"")</f>
        <v/>
      </c>
      <c r="H224" s="31" t="str">
        <f aca="false" t="array" ref="H224:H224">IFERROR(SMALL(IF($D$2:$D1133=D224,$A$2:$A$911*1.0001),2),"")</f>
        <v/>
      </c>
      <c r="I224" s="31" t="str">
        <f aca="false" t="array" ref="I224:I224">IFERROR(SMALL(IF($D$2:$D1133=D224,$A$2:$A$911*1.00001),3),"")</f>
        <v/>
      </c>
      <c r="J224" s="31" t="str">
        <f aca="false" t="array" ref="J224:J224">IFERROR(SMALL(IF($D$2:$D1133=D224,$A$2:$A$911*1.000001),4),"")</f>
        <v/>
      </c>
      <c r="K224" s="31" t="str">
        <f aca="false">IF(A224&lt;&gt;"", IF(COUNT(G224:J224)=4, SUM(G224:J224), "No"), "")</f>
        <v>No</v>
      </c>
      <c r="L224" s="31" t="str">
        <f aca="false">IF(A224&lt;&gt;"", IF(COUNT(G224:I224)=3, SUM(G224:I224), "No"), "")</f>
        <v>No</v>
      </c>
      <c r="M224" s="31" t="str">
        <f aca="false">IF(A224&lt;&gt;"", IF(COUNT(G224:H224)=2, SUM(G224:H224), "No"), "")</f>
        <v>No</v>
      </c>
      <c r="N224" s="31" t="str">
        <f aca="false">Table1[[#This Row],[Club]]&amp;":"&amp;Table1[[#Headers],[Male]]</f>
        <v>:Male</v>
      </c>
      <c r="P224" s="22" t="n">
        <v>223</v>
      </c>
      <c r="Q224" s="22" t="str">
        <f aca="false">IFERROR(VLOOKUP(P$1&amp;":"&amp;P224,'Finish order'!$C:$K,6,FALSE()),"")</f>
        <v/>
      </c>
      <c r="R224" s="22" t="str">
        <f aca="false">IFERROR(VLOOKUP(P$1&amp;":"&amp;P224,'Finish order'!$C:$K,9,FALSE()),"")</f>
        <v/>
      </c>
      <c r="S224" s="22" t="str">
        <f aca="false">IFERROR(VLOOKUP(P$1&amp;":"&amp;P224,'Finish order'!$C:$K,7,FALSE()),"")</f>
        <v/>
      </c>
      <c r="T224" s="30" t="str">
        <f aca="false">IFERROR(VLOOKUP(P$1&amp;":"&amp;P224,'Finish order'!$C:$K,5,FALSE()),"")</f>
        <v/>
      </c>
      <c r="U224" s="22" t="str">
        <f aca="false">IFERROR(VLOOKUP(P$1&amp;":"&amp;P224,'Finish order'!$C:$K,4,FALSE()),"")</f>
        <v/>
      </c>
      <c r="V224" s="31" t="str">
        <f aca="false" t="array" ref="V224:V224">IFERROR(SMALL(IF($S$2:$S1133=S224,$P$2:$P$911*1.001),1),"")</f>
        <v/>
      </c>
      <c r="W224" s="31" t="str">
        <f aca="false" t="array" ref="W224:W224">IFERROR(SMALL(IF($S$2:$S1133=S224,$P$2:$P$911*1.0001),2),"")</f>
        <v/>
      </c>
      <c r="X224" s="31" t="str">
        <f aca="false" t="array" ref="X224:X224">IFERROR(SMALL(IF($S$2:$S1133=S224,$P$2:$P$911*1.00001),3),"")</f>
        <v/>
      </c>
      <c r="Y224" s="31" t="str">
        <f aca="false" t="array" ref="Y224:Y224">IFERROR(SMALL(IF($S$2:$S1133=S224,$P$2:$P$911*1.000001),4),"")</f>
        <v/>
      </c>
      <c r="Z224" s="31" t="str">
        <f aca="false">IF(P224&lt;&gt;"", IF(COUNT(V224:Y224)=4, SUM(V224:Y224), "No"), "")</f>
        <v>No</v>
      </c>
      <c r="AA224" s="31" t="str">
        <f aca="false">IF(P224&lt;&gt;"", IF(COUNT(V224:X224)=3, SUM(V224:X224), "No"), "")</f>
        <v>No</v>
      </c>
      <c r="AB224" s="31" t="str">
        <f aca="false">IF(P224&lt;&gt;"", IF(COUNT(V224:W224)=2, SUM(V224:W224), "No"), "")</f>
        <v>No</v>
      </c>
      <c r="AC224" s="31" t="str">
        <f aca="false">Table4[[#This Row],[Club]]&amp;":"&amp;Table4[[#Headers],[Female]]</f>
        <v>:Female</v>
      </c>
    </row>
    <row r="225" customFormat="false" ht="15" hidden="false" customHeight="false" outlineLevel="0" collapsed="false">
      <c r="A225" s="22" t="n">
        <v>224</v>
      </c>
      <c r="B225" s="22" t="str">
        <f aca="false">IFERROR(VLOOKUP($A$1&amp;":"&amp;A225,'Finish order'!C:K,6,FALSE()),"")</f>
        <v/>
      </c>
      <c r="C225" s="22" t="str">
        <f aca="false">IFERROR(VLOOKUP(A$1&amp;":"&amp;A225,'Finish order'!$C:$K,9,FALSE()),"")</f>
        <v/>
      </c>
      <c r="D225" s="22" t="str">
        <f aca="false">IFERROR(VLOOKUP(A$1&amp;":"&amp;A225,'Finish order'!$C:$K,7,FALSE()),"")</f>
        <v/>
      </c>
      <c r="E225" s="30" t="str">
        <f aca="false">IFERROR(VLOOKUP($A$1&amp;":"&amp;A225,'Finish order'!C:K,5,FALSE()),"")</f>
        <v/>
      </c>
      <c r="F225" s="22" t="str">
        <f aca="false">IFERROR(VLOOKUP($A$1&amp;":"&amp;A225,'Finish order'!C:K,4,FALSE()),"")</f>
        <v/>
      </c>
      <c r="G225" s="31" t="str">
        <f aca="false" t="array" ref="G225:G225">IFERROR(SMALL(IF($D$2:$D1134=D225,$A$2:$A$911*1.001),1),"")</f>
        <v/>
      </c>
      <c r="H225" s="31" t="str">
        <f aca="false" t="array" ref="H225:H225">IFERROR(SMALL(IF($D$2:$D1134=D225,$A$2:$A$911*1.0001),2),"")</f>
        <v/>
      </c>
      <c r="I225" s="31" t="str">
        <f aca="false" t="array" ref="I225:I225">IFERROR(SMALL(IF($D$2:$D1134=D225,$A$2:$A$911*1.00001),3),"")</f>
        <v/>
      </c>
      <c r="J225" s="31" t="str">
        <f aca="false" t="array" ref="J225:J225">IFERROR(SMALL(IF($D$2:$D1134=D225,$A$2:$A$911*1.000001),4),"")</f>
        <v/>
      </c>
      <c r="K225" s="31" t="str">
        <f aca="false">IF(A225&lt;&gt;"", IF(COUNT(G225:J225)=4, SUM(G225:J225), "No"), "")</f>
        <v>No</v>
      </c>
      <c r="L225" s="31" t="str">
        <f aca="false">IF(A225&lt;&gt;"", IF(COUNT(G225:I225)=3, SUM(G225:I225), "No"), "")</f>
        <v>No</v>
      </c>
      <c r="M225" s="31" t="str">
        <f aca="false">IF(A225&lt;&gt;"", IF(COUNT(G225:H225)=2, SUM(G225:H225), "No"), "")</f>
        <v>No</v>
      </c>
      <c r="N225" s="31" t="str">
        <f aca="false">Table1[[#This Row],[Club]]&amp;":"&amp;Table1[[#Headers],[Male]]</f>
        <v>:Male</v>
      </c>
      <c r="P225" s="22" t="n">
        <v>224</v>
      </c>
      <c r="Q225" s="22" t="str">
        <f aca="false">IFERROR(VLOOKUP(P$1&amp;":"&amp;P225,'Finish order'!$C:$K,6,FALSE()),"")</f>
        <v/>
      </c>
      <c r="R225" s="22" t="str">
        <f aca="false">IFERROR(VLOOKUP(P$1&amp;":"&amp;P225,'Finish order'!$C:$K,9,FALSE()),"")</f>
        <v/>
      </c>
      <c r="S225" s="22" t="str">
        <f aca="false">IFERROR(VLOOKUP(P$1&amp;":"&amp;P225,'Finish order'!$C:$K,7,FALSE()),"")</f>
        <v/>
      </c>
      <c r="T225" s="30" t="str">
        <f aca="false">IFERROR(VLOOKUP(P$1&amp;":"&amp;P225,'Finish order'!$C:$K,5,FALSE()),"")</f>
        <v/>
      </c>
      <c r="U225" s="22" t="str">
        <f aca="false">IFERROR(VLOOKUP(P$1&amp;":"&amp;P225,'Finish order'!$C:$K,4,FALSE()),"")</f>
        <v/>
      </c>
      <c r="V225" s="31" t="str">
        <f aca="false" t="array" ref="V225:V225">IFERROR(SMALL(IF($S$2:$S1134=S225,$P$2:$P$911*1.001),1),"")</f>
        <v/>
      </c>
      <c r="W225" s="31" t="str">
        <f aca="false" t="array" ref="W225:W225">IFERROR(SMALL(IF($S$2:$S1134=S225,$P$2:$P$911*1.0001),2),"")</f>
        <v/>
      </c>
      <c r="X225" s="31" t="str">
        <f aca="false" t="array" ref="X225:X225">IFERROR(SMALL(IF($S$2:$S1134=S225,$P$2:$P$911*1.00001),3),"")</f>
        <v/>
      </c>
      <c r="Y225" s="31" t="str">
        <f aca="false" t="array" ref="Y225:Y225">IFERROR(SMALL(IF($S$2:$S1134=S225,$P$2:$P$911*1.000001),4),"")</f>
        <v/>
      </c>
      <c r="Z225" s="31" t="str">
        <f aca="false">IF(P225&lt;&gt;"", IF(COUNT(V225:Y225)=4, SUM(V225:Y225), "No"), "")</f>
        <v>No</v>
      </c>
      <c r="AA225" s="31" t="str">
        <f aca="false">IF(P225&lt;&gt;"", IF(COUNT(V225:X225)=3, SUM(V225:X225), "No"), "")</f>
        <v>No</v>
      </c>
      <c r="AB225" s="31" t="str">
        <f aca="false">IF(P225&lt;&gt;"", IF(COUNT(V225:W225)=2, SUM(V225:W225), "No"), "")</f>
        <v>No</v>
      </c>
      <c r="AC225" s="31" t="str">
        <f aca="false">Table4[[#This Row],[Club]]&amp;":"&amp;Table4[[#Headers],[Female]]</f>
        <v>:Female</v>
      </c>
    </row>
    <row r="226" customFormat="false" ht="15" hidden="false" customHeight="false" outlineLevel="0" collapsed="false">
      <c r="A226" s="22" t="n">
        <v>225</v>
      </c>
      <c r="B226" s="22" t="str">
        <f aca="false">IFERROR(VLOOKUP($A$1&amp;":"&amp;A226,'Finish order'!C:K,6,FALSE()),"")</f>
        <v/>
      </c>
      <c r="C226" s="22" t="str">
        <f aca="false">IFERROR(VLOOKUP(A$1&amp;":"&amp;A226,'Finish order'!$C:$K,9,FALSE()),"")</f>
        <v/>
      </c>
      <c r="D226" s="22" t="str">
        <f aca="false">IFERROR(VLOOKUP(A$1&amp;":"&amp;A226,'Finish order'!$C:$K,7,FALSE()),"")</f>
        <v/>
      </c>
      <c r="E226" s="30" t="str">
        <f aca="false">IFERROR(VLOOKUP($A$1&amp;":"&amp;A226,'Finish order'!C:K,5,FALSE()),"")</f>
        <v/>
      </c>
      <c r="F226" s="22" t="str">
        <f aca="false">IFERROR(VLOOKUP($A$1&amp;":"&amp;A226,'Finish order'!C:K,4,FALSE()),"")</f>
        <v/>
      </c>
      <c r="G226" s="31" t="str">
        <f aca="false" t="array" ref="G226:G226">IFERROR(SMALL(IF($D$2:$D1135=D226,$A$2:$A$911*1.001),1),"")</f>
        <v/>
      </c>
      <c r="H226" s="31" t="str">
        <f aca="false" t="array" ref="H226:H226">IFERROR(SMALL(IF($D$2:$D1135=D226,$A$2:$A$911*1.0001),2),"")</f>
        <v/>
      </c>
      <c r="I226" s="31" t="str">
        <f aca="false" t="array" ref="I226:I226">IFERROR(SMALL(IF($D$2:$D1135=D226,$A$2:$A$911*1.00001),3),"")</f>
        <v/>
      </c>
      <c r="J226" s="31" t="str">
        <f aca="false" t="array" ref="J226:J226">IFERROR(SMALL(IF($D$2:$D1135=D226,$A$2:$A$911*1.000001),4),"")</f>
        <v/>
      </c>
      <c r="K226" s="31" t="str">
        <f aca="false">IF(A226&lt;&gt;"", IF(COUNT(G226:J226)=4, SUM(G226:J226), "No"), "")</f>
        <v>No</v>
      </c>
      <c r="L226" s="31" t="str">
        <f aca="false">IF(A226&lt;&gt;"", IF(COUNT(G226:I226)=3, SUM(G226:I226), "No"), "")</f>
        <v>No</v>
      </c>
      <c r="M226" s="31" t="str">
        <f aca="false">IF(A226&lt;&gt;"", IF(COUNT(G226:H226)=2, SUM(G226:H226), "No"), "")</f>
        <v>No</v>
      </c>
      <c r="N226" s="31" t="str">
        <f aca="false">Table1[[#This Row],[Club]]&amp;":"&amp;Table1[[#Headers],[Male]]</f>
        <v>:Male</v>
      </c>
      <c r="P226" s="22" t="n">
        <v>225</v>
      </c>
      <c r="Q226" s="22" t="str">
        <f aca="false">IFERROR(VLOOKUP(P$1&amp;":"&amp;P226,'Finish order'!$C:$K,6,FALSE()),"")</f>
        <v/>
      </c>
      <c r="R226" s="22" t="str">
        <f aca="false">IFERROR(VLOOKUP(P$1&amp;":"&amp;P226,'Finish order'!$C:$K,9,FALSE()),"")</f>
        <v/>
      </c>
      <c r="S226" s="22" t="str">
        <f aca="false">IFERROR(VLOOKUP(P$1&amp;":"&amp;P226,'Finish order'!$C:$K,7,FALSE()),"")</f>
        <v/>
      </c>
      <c r="T226" s="30" t="str">
        <f aca="false">IFERROR(VLOOKUP(P$1&amp;":"&amp;P226,'Finish order'!$C:$K,5,FALSE()),"")</f>
        <v/>
      </c>
      <c r="U226" s="22" t="str">
        <f aca="false">IFERROR(VLOOKUP(P$1&amp;":"&amp;P226,'Finish order'!$C:$K,4,FALSE()),"")</f>
        <v/>
      </c>
      <c r="V226" s="31" t="str">
        <f aca="false" t="array" ref="V226:V226">IFERROR(SMALL(IF($S$2:$S1135=S226,$P$2:$P$911*1.001),1),"")</f>
        <v/>
      </c>
      <c r="W226" s="31" t="str">
        <f aca="false" t="array" ref="W226:W226">IFERROR(SMALL(IF($S$2:$S1135=S226,$P$2:$P$911*1.0001),2),"")</f>
        <v/>
      </c>
      <c r="X226" s="31" t="str">
        <f aca="false" t="array" ref="X226:X226">IFERROR(SMALL(IF($S$2:$S1135=S226,$P$2:$P$911*1.00001),3),"")</f>
        <v/>
      </c>
      <c r="Y226" s="31" t="str">
        <f aca="false" t="array" ref="Y226:Y226">IFERROR(SMALL(IF($S$2:$S1135=S226,$P$2:$P$911*1.000001),4),"")</f>
        <v/>
      </c>
      <c r="Z226" s="31" t="str">
        <f aca="false">IF(P226&lt;&gt;"", IF(COUNT(V226:Y226)=4, SUM(V226:Y226), "No"), "")</f>
        <v>No</v>
      </c>
      <c r="AA226" s="31" t="str">
        <f aca="false">IF(P226&lt;&gt;"", IF(COUNT(V226:X226)=3, SUM(V226:X226), "No"), "")</f>
        <v>No</v>
      </c>
      <c r="AB226" s="31" t="str">
        <f aca="false">IF(P226&lt;&gt;"", IF(COUNT(V226:W226)=2, SUM(V226:W226), "No"), "")</f>
        <v>No</v>
      </c>
      <c r="AC226" s="31" t="str">
        <f aca="false">Table4[[#This Row],[Club]]&amp;":"&amp;Table4[[#Headers],[Female]]</f>
        <v>:Female</v>
      </c>
    </row>
    <row r="227" customFormat="false" ht="15" hidden="false" customHeight="false" outlineLevel="0" collapsed="false">
      <c r="A227" s="22" t="n">
        <v>226</v>
      </c>
      <c r="B227" s="22" t="str">
        <f aca="false">IFERROR(VLOOKUP($A$1&amp;":"&amp;A227,'Finish order'!C:K,6,FALSE()),"")</f>
        <v/>
      </c>
      <c r="C227" s="22" t="str">
        <f aca="false">IFERROR(VLOOKUP(A$1&amp;":"&amp;A227,'Finish order'!$C:$K,9,FALSE()),"")</f>
        <v/>
      </c>
      <c r="D227" s="22" t="str">
        <f aca="false">IFERROR(VLOOKUP(A$1&amp;":"&amp;A227,'Finish order'!$C:$K,7,FALSE()),"")</f>
        <v/>
      </c>
      <c r="E227" s="30" t="str">
        <f aca="false">IFERROR(VLOOKUP($A$1&amp;":"&amp;A227,'Finish order'!C:K,5,FALSE()),"")</f>
        <v/>
      </c>
      <c r="F227" s="22" t="str">
        <f aca="false">IFERROR(VLOOKUP($A$1&amp;":"&amp;A227,'Finish order'!C:K,4,FALSE()),"")</f>
        <v/>
      </c>
      <c r="G227" s="31" t="str">
        <f aca="false" t="array" ref="G227:G227">IFERROR(SMALL(IF($D$2:$D1136=D227,$A$2:$A$911*1.001),1),"")</f>
        <v/>
      </c>
      <c r="H227" s="31" t="str">
        <f aca="false" t="array" ref="H227:H227">IFERROR(SMALL(IF($D$2:$D1136=D227,$A$2:$A$911*1.0001),2),"")</f>
        <v/>
      </c>
      <c r="I227" s="31" t="str">
        <f aca="false" t="array" ref="I227:I227">IFERROR(SMALL(IF($D$2:$D1136=D227,$A$2:$A$911*1.00001),3),"")</f>
        <v/>
      </c>
      <c r="J227" s="31" t="str">
        <f aca="false" t="array" ref="J227:J227">IFERROR(SMALL(IF($D$2:$D1136=D227,$A$2:$A$911*1.000001),4),"")</f>
        <v/>
      </c>
      <c r="K227" s="31" t="str">
        <f aca="false">IF(A227&lt;&gt;"", IF(COUNT(G227:J227)=4, SUM(G227:J227), "No"), "")</f>
        <v>No</v>
      </c>
      <c r="L227" s="31" t="str">
        <f aca="false">IF(A227&lt;&gt;"", IF(COUNT(G227:I227)=3, SUM(G227:I227), "No"), "")</f>
        <v>No</v>
      </c>
      <c r="M227" s="31" t="str">
        <f aca="false">IF(A227&lt;&gt;"", IF(COUNT(G227:H227)=2, SUM(G227:H227), "No"), "")</f>
        <v>No</v>
      </c>
      <c r="N227" s="31" t="str">
        <f aca="false">Table1[[#This Row],[Club]]&amp;":"&amp;Table1[[#Headers],[Male]]</f>
        <v>:Male</v>
      </c>
      <c r="P227" s="22" t="n">
        <v>226</v>
      </c>
      <c r="Q227" s="22" t="str">
        <f aca="false">IFERROR(VLOOKUP(P$1&amp;":"&amp;P227,'Finish order'!$C:$K,6,FALSE()),"")</f>
        <v/>
      </c>
      <c r="R227" s="22" t="str">
        <f aca="false">IFERROR(VLOOKUP(P$1&amp;":"&amp;P227,'Finish order'!$C:$K,9,FALSE()),"")</f>
        <v/>
      </c>
      <c r="S227" s="22" t="str">
        <f aca="false">IFERROR(VLOOKUP(P$1&amp;":"&amp;P227,'Finish order'!$C:$K,7,FALSE()),"")</f>
        <v/>
      </c>
      <c r="T227" s="30" t="str">
        <f aca="false">IFERROR(VLOOKUP(P$1&amp;":"&amp;P227,'Finish order'!$C:$K,5,FALSE()),"")</f>
        <v/>
      </c>
      <c r="U227" s="22" t="str">
        <f aca="false">IFERROR(VLOOKUP(P$1&amp;":"&amp;P227,'Finish order'!$C:$K,4,FALSE()),"")</f>
        <v/>
      </c>
      <c r="V227" s="31" t="str">
        <f aca="false" t="array" ref="V227:V227">IFERROR(SMALL(IF($S$2:$S1136=S227,$P$2:$P$911*1.001),1),"")</f>
        <v/>
      </c>
      <c r="W227" s="31" t="str">
        <f aca="false" t="array" ref="W227:W227">IFERROR(SMALL(IF($S$2:$S1136=S227,$P$2:$P$911*1.0001),2),"")</f>
        <v/>
      </c>
      <c r="X227" s="31" t="str">
        <f aca="false" t="array" ref="X227:X227">IFERROR(SMALL(IF($S$2:$S1136=S227,$P$2:$P$911*1.00001),3),"")</f>
        <v/>
      </c>
      <c r="Y227" s="31" t="str">
        <f aca="false" t="array" ref="Y227:Y227">IFERROR(SMALL(IF($S$2:$S1136=S227,$P$2:$P$911*1.000001),4),"")</f>
        <v/>
      </c>
      <c r="Z227" s="31" t="str">
        <f aca="false">IF(P227&lt;&gt;"", IF(COUNT(V227:Y227)=4, SUM(V227:Y227), "No"), "")</f>
        <v>No</v>
      </c>
      <c r="AA227" s="31" t="str">
        <f aca="false">IF(P227&lt;&gt;"", IF(COUNT(V227:X227)=3, SUM(V227:X227), "No"), "")</f>
        <v>No</v>
      </c>
      <c r="AB227" s="31" t="str">
        <f aca="false">IF(P227&lt;&gt;"", IF(COUNT(V227:W227)=2, SUM(V227:W227), "No"), "")</f>
        <v>No</v>
      </c>
      <c r="AC227" s="31" t="str">
        <f aca="false">Table4[[#This Row],[Club]]&amp;":"&amp;Table4[[#Headers],[Female]]</f>
        <v>:Female</v>
      </c>
    </row>
    <row r="228" customFormat="false" ht="15" hidden="false" customHeight="false" outlineLevel="0" collapsed="false">
      <c r="A228" s="22" t="n">
        <v>227</v>
      </c>
      <c r="B228" s="22" t="str">
        <f aca="false">IFERROR(VLOOKUP($A$1&amp;":"&amp;A228,'Finish order'!C:K,6,FALSE()),"")</f>
        <v/>
      </c>
      <c r="C228" s="22" t="str">
        <f aca="false">IFERROR(VLOOKUP(A$1&amp;":"&amp;A228,'Finish order'!$C:$K,9,FALSE()),"")</f>
        <v/>
      </c>
      <c r="D228" s="22" t="str">
        <f aca="false">IFERROR(VLOOKUP(A$1&amp;":"&amp;A228,'Finish order'!$C:$K,7,FALSE()),"")</f>
        <v/>
      </c>
      <c r="E228" s="30" t="str">
        <f aca="false">IFERROR(VLOOKUP($A$1&amp;":"&amp;A228,'Finish order'!C:K,5,FALSE()),"")</f>
        <v/>
      </c>
      <c r="F228" s="22" t="str">
        <f aca="false">IFERROR(VLOOKUP($A$1&amp;":"&amp;A228,'Finish order'!C:K,4,FALSE()),"")</f>
        <v/>
      </c>
      <c r="G228" s="31" t="str">
        <f aca="false" t="array" ref="G228:G228">IFERROR(SMALL(IF($D$2:$D1137=D228,$A$2:$A$911*1.001),1),"")</f>
        <v/>
      </c>
      <c r="H228" s="31" t="str">
        <f aca="false" t="array" ref="H228:H228">IFERROR(SMALL(IF($D$2:$D1137=D228,$A$2:$A$911*1.0001),2),"")</f>
        <v/>
      </c>
      <c r="I228" s="31" t="str">
        <f aca="false" t="array" ref="I228:I228">IFERROR(SMALL(IF($D$2:$D1137=D228,$A$2:$A$911*1.00001),3),"")</f>
        <v/>
      </c>
      <c r="J228" s="31" t="str">
        <f aca="false" t="array" ref="J228:J228">IFERROR(SMALL(IF($D$2:$D1137=D228,$A$2:$A$911*1.000001),4),"")</f>
        <v/>
      </c>
      <c r="K228" s="31" t="str">
        <f aca="false">IF(A228&lt;&gt;"", IF(COUNT(G228:J228)=4, SUM(G228:J228), "No"), "")</f>
        <v>No</v>
      </c>
      <c r="L228" s="31" t="str">
        <f aca="false">IF(A228&lt;&gt;"", IF(COUNT(G228:I228)=3, SUM(G228:I228), "No"), "")</f>
        <v>No</v>
      </c>
      <c r="M228" s="31" t="str">
        <f aca="false">IF(A228&lt;&gt;"", IF(COUNT(G228:H228)=2, SUM(G228:H228), "No"), "")</f>
        <v>No</v>
      </c>
      <c r="N228" s="31" t="str">
        <f aca="false">Table1[[#This Row],[Club]]&amp;":"&amp;Table1[[#Headers],[Male]]</f>
        <v>:Male</v>
      </c>
      <c r="P228" s="22" t="n">
        <v>227</v>
      </c>
      <c r="Q228" s="22" t="str">
        <f aca="false">IFERROR(VLOOKUP(P$1&amp;":"&amp;P228,'Finish order'!$C:$K,6,FALSE()),"")</f>
        <v/>
      </c>
      <c r="R228" s="22" t="str">
        <f aca="false">IFERROR(VLOOKUP(P$1&amp;":"&amp;P228,'Finish order'!$C:$K,9,FALSE()),"")</f>
        <v/>
      </c>
      <c r="S228" s="22" t="str">
        <f aca="false">IFERROR(VLOOKUP(P$1&amp;":"&amp;P228,'Finish order'!$C:$K,7,FALSE()),"")</f>
        <v/>
      </c>
      <c r="T228" s="30" t="str">
        <f aca="false">IFERROR(VLOOKUP(P$1&amp;":"&amp;P228,'Finish order'!$C:$K,5,FALSE()),"")</f>
        <v/>
      </c>
      <c r="U228" s="22" t="str">
        <f aca="false">IFERROR(VLOOKUP(P$1&amp;":"&amp;P228,'Finish order'!$C:$K,4,FALSE()),"")</f>
        <v/>
      </c>
      <c r="V228" s="31" t="str">
        <f aca="false" t="array" ref="V228:V228">IFERROR(SMALL(IF($S$2:$S1137=S228,$P$2:$P$911*1.001),1),"")</f>
        <v/>
      </c>
      <c r="W228" s="31" t="str">
        <f aca="false" t="array" ref="W228:W228">IFERROR(SMALL(IF($S$2:$S1137=S228,$P$2:$P$911*1.0001),2),"")</f>
        <v/>
      </c>
      <c r="X228" s="31" t="str">
        <f aca="false" t="array" ref="X228:X228">IFERROR(SMALL(IF($S$2:$S1137=S228,$P$2:$P$911*1.00001),3),"")</f>
        <v/>
      </c>
      <c r="Y228" s="31" t="str">
        <f aca="false" t="array" ref="Y228:Y228">IFERROR(SMALL(IF($S$2:$S1137=S228,$P$2:$P$911*1.000001),4),"")</f>
        <v/>
      </c>
      <c r="Z228" s="31" t="str">
        <f aca="false">IF(P228&lt;&gt;"", IF(COUNT(V228:Y228)=4, SUM(V228:Y228), "No"), "")</f>
        <v>No</v>
      </c>
      <c r="AA228" s="31" t="str">
        <f aca="false">IF(P228&lt;&gt;"", IF(COUNT(V228:X228)=3, SUM(V228:X228), "No"), "")</f>
        <v>No</v>
      </c>
      <c r="AB228" s="31" t="str">
        <f aca="false">IF(P228&lt;&gt;"", IF(COUNT(V228:W228)=2, SUM(V228:W228), "No"), "")</f>
        <v>No</v>
      </c>
      <c r="AC228" s="31" t="str">
        <f aca="false">Table4[[#This Row],[Club]]&amp;":"&amp;Table4[[#Headers],[Female]]</f>
        <v>:Female</v>
      </c>
    </row>
    <row r="229" customFormat="false" ht="15" hidden="false" customHeight="false" outlineLevel="0" collapsed="false">
      <c r="A229" s="22" t="n">
        <v>228</v>
      </c>
      <c r="B229" s="22" t="str">
        <f aca="false">IFERROR(VLOOKUP($A$1&amp;":"&amp;A229,'Finish order'!C:K,6,FALSE()),"")</f>
        <v/>
      </c>
      <c r="C229" s="22" t="str">
        <f aca="false">IFERROR(VLOOKUP(A$1&amp;":"&amp;A229,'Finish order'!$C:$K,9,FALSE()),"")</f>
        <v/>
      </c>
      <c r="D229" s="22" t="str">
        <f aca="false">IFERROR(VLOOKUP(A$1&amp;":"&amp;A229,'Finish order'!$C:$K,7,FALSE()),"")</f>
        <v/>
      </c>
      <c r="E229" s="30" t="str">
        <f aca="false">IFERROR(VLOOKUP($A$1&amp;":"&amp;A229,'Finish order'!C:K,5,FALSE()),"")</f>
        <v/>
      </c>
      <c r="F229" s="22" t="str">
        <f aca="false">IFERROR(VLOOKUP($A$1&amp;":"&amp;A229,'Finish order'!C:K,4,FALSE()),"")</f>
        <v/>
      </c>
      <c r="G229" s="31" t="str">
        <f aca="false" t="array" ref="G229:G229">IFERROR(SMALL(IF($D$2:$D1138=D229,$A$2:$A$911*1.001),1),"")</f>
        <v/>
      </c>
      <c r="H229" s="31" t="str">
        <f aca="false" t="array" ref="H229:H229">IFERROR(SMALL(IF($D$2:$D1138=D229,$A$2:$A$911*1.0001),2),"")</f>
        <v/>
      </c>
      <c r="I229" s="31" t="str">
        <f aca="false" t="array" ref="I229:I229">IFERROR(SMALL(IF($D$2:$D1138=D229,$A$2:$A$911*1.00001),3),"")</f>
        <v/>
      </c>
      <c r="J229" s="31" t="str">
        <f aca="false" t="array" ref="J229:J229">IFERROR(SMALL(IF($D$2:$D1138=D229,$A$2:$A$911*1.000001),4),"")</f>
        <v/>
      </c>
      <c r="K229" s="31" t="str">
        <f aca="false">IF(A229&lt;&gt;"", IF(COUNT(G229:J229)=4, SUM(G229:J229), "No"), "")</f>
        <v>No</v>
      </c>
      <c r="L229" s="31" t="str">
        <f aca="false">IF(A229&lt;&gt;"", IF(COUNT(G229:I229)=3, SUM(G229:I229), "No"), "")</f>
        <v>No</v>
      </c>
      <c r="M229" s="31" t="str">
        <f aca="false">IF(A229&lt;&gt;"", IF(COUNT(G229:H229)=2, SUM(G229:H229), "No"), "")</f>
        <v>No</v>
      </c>
      <c r="N229" s="31" t="str">
        <f aca="false">Table1[[#This Row],[Club]]&amp;":"&amp;Table1[[#Headers],[Male]]</f>
        <v>:Male</v>
      </c>
      <c r="P229" s="22" t="n">
        <v>228</v>
      </c>
      <c r="Q229" s="22" t="str">
        <f aca="false">IFERROR(VLOOKUP(P$1&amp;":"&amp;P229,'Finish order'!$C:$K,6,FALSE()),"")</f>
        <v/>
      </c>
      <c r="R229" s="22" t="str">
        <f aca="false">IFERROR(VLOOKUP(P$1&amp;":"&amp;P229,'Finish order'!$C:$K,9,FALSE()),"")</f>
        <v/>
      </c>
      <c r="S229" s="22" t="str">
        <f aca="false">IFERROR(VLOOKUP(P$1&amp;":"&amp;P229,'Finish order'!$C:$K,7,FALSE()),"")</f>
        <v/>
      </c>
      <c r="T229" s="30" t="str">
        <f aca="false">IFERROR(VLOOKUP(P$1&amp;":"&amp;P229,'Finish order'!$C:$K,5,FALSE()),"")</f>
        <v/>
      </c>
      <c r="U229" s="22" t="str">
        <f aca="false">IFERROR(VLOOKUP(P$1&amp;":"&amp;P229,'Finish order'!$C:$K,4,FALSE()),"")</f>
        <v/>
      </c>
      <c r="V229" s="31" t="str">
        <f aca="false" t="array" ref="V229:V229">IFERROR(SMALL(IF($S$2:$S1138=S229,$P$2:$P$911*1.001),1),"")</f>
        <v/>
      </c>
      <c r="W229" s="31" t="str">
        <f aca="false" t="array" ref="W229:W229">IFERROR(SMALL(IF($S$2:$S1138=S229,$P$2:$P$911*1.0001),2),"")</f>
        <v/>
      </c>
      <c r="X229" s="31" t="str">
        <f aca="false" t="array" ref="X229:X229">IFERROR(SMALL(IF($S$2:$S1138=S229,$P$2:$P$911*1.00001),3),"")</f>
        <v/>
      </c>
      <c r="Y229" s="31" t="str">
        <f aca="false" t="array" ref="Y229:Y229">IFERROR(SMALL(IF($S$2:$S1138=S229,$P$2:$P$911*1.000001),4),"")</f>
        <v/>
      </c>
      <c r="Z229" s="31" t="str">
        <f aca="false">IF(P229&lt;&gt;"", IF(COUNT(V229:Y229)=4, SUM(V229:Y229), "No"), "")</f>
        <v>No</v>
      </c>
      <c r="AA229" s="31" t="str">
        <f aca="false">IF(P229&lt;&gt;"", IF(COUNT(V229:X229)=3, SUM(V229:X229), "No"), "")</f>
        <v>No</v>
      </c>
      <c r="AB229" s="31" t="str">
        <f aca="false">IF(P229&lt;&gt;"", IF(COUNT(V229:W229)=2, SUM(V229:W229), "No"), "")</f>
        <v>No</v>
      </c>
      <c r="AC229" s="31" t="str">
        <f aca="false">Table4[[#This Row],[Club]]&amp;":"&amp;Table4[[#Headers],[Female]]</f>
        <v>:Female</v>
      </c>
    </row>
    <row r="230" customFormat="false" ht="15" hidden="false" customHeight="false" outlineLevel="0" collapsed="false">
      <c r="A230" s="22" t="n">
        <v>229</v>
      </c>
      <c r="B230" s="22" t="str">
        <f aca="false">IFERROR(VLOOKUP($A$1&amp;":"&amp;A230,'Finish order'!C:K,6,FALSE()),"")</f>
        <v/>
      </c>
      <c r="C230" s="22" t="str">
        <f aca="false">IFERROR(VLOOKUP(A$1&amp;":"&amp;A230,'Finish order'!$C:$K,9,FALSE()),"")</f>
        <v/>
      </c>
      <c r="D230" s="22" t="str">
        <f aca="false">IFERROR(VLOOKUP(A$1&amp;":"&amp;A230,'Finish order'!$C:$K,7,FALSE()),"")</f>
        <v/>
      </c>
      <c r="E230" s="30" t="str">
        <f aca="false">IFERROR(VLOOKUP($A$1&amp;":"&amp;A230,'Finish order'!C:K,5,FALSE()),"")</f>
        <v/>
      </c>
      <c r="F230" s="22" t="str">
        <f aca="false">IFERROR(VLOOKUP($A$1&amp;":"&amp;A230,'Finish order'!C:K,4,FALSE()),"")</f>
        <v/>
      </c>
      <c r="G230" s="31" t="str">
        <f aca="false" t="array" ref="G230:G230">IFERROR(SMALL(IF($D$2:$D1139=D230,$A$2:$A$911*1.001),1),"")</f>
        <v/>
      </c>
      <c r="H230" s="31" t="str">
        <f aca="false" t="array" ref="H230:H230">IFERROR(SMALL(IF($D$2:$D1139=D230,$A$2:$A$911*1.0001),2),"")</f>
        <v/>
      </c>
      <c r="I230" s="31" t="str">
        <f aca="false" t="array" ref="I230:I230">IFERROR(SMALL(IF($D$2:$D1139=D230,$A$2:$A$911*1.00001),3),"")</f>
        <v/>
      </c>
      <c r="J230" s="31" t="str">
        <f aca="false" t="array" ref="J230:J230">IFERROR(SMALL(IF($D$2:$D1139=D230,$A$2:$A$911*1.000001),4),"")</f>
        <v/>
      </c>
      <c r="K230" s="31" t="str">
        <f aca="false">IF(A230&lt;&gt;"", IF(COUNT(G230:J230)=4, SUM(G230:J230), "No"), "")</f>
        <v>No</v>
      </c>
      <c r="L230" s="31" t="str">
        <f aca="false">IF(A230&lt;&gt;"", IF(COUNT(G230:I230)=3, SUM(G230:I230), "No"), "")</f>
        <v>No</v>
      </c>
      <c r="M230" s="31" t="str">
        <f aca="false">IF(A230&lt;&gt;"", IF(COUNT(G230:H230)=2, SUM(G230:H230), "No"), "")</f>
        <v>No</v>
      </c>
      <c r="N230" s="31" t="str">
        <f aca="false">Table1[[#This Row],[Club]]&amp;":"&amp;Table1[[#Headers],[Male]]</f>
        <v>:Male</v>
      </c>
      <c r="P230" s="22" t="n">
        <v>229</v>
      </c>
      <c r="Q230" s="22" t="str">
        <f aca="false">IFERROR(VLOOKUP(P$1&amp;":"&amp;P230,'Finish order'!$C:$K,6,FALSE()),"")</f>
        <v/>
      </c>
      <c r="R230" s="22" t="str">
        <f aca="false">IFERROR(VLOOKUP(P$1&amp;":"&amp;P230,'Finish order'!$C:$K,9,FALSE()),"")</f>
        <v/>
      </c>
      <c r="S230" s="22" t="str">
        <f aca="false">IFERROR(VLOOKUP(P$1&amp;":"&amp;P230,'Finish order'!$C:$K,7,FALSE()),"")</f>
        <v/>
      </c>
      <c r="T230" s="30" t="str">
        <f aca="false">IFERROR(VLOOKUP(P$1&amp;":"&amp;P230,'Finish order'!$C:$K,5,FALSE()),"")</f>
        <v/>
      </c>
      <c r="U230" s="22" t="str">
        <f aca="false">IFERROR(VLOOKUP(P$1&amp;":"&amp;P230,'Finish order'!$C:$K,4,FALSE()),"")</f>
        <v/>
      </c>
      <c r="V230" s="31" t="str">
        <f aca="false" t="array" ref="V230:V230">IFERROR(SMALL(IF($S$2:$S1139=S230,$P$2:$P$911*1.001),1),"")</f>
        <v/>
      </c>
      <c r="W230" s="31" t="str">
        <f aca="false" t="array" ref="W230:W230">IFERROR(SMALL(IF($S$2:$S1139=S230,$P$2:$P$911*1.0001),2),"")</f>
        <v/>
      </c>
      <c r="X230" s="31" t="str">
        <f aca="false" t="array" ref="X230:X230">IFERROR(SMALL(IF($S$2:$S1139=S230,$P$2:$P$911*1.00001),3),"")</f>
        <v/>
      </c>
      <c r="Y230" s="31" t="str">
        <f aca="false" t="array" ref="Y230:Y230">IFERROR(SMALL(IF($S$2:$S1139=S230,$P$2:$P$911*1.000001),4),"")</f>
        <v/>
      </c>
      <c r="Z230" s="31" t="str">
        <f aca="false">IF(P230&lt;&gt;"", IF(COUNT(V230:Y230)=4, SUM(V230:Y230), "No"), "")</f>
        <v>No</v>
      </c>
      <c r="AA230" s="31" t="str">
        <f aca="false">IF(P230&lt;&gt;"", IF(COUNT(V230:X230)=3, SUM(V230:X230), "No"), "")</f>
        <v>No</v>
      </c>
      <c r="AB230" s="31" t="str">
        <f aca="false">IF(P230&lt;&gt;"", IF(COUNT(V230:W230)=2, SUM(V230:W230), "No"), "")</f>
        <v>No</v>
      </c>
      <c r="AC230" s="31" t="str">
        <f aca="false">Table4[[#This Row],[Club]]&amp;":"&amp;Table4[[#Headers],[Female]]</f>
        <v>:Female</v>
      </c>
    </row>
    <row r="231" customFormat="false" ht="15" hidden="false" customHeight="false" outlineLevel="0" collapsed="false">
      <c r="A231" s="22" t="n">
        <v>230</v>
      </c>
      <c r="B231" s="22" t="str">
        <f aca="false">IFERROR(VLOOKUP($A$1&amp;":"&amp;A231,'Finish order'!C:K,6,FALSE()),"")</f>
        <v/>
      </c>
      <c r="C231" s="22" t="str">
        <f aca="false">IFERROR(VLOOKUP(A$1&amp;":"&amp;A231,'Finish order'!$C:$K,9,FALSE()),"")</f>
        <v/>
      </c>
      <c r="D231" s="22" t="str">
        <f aca="false">IFERROR(VLOOKUP(A$1&amp;":"&amp;A231,'Finish order'!$C:$K,7,FALSE()),"")</f>
        <v/>
      </c>
      <c r="E231" s="30" t="str">
        <f aca="false">IFERROR(VLOOKUP($A$1&amp;":"&amp;A231,'Finish order'!C:K,5,FALSE()),"")</f>
        <v/>
      </c>
      <c r="F231" s="22" t="str">
        <f aca="false">IFERROR(VLOOKUP($A$1&amp;":"&amp;A231,'Finish order'!C:K,4,FALSE()),"")</f>
        <v/>
      </c>
      <c r="G231" s="31" t="str">
        <f aca="false" t="array" ref="G231:G231">IFERROR(SMALL(IF($D$2:$D1140=D231,$A$2:$A$911*1.001),1),"")</f>
        <v/>
      </c>
      <c r="H231" s="31" t="str">
        <f aca="false" t="array" ref="H231:H231">IFERROR(SMALL(IF($D$2:$D1140=D231,$A$2:$A$911*1.0001),2),"")</f>
        <v/>
      </c>
      <c r="I231" s="31" t="str">
        <f aca="false" t="array" ref="I231:I231">IFERROR(SMALL(IF($D$2:$D1140=D231,$A$2:$A$911*1.00001),3),"")</f>
        <v/>
      </c>
      <c r="J231" s="31" t="str">
        <f aca="false" t="array" ref="J231:J231">IFERROR(SMALL(IF($D$2:$D1140=D231,$A$2:$A$911*1.000001),4),"")</f>
        <v/>
      </c>
      <c r="K231" s="31" t="str">
        <f aca="false">IF(A231&lt;&gt;"", IF(COUNT(G231:J231)=4, SUM(G231:J231), "No"), "")</f>
        <v>No</v>
      </c>
      <c r="L231" s="31" t="str">
        <f aca="false">IF(A231&lt;&gt;"", IF(COUNT(G231:I231)=3, SUM(G231:I231), "No"), "")</f>
        <v>No</v>
      </c>
      <c r="M231" s="31" t="str">
        <f aca="false">IF(A231&lt;&gt;"", IF(COUNT(G231:H231)=2, SUM(G231:H231), "No"), "")</f>
        <v>No</v>
      </c>
      <c r="N231" s="31" t="str">
        <f aca="false">Table1[[#This Row],[Club]]&amp;":"&amp;Table1[[#Headers],[Male]]</f>
        <v>:Male</v>
      </c>
      <c r="P231" s="22" t="n">
        <v>230</v>
      </c>
      <c r="Q231" s="22" t="str">
        <f aca="false">IFERROR(VLOOKUP(P$1&amp;":"&amp;P231,'Finish order'!$C:$K,6,FALSE()),"")</f>
        <v/>
      </c>
      <c r="R231" s="22" t="str">
        <f aca="false">IFERROR(VLOOKUP(P$1&amp;":"&amp;P231,'Finish order'!$C:$K,9,FALSE()),"")</f>
        <v/>
      </c>
      <c r="S231" s="22" t="str">
        <f aca="false">IFERROR(VLOOKUP(P$1&amp;":"&amp;P231,'Finish order'!$C:$K,7,FALSE()),"")</f>
        <v/>
      </c>
      <c r="T231" s="30" t="str">
        <f aca="false">IFERROR(VLOOKUP(P$1&amp;":"&amp;P231,'Finish order'!$C:$K,5,FALSE()),"")</f>
        <v/>
      </c>
      <c r="U231" s="22" t="str">
        <f aca="false">IFERROR(VLOOKUP(P$1&amp;":"&amp;P231,'Finish order'!$C:$K,4,FALSE()),"")</f>
        <v/>
      </c>
      <c r="V231" s="31" t="str">
        <f aca="false" t="array" ref="V231:V231">IFERROR(SMALL(IF($S$2:$S1140=S231,$P$2:$P$911*1.001),1),"")</f>
        <v/>
      </c>
      <c r="W231" s="31" t="str">
        <f aca="false" t="array" ref="W231:W231">IFERROR(SMALL(IF($S$2:$S1140=S231,$P$2:$P$911*1.0001),2),"")</f>
        <v/>
      </c>
      <c r="X231" s="31" t="str">
        <f aca="false" t="array" ref="X231:X231">IFERROR(SMALL(IF($S$2:$S1140=S231,$P$2:$P$911*1.00001),3),"")</f>
        <v/>
      </c>
      <c r="Y231" s="31" t="str">
        <f aca="false" t="array" ref="Y231:Y231">IFERROR(SMALL(IF($S$2:$S1140=S231,$P$2:$P$911*1.000001),4),"")</f>
        <v/>
      </c>
      <c r="Z231" s="31" t="str">
        <f aca="false">IF(P231&lt;&gt;"", IF(COUNT(V231:Y231)=4, SUM(V231:Y231), "No"), "")</f>
        <v>No</v>
      </c>
      <c r="AA231" s="31" t="str">
        <f aca="false">IF(P231&lt;&gt;"", IF(COUNT(V231:X231)=3, SUM(V231:X231), "No"), "")</f>
        <v>No</v>
      </c>
      <c r="AB231" s="31" t="str">
        <f aca="false">IF(P231&lt;&gt;"", IF(COUNT(V231:W231)=2, SUM(V231:W231), "No"), "")</f>
        <v>No</v>
      </c>
      <c r="AC231" s="31" t="str">
        <f aca="false">Table4[[#This Row],[Club]]&amp;":"&amp;Table4[[#Headers],[Female]]</f>
        <v>:Female</v>
      </c>
    </row>
    <row r="232" customFormat="false" ht="15" hidden="false" customHeight="false" outlineLevel="0" collapsed="false">
      <c r="A232" s="22" t="n">
        <v>231</v>
      </c>
      <c r="B232" s="22" t="str">
        <f aca="false">IFERROR(VLOOKUP($A$1&amp;":"&amp;A232,'Finish order'!C:K,6,FALSE()),"")</f>
        <v/>
      </c>
      <c r="C232" s="22" t="str">
        <f aca="false">IFERROR(VLOOKUP(A$1&amp;":"&amp;A232,'Finish order'!$C:$K,9,FALSE()),"")</f>
        <v/>
      </c>
      <c r="D232" s="22" t="str">
        <f aca="false">IFERROR(VLOOKUP(A$1&amp;":"&amp;A232,'Finish order'!$C:$K,7,FALSE()),"")</f>
        <v/>
      </c>
      <c r="E232" s="30" t="str">
        <f aca="false">IFERROR(VLOOKUP($A$1&amp;":"&amp;A232,'Finish order'!C:K,5,FALSE()),"")</f>
        <v/>
      </c>
      <c r="F232" s="22" t="str">
        <f aca="false">IFERROR(VLOOKUP($A$1&amp;":"&amp;A232,'Finish order'!C:K,4,FALSE()),"")</f>
        <v/>
      </c>
      <c r="G232" s="31" t="str">
        <f aca="false" t="array" ref="G232:G232">IFERROR(SMALL(IF($D$2:$D1141=D232,$A$2:$A$911*1.001),1),"")</f>
        <v/>
      </c>
      <c r="H232" s="31" t="str">
        <f aca="false" t="array" ref="H232:H232">IFERROR(SMALL(IF($D$2:$D1141=D232,$A$2:$A$911*1.0001),2),"")</f>
        <v/>
      </c>
      <c r="I232" s="31" t="str">
        <f aca="false" t="array" ref="I232:I232">IFERROR(SMALL(IF($D$2:$D1141=D232,$A$2:$A$911*1.00001),3),"")</f>
        <v/>
      </c>
      <c r="J232" s="31" t="str">
        <f aca="false" t="array" ref="J232:J232">IFERROR(SMALL(IF($D$2:$D1141=D232,$A$2:$A$911*1.000001),4),"")</f>
        <v/>
      </c>
      <c r="K232" s="31" t="str">
        <f aca="false">IF(A232&lt;&gt;"", IF(COUNT(G232:J232)=4, SUM(G232:J232), "No"), "")</f>
        <v>No</v>
      </c>
      <c r="L232" s="31" t="str">
        <f aca="false">IF(A232&lt;&gt;"", IF(COUNT(G232:I232)=3, SUM(G232:I232), "No"), "")</f>
        <v>No</v>
      </c>
      <c r="M232" s="31" t="str">
        <f aca="false">IF(A232&lt;&gt;"", IF(COUNT(G232:H232)=2, SUM(G232:H232), "No"), "")</f>
        <v>No</v>
      </c>
      <c r="N232" s="31" t="str">
        <f aca="false">Table1[[#This Row],[Club]]&amp;":"&amp;Table1[[#Headers],[Male]]</f>
        <v>:Male</v>
      </c>
      <c r="P232" s="22" t="n">
        <v>231</v>
      </c>
      <c r="Q232" s="22" t="str">
        <f aca="false">IFERROR(VLOOKUP(P$1&amp;":"&amp;P232,'Finish order'!$C:$K,6,FALSE()),"")</f>
        <v/>
      </c>
      <c r="R232" s="22" t="str">
        <f aca="false">IFERROR(VLOOKUP(P$1&amp;":"&amp;P232,'Finish order'!$C:$K,9,FALSE()),"")</f>
        <v/>
      </c>
      <c r="S232" s="22" t="str">
        <f aca="false">IFERROR(VLOOKUP(P$1&amp;":"&amp;P232,'Finish order'!$C:$K,7,FALSE()),"")</f>
        <v/>
      </c>
      <c r="T232" s="30" t="str">
        <f aca="false">IFERROR(VLOOKUP(P$1&amp;":"&amp;P232,'Finish order'!$C:$K,5,FALSE()),"")</f>
        <v/>
      </c>
      <c r="U232" s="22" t="str">
        <f aca="false">IFERROR(VLOOKUP(P$1&amp;":"&amp;P232,'Finish order'!$C:$K,4,FALSE()),"")</f>
        <v/>
      </c>
      <c r="V232" s="31" t="str">
        <f aca="false" t="array" ref="V232:V232">IFERROR(SMALL(IF($S$2:$S1141=S232,$P$2:$P$911*1.001),1),"")</f>
        <v/>
      </c>
      <c r="W232" s="31" t="str">
        <f aca="false" t="array" ref="W232:W232">IFERROR(SMALL(IF($S$2:$S1141=S232,$P$2:$P$911*1.0001),2),"")</f>
        <v/>
      </c>
      <c r="X232" s="31" t="str">
        <f aca="false" t="array" ref="X232:X232">IFERROR(SMALL(IF($S$2:$S1141=S232,$P$2:$P$911*1.00001),3),"")</f>
        <v/>
      </c>
      <c r="Y232" s="31" t="str">
        <f aca="false" t="array" ref="Y232:Y232">IFERROR(SMALL(IF($S$2:$S1141=S232,$P$2:$P$911*1.000001),4),"")</f>
        <v/>
      </c>
      <c r="Z232" s="31" t="str">
        <f aca="false">IF(P232&lt;&gt;"", IF(COUNT(V232:Y232)=4, SUM(V232:Y232), "No"), "")</f>
        <v>No</v>
      </c>
      <c r="AA232" s="31" t="str">
        <f aca="false">IF(P232&lt;&gt;"", IF(COUNT(V232:X232)=3, SUM(V232:X232), "No"), "")</f>
        <v>No</v>
      </c>
      <c r="AB232" s="31" t="str">
        <f aca="false">IF(P232&lt;&gt;"", IF(COUNT(V232:W232)=2, SUM(V232:W232), "No"), "")</f>
        <v>No</v>
      </c>
      <c r="AC232" s="31" t="str">
        <f aca="false">Table4[[#This Row],[Club]]&amp;":"&amp;Table4[[#Headers],[Female]]</f>
        <v>:Female</v>
      </c>
    </row>
    <row r="233" customFormat="false" ht="15" hidden="false" customHeight="false" outlineLevel="0" collapsed="false">
      <c r="A233" s="22" t="n">
        <v>232</v>
      </c>
      <c r="B233" s="22" t="str">
        <f aca="false">IFERROR(VLOOKUP($A$1&amp;":"&amp;A233,'Finish order'!C:K,6,FALSE()),"")</f>
        <v/>
      </c>
      <c r="C233" s="22" t="str">
        <f aca="false">IFERROR(VLOOKUP(A$1&amp;":"&amp;A233,'Finish order'!$C:$K,9,FALSE()),"")</f>
        <v/>
      </c>
      <c r="D233" s="22" t="str">
        <f aca="false">IFERROR(VLOOKUP(A$1&amp;":"&amp;A233,'Finish order'!$C:$K,7,FALSE()),"")</f>
        <v/>
      </c>
      <c r="E233" s="30" t="str">
        <f aca="false">IFERROR(VLOOKUP($A$1&amp;":"&amp;A233,'Finish order'!C:K,5,FALSE()),"")</f>
        <v/>
      </c>
      <c r="F233" s="22" t="str">
        <f aca="false">IFERROR(VLOOKUP($A$1&amp;":"&amp;A233,'Finish order'!C:K,4,FALSE()),"")</f>
        <v/>
      </c>
      <c r="G233" s="31" t="str">
        <f aca="false" t="array" ref="G233:G233">IFERROR(SMALL(IF($D$2:$D1142=D233,$A$2:$A$911*1.001),1),"")</f>
        <v/>
      </c>
      <c r="H233" s="31" t="str">
        <f aca="false" t="array" ref="H233:H233">IFERROR(SMALL(IF($D$2:$D1142=D233,$A$2:$A$911*1.0001),2),"")</f>
        <v/>
      </c>
      <c r="I233" s="31" t="str">
        <f aca="false" t="array" ref="I233:I233">IFERROR(SMALL(IF($D$2:$D1142=D233,$A$2:$A$911*1.00001),3),"")</f>
        <v/>
      </c>
      <c r="J233" s="31" t="str">
        <f aca="false" t="array" ref="J233:J233">IFERROR(SMALL(IF($D$2:$D1142=D233,$A$2:$A$911*1.000001),4),"")</f>
        <v/>
      </c>
      <c r="K233" s="31" t="str">
        <f aca="false">IF(A233&lt;&gt;"", IF(COUNT(G233:J233)=4, SUM(G233:J233), "No"), "")</f>
        <v>No</v>
      </c>
      <c r="L233" s="31" t="str">
        <f aca="false">IF(A233&lt;&gt;"", IF(COUNT(G233:I233)=3, SUM(G233:I233), "No"), "")</f>
        <v>No</v>
      </c>
      <c r="M233" s="31" t="str">
        <f aca="false">IF(A233&lt;&gt;"", IF(COUNT(G233:H233)=2, SUM(G233:H233), "No"), "")</f>
        <v>No</v>
      </c>
      <c r="N233" s="31" t="str">
        <f aca="false">Table1[[#This Row],[Club]]&amp;":"&amp;Table1[[#Headers],[Male]]</f>
        <v>:Male</v>
      </c>
      <c r="P233" s="22" t="n">
        <v>232</v>
      </c>
      <c r="Q233" s="22" t="str">
        <f aca="false">IFERROR(VLOOKUP(P$1&amp;":"&amp;P233,'Finish order'!$C:$K,6,FALSE()),"")</f>
        <v/>
      </c>
      <c r="R233" s="22" t="str">
        <f aca="false">IFERROR(VLOOKUP(P$1&amp;":"&amp;P233,'Finish order'!$C:$K,9,FALSE()),"")</f>
        <v/>
      </c>
      <c r="S233" s="22" t="str">
        <f aca="false">IFERROR(VLOOKUP(P$1&amp;":"&amp;P233,'Finish order'!$C:$K,7,FALSE()),"")</f>
        <v/>
      </c>
      <c r="T233" s="30" t="str">
        <f aca="false">IFERROR(VLOOKUP(P$1&amp;":"&amp;P233,'Finish order'!$C:$K,5,FALSE()),"")</f>
        <v/>
      </c>
      <c r="U233" s="22" t="str">
        <f aca="false">IFERROR(VLOOKUP(P$1&amp;":"&amp;P233,'Finish order'!$C:$K,4,FALSE()),"")</f>
        <v/>
      </c>
      <c r="V233" s="31" t="str">
        <f aca="false" t="array" ref="V233:V233">IFERROR(SMALL(IF($S$2:$S1142=S233,$P$2:$P$911*1.001),1),"")</f>
        <v/>
      </c>
      <c r="W233" s="31" t="str">
        <f aca="false" t="array" ref="W233:W233">IFERROR(SMALL(IF($S$2:$S1142=S233,$P$2:$P$911*1.0001),2),"")</f>
        <v/>
      </c>
      <c r="X233" s="31" t="str">
        <f aca="false" t="array" ref="X233:X233">IFERROR(SMALL(IF($S$2:$S1142=S233,$P$2:$P$911*1.00001),3),"")</f>
        <v/>
      </c>
      <c r="Y233" s="31" t="str">
        <f aca="false" t="array" ref="Y233:Y233">IFERROR(SMALL(IF($S$2:$S1142=S233,$P$2:$P$911*1.000001),4),"")</f>
        <v/>
      </c>
      <c r="Z233" s="31" t="str">
        <f aca="false">IF(P233&lt;&gt;"", IF(COUNT(V233:Y233)=4, SUM(V233:Y233), "No"), "")</f>
        <v>No</v>
      </c>
      <c r="AA233" s="31" t="str">
        <f aca="false">IF(P233&lt;&gt;"", IF(COUNT(V233:X233)=3, SUM(V233:X233), "No"), "")</f>
        <v>No</v>
      </c>
      <c r="AB233" s="31" t="str">
        <f aca="false">IF(P233&lt;&gt;"", IF(COUNT(V233:W233)=2, SUM(V233:W233), "No"), "")</f>
        <v>No</v>
      </c>
      <c r="AC233" s="31" t="str">
        <f aca="false">Table4[[#This Row],[Club]]&amp;":"&amp;Table4[[#Headers],[Female]]</f>
        <v>:Female</v>
      </c>
    </row>
    <row r="234" customFormat="false" ht="15" hidden="false" customHeight="false" outlineLevel="0" collapsed="false">
      <c r="A234" s="22" t="n">
        <v>233</v>
      </c>
      <c r="B234" s="22" t="str">
        <f aca="false">IFERROR(VLOOKUP($A$1&amp;":"&amp;A234,'Finish order'!C:K,6,FALSE()),"")</f>
        <v/>
      </c>
      <c r="C234" s="22" t="str">
        <f aca="false">IFERROR(VLOOKUP(A$1&amp;":"&amp;A234,'Finish order'!$C:$K,9,FALSE()),"")</f>
        <v/>
      </c>
      <c r="D234" s="22" t="str">
        <f aca="false">IFERROR(VLOOKUP(A$1&amp;":"&amp;A234,'Finish order'!$C:$K,7,FALSE()),"")</f>
        <v/>
      </c>
      <c r="E234" s="30" t="str">
        <f aca="false">IFERROR(VLOOKUP($A$1&amp;":"&amp;A234,'Finish order'!C:K,5,FALSE()),"")</f>
        <v/>
      </c>
      <c r="F234" s="22" t="str">
        <f aca="false">IFERROR(VLOOKUP($A$1&amp;":"&amp;A234,'Finish order'!C:K,4,FALSE()),"")</f>
        <v/>
      </c>
      <c r="G234" s="31" t="str">
        <f aca="false" t="array" ref="G234:G234">IFERROR(SMALL(IF($D$2:$D1143=D234,$A$2:$A$911*1.001),1),"")</f>
        <v/>
      </c>
      <c r="H234" s="31" t="str">
        <f aca="false" t="array" ref="H234:H234">IFERROR(SMALL(IF($D$2:$D1143=D234,$A$2:$A$911*1.0001),2),"")</f>
        <v/>
      </c>
      <c r="I234" s="31" t="str">
        <f aca="false" t="array" ref="I234:I234">IFERROR(SMALL(IF($D$2:$D1143=D234,$A$2:$A$911*1.00001),3),"")</f>
        <v/>
      </c>
      <c r="J234" s="31" t="str">
        <f aca="false" t="array" ref="J234:J234">IFERROR(SMALL(IF($D$2:$D1143=D234,$A$2:$A$911*1.000001),4),"")</f>
        <v/>
      </c>
      <c r="K234" s="31" t="str">
        <f aca="false">IF(A234&lt;&gt;"", IF(COUNT(G234:J234)=4, SUM(G234:J234), "No"), "")</f>
        <v>No</v>
      </c>
      <c r="L234" s="31" t="str">
        <f aca="false">IF(A234&lt;&gt;"", IF(COUNT(G234:I234)=3, SUM(G234:I234), "No"), "")</f>
        <v>No</v>
      </c>
      <c r="M234" s="31" t="str">
        <f aca="false">IF(A234&lt;&gt;"", IF(COUNT(G234:H234)=2, SUM(G234:H234), "No"), "")</f>
        <v>No</v>
      </c>
      <c r="N234" s="31" t="str">
        <f aca="false">Table1[[#This Row],[Club]]&amp;":"&amp;Table1[[#Headers],[Male]]</f>
        <v>:Male</v>
      </c>
      <c r="P234" s="22" t="n">
        <v>233</v>
      </c>
      <c r="Q234" s="22" t="str">
        <f aca="false">IFERROR(VLOOKUP(P$1&amp;":"&amp;P234,'Finish order'!$C:$K,6,FALSE()),"")</f>
        <v/>
      </c>
      <c r="R234" s="22" t="str">
        <f aca="false">IFERROR(VLOOKUP(P$1&amp;":"&amp;P234,'Finish order'!$C:$K,9,FALSE()),"")</f>
        <v/>
      </c>
      <c r="S234" s="22" t="str">
        <f aca="false">IFERROR(VLOOKUP(P$1&amp;":"&amp;P234,'Finish order'!$C:$K,7,FALSE()),"")</f>
        <v/>
      </c>
      <c r="T234" s="30" t="str">
        <f aca="false">IFERROR(VLOOKUP(P$1&amp;":"&amp;P234,'Finish order'!$C:$K,5,FALSE()),"")</f>
        <v/>
      </c>
      <c r="U234" s="22" t="str">
        <f aca="false">IFERROR(VLOOKUP(P$1&amp;":"&amp;P234,'Finish order'!$C:$K,4,FALSE()),"")</f>
        <v/>
      </c>
      <c r="V234" s="31" t="str">
        <f aca="false" t="array" ref="V234:V234">IFERROR(SMALL(IF($S$2:$S1143=S234,$P$2:$P$911*1.001),1),"")</f>
        <v/>
      </c>
      <c r="W234" s="31" t="str">
        <f aca="false" t="array" ref="W234:W234">IFERROR(SMALL(IF($S$2:$S1143=S234,$P$2:$P$911*1.0001),2),"")</f>
        <v/>
      </c>
      <c r="X234" s="31" t="str">
        <f aca="false" t="array" ref="X234:X234">IFERROR(SMALL(IF($S$2:$S1143=S234,$P$2:$P$911*1.00001),3),"")</f>
        <v/>
      </c>
      <c r="Y234" s="31" t="str">
        <f aca="false" t="array" ref="Y234:Y234">IFERROR(SMALL(IF($S$2:$S1143=S234,$P$2:$P$911*1.000001),4),"")</f>
        <v/>
      </c>
      <c r="Z234" s="31" t="str">
        <f aca="false">IF(P234&lt;&gt;"", IF(COUNT(V234:Y234)=4, SUM(V234:Y234), "No"), "")</f>
        <v>No</v>
      </c>
      <c r="AA234" s="31" t="str">
        <f aca="false">IF(P234&lt;&gt;"", IF(COUNT(V234:X234)=3, SUM(V234:X234), "No"), "")</f>
        <v>No</v>
      </c>
      <c r="AB234" s="31" t="str">
        <f aca="false">IF(P234&lt;&gt;"", IF(COUNT(V234:W234)=2, SUM(V234:W234), "No"), "")</f>
        <v>No</v>
      </c>
      <c r="AC234" s="31" t="str">
        <f aca="false">Table4[[#This Row],[Club]]&amp;":"&amp;Table4[[#Headers],[Female]]</f>
        <v>:Female</v>
      </c>
    </row>
    <row r="235" customFormat="false" ht="15" hidden="false" customHeight="false" outlineLevel="0" collapsed="false">
      <c r="A235" s="22" t="n">
        <v>234</v>
      </c>
      <c r="B235" s="22" t="str">
        <f aca="false">IFERROR(VLOOKUP($A$1&amp;":"&amp;A235,'Finish order'!C:K,6,FALSE()),"")</f>
        <v/>
      </c>
      <c r="C235" s="22" t="str">
        <f aca="false">IFERROR(VLOOKUP(A$1&amp;":"&amp;A235,'Finish order'!$C:$K,9,FALSE()),"")</f>
        <v/>
      </c>
      <c r="D235" s="22" t="str">
        <f aca="false">IFERROR(VLOOKUP(A$1&amp;":"&amp;A235,'Finish order'!$C:$K,7,FALSE()),"")</f>
        <v/>
      </c>
      <c r="E235" s="30" t="str">
        <f aca="false">IFERROR(VLOOKUP($A$1&amp;":"&amp;A235,'Finish order'!C:K,5,FALSE()),"")</f>
        <v/>
      </c>
      <c r="F235" s="22" t="str">
        <f aca="false">IFERROR(VLOOKUP($A$1&amp;":"&amp;A235,'Finish order'!C:K,4,FALSE()),"")</f>
        <v/>
      </c>
      <c r="G235" s="31" t="str">
        <f aca="false" t="array" ref="G235:G235">IFERROR(SMALL(IF($D$2:$D1144=D235,$A$2:$A$911*1.001),1),"")</f>
        <v/>
      </c>
      <c r="H235" s="31" t="str">
        <f aca="false" t="array" ref="H235:H235">IFERROR(SMALL(IF($D$2:$D1144=D235,$A$2:$A$911*1.0001),2),"")</f>
        <v/>
      </c>
      <c r="I235" s="31" t="str">
        <f aca="false" t="array" ref="I235:I235">IFERROR(SMALL(IF($D$2:$D1144=D235,$A$2:$A$911*1.00001),3),"")</f>
        <v/>
      </c>
      <c r="J235" s="31" t="str">
        <f aca="false" t="array" ref="J235:J235">IFERROR(SMALL(IF($D$2:$D1144=D235,$A$2:$A$911*1.000001),4),"")</f>
        <v/>
      </c>
      <c r="K235" s="31" t="str">
        <f aca="false">IF(A235&lt;&gt;"", IF(COUNT(G235:J235)=4, SUM(G235:J235), "No"), "")</f>
        <v>No</v>
      </c>
      <c r="L235" s="31" t="str">
        <f aca="false">IF(A235&lt;&gt;"", IF(COUNT(G235:I235)=3, SUM(G235:I235), "No"), "")</f>
        <v>No</v>
      </c>
      <c r="M235" s="31" t="str">
        <f aca="false">IF(A235&lt;&gt;"", IF(COUNT(G235:H235)=2, SUM(G235:H235), "No"), "")</f>
        <v>No</v>
      </c>
      <c r="N235" s="31" t="str">
        <f aca="false">Table1[[#This Row],[Club]]&amp;":"&amp;Table1[[#Headers],[Male]]</f>
        <v>:Male</v>
      </c>
      <c r="P235" s="22" t="n">
        <v>234</v>
      </c>
      <c r="Q235" s="22" t="str">
        <f aca="false">IFERROR(VLOOKUP(P$1&amp;":"&amp;P235,'Finish order'!$C:$K,6,FALSE()),"")</f>
        <v/>
      </c>
      <c r="R235" s="22" t="str">
        <f aca="false">IFERROR(VLOOKUP(P$1&amp;":"&amp;P235,'Finish order'!$C:$K,9,FALSE()),"")</f>
        <v/>
      </c>
      <c r="S235" s="22" t="str">
        <f aca="false">IFERROR(VLOOKUP(P$1&amp;":"&amp;P235,'Finish order'!$C:$K,7,FALSE()),"")</f>
        <v/>
      </c>
      <c r="T235" s="30" t="str">
        <f aca="false">IFERROR(VLOOKUP(P$1&amp;":"&amp;P235,'Finish order'!$C:$K,5,FALSE()),"")</f>
        <v/>
      </c>
      <c r="U235" s="22" t="str">
        <f aca="false">IFERROR(VLOOKUP(P$1&amp;":"&amp;P235,'Finish order'!$C:$K,4,FALSE()),"")</f>
        <v/>
      </c>
      <c r="V235" s="31" t="str">
        <f aca="false" t="array" ref="V235:V235">IFERROR(SMALL(IF($S$2:$S1144=S235,$P$2:$P$911*1.001),1),"")</f>
        <v/>
      </c>
      <c r="W235" s="31" t="str">
        <f aca="false" t="array" ref="W235:W235">IFERROR(SMALL(IF($S$2:$S1144=S235,$P$2:$P$911*1.0001),2),"")</f>
        <v/>
      </c>
      <c r="X235" s="31" t="str">
        <f aca="false" t="array" ref="X235:X235">IFERROR(SMALL(IF($S$2:$S1144=S235,$P$2:$P$911*1.00001),3),"")</f>
        <v/>
      </c>
      <c r="Y235" s="31" t="str">
        <f aca="false" t="array" ref="Y235:Y235">IFERROR(SMALL(IF($S$2:$S1144=S235,$P$2:$P$911*1.000001),4),"")</f>
        <v/>
      </c>
      <c r="Z235" s="31" t="str">
        <f aca="false">IF(P235&lt;&gt;"", IF(COUNT(V235:Y235)=4, SUM(V235:Y235), "No"), "")</f>
        <v>No</v>
      </c>
      <c r="AA235" s="31" t="str">
        <f aca="false">IF(P235&lt;&gt;"", IF(COUNT(V235:X235)=3, SUM(V235:X235), "No"), "")</f>
        <v>No</v>
      </c>
      <c r="AB235" s="31" t="str">
        <f aca="false">IF(P235&lt;&gt;"", IF(COUNT(V235:W235)=2, SUM(V235:W235), "No"), "")</f>
        <v>No</v>
      </c>
      <c r="AC235" s="31" t="str">
        <f aca="false">Table4[[#This Row],[Club]]&amp;":"&amp;Table4[[#Headers],[Female]]</f>
        <v>:Female</v>
      </c>
    </row>
    <row r="236" customFormat="false" ht="15" hidden="false" customHeight="false" outlineLevel="0" collapsed="false">
      <c r="A236" s="22" t="n">
        <v>235</v>
      </c>
      <c r="B236" s="22" t="str">
        <f aca="false">IFERROR(VLOOKUP($A$1&amp;":"&amp;A236,'Finish order'!C:K,6,FALSE()),"")</f>
        <v/>
      </c>
      <c r="C236" s="22" t="str">
        <f aca="false">IFERROR(VLOOKUP(A$1&amp;":"&amp;A236,'Finish order'!$C:$K,9,FALSE()),"")</f>
        <v/>
      </c>
      <c r="D236" s="22" t="str">
        <f aca="false">IFERROR(VLOOKUP(A$1&amp;":"&amp;A236,'Finish order'!$C:$K,7,FALSE()),"")</f>
        <v/>
      </c>
      <c r="E236" s="30" t="str">
        <f aca="false">IFERROR(VLOOKUP($A$1&amp;":"&amp;A236,'Finish order'!C:K,5,FALSE()),"")</f>
        <v/>
      </c>
      <c r="F236" s="22" t="str">
        <f aca="false">IFERROR(VLOOKUP($A$1&amp;":"&amp;A236,'Finish order'!C:K,4,FALSE()),"")</f>
        <v/>
      </c>
      <c r="G236" s="31" t="str">
        <f aca="false" t="array" ref="G236:G236">IFERROR(SMALL(IF($D$2:$D1145=D236,$A$2:$A$911*1.001),1),"")</f>
        <v/>
      </c>
      <c r="H236" s="31" t="str">
        <f aca="false" t="array" ref="H236:H236">IFERROR(SMALL(IF($D$2:$D1145=D236,$A$2:$A$911*1.0001),2),"")</f>
        <v/>
      </c>
      <c r="I236" s="31" t="str">
        <f aca="false" t="array" ref="I236:I236">IFERROR(SMALL(IF($D$2:$D1145=D236,$A$2:$A$911*1.00001),3),"")</f>
        <v/>
      </c>
      <c r="J236" s="31" t="str">
        <f aca="false" t="array" ref="J236:J236">IFERROR(SMALL(IF($D$2:$D1145=D236,$A$2:$A$911*1.000001),4),"")</f>
        <v/>
      </c>
      <c r="K236" s="31" t="str">
        <f aca="false">IF(A236&lt;&gt;"", IF(COUNT(G236:J236)=4, SUM(G236:J236), "No"), "")</f>
        <v>No</v>
      </c>
      <c r="L236" s="31" t="str">
        <f aca="false">IF(A236&lt;&gt;"", IF(COUNT(G236:I236)=3, SUM(G236:I236), "No"), "")</f>
        <v>No</v>
      </c>
      <c r="M236" s="31" t="str">
        <f aca="false">IF(A236&lt;&gt;"", IF(COUNT(G236:H236)=2, SUM(G236:H236), "No"), "")</f>
        <v>No</v>
      </c>
      <c r="N236" s="31" t="str">
        <f aca="false">Table1[[#This Row],[Club]]&amp;":"&amp;Table1[[#Headers],[Male]]</f>
        <v>:Male</v>
      </c>
      <c r="P236" s="22" t="n">
        <v>235</v>
      </c>
      <c r="Q236" s="22" t="str">
        <f aca="false">IFERROR(VLOOKUP(P$1&amp;":"&amp;P236,'Finish order'!$C:$K,6,FALSE()),"")</f>
        <v/>
      </c>
      <c r="R236" s="22" t="str">
        <f aca="false">IFERROR(VLOOKUP(P$1&amp;":"&amp;P236,'Finish order'!$C:$K,9,FALSE()),"")</f>
        <v/>
      </c>
      <c r="S236" s="22" t="str">
        <f aca="false">IFERROR(VLOOKUP(P$1&amp;":"&amp;P236,'Finish order'!$C:$K,7,FALSE()),"")</f>
        <v/>
      </c>
      <c r="T236" s="30" t="str">
        <f aca="false">IFERROR(VLOOKUP(P$1&amp;":"&amp;P236,'Finish order'!$C:$K,5,FALSE()),"")</f>
        <v/>
      </c>
      <c r="U236" s="22" t="str">
        <f aca="false">IFERROR(VLOOKUP(P$1&amp;":"&amp;P236,'Finish order'!$C:$K,4,FALSE()),"")</f>
        <v/>
      </c>
      <c r="V236" s="31" t="str">
        <f aca="false" t="array" ref="V236:V236">IFERROR(SMALL(IF($S$2:$S1145=S236,$P$2:$P$911*1.001),1),"")</f>
        <v/>
      </c>
      <c r="W236" s="31" t="str">
        <f aca="false" t="array" ref="W236:W236">IFERROR(SMALL(IF($S$2:$S1145=S236,$P$2:$P$911*1.0001),2),"")</f>
        <v/>
      </c>
      <c r="X236" s="31" t="str">
        <f aca="false" t="array" ref="X236:X236">IFERROR(SMALL(IF($S$2:$S1145=S236,$P$2:$P$911*1.00001),3),"")</f>
        <v/>
      </c>
      <c r="Y236" s="31" t="str">
        <f aca="false" t="array" ref="Y236:Y236">IFERROR(SMALL(IF($S$2:$S1145=S236,$P$2:$P$911*1.000001),4),"")</f>
        <v/>
      </c>
      <c r="Z236" s="31" t="str">
        <f aca="false">IF(P236&lt;&gt;"", IF(COUNT(V236:Y236)=4, SUM(V236:Y236), "No"), "")</f>
        <v>No</v>
      </c>
      <c r="AA236" s="31" t="str">
        <f aca="false">IF(P236&lt;&gt;"", IF(COUNT(V236:X236)=3, SUM(V236:X236), "No"), "")</f>
        <v>No</v>
      </c>
      <c r="AB236" s="31" t="str">
        <f aca="false">IF(P236&lt;&gt;"", IF(COUNT(V236:W236)=2, SUM(V236:W236), "No"), "")</f>
        <v>No</v>
      </c>
      <c r="AC236" s="31" t="str">
        <f aca="false">Table4[[#This Row],[Club]]&amp;":"&amp;Table4[[#Headers],[Female]]</f>
        <v>:Female</v>
      </c>
    </row>
    <row r="237" customFormat="false" ht="15" hidden="false" customHeight="false" outlineLevel="0" collapsed="false">
      <c r="A237" s="22" t="n">
        <v>236</v>
      </c>
      <c r="B237" s="22" t="str">
        <f aca="false">IFERROR(VLOOKUP($A$1&amp;":"&amp;A237,'Finish order'!C:K,6,FALSE()),"")</f>
        <v/>
      </c>
      <c r="C237" s="22" t="str">
        <f aca="false">IFERROR(VLOOKUP(A$1&amp;":"&amp;A237,'Finish order'!$C:$K,9,FALSE()),"")</f>
        <v/>
      </c>
      <c r="D237" s="22" t="str">
        <f aca="false">IFERROR(VLOOKUP(A$1&amp;":"&amp;A237,'Finish order'!$C:$K,7,FALSE()),"")</f>
        <v/>
      </c>
      <c r="E237" s="30" t="str">
        <f aca="false">IFERROR(VLOOKUP($A$1&amp;":"&amp;A237,'Finish order'!C:K,5,FALSE()),"")</f>
        <v/>
      </c>
      <c r="F237" s="22" t="str">
        <f aca="false">IFERROR(VLOOKUP($A$1&amp;":"&amp;A237,'Finish order'!C:K,4,FALSE()),"")</f>
        <v/>
      </c>
      <c r="G237" s="31" t="str">
        <f aca="false" t="array" ref="G237:G237">IFERROR(SMALL(IF($D$2:$D1146=D237,$A$2:$A$911*1.001),1),"")</f>
        <v/>
      </c>
      <c r="H237" s="31" t="str">
        <f aca="false" t="array" ref="H237:H237">IFERROR(SMALL(IF($D$2:$D1146=D237,$A$2:$A$911*1.0001),2),"")</f>
        <v/>
      </c>
      <c r="I237" s="31" t="str">
        <f aca="false" t="array" ref="I237:I237">IFERROR(SMALL(IF($D$2:$D1146=D237,$A$2:$A$911*1.00001),3),"")</f>
        <v/>
      </c>
      <c r="J237" s="31" t="str">
        <f aca="false" t="array" ref="J237:J237">IFERROR(SMALL(IF($D$2:$D1146=D237,$A$2:$A$911*1.000001),4),"")</f>
        <v/>
      </c>
      <c r="K237" s="31" t="str">
        <f aca="false">IF(A237&lt;&gt;"", IF(COUNT(G237:J237)=4, SUM(G237:J237), "No"), "")</f>
        <v>No</v>
      </c>
      <c r="L237" s="31" t="str">
        <f aca="false">IF(A237&lt;&gt;"", IF(COUNT(G237:I237)=3, SUM(G237:I237), "No"), "")</f>
        <v>No</v>
      </c>
      <c r="M237" s="31" t="str">
        <f aca="false">IF(A237&lt;&gt;"", IF(COUNT(G237:H237)=2, SUM(G237:H237), "No"), "")</f>
        <v>No</v>
      </c>
      <c r="N237" s="31" t="str">
        <f aca="false">Table1[[#This Row],[Club]]&amp;":"&amp;Table1[[#Headers],[Male]]</f>
        <v>:Male</v>
      </c>
      <c r="P237" s="22" t="n">
        <v>236</v>
      </c>
      <c r="Q237" s="22" t="str">
        <f aca="false">IFERROR(VLOOKUP(P$1&amp;":"&amp;P237,'Finish order'!$C:$K,6,FALSE()),"")</f>
        <v/>
      </c>
      <c r="R237" s="22" t="str">
        <f aca="false">IFERROR(VLOOKUP(P$1&amp;":"&amp;P237,'Finish order'!$C:$K,9,FALSE()),"")</f>
        <v/>
      </c>
      <c r="S237" s="22" t="str">
        <f aca="false">IFERROR(VLOOKUP(P$1&amp;":"&amp;P237,'Finish order'!$C:$K,7,FALSE()),"")</f>
        <v/>
      </c>
      <c r="T237" s="30" t="str">
        <f aca="false">IFERROR(VLOOKUP(P$1&amp;":"&amp;P237,'Finish order'!$C:$K,5,FALSE()),"")</f>
        <v/>
      </c>
      <c r="U237" s="22" t="str">
        <f aca="false">IFERROR(VLOOKUP(P$1&amp;":"&amp;P237,'Finish order'!$C:$K,4,FALSE()),"")</f>
        <v/>
      </c>
      <c r="V237" s="31" t="str">
        <f aca="false" t="array" ref="V237:V237">IFERROR(SMALL(IF($S$2:$S1146=S237,$P$2:$P$911*1.001),1),"")</f>
        <v/>
      </c>
      <c r="W237" s="31" t="str">
        <f aca="false" t="array" ref="W237:W237">IFERROR(SMALL(IF($S$2:$S1146=S237,$P$2:$P$911*1.0001),2),"")</f>
        <v/>
      </c>
      <c r="X237" s="31" t="str">
        <f aca="false" t="array" ref="X237:X237">IFERROR(SMALL(IF($S$2:$S1146=S237,$P$2:$P$911*1.00001),3),"")</f>
        <v/>
      </c>
      <c r="Y237" s="31" t="str">
        <f aca="false" t="array" ref="Y237:Y237">IFERROR(SMALL(IF($S$2:$S1146=S237,$P$2:$P$911*1.000001),4),"")</f>
        <v/>
      </c>
      <c r="Z237" s="31" t="str">
        <f aca="false">IF(P237&lt;&gt;"", IF(COUNT(V237:Y237)=4, SUM(V237:Y237), "No"), "")</f>
        <v>No</v>
      </c>
      <c r="AA237" s="31" t="str">
        <f aca="false">IF(P237&lt;&gt;"", IF(COUNT(V237:X237)=3, SUM(V237:X237), "No"), "")</f>
        <v>No</v>
      </c>
      <c r="AB237" s="31" t="str">
        <f aca="false">IF(P237&lt;&gt;"", IF(COUNT(V237:W237)=2, SUM(V237:W237), "No"), "")</f>
        <v>No</v>
      </c>
      <c r="AC237" s="31" t="str">
        <f aca="false">Table4[[#This Row],[Club]]&amp;":"&amp;Table4[[#Headers],[Female]]</f>
        <v>:Female</v>
      </c>
    </row>
    <row r="238" customFormat="false" ht="15" hidden="false" customHeight="false" outlineLevel="0" collapsed="false">
      <c r="A238" s="22" t="n">
        <v>237</v>
      </c>
      <c r="B238" s="22" t="str">
        <f aca="false">IFERROR(VLOOKUP($A$1&amp;":"&amp;A238,'Finish order'!C:K,6,FALSE()),"")</f>
        <v/>
      </c>
      <c r="C238" s="22" t="str">
        <f aca="false">IFERROR(VLOOKUP(A$1&amp;":"&amp;A238,'Finish order'!$C:$K,9,FALSE()),"")</f>
        <v/>
      </c>
      <c r="D238" s="22" t="str">
        <f aca="false">IFERROR(VLOOKUP(A$1&amp;":"&amp;A238,'Finish order'!$C:$K,7,FALSE()),"")</f>
        <v/>
      </c>
      <c r="E238" s="30" t="str">
        <f aca="false">IFERROR(VLOOKUP($A$1&amp;":"&amp;A238,'Finish order'!C:K,5,FALSE()),"")</f>
        <v/>
      </c>
      <c r="F238" s="22" t="str">
        <f aca="false">IFERROR(VLOOKUP($A$1&amp;":"&amp;A238,'Finish order'!C:K,4,FALSE()),"")</f>
        <v/>
      </c>
      <c r="G238" s="31" t="str">
        <f aca="false" t="array" ref="G238:G238">IFERROR(SMALL(IF($D$2:$D1147=D238,$A$2:$A$911*1.001),1),"")</f>
        <v/>
      </c>
      <c r="H238" s="31" t="str">
        <f aca="false" t="array" ref="H238:H238">IFERROR(SMALL(IF($D$2:$D1147=D238,$A$2:$A$911*1.0001),2),"")</f>
        <v/>
      </c>
      <c r="I238" s="31" t="str">
        <f aca="false" t="array" ref="I238:I238">IFERROR(SMALL(IF($D$2:$D1147=D238,$A$2:$A$911*1.00001),3),"")</f>
        <v/>
      </c>
      <c r="J238" s="31" t="str">
        <f aca="false" t="array" ref="J238:J238">IFERROR(SMALL(IF($D$2:$D1147=D238,$A$2:$A$911*1.000001),4),"")</f>
        <v/>
      </c>
      <c r="K238" s="31" t="str">
        <f aca="false">IF(A238&lt;&gt;"", IF(COUNT(G238:J238)=4, SUM(G238:J238), "No"), "")</f>
        <v>No</v>
      </c>
      <c r="L238" s="31" t="str">
        <f aca="false">IF(A238&lt;&gt;"", IF(COUNT(G238:I238)=3, SUM(G238:I238), "No"), "")</f>
        <v>No</v>
      </c>
      <c r="M238" s="31" t="str">
        <f aca="false">IF(A238&lt;&gt;"", IF(COUNT(G238:H238)=2, SUM(G238:H238), "No"), "")</f>
        <v>No</v>
      </c>
      <c r="N238" s="31" t="str">
        <f aca="false">Table1[[#This Row],[Club]]&amp;":"&amp;Table1[[#Headers],[Male]]</f>
        <v>:Male</v>
      </c>
      <c r="P238" s="22" t="n">
        <v>237</v>
      </c>
      <c r="Q238" s="22" t="str">
        <f aca="false">IFERROR(VLOOKUP(P$1&amp;":"&amp;P238,'Finish order'!$C:$K,6,FALSE()),"")</f>
        <v/>
      </c>
      <c r="R238" s="22" t="str">
        <f aca="false">IFERROR(VLOOKUP(P$1&amp;":"&amp;P238,'Finish order'!$C:$K,9,FALSE()),"")</f>
        <v/>
      </c>
      <c r="S238" s="22" t="str">
        <f aca="false">IFERROR(VLOOKUP(P$1&amp;":"&amp;P238,'Finish order'!$C:$K,7,FALSE()),"")</f>
        <v/>
      </c>
      <c r="T238" s="30" t="str">
        <f aca="false">IFERROR(VLOOKUP(P$1&amp;":"&amp;P238,'Finish order'!$C:$K,5,FALSE()),"")</f>
        <v/>
      </c>
      <c r="U238" s="22" t="str">
        <f aca="false">IFERROR(VLOOKUP(P$1&amp;":"&amp;P238,'Finish order'!$C:$K,4,FALSE()),"")</f>
        <v/>
      </c>
      <c r="V238" s="31" t="str">
        <f aca="false" t="array" ref="V238:V238">IFERROR(SMALL(IF($S$2:$S1147=S238,$P$2:$P$911*1.001),1),"")</f>
        <v/>
      </c>
      <c r="W238" s="31" t="str">
        <f aca="false" t="array" ref="W238:W238">IFERROR(SMALL(IF($S$2:$S1147=S238,$P$2:$P$911*1.0001),2),"")</f>
        <v/>
      </c>
      <c r="X238" s="31" t="str">
        <f aca="false" t="array" ref="X238:X238">IFERROR(SMALL(IF($S$2:$S1147=S238,$P$2:$P$911*1.00001),3),"")</f>
        <v/>
      </c>
      <c r="Y238" s="31" t="str">
        <f aca="false" t="array" ref="Y238:Y238">IFERROR(SMALL(IF($S$2:$S1147=S238,$P$2:$P$911*1.000001),4),"")</f>
        <v/>
      </c>
      <c r="Z238" s="31" t="str">
        <f aca="false">IF(P238&lt;&gt;"", IF(COUNT(V238:Y238)=4, SUM(V238:Y238), "No"), "")</f>
        <v>No</v>
      </c>
      <c r="AA238" s="31" t="str">
        <f aca="false">IF(P238&lt;&gt;"", IF(COUNT(V238:X238)=3, SUM(V238:X238), "No"), "")</f>
        <v>No</v>
      </c>
      <c r="AB238" s="31" t="str">
        <f aca="false">IF(P238&lt;&gt;"", IF(COUNT(V238:W238)=2, SUM(V238:W238), "No"), "")</f>
        <v>No</v>
      </c>
      <c r="AC238" s="31" t="str">
        <f aca="false">Table4[[#This Row],[Club]]&amp;":"&amp;Table4[[#Headers],[Female]]</f>
        <v>:Female</v>
      </c>
    </row>
    <row r="239" customFormat="false" ht="15" hidden="false" customHeight="false" outlineLevel="0" collapsed="false">
      <c r="A239" s="22" t="n">
        <v>238</v>
      </c>
      <c r="B239" s="22" t="str">
        <f aca="false">IFERROR(VLOOKUP($A$1&amp;":"&amp;A239,'Finish order'!C:K,6,FALSE()),"")</f>
        <v/>
      </c>
      <c r="C239" s="22" t="str">
        <f aca="false">IFERROR(VLOOKUP(A$1&amp;":"&amp;A239,'Finish order'!$C:$K,9,FALSE()),"")</f>
        <v/>
      </c>
      <c r="D239" s="22" t="str">
        <f aca="false">IFERROR(VLOOKUP(A$1&amp;":"&amp;A239,'Finish order'!$C:$K,7,FALSE()),"")</f>
        <v/>
      </c>
      <c r="E239" s="30" t="str">
        <f aca="false">IFERROR(VLOOKUP($A$1&amp;":"&amp;A239,'Finish order'!C:K,5,FALSE()),"")</f>
        <v/>
      </c>
      <c r="F239" s="22" t="str">
        <f aca="false">IFERROR(VLOOKUP($A$1&amp;":"&amp;A239,'Finish order'!C:K,4,FALSE()),"")</f>
        <v/>
      </c>
      <c r="G239" s="31" t="str">
        <f aca="false" t="array" ref="G239:G239">IFERROR(SMALL(IF($D$2:$D1148=D239,$A$2:$A$911*1.001),1),"")</f>
        <v/>
      </c>
      <c r="H239" s="31" t="str">
        <f aca="false" t="array" ref="H239:H239">IFERROR(SMALL(IF($D$2:$D1148=D239,$A$2:$A$911*1.0001),2),"")</f>
        <v/>
      </c>
      <c r="I239" s="31" t="str">
        <f aca="false" t="array" ref="I239:I239">IFERROR(SMALL(IF($D$2:$D1148=D239,$A$2:$A$911*1.00001),3),"")</f>
        <v/>
      </c>
      <c r="J239" s="31" t="str">
        <f aca="false" t="array" ref="J239:J239">IFERROR(SMALL(IF($D$2:$D1148=D239,$A$2:$A$911*1.000001),4),"")</f>
        <v/>
      </c>
      <c r="K239" s="31" t="str">
        <f aca="false">IF(A239&lt;&gt;"", IF(COUNT(G239:J239)=4, SUM(G239:J239), "No"), "")</f>
        <v>No</v>
      </c>
      <c r="L239" s="31" t="str">
        <f aca="false">IF(A239&lt;&gt;"", IF(COUNT(G239:I239)=3, SUM(G239:I239), "No"), "")</f>
        <v>No</v>
      </c>
      <c r="M239" s="31" t="str">
        <f aca="false">IF(A239&lt;&gt;"", IF(COUNT(G239:H239)=2, SUM(G239:H239), "No"), "")</f>
        <v>No</v>
      </c>
      <c r="N239" s="31" t="str">
        <f aca="false">Table1[[#This Row],[Club]]&amp;":"&amp;Table1[[#Headers],[Male]]</f>
        <v>:Male</v>
      </c>
      <c r="P239" s="22" t="n">
        <v>238</v>
      </c>
      <c r="Q239" s="22" t="str">
        <f aca="false">IFERROR(VLOOKUP(P$1&amp;":"&amp;P239,'Finish order'!$C:$K,6,FALSE()),"")</f>
        <v/>
      </c>
      <c r="R239" s="22" t="str">
        <f aca="false">IFERROR(VLOOKUP(P$1&amp;":"&amp;P239,'Finish order'!$C:$K,9,FALSE()),"")</f>
        <v/>
      </c>
      <c r="S239" s="22" t="str">
        <f aca="false">IFERROR(VLOOKUP(P$1&amp;":"&amp;P239,'Finish order'!$C:$K,7,FALSE()),"")</f>
        <v/>
      </c>
      <c r="T239" s="30" t="str">
        <f aca="false">IFERROR(VLOOKUP(P$1&amp;":"&amp;P239,'Finish order'!$C:$K,5,FALSE()),"")</f>
        <v/>
      </c>
      <c r="U239" s="22" t="str">
        <f aca="false">IFERROR(VLOOKUP(P$1&amp;":"&amp;P239,'Finish order'!$C:$K,4,FALSE()),"")</f>
        <v/>
      </c>
      <c r="V239" s="31" t="str">
        <f aca="false" t="array" ref="V239:V239">IFERROR(SMALL(IF($S$2:$S1148=S239,$P$2:$P$911*1.001),1),"")</f>
        <v/>
      </c>
      <c r="W239" s="31" t="str">
        <f aca="false" t="array" ref="W239:W239">IFERROR(SMALL(IF($S$2:$S1148=S239,$P$2:$P$911*1.0001),2),"")</f>
        <v/>
      </c>
      <c r="X239" s="31" t="str">
        <f aca="false" t="array" ref="X239:X239">IFERROR(SMALL(IF($S$2:$S1148=S239,$P$2:$P$911*1.00001),3),"")</f>
        <v/>
      </c>
      <c r="Y239" s="31" t="str">
        <f aca="false" t="array" ref="Y239:Y239">IFERROR(SMALL(IF($S$2:$S1148=S239,$P$2:$P$911*1.000001),4),"")</f>
        <v/>
      </c>
      <c r="Z239" s="31" t="str">
        <f aca="false">IF(P239&lt;&gt;"", IF(COUNT(V239:Y239)=4, SUM(V239:Y239), "No"), "")</f>
        <v>No</v>
      </c>
      <c r="AA239" s="31" t="str">
        <f aca="false">IF(P239&lt;&gt;"", IF(COUNT(V239:X239)=3, SUM(V239:X239), "No"), "")</f>
        <v>No</v>
      </c>
      <c r="AB239" s="31" t="str">
        <f aca="false">IF(P239&lt;&gt;"", IF(COUNT(V239:W239)=2, SUM(V239:W239), "No"), "")</f>
        <v>No</v>
      </c>
      <c r="AC239" s="31" t="str">
        <f aca="false">Table4[[#This Row],[Club]]&amp;":"&amp;Table4[[#Headers],[Female]]</f>
        <v>:Female</v>
      </c>
    </row>
    <row r="240" customFormat="false" ht="15" hidden="false" customHeight="false" outlineLevel="0" collapsed="false">
      <c r="A240" s="22" t="n">
        <v>239</v>
      </c>
      <c r="B240" s="22" t="str">
        <f aca="false">IFERROR(VLOOKUP($A$1&amp;":"&amp;A240,'Finish order'!C:K,6,FALSE()),"")</f>
        <v/>
      </c>
      <c r="C240" s="22" t="str">
        <f aca="false">IFERROR(VLOOKUP(A$1&amp;":"&amp;A240,'Finish order'!$C:$K,9,FALSE()),"")</f>
        <v/>
      </c>
      <c r="D240" s="22" t="str">
        <f aca="false">IFERROR(VLOOKUP(A$1&amp;":"&amp;A240,'Finish order'!$C:$K,7,FALSE()),"")</f>
        <v/>
      </c>
      <c r="E240" s="30" t="str">
        <f aca="false">IFERROR(VLOOKUP($A$1&amp;":"&amp;A240,'Finish order'!C:K,5,FALSE()),"")</f>
        <v/>
      </c>
      <c r="F240" s="22" t="str">
        <f aca="false">IFERROR(VLOOKUP($A$1&amp;":"&amp;A240,'Finish order'!C:K,4,FALSE()),"")</f>
        <v/>
      </c>
      <c r="G240" s="31" t="str">
        <f aca="false" t="array" ref="G240:G240">IFERROR(SMALL(IF($D$2:$D1149=D240,$A$2:$A$911*1.001),1),"")</f>
        <v/>
      </c>
      <c r="H240" s="31" t="str">
        <f aca="false" t="array" ref="H240:H240">IFERROR(SMALL(IF($D$2:$D1149=D240,$A$2:$A$911*1.0001),2),"")</f>
        <v/>
      </c>
      <c r="I240" s="31" t="str">
        <f aca="false" t="array" ref="I240:I240">IFERROR(SMALL(IF($D$2:$D1149=D240,$A$2:$A$911*1.00001),3),"")</f>
        <v/>
      </c>
      <c r="J240" s="31" t="str">
        <f aca="false" t="array" ref="J240:J240">IFERROR(SMALL(IF($D$2:$D1149=D240,$A$2:$A$911*1.000001),4),"")</f>
        <v/>
      </c>
      <c r="K240" s="31" t="str">
        <f aca="false">IF(A240&lt;&gt;"", IF(COUNT(G240:J240)=4, SUM(G240:J240), "No"), "")</f>
        <v>No</v>
      </c>
      <c r="L240" s="31" t="str">
        <f aca="false">IF(A240&lt;&gt;"", IF(COUNT(G240:I240)=3, SUM(G240:I240), "No"), "")</f>
        <v>No</v>
      </c>
      <c r="M240" s="31" t="str">
        <f aca="false">IF(A240&lt;&gt;"", IF(COUNT(G240:H240)=2, SUM(G240:H240), "No"), "")</f>
        <v>No</v>
      </c>
      <c r="N240" s="31" t="str">
        <f aca="false">Table1[[#This Row],[Club]]&amp;":"&amp;Table1[[#Headers],[Male]]</f>
        <v>:Male</v>
      </c>
      <c r="P240" s="22" t="n">
        <v>239</v>
      </c>
      <c r="Q240" s="22" t="str">
        <f aca="false">IFERROR(VLOOKUP(P$1&amp;":"&amp;P240,'Finish order'!$C:$K,6,FALSE()),"")</f>
        <v/>
      </c>
      <c r="R240" s="22" t="str">
        <f aca="false">IFERROR(VLOOKUP(P$1&amp;":"&amp;P240,'Finish order'!$C:$K,9,FALSE()),"")</f>
        <v/>
      </c>
      <c r="S240" s="22" t="str">
        <f aca="false">IFERROR(VLOOKUP(P$1&amp;":"&amp;P240,'Finish order'!$C:$K,7,FALSE()),"")</f>
        <v/>
      </c>
      <c r="T240" s="30" t="str">
        <f aca="false">IFERROR(VLOOKUP(P$1&amp;":"&amp;P240,'Finish order'!$C:$K,5,FALSE()),"")</f>
        <v/>
      </c>
      <c r="U240" s="22" t="str">
        <f aca="false">IFERROR(VLOOKUP(P$1&amp;":"&amp;P240,'Finish order'!$C:$K,4,FALSE()),"")</f>
        <v/>
      </c>
      <c r="V240" s="31" t="str">
        <f aca="false" t="array" ref="V240:V240">IFERROR(SMALL(IF($S$2:$S1149=S240,$P$2:$P$911*1.001),1),"")</f>
        <v/>
      </c>
      <c r="W240" s="31" t="str">
        <f aca="false" t="array" ref="W240:W240">IFERROR(SMALL(IF($S$2:$S1149=S240,$P$2:$P$911*1.0001),2),"")</f>
        <v/>
      </c>
      <c r="X240" s="31" t="str">
        <f aca="false" t="array" ref="X240:X240">IFERROR(SMALL(IF($S$2:$S1149=S240,$P$2:$P$911*1.00001),3),"")</f>
        <v/>
      </c>
      <c r="Y240" s="31" t="str">
        <f aca="false" t="array" ref="Y240:Y240">IFERROR(SMALL(IF($S$2:$S1149=S240,$P$2:$P$911*1.000001),4),"")</f>
        <v/>
      </c>
      <c r="Z240" s="31" t="str">
        <f aca="false">IF(P240&lt;&gt;"", IF(COUNT(V240:Y240)=4, SUM(V240:Y240), "No"), "")</f>
        <v>No</v>
      </c>
      <c r="AA240" s="31" t="str">
        <f aca="false">IF(P240&lt;&gt;"", IF(COUNT(V240:X240)=3, SUM(V240:X240), "No"), "")</f>
        <v>No</v>
      </c>
      <c r="AB240" s="31" t="str">
        <f aca="false">IF(P240&lt;&gt;"", IF(COUNT(V240:W240)=2, SUM(V240:W240), "No"), "")</f>
        <v>No</v>
      </c>
      <c r="AC240" s="31" t="str">
        <f aca="false">Table4[[#This Row],[Club]]&amp;":"&amp;Table4[[#Headers],[Female]]</f>
        <v>:Female</v>
      </c>
    </row>
    <row r="241" customFormat="false" ht="15" hidden="false" customHeight="false" outlineLevel="0" collapsed="false">
      <c r="A241" s="22" t="n">
        <v>240</v>
      </c>
      <c r="B241" s="22" t="str">
        <f aca="false">IFERROR(VLOOKUP($A$1&amp;":"&amp;A241,'Finish order'!C:K,6,FALSE()),"")</f>
        <v/>
      </c>
      <c r="C241" s="22" t="str">
        <f aca="false">IFERROR(VLOOKUP(A$1&amp;":"&amp;A241,'Finish order'!$C:$K,9,FALSE()),"")</f>
        <v/>
      </c>
      <c r="D241" s="22" t="str">
        <f aca="false">IFERROR(VLOOKUP(A$1&amp;":"&amp;A241,'Finish order'!$C:$K,7,FALSE()),"")</f>
        <v/>
      </c>
      <c r="E241" s="30" t="str">
        <f aca="false">IFERROR(VLOOKUP($A$1&amp;":"&amp;A241,'Finish order'!C:K,5,FALSE()),"")</f>
        <v/>
      </c>
      <c r="F241" s="22" t="str">
        <f aca="false">IFERROR(VLOOKUP($A$1&amp;":"&amp;A241,'Finish order'!C:K,4,FALSE()),"")</f>
        <v/>
      </c>
      <c r="G241" s="31" t="str">
        <f aca="false" t="array" ref="G241:G241">IFERROR(SMALL(IF($D$2:$D1150=D241,$A$2:$A$911*1.001),1),"")</f>
        <v/>
      </c>
      <c r="H241" s="31" t="str">
        <f aca="false" t="array" ref="H241:H241">IFERROR(SMALL(IF($D$2:$D1150=D241,$A$2:$A$911*1.0001),2),"")</f>
        <v/>
      </c>
      <c r="I241" s="31" t="str">
        <f aca="false" t="array" ref="I241:I241">IFERROR(SMALL(IF($D$2:$D1150=D241,$A$2:$A$911*1.00001),3),"")</f>
        <v/>
      </c>
      <c r="J241" s="31" t="str">
        <f aca="false" t="array" ref="J241:J241">IFERROR(SMALL(IF($D$2:$D1150=D241,$A$2:$A$911*1.000001),4),"")</f>
        <v/>
      </c>
      <c r="K241" s="31" t="str">
        <f aca="false">IF(A241&lt;&gt;"", IF(COUNT(G241:J241)=4, SUM(G241:J241), "No"), "")</f>
        <v>No</v>
      </c>
      <c r="L241" s="31" t="str">
        <f aca="false">IF(A241&lt;&gt;"", IF(COUNT(G241:I241)=3, SUM(G241:I241), "No"), "")</f>
        <v>No</v>
      </c>
      <c r="M241" s="31" t="str">
        <f aca="false">IF(A241&lt;&gt;"", IF(COUNT(G241:H241)=2, SUM(G241:H241), "No"), "")</f>
        <v>No</v>
      </c>
      <c r="N241" s="31" t="str">
        <f aca="false">Table1[[#This Row],[Club]]&amp;":"&amp;Table1[[#Headers],[Male]]</f>
        <v>:Male</v>
      </c>
      <c r="P241" s="22" t="n">
        <v>240</v>
      </c>
      <c r="Q241" s="22" t="str">
        <f aca="false">IFERROR(VLOOKUP(P$1&amp;":"&amp;P241,'Finish order'!$C:$K,6,FALSE()),"")</f>
        <v/>
      </c>
      <c r="R241" s="22" t="str">
        <f aca="false">IFERROR(VLOOKUP(P$1&amp;":"&amp;P241,'Finish order'!$C:$K,9,FALSE()),"")</f>
        <v/>
      </c>
      <c r="S241" s="22" t="str">
        <f aca="false">IFERROR(VLOOKUP(P$1&amp;":"&amp;P241,'Finish order'!$C:$K,7,FALSE()),"")</f>
        <v/>
      </c>
      <c r="T241" s="30" t="str">
        <f aca="false">IFERROR(VLOOKUP(P$1&amp;":"&amp;P241,'Finish order'!$C:$K,5,FALSE()),"")</f>
        <v/>
      </c>
      <c r="U241" s="22" t="str">
        <f aca="false">IFERROR(VLOOKUP(P$1&amp;":"&amp;P241,'Finish order'!$C:$K,4,FALSE()),"")</f>
        <v/>
      </c>
      <c r="V241" s="31" t="str">
        <f aca="false" t="array" ref="V241:V241">IFERROR(SMALL(IF($S$2:$S1150=S241,$P$2:$P$911*1.001),1),"")</f>
        <v/>
      </c>
      <c r="W241" s="31" t="str">
        <f aca="false" t="array" ref="W241:W241">IFERROR(SMALL(IF($S$2:$S1150=S241,$P$2:$P$911*1.0001),2),"")</f>
        <v/>
      </c>
      <c r="X241" s="31" t="str">
        <f aca="false" t="array" ref="X241:X241">IFERROR(SMALL(IF($S$2:$S1150=S241,$P$2:$P$911*1.00001),3),"")</f>
        <v/>
      </c>
      <c r="Y241" s="31" t="str">
        <f aca="false" t="array" ref="Y241:Y241">IFERROR(SMALL(IF($S$2:$S1150=S241,$P$2:$P$911*1.000001),4),"")</f>
        <v/>
      </c>
      <c r="Z241" s="31" t="str">
        <f aca="false">IF(P241&lt;&gt;"", IF(COUNT(V241:Y241)=4, SUM(V241:Y241), "No"), "")</f>
        <v>No</v>
      </c>
      <c r="AA241" s="31" t="str">
        <f aca="false">IF(P241&lt;&gt;"", IF(COUNT(V241:X241)=3, SUM(V241:X241), "No"), "")</f>
        <v>No</v>
      </c>
      <c r="AB241" s="31" t="str">
        <f aca="false">IF(P241&lt;&gt;"", IF(COUNT(V241:W241)=2, SUM(V241:W241), "No"), "")</f>
        <v>No</v>
      </c>
      <c r="AC241" s="31" t="str">
        <f aca="false">Table4[[#This Row],[Club]]&amp;":"&amp;Table4[[#Headers],[Female]]</f>
        <v>:Female</v>
      </c>
    </row>
    <row r="242" customFormat="false" ht="15" hidden="false" customHeight="false" outlineLevel="0" collapsed="false">
      <c r="A242" s="22" t="n">
        <v>241</v>
      </c>
      <c r="B242" s="22" t="str">
        <f aca="false">IFERROR(VLOOKUP($A$1&amp;":"&amp;A242,'Finish order'!C:K,6,FALSE()),"")</f>
        <v/>
      </c>
      <c r="C242" s="22" t="str">
        <f aca="false">IFERROR(VLOOKUP(A$1&amp;":"&amp;A242,'Finish order'!$C:$K,9,FALSE()),"")</f>
        <v/>
      </c>
      <c r="D242" s="22" t="str">
        <f aca="false">IFERROR(VLOOKUP(A$1&amp;":"&amp;A242,'Finish order'!$C:$K,7,FALSE()),"")</f>
        <v/>
      </c>
      <c r="E242" s="30" t="str">
        <f aca="false">IFERROR(VLOOKUP($A$1&amp;":"&amp;A242,'Finish order'!C:K,5,FALSE()),"")</f>
        <v/>
      </c>
      <c r="F242" s="22" t="str">
        <f aca="false">IFERROR(VLOOKUP($A$1&amp;":"&amp;A242,'Finish order'!C:K,4,FALSE()),"")</f>
        <v/>
      </c>
      <c r="G242" s="31" t="str">
        <f aca="false" t="array" ref="G242:G242">IFERROR(SMALL(IF($D$2:$D1151=D242,$A$2:$A$911*1.001),1),"")</f>
        <v/>
      </c>
      <c r="H242" s="31" t="str">
        <f aca="false" t="array" ref="H242:H242">IFERROR(SMALL(IF($D$2:$D1151=D242,$A$2:$A$911*1.0001),2),"")</f>
        <v/>
      </c>
      <c r="I242" s="31" t="str">
        <f aca="false" t="array" ref="I242:I242">IFERROR(SMALL(IF($D$2:$D1151=D242,$A$2:$A$911*1.00001),3),"")</f>
        <v/>
      </c>
      <c r="J242" s="31" t="str">
        <f aca="false" t="array" ref="J242:J242">IFERROR(SMALL(IF($D$2:$D1151=D242,$A$2:$A$911*1.000001),4),"")</f>
        <v/>
      </c>
      <c r="K242" s="31" t="str">
        <f aca="false">IF(A242&lt;&gt;"", IF(COUNT(G242:J242)=4, SUM(G242:J242), "No"), "")</f>
        <v>No</v>
      </c>
      <c r="L242" s="31" t="str">
        <f aca="false">IF(A242&lt;&gt;"", IF(COUNT(G242:I242)=3, SUM(G242:I242), "No"), "")</f>
        <v>No</v>
      </c>
      <c r="M242" s="31" t="str">
        <f aca="false">IF(A242&lt;&gt;"", IF(COUNT(G242:H242)=2, SUM(G242:H242), "No"), "")</f>
        <v>No</v>
      </c>
      <c r="N242" s="31" t="str">
        <f aca="false">Table1[[#This Row],[Club]]&amp;":"&amp;Table1[[#Headers],[Male]]</f>
        <v>:Male</v>
      </c>
      <c r="P242" s="22" t="n">
        <v>241</v>
      </c>
      <c r="Q242" s="22" t="str">
        <f aca="false">IFERROR(VLOOKUP(P$1&amp;":"&amp;P242,'Finish order'!$C:$K,6,FALSE()),"")</f>
        <v/>
      </c>
      <c r="R242" s="22" t="str">
        <f aca="false">IFERROR(VLOOKUP(P$1&amp;":"&amp;P242,'Finish order'!$C:$K,9,FALSE()),"")</f>
        <v/>
      </c>
      <c r="S242" s="22" t="str">
        <f aca="false">IFERROR(VLOOKUP(P$1&amp;":"&amp;P242,'Finish order'!$C:$K,7,FALSE()),"")</f>
        <v/>
      </c>
      <c r="T242" s="30" t="str">
        <f aca="false">IFERROR(VLOOKUP(P$1&amp;":"&amp;P242,'Finish order'!$C:$K,5,FALSE()),"")</f>
        <v/>
      </c>
      <c r="U242" s="22" t="str">
        <f aca="false">IFERROR(VLOOKUP(P$1&amp;":"&amp;P242,'Finish order'!$C:$K,4,FALSE()),"")</f>
        <v/>
      </c>
      <c r="V242" s="31" t="str">
        <f aca="false" t="array" ref="V242:V242">IFERROR(SMALL(IF($S$2:$S1151=S242,$P$2:$P$911*1.001),1),"")</f>
        <v/>
      </c>
      <c r="W242" s="31" t="str">
        <f aca="false" t="array" ref="W242:W242">IFERROR(SMALL(IF($S$2:$S1151=S242,$P$2:$P$911*1.0001),2),"")</f>
        <v/>
      </c>
      <c r="X242" s="31" t="str">
        <f aca="false" t="array" ref="X242:X242">IFERROR(SMALL(IF($S$2:$S1151=S242,$P$2:$P$911*1.00001),3),"")</f>
        <v/>
      </c>
      <c r="Y242" s="31" t="str">
        <f aca="false" t="array" ref="Y242:Y242">IFERROR(SMALL(IF($S$2:$S1151=S242,$P$2:$P$911*1.000001),4),"")</f>
        <v/>
      </c>
      <c r="Z242" s="31" t="str">
        <f aca="false">IF(P242&lt;&gt;"", IF(COUNT(V242:Y242)=4, SUM(V242:Y242), "No"), "")</f>
        <v>No</v>
      </c>
      <c r="AA242" s="31" t="str">
        <f aca="false">IF(P242&lt;&gt;"", IF(COUNT(V242:X242)=3, SUM(V242:X242), "No"), "")</f>
        <v>No</v>
      </c>
      <c r="AB242" s="31" t="str">
        <f aca="false">IF(P242&lt;&gt;"", IF(COUNT(V242:W242)=2, SUM(V242:W242), "No"), "")</f>
        <v>No</v>
      </c>
      <c r="AC242" s="31" t="str">
        <f aca="false">Table4[[#This Row],[Club]]&amp;":"&amp;Table4[[#Headers],[Female]]</f>
        <v>:Female</v>
      </c>
    </row>
    <row r="243" customFormat="false" ht="15" hidden="false" customHeight="false" outlineLevel="0" collapsed="false">
      <c r="A243" s="22" t="n">
        <v>242</v>
      </c>
      <c r="B243" s="22" t="str">
        <f aca="false">IFERROR(VLOOKUP($A$1&amp;":"&amp;A243,'Finish order'!C:K,6,FALSE()),"")</f>
        <v/>
      </c>
      <c r="C243" s="22" t="str">
        <f aca="false">IFERROR(VLOOKUP(A$1&amp;":"&amp;A243,'Finish order'!$C:$K,9,FALSE()),"")</f>
        <v/>
      </c>
      <c r="D243" s="22" t="str">
        <f aca="false">IFERROR(VLOOKUP(A$1&amp;":"&amp;A243,'Finish order'!$C:$K,7,FALSE()),"")</f>
        <v/>
      </c>
      <c r="E243" s="30" t="str">
        <f aca="false">IFERROR(VLOOKUP($A$1&amp;":"&amp;A243,'Finish order'!C:K,5,FALSE()),"")</f>
        <v/>
      </c>
      <c r="F243" s="22" t="str">
        <f aca="false">IFERROR(VLOOKUP($A$1&amp;":"&amp;A243,'Finish order'!C:K,4,FALSE()),"")</f>
        <v/>
      </c>
      <c r="G243" s="31" t="str">
        <f aca="false" t="array" ref="G243:G243">IFERROR(SMALL(IF($D$2:$D1152=D243,$A$2:$A$911*1.001),1),"")</f>
        <v/>
      </c>
      <c r="H243" s="31" t="str">
        <f aca="false" t="array" ref="H243:H243">IFERROR(SMALL(IF($D$2:$D1152=D243,$A$2:$A$911*1.0001),2),"")</f>
        <v/>
      </c>
      <c r="I243" s="31" t="str">
        <f aca="false" t="array" ref="I243:I243">IFERROR(SMALL(IF($D$2:$D1152=D243,$A$2:$A$911*1.00001),3),"")</f>
        <v/>
      </c>
      <c r="J243" s="31" t="str">
        <f aca="false" t="array" ref="J243:J243">IFERROR(SMALL(IF($D$2:$D1152=D243,$A$2:$A$911*1.000001),4),"")</f>
        <v/>
      </c>
      <c r="K243" s="31" t="str">
        <f aca="false">IF(A243&lt;&gt;"", IF(COUNT(G243:J243)=4, SUM(G243:J243), "No"), "")</f>
        <v>No</v>
      </c>
      <c r="L243" s="31" t="str">
        <f aca="false">IF(A243&lt;&gt;"", IF(COUNT(G243:I243)=3, SUM(G243:I243), "No"), "")</f>
        <v>No</v>
      </c>
      <c r="M243" s="31" t="str">
        <f aca="false">IF(A243&lt;&gt;"", IF(COUNT(G243:H243)=2, SUM(G243:H243), "No"), "")</f>
        <v>No</v>
      </c>
      <c r="N243" s="31" t="str">
        <f aca="false">Table1[[#This Row],[Club]]&amp;":"&amp;Table1[[#Headers],[Male]]</f>
        <v>:Male</v>
      </c>
      <c r="P243" s="22" t="n">
        <v>242</v>
      </c>
      <c r="Q243" s="22" t="str">
        <f aca="false">IFERROR(VLOOKUP(P$1&amp;":"&amp;P243,'Finish order'!$C:$K,6,FALSE()),"")</f>
        <v/>
      </c>
      <c r="R243" s="22" t="str">
        <f aca="false">IFERROR(VLOOKUP(P$1&amp;":"&amp;P243,'Finish order'!$C:$K,9,FALSE()),"")</f>
        <v/>
      </c>
      <c r="S243" s="22" t="str">
        <f aca="false">IFERROR(VLOOKUP(P$1&amp;":"&amp;P243,'Finish order'!$C:$K,7,FALSE()),"")</f>
        <v/>
      </c>
      <c r="T243" s="30" t="str">
        <f aca="false">IFERROR(VLOOKUP(P$1&amp;":"&amp;P243,'Finish order'!$C:$K,5,FALSE()),"")</f>
        <v/>
      </c>
      <c r="U243" s="22" t="str">
        <f aca="false">IFERROR(VLOOKUP(P$1&amp;":"&amp;P243,'Finish order'!$C:$K,4,FALSE()),"")</f>
        <v/>
      </c>
      <c r="V243" s="31" t="str">
        <f aca="false" t="array" ref="V243:V243">IFERROR(SMALL(IF($S$2:$S1152=S243,$P$2:$P$911*1.001),1),"")</f>
        <v/>
      </c>
      <c r="W243" s="31" t="str">
        <f aca="false" t="array" ref="W243:W243">IFERROR(SMALL(IF($S$2:$S1152=S243,$P$2:$P$911*1.0001),2),"")</f>
        <v/>
      </c>
      <c r="X243" s="31" t="str">
        <f aca="false" t="array" ref="X243:X243">IFERROR(SMALL(IF($S$2:$S1152=S243,$P$2:$P$911*1.00001),3),"")</f>
        <v/>
      </c>
      <c r="Y243" s="31" t="str">
        <f aca="false" t="array" ref="Y243:Y243">IFERROR(SMALL(IF($S$2:$S1152=S243,$P$2:$P$911*1.000001),4),"")</f>
        <v/>
      </c>
      <c r="Z243" s="31" t="str">
        <f aca="false">IF(P243&lt;&gt;"", IF(COUNT(V243:Y243)=4, SUM(V243:Y243), "No"), "")</f>
        <v>No</v>
      </c>
      <c r="AA243" s="31" t="str">
        <f aca="false">IF(P243&lt;&gt;"", IF(COUNT(V243:X243)=3, SUM(V243:X243), "No"), "")</f>
        <v>No</v>
      </c>
      <c r="AB243" s="31" t="str">
        <f aca="false">IF(P243&lt;&gt;"", IF(COUNT(V243:W243)=2, SUM(V243:W243), "No"), "")</f>
        <v>No</v>
      </c>
      <c r="AC243" s="31" t="str">
        <f aca="false">Table4[[#This Row],[Club]]&amp;":"&amp;Table4[[#Headers],[Female]]</f>
        <v>:Female</v>
      </c>
    </row>
    <row r="244" customFormat="false" ht="15" hidden="false" customHeight="false" outlineLevel="0" collapsed="false">
      <c r="A244" s="22" t="n">
        <v>243</v>
      </c>
      <c r="B244" s="22" t="str">
        <f aca="false">IFERROR(VLOOKUP($A$1&amp;":"&amp;A244,'Finish order'!C:K,6,FALSE()),"")</f>
        <v/>
      </c>
      <c r="C244" s="22" t="str">
        <f aca="false">IFERROR(VLOOKUP(A$1&amp;":"&amp;A244,'Finish order'!$C:$K,9,FALSE()),"")</f>
        <v/>
      </c>
      <c r="D244" s="22" t="str">
        <f aca="false">IFERROR(VLOOKUP(A$1&amp;":"&amp;A244,'Finish order'!$C:$K,7,FALSE()),"")</f>
        <v/>
      </c>
      <c r="E244" s="30" t="str">
        <f aca="false">IFERROR(VLOOKUP($A$1&amp;":"&amp;A244,'Finish order'!C:K,5,FALSE()),"")</f>
        <v/>
      </c>
      <c r="F244" s="22" t="str">
        <f aca="false">IFERROR(VLOOKUP($A$1&amp;":"&amp;A244,'Finish order'!C:K,4,FALSE()),"")</f>
        <v/>
      </c>
      <c r="G244" s="31" t="str">
        <f aca="false" t="array" ref="G244:G244">IFERROR(SMALL(IF($D$2:$D1153=D244,$A$2:$A$911*1.001),1),"")</f>
        <v/>
      </c>
      <c r="H244" s="31" t="str">
        <f aca="false" t="array" ref="H244:H244">IFERROR(SMALL(IF($D$2:$D1153=D244,$A$2:$A$911*1.0001),2),"")</f>
        <v/>
      </c>
      <c r="I244" s="31" t="str">
        <f aca="false" t="array" ref="I244:I244">IFERROR(SMALL(IF($D$2:$D1153=D244,$A$2:$A$911*1.00001),3),"")</f>
        <v/>
      </c>
      <c r="J244" s="31" t="str">
        <f aca="false" t="array" ref="J244:J244">IFERROR(SMALL(IF($D$2:$D1153=D244,$A$2:$A$911*1.000001),4),"")</f>
        <v/>
      </c>
      <c r="K244" s="31" t="str">
        <f aca="false">IF(A244&lt;&gt;"", IF(COUNT(G244:J244)=4, SUM(G244:J244), "No"), "")</f>
        <v>No</v>
      </c>
      <c r="L244" s="31" t="str">
        <f aca="false">IF(A244&lt;&gt;"", IF(COUNT(G244:I244)=3, SUM(G244:I244), "No"), "")</f>
        <v>No</v>
      </c>
      <c r="M244" s="31" t="str">
        <f aca="false">IF(A244&lt;&gt;"", IF(COUNT(G244:H244)=2, SUM(G244:H244), "No"), "")</f>
        <v>No</v>
      </c>
      <c r="N244" s="31" t="str">
        <f aca="false">Table1[[#This Row],[Club]]&amp;":"&amp;Table1[[#Headers],[Male]]</f>
        <v>:Male</v>
      </c>
      <c r="P244" s="22" t="n">
        <v>243</v>
      </c>
      <c r="Q244" s="22" t="str">
        <f aca="false">IFERROR(VLOOKUP(P$1&amp;":"&amp;P244,'Finish order'!$C:$K,6,FALSE()),"")</f>
        <v/>
      </c>
      <c r="R244" s="22" t="str">
        <f aca="false">IFERROR(VLOOKUP(P$1&amp;":"&amp;P244,'Finish order'!$C:$K,9,FALSE()),"")</f>
        <v/>
      </c>
      <c r="S244" s="22" t="str">
        <f aca="false">IFERROR(VLOOKUP(P$1&amp;":"&amp;P244,'Finish order'!$C:$K,7,FALSE()),"")</f>
        <v/>
      </c>
      <c r="T244" s="30" t="str">
        <f aca="false">IFERROR(VLOOKUP(P$1&amp;":"&amp;P244,'Finish order'!$C:$K,5,FALSE()),"")</f>
        <v/>
      </c>
      <c r="U244" s="22" t="str">
        <f aca="false">IFERROR(VLOOKUP(P$1&amp;":"&amp;P244,'Finish order'!$C:$K,4,FALSE()),"")</f>
        <v/>
      </c>
      <c r="V244" s="31" t="str">
        <f aca="false" t="array" ref="V244:V244">IFERROR(SMALL(IF($S$2:$S1153=S244,$P$2:$P$911*1.001),1),"")</f>
        <v/>
      </c>
      <c r="W244" s="31" t="str">
        <f aca="false" t="array" ref="W244:W244">IFERROR(SMALL(IF($S$2:$S1153=S244,$P$2:$P$911*1.0001),2),"")</f>
        <v/>
      </c>
      <c r="X244" s="31" t="str">
        <f aca="false" t="array" ref="X244:X244">IFERROR(SMALL(IF($S$2:$S1153=S244,$P$2:$P$911*1.00001),3),"")</f>
        <v/>
      </c>
      <c r="Y244" s="31" t="str">
        <f aca="false" t="array" ref="Y244:Y244">IFERROR(SMALL(IF($S$2:$S1153=S244,$P$2:$P$911*1.000001),4),"")</f>
        <v/>
      </c>
      <c r="Z244" s="31" t="str">
        <f aca="false">IF(P244&lt;&gt;"", IF(COUNT(V244:Y244)=4, SUM(V244:Y244), "No"), "")</f>
        <v>No</v>
      </c>
      <c r="AA244" s="31" t="str">
        <f aca="false">IF(P244&lt;&gt;"", IF(COUNT(V244:X244)=3, SUM(V244:X244), "No"), "")</f>
        <v>No</v>
      </c>
      <c r="AB244" s="31" t="str">
        <f aca="false">IF(P244&lt;&gt;"", IF(COUNT(V244:W244)=2, SUM(V244:W244), "No"), "")</f>
        <v>No</v>
      </c>
      <c r="AC244" s="31" t="str">
        <f aca="false">Table4[[#This Row],[Club]]&amp;":"&amp;Table4[[#Headers],[Female]]</f>
        <v>:Female</v>
      </c>
    </row>
    <row r="245" customFormat="false" ht="15" hidden="false" customHeight="false" outlineLevel="0" collapsed="false">
      <c r="A245" s="22" t="n">
        <v>244</v>
      </c>
      <c r="B245" s="22" t="str">
        <f aca="false">IFERROR(VLOOKUP($A$1&amp;":"&amp;A245,'Finish order'!C:K,6,FALSE()),"")</f>
        <v/>
      </c>
      <c r="C245" s="22" t="str">
        <f aca="false">IFERROR(VLOOKUP(A$1&amp;":"&amp;A245,'Finish order'!$C:$K,9,FALSE()),"")</f>
        <v/>
      </c>
      <c r="D245" s="22" t="str">
        <f aca="false">IFERROR(VLOOKUP(A$1&amp;":"&amp;A245,'Finish order'!$C:$K,7,FALSE()),"")</f>
        <v/>
      </c>
      <c r="E245" s="30" t="str">
        <f aca="false">IFERROR(VLOOKUP($A$1&amp;":"&amp;A245,'Finish order'!C:K,5,FALSE()),"")</f>
        <v/>
      </c>
      <c r="F245" s="22" t="str">
        <f aca="false">IFERROR(VLOOKUP($A$1&amp;":"&amp;A245,'Finish order'!C:K,4,FALSE()),"")</f>
        <v/>
      </c>
      <c r="G245" s="31" t="str">
        <f aca="false" t="array" ref="G245:G245">IFERROR(SMALL(IF($D$2:$D1154=D245,$A$2:$A$911*1.001),1),"")</f>
        <v/>
      </c>
      <c r="H245" s="31" t="str">
        <f aca="false" t="array" ref="H245:H245">IFERROR(SMALL(IF($D$2:$D1154=D245,$A$2:$A$911*1.0001),2),"")</f>
        <v/>
      </c>
      <c r="I245" s="31" t="str">
        <f aca="false" t="array" ref="I245:I245">IFERROR(SMALL(IF($D$2:$D1154=D245,$A$2:$A$911*1.00001),3),"")</f>
        <v/>
      </c>
      <c r="J245" s="31" t="str">
        <f aca="false" t="array" ref="J245:J245">IFERROR(SMALL(IF($D$2:$D1154=D245,$A$2:$A$911*1.000001),4),"")</f>
        <v/>
      </c>
      <c r="K245" s="31" t="str">
        <f aca="false">IF(A245&lt;&gt;"", IF(COUNT(G245:J245)=4, SUM(G245:J245), "No"), "")</f>
        <v>No</v>
      </c>
      <c r="L245" s="31" t="str">
        <f aca="false">IF(A245&lt;&gt;"", IF(COUNT(G245:I245)=3, SUM(G245:I245), "No"), "")</f>
        <v>No</v>
      </c>
      <c r="M245" s="31" t="str">
        <f aca="false">IF(A245&lt;&gt;"", IF(COUNT(G245:H245)=2, SUM(G245:H245), "No"), "")</f>
        <v>No</v>
      </c>
      <c r="N245" s="31" t="str">
        <f aca="false">Table1[[#This Row],[Club]]&amp;":"&amp;Table1[[#Headers],[Male]]</f>
        <v>:Male</v>
      </c>
      <c r="P245" s="22" t="n">
        <v>244</v>
      </c>
      <c r="Q245" s="22" t="str">
        <f aca="false">IFERROR(VLOOKUP(P$1&amp;":"&amp;P245,'Finish order'!$C:$K,6,FALSE()),"")</f>
        <v/>
      </c>
      <c r="R245" s="22" t="str">
        <f aca="false">IFERROR(VLOOKUP(P$1&amp;":"&amp;P245,'Finish order'!$C:$K,9,FALSE()),"")</f>
        <v/>
      </c>
      <c r="S245" s="22" t="str">
        <f aca="false">IFERROR(VLOOKUP(P$1&amp;":"&amp;P245,'Finish order'!$C:$K,7,FALSE()),"")</f>
        <v/>
      </c>
      <c r="T245" s="30" t="str">
        <f aca="false">IFERROR(VLOOKUP(P$1&amp;":"&amp;P245,'Finish order'!$C:$K,5,FALSE()),"")</f>
        <v/>
      </c>
      <c r="U245" s="22" t="str">
        <f aca="false">IFERROR(VLOOKUP(P$1&amp;":"&amp;P245,'Finish order'!$C:$K,4,FALSE()),"")</f>
        <v/>
      </c>
      <c r="V245" s="31" t="str">
        <f aca="false" t="array" ref="V245:V245">IFERROR(SMALL(IF($S$2:$S1154=S245,$P$2:$P$911*1.001),1),"")</f>
        <v/>
      </c>
      <c r="W245" s="31" t="str">
        <f aca="false" t="array" ref="W245:W245">IFERROR(SMALL(IF($S$2:$S1154=S245,$P$2:$P$911*1.0001),2),"")</f>
        <v/>
      </c>
      <c r="X245" s="31" t="str">
        <f aca="false" t="array" ref="X245:X245">IFERROR(SMALL(IF($S$2:$S1154=S245,$P$2:$P$911*1.00001),3),"")</f>
        <v/>
      </c>
      <c r="Y245" s="31" t="str">
        <f aca="false" t="array" ref="Y245:Y245">IFERROR(SMALL(IF($S$2:$S1154=S245,$P$2:$P$911*1.000001),4),"")</f>
        <v/>
      </c>
      <c r="Z245" s="31" t="str">
        <f aca="false">IF(P245&lt;&gt;"", IF(COUNT(V245:Y245)=4, SUM(V245:Y245), "No"), "")</f>
        <v>No</v>
      </c>
      <c r="AA245" s="31" t="str">
        <f aca="false">IF(P245&lt;&gt;"", IF(COUNT(V245:X245)=3, SUM(V245:X245), "No"), "")</f>
        <v>No</v>
      </c>
      <c r="AB245" s="31" t="str">
        <f aca="false">IF(P245&lt;&gt;"", IF(COUNT(V245:W245)=2, SUM(V245:W245), "No"), "")</f>
        <v>No</v>
      </c>
      <c r="AC245" s="31" t="str">
        <f aca="false">Table4[[#This Row],[Club]]&amp;":"&amp;Table4[[#Headers],[Female]]</f>
        <v>:Female</v>
      </c>
    </row>
    <row r="246" customFormat="false" ht="15" hidden="false" customHeight="false" outlineLevel="0" collapsed="false">
      <c r="A246" s="22" t="n">
        <v>245</v>
      </c>
      <c r="B246" s="22" t="str">
        <f aca="false">IFERROR(VLOOKUP($A$1&amp;":"&amp;A246,'Finish order'!C:K,6,FALSE()),"")</f>
        <v/>
      </c>
      <c r="C246" s="22" t="str">
        <f aca="false">IFERROR(VLOOKUP(A$1&amp;":"&amp;A246,'Finish order'!$C:$K,9,FALSE()),"")</f>
        <v/>
      </c>
      <c r="D246" s="22" t="str">
        <f aca="false">IFERROR(VLOOKUP(A$1&amp;":"&amp;A246,'Finish order'!$C:$K,7,FALSE()),"")</f>
        <v/>
      </c>
      <c r="E246" s="30" t="str">
        <f aca="false">IFERROR(VLOOKUP($A$1&amp;":"&amp;A246,'Finish order'!C:K,5,FALSE()),"")</f>
        <v/>
      </c>
      <c r="F246" s="22" t="str">
        <f aca="false">IFERROR(VLOOKUP($A$1&amp;":"&amp;A246,'Finish order'!C:K,4,FALSE()),"")</f>
        <v/>
      </c>
      <c r="G246" s="31" t="str">
        <f aca="false" t="array" ref="G246:G246">IFERROR(SMALL(IF($D$2:$D1155=D246,$A$2:$A$911*1.001),1),"")</f>
        <v/>
      </c>
      <c r="H246" s="31" t="str">
        <f aca="false" t="array" ref="H246:H246">IFERROR(SMALL(IF($D$2:$D1155=D246,$A$2:$A$911*1.0001),2),"")</f>
        <v/>
      </c>
      <c r="I246" s="31" t="str">
        <f aca="false" t="array" ref="I246:I246">IFERROR(SMALL(IF($D$2:$D1155=D246,$A$2:$A$911*1.00001),3),"")</f>
        <v/>
      </c>
      <c r="J246" s="31" t="str">
        <f aca="false" t="array" ref="J246:J246">IFERROR(SMALL(IF($D$2:$D1155=D246,$A$2:$A$911*1.000001),4),"")</f>
        <v/>
      </c>
      <c r="K246" s="31" t="str">
        <f aca="false">IF(A246&lt;&gt;"", IF(COUNT(G246:J246)=4, SUM(G246:J246), "No"), "")</f>
        <v>No</v>
      </c>
      <c r="L246" s="31" t="str">
        <f aca="false">IF(A246&lt;&gt;"", IF(COUNT(G246:I246)=3, SUM(G246:I246), "No"), "")</f>
        <v>No</v>
      </c>
      <c r="M246" s="31" t="str">
        <f aca="false">IF(A246&lt;&gt;"", IF(COUNT(G246:H246)=2, SUM(G246:H246), "No"), "")</f>
        <v>No</v>
      </c>
      <c r="N246" s="31" t="str">
        <f aca="false">Table1[[#This Row],[Club]]&amp;":"&amp;Table1[[#Headers],[Male]]</f>
        <v>:Male</v>
      </c>
      <c r="P246" s="22" t="n">
        <v>245</v>
      </c>
      <c r="Q246" s="22" t="str">
        <f aca="false">IFERROR(VLOOKUP(P$1&amp;":"&amp;P246,'Finish order'!$C:$K,6,FALSE()),"")</f>
        <v/>
      </c>
      <c r="R246" s="22" t="str">
        <f aca="false">IFERROR(VLOOKUP(P$1&amp;":"&amp;P246,'Finish order'!$C:$K,9,FALSE()),"")</f>
        <v/>
      </c>
      <c r="S246" s="22" t="str">
        <f aca="false">IFERROR(VLOOKUP(P$1&amp;":"&amp;P246,'Finish order'!$C:$K,7,FALSE()),"")</f>
        <v/>
      </c>
      <c r="T246" s="30" t="str">
        <f aca="false">IFERROR(VLOOKUP(P$1&amp;":"&amp;P246,'Finish order'!$C:$K,5,FALSE()),"")</f>
        <v/>
      </c>
      <c r="U246" s="22" t="str">
        <f aca="false">IFERROR(VLOOKUP(P$1&amp;":"&amp;P246,'Finish order'!$C:$K,4,FALSE()),"")</f>
        <v/>
      </c>
      <c r="V246" s="31" t="str">
        <f aca="false" t="array" ref="V246:V246">IFERROR(SMALL(IF($S$2:$S1155=S246,$P$2:$P$911*1.001),1),"")</f>
        <v/>
      </c>
      <c r="W246" s="31" t="str">
        <f aca="false" t="array" ref="W246:W246">IFERROR(SMALL(IF($S$2:$S1155=S246,$P$2:$P$911*1.0001),2),"")</f>
        <v/>
      </c>
      <c r="X246" s="31" t="str">
        <f aca="false" t="array" ref="X246:X246">IFERROR(SMALL(IF($S$2:$S1155=S246,$P$2:$P$911*1.00001),3),"")</f>
        <v/>
      </c>
      <c r="Y246" s="31" t="str">
        <f aca="false" t="array" ref="Y246:Y246">IFERROR(SMALL(IF($S$2:$S1155=S246,$P$2:$P$911*1.000001),4),"")</f>
        <v/>
      </c>
      <c r="Z246" s="31" t="str">
        <f aca="false">IF(P246&lt;&gt;"", IF(COUNT(V246:Y246)=4, SUM(V246:Y246), "No"), "")</f>
        <v>No</v>
      </c>
      <c r="AA246" s="31" t="str">
        <f aca="false">IF(P246&lt;&gt;"", IF(COUNT(V246:X246)=3, SUM(V246:X246), "No"), "")</f>
        <v>No</v>
      </c>
      <c r="AB246" s="31" t="str">
        <f aca="false">IF(P246&lt;&gt;"", IF(COUNT(V246:W246)=2, SUM(V246:W246), "No"), "")</f>
        <v>No</v>
      </c>
      <c r="AC246" s="31" t="str">
        <f aca="false">Table4[[#This Row],[Club]]&amp;":"&amp;Table4[[#Headers],[Female]]</f>
        <v>:Female</v>
      </c>
    </row>
    <row r="247" customFormat="false" ht="15" hidden="false" customHeight="false" outlineLevel="0" collapsed="false">
      <c r="A247" s="22" t="n">
        <v>246</v>
      </c>
      <c r="B247" s="22" t="str">
        <f aca="false">IFERROR(VLOOKUP($A$1&amp;":"&amp;A247,'Finish order'!C:K,6,FALSE()),"")</f>
        <v/>
      </c>
      <c r="C247" s="22" t="str">
        <f aca="false">IFERROR(VLOOKUP(A$1&amp;":"&amp;A247,'Finish order'!$C:$K,9,FALSE()),"")</f>
        <v/>
      </c>
      <c r="D247" s="22" t="str">
        <f aca="false">IFERROR(VLOOKUP(A$1&amp;":"&amp;A247,'Finish order'!$C:$K,7,FALSE()),"")</f>
        <v/>
      </c>
      <c r="E247" s="30" t="str">
        <f aca="false">IFERROR(VLOOKUP($A$1&amp;":"&amp;A247,'Finish order'!C:K,5,FALSE()),"")</f>
        <v/>
      </c>
      <c r="F247" s="22" t="str">
        <f aca="false">IFERROR(VLOOKUP($A$1&amp;":"&amp;A247,'Finish order'!C:K,4,FALSE()),"")</f>
        <v/>
      </c>
      <c r="G247" s="31" t="str">
        <f aca="false" t="array" ref="G247:G247">IFERROR(SMALL(IF($D$2:$D1156=D247,$A$2:$A$911*1.001),1),"")</f>
        <v/>
      </c>
      <c r="H247" s="31" t="str">
        <f aca="false" t="array" ref="H247:H247">IFERROR(SMALL(IF($D$2:$D1156=D247,$A$2:$A$911*1.0001),2),"")</f>
        <v/>
      </c>
      <c r="I247" s="31" t="str">
        <f aca="false" t="array" ref="I247:I247">IFERROR(SMALL(IF($D$2:$D1156=D247,$A$2:$A$911*1.00001),3),"")</f>
        <v/>
      </c>
      <c r="J247" s="31" t="str">
        <f aca="false" t="array" ref="J247:J247">IFERROR(SMALL(IF($D$2:$D1156=D247,$A$2:$A$911*1.000001),4),"")</f>
        <v/>
      </c>
      <c r="K247" s="31" t="str">
        <f aca="false">IF(A247&lt;&gt;"", IF(COUNT(G247:J247)=4, SUM(G247:J247), "No"), "")</f>
        <v>No</v>
      </c>
      <c r="L247" s="31" t="str">
        <f aca="false">IF(A247&lt;&gt;"", IF(COUNT(G247:I247)=3, SUM(G247:I247), "No"), "")</f>
        <v>No</v>
      </c>
      <c r="M247" s="31" t="str">
        <f aca="false">IF(A247&lt;&gt;"", IF(COUNT(G247:H247)=2, SUM(G247:H247), "No"), "")</f>
        <v>No</v>
      </c>
      <c r="N247" s="31" t="str">
        <f aca="false">Table1[[#This Row],[Club]]&amp;":"&amp;Table1[[#Headers],[Male]]</f>
        <v>:Male</v>
      </c>
      <c r="P247" s="22" t="n">
        <v>246</v>
      </c>
      <c r="Q247" s="22" t="str">
        <f aca="false">IFERROR(VLOOKUP(P$1&amp;":"&amp;P247,'Finish order'!$C:$K,6,FALSE()),"")</f>
        <v/>
      </c>
      <c r="R247" s="22" t="str">
        <f aca="false">IFERROR(VLOOKUP(P$1&amp;":"&amp;P247,'Finish order'!$C:$K,9,FALSE()),"")</f>
        <v/>
      </c>
      <c r="S247" s="22" t="str">
        <f aca="false">IFERROR(VLOOKUP(P$1&amp;":"&amp;P247,'Finish order'!$C:$K,7,FALSE()),"")</f>
        <v/>
      </c>
      <c r="T247" s="30" t="str">
        <f aca="false">IFERROR(VLOOKUP(P$1&amp;":"&amp;P247,'Finish order'!$C:$K,5,FALSE()),"")</f>
        <v/>
      </c>
      <c r="U247" s="22" t="str">
        <f aca="false">IFERROR(VLOOKUP(P$1&amp;":"&amp;P247,'Finish order'!$C:$K,4,FALSE()),"")</f>
        <v/>
      </c>
      <c r="V247" s="31" t="str">
        <f aca="false" t="array" ref="V247:V247">IFERROR(SMALL(IF($S$2:$S1156=S247,$P$2:$P$911*1.001),1),"")</f>
        <v/>
      </c>
      <c r="W247" s="31" t="str">
        <f aca="false" t="array" ref="W247:W247">IFERROR(SMALL(IF($S$2:$S1156=S247,$P$2:$P$911*1.0001),2),"")</f>
        <v/>
      </c>
      <c r="X247" s="31" t="str">
        <f aca="false" t="array" ref="X247:X247">IFERROR(SMALL(IF($S$2:$S1156=S247,$P$2:$P$911*1.00001),3),"")</f>
        <v/>
      </c>
      <c r="Y247" s="31" t="str">
        <f aca="false" t="array" ref="Y247:Y247">IFERROR(SMALL(IF($S$2:$S1156=S247,$P$2:$P$911*1.000001),4),"")</f>
        <v/>
      </c>
      <c r="Z247" s="31" t="str">
        <f aca="false">IF(P247&lt;&gt;"", IF(COUNT(V247:Y247)=4, SUM(V247:Y247), "No"), "")</f>
        <v>No</v>
      </c>
      <c r="AA247" s="31" t="str">
        <f aca="false">IF(P247&lt;&gt;"", IF(COUNT(V247:X247)=3, SUM(V247:X247), "No"), "")</f>
        <v>No</v>
      </c>
      <c r="AB247" s="31" t="str">
        <f aca="false">IF(P247&lt;&gt;"", IF(COUNT(V247:W247)=2, SUM(V247:W247), "No"), "")</f>
        <v>No</v>
      </c>
      <c r="AC247" s="31" t="str">
        <f aca="false">Table4[[#This Row],[Club]]&amp;":"&amp;Table4[[#Headers],[Female]]</f>
        <v>:Female</v>
      </c>
    </row>
    <row r="248" customFormat="false" ht="15" hidden="false" customHeight="false" outlineLevel="0" collapsed="false">
      <c r="A248" s="22" t="n">
        <v>247</v>
      </c>
      <c r="B248" s="22" t="str">
        <f aca="false">IFERROR(VLOOKUP($A$1&amp;":"&amp;A248,'Finish order'!C:K,6,FALSE()),"")</f>
        <v/>
      </c>
      <c r="C248" s="22" t="str">
        <f aca="false">IFERROR(VLOOKUP(A$1&amp;":"&amp;A248,'Finish order'!$C:$K,9,FALSE()),"")</f>
        <v/>
      </c>
      <c r="D248" s="22" t="str">
        <f aca="false">IFERROR(VLOOKUP(A$1&amp;":"&amp;A248,'Finish order'!$C:$K,7,FALSE()),"")</f>
        <v/>
      </c>
      <c r="E248" s="30" t="str">
        <f aca="false">IFERROR(VLOOKUP($A$1&amp;":"&amp;A248,'Finish order'!C:K,5,FALSE()),"")</f>
        <v/>
      </c>
      <c r="F248" s="22" t="str">
        <f aca="false">IFERROR(VLOOKUP($A$1&amp;":"&amp;A248,'Finish order'!C:K,4,FALSE()),"")</f>
        <v/>
      </c>
      <c r="G248" s="31" t="str">
        <f aca="false" t="array" ref="G248:G248">IFERROR(SMALL(IF($D$2:$D1157=D248,$A$2:$A$911*1.001),1),"")</f>
        <v/>
      </c>
      <c r="H248" s="31" t="str">
        <f aca="false" t="array" ref="H248:H248">IFERROR(SMALL(IF($D$2:$D1157=D248,$A$2:$A$911*1.0001),2),"")</f>
        <v/>
      </c>
      <c r="I248" s="31" t="str">
        <f aca="false" t="array" ref="I248:I248">IFERROR(SMALL(IF($D$2:$D1157=D248,$A$2:$A$911*1.00001),3),"")</f>
        <v/>
      </c>
      <c r="J248" s="31" t="str">
        <f aca="false" t="array" ref="J248:J248">IFERROR(SMALL(IF($D$2:$D1157=D248,$A$2:$A$911*1.000001),4),"")</f>
        <v/>
      </c>
      <c r="K248" s="31" t="str">
        <f aca="false">IF(A248&lt;&gt;"", IF(COUNT(G248:J248)=4, SUM(G248:J248), "No"), "")</f>
        <v>No</v>
      </c>
      <c r="L248" s="31" t="str">
        <f aca="false">IF(A248&lt;&gt;"", IF(COUNT(G248:I248)=3, SUM(G248:I248), "No"), "")</f>
        <v>No</v>
      </c>
      <c r="M248" s="31" t="str">
        <f aca="false">IF(A248&lt;&gt;"", IF(COUNT(G248:H248)=2, SUM(G248:H248), "No"), "")</f>
        <v>No</v>
      </c>
      <c r="N248" s="31" t="str">
        <f aca="false">Table1[[#This Row],[Club]]&amp;":"&amp;Table1[[#Headers],[Male]]</f>
        <v>:Male</v>
      </c>
      <c r="P248" s="22" t="n">
        <v>247</v>
      </c>
      <c r="Q248" s="22" t="str">
        <f aca="false">IFERROR(VLOOKUP(P$1&amp;":"&amp;P248,'Finish order'!$C:$K,6,FALSE()),"")</f>
        <v/>
      </c>
      <c r="R248" s="22" t="str">
        <f aca="false">IFERROR(VLOOKUP(P$1&amp;":"&amp;P248,'Finish order'!$C:$K,9,FALSE()),"")</f>
        <v/>
      </c>
      <c r="S248" s="22" t="str">
        <f aca="false">IFERROR(VLOOKUP(P$1&amp;":"&amp;P248,'Finish order'!$C:$K,7,FALSE()),"")</f>
        <v/>
      </c>
      <c r="T248" s="30" t="str">
        <f aca="false">IFERROR(VLOOKUP(P$1&amp;":"&amp;P248,'Finish order'!$C:$K,5,FALSE()),"")</f>
        <v/>
      </c>
      <c r="U248" s="22" t="str">
        <f aca="false">IFERROR(VLOOKUP(P$1&amp;":"&amp;P248,'Finish order'!$C:$K,4,FALSE()),"")</f>
        <v/>
      </c>
      <c r="V248" s="31" t="str">
        <f aca="false" t="array" ref="V248:V248">IFERROR(SMALL(IF($S$2:$S1157=S248,$P$2:$P$911*1.001),1),"")</f>
        <v/>
      </c>
      <c r="W248" s="31" t="str">
        <f aca="false" t="array" ref="W248:W248">IFERROR(SMALL(IF($S$2:$S1157=S248,$P$2:$P$911*1.0001),2),"")</f>
        <v/>
      </c>
      <c r="X248" s="31" t="str">
        <f aca="false" t="array" ref="X248:X248">IFERROR(SMALL(IF($S$2:$S1157=S248,$P$2:$P$911*1.00001),3),"")</f>
        <v/>
      </c>
      <c r="Y248" s="31" t="str">
        <f aca="false" t="array" ref="Y248:Y248">IFERROR(SMALL(IF($S$2:$S1157=S248,$P$2:$P$911*1.000001),4),"")</f>
        <v/>
      </c>
      <c r="Z248" s="31" t="str">
        <f aca="false">IF(P248&lt;&gt;"", IF(COUNT(V248:Y248)=4, SUM(V248:Y248), "No"), "")</f>
        <v>No</v>
      </c>
      <c r="AA248" s="31" t="str">
        <f aca="false">IF(P248&lt;&gt;"", IF(COUNT(V248:X248)=3, SUM(V248:X248), "No"), "")</f>
        <v>No</v>
      </c>
      <c r="AB248" s="31" t="str">
        <f aca="false">IF(P248&lt;&gt;"", IF(COUNT(V248:W248)=2, SUM(V248:W248), "No"), "")</f>
        <v>No</v>
      </c>
      <c r="AC248" s="31" t="str">
        <f aca="false">Table4[[#This Row],[Club]]&amp;":"&amp;Table4[[#Headers],[Female]]</f>
        <v>:Female</v>
      </c>
    </row>
    <row r="249" customFormat="false" ht="15" hidden="false" customHeight="false" outlineLevel="0" collapsed="false">
      <c r="A249" s="22" t="n">
        <v>248</v>
      </c>
      <c r="B249" s="22" t="str">
        <f aca="false">IFERROR(VLOOKUP($A$1&amp;":"&amp;A249,'Finish order'!C:K,6,FALSE()),"")</f>
        <v/>
      </c>
      <c r="C249" s="22" t="str">
        <f aca="false">IFERROR(VLOOKUP(A$1&amp;":"&amp;A249,'Finish order'!$C:$K,9,FALSE()),"")</f>
        <v/>
      </c>
      <c r="D249" s="22" t="str">
        <f aca="false">IFERROR(VLOOKUP(A$1&amp;":"&amp;A249,'Finish order'!$C:$K,7,FALSE()),"")</f>
        <v/>
      </c>
      <c r="E249" s="30" t="str">
        <f aca="false">IFERROR(VLOOKUP($A$1&amp;":"&amp;A249,'Finish order'!C:K,5,FALSE()),"")</f>
        <v/>
      </c>
      <c r="F249" s="22" t="str">
        <f aca="false">IFERROR(VLOOKUP($A$1&amp;":"&amp;A249,'Finish order'!C:K,4,FALSE()),"")</f>
        <v/>
      </c>
      <c r="G249" s="31" t="str">
        <f aca="false" t="array" ref="G249:G249">IFERROR(SMALL(IF($D$2:$D1158=D249,$A$2:$A$911*1.001),1),"")</f>
        <v/>
      </c>
      <c r="H249" s="31" t="str">
        <f aca="false" t="array" ref="H249:H249">IFERROR(SMALL(IF($D$2:$D1158=D249,$A$2:$A$911*1.0001),2),"")</f>
        <v/>
      </c>
      <c r="I249" s="31" t="str">
        <f aca="false" t="array" ref="I249:I249">IFERROR(SMALL(IF($D$2:$D1158=D249,$A$2:$A$911*1.00001),3),"")</f>
        <v/>
      </c>
      <c r="J249" s="31" t="str">
        <f aca="false" t="array" ref="J249:J249">IFERROR(SMALL(IF($D$2:$D1158=D249,$A$2:$A$911*1.000001),4),"")</f>
        <v/>
      </c>
      <c r="K249" s="31" t="str">
        <f aca="false">IF(A249&lt;&gt;"", IF(COUNT(G249:J249)=4, SUM(G249:J249), "No"), "")</f>
        <v>No</v>
      </c>
      <c r="L249" s="31" t="str">
        <f aca="false">IF(A249&lt;&gt;"", IF(COUNT(G249:I249)=3, SUM(G249:I249), "No"), "")</f>
        <v>No</v>
      </c>
      <c r="M249" s="31" t="str">
        <f aca="false">IF(A249&lt;&gt;"", IF(COUNT(G249:H249)=2, SUM(G249:H249), "No"), "")</f>
        <v>No</v>
      </c>
      <c r="N249" s="31" t="str">
        <f aca="false">Table1[[#This Row],[Club]]&amp;":"&amp;Table1[[#Headers],[Male]]</f>
        <v>:Male</v>
      </c>
      <c r="P249" s="22" t="n">
        <v>248</v>
      </c>
      <c r="Q249" s="22" t="str">
        <f aca="false">IFERROR(VLOOKUP(P$1&amp;":"&amp;P249,'Finish order'!$C:$K,6,FALSE()),"")</f>
        <v/>
      </c>
      <c r="R249" s="22" t="str">
        <f aca="false">IFERROR(VLOOKUP(P$1&amp;":"&amp;P249,'Finish order'!$C:$K,9,FALSE()),"")</f>
        <v/>
      </c>
      <c r="S249" s="22" t="str">
        <f aca="false">IFERROR(VLOOKUP(P$1&amp;":"&amp;P249,'Finish order'!$C:$K,7,FALSE()),"")</f>
        <v/>
      </c>
      <c r="T249" s="30" t="str">
        <f aca="false">IFERROR(VLOOKUP(P$1&amp;":"&amp;P249,'Finish order'!$C:$K,5,FALSE()),"")</f>
        <v/>
      </c>
      <c r="U249" s="22" t="str">
        <f aca="false">IFERROR(VLOOKUP(P$1&amp;":"&amp;P249,'Finish order'!$C:$K,4,FALSE()),"")</f>
        <v/>
      </c>
      <c r="V249" s="31" t="str">
        <f aca="false" t="array" ref="V249:V249">IFERROR(SMALL(IF($S$2:$S1158=S249,$P$2:$P$911*1.001),1),"")</f>
        <v/>
      </c>
      <c r="W249" s="31" t="str">
        <f aca="false" t="array" ref="W249:W249">IFERROR(SMALL(IF($S$2:$S1158=S249,$P$2:$P$911*1.0001),2),"")</f>
        <v/>
      </c>
      <c r="X249" s="31" t="str">
        <f aca="false" t="array" ref="X249:X249">IFERROR(SMALL(IF($S$2:$S1158=S249,$P$2:$P$911*1.00001),3),"")</f>
        <v/>
      </c>
      <c r="Y249" s="31" t="str">
        <f aca="false" t="array" ref="Y249:Y249">IFERROR(SMALL(IF($S$2:$S1158=S249,$P$2:$P$911*1.000001),4),"")</f>
        <v/>
      </c>
      <c r="Z249" s="31" t="str">
        <f aca="false">IF(P249&lt;&gt;"", IF(COUNT(V249:Y249)=4, SUM(V249:Y249), "No"), "")</f>
        <v>No</v>
      </c>
      <c r="AA249" s="31" t="str">
        <f aca="false">IF(P249&lt;&gt;"", IF(COUNT(V249:X249)=3, SUM(V249:X249), "No"), "")</f>
        <v>No</v>
      </c>
      <c r="AB249" s="31" t="str">
        <f aca="false">IF(P249&lt;&gt;"", IF(COUNT(V249:W249)=2, SUM(V249:W249), "No"), "")</f>
        <v>No</v>
      </c>
      <c r="AC249" s="31" t="str">
        <f aca="false">Table4[[#This Row],[Club]]&amp;":"&amp;Table4[[#Headers],[Female]]</f>
        <v>:Female</v>
      </c>
    </row>
    <row r="250" customFormat="false" ht="15" hidden="false" customHeight="false" outlineLevel="0" collapsed="false">
      <c r="A250" s="22" t="n">
        <v>249</v>
      </c>
      <c r="B250" s="22" t="str">
        <f aca="false">IFERROR(VLOOKUP($A$1&amp;":"&amp;A250,'Finish order'!C:K,6,FALSE()),"")</f>
        <v/>
      </c>
      <c r="C250" s="22" t="str">
        <f aca="false">IFERROR(VLOOKUP(A$1&amp;":"&amp;A250,'Finish order'!$C:$K,9,FALSE()),"")</f>
        <v/>
      </c>
      <c r="D250" s="22" t="str">
        <f aca="false">IFERROR(VLOOKUP(A$1&amp;":"&amp;A250,'Finish order'!$C:$K,7,FALSE()),"")</f>
        <v/>
      </c>
      <c r="E250" s="30" t="str">
        <f aca="false">IFERROR(VLOOKUP($A$1&amp;":"&amp;A250,'Finish order'!C:K,5,FALSE()),"")</f>
        <v/>
      </c>
      <c r="F250" s="22" t="str">
        <f aca="false">IFERROR(VLOOKUP($A$1&amp;":"&amp;A250,'Finish order'!C:K,4,FALSE()),"")</f>
        <v/>
      </c>
      <c r="G250" s="31" t="str">
        <f aca="false" t="array" ref="G250:G250">IFERROR(SMALL(IF($D$2:$D1159=D250,$A$2:$A$911*1.001),1),"")</f>
        <v/>
      </c>
      <c r="H250" s="31" t="str">
        <f aca="false" t="array" ref="H250:H250">IFERROR(SMALL(IF($D$2:$D1159=D250,$A$2:$A$911*1.0001),2),"")</f>
        <v/>
      </c>
      <c r="I250" s="31" t="str">
        <f aca="false" t="array" ref="I250:I250">IFERROR(SMALL(IF($D$2:$D1159=D250,$A$2:$A$911*1.00001),3),"")</f>
        <v/>
      </c>
      <c r="J250" s="31" t="str">
        <f aca="false" t="array" ref="J250:J250">IFERROR(SMALL(IF($D$2:$D1159=D250,$A$2:$A$911*1.000001),4),"")</f>
        <v/>
      </c>
      <c r="K250" s="31" t="str">
        <f aca="false">IF(A250&lt;&gt;"", IF(COUNT(G250:J250)=4, SUM(G250:J250), "No"), "")</f>
        <v>No</v>
      </c>
      <c r="L250" s="31" t="str">
        <f aca="false">IF(A250&lt;&gt;"", IF(COUNT(G250:I250)=3, SUM(G250:I250), "No"), "")</f>
        <v>No</v>
      </c>
      <c r="M250" s="31" t="str">
        <f aca="false">IF(A250&lt;&gt;"", IF(COUNT(G250:H250)=2, SUM(G250:H250), "No"), "")</f>
        <v>No</v>
      </c>
      <c r="N250" s="31" t="str">
        <f aca="false">Table1[[#This Row],[Club]]&amp;":"&amp;Table1[[#Headers],[Male]]</f>
        <v>:Male</v>
      </c>
      <c r="P250" s="22" t="n">
        <v>249</v>
      </c>
      <c r="Q250" s="22" t="str">
        <f aca="false">IFERROR(VLOOKUP(P$1&amp;":"&amp;P250,'Finish order'!$C:$K,6,FALSE()),"")</f>
        <v/>
      </c>
      <c r="R250" s="22" t="str">
        <f aca="false">IFERROR(VLOOKUP(P$1&amp;":"&amp;P250,'Finish order'!$C:$K,9,FALSE()),"")</f>
        <v/>
      </c>
      <c r="S250" s="22" t="str">
        <f aca="false">IFERROR(VLOOKUP(P$1&amp;":"&amp;P250,'Finish order'!$C:$K,7,FALSE()),"")</f>
        <v/>
      </c>
      <c r="T250" s="30" t="str">
        <f aca="false">IFERROR(VLOOKUP(P$1&amp;":"&amp;P250,'Finish order'!$C:$K,5,FALSE()),"")</f>
        <v/>
      </c>
      <c r="U250" s="22" t="str">
        <f aca="false">IFERROR(VLOOKUP(P$1&amp;":"&amp;P250,'Finish order'!$C:$K,4,FALSE()),"")</f>
        <v/>
      </c>
      <c r="V250" s="31" t="str">
        <f aca="false" t="array" ref="V250:V250">IFERROR(SMALL(IF($S$2:$S1159=S250,$P$2:$P$911*1.001),1),"")</f>
        <v/>
      </c>
      <c r="W250" s="31" t="str">
        <f aca="false" t="array" ref="W250:W250">IFERROR(SMALL(IF($S$2:$S1159=S250,$P$2:$P$911*1.0001),2),"")</f>
        <v/>
      </c>
      <c r="X250" s="31" t="str">
        <f aca="false" t="array" ref="X250:X250">IFERROR(SMALL(IF($S$2:$S1159=S250,$P$2:$P$911*1.00001),3),"")</f>
        <v/>
      </c>
      <c r="Y250" s="31" t="str">
        <f aca="false" t="array" ref="Y250:Y250">IFERROR(SMALL(IF($S$2:$S1159=S250,$P$2:$P$911*1.000001),4),"")</f>
        <v/>
      </c>
      <c r="Z250" s="31" t="str">
        <f aca="false">IF(P250&lt;&gt;"", IF(COUNT(V250:Y250)=4, SUM(V250:Y250), "No"), "")</f>
        <v>No</v>
      </c>
      <c r="AA250" s="31" t="str">
        <f aca="false">IF(P250&lt;&gt;"", IF(COUNT(V250:X250)=3, SUM(V250:X250), "No"), "")</f>
        <v>No</v>
      </c>
      <c r="AB250" s="31" t="str">
        <f aca="false">IF(P250&lt;&gt;"", IF(COUNT(V250:W250)=2, SUM(V250:W250), "No"), "")</f>
        <v>No</v>
      </c>
      <c r="AC250" s="31" t="str">
        <f aca="false">Table4[[#This Row],[Club]]&amp;":"&amp;Table4[[#Headers],[Female]]</f>
        <v>:Female</v>
      </c>
    </row>
    <row r="251" customFormat="false" ht="15" hidden="false" customHeight="false" outlineLevel="0" collapsed="false">
      <c r="A251" s="22" t="n">
        <v>250</v>
      </c>
      <c r="B251" s="22" t="str">
        <f aca="false">IFERROR(VLOOKUP($A$1&amp;":"&amp;A251,'Finish order'!C:K,6,FALSE()),"")</f>
        <v/>
      </c>
      <c r="C251" s="22" t="str">
        <f aca="false">IFERROR(VLOOKUP(A$1&amp;":"&amp;A251,'Finish order'!$C:$K,9,FALSE()),"")</f>
        <v/>
      </c>
      <c r="D251" s="22" t="str">
        <f aca="false">IFERROR(VLOOKUP(A$1&amp;":"&amp;A251,'Finish order'!$C:$K,7,FALSE()),"")</f>
        <v/>
      </c>
      <c r="E251" s="30" t="str">
        <f aca="false">IFERROR(VLOOKUP($A$1&amp;":"&amp;A251,'Finish order'!C:K,5,FALSE()),"")</f>
        <v/>
      </c>
      <c r="F251" s="22" t="str">
        <f aca="false">IFERROR(VLOOKUP($A$1&amp;":"&amp;A251,'Finish order'!C:K,4,FALSE()),"")</f>
        <v/>
      </c>
      <c r="G251" s="31" t="str">
        <f aca="false" t="array" ref="G251:G251">IFERROR(SMALL(IF($D$2:$D1160=D251,$A$2:$A$911*1.001),1),"")</f>
        <v/>
      </c>
      <c r="H251" s="31" t="str">
        <f aca="false" t="array" ref="H251:H251">IFERROR(SMALL(IF($D$2:$D1160=D251,$A$2:$A$911*1.0001),2),"")</f>
        <v/>
      </c>
      <c r="I251" s="31" t="str">
        <f aca="false" t="array" ref="I251:I251">IFERROR(SMALL(IF($D$2:$D1160=D251,$A$2:$A$911*1.00001),3),"")</f>
        <v/>
      </c>
      <c r="J251" s="31" t="str">
        <f aca="false" t="array" ref="J251:J251">IFERROR(SMALL(IF($D$2:$D1160=D251,$A$2:$A$911*1.000001),4),"")</f>
        <v/>
      </c>
      <c r="K251" s="31" t="str">
        <f aca="false">IF(A251&lt;&gt;"", IF(COUNT(G251:J251)=4, SUM(G251:J251), "No"), "")</f>
        <v>No</v>
      </c>
      <c r="L251" s="31" t="str">
        <f aca="false">IF(A251&lt;&gt;"", IF(COUNT(G251:I251)=3, SUM(G251:I251), "No"), "")</f>
        <v>No</v>
      </c>
      <c r="M251" s="31" t="str">
        <f aca="false">IF(A251&lt;&gt;"", IF(COUNT(G251:H251)=2, SUM(G251:H251), "No"), "")</f>
        <v>No</v>
      </c>
      <c r="N251" s="31" t="str">
        <f aca="false">Table1[[#This Row],[Club]]&amp;":"&amp;Table1[[#Headers],[Male]]</f>
        <v>:Male</v>
      </c>
      <c r="P251" s="22" t="n">
        <v>250</v>
      </c>
      <c r="Q251" s="22" t="str">
        <f aca="false">IFERROR(VLOOKUP(P$1&amp;":"&amp;P251,'Finish order'!$C:$K,6,FALSE()),"")</f>
        <v/>
      </c>
      <c r="R251" s="22" t="str">
        <f aca="false">IFERROR(VLOOKUP(P$1&amp;":"&amp;P251,'Finish order'!$C:$K,9,FALSE()),"")</f>
        <v/>
      </c>
      <c r="S251" s="22" t="str">
        <f aca="false">IFERROR(VLOOKUP(P$1&amp;":"&amp;P251,'Finish order'!$C:$K,7,FALSE()),"")</f>
        <v/>
      </c>
      <c r="T251" s="30" t="str">
        <f aca="false">IFERROR(VLOOKUP(P$1&amp;":"&amp;P251,'Finish order'!$C:$K,5,FALSE()),"")</f>
        <v/>
      </c>
      <c r="U251" s="22" t="str">
        <f aca="false">IFERROR(VLOOKUP(P$1&amp;":"&amp;P251,'Finish order'!$C:$K,4,FALSE()),"")</f>
        <v/>
      </c>
      <c r="V251" s="31" t="str">
        <f aca="false" t="array" ref="V251:V251">IFERROR(SMALL(IF($S$2:$S1160=S251,$P$2:$P$911*1.001),1),"")</f>
        <v/>
      </c>
      <c r="W251" s="31" t="str">
        <f aca="false" t="array" ref="W251:W251">IFERROR(SMALL(IF($S$2:$S1160=S251,$P$2:$P$911*1.0001),2),"")</f>
        <v/>
      </c>
      <c r="X251" s="31" t="str">
        <f aca="false" t="array" ref="X251:X251">IFERROR(SMALL(IF($S$2:$S1160=S251,$P$2:$P$911*1.00001),3),"")</f>
        <v/>
      </c>
      <c r="Y251" s="31" t="str">
        <f aca="false" t="array" ref="Y251:Y251">IFERROR(SMALL(IF($S$2:$S1160=S251,$P$2:$P$911*1.000001),4),"")</f>
        <v/>
      </c>
      <c r="Z251" s="31" t="str">
        <f aca="false">IF(P251&lt;&gt;"", IF(COUNT(V251:Y251)=4, SUM(V251:Y251), "No"), "")</f>
        <v>No</v>
      </c>
      <c r="AA251" s="31" t="str">
        <f aca="false">IF(P251&lt;&gt;"", IF(COUNT(V251:X251)=3, SUM(V251:X251), "No"), "")</f>
        <v>No</v>
      </c>
      <c r="AB251" s="31" t="str">
        <f aca="false">IF(P251&lt;&gt;"", IF(COUNT(V251:W251)=2, SUM(V251:W251), "No"), "")</f>
        <v>No</v>
      </c>
      <c r="AC251" s="31" t="str">
        <f aca="false">Table4[[#This Row],[Club]]&amp;":"&amp;Table4[[#Headers],[Female]]</f>
        <v>:Female</v>
      </c>
    </row>
    <row r="252" customFormat="false" ht="15" hidden="false" customHeight="false" outlineLevel="0" collapsed="false">
      <c r="A252" s="22" t="n">
        <v>251</v>
      </c>
      <c r="B252" s="22" t="str">
        <f aca="false">IFERROR(VLOOKUP($A$1&amp;":"&amp;A252,'Finish order'!C:K,6,FALSE()),"")</f>
        <v/>
      </c>
      <c r="C252" s="22" t="str">
        <f aca="false">IFERROR(VLOOKUP(A$1&amp;":"&amp;A252,'Finish order'!$C:$K,9,FALSE()),"")</f>
        <v/>
      </c>
      <c r="D252" s="22" t="str">
        <f aca="false">IFERROR(VLOOKUP(A$1&amp;":"&amp;A252,'Finish order'!$C:$K,7,FALSE()),"")</f>
        <v/>
      </c>
      <c r="E252" s="30" t="str">
        <f aca="false">IFERROR(VLOOKUP($A$1&amp;":"&amp;A252,'Finish order'!C:K,5,FALSE()),"")</f>
        <v/>
      </c>
      <c r="F252" s="22" t="str">
        <f aca="false">IFERROR(VLOOKUP($A$1&amp;":"&amp;A252,'Finish order'!C:K,4,FALSE()),"")</f>
        <v/>
      </c>
      <c r="G252" s="31" t="str">
        <f aca="false" t="array" ref="G252:G252">IFERROR(SMALL(IF($D$2:$D1161=D252,$A$2:$A$911*1.001),1),"")</f>
        <v/>
      </c>
      <c r="H252" s="31" t="str">
        <f aca="false" t="array" ref="H252:H252">IFERROR(SMALL(IF($D$2:$D1161=D252,$A$2:$A$911*1.0001),2),"")</f>
        <v/>
      </c>
      <c r="I252" s="31" t="str">
        <f aca="false" t="array" ref="I252:I252">IFERROR(SMALL(IF($D$2:$D1161=D252,$A$2:$A$911*1.00001),3),"")</f>
        <v/>
      </c>
      <c r="J252" s="31" t="str">
        <f aca="false" t="array" ref="J252:J252">IFERROR(SMALL(IF($D$2:$D1161=D252,$A$2:$A$911*1.000001),4),"")</f>
        <v/>
      </c>
      <c r="K252" s="31" t="str">
        <f aca="false">IF(A252&lt;&gt;"", IF(COUNT(G252:J252)=4, SUM(G252:J252), "No"), "")</f>
        <v>No</v>
      </c>
      <c r="L252" s="31" t="str">
        <f aca="false">IF(A252&lt;&gt;"", IF(COUNT(G252:I252)=3, SUM(G252:I252), "No"), "")</f>
        <v>No</v>
      </c>
      <c r="M252" s="31" t="str">
        <f aca="false">IF(A252&lt;&gt;"", IF(COUNT(G252:H252)=2, SUM(G252:H252), "No"), "")</f>
        <v>No</v>
      </c>
      <c r="N252" s="31" t="str">
        <f aca="false">Table1[[#This Row],[Club]]&amp;":"&amp;Table1[[#Headers],[Male]]</f>
        <v>:Male</v>
      </c>
      <c r="P252" s="22" t="n">
        <v>251</v>
      </c>
      <c r="Q252" s="22" t="str">
        <f aca="false">IFERROR(VLOOKUP(P$1&amp;":"&amp;P252,'Finish order'!$C:$K,6,FALSE()),"")</f>
        <v/>
      </c>
      <c r="R252" s="22" t="str">
        <f aca="false">IFERROR(VLOOKUP(P$1&amp;":"&amp;P252,'Finish order'!$C:$K,9,FALSE()),"")</f>
        <v/>
      </c>
      <c r="S252" s="22" t="str">
        <f aca="false">IFERROR(VLOOKUP(P$1&amp;":"&amp;P252,'Finish order'!$C:$K,7,FALSE()),"")</f>
        <v/>
      </c>
      <c r="T252" s="30" t="str">
        <f aca="false">IFERROR(VLOOKUP(P$1&amp;":"&amp;P252,'Finish order'!$C:$K,5,FALSE()),"")</f>
        <v/>
      </c>
      <c r="U252" s="22" t="str">
        <f aca="false">IFERROR(VLOOKUP(P$1&amp;":"&amp;P252,'Finish order'!$C:$K,4,FALSE()),"")</f>
        <v/>
      </c>
      <c r="V252" s="31" t="str">
        <f aca="false" t="array" ref="V252:V252">IFERROR(SMALL(IF($S$2:$S1161=S252,$P$2:$P$911*1.001),1),"")</f>
        <v/>
      </c>
      <c r="W252" s="31" t="str">
        <f aca="false" t="array" ref="W252:W252">IFERROR(SMALL(IF($S$2:$S1161=S252,$P$2:$P$911*1.0001),2),"")</f>
        <v/>
      </c>
      <c r="X252" s="31" t="str">
        <f aca="false" t="array" ref="X252:X252">IFERROR(SMALL(IF($S$2:$S1161=S252,$P$2:$P$911*1.00001),3),"")</f>
        <v/>
      </c>
      <c r="Y252" s="31" t="str">
        <f aca="false" t="array" ref="Y252:Y252">IFERROR(SMALL(IF($S$2:$S1161=S252,$P$2:$P$911*1.000001),4),"")</f>
        <v/>
      </c>
      <c r="Z252" s="31" t="str">
        <f aca="false">IF(P252&lt;&gt;"", IF(COUNT(V252:Y252)=4, SUM(V252:Y252), "No"), "")</f>
        <v>No</v>
      </c>
      <c r="AA252" s="31" t="str">
        <f aca="false">IF(P252&lt;&gt;"", IF(COUNT(V252:X252)=3, SUM(V252:X252), "No"), "")</f>
        <v>No</v>
      </c>
      <c r="AB252" s="31" t="str">
        <f aca="false">IF(P252&lt;&gt;"", IF(COUNT(V252:W252)=2, SUM(V252:W252), "No"), "")</f>
        <v>No</v>
      </c>
      <c r="AC252" s="31" t="str">
        <f aca="false">Table4[[#This Row],[Club]]&amp;":"&amp;Table4[[#Headers],[Female]]</f>
        <v>:Female</v>
      </c>
    </row>
    <row r="253" customFormat="false" ht="15" hidden="false" customHeight="false" outlineLevel="0" collapsed="false">
      <c r="A253" s="22" t="n">
        <v>252</v>
      </c>
      <c r="B253" s="22" t="str">
        <f aca="false">IFERROR(VLOOKUP($A$1&amp;":"&amp;A253,'Finish order'!C:K,6,FALSE()),"")</f>
        <v/>
      </c>
      <c r="C253" s="22" t="str">
        <f aca="false">IFERROR(VLOOKUP(A$1&amp;":"&amp;A253,'Finish order'!$C:$K,9,FALSE()),"")</f>
        <v/>
      </c>
      <c r="D253" s="22" t="str">
        <f aca="false">IFERROR(VLOOKUP(A$1&amp;":"&amp;A253,'Finish order'!$C:$K,7,FALSE()),"")</f>
        <v/>
      </c>
      <c r="E253" s="30" t="str">
        <f aca="false">IFERROR(VLOOKUP($A$1&amp;":"&amp;A253,'Finish order'!C:K,5,FALSE()),"")</f>
        <v/>
      </c>
      <c r="F253" s="22" t="str">
        <f aca="false">IFERROR(VLOOKUP($A$1&amp;":"&amp;A253,'Finish order'!C:K,4,FALSE()),"")</f>
        <v/>
      </c>
      <c r="G253" s="31" t="str">
        <f aca="false" t="array" ref="G253:G253">IFERROR(SMALL(IF($D$2:$D1162=D253,$A$2:$A$911*1.001),1),"")</f>
        <v/>
      </c>
      <c r="H253" s="31" t="str">
        <f aca="false" t="array" ref="H253:H253">IFERROR(SMALL(IF($D$2:$D1162=D253,$A$2:$A$911*1.0001),2),"")</f>
        <v/>
      </c>
      <c r="I253" s="31" t="str">
        <f aca="false" t="array" ref="I253:I253">IFERROR(SMALL(IF($D$2:$D1162=D253,$A$2:$A$911*1.00001),3),"")</f>
        <v/>
      </c>
      <c r="J253" s="31" t="str">
        <f aca="false" t="array" ref="J253:J253">IFERROR(SMALL(IF($D$2:$D1162=D253,$A$2:$A$911*1.000001),4),"")</f>
        <v/>
      </c>
      <c r="K253" s="31" t="str">
        <f aca="false">IF(A253&lt;&gt;"", IF(COUNT(G253:J253)=4, SUM(G253:J253), "No"), "")</f>
        <v>No</v>
      </c>
      <c r="L253" s="31" t="str">
        <f aca="false">IF(A253&lt;&gt;"", IF(COUNT(G253:I253)=3, SUM(G253:I253), "No"), "")</f>
        <v>No</v>
      </c>
      <c r="M253" s="31" t="str">
        <f aca="false">IF(A253&lt;&gt;"", IF(COUNT(G253:H253)=2, SUM(G253:H253), "No"), "")</f>
        <v>No</v>
      </c>
      <c r="N253" s="31" t="str">
        <f aca="false">Table1[[#This Row],[Club]]&amp;":"&amp;Table1[[#Headers],[Male]]</f>
        <v>:Male</v>
      </c>
      <c r="P253" s="22" t="n">
        <v>252</v>
      </c>
      <c r="Q253" s="22" t="str">
        <f aca="false">IFERROR(VLOOKUP(P$1&amp;":"&amp;P253,'Finish order'!$C:$K,6,FALSE()),"")</f>
        <v/>
      </c>
      <c r="R253" s="22" t="str">
        <f aca="false">IFERROR(VLOOKUP(P$1&amp;":"&amp;P253,'Finish order'!$C:$K,9,FALSE()),"")</f>
        <v/>
      </c>
      <c r="S253" s="22" t="str">
        <f aca="false">IFERROR(VLOOKUP(P$1&amp;":"&amp;P253,'Finish order'!$C:$K,7,FALSE()),"")</f>
        <v/>
      </c>
      <c r="T253" s="30" t="str">
        <f aca="false">IFERROR(VLOOKUP(P$1&amp;":"&amp;P253,'Finish order'!$C:$K,5,FALSE()),"")</f>
        <v/>
      </c>
      <c r="U253" s="22" t="str">
        <f aca="false">IFERROR(VLOOKUP(P$1&amp;":"&amp;P253,'Finish order'!$C:$K,4,FALSE()),"")</f>
        <v/>
      </c>
      <c r="V253" s="31" t="str">
        <f aca="false" t="array" ref="V253:V253">IFERROR(SMALL(IF($S$2:$S1162=S253,$P$2:$P$911*1.001),1),"")</f>
        <v/>
      </c>
      <c r="W253" s="31" t="str">
        <f aca="false" t="array" ref="W253:W253">IFERROR(SMALL(IF($S$2:$S1162=S253,$P$2:$P$911*1.0001),2),"")</f>
        <v/>
      </c>
      <c r="X253" s="31" t="str">
        <f aca="false" t="array" ref="X253:X253">IFERROR(SMALL(IF($S$2:$S1162=S253,$P$2:$P$911*1.00001),3),"")</f>
        <v/>
      </c>
      <c r="Y253" s="31" t="str">
        <f aca="false" t="array" ref="Y253:Y253">IFERROR(SMALL(IF($S$2:$S1162=S253,$P$2:$P$911*1.000001),4),"")</f>
        <v/>
      </c>
      <c r="Z253" s="31" t="str">
        <f aca="false">IF(P253&lt;&gt;"", IF(COUNT(V253:Y253)=4, SUM(V253:Y253), "No"), "")</f>
        <v>No</v>
      </c>
      <c r="AA253" s="31" t="str">
        <f aca="false">IF(P253&lt;&gt;"", IF(COUNT(V253:X253)=3, SUM(V253:X253), "No"), "")</f>
        <v>No</v>
      </c>
      <c r="AB253" s="31" t="str">
        <f aca="false">IF(P253&lt;&gt;"", IF(COUNT(V253:W253)=2, SUM(V253:W253), "No"), "")</f>
        <v>No</v>
      </c>
      <c r="AC253" s="31" t="str">
        <f aca="false">Table4[[#This Row],[Club]]&amp;":"&amp;Table4[[#Headers],[Female]]</f>
        <v>:Female</v>
      </c>
    </row>
    <row r="254" customFormat="false" ht="15" hidden="false" customHeight="false" outlineLevel="0" collapsed="false">
      <c r="A254" s="22" t="n">
        <v>253</v>
      </c>
      <c r="B254" s="22" t="str">
        <f aca="false">IFERROR(VLOOKUP($A$1&amp;":"&amp;A254,'Finish order'!C:K,6,FALSE()),"")</f>
        <v/>
      </c>
      <c r="C254" s="22" t="str">
        <f aca="false">IFERROR(VLOOKUP(A$1&amp;":"&amp;A254,'Finish order'!$C:$K,9,FALSE()),"")</f>
        <v/>
      </c>
      <c r="D254" s="22" t="str">
        <f aca="false">IFERROR(VLOOKUP(A$1&amp;":"&amp;A254,'Finish order'!$C:$K,7,FALSE()),"")</f>
        <v/>
      </c>
      <c r="E254" s="30" t="str">
        <f aca="false">IFERROR(VLOOKUP($A$1&amp;":"&amp;A254,'Finish order'!C:K,5,FALSE()),"")</f>
        <v/>
      </c>
      <c r="F254" s="22" t="str">
        <f aca="false">IFERROR(VLOOKUP($A$1&amp;":"&amp;A254,'Finish order'!C:K,4,FALSE()),"")</f>
        <v/>
      </c>
      <c r="G254" s="31" t="str">
        <f aca="false" t="array" ref="G254:G254">IFERROR(SMALL(IF($D$2:$D1163=D254,$A$2:$A$911*1.001),1),"")</f>
        <v/>
      </c>
      <c r="H254" s="31" t="str">
        <f aca="false" t="array" ref="H254:H254">IFERROR(SMALL(IF($D$2:$D1163=D254,$A$2:$A$911*1.0001),2),"")</f>
        <v/>
      </c>
      <c r="I254" s="31" t="str">
        <f aca="false" t="array" ref="I254:I254">IFERROR(SMALL(IF($D$2:$D1163=D254,$A$2:$A$911*1.00001),3),"")</f>
        <v/>
      </c>
      <c r="J254" s="31" t="str">
        <f aca="false" t="array" ref="J254:J254">IFERROR(SMALL(IF($D$2:$D1163=D254,$A$2:$A$911*1.000001),4),"")</f>
        <v/>
      </c>
      <c r="K254" s="31" t="str">
        <f aca="false">IF(A254&lt;&gt;"", IF(COUNT(G254:J254)=4, SUM(G254:J254), "No"), "")</f>
        <v>No</v>
      </c>
      <c r="L254" s="31" t="str">
        <f aca="false">IF(A254&lt;&gt;"", IF(COUNT(G254:I254)=3, SUM(G254:I254), "No"), "")</f>
        <v>No</v>
      </c>
      <c r="M254" s="31" t="str">
        <f aca="false">IF(A254&lt;&gt;"", IF(COUNT(G254:H254)=2, SUM(G254:H254), "No"), "")</f>
        <v>No</v>
      </c>
      <c r="N254" s="31" t="str">
        <f aca="false">Table1[[#This Row],[Club]]&amp;":"&amp;Table1[[#Headers],[Male]]</f>
        <v>:Male</v>
      </c>
      <c r="P254" s="22" t="n">
        <v>253</v>
      </c>
      <c r="Q254" s="22" t="str">
        <f aca="false">IFERROR(VLOOKUP(P$1&amp;":"&amp;P254,'Finish order'!$C:$K,6,FALSE()),"")</f>
        <v/>
      </c>
      <c r="R254" s="22" t="str">
        <f aca="false">IFERROR(VLOOKUP(P$1&amp;":"&amp;P254,'Finish order'!$C:$K,9,FALSE()),"")</f>
        <v/>
      </c>
      <c r="S254" s="22" t="str">
        <f aca="false">IFERROR(VLOOKUP(P$1&amp;":"&amp;P254,'Finish order'!$C:$K,7,FALSE()),"")</f>
        <v/>
      </c>
      <c r="T254" s="30" t="str">
        <f aca="false">IFERROR(VLOOKUP(P$1&amp;":"&amp;P254,'Finish order'!$C:$K,5,FALSE()),"")</f>
        <v/>
      </c>
      <c r="U254" s="22" t="str">
        <f aca="false">IFERROR(VLOOKUP(P$1&amp;":"&amp;P254,'Finish order'!$C:$K,4,FALSE()),"")</f>
        <v/>
      </c>
      <c r="V254" s="31" t="str">
        <f aca="false" t="array" ref="V254:V254">IFERROR(SMALL(IF($S$2:$S1163=S254,$P$2:$P$911*1.001),1),"")</f>
        <v/>
      </c>
      <c r="W254" s="31" t="str">
        <f aca="false" t="array" ref="W254:W254">IFERROR(SMALL(IF($S$2:$S1163=S254,$P$2:$P$911*1.0001),2),"")</f>
        <v/>
      </c>
      <c r="X254" s="31" t="str">
        <f aca="false" t="array" ref="X254:X254">IFERROR(SMALL(IF($S$2:$S1163=S254,$P$2:$P$911*1.00001),3),"")</f>
        <v/>
      </c>
      <c r="Y254" s="31" t="str">
        <f aca="false" t="array" ref="Y254:Y254">IFERROR(SMALL(IF($S$2:$S1163=S254,$P$2:$P$911*1.000001),4),"")</f>
        <v/>
      </c>
      <c r="Z254" s="31" t="str">
        <f aca="false">IF(P254&lt;&gt;"", IF(COUNT(V254:Y254)=4, SUM(V254:Y254), "No"), "")</f>
        <v>No</v>
      </c>
      <c r="AA254" s="31" t="str">
        <f aca="false">IF(P254&lt;&gt;"", IF(COUNT(V254:X254)=3, SUM(V254:X254), "No"), "")</f>
        <v>No</v>
      </c>
      <c r="AB254" s="31" t="str">
        <f aca="false">IF(P254&lt;&gt;"", IF(COUNT(V254:W254)=2, SUM(V254:W254), "No"), "")</f>
        <v>No</v>
      </c>
      <c r="AC254" s="31" t="str">
        <f aca="false">Table4[[#This Row],[Club]]&amp;":"&amp;Table4[[#Headers],[Female]]</f>
        <v>:Female</v>
      </c>
    </row>
    <row r="255" customFormat="false" ht="15" hidden="false" customHeight="false" outlineLevel="0" collapsed="false">
      <c r="A255" s="22" t="n">
        <v>254</v>
      </c>
      <c r="B255" s="22" t="str">
        <f aca="false">IFERROR(VLOOKUP($A$1&amp;":"&amp;A255,'Finish order'!C:K,6,FALSE()),"")</f>
        <v/>
      </c>
      <c r="C255" s="22" t="str">
        <f aca="false">IFERROR(VLOOKUP(A$1&amp;":"&amp;A255,'Finish order'!$C:$K,9,FALSE()),"")</f>
        <v/>
      </c>
      <c r="D255" s="22" t="str">
        <f aca="false">IFERROR(VLOOKUP(A$1&amp;":"&amp;A255,'Finish order'!$C:$K,7,FALSE()),"")</f>
        <v/>
      </c>
      <c r="E255" s="30" t="str">
        <f aca="false">IFERROR(VLOOKUP($A$1&amp;":"&amp;A255,'Finish order'!C:K,5,FALSE()),"")</f>
        <v/>
      </c>
      <c r="F255" s="22" t="str">
        <f aca="false">IFERROR(VLOOKUP($A$1&amp;":"&amp;A255,'Finish order'!C:K,4,FALSE()),"")</f>
        <v/>
      </c>
      <c r="G255" s="31" t="str">
        <f aca="false" t="array" ref="G255:G255">IFERROR(SMALL(IF($D$2:$D1164=D255,$A$2:$A$911*1.001),1),"")</f>
        <v/>
      </c>
      <c r="H255" s="31" t="str">
        <f aca="false" t="array" ref="H255:H255">IFERROR(SMALL(IF($D$2:$D1164=D255,$A$2:$A$911*1.0001),2),"")</f>
        <v/>
      </c>
      <c r="I255" s="31" t="str">
        <f aca="false" t="array" ref="I255:I255">IFERROR(SMALL(IF($D$2:$D1164=D255,$A$2:$A$911*1.00001),3),"")</f>
        <v/>
      </c>
      <c r="J255" s="31" t="str">
        <f aca="false" t="array" ref="J255:J255">IFERROR(SMALL(IF($D$2:$D1164=D255,$A$2:$A$911*1.000001),4),"")</f>
        <v/>
      </c>
      <c r="K255" s="31" t="str">
        <f aca="false">IF(A255&lt;&gt;"", IF(COUNT(G255:J255)=4, SUM(G255:J255), "No"), "")</f>
        <v>No</v>
      </c>
      <c r="L255" s="31" t="str">
        <f aca="false">IF(A255&lt;&gt;"", IF(COUNT(G255:I255)=3, SUM(G255:I255), "No"), "")</f>
        <v>No</v>
      </c>
      <c r="M255" s="31" t="str">
        <f aca="false">IF(A255&lt;&gt;"", IF(COUNT(G255:H255)=2, SUM(G255:H255), "No"), "")</f>
        <v>No</v>
      </c>
      <c r="N255" s="31" t="str">
        <f aca="false">Table1[[#This Row],[Club]]&amp;":"&amp;Table1[[#Headers],[Male]]</f>
        <v>:Male</v>
      </c>
      <c r="P255" s="22" t="n">
        <v>254</v>
      </c>
      <c r="Q255" s="22" t="str">
        <f aca="false">IFERROR(VLOOKUP(P$1&amp;":"&amp;P255,'Finish order'!$C:$K,6,FALSE()),"")</f>
        <v/>
      </c>
      <c r="R255" s="22" t="str">
        <f aca="false">IFERROR(VLOOKUP(P$1&amp;":"&amp;P255,'Finish order'!$C:$K,9,FALSE()),"")</f>
        <v/>
      </c>
      <c r="S255" s="22" t="str">
        <f aca="false">IFERROR(VLOOKUP(P$1&amp;":"&amp;P255,'Finish order'!$C:$K,7,FALSE()),"")</f>
        <v/>
      </c>
      <c r="T255" s="30" t="str">
        <f aca="false">IFERROR(VLOOKUP(P$1&amp;":"&amp;P255,'Finish order'!$C:$K,5,FALSE()),"")</f>
        <v/>
      </c>
      <c r="U255" s="22" t="str">
        <f aca="false">IFERROR(VLOOKUP(P$1&amp;":"&amp;P255,'Finish order'!$C:$K,4,FALSE()),"")</f>
        <v/>
      </c>
      <c r="V255" s="31" t="str">
        <f aca="false" t="array" ref="V255:V255">IFERROR(SMALL(IF($S$2:$S1164=S255,$P$2:$P$911*1.001),1),"")</f>
        <v/>
      </c>
      <c r="W255" s="31" t="str">
        <f aca="false" t="array" ref="W255:W255">IFERROR(SMALL(IF($S$2:$S1164=S255,$P$2:$P$911*1.0001),2),"")</f>
        <v/>
      </c>
      <c r="X255" s="31" t="str">
        <f aca="false" t="array" ref="X255:X255">IFERROR(SMALL(IF($S$2:$S1164=S255,$P$2:$P$911*1.00001),3),"")</f>
        <v/>
      </c>
      <c r="Y255" s="31" t="str">
        <f aca="false" t="array" ref="Y255:Y255">IFERROR(SMALL(IF($S$2:$S1164=S255,$P$2:$P$911*1.000001),4),"")</f>
        <v/>
      </c>
      <c r="Z255" s="31" t="str">
        <f aca="false">IF(P255&lt;&gt;"", IF(COUNT(V255:Y255)=4, SUM(V255:Y255), "No"), "")</f>
        <v>No</v>
      </c>
      <c r="AA255" s="31" t="str">
        <f aca="false">IF(P255&lt;&gt;"", IF(COUNT(V255:X255)=3, SUM(V255:X255), "No"), "")</f>
        <v>No</v>
      </c>
      <c r="AB255" s="31" t="str">
        <f aca="false">IF(P255&lt;&gt;"", IF(COUNT(V255:W255)=2, SUM(V255:W255), "No"), "")</f>
        <v>No</v>
      </c>
      <c r="AC255" s="31" t="str">
        <f aca="false">Table4[[#This Row],[Club]]&amp;":"&amp;Table4[[#Headers],[Female]]</f>
        <v>:Female</v>
      </c>
    </row>
    <row r="256" customFormat="false" ht="15" hidden="false" customHeight="false" outlineLevel="0" collapsed="false">
      <c r="A256" s="22" t="n">
        <v>255</v>
      </c>
      <c r="B256" s="22" t="str">
        <f aca="false">IFERROR(VLOOKUP($A$1&amp;":"&amp;A256,'Finish order'!C:K,6,FALSE()),"")</f>
        <v/>
      </c>
      <c r="C256" s="22" t="str">
        <f aca="false">IFERROR(VLOOKUP(A$1&amp;":"&amp;A256,'Finish order'!$C:$K,9,FALSE()),"")</f>
        <v/>
      </c>
      <c r="D256" s="22" t="str">
        <f aca="false">IFERROR(VLOOKUP(A$1&amp;":"&amp;A256,'Finish order'!$C:$K,7,FALSE()),"")</f>
        <v/>
      </c>
      <c r="E256" s="30" t="str">
        <f aca="false">IFERROR(VLOOKUP($A$1&amp;":"&amp;A256,'Finish order'!C:K,5,FALSE()),"")</f>
        <v/>
      </c>
      <c r="F256" s="22" t="str">
        <f aca="false">IFERROR(VLOOKUP($A$1&amp;":"&amp;A256,'Finish order'!C:K,4,FALSE()),"")</f>
        <v/>
      </c>
      <c r="G256" s="31" t="str">
        <f aca="false" t="array" ref="G256:G256">IFERROR(SMALL(IF($D$2:$D1165=D256,$A$2:$A$911*1.001),1),"")</f>
        <v/>
      </c>
      <c r="H256" s="31" t="str">
        <f aca="false" t="array" ref="H256:H256">IFERROR(SMALL(IF($D$2:$D1165=D256,$A$2:$A$911*1.0001),2),"")</f>
        <v/>
      </c>
      <c r="I256" s="31" t="str">
        <f aca="false" t="array" ref="I256:I256">IFERROR(SMALL(IF($D$2:$D1165=D256,$A$2:$A$911*1.00001),3),"")</f>
        <v/>
      </c>
      <c r="J256" s="31" t="str">
        <f aca="false" t="array" ref="J256:J256">IFERROR(SMALL(IF($D$2:$D1165=D256,$A$2:$A$911*1.000001),4),"")</f>
        <v/>
      </c>
      <c r="K256" s="31" t="str">
        <f aca="false">IF(A256&lt;&gt;"", IF(COUNT(G256:J256)=4, SUM(G256:J256), "No"), "")</f>
        <v>No</v>
      </c>
      <c r="L256" s="31" t="str">
        <f aca="false">IF(A256&lt;&gt;"", IF(COUNT(G256:I256)=3, SUM(G256:I256), "No"), "")</f>
        <v>No</v>
      </c>
      <c r="M256" s="31" t="str">
        <f aca="false">IF(A256&lt;&gt;"", IF(COUNT(G256:H256)=2, SUM(G256:H256), "No"), "")</f>
        <v>No</v>
      </c>
      <c r="N256" s="31" t="str">
        <f aca="false">Table1[[#This Row],[Club]]&amp;":"&amp;Table1[[#Headers],[Male]]</f>
        <v>:Male</v>
      </c>
      <c r="P256" s="22" t="n">
        <v>255</v>
      </c>
      <c r="Q256" s="22" t="str">
        <f aca="false">IFERROR(VLOOKUP(P$1&amp;":"&amp;P256,'Finish order'!$C:$K,6,FALSE()),"")</f>
        <v/>
      </c>
      <c r="R256" s="22" t="str">
        <f aca="false">IFERROR(VLOOKUP(P$1&amp;":"&amp;P256,'Finish order'!$C:$K,9,FALSE()),"")</f>
        <v/>
      </c>
      <c r="S256" s="22" t="str">
        <f aca="false">IFERROR(VLOOKUP(P$1&amp;":"&amp;P256,'Finish order'!$C:$K,7,FALSE()),"")</f>
        <v/>
      </c>
      <c r="T256" s="30" t="str">
        <f aca="false">IFERROR(VLOOKUP(P$1&amp;":"&amp;P256,'Finish order'!$C:$K,5,FALSE()),"")</f>
        <v/>
      </c>
      <c r="U256" s="22" t="str">
        <f aca="false">IFERROR(VLOOKUP(P$1&amp;":"&amp;P256,'Finish order'!$C:$K,4,FALSE()),"")</f>
        <v/>
      </c>
      <c r="V256" s="31" t="str">
        <f aca="false" t="array" ref="V256:V256">IFERROR(SMALL(IF($S$2:$S1165=S256,$P$2:$P$911*1.001),1),"")</f>
        <v/>
      </c>
      <c r="W256" s="31" t="str">
        <f aca="false" t="array" ref="W256:W256">IFERROR(SMALL(IF($S$2:$S1165=S256,$P$2:$P$911*1.0001),2),"")</f>
        <v/>
      </c>
      <c r="X256" s="31" t="str">
        <f aca="false" t="array" ref="X256:X256">IFERROR(SMALL(IF($S$2:$S1165=S256,$P$2:$P$911*1.00001),3),"")</f>
        <v/>
      </c>
      <c r="Y256" s="31" t="str">
        <f aca="false" t="array" ref="Y256:Y256">IFERROR(SMALL(IF($S$2:$S1165=S256,$P$2:$P$911*1.000001),4),"")</f>
        <v/>
      </c>
      <c r="Z256" s="31" t="str">
        <f aca="false">IF(P256&lt;&gt;"", IF(COUNT(V256:Y256)=4, SUM(V256:Y256), "No"), "")</f>
        <v>No</v>
      </c>
      <c r="AA256" s="31" t="str">
        <f aca="false">IF(P256&lt;&gt;"", IF(COUNT(V256:X256)=3, SUM(V256:X256), "No"), "")</f>
        <v>No</v>
      </c>
      <c r="AB256" s="31" t="str">
        <f aca="false">IF(P256&lt;&gt;"", IF(COUNT(V256:W256)=2, SUM(V256:W256), "No"), "")</f>
        <v>No</v>
      </c>
      <c r="AC256" s="31" t="str">
        <f aca="false">Table4[[#This Row],[Club]]&amp;":"&amp;Table4[[#Headers],[Female]]</f>
        <v>:Female</v>
      </c>
    </row>
    <row r="257" customFormat="false" ht="15" hidden="false" customHeight="false" outlineLevel="0" collapsed="false">
      <c r="A257" s="22" t="n">
        <v>256</v>
      </c>
      <c r="B257" s="22" t="str">
        <f aca="false">IFERROR(VLOOKUP($A$1&amp;":"&amp;A257,'Finish order'!C:K,6,FALSE()),"")</f>
        <v/>
      </c>
      <c r="C257" s="22" t="str">
        <f aca="false">IFERROR(VLOOKUP(A$1&amp;":"&amp;A257,'Finish order'!$C:$K,9,FALSE()),"")</f>
        <v/>
      </c>
      <c r="D257" s="22" t="str">
        <f aca="false">IFERROR(VLOOKUP(A$1&amp;":"&amp;A257,'Finish order'!$C:$K,7,FALSE()),"")</f>
        <v/>
      </c>
      <c r="E257" s="30" t="str">
        <f aca="false">IFERROR(VLOOKUP($A$1&amp;":"&amp;A257,'Finish order'!C:K,5,FALSE()),"")</f>
        <v/>
      </c>
      <c r="F257" s="22" t="str">
        <f aca="false">IFERROR(VLOOKUP($A$1&amp;":"&amp;A257,'Finish order'!C:K,4,FALSE()),"")</f>
        <v/>
      </c>
      <c r="G257" s="31" t="str">
        <f aca="false" t="array" ref="G257:G257">IFERROR(SMALL(IF($D$2:$D1166=D257,$A$2:$A$911*1.001),1),"")</f>
        <v/>
      </c>
      <c r="H257" s="31" t="str">
        <f aca="false" t="array" ref="H257:H257">IFERROR(SMALL(IF($D$2:$D1166=D257,$A$2:$A$911*1.0001),2),"")</f>
        <v/>
      </c>
      <c r="I257" s="31" t="str">
        <f aca="false" t="array" ref="I257:I257">IFERROR(SMALL(IF($D$2:$D1166=D257,$A$2:$A$911*1.00001),3),"")</f>
        <v/>
      </c>
      <c r="J257" s="31" t="str">
        <f aca="false" t="array" ref="J257:J257">IFERROR(SMALL(IF($D$2:$D1166=D257,$A$2:$A$911*1.000001),4),"")</f>
        <v/>
      </c>
      <c r="K257" s="31" t="str">
        <f aca="false">IF(A257&lt;&gt;"", IF(COUNT(G257:J257)=4, SUM(G257:J257), "No"), "")</f>
        <v>No</v>
      </c>
      <c r="L257" s="31" t="str">
        <f aca="false">IF(A257&lt;&gt;"", IF(COUNT(G257:I257)=3, SUM(G257:I257), "No"), "")</f>
        <v>No</v>
      </c>
      <c r="M257" s="31" t="str">
        <f aca="false">IF(A257&lt;&gt;"", IF(COUNT(G257:H257)=2, SUM(G257:H257), "No"), "")</f>
        <v>No</v>
      </c>
      <c r="N257" s="31" t="str">
        <f aca="false">Table1[[#This Row],[Club]]&amp;":"&amp;Table1[[#Headers],[Male]]</f>
        <v>:Male</v>
      </c>
      <c r="P257" s="22" t="n">
        <v>256</v>
      </c>
      <c r="Q257" s="22" t="str">
        <f aca="false">IFERROR(VLOOKUP(P$1&amp;":"&amp;P257,'Finish order'!$C:$K,6,FALSE()),"")</f>
        <v/>
      </c>
      <c r="R257" s="22" t="str">
        <f aca="false">IFERROR(VLOOKUP(P$1&amp;":"&amp;P257,'Finish order'!$C:$K,9,FALSE()),"")</f>
        <v/>
      </c>
      <c r="S257" s="22" t="str">
        <f aca="false">IFERROR(VLOOKUP(P$1&amp;":"&amp;P257,'Finish order'!$C:$K,7,FALSE()),"")</f>
        <v/>
      </c>
      <c r="T257" s="30" t="str">
        <f aca="false">IFERROR(VLOOKUP(P$1&amp;":"&amp;P257,'Finish order'!$C:$K,5,FALSE()),"")</f>
        <v/>
      </c>
      <c r="U257" s="22" t="str">
        <f aca="false">IFERROR(VLOOKUP(P$1&amp;":"&amp;P257,'Finish order'!$C:$K,4,FALSE()),"")</f>
        <v/>
      </c>
      <c r="V257" s="31" t="str">
        <f aca="false" t="array" ref="V257:V257">IFERROR(SMALL(IF($S$2:$S1166=S257,$P$2:$P$911*1.001),1),"")</f>
        <v/>
      </c>
      <c r="W257" s="31" t="str">
        <f aca="false" t="array" ref="W257:W257">IFERROR(SMALL(IF($S$2:$S1166=S257,$P$2:$P$911*1.0001),2),"")</f>
        <v/>
      </c>
      <c r="X257" s="31" t="str">
        <f aca="false" t="array" ref="X257:X257">IFERROR(SMALL(IF($S$2:$S1166=S257,$P$2:$P$911*1.00001),3),"")</f>
        <v/>
      </c>
      <c r="Y257" s="31" t="str">
        <f aca="false" t="array" ref="Y257:Y257">IFERROR(SMALL(IF($S$2:$S1166=S257,$P$2:$P$911*1.000001),4),"")</f>
        <v/>
      </c>
      <c r="Z257" s="31" t="str">
        <f aca="false">IF(P257&lt;&gt;"", IF(COUNT(V257:Y257)=4, SUM(V257:Y257), "No"), "")</f>
        <v>No</v>
      </c>
      <c r="AA257" s="31" t="str">
        <f aca="false">IF(P257&lt;&gt;"", IF(COUNT(V257:X257)=3, SUM(V257:X257), "No"), "")</f>
        <v>No</v>
      </c>
      <c r="AB257" s="31" t="str">
        <f aca="false">IF(P257&lt;&gt;"", IF(COUNT(V257:W257)=2, SUM(V257:W257), "No"), "")</f>
        <v>No</v>
      </c>
      <c r="AC257" s="31" t="str">
        <f aca="false">Table4[[#This Row],[Club]]&amp;":"&amp;Table4[[#Headers],[Female]]</f>
        <v>:Female</v>
      </c>
    </row>
    <row r="258" customFormat="false" ht="15" hidden="false" customHeight="false" outlineLevel="0" collapsed="false">
      <c r="A258" s="22" t="n">
        <v>257</v>
      </c>
      <c r="B258" s="22" t="str">
        <f aca="false">IFERROR(VLOOKUP($A$1&amp;":"&amp;A258,'Finish order'!C:K,6,FALSE()),"")</f>
        <v/>
      </c>
      <c r="C258" s="22" t="str">
        <f aca="false">IFERROR(VLOOKUP(A$1&amp;":"&amp;A258,'Finish order'!$C:$K,9,FALSE()),"")</f>
        <v/>
      </c>
      <c r="D258" s="22" t="str">
        <f aca="false">IFERROR(VLOOKUP(A$1&amp;":"&amp;A258,'Finish order'!$C:$K,7,FALSE()),"")</f>
        <v/>
      </c>
      <c r="E258" s="30" t="str">
        <f aca="false">IFERROR(VLOOKUP($A$1&amp;":"&amp;A258,'Finish order'!C:K,5,FALSE()),"")</f>
        <v/>
      </c>
      <c r="F258" s="22" t="str">
        <f aca="false">IFERROR(VLOOKUP($A$1&amp;":"&amp;A258,'Finish order'!C:K,4,FALSE()),"")</f>
        <v/>
      </c>
      <c r="G258" s="31" t="str">
        <f aca="false" t="array" ref="G258:G258">IFERROR(SMALL(IF($D$2:$D1167=D258,$A$2:$A$911*1.001),1),"")</f>
        <v/>
      </c>
      <c r="H258" s="31" t="str">
        <f aca="false" t="array" ref="H258:H258">IFERROR(SMALL(IF($D$2:$D1167=D258,$A$2:$A$911*1.0001),2),"")</f>
        <v/>
      </c>
      <c r="I258" s="31" t="str">
        <f aca="false" t="array" ref="I258:I258">IFERROR(SMALL(IF($D$2:$D1167=D258,$A$2:$A$911*1.00001),3),"")</f>
        <v/>
      </c>
      <c r="J258" s="31" t="str">
        <f aca="false" t="array" ref="J258:J258">IFERROR(SMALL(IF($D$2:$D1167=D258,$A$2:$A$911*1.000001),4),"")</f>
        <v/>
      </c>
      <c r="K258" s="31" t="str">
        <f aca="false">IF(A258&lt;&gt;"", IF(COUNT(G258:J258)=4, SUM(G258:J258), "No"), "")</f>
        <v>No</v>
      </c>
      <c r="L258" s="31" t="str">
        <f aca="false">IF(A258&lt;&gt;"", IF(COUNT(G258:I258)=3, SUM(G258:I258), "No"), "")</f>
        <v>No</v>
      </c>
      <c r="M258" s="31" t="str">
        <f aca="false">IF(A258&lt;&gt;"", IF(COUNT(G258:H258)=2, SUM(G258:H258), "No"), "")</f>
        <v>No</v>
      </c>
      <c r="N258" s="31" t="str">
        <f aca="false">Table1[[#This Row],[Club]]&amp;":"&amp;Table1[[#Headers],[Male]]</f>
        <v>:Male</v>
      </c>
      <c r="P258" s="22" t="n">
        <v>257</v>
      </c>
      <c r="Q258" s="22" t="str">
        <f aca="false">IFERROR(VLOOKUP(P$1&amp;":"&amp;P258,'Finish order'!$C:$K,6,FALSE()),"")</f>
        <v/>
      </c>
      <c r="R258" s="22" t="str">
        <f aca="false">IFERROR(VLOOKUP(P$1&amp;":"&amp;P258,'Finish order'!$C:$K,9,FALSE()),"")</f>
        <v/>
      </c>
      <c r="S258" s="22" t="str">
        <f aca="false">IFERROR(VLOOKUP(P$1&amp;":"&amp;P258,'Finish order'!$C:$K,7,FALSE()),"")</f>
        <v/>
      </c>
      <c r="T258" s="30" t="str">
        <f aca="false">IFERROR(VLOOKUP(P$1&amp;":"&amp;P258,'Finish order'!$C:$K,5,FALSE()),"")</f>
        <v/>
      </c>
      <c r="U258" s="22" t="str">
        <f aca="false">IFERROR(VLOOKUP(P$1&amp;":"&amp;P258,'Finish order'!$C:$K,4,FALSE()),"")</f>
        <v/>
      </c>
      <c r="V258" s="31" t="str">
        <f aca="false" t="array" ref="V258:V258">IFERROR(SMALL(IF($S$2:$S1167=S258,$P$2:$P$911*1.001),1),"")</f>
        <v/>
      </c>
      <c r="W258" s="31" t="str">
        <f aca="false" t="array" ref="W258:W258">IFERROR(SMALL(IF($S$2:$S1167=S258,$P$2:$P$911*1.0001),2),"")</f>
        <v/>
      </c>
      <c r="X258" s="31" t="str">
        <f aca="false" t="array" ref="X258:X258">IFERROR(SMALL(IF($S$2:$S1167=S258,$P$2:$P$911*1.00001),3),"")</f>
        <v/>
      </c>
      <c r="Y258" s="31" t="str">
        <f aca="false" t="array" ref="Y258:Y258">IFERROR(SMALL(IF($S$2:$S1167=S258,$P$2:$P$911*1.000001),4),"")</f>
        <v/>
      </c>
      <c r="Z258" s="31" t="str">
        <f aca="false">IF(P258&lt;&gt;"", IF(COUNT(V258:Y258)=4, SUM(V258:Y258), "No"), "")</f>
        <v>No</v>
      </c>
      <c r="AA258" s="31" t="str">
        <f aca="false">IF(P258&lt;&gt;"", IF(COUNT(V258:X258)=3, SUM(V258:X258), "No"), "")</f>
        <v>No</v>
      </c>
      <c r="AB258" s="31" t="str">
        <f aca="false">IF(P258&lt;&gt;"", IF(COUNT(V258:W258)=2, SUM(V258:W258), "No"), "")</f>
        <v>No</v>
      </c>
      <c r="AC258" s="31" t="str">
        <f aca="false">Table4[[#This Row],[Club]]&amp;":"&amp;Table4[[#Headers],[Female]]</f>
        <v>:Female</v>
      </c>
    </row>
    <row r="259" customFormat="false" ht="15" hidden="false" customHeight="false" outlineLevel="0" collapsed="false">
      <c r="A259" s="22" t="n">
        <v>258</v>
      </c>
      <c r="B259" s="22" t="str">
        <f aca="false">IFERROR(VLOOKUP($A$1&amp;":"&amp;A259,'Finish order'!C:K,6,FALSE()),"")</f>
        <v/>
      </c>
      <c r="C259" s="22" t="str">
        <f aca="false">IFERROR(VLOOKUP(A$1&amp;":"&amp;A259,'Finish order'!$C:$K,9,FALSE()),"")</f>
        <v/>
      </c>
      <c r="D259" s="22" t="str">
        <f aca="false">IFERROR(VLOOKUP(A$1&amp;":"&amp;A259,'Finish order'!$C:$K,7,FALSE()),"")</f>
        <v/>
      </c>
      <c r="E259" s="30" t="str">
        <f aca="false">IFERROR(VLOOKUP($A$1&amp;":"&amp;A259,'Finish order'!C:K,5,FALSE()),"")</f>
        <v/>
      </c>
      <c r="F259" s="22" t="str">
        <f aca="false">IFERROR(VLOOKUP($A$1&amp;":"&amp;A259,'Finish order'!C:K,4,FALSE()),"")</f>
        <v/>
      </c>
      <c r="G259" s="31" t="str">
        <f aca="false" t="array" ref="G259:G259">IFERROR(SMALL(IF($D$2:$D1168=D259,$A$2:$A$911*1.001),1),"")</f>
        <v/>
      </c>
      <c r="H259" s="31" t="str">
        <f aca="false" t="array" ref="H259:H259">IFERROR(SMALL(IF($D$2:$D1168=D259,$A$2:$A$911*1.0001),2),"")</f>
        <v/>
      </c>
      <c r="I259" s="31" t="str">
        <f aca="false" t="array" ref="I259:I259">IFERROR(SMALL(IF($D$2:$D1168=D259,$A$2:$A$911*1.00001),3),"")</f>
        <v/>
      </c>
      <c r="J259" s="31" t="str">
        <f aca="false" t="array" ref="J259:J259">IFERROR(SMALL(IF($D$2:$D1168=D259,$A$2:$A$911*1.000001),4),"")</f>
        <v/>
      </c>
      <c r="K259" s="31" t="str">
        <f aca="false">IF(A259&lt;&gt;"", IF(COUNT(G259:J259)=4, SUM(G259:J259), "No"), "")</f>
        <v>No</v>
      </c>
      <c r="L259" s="31" t="str">
        <f aca="false">IF(A259&lt;&gt;"", IF(COUNT(G259:I259)=3, SUM(G259:I259), "No"), "")</f>
        <v>No</v>
      </c>
      <c r="M259" s="31" t="str">
        <f aca="false">IF(A259&lt;&gt;"", IF(COUNT(G259:H259)=2, SUM(G259:H259), "No"), "")</f>
        <v>No</v>
      </c>
      <c r="N259" s="31" t="str">
        <f aca="false">Table1[[#This Row],[Club]]&amp;":"&amp;Table1[[#Headers],[Male]]</f>
        <v>:Male</v>
      </c>
      <c r="P259" s="22" t="n">
        <v>258</v>
      </c>
      <c r="Q259" s="22" t="str">
        <f aca="false">IFERROR(VLOOKUP(P$1&amp;":"&amp;P259,'Finish order'!$C:$K,6,FALSE()),"")</f>
        <v/>
      </c>
      <c r="R259" s="22" t="str">
        <f aca="false">IFERROR(VLOOKUP(P$1&amp;":"&amp;P259,'Finish order'!$C:$K,9,FALSE()),"")</f>
        <v/>
      </c>
      <c r="S259" s="22" t="str">
        <f aca="false">IFERROR(VLOOKUP(P$1&amp;":"&amp;P259,'Finish order'!$C:$K,7,FALSE()),"")</f>
        <v/>
      </c>
      <c r="T259" s="30" t="str">
        <f aca="false">IFERROR(VLOOKUP(P$1&amp;":"&amp;P259,'Finish order'!$C:$K,5,FALSE()),"")</f>
        <v/>
      </c>
      <c r="U259" s="22" t="str">
        <f aca="false">IFERROR(VLOOKUP(P$1&amp;":"&amp;P259,'Finish order'!$C:$K,4,FALSE()),"")</f>
        <v/>
      </c>
      <c r="V259" s="31" t="str">
        <f aca="false" t="array" ref="V259:V259">IFERROR(SMALL(IF($S$2:$S1168=S259,$P$2:$P$911*1.001),1),"")</f>
        <v/>
      </c>
      <c r="W259" s="31" t="str">
        <f aca="false" t="array" ref="W259:W259">IFERROR(SMALL(IF($S$2:$S1168=S259,$P$2:$P$911*1.0001),2),"")</f>
        <v/>
      </c>
      <c r="X259" s="31" t="str">
        <f aca="false" t="array" ref="X259:X259">IFERROR(SMALL(IF($S$2:$S1168=S259,$P$2:$P$911*1.00001),3),"")</f>
        <v/>
      </c>
      <c r="Y259" s="31" t="str">
        <f aca="false" t="array" ref="Y259:Y259">IFERROR(SMALL(IF($S$2:$S1168=S259,$P$2:$P$911*1.000001),4),"")</f>
        <v/>
      </c>
      <c r="Z259" s="31" t="str">
        <f aca="false">IF(P259&lt;&gt;"", IF(COUNT(V259:Y259)=4, SUM(V259:Y259), "No"), "")</f>
        <v>No</v>
      </c>
      <c r="AA259" s="31" t="str">
        <f aca="false">IF(P259&lt;&gt;"", IF(COUNT(V259:X259)=3, SUM(V259:X259), "No"), "")</f>
        <v>No</v>
      </c>
      <c r="AB259" s="31" t="str">
        <f aca="false">IF(P259&lt;&gt;"", IF(COUNT(V259:W259)=2, SUM(V259:W259), "No"), "")</f>
        <v>No</v>
      </c>
      <c r="AC259" s="31" t="str">
        <f aca="false">Table4[[#This Row],[Club]]&amp;":"&amp;Table4[[#Headers],[Female]]</f>
        <v>:Female</v>
      </c>
    </row>
    <row r="260" customFormat="false" ht="15" hidden="false" customHeight="false" outlineLevel="0" collapsed="false">
      <c r="A260" s="22" t="n">
        <v>259</v>
      </c>
      <c r="B260" s="22" t="str">
        <f aca="false">IFERROR(VLOOKUP($A$1&amp;":"&amp;A260,'Finish order'!C:K,6,FALSE()),"")</f>
        <v/>
      </c>
      <c r="C260" s="22" t="str">
        <f aca="false">IFERROR(VLOOKUP(A$1&amp;":"&amp;A260,'Finish order'!$C:$K,9,FALSE()),"")</f>
        <v/>
      </c>
      <c r="D260" s="22" t="str">
        <f aca="false">IFERROR(VLOOKUP(A$1&amp;":"&amp;A260,'Finish order'!$C:$K,7,FALSE()),"")</f>
        <v/>
      </c>
      <c r="E260" s="30" t="str">
        <f aca="false">IFERROR(VLOOKUP($A$1&amp;":"&amp;A260,'Finish order'!C:K,5,FALSE()),"")</f>
        <v/>
      </c>
      <c r="F260" s="22" t="str">
        <f aca="false">IFERROR(VLOOKUP($A$1&amp;":"&amp;A260,'Finish order'!C:K,4,FALSE()),"")</f>
        <v/>
      </c>
      <c r="G260" s="31" t="str">
        <f aca="false" t="array" ref="G260:G260">IFERROR(SMALL(IF($D$2:$D1169=D260,$A$2:$A$911*1.001),1),"")</f>
        <v/>
      </c>
      <c r="H260" s="31" t="str">
        <f aca="false" t="array" ref="H260:H260">IFERROR(SMALL(IF($D$2:$D1169=D260,$A$2:$A$911*1.0001),2),"")</f>
        <v/>
      </c>
      <c r="I260" s="31" t="str">
        <f aca="false" t="array" ref="I260:I260">IFERROR(SMALL(IF($D$2:$D1169=D260,$A$2:$A$911*1.00001),3),"")</f>
        <v/>
      </c>
      <c r="J260" s="31" t="str">
        <f aca="false" t="array" ref="J260:J260">IFERROR(SMALL(IF($D$2:$D1169=D260,$A$2:$A$911*1.000001),4),"")</f>
        <v/>
      </c>
      <c r="K260" s="31" t="str">
        <f aca="false">IF(A260&lt;&gt;"", IF(COUNT(G260:J260)=4, SUM(G260:J260), "No"), "")</f>
        <v>No</v>
      </c>
      <c r="L260" s="31" t="str">
        <f aca="false">IF(A260&lt;&gt;"", IF(COUNT(G260:I260)=3, SUM(G260:I260), "No"), "")</f>
        <v>No</v>
      </c>
      <c r="M260" s="31" t="str">
        <f aca="false">IF(A260&lt;&gt;"", IF(COUNT(G260:H260)=2, SUM(G260:H260), "No"), "")</f>
        <v>No</v>
      </c>
      <c r="N260" s="31" t="str">
        <f aca="false">Table1[[#This Row],[Club]]&amp;":"&amp;Table1[[#Headers],[Male]]</f>
        <v>:Male</v>
      </c>
      <c r="P260" s="22" t="n">
        <v>259</v>
      </c>
      <c r="Q260" s="22" t="str">
        <f aca="false">IFERROR(VLOOKUP(P$1&amp;":"&amp;P260,'Finish order'!$C:$K,6,FALSE()),"")</f>
        <v/>
      </c>
      <c r="R260" s="22" t="str">
        <f aca="false">IFERROR(VLOOKUP(P$1&amp;":"&amp;P260,'Finish order'!$C:$K,9,FALSE()),"")</f>
        <v/>
      </c>
      <c r="S260" s="22" t="str">
        <f aca="false">IFERROR(VLOOKUP(P$1&amp;":"&amp;P260,'Finish order'!$C:$K,7,FALSE()),"")</f>
        <v/>
      </c>
      <c r="T260" s="30" t="str">
        <f aca="false">IFERROR(VLOOKUP(P$1&amp;":"&amp;P260,'Finish order'!$C:$K,5,FALSE()),"")</f>
        <v/>
      </c>
      <c r="U260" s="22" t="str">
        <f aca="false">IFERROR(VLOOKUP(P$1&amp;":"&amp;P260,'Finish order'!$C:$K,4,FALSE()),"")</f>
        <v/>
      </c>
      <c r="V260" s="31" t="str">
        <f aca="false" t="array" ref="V260:V260">IFERROR(SMALL(IF($S$2:$S1169=S260,$P$2:$P$911*1.001),1),"")</f>
        <v/>
      </c>
      <c r="W260" s="31" t="str">
        <f aca="false" t="array" ref="W260:W260">IFERROR(SMALL(IF($S$2:$S1169=S260,$P$2:$P$911*1.0001),2),"")</f>
        <v/>
      </c>
      <c r="X260" s="31" t="str">
        <f aca="false" t="array" ref="X260:X260">IFERROR(SMALL(IF($S$2:$S1169=S260,$P$2:$P$911*1.00001),3),"")</f>
        <v/>
      </c>
      <c r="Y260" s="31" t="str">
        <f aca="false" t="array" ref="Y260:Y260">IFERROR(SMALL(IF($S$2:$S1169=S260,$P$2:$P$911*1.000001),4),"")</f>
        <v/>
      </c>
      <c r="Z260" s="31" t="str">
        <f aca="false">IF(P260&lt;&gt;"", IF(COUNT(V260:Y260)=4, SUM(V260:Y260), "No"), "")</f>
        <v>No</v>
      </c>
      <c r="AA260" s="31" t="str">
        <f aca="false">IF(P260&lt;&gt;"", IF(COUNT(V260:X260)=3, SUM(V260:X260), "No"), "")</f>
        <v>No</v>
      </c>
      <c r="AB260" s="31" t="str">
        <f aca="false">IF(P260&lt;&gt;"", IF(COUNT(V260:W260)=2, SUM(V260:W260), "No"), "")</f>
        <v>No</v>
      </c>
      <c r="AC260" s="31" t="str">
        <f aca="false">Table4[[#This Row],[Club]]&amp;":"&amp;Table4[[#Headers],[Female]]</f>
        <v>:Female</v>
      </c>
    </row>
    <row r="261" customFormat="false" ht="15" hidden="false" customHeight="false" outlineLevel="0" collapsed="false">
      <c r="A261" s="22" t="n">
        <v>260</v>
      </c>
      <c r="B261" s="22" t="str">
        <f aca="false">IFERROR(VLOOKUP($A$1&amp;":"&amp;A261,'Finish order'!C:K,6,FALSE()),"")</f>
        <v/>
      </c>
      <c r="C261" s="22" t="str">
        <f aca="false">IFERROR(VLOOKUP(A$1&amp;":"&amp;A261,'Finish order'!$C:$K,9,FALSE()),"")</f>
        <v/>
      </c>
      <c r="D261" s="22" t="str">
        <f aca="false">IFERROR(VLOOKUP(A$1&amp;":"&amp;A261,'Finish order'!$C:$K,7,FALSE()),"")</f>
        <v/>
      </c>
      <c r="E261" s="30" t="str">
        <f aca="false">IFERROR(VLOOKUP($A$1&amp;":"&amp;A261,'Finish order'!C:K,5,FALSE()),"")</f>
        <v/>
      </c>
      <c r="F261" s="22" t="str">
        <f aca="false">IFERROR(VLOOKUP($A$1&amp;":"&amp;A261,'Finish order'!C:K,4,FALSE()),"")</f>
        <v/>
      </c>
      <c r="G261" s="31" t="str">
        <f aca="false" t="array" ref="G261:G261">IFERROR(SMALL(IF($D$2:$D1170=D261,$A$2:$A$911*1.001),1),"")</f>
        <v/>
      </c>
      <c r="H261" s="31" t="str">
        <f aca="false" t="array" ref="H261:H261">IFERROR(SMALL(IF($D$2:$D1170=D261,$A$2:$A$911*1.0001),2),"")</f>
        <v/>
      </c>
      <c r="I261" s="31" t="str">
        <f aca="false" t="array" ref="I261:I261">IFERROR(SMALL(IF($D$2:$D1170=D261,$A$2:$A$911*1.00001),3),"")</f>
        <v/>
      </c>
      <c r="J261" s="31" t="str">
        <f aca="false" t="array" ref="J261:J261">IFERROR(SMALL(IF($D$2:$D1170=D261,$A$2:$A$911*1.000001),4),"")</f>
        <v/>
      </c>
      <c r="K261" s="31" t="str">
        <f aca="false">IF(A261&lt;&gt;"", IF(COUNT(G261:J261)=4, SUM(G261:J261), "No"), "")</f>
        <v>No</v>
      </c>
      <c r="L261" s="31" t="str">
        <f aca="false">IF(A261&lt;&gt;"", IF(COUNT(G261:I261)=3, SUM(G261:I261), "No"), "")</f>
        <v>No</v>
      </c>
      <c r="M261" s="31" t="str">
        <f aca="false">IF(A261&lt;&gt;"", IF(COUNT(G261:H261)=2, SUM(G261:H261), "No"), "")</f>
        <v>No</v>
      </c>
      <c r="N261" s="31" t="str">
        <f aca="false">Table1[[#This Row],[Club]]&amp;":"&amp;Table1[[#Headers],[Male]]</f>
        <v>:Male</v>
      </c>
      <c r="P261" s="22" t="n">
        <v>260</v>
      </c>
      <c r="Q261" s="22" t="str">
        <f aca="false">IFERROR(VLOOKUP(P$1&amp;":"&amp;P261,'Finish order'!$C:$K,6,FALSE()),"")</f>
        <v/>
      </c>
      <c r="R261" s="22" t="str">
        <f aca="false">IFERROR(VLOOKUP(P$1&amp;":"&amp;P261,'Finish order'!$C:$K,9,FALSE()),"")</f>
        <v/>
      </c>
      <c r="S261" s="22" t="str">
        <f aca="false">IFERROR(VLOOKUP(P$1&amp;":"&amp;P261,'Finish order'!$C:$K,7,FALSE()),"")</f>
        <v/>
      </c>
      <c r="T261" s="30" t="str">
        <f aca="false">IFERROR(VLOOKUP(P$1&amp;":"&amp;P261,'Finish order'!$C:$K,5,FALSE()),"")</f>
        <v/>
      </c>
      <c r="U261" s="22" t="str">
        <f aca="false">IFERROR(VLOOKUP(P$1&amp;":"&amp;P261,'Finish order'!$C:$K,4,FALSE()),"")</f>
        <v/>
      </c>
      <c r="V261" s="31" t="str">
        <f aca="false" t="array" ref="V261:V261">IFERROR(SMALL(IF($S$2:$S1170=S261,$P$2:$P$911*1.001),1),"")</f>
        <v/>
      </c>
      <c r="W261" s="31" t="str">
        <f aca="false" t="array" ref="W261:W261">IFERROR(SMALL(IF($S$2:$S1170=S261,$P$2:$P$911*1.0001),2),"")</f>
        <v/>
      </c>
      <c r="X261" s="31" t="str">
        <f aca="false" t="array" ref="X261:X261">IFERROR(SMALL(IF($S$2:$S1170=S261,$P$2:$P$911*1.00001),3),"")</f>
        <v/>
      </c>
      <c r="Y261" s="31" t="str">
        <f aca="false" t="array" ref="Y261:Y261">IFERROR(SMALL(IF($S$2:$S1170=S261,$P$2:$P$911*1.000001),4),"")</f>
        <v/>
      </c>
      <c r="Z261" s="31" t="str">
        <f aca="false">IF(P261&lt;&gt;"", IF(COUNT(V261:Y261)=4, SUM(V261:Y261), "No"), "")</f>
        <v>No</v>
      </c>
      <c r="AA261" s="31" t="str">
        <f aca="false">IF(P261&lt;&gt;"", IF(COUNT(V261:X261)=3, SUM(V261:X261), "No"), "")</f>
        <v>No</v>
      </c>
      <c r="AB261" s="31" t="str">
        <f aca="false">IF(P261&lt;&gt;"", IF(COUNT(V261:W261)=2, SUM(V261:W261), "No"), "")</f>
        <v>No</v>
      </c>
      <c r="AC261" s="31" t="str">
        <f aca="false">Table4[[#This Row],[Club]]&amp;":"&amp;Table4[[#Headers],[Female]]</f>
        <v>:Female</v>
      </c>
    </row>
    <row r="262" customFormat="false" ht="15" hidden="false" customHeight="false" outlineLevel="0" collapsed="false">
      <c r="A262" s="22" t="n">
        <v>261</v>
      </c>
      <c r="B262" s="22" t="str">
        <f aca="false">IFERROR(VLOOKUP($A$1&amp;":"&amp;A262,'Finish order'!C:K,6,FALSE()),"")</f>
        <v/>
      </c>
      <c r="C262" s="22" t="str">
        <f aca="false">IFERROR(VLOOKUP(A$1&amp;":"&amp;A262,'Finish order'!$C:$K,9,FALSE()),"")</f>
        <v/>
      </c>
      <c r="D262" s="22" t="str">
        <f aca="false">IFERROR(VLOOKUP(A$1&amp;":"&amp;A262,'Finish order'!$C:$K,7,FALSE()),"")</f>
        <v/>
      </c>
      <c r="E262" s="30" t="str">
        <f aca="false">IFERROR(VLOOKUP($A$1&amp;":"&amp;A262,'Finish order'!C:K,5,FALSE()),"")</f>
        <v/>
      </c>
      <c r="F262" s="22" t="str">
        <f aca="false">IFERROR(VLOOKUP($A$1&amp;":"&amp;A262,'Finish order'!C:K,4,FALSE()),"")</f>
        <v/>
      </c>
      <c r="G262" s="31" t="str">
        <f aca="false" t="array" ref="G262:G262">IFERROR(SMALL(IF($D$2:$D1171=D262,$A$2:$A$911*1.001),1),"")</f>
        <v/>
      </c>
      <c r="H262" s="31" t="str">
        <f aca="false" t="array" ref="H262:H262">IFERROR(SMALL(IF($D$2:$D1171=D262,$A$2:$A$911*1.0001),2),"")</f>
        <v/>
      </c>
      <c r="I262" s="31" t="str">
        <f aca="false" t="array" ref="I262:I262">IFERROR(SMALL(IF($D$2:$D1171=D262,$A$2:$A$911*1.00001),3),"")</f>
        <v/>
      </c>
      <c r="J262" s="31" t="str">
        <f aca="false" t="array" ref="J262:J262">IFERROR(SMALL(IF($D$2:$D1171=D262,$A$2:$A$911*1.000001),4),"")</f>
        <v/>
      </c>
      <c r="K262" s="31" t="str">
        <f aca="false">IF(A262&lt;&gt;"", IF(COUNT(G262:J262)=4, SUM(G262:J262), "No"), "")</f>
        <v>No</v>
      </c>
      <c r="L262" s="31" t="str">
        <f aca="false">IF(A262&lt;&gt;"", IF(COUNT(G262:I262)=3, SUM(G262:I262), "No"), "")</f>
        <v>No</v>
      </c>
      <c r="M262" s="31" t="str">
        <f aca="false">IF(A262&lt;&gt;"", IF(COUNT(G262:H262)=2, SUM(G262:H262), "No"), "")</f>
        <v>No</v>
      </c>
      <c r="N262" s="31" t="str">
        <f aca="false">Table1[[#This Row],[Club]]&amp;":"&amp;Table1[[#Headers],[Male]]</f>
        <v>:Male</v>
      </c>
      <c r="P262" s="22" t="n">
        <v>261</v>
      </c>
      <c r="Q262" s="22" t="str">
        <f aca="false">IFERROR(VLOOKUP(P$1&amp;":"&amp;P262,'Finish order'!$C:$K,6,FALSE()),"")</f>
        <v/>
      </c>
      <c r="R262" s="22" t="str">
        <f aca="false">IFERROR(VLOOKUP(P$1&amp;":"&amp;P262,'Finish order'!$C:$K,9,FALSE()),"")</f>
        <v/>
      </c>
      <c r="S262" s="22" t="str">
        <f aca="false">IFERROR(VLOOKUP(P$1&amp;":"&amp;P262,'Finish order'!$C:$K,7,FALSE()),"")</f>
        <v/>
      </c>
      <c r="T262" s="30" t="str">
        <f aca="false">IFERROR(VLOOKUP(P$1&amp;":"&amp;P262,'Finish order'!$C:$K,5,FALSE()),"")</f>
        <v/>
      </c>
      <c r="U262" s="22" t="str">
        <f aca="false">IFERROR(VLOOKUP(P$1&amp;":"&amp;P262,'Finish order'!$C:$K,4,FALSE()),"")</f>
        <v/>
      </c>
      <c r="V262" s="31" t="str">
        <f aca="false" t="array" ref="V262:V262">IFERROR(SMALL(IF($S$2:$S1171=S262,$P$2:$P$911*1.001),1),"")</f>
        <v/>
      </c>
      <c r="W262" s="31" t="str">
        <f aca="false" t="array" ref="W262:W262">IFERROR(SMALL(IF($S$2:$S1171=S262,$P$2:$P$911*1.0001),2),"")</f>
        <v/>
      </c>
      <c r="X262" s="31" t="str">
        <f aca="false" t="array" ref="X262:X262">IFERROR(SMALL(IF($S$2:$S1171=S262,$P$2:$P$911*1.00001),3),"")</f>
        <v/>
      </c>
      <c r="Y262" s="31" t="str">
        <f aca="false" t="array" ref="Y262:Y262">IFERROR(SMALL(IF($S$2:$S1171=S262,$P$2:$P$911*1.000001),4),"")</f>
        <v/>
      </c>
      <c r="Z262" s="31" t="str">
        <f aca="false">IF(P262&lt;&gt;"", IF(COUNT(V262:Y262)=4, SUM(V262:Y262), "No"), "")</f>
        <v>No</v>
      </c>
      <c r="AA262" s="31" t="str">
        <f aca="false">IF(P262&lt;&gt;"", IF(COUNT(V262:X262)=3, SUM(V262:X262), "No"), "")</f>
        <v>No</v>
      </c>
      <c r="AB262" s="31" t="str">
        <f aca="false">IF(P262&lt;&gt;"", IF(COUNT(V262:W262)=2, SUM(V262:W262), "No"), "")</f>
        <v>No</v>
      </c>
      <c r="AC262" s="31" t="str">
        <f aca="false">Table4[[#This Row],[Club]]&amp;":"&amp;Table4[[#Headers],[Female]]</f>
        <v>:Female</v>
      </c>
    </row>
    <row r="263" customFormat="false" ht="15" hidden="false" customHeight="false" outlineLevel="0" collapsed="false">
      <c r="A263" s="22" t="n">
        <v>262</v>
      </c>
      <c r="B263" s="22" t="str">
        <f aca="false">IFERROR(VLOOKUP($A$1&amp;":"&amp;A263,'Finish order'!C:K,6,FALSE()),"")</f>
        <v/>
      </c>
      <c r="C263" s="22" t="str">
        <f aca="false">IFERROR(VLOOKUP(A$1&amp;":"&amp;A263,'Finish order'!$C:$K,9,FALSE()),"")</f>
        <v/>
      </c>
      <c r="D263" s="22" t="str">
        <f aca="false">IFERROR(VLOOKUP(A$1&amp;":"&amp;A263,'Finish order'!$C:$K,7,FALSE()),"")</f>
        <v/>
      </c>
      <c r="E263" s="30" t="str">
        <f aca="false">IFERROR(VLOOKUP($A$1&amp;":"&amp;A263,'Finish order'!C:K,5,FALSE()),"")</f>
        <v/>
      </c>
      <c r="F263" s="22" t="str">
        <f aca="false">IFERROR(VLOOKUP($A$1&amp;":"&amp;A263,'Finish order'!C:K,4,FALSE()),"")</f>
        <v/>
      </c>
      <c r="G263" s="31" t="str">
        <f aca="false" t="array" ref="G263:G263">IFERROR(SMALL(IF($D$2:$D1172=D263,$A$2:$A$911*1.001),1),"")</f>
        <v/>
      </c>
      <c r="H263" s="31" t="str">
        <f aca="false" t="array" ref="H263:H263">IFERROR(SMALL(IF($D$2:$D1172=D263,$A$2:$A$911*1.0001),2),"")</f>
        <v/>
      </c>
      <c r="I263" s="31" t="str">
        <f aca="false" t="array" ref="I263:I263">IFERROR(SMALL(IF($D$2:$D1172=D263,$A$2:$A$911*1.00001),3),"")</f>
        <v/>
      </c>
      <c r="J263" s="31" t="str">
        <f aca="false" t="array" ref="J263:J263">IFERROR(SMALL(IF($D$2:$D1172=D263,$A$2:$A$911*1.000001),4),"")</f>
        <v/>
      </c>
      <c r="K263" s="31" t="str">
        <f aca="false">IF(A263&lt;&gt;"", IF(COUNT(G263:J263)=4, SUM(G263:J263), "No"), "")</f>
        <v>No</v>
      </c>
      <c r="L263" s="31" t="str">
        <f aca="false">IF(A263&lt;&gt;"", IF(COUNT(G263:I263)=3, SUM(G263:I263), "No"), "")</f>
        <v>No</v>
      </c>
      <c r="M263" s="31" t="str">
        <f aca="false">IF(A263&lt;&gt;"", IF(COUNT(G263:H263)=2, SUM(G263:H263), "No"), "")</f>
        <v>No</v>
      </c>
      <c r="N263" s="31" t="str">
        <f aca="false">Table1[[#This Row],[Club]]&amp;":"&amp;Table1[[#Headers],[Male]]</f>
        <v>:Male</v>
      </c>
      <c r="P263" s="22" t="n">
        <v>262</v>
      </c>
      <c r="Q263" s="22" t="str">
        <f aca="false">IFERROR(VLOOKUP(P$1&amp;":"&amp;P263,'Finish order'!$C:$K,6,FALSE()),"")</f>
        <v/>
      </c>
      <c r="R263" s="22" t="str">
        <f aca="false">IFERROR(VLOOKUP(P$1&amp;":"&amp;P263,'Finish order'!$C:$K,9,FALSE()),"")</f>
        <v/>
      </c>
      <c r="S263" s="22" t="str">
        <f aca="false">IFERROR(VLOOKUP(P$1&amp;":"&amp;P263,'Finish order'!$C:$K,7,FALSE()),"")</f>
        <v/>
      </c>
      <c r="T263" s="30" t="str">
        <f aca="false">IFERROR(VLOOKUP(P$1&amp;":"&amp;P263,'Finish order'!$C:$K,5,FALSE()),"")</f>
        <v/>
      </c>
      <c r="U263" s="22" t="str">
        <f aca="false">IFERROR(VLOOKUP(P$1&amp;":"&amp;P263,'Finish order'!$C:$K,4,FALSE()),"")</f>
        <v/>
      </c>
      <c r="V263" s="31" t="str">
        <f aca="false" t="array" ref="V263:V263">IFERROR(SMALL(IF($S$2:$S1172=S263,$P$2:$P$911*1.001),1),"")</f>
        <v/>
      </c>
      <c r="W263" s="31" t="str">
        <f aca="false" t="array" ref="W263:W263">IFERROR(SMALL(IF($S$2:$S1172=S263,$P$2:$P$911*1.0001),2),"")</f>
        <v/>
      </c>
      <c r="X263" s="31" t="str">
        <f aca="false" t="array" ref="X263:X263">IFERROR(SMALL(IF($S$2:$S1172=S263,$P$2:$P$911*1.00001),3),"")</f>
        <v/>
      </c>
      <c r="Y263" s="31" t="str">
        <f aca="false" t="array" ref="Y263:Y263">IFERROR(SMALL(IF($S$2:$S1172=S263,$P$2:$P$911*1.000001),4),"")</f>
        <v/>
      </c>
      <c r="Z263" s="31" t="str">
        <f aca="false">IF(P263&lt;&gt;"", IF(COUNT(V263:Y263)=4, SUM(V263:Y263), "No"), "")</f>
        <v>No</v>
      </c>
      <c r="AA263" s="31" t="str">
        <f aca="false">IF(P263&lt;&gt;"", IF(COUNT(V263:X263)=3, SUM(V263:X263), "No"), "")</f>
        <v>No</v>
      </c>
      <c r="AB263" s="31" t="str">
        <f aca="false">IF(P263&lt;&gt;"", IF(COUNT(V263:W263)=2, SUM(V263:W263), "No"), "")</f>
        <v>No</v>
      </c>
      <c r="AC263" s="31" t="str">
        <f aca="false">Table4[[#This Row],[Club]]&amp;":"&amp;Table4[[#Headers],[Female]]</f>
        <v>:Female</v>
      </c>
    </row>
    <row r="264" customFormat="false" ht="15" hidden="false" customHeight="false" outlineLevel="0" collapsed="false">
      <c r="A264" s="22" t="n">
        <v>263</v>
      </c>
      <c r="B264" s="22" t="str">
        <f aca="false">IFERROR(VLOOKUP($A$1&amp;":"&amp;A264,'Finish order'!C:K,6,FALSE()),"")</f>
        <v/>
      </c>
      <c r="C264" s="22" t="str">
        <f aca="false">IFERROR(VLOOKUP(A$1&amp;":"&amp;A264,'Finish order'!$C:$K,9,FALSE()),"")</f>
        <v/>
      </c>
      <c r="D264" s="22" t="str">
        <f aca="false">IFERROR(VLOOKUP(A$1&amp;":"&amp;A264,'Finish order'!$C:$K,7,FALSE()),"")</f>
        <v/>
      </c>
      <c r="E264" s="30" t="str">
        <f aca="false">IFERROR(VLOOKUP($A$1&amp;":"&amp;A264,'Finish order'!C:K,5,FALSE()),"")</f>
        <v/>
      </c>
      <c r="F264" s="22" t="str">
        <f aca="false">IFERROR(VLOOKUP($A$1&amp;":"&amp;A264,'Finish order'!C:K,4,FALSE()),"")</f>
        <v/>
      </c>
      <c r="G264" s="31" t="str">
        <f aca="false" t="array" ref="G264:G264">IFERROR(SMALL(IF($D$2:$D1173=D264,$A$2:$A$911*1.001),1),"")</f>
        <v/>
      </c>
      <c r="H264" s="31" t="str">
        <f aca="false" t="array" ref="H264:H264">IFERROR(SMALL(IF($D$2:$D1173=D264,$A$2:$A$911*1.0001),2),"")</f>
        <v/>
      </c>
      <c r="I264" s="31" t="str">
        <f aca="false" t="array" ref="I264:I264">IFERROR(SMALL(IF($D$2:$D1173=D264,$A$2:$A$911*1.00001),3),"")</f>
        <v/>
      </c>
      <c r="J264" s="31" t="str">
        <f aca="false" t="array" ref="J264:J264">IFERROR(SMALL(IF($D$2:$D1173=D264,$A$2:$A$911*1.000001),4),"")</f>
        <v/>
      </c>
      <c r="K264" s="31" t="str">
        <f aca="false">IF(A264&lt;&gt;"", IF(COUNT(G264:J264)=4, SUM(G264:J264), "No"), "")</f>
        <v>No</v>
      </c>
      <c r="L264" s="31" t="str">
        <f aca="false">IF(A264&lt;&gt;"", IF(COUNT(G264:I264)=3, SUM(G264:I264), "No"), "")</f>
        <v>No</v>
      </c>
      <c r="M264" s="31" t="str">
        <f aca="false">IF(A264&lt;&gt;"", IF(COUNT(G264:H264)=2, SUM(G264:H264), "No"), "")</f>
        <v>No</v>
      </c>
      <c r="N264" s="31" t="str">
        <f aca="false">Table1[[#This Row],[Club]]&amp;":"&amp;Table1[[#Headers],[Male]]</f>
        <v>:Male</v>
      </c>
      <c r="P264" s="22" t="n">
        <v>263</v>
      </c>
      <c r="Q264" s="22" t="str">
        <f aca="false">IFERROR(VLOOKUP(P$1&amp;":"&amp;P264,'Finish order'!$C:$K,6,FALSE()),"")</f>
        <v/>
      </c>
      <c r="R264" s="22" t="str">
        <f aca="false">IFERROR(VLOOKUP(P$1&amp;":"&amp;P264,'Finish order'!$C:$K,9,FALSE()),"")</f>
        <v/>
      </c>
      <c r="S264" s="22" t="str">
        <f aca="false">IFERROR(VLOOKUP(P$1&amp;":"&amp;P264,'Finish order'!$C:$K,7,FALSE()),"")</f>
        <v/>
      </c>
      <c r="T264" s="30" t="str">
        <f aca="false">IFERROR(VLOOKUP(P$1&amp;":"&amp;P264,'Finish order'!$C:$K,5,FALSE()),"")</f>
        <v/>
      </c>
      <c r="U264" s="22" t="str">
        <f aca="false">IFERROR(VLOOKUP(P$1&amp;":"&amp;P264,'Finish order'!$C:$K,4,FALSE()),"")</f>
        <v/>
      </c>
      <c r="V264" s="31" t="str">
        <f aca="false" t="array" ref="V264:V264">IFERROR(SMALL(IF($S$2:$S1173=S264,$P$2:$P$911*1.001),1),"")</f>
        <v/>
      </c>
      <c r="W264" s="31" t="str">
        <f aca="false" t="array" ref="W264:W264">IFERROR(SMALL(IF($S$2:$S1173=S264,$P$2:$P$911*1.0001),2),"")</f>
        <v/>
      </c>
      <c r="X264" s="31" t="str">
        <f aca="false" t="array" ref="X264:X264">IFERROR(SMALL(IF($S$2:$S1173=S264,$P$2:$P$911*1.00001),3),"")</f>
        <v/>
      </c>
      <c r="Y264" s="31" t="str">
        <f aca="false" t="array" ref="Y264:Y264">IFERROR(SMALL(IF($S$2:$S1173=S264,$P$2:$P$911*1.000001),4),"")</f>
        <v/>
      </c>
      <c r="Z264" s="31" t="str">
        <f aca="false">IF(P264&lt;&gt;"", IF(COUNT(V264:Y264)=4, SUM(V264:Y264), "No"), "")</f>
        <v>No</v>
      </c>
      <c r="AA264" s="31" t="str">
        <f aca="false">IF(P264&lt;&gt;"", IF(COUNT(V264:X264)=3, SUM(V264:X264), "No"), "")</f>
        <v>No</v>
      </c>
      <c r="AB264" s="31" t="str">
        <f aca="false">IF(P264&lt;&gt;"", IF(COUNT(V264:W264)=2, SUM(V264:W264), "No"), "")</f>
        <v>No</v>
      </c>
      <c r="AC264" s="31" t="str">
        <f aca="false">Table4[[#This Row],[Club]]&amp;":"&amp;Table4[[#Headers],[Female]]</f>
        <v>:Female</v>
      </c>
    </row>
    <row r="265" customFormat="false" ht="15" hidden="false" customHeight="false" outlineLevel="0" collapsed="false">
      <c r="A265" s="22" t="n">
        <v>264</v>
      </c>
      <c r="B265" s="22" t="str">
        <f aca="false">IFERROR(VLOOKUP($A$1&amp;":"&amp;A265,'Finish order'!C:K,6,FALSE()),"")</f>
        <v/>
      </c>
      <c r="C265" s="22" t="str">
        <f aca="false">IFERROR(VLOOKUP(A$1&amp;":"&amp;A265,'Finish order'!$C:$K,9,FALSE()),"")</f>
        <v/>
      </c>
      <c r="D265" s="22" t="str">
        <f aca="false">IFERROR(VLOOKUP(A$1&amp;":"&amp;A265,'Finish order'!$C:$K,7,FALSE()),"")</f>
        <v/>
      </c>
      <c r="E265" s="30" t="str">
        <f aca="false">IFERROR(VLOOKUP($A$1&amp;":"&amp;A265,'Finish order'!C:K,5,FALSE()),"")</f>
        <v/>
      </c>
      <c r="F265" s="22" t="str">
        <f aca="false">IFERROR(VLOOKUP($A$1&amp;":"&amp;A265,'Finish order'!C:K,4,FALSE()),"")</f>
        <v/>
      </c>
      <c r="G265" s="31" t="str">
        <f aca="false" t="array" ref="G265:G265">IFERROR(SMALL(IF($D$2:$D1174=D265,$A$2:$A$911*1.001),1),"")</f>
        <v/>
      </c>
      <c r="H265" s="31" t="str">
        <f aca="false" t="array" ref="H265:H265">IFERROR(SMALL(IF($D$2:$D1174=D265,$A$2:$A$911*1.0001),2),"")</f>
        <v/>
      </c>
      <c r="I265" s="31" t="str">
        <f aca="false" t="array" ref="I265:I265">IFERROR(SMALL(IF($D$2:$D1174=D265,$A$2:$A$911*1.00001),3),"")</f>
        <v/>
      </c>
      <c r="J265" s="31" t="str">
        <f aca="false" t="array" ref="J265:J265">IFERROR(SMALL(IF($D$2:$D1174=D265,$A$2:$A$911*1.000001),4),"")</f>
        <v/>
      </c>
      <c r="K265" s="31" t="str">
        <f aca="false">IF(A265&lt;&gt;"", IF(COUNT(G265:J265)=4, SUM(G265:J265), "No"), "")</f>
        <v>No</v>
      </c>
      <c r="L265" s="31" t="str">
        <f aca="false">IF(A265&lt;&gt;"", IF(COUNT(G265:I265)=3, SUM(G265:I265), "No"), "")</f>
        <v>No</v>
      </c>
      <c r="M265" s="31" t="str">
        <f aca="false">IF(A265&lt;&gt;"", IF(COUNT(G265:H265)=2, SUM(G265:H265), "No"), "")</f>
        <v>No</v>
      </c>
      <c r="N265" s="31" t="str">
        <f aca="false">Table1[[#This Row],[Club]]&amp;":"&amp;Table1[[#Headers],[Male]]</f>
        <v>:Male</v>
      </c>
      <c r="P265" s="22" t="n">
        <v>264</v>
      </c>
      <c r="Q265" s="22" t="str">
        <f aca="false">IFERROR(VLOOKUP(P$1&amp;":"&amp;P265,'Finish order'!$C:$K,6,FALSE()),"")</f>
        <v/>
      </c>
      <c r="R265" s="22" t="str">
        <f aca="false">IFERROR(VLOOKUP(P$1&amp;":"&amp;P265,'Finish order'!$C:$K,9,FALSE()),"")</f>
        <v/>
      </c>
      <c r="S265" s="22" t="str">
        <f aca="false">IFERROR(VLOOKUP(P$1&amp;":"&amp;P265,'Finish order'!$C:$K,7,FALSE()),"")</f>
        <v/>
      </c>
      <c r="T265" s="30" t="str">
        <f aca="false">IFERROR(VLOOKUP(P$1&amp;":"&amp;P265,'Finish order'!$C:$K,5,FALSE()),"")</f>
        <v/>
      </c>
      <c r="U265" s="22" t="str">
        <f aca="false">IFERROR(VLOOKUP(P$1&amp;":"&amp;P265,'Finish order'!$C:$K,4,FALSE()),"")</f>
        <v/>
      </c>
      <c r="V265" s="31" t="str">
        <f aca="false" t="array" ref="V265:V265">IFERROR(SMALL(IF($S$2:$S1174=S265,$P$2:$P$911*1.001),1),"")</f>
        <v/>
      </c>
      <c r="W265" s="31" t="str">
        <f aca="false" t="array" ref="W265:W265">IFERROR(SMALL(IF($S$2:$S1174=S265,$P$2:$P$911*1.0001),2),"")</f>
        <v/>
      </c>
      <c r="X265" s="31" t="str">
        <f aca="false" t="array" ref="X265:X265">IFERROR(SMALL(IF($S$2:$S1174=S265,$P$2:$P$911*1.00001),3),"")</f>
        <v/>
      </c>
      <c r="Y265" s="31" t="str">
        <f aca="false" t="array" ref="Y265:Y265">IFERROR(SMALL(IF($S$2:$S1174=S265,$P$2:$P$911*1.000001),4),"")</f>
        <v/>
      </c>
      <c r="Z265" s="31" t="str">
        <f aca="false">IF(P265&lt;&gt;"", IF(COUNT(V265:Y265)=4, SUM(V265:Y265), "No"), "")</f>
        <v>No</v>
      </c>
      <c r="AA265" s="31" t="str">
        <f aca="false">IF(P265&lt;&gt;"", IF(COUNT(V265:X265)=3, SUM(V265:X265), "No"), "")</f>
        <v>No</v>
      </c>
      <c r="AB265" s="31" t="str">
        <f aca="false">IF(P265&lt;&gt;"", IF(COUNT(V265:W265)=2, SUM(V265:W265), "No"), "")</f>
        <v>No</v>
      </c>
      <c r="AC265" s="31" t="str">
        <f aca="false">Table4[[#This Row],[Club]]&amp;":"&amp;Table4[[#Headers],[Female]]</f>
        <v>:Female</v>
      </c>
    </row>
    <row r="266" customFormat="false" ht="15" hidden="false" customHeight="false" outlineLevel="0" collapsed="false">
      <c r="A266" s="22" t="n">
        <v>265</v>
      </c>
      <c r="B266" s="22" t="str">
        <f aca="false">IFERROR(VLOOKUP($A$1&amp;":"&amp;A266,'Finish order'!C:K,6,FALSE()),"")</f>
        <v/>
      </c>
      <c r="C266" s="22" t="str">
        <f aca="false">IFERROR(VLOOKUP(A$1&amp;":"&amp;A266,'Finish order'!$C:$K,9,FALSE()),"")</f>
        <v/>
      </c>
      <c r="D266" s="22" t="str">
        <f aca="false">IFERROR(VLOOKUP(A$1&amp;":"&amp;A266,'Finish order'!$C:$K,7,FALSE()),"")</f>
        <v/>
      </c>
      <c r="E266" s="30" t="str">
        <f aca="false">IFERROR(VLOOKUP($A$1&amp;":"&amp;A266,'Finish order'!C:K,5,FALSE()),"")</f>
        <v/>
      </c>
      <c r="F266" s="22" t="str">
        <f aca="false">IFERROR(VLOOKUP($A$1&amp;":"&amp;A266,'Finish order'!C:K,4,FALSE()),"")</f>
        <v/>
      </c>
      <c r="G266" s="31" t="str">
        <f aca="false" t="array" ref="G266:G266">IFERROR(SMALL(IF($D$2:$D1175=D266,$A$2:$A$911*1.001),1),"")</f>
        <v/>
      </c>
      <c r="H266" s="31" t="str">
        <f aca="false" t="array" ref="H266:H266">IFERROR(SMALL(IF($D$2:$D1175=D266,$A$2:$A$911*1.0001),2),"")</f>
        <v/>
      </c>
      <c r="I266" s="31" t="str">
        <f aca="false" t="array" ref="I266:I266">IFERROR(SMALL(IF($D$2:$D1175=D266,$A$2:$A$911*1.00001),3),"")</f>
        <v/>
      </c>
      <c r="J266" s="31" t="str">
        <f aca="false" t="array" ref="J266:J266">IFERROR(SMALL(IF($D$2:$D1175=D266,$A$2:$A$911*1.000001),4),"")</f>
        <v/>
      </c>
      <c r="K266" s="31" t="str">
        <f aca="false">IF(A266&lt;&gt;"", IF(COUNT(G266:J266)=4, SUM(G266:J266), "No"), "")</f>
        <v>No</v>
      </c>
      <c r="L266" s="31" t="str">
        <f aca="false">IF(A266&lt;&gt;"", IF(COUNT(G266:I266)=3, SUM(G266:I266), "No"), "")</f>
        <v>No</v>
      </c>
      <c r="M266" s="31" t="str">
        <f aca="false">IF(A266&lt;&gt;"", IF(COUNT(G266:H266)=2, SUM(G266:H266), "No"), "")</f>
        <v>No</v>
      </c>
      <c r="N266" s="31" t="str">
        <f aca="false">Table1[[#This Row],[Club]]&amp;":"&amp;Table1[[#Headers],[Male]]</f>
        <v>:Male</v>
      </c>
      <c r="P266" s="22" t="n">
        <v>265</v>
      </c>
      <c r="Q266" s="22" t="str">
        <f aca="false">IFERROR(VLOOKUP(P$1&amp;":"&amp;P266,'Finish order'!$C:$K,6,FALSE()),"")</f>
        <v/>
      </c>
      <c r="R266" s="22" t="str">
        <f aca="false">IFERROR(VLOOKUP(P$1&amp;":"&amp;P266,'Finish order'!$C:$K,9,FALSE()),"")</f>
        <v/>
      </c>
      <c r="S266" s="22" t="str">
        <f aca="false">IFERROR(VLOOKUP(P$1&amp;":"&amp;P266,'Finish order'!$C:$K,7,FALSE()),"")</f>
        <v/>
      </c>
      <c r="T266" s="30" t="str">
        <f aca="false">IFERROR(VLOOKUP(P$1&amp;":"&amp;P266,'Finish order'!$C:$K,5,FALSE()),"")</f>
        <v/>
      </c>
      <c r="U266" s="22" t="str">
        <f aca="false">IFERROR(VLOOKUP(P$1&amp;":"&amp;P266,'Finish order'!$C:$K,4,FALSE()),"")</f>
        <v/>
      </c>
      <c r="V266" s="31" t="str">
        <f aca="false" t="array" ref="V266:V266">IFERROR(SMALL(IF($S$2:$S1175=S266,$P$2:$P$911*1.001),1),"")</f>
        <v/>
      </c>
      <c r="W266" s="31" t="str">
        <f aca="false" t="array" ref="W266:W266">IFERROR(SMALL(IF($S$2:$S1175=S266,$P$2:$P$911*1.0001),2),"")</f>
        <v/>
      </c>
      <c r="X266" s="31" t="str">
        <f aca="false" t="array" ref="X266:X266">IFERROR(SMALL(IF($S$2:$S1175=S266,$P$2:$P$911*1.00001),3),"")</f>
        <v/>
      </c>
      <c r="Y266" s="31" t="str">
        <f aca="false" t="array" ref="Y266:Y266">IFERROR(SMALL(IF($S$2:$S1175=S266,$P$2:$P$911*1.000001),4),"")</f>
        <v/>
      </c>
      <c r="Z266" s="31" t="str">
        <f aca="false">IF(P266&lt;&gt;"", IF(COUNT(V266:Y266)=4, SUM(V266:Y266), "No"), "")</f>
        <v>No</v>
      </c>
      <c r="AA266" s="31" t="str">
        <f aca="false">IF(P266&lt;&gt;"", IF(COUNT(V266:X266)=3, SUM(V266:X266), "No"), "")</f>
        <v>No</v>
      </c>
      <c r="AB266" s="31" t="str">
        <f aca="false">IF(P266&lt;&gt;"", IF(COUNT(V266:W266)=2, SUM(V266:W266), "No"), "")</f>
        <v>No</v>
      </c>
      <c r="AC266" s="31" t="str">
        <f aca="false">Table4[[#This Row],[Club]]&amp;":"&amp;Table4[[#Headers],[Female]]</f>
        <v>:Female</v>
      </c>
    </row>
    <row r="267" customFormat="false" ht="15" hidden="false" customHeight="false" outlineLevel="0" collapsed="false">
      <c r="A267" s="22" t="n">
        <v>266</v>
      </c>
      <c r="B267" s="22" t="str">
        <f aca="false">IFERROR(VLOOKUP($A$1&amp;":"&amp;A267,'Finish order'!C:K,6,FALSE()),"")</f>
        <v/>
      </c>
      <c r="C267" s="22" t="str">
        <f aca="false">IFERROR(VLOOKUP(A$1&amp;":"&amp;A267,'Finish order'!$C:$K,9,FALSE()),"")</f>
        <v/>
      </c>
      <c r="D267" s="22" t="str">
        <f aca="false">IFERROR(VLOOKUP(A$1&amp;":"&amp;A267,'Finish order'!$C:$K,7,FALSE()),"")</f>
        <v/>
      </c>
      <c r="E267" s="30" t="str">
        <f aca="false">IFERROR(VLOOKUP($A$1&amp;":"&amp;A267,'Finish order'!C:K,5,FALSE()),"")</f>
        <v/>
      </c>
      <c r="F267" s="22" t="str">
        <f aca="false">IFERROR(VLOOKUP($A$1&amp;":"&amp;A267,'Finish order'!C:K,4,FALSE()),"")</f>
        <v/>
      </c>
      <c r="G267" s="31" t="str">
        <f aca="false" t="array" ref="G267:G267">IFERROR(SMALL(IF($D$2:$D1176=D267,$A$2:$A$911*1.001),1),"")</f>
        <v/>
      </c>
      <c r="H267" s="31" t="str">
        <f aca="false" t="array" ref="H267:H267">IFERROR(SMALL(IF($D$2:$D1176=D267,$A$2:$A$911*1.0001),2),"")</f>
        <v/>
      </c>
      <c r="I267" s="31" t="str">
        <f aca="false" t="array" ref="I267:I267">IFERROR(SMALL(IF($D$2:$D1176=D267,$A$2:$A$911*1.00001),3),"")</f>
        <v/>
      </c>
      <c r="J267" s="31" t="str">
        <f aca="false" t="array" ref="J267:J267">IFERROR(SMALL(IF($D$2:$D1176=D267,$A$2:$A$911*1.000001),4),"")</f>
        <v/>
      </c>
      <c r="K267" s="31" t="str">
        <f aca="false">IF(A267&lt;&gt;"", IF(COUNT(G267:J267)=4, SUM(G267:J267), "No"), "")</f>
        <v>No</v>
      </c>
      <c r="L267" s="31" t="str">
        <f aca="false">IF(A267&lt;&gt;"", IF(COUNT(G267:I267)=3, SUM(G267:I267), "No"), "")</f>
        <v>No</v>
      </c>
      <c r="M267" s="31" t="str">
        <f aca="false">IF(A267&lt;&gt;"", IF(COUNT(G267:H267)=2, SUM(G267:H267), "No"), "")</f>
        <v>No</v>
      </c>
      <c r="N267" s="31" t="str">
        <f aca="false">Table1[[#This Row],[Club]]&amp;":"&amp;Table1[[#Headers],[Male]]</f>
        <v>:Male</v>
      </c>
      <c r="P267" s="22" t="n">
        <v>266</v>
      </c>
      <c r="Q267" s="22" t="str">
        <f aca="false">IFERROR(VLOOKUP(P$1&amp;":"&amp;P267,'Finish order'!$C:$K,6,FALSE()),"")</f>
        <v/>
      </c>
      <c r="R267" s="22" t="str">
        <f aca="false">IFERROR(VLOOKUP(P$1&amp;":"&amp;P267,'Finish order'!$C:$K,9,FALSE()),"")</f>
        <v/>
      </c>
      <c r="S267" s="22" t="str">
        <f aca="false">IFERROR(VLOOKUP(P$1&amp;":"&amp;P267,'Finish order'!$C:$K,7,FALSE()),"")</f>
        <v/>
      </c>
      <c r="T267" s="30" t="str">
        <f aca="false">IFERROR(VLOOKUP(P$1&amp;":"&amp;P267,'Finish order'!$C:$K,5,FALSE()),"")</f>
        <v/>
      </c>
      <c r="U267" s="22" t="str">
        <f aca="false">IFERROR(VLOOKUP(P$1&amp;":"&amp;P267,'Finish order'!$C:$K,4,FALSE()),"")</f>
        <v/>
      </c>
      <c r="V267" s="31" t="str">
        <f aca="false" t="array" ref="V267:V267">IFERROR(SMALL(IF($S$2:$S1176=S267,$P$2:$P$911*1.001),1),"")</f>
        <v/>
      </c>
      <c r="W267" s="31" t="str">
        <f aca="false" t="array" ref="W267:W267">IFERROR(SMALL(IF($S$2:$S1176=S267,$P$2:$P$911*1.0001),2),"")</f>
        <v/>
      </c>
      <c r="X267" s="31" t="str">
        <f aca="false" t="array" ref="X267:X267">IFERROR(SMALL(IF($S$2:$S1176=S267,$P$2:$P$911*1.00001),3),"")</f>
        <v/>
      </c>
      <c r="Y267" s="31" t="str">
        <f aca="false" t="array" ref="Y267:Y267">IFERROR(SMALL(IF($S$2:$S1176=S267,$P$2:$P$911*1.000001),4),"")</f>
        <v/>
      </c>
      <c r="Z267" s="31" t="str">
        <f aca="false">IF(P267&lt;&gt;"", IF(COUNT(V267:Y267)=4, SUM(V267:Y267), "No"), "")</f>
        <v>No</v>
      </c>
      <c r="AA267" s="31" t="str">
        <f aca="false">IF(P267&lt;&gt;"", IF(COUNT(V267:X267)=3, SUM(V267:X267), "No"), "")</f>
        <v>No</v>
      </c>
      <c r="AB267" s="31" t="str">
        <f aca="false">IF(P267&lt;&gt;"", IF(COUNT(V267:W267)=2, SUM(V267:W267), "No"), "")</f>
        <v>No</v>
      </c>
      <c r="AC267" s="31" t="str">
        <f aca="false">Table4[[#This Row],[Club]]&amp;":"&amp;Table4[[#Headers],[Female]]</f>
        <v>:Female</v>
      </c>
    </row>
    <row r="268" customFormat="false" ht="15" hidden="false" customHeight="false" outlineLevel="0" collapsed="false">
      <c r="A268" s="22" t="n">
        <v>267</v>
      </c>
      <c r="B268" s="22" t="str">
        <f aca="false">IFERROR(VLOOKUP($A$1&amp;":"&amp;A268,'Finish order'!C:K,6,FALSE()),"")</f>
        <v/>
      </c>
      <c r="C268" s="22" t="str">
        <f aca="false">IFERROR(VLOOKUP(A$1&amp;":"&amp;A268,'Finish order'!$C:$K,9,FALSE()),"")</f>
        <v/>
      </c>
      <c r="D268" s="22" t="str">
        <f aca="false">IFERROR(VLOOKUP(A$1&amp;":"&amp;A268,'Finish order'!$C:$K,7,FALSE()),"")</f>
        <v/>
      </c>
      <c r="E268" s="30" t="str">
        <f aca="false">IFERROR(VLOOKUP($A$1&amp;":"&amp;A268,'Finish order'!C:K,5,FALSE()),"")</f>
        <v/>
      </c>
      <c r="F268" s="22" t="str">
        <f aca="false">IFERROR(VLOOKUP($A$1&amp;":"&amp;A268,'Finish order'!C:K,4,FALSE()),"")</f>
        <v/>
      </c>
      <c r="G268" s="31" t="str">
        <f aca="false" t="array" ref="G268:G268">IFERROR(SMALL(IF($D$2:$D1177=D268,$A$2:$A$911*1.001),1),"")</f>
        <v/>
      </c>
      <c r="H268" s="31" t="str">
        <f aca="false" t="array" ref="H268:H268">IFERROR(SMALL(IF($D$2:$D1177=D268,$A$2:$A$911*1.0001),2),"")</f>
        <v/>
      </c>
      <c r="I268" s="31" t="str">
        <f aca="false" t="array" ref="I268:I268">IFERROR(SMALL(IF($D$2:$D1177=D268,$A$2:$A$911*1.00001),3),"")</f>
        <v/>
      </c>
      <c r="J268" s="31" t="str">
        <f aca="false" t="array" ref="J268:J268">IFERROR(SMALL(IF($D$2:$D1177=D268,$A$2:$A$911*1.000001),4),"")</f>
        <v/>
      </c>
      <c r="K268" s="31" t="str">
        <f aca="false">IF(A268&lt;&gt;"", IF(COUNT(G268:J268)=4, SUM(G268:J268), "No"), "")</f>
        <v>No</v>
      </c>
      <c r="L268" s="31" t="str">
        <f aca="false">IF(A268&lt;&gt;"", IF(COUNT(G268:I268)=3, SUM(G268:I268), "No"), "")</f>
        <v>No</v>
      </c>
      <c r="M268" s="31" t="str">
        <f aca="false">IF(A268&lt;&gt;"", IF(COUNT(G268:H268)=2, SUM(G268:H268), "No"), "")</f>
        <v>No</v>
      </c>
      <c r="N268" s="31" t="str">
        <f aca="false">Table1[[#This Row],[Club]]&amp;":"&amp;Table1[[#Headers],[Male]]</f>
        <v>:Male</v>
      </c>
      <c r="P268" s="22" t="n">
        <v>267</v>
      </c>
      <c r="Q268" s="22" t="str">
        <f aca="false">IFERROR(VLOOKUP(P$1&amp;":"&amp;P268,'Finish order'!$C:$K,6,FALSE()),"")</f>
        <v/>
      </c>
      <c r="R268" s="22" t="str">
        <f aca="false">IFERROR(VLOOKUP(P$1&amp;":"&amp;P268,'Finish order'!$C:$K,9,FALSE()),"")</f>
        <v/>
      </c>
      <c r="S268" s="22" t="str">
        <f aca="false">IFERROR(VLOOKUP(P$1&amp;":"&amp;P268,'Finish order'!$C:$K,7,FALSE()),"")</f>
        <v/>
      </c>
      <c r="T268" s="30" t="str">
        <f aca="false">IFERROR(VLOOKUP(P$1&amp;":"&amp;P268,'Finish order'!$C:$K,5,FALSE()),"")</f>
        <v/>
      </c>
      <c r="U268" s="22" t="str">
        <f aca="false">IFERROR(VLOOKUP(P$1&amp;":"&amp;P268,'Finish order'!$C:$K,4,FALSE()),"")</f>
        <v/>
      </c>
      <c r="V268" s="31" t="str">
        <f aca="false" t="array" ref="V268:V268">IFERROR(SMALL(IF($S$2:$S1177=S268,$P$2:$P$911*1.001),1),"")</f>
        <v/>
      </c>
      <c r="W268" s="31" t="str">
        <f aca="false" t="array" ref="W268:W268">IFERROR(SMALL(IF($S$2:$S1177=S268,$P$2:$P$911*1.0001),2),"")</f>
        <v/>
      </c>
      <c r="X268" s="31" t="str">
        <f aca="false" t="array" ref="X268:X268">IFERROR(SMALL(IF($S$2:$S1177=S268,$P$2:$P$911*1.00001),3),"")</f>
        <v/>
      </c>
      <c r="Y268" s="31" t="str">
        <f aca="false" t="array" ref="Y268:Y268">IFERROR(SMALL(IF($S$2:$S1177=S268,$P$2:$P$911*1.000001),4),"")</f>
        <v/>
      </c>
      <c r="Z268" s="31" t="str">
        <f aca="false">IF(P268&lt;&gt;"", IF(COUNT(V268:Y268)=4, SUM(V268:Y268), "No"), "")</f>
        <v>No</v>
      </c>
      <c r="AA268" s="31" t="str">
        <f aca="false">IF(P268&lt;&gt;"", IF(COUNT(V268:X268)=3, SUM(V268:X268), "No"), "")</f>
        <v>No</v>
      </c>
      <c r="AB268" s="31" t="str">
        <f aca="false">IF(P268&lt;&gt;"", IF(COUNT(V268:W268)=2, SUM(V268:W268), "No"), "")</f>
        <v>No</v>
      </c>
      <c r="AC268" s="31" t="str">
        <f aca="false">Table4[[#This Row],[Club]]&amp;":"&amp;Table4[[#Headers],[Female]]</f>
        <v>:Female</v>
      </c>
    </row>
    <row r="269" customFormat="false" ht="15" hidden="false" customHeight="false" outlineLevel="0" collapsed="false">
      <c r="A269" s="22" t="n">
        <v>268</v>
      </c>
      <c r="B269" s="22" t="str">
        <f aca="false">IFERROR(VLOOKUP($A$1&amp;":"&amp;A269,'Finish order'!C:K,6,FALSE()),"")</f>
        <v/>
      </c>
      <c r="C269" s="22" t="str">
        <f aca="false">IFERROR(VLOOKUP(A$1&amp;":"&amp;A269,'Finish order'!$C:$K,9,FALSE()),"")</f>
        <v/>
      </c>
      <c r="D269" s="22" t="str">
        <f aca="false">IFERROR(VLOOKUP(A$1&amp;":"&amp;A269,'Finish order'!$C:$K,7,FALSE()),"")</f>
        <v/>
      </c>
      <c r="E269" s="30" t="str">
        <f aca="false">IFERROR(VLOOKUP($A$1&amp;":"&amp;A269,'Finish order'!C:K,5,FALSE()),"")</f>
        <v/>
      </c>
      <c r="F269" s="22" t="str">
        <f aca="false">IFERROR(VLOOKUP($A$1&amp;":"&amp;A269,'Finish order'!C:K,4,FALSE()),"")</f>
        <v/>
      </c>
      <c r="G269" s="31" t="str">
        <f aca="false" t="array" ref="G269:G269">IFERROR(SMALL(IF($D$2:$D1178=D269,$A$2:$A$911*1.001),1),"")</f>
        <v/>
      </c>
      <c r="H269" s="31" t="str">
        <f aca="false" t="array" ref="H269:H269">IFERROR(SMALL(IF($D$2:$D1178=D269,$A$2:$A$911*1.0001),2),"")</f>
        <v/>
      </c>
      <c r="I269" s="31" t="str">
        <f aca="false" t="array" ref="I269:I269">IFERROR(SMALL(IF($D$2:$D1178=D269,$A$2:$A$911*1.00001),3),"")</f>
        <v/>
      </c>
      <c r="J269" s="31" t="str">
        <f aca="false" t="array" ref="J269:J269">IFERROR(SMALL(IF($D$2:$D1178=D269,$A$2:$A$911*1.000001),4),"")</f>
        <v/>
      </c>
      <c r="K269" s="31" t="str">
        <f aca="false">IF(A269&lt;&gt;"", IF(COUNT(G269:J269)=4, SUM(G269:J269), "No"), "")</f>
        <v>No</v>
      </c>
      <c r="L269" s="31" t="str">
        <f aca="false">IF(A269&lt;&gt;"", IF(COUNT(G269:I269)=3, SUM(G269:I269), "No"), "")</f>
        <v>No</v>
      </c>
      <c r="M269" s="31" t="str">
        <f aca="false">IF(A269&lt;&gt;"", IF(COUNT(G269:H269)=2, SUM(G269:H269), "No"), "")</f>
        <v>No</v>
      </c>
      <c r="N269" s="31" t="str">
        <f aca="false">Table1[[#This Row],[Club]]&amp;":"&amp;Table1[[#Headers],[Male]]</f>
        <v>:Male</v>
      </c>
      <c r="P269" s="22" t="n">
        <v>268</v>
      </c>
      <c r="Q269" s="22" t="str">
        <f aca="false">IFERROR(VLOOKUP(P$1&amp;":"&amp;P269,'Finish order'!$C:$K,6,FALSE()),"")</f>
        <v/>
      </c>
      <c r="R269" s="22" t="str">
        <f aca="false">IFERROR(VLOOKUP(P$1&amp;":"&amp;P269,'Finish order'!$C:$K,9,FALSE()),"")</f>
        <v/>
      </c>
      <c r="S269" s="22" t="str">
        <f aca="false">IFERROR(VLOOKUP(P$1&amp;":"&amp;P269,'Finish order'!$C:$K,7,FALSE()),"")</f>
        <v/>
      </c>
      <c r="T269" s="30" t="str">
        <f aca="false">IFERROR(VLOOKUP(P$1&amp;":"&amp;P269,'Finish order'!$C:$K,5,FALSE()),"")</f>
        <v/>
      </c>
      <c r="U269" s="22" t="str">
        <f aca="false">IFERROR(VLOOKUP(P$1&amp;":"&amp;P269,'Finish order'!$C:$K,4,FALSE()),"")</f>
        <v/>
      </c>
      <c r="V269" s="31" t="str">
        <f aca="false" t="array" ref="V269:V269">IFERROR(SMALL(IF($S$2:$S1178=S269,$P$2:$P$911*1.001),1),"")</f>
        <v/>
      </c>
      <c r="W269" s="31" t="str">
        <f aca="false" t="array" ref="W269:W269">IFERROR(SMALL(IF($S$2:$S1178=S269,$P$2:$P$911*1.0001),2),"")</f>
        <v/>
      </c>
      <c r="X269" s="31" t="str">
        <f aca="false" t="array" ref="X269:X269">IFERROR(SMALL(IF($S$2:$S1178=S269,$P$2:$P$911*1.00001),3),"")</f>
        <v/>
      </c>
      <c r="Y269" s="31" t="str">
        <f aca="false" t="array" ref="Y269:Y269">IFERROR(SMALL(IF($S$2:$S1178=S269,$P$2:$P$911*1.000001),4),"")</f>
        <v/>
      </c>
      <c r="Z269" s="31" t="str">
        <f aca="false">IF(P269&lt;&gt;"", IF(COUNT(V269:Y269)=4, SUM(V269:Y269), "No"), "")</f>
        <v>No</v>
      </c>
      <c r="AA269" s="31" t="str">
        <f aca="false">IF(P269&lt;&gt;"", IF(COUNT(V269:X269)=3, SUM(V269:X269), "No"), "")</f>
        <v>No</v>
      </c>
      <c r="AB269" s="31" t="str">
        <f aca="false">IF(P269&lt;&gt;"", IF(COUNT(V269:W269)=2, SUM(V269:W269), "No"), "")</f>
        <v>No</v>
      </c>
      <c r="AC269" s="31" t="str">
        <f aca="false">Table4[[#This Row],[Club]]&amp;":"&amp;Table4[[#Headers],[Female]]</f>
        <v>:Female</v>
      </c>
    </row>
    <row r="270" customFormat="false" ht="15" hidden="false" customHeight="false" outlineLevel="0" collapsed="false">
      <c r="A270" s="22" t="n">
        <v>269</v>
      </c>
      <c r="B270" s="22" t="str">
        <f aca="false">IFERROR(VLOOKUP($A$1&amp;":"&amp;A270,'Finish order'!C:K,6,FALSE()),"")</f>
        <v/>
      </c>
      <c r="C270" s="22" t="str">
        <f aca="false">IFERROR(VLOOKUP(A$1&amp;":"&amp;A270,'Finish order'!$C:$K,9,FALSE()),"")</f>
        <v/>
      </c>
      <c r="D270" s="22" t="str">
        <f aca="false">IFERROR(VLOOKUP(A$1&amp;":"&amp;A270,'Finish order'!$C:$K,7,FALSE()),"")</f>
        <v/>
      </c>
      <c r="E270" s="30" t="str">
        <f aca="false">IFERROR(VLOOKUP($A$1&amp;":"&amp;A270,'Finish order'!C:K,5,FALSE()),"")</f>
        <v/>
      </c>
      <c r="F270" s="22" t="str">
        <f aca="false">IFERROR(VLOOKUP($A$1&amp;":"&amp;A270,'Finish order'!C:K,4,FALSE()),"")</f>
        <v/>
      </c>
      <c r="G270" s="31" t="str">
        <f aca="false" t="array" ref="G270:G270">IFERROR(SMALL(IF($D$2:$D1179=D270,$A$2:$A$911*1.001),1),"")</f>
        <v/>
      </c>
      <c r="H270" s="31" t="str">
        <f aca="false" t="array" ref="H270:H270">IFERROR(SMALL(IF($D$2:$D1179=D270,$A$2:$A$911*1.0001),2),"")</f>
        <v/>
      </c>
      <c r="I270" s="31" t="str">
        <f aca="false" t="array" ref="I270:I270">IFERROR(SMALL(IF($D$2:$D1179=D270,$A$2:$A$911*1.00001),3),"")</f>
        <v/>
      </c>
      <c r="J270" s="31" t="str">
        <f aca="false" t="array" ref="J270:J270">IFERROR(SMALL(IF($D$2:$D1179=D270,$A$2:$A$911*1.000001),4),"")</f>
        <v/>
      </c>
      <c r="K270" s="31" t="str">
        <f aca="false">IF(A270&lt;&gt;"", IF(COUNT(G270:J270)=4, SUM(G270:J270), "No"), "")</f>
        <v>No</v>
      </c>
      <c r="L270" s="31" t="str">
        <f aca="false">IF(A270&lt;&gt;"", IF(COUNT(G270:I270)=3, SUM(G270:I270), "No"), "")</f>
        <v>No</v>
      </c>
      <c r="M270" s="31" t="str">
        <f aca="false">IF(A270&lt;&gt;"", IF(COUNT(G270:H270)=2, SUM(G270:H270), "No"), "")</f>
        <v>No</v>
      </c>
      <c r="N270" s="31" t="str">
        <f aca="false">Table1[[#This Row],[Club]]&amp;":"&amp;Table1[[#Headers],[Male]]</f>
        <v>:Male</v>
      </c>
      <c r="P270" s="22" t="n">
        <v>269</v>
      </c>
      <c r="Q270" s="22" t="str">
        <f aca="false">IFERROR(VLOOKUP(P$1&amp;":"&amp;P270,'Finish order'!$C:$K,6,FALSE()),"")</f>
        <v/>
      </c>
      <c r="R270" s="22" t="str">
        <f aca="false">IFERROR(VLOOKUP(P$1&amp;":"&amp;P270,'Finish order'!$C:$K,9,FALSE()),"")</f>
        <v/>
      </c>
      <c r="S270" s="22" t="str">
        <f aca="false">IFERROR(VLOOKUP(P$1&amp;":"&amp;P270,'Finish order'!$C:$K,7,FALSE()),"")</f>
        <v/>
      </c>
      <c r="T270" s="30" t="str">
        <f aca="false">IFERROR(VLOOKUP(P$1&amp;":"&amp;P270,'Finish order'!$C:$K,5,FALSE()),"")</f>
        <v/>
      </c>
      <c r="U270" s="22" t="str">
        <f aca="false">IFERROR(VLOOKUP(P$1&amp;":"&amp;P270,'Finish order'!$C:$K,4,FALSE()),"")</f>
        <v/>
      </c>
      <c r="V270" s="31" t="str">
        <f aca="false" t="array" ref="V270:V270">IFERROR(SMALL(IF($S$2:$S1179=S270,$P$2:$P$911*1.001),1),"")</f>
        <v/>
      </c>
      <c r="W270" s="31" t="str">
        <f aca="false" t="array" ref="W270:W270">IFERROR(SMALL(IF($S$2:$S1179=S270,$P$2:$P$911*1.0001),2),"")</f>
        <v/>
      </c>
      <c r="X270" s="31" t="str">
        <f aca="false" t="array" ref="X270:X270">IFERROR(SMALL(IF($S$2:$S1179=S270,$P$2:$P$911*1.00001),3),"")</f>
        <v/>
      </c>
      <c r="Y270" s="31" t="str">
        <f aca="false" t="array" ref="Y270:Y270">IFERROR(SMALL(IF($S$2:$S1179=S270,$P$2:$P$911*1.000001),4),"")</f>
        <v/>
      </c>
      <c r="Z270" s="31" t="str">
        <f aca="false">IF(P270&lt;&gt;"", IF(COUNT(V270:Y270)=4, SUM(V270:Y270), "No"), "")</f>
        <v>No</v>
      </c>
      <c r="AA270" s="31" t="str">
        <f aca="false">IF(P270&lt;&gt;"", IF(COUNT(V270:X270)=3, SUM(V270:X270), "No"), "")</f>
        <v>No</v>
      </c>
      <c r="AB270" s="31" t="str">
        <f aca="false">IF(P270&lt;&gt;"", IF(COUNT(V270:W270)=2, SUM(V270:W270), "No"), "")</f>
        <v>No</v>
      </c>
      <c r="AC270" s="31" t="str">
        <f aca="false">Table4[[#This Row],[Club]]&amp;":"&amp;Table4[[#Headers],[Female]]</f>
        <v>:Female</v>
      </c>
    </row>
    <row r="271" customFormat="false" ht="15" hidden="false" customHeight="false" outlineLevel="0" collapsed="false">
      <c r="A271" s="22" t="n">
        <v>270</v>
      </c>
      <c r="B271" s="22" t="str">
        <f aca="false">IFERROR(VLOOKUP($A$1&amp;":"&amp;A271,'Finish order'!C:K,6,FALSE()),"")</f>
        <v/>
      </c>
      <c r="C271" s="22" t="str">
        <f aca="false">IFERROR(VLOOKUP(A$1&amp;":"&amp;A271,'Finish order'!$C:$K,9,FALSE()),"")</f>
        <v/>
      </c>
      <c r="D271" s="22" t="str">
        <f aca="false">IFERROR(VLOOKUP(A$1&amp;":"&amp;A271,'Finish order'!$C:$K,7,FALSE()),"")</f>
        <v/>
      </c>
      <c r="E271" s="30" t="str">
        <f aca="false">IFERROR(VLOOKUP($A$1&amp;":"&amp;A271,'Finish order'!C:K,5,FALSE()),"")</f>
        <v/>
      </c>
      <c r="F271" s="22" t="str">
        <f aca="false">IFERROR(VLOOKUP($A$1&amp;":"&amp;A271,'Finish order'!C:K,4,FALSE()),"")</f>
        <v/>
      </c>
      <c r="G271" s="31" t="str">
        <f aca="false" t="array" ref="G271:G271">IFERROR(SMALL(IF($D$2:$D1180=D271,$A$2:$A$911*1.001),1),"")</f>
        <v/>
      </c>
      <c r="H271" s="31" t="str">
        <f aca="false" t="array" ref="H271:H271">IFERROR(SMALL(IF($D$2:$D1180=D271,$A$2:$A$911*1.0001),2),"")</f>
        <v/>
      </c>
      <c r="I271" s="31" t="str">
        <f aca="false" t="array" ref="I271:I271">IFERROR(SMALL(IF($D$2:$D1180=D271,$A$2:$A$911*1.00001),3),"")</f>
        <v/>
      </c>
      <c r="J271" s="31" t="str">
        <f aca="false" t="array" ref="J271:J271">IFERROR(SMALL(IF($D$2:$D1180=D271,$A$2:$A$911*1.000001),4),"")</f>
        <v/>
      </c>
      <c r="K271" s="31" t="str">
        <f aca="false">IF(A271&lt;&gt;"", IF(COUNT(G271:J271)=4, SUM(G271:J271), "No"), "")</f>
        <v>No</v>
      </c>
      <c r="L271" s="31" t="str">
        <f aca="false">IF(A271&lt;&gt;"", IF(COUNT(G271:I271)=3, SUM(G271:I271), "No"), "")</f>
        <v>No</v>
      </c>
      <c r="M271" s="31" t="str">
        <f aca="false">IF(A271&lt;&gt;"", IF(COUNT(G271:H271)=2, SUM(G271:H271), "No"), "")</f>
        <v>No</v>
      </c>
      <c r="N271" s="31" t="str">
        <f aca="false">Table1[[#This Row],[Club]]&amp;":"&amp;Table1[[#Headers],[Male]]</f>
        <v>:Male</v>
      </c>
      <c r="P271" s="22" t="n">
        <v>270</v>
      </c>
      <c r="Q271" s="22" t="str">
        <f aca="false">IFERROR(VLOOKUP(P$1&amp;":"&amp;P271,'Finish order'!$C:$K,6,FALSE()),"")</f>
        <v/>
      </c>
      <c r="R271" s="22" t="str">
        <f aca="false">IFERROR(VLOOKUP(P$1&amp;":"&amp;P271,'Finish order'!$C:$K,9,FALSE()),"")</f>
        <v/>
      </c>
      <c r="S271" s="22" t="str">
        <f aca="false">IFERROR(VLOOKUP(P$1&amp;":"&amp;P271,'Finish order'!$C:$K,7,FALSE()),"")</f>
        <v/>
      </c>
      <c r="T271" s="30" t="str">
        <f aca="false">IFERROR(VLOOKUP(P$1&amp;":"&amp;P271,'Finish order'!$C:$K,5,FALSE()),"")</f>
        <v/>
      </c>
      <c r="U271" s="22" t="str">
        <f aca="false">IFERROR(VLOOKUP(P$1&amp;":"&amp;P271,'Finish order'!$C:$K,4,FALSE()),"")</f>
        <v/>
      </c>
      <c r="V271" s="31" t="str">
        <f aca="false" t="array" ref="V271:V271">IFERROR(SMALL(IF($S$2:$S1180=S271,$P$2:$P$911*1.001),1),"")</f>
        <v/>
      </c>
      <c r="W271" s="31" t="str">
        <f aca="false" t="array" ref="W271:W271">IFERROR(SMALL(IF($S$2:$S1180=S271,$P$2:$P$911*1.0001),2),"")</f>
        <v/>
      </c>
      <c r="X271" s="31" t="str">
        <f aca="false" t="array" ref="X271:X271">IFERROR(SMALL(IF($S$2:$S1180=S271,$P$2:$P$911*1.00001),3),"")</f>
        <v/>
      </c>
      <c r="Y271" s="31" t="str">
        <f aca="false" t="array" ref="Y271:Y271">IFERROR(SMALL(IF($S$2:$S1180=S271,$P$2:$P$911*1.000001),4),"")</f>
        <v/>
      </c>
      <c r="Z271" s="31" t="str">
        <f aca="false">IF(P271&lt;&gt;"", IF(COUNT(V271:Y271)=4, SUM(V271:Y271), "No"), "")</f>
        <v>No</v>
      </c>
      <c r="AA271" s="31" t="str">
        <f aca="false">IF(P271&lt;&gt;"", IF(COUNT(V271:X271)=3, SUM(V271:X271), "No"), "")</f>
        <v>No</v>
      </c>
      <c r="AB271" s="31" t="str">
        <f aca="false">IF(P271&lt;&gt;"", IF(COUNT(V271:W271)=2, SUM(V271:W271), "No"), "")</f>
        <v>No</v>
      </c>
      <c r="AC271" s="31" t="str">
        <f aca="false">Table4[[#This Row],[Club]]&amp;":"&amp;Table4[[#Headers],[Female]]</f>
        <v>:Female</v>
      </c>
    </row>
    <row r="272" customFormat="false" ht="15" hidden="false" customHeight="false" outlineLevel="0" collapsed="false">
      <c r="A272" s="22" t="n">
        <v>271</v>
      </c>
      <c r="B272" s="22" t="str">
        <f aca="false">IFERROR(VLOOKUP($A$1&amp;":"&amp;A272,'Finish order'!C:K,6,FALSE()),"")</f>
        <v/>
      </c>
      <c r="C272" s="22" t="str">
        <f aca="false">IFERROR(VLOOKUP(A$1&amp;":"&amp;A272,'Finish order'!$C:$K,9,FALSE()),"")</f>
        <v/>
      </c>
      <c r="D272" s="22" t="str">
        <f aca="false">IFERROR(VLOOKUP(A$1&amp;":"&amp;A272,'Finish order'!$C:$K,7,FALSE()),"")</f>
        <v/>
      </c>
      <c r="E272" s="30" t="str">
        <f aca="false">IFERROR(VLOOKUP($A$1&amp;":"&amp;A272,'Finish order'!C:K,5,FALSE()),"")</f>
        <v/>
      </c>
      <c r="F272" s="22" t="str">
        <f aca="false">IFERROR(VLOOKUP($A$1&amp;":"&amp;A272,'Finish order'!C:K,4,FALSE()),"")</f>
        <v/>
      </c>
      <c r="G272" s="31" t="str">
        <f aca="false" t="array" ref="G272:G272">IFERROR(SMALL(IF($D$2:$D1181=D272,$A$2:$A$911*1.001),1),"")</f>
        <v/>
      </c>
      <c r="H272" s="31" t="str">
        <f aca="false" t="array" ref="H272:H272">IFERROR(SMALL(IF($D$2:$D1181=D272,$A$2:$A$911*1.0001),2),"")</f>
        <v/>
      </c>
      <c r="I272" s="31" t="str">
        <f aca="false" t="array" ref="I272:I272">IFERROR(SMALL(IF($D$2:$D1181=D272,$A$2:$A$911*1.00001),3),"")</f>
        <v/>
      </c>
      <c r="J272" s="31" t="str">
        <f aca="false" t="array" ref="J272:J272">IFERROR(SMALL(IF($D$2:$D1181=D272,$A$2:$A$911*1.000001),4),"")</f>
        <v/>
      </c>
      <c r="K272" s="31" t="str">
        <f aca="false">IF(A272&lt;&gt;"", IF(COUNT(G272:J272)=4, SUM(G272:J272), "No"), "")</f>
        <v>No</v>
      </c>
      <c r="L272" s="31" t="str">
        <f aca="false">IF(A272&lt;&gt;"", IF(COUNT(G272:I272)=3, SUM(G272:I272), "No"), "")</f>
        <v>No</v>
      </c>
      <c r="M272" s="31" t="str">
        <f aca="false">IF(A272&lt;&gt;"", IF(COUNT(G272:H272)=2, SUM(G272:H272), "No"), "")</f>
        <v>No</v>
      </c>
      <c r="N272" s="31" t="str">
        <f aca="false">Table1[[#This Row],[Club]]&amp;":"&amp;Table1[[#Headers],[Male]]</f>
        <v>:Male</v>
      </c>
      <c r="P272" s="22" t="n">
        <v>271</v>
      </c>
      <c r="Q272" s="22" t="str">
        <f aca="false">IFERROR(VLOOKUP(P$1&amp;":"&amp;P272,'Finish order'!$C:$K,6,FALSE()),"")</f>
        <v/>
      </c>
      <c r="R272" s="22" t="str">
        <f aca="false">IFERROR(VLOOKUP(P$1&amp;":"&amp;P272,'Finish order'!$C:$K,9,FALSE()),"")</f>
        <v/>
      </c>
      <c r="S272" s="22" t="str">
        <f aca="false">IFERROR(VLOOKUP(P$1&amp;":"&amp;P272,'Finish order'!$C:$K,7,FALSE()),"")</f>
        <v/>
      </c>
      <c r="T272" s="30" t="str">
        <f aca="false">IFERROR(VLOOKUP(P$1&amp;":"&amp;P272,'Finish order'!$C:$K,5,FALSE()),"")</f>
        <v/>
      </c>
      <c r="U272" s="22" t="str">
        <f aca="false">IFERROR(VLOOKUP(P$1&amp;":"&amp;P272,'Finish order'!$C:$K,4,FALSE()),"")</f>
        <v/>
      </c>
      <c r="V272" s="31" t="str">
        <f aca="false" t="array" ref="V272:V272">IFERROR(SMALL(IF($S$2:$S1181=S272,$P$2:$P$911*1.001),1),"")</f>
        <v/>
      </c>
      <c r="W272" s="31" t="str">
        <f aca="false" t="array" ref="W272:W272">IFERROR(SMALL(IF($S$2:$S1181=S272,$P$2:$P$911*1.0001),2),"")</f>
        <v/>
      </c>
      <c r="X272" s="31" t="str">
        <f aca="false" t="array" ref="X272:X272">IFERROR(SMALL(IF($S$2:$S1181=S272,$P$2:$P$911*1.00001),3),"")</f>
        <v/>
      </c>
      <c r="Y272" s="31" t="str">
        <f aca="false" t="array" ref="Y272:Y272">IFERROR(SMALL(IF($S$2:$S1181=S272,$P$2:$P$911*1.000001),4),"")</f>
        <v/>
      </c>
      <c r="Z272" s="31" t="str">
        <f aca="false">IF(P272&lt;&gt;"", IF(COUNT(V272:Y272)=4, SUM(V272:Y272), "No"), "")</f>
        <v>No</v>
      </c>
      <c r="AA272" s="31" t="str">
        <f aca="false">IF(P272&lt;&gt;"", IF(COUNT(V272:X272)=3, SUM(V272:X272), "No"), "")</f>
        <v>No</v>
      </c>
      <c r="AB272" s="31" t="str">
        <f aca="false">IF(P272&lt;&gt;"", IF(COUNT(V272:W272)=2, SUM(V272:W272), "No"), "")</f>
        <v>No</v>
      </c>
      <c r="AC272" s="31" t="str">
        <f aca="false">Table4[[#This Row],[Club]]&amp;":"&amp;Table4[[#Headers],[Female]]</f>
        <v>:Female</v>
      </c>
    </row>
    <row r="273" customFormat="false" ht="15" hidden="false" customHeight="false" outlineLevel="0" collapsed="false">
      <c r="A273" s="22" t="n">
        <v>272</v>
      </c>
      <c r="B273" s="22" t="str">
        <f aca="false">IFERROR(VLOOKUP($A$1&amp;":"&amp;A273,'Finish order'!C:K,6,FALSE()),"")</f>
        <v/>
      </c>
      <c r="C273" s="22" t="str">
        <f aca="false">IFERROR(VLOOKUP(A$1&amp;":"&amp;A273,'Finish order'!$C:$K,9,FALSE()),"")</f>
        <v/>
      </c>
      <c r="D273" s="22" t="str">
        <f aca="false">IFERROR(VLOOKUP(A$1&amp;":"&amp;A273,'Finish order'!$C:$K,7,FALSE()),"")</f>
        <v/>
      </c>
      <c r="E273" s="30" t="str">
        <f aca="false">IFERROR(VLOOKUP($A$1&amp;":"&amp;A273,'Finish order'!C:K,5,FALSE()),"")</f>
        <v/>
      </c>
      <c r="F273" s="22" t="str">
        <f aca="false">IFERROR(VLOOKUP($A$1&amp;":"&amp;A273,'Finish order'!C:K,4,FALSE()),"")</f>
        <v/>
      </c>
      <c r="G273" s="31" t="str">
        <f aca="false" t="array" ref="G273:G273">IFERROR(SMALL(IF($D$2:$D1182=D273,$A$2:$A$911*1.001),1),"")</f>
        <v/>
      </c>
      <c r="H273" s="31" t="str">
        <f aca="false" t="array" ref="H273:H273">IFERROR(SMALL(IF($D$2:$D1182=D273,$A$2:$A$911*1.0001),2),"")</f>
        <v/>
      </c>
      <c r="I273" s="31" t="str">
        <f aca="false" t="array" ref="I273:I273">IFERROR(SMALL(IF($D$2:$D1182=D273,$A$2:$A$911*1.00001),3),"")</f>
        <v/>
      </c>
      <c r="J273" s="31" t="str">
        <f aca="false" t="array" ref="J273:J273">IFERROR(SMALL(IF($D$2:$D1182=D273,$A$2:$A$911*1.000001),4),"")</f>
        <v/>
      </c>
      <c r="K273" s="31" t="str">
        <f aca="false">IF(A273&lt;&gt;"", IF(COUNT(G273:J273)=4, SUM(G273:J273), "No"), "")</f>
        <v>No</v>
      </c>
      <c r="L273" s="31" t="str">
        <f aca="false">IF(A273&lt;&gt;"", IF(COUNT(G273:I273)=3, SUM(G273:I273), "No"), "")</f>
        <v>No</v>
      </c>
      <c r="M273" s="31" t="str">
        <f aca="false">IF(A273&lt;&gt;"", IF(COUNT(G273:H273)=2, SUM(G273:H273), "No"), "")</f>
        <v>No</v>
      </c>
      <c r="N273" s="31" t="str">
        <f aca="false">Table1[[#This Row],[Club]]&amp;":"&amp;Table1[[#Headers],[Male]]</f>
        <v>:Male</v>
      </c>
      <c r="P273" s="22" t="n">
        <v>272</v>
      </c>
      <c r="Q273" s="22" t="str">
        <f aca="false">IFERROR(VLOOKUP(P$1&amp;":"&amp;P273,'Finish order'!$C:$K,6,FALSE()),"")</f>
        <v/>
      </c>
      <c r="R273" s="22" t="str">
        <f aca="false">IFERROR(VLOOKUP(P$1&amp;":"&amp;P273,'Finish order'!$C:$K,9,FALSE()),"")</f>
        <v/>
      </c>
      <c r="S273" s="22" t="str">
        <f aca="false">IFERROR(VLOOKUP(P$1&amp;":"&amp;P273,'Finish order'!$C:$K,7,FALSE()),"")</f>
        <v/>
      </c>
      <c r="T273" s="30" t="str">
        <f aca="false">IFERROR(VLOOKUP(P$1&amp;":"&amp;P273,'Finish order'!$C:$K,5,FALSE()),"")</f>
        <v/>
      </c>
      <c r="U273" s="22" t="str">
        <f aca="false">IFERROR(VLOOKUP(P$1&amp;":"&amp;P273,'Finish order'!$C:$K,4,FALSE()),"")</f>
        <v/>
      </c>
      <c r="V273" s="31" t="str">
        <f aca="false" t="array" ref="V273:V273">IFERROR(SMALL(IF($S$2:$S1182=S273,$P$2:$P$911*1.001),1),"")</f>
        <v/>
      </c>
      <c r="W273" s="31" t="str">
        <f aca="false" t="array" ref="W273:W273">IFERROR(SMALL(IF($S$2:$S1182=S273,$P$2:$P$911*1.0001),2),"")</f>
        <v/>
      </c>
      <c r="X273" s="31" t="str">
        <f aca="false" t="array" ref="X273:X273">IFERROR(SMALL(IF($S$2:$S1182=S273,$P$2:$P$911*1.00001),3),"")</f>
        <v/>
      </c>
      <c r="Y273" s="31" t="str">
        <f aca="false" t="array" ref="Y273:Y273">IFERROR(SMALL(IF($S$2:$S1182=S273,$P$2:$P$911*1.000001),4),"")</f>
        <v/>
      </c>
      <c r="Z273" s="31" t="str">
        <f aca="false">IF(P273&lt;&gt;"", IF(COUNT(V273:Y273)=4, SUM(V273:Y273), "No"), "")</f>
        <v>No</v>
      </c>
      <c r="AA273" s="31" t="str">
        <f aca="false">IF(P273&lt;&gt;"", IF(COUNT(V273:X273)=3, SUM(V273:X273), "No"), "")</f>
        <v>No</v>
      </c>
      <c r="AB273" s="31" t="str">
        <f aca="false">IF(P273&lt;&gt;"", IF(COUNT(V273:W273)=2, SUM(V273:W273), "No"), "")</f>
        <v>No</v>
      </c>
      <c r="AC273" s="31" t="str">
        <f aca="false">Table4[[#This Row],[Club]]&amp;":"&amp;Table4[[#Headers],[Female]]</f>
        <v>:Female</v>
      </c>
    </row>
    <row r="274" customFormat="false" ht="15" hidden="false" customHeight="false" outlineLevel="0" collapsed="false">
      <c r="A274" s="22" t="n">
        <v>273</v>
      </c>
      <c r="B274" s="22" t="str">
        <f aca="false">IFERROR(VLOOKUP($A$1&amp;":"&amp;A274,'Finish order'!C:K,6,FALSE()),"")</f>
        <v/>
      </c>
      <c r="C274" s="22" t="str">
        <f aca="false">IFERROR(VLOOKUP(A$1&amp;":"&amp;A274,'Finish order'!$C:$K,9,FALSE()),"")</f>
        <v/>
      </c>
      <c r="D274" s="22" t="str">
        <f aca="false">IFERROR(VLOOKUP(A$1&amp;":"&amp;A274,'Finish order'!$C:$K,7,FALSE()),"")</f>
        <v/>
      </c>
      <c r="E274" s="30" t="str">
        <f aca="false">IFERROR(VLOOKUP($A$1&amp;":"&amp;A274,'Finish order'!C:K,5,FALSE()),"")</f>
        <v/>
      </c>
      <c r="F274" s="22" t="str">
        <f aca="false">IFERROR(VLOOKUP($A$1&amp;":"&amp;A274,'Finish order'!C:K,4,FALSE()),"")</f>
        <v/>
      </c>
      <c r="G274" s="31" t="str">
        <f aca="false" t="array" ref="G274:G274">IFERROR(SMALL(IF($D$2:$D1183=D274,$A$2:$A$911*1.001),1),"")</f>
        <v/>
      </c>
      <c r="H274" s="31" t="str">
        <f aca="false" t="array" ref="H274:H274">IFERROR(SMALL(IF($D$2:$D1183=D274,$A$2:$A$911*1.0001),2),"")</f>
        <v/>
      </c>
      <c r="I274" s="31" t="str">
        <f aca="false" t="array" ref="I274:I274">IFERROR(SMALL(IF($D$2:$D1183=D274,$A$2:$A$911*1.00001),3),"")</f>
        <v/>
      </c>
      <c r="J274" s="31" t="str">
        <f aca="false" t="array" ref="J274:J274">IFERROR(SMALL(IF($D$2:$D1183=D274,$A$2:$A$911*1.000001),4),"")</f>
        <v/>
      </c>
      <c r="K274" s="31" t="str">
        <f aca="false">IF(A274&lt;&gt;"", IF(COUNT(G274:J274)=4, SUM(G274:J274), "No"), "")</f>
        <v>No</v>
      </c>
      <c r="L274" s="31" t="str">
        <f aca="false">IF(A274&lt;&gt;"", IF(COUNT(G274:I274)=3, SUM(G274:I274), "No"), "")</f>
        <v>No</v>
      </c>
      <c r="M274" s="31" t="str">
        <f aca="false">IF(A274&lt;&gt;"", IF(COUNT(G274:H274)=2, SUM(G274:H274), "No"), "")</f>
        <v>No</v>
      </c>
      <c r="N274" s="31" t="str">
        <f aca="false">Table1[[#This Row],[Club]]&amp;":"&amp;Table1[[#Headers],[Male]]</f>
        <v>:Male</v>
      </c>
      <c r="P274" s="22" t="n">
        <v>273</v>
      </c>
      <c r="Q274" s="22" t="str">
        <f aca="false">IFERROR(VLOOKUP(P$1&amp;":"&amp;P274,'Finish order'!$C:$K,6,FALSE()),"")</f>
        <v/>
      </c>
      <c r="R274" s="22" t="str">
        <f aca="false">IFERROR(VLOOKUP(P$1&amp;":"&amp;P274,'Finish order'!$C:$K,9,FALSE()),"")</f>
        <v/>
      </c>
      <c r="S274" s="22" t="str">
        <f aca="false">IFERROR(VLOOKUP(P$1&amp;":"&amp;P274,'Finish order'!$C:$K,7,FALSE()),"")</f>
        <v/>
      </c>
      <c r="T274" s="30" t="str">
        <f aca="false">IFERROR(VLOOKUP(P$1&amp;":"&amp;P274,'Finish order'!$C:$K,5,FALSE()),"")</f>
        <v/>
      </c>
      <c r="U274" s="22" t="str">
        <f aca="false">IFERROR(VLOOKUP(P$1&amp;":"&amp;P274,'Finish order'!$C:$K,4,FALSE()),"")</f>
        <v/>
      </c>
      <c r="V274" s="31" t="str">
        <f aca="false" t="array" ref="V274:V274">IFERROR(SMALL(IF($S$2:$S1183=S274,$P$2:$P$911*1.001),1),"")</f>
        <v/>
      </c>
      <c r="W274" s="31" t="str">
        <f aca="false" t="array" ref="W274:W274">IFERROR(SMALL(IF($S$2:$S1183=S274,$P$2:$P$911*1.0001),2),"")</f>
        <v/>
      </c>
      <c r="X274" s="31" t="str">
        <f aca="false" t="array" ref="X274:X274">IFERROR(SMALL(IF($S$2:$S1183=S274,$P$2:$P$911*1.00001),3),"")</f>
        <v/>
      </c>
      <c r="Y274" s="31" t="str">
        <f aca="false" t="array" ref="Y274:Y274">IFERROR(SMALL(IF($S$2:$S1183=S274,$P$2:$P$911*1.000001),4),"")</f>
        <v/>
      </c>
      <c r="Z274" s="31" t="str">
        <f aca="false">IF(P274&lt;&gt;"", IF(COUNT(V274:Y274)=4, SUM(V274:Y274), "No"), "")</f>
        <v>No</v>
      </c>
      <c r="AA274" s="31" t="str">
        <f aca="false">IF(P274&lt;&gt;"", IF(COUNT(V274:X274)=3, SUM(V274:X274), "No"), "")</f>
        <v>No</v>
      </c>
      <c r="AB274" s="31" t="str">
        <f aca="false">IF(P274&lt;&gt;"", IF(COUNT(V274:W274)=2, SUM(V274:W274), "No"), "")</f>
        <v>No</v>
      </c>
      <c r="AC274" s="31" t="str">
        <f aca="false">Table4[[#This Row],[Club]]&amp;":"&amp;Table4[[#Headers],[Female]]</f>
        <v>:Female</v>
      </c>
    </row>
    <row r="275" customFormat="false" ht="15" hidden="false" customHeight="false" outlineLevel="0" collapsed="false">
      <c r="A275" s="22" t="n">
        <v>274</v>
      </c>
      <c r="B275" s="22" t="str">
        <f aca="false">IFERROR(VLOOKUP($A$1&amp;":"&amp;A275,'Finish order'!C:K,6,FALSE()),"")</f>
        <v/>
      </c>
      <c r="C275" s="22" t="str">
        <f aca="false">IFERROR(VLOOKUP(A$1&amp;":"&amp;A275,'Finish order'!$C:$K,9,FALSE()),"")</f>
        <v/>
      </c>
      <c r="D275" s="22" t="str">
        <f aca="false">IFERROR(VLOOKUP(A$1&amp;":"&amp;A275,'Finish order'!$C:$K,7,FALSE()),"")</f>
        <v/>
      </c>
      <c r="E275" s="30" t="str">
        <f aca="false">IFERROR(VLOOKUP($A$1&amp;":"&amp;A275,'Finish order'!C:K,5,FALSE()),"")</f>
        <v/>
      </c>
      <c r="F275" s="22" t="str">
        <f aca="false">IFERROR(VLOOKUP($A$1&amp;":"&amp;A275,'Finish order'!C:K,4,FALSE()),"")</f>
        <v/>
      </c>
      <c r="G275" s="31" t="str">
        <f aca="false" t="array" ref="G275:G275">IFERROR(SMALL(IF($D$2:$D1184=D275,$A$2:$A$911*1.001),1),"")</f>
        <v/>
      </c>
      <c r="H275" s="31" t="str">
        <f aca="false" t="array" ref="H275:H275">IFERROR(SMALL(IF($D$2:$D1184=D275,$A$2:$A$911*1.0001),2),"")</f>
        <v/>
      </c>
      <c r="I275" s="31" t="str">
        <f aca="false" t="array" ref="I275:I275">IFERROR(SMALL(IF($D$2:$D1184=D275,$A$2:$A$911*1.00001),3),"")</f>
        <v/>
      </c>
      <c r="J275" s="31" t="str">
        <f aca="false" t="array" ref="J275:J275">IFERROR(SMALL(IF($D$2:$D1184=D275,$A$2:$A$911*1.000001),4),"")</f>
        <v/>
      </c>
      <c r="K275" s="31" t="str">
        <f aca="false">IF(A275&lt;&gt;"", IF(COUNT(G275:J275)=4, SUM(G275:J275), "No"), "")</f>
        <v>No</v>
      </c>
      <c r="L275" s="31" t="str">
        <f aca="false">IF(A275&lt;&gt;"", IF(COUNT(G275:I275)=3, SUM(G275:I275), "No"), "")</f>
        <v>No</v>
      </c>
      <c r="M275" s="31" t="str">
        <f aca="false">IF(A275&lt;&gt;"", IF(COUNT(G275:H275)=2, SUM(G275:H275), "No"), "")</f>
        <v>No</v>
      </c>
      <c r="N275" s="31" t="str">
        <f aca="false">Table1[[#This Row],[Club]]&amp;":"&amp;Table1[[#Headers],[Male]]</f>
        <v>:Male</v>
      </c>
      <c r="P275" s="22" t="n">
        <v>274</v>
      </c>
      <c r="Q275" s="22" t="str">
        <f aca="false">IFERROR(VLOOKUP(P$1&amp;":"&amp;P275,'Finish order'!$C:$K,6,FALSE()),"")</f>
        <v/>
      </c>
      <c r="R275" s="22" t="str">
        <f aca="false">IFERROR(VLOOKUP(P$1&amp;":"&amp;P275,'Finish order'!$C:$K,9,FALSE()),"")</f>
        <v/>
      </c>
      <c r="S275" s="22" t="str">
        <f aca="false">IFERROR(VLOOKUP(P$1&amp;":"&amp;P275,'Finish order'!$C:$K,7,FALSE()),"")</f>
        <v/>
      </c>
      <c r="T275" s="30" t="str">
        <f aca="false">IFERROR(VLOOKUP(P$1&amp;":"&amp;P275,'Finish order'!$C:$K,5,FALSE()),"")</f>
        <v/>
      </c>
      <c r="U275" s="22" t="str">
        <f aca="false">IFERROR(VLOOKUP(P$1&amp;":"&amp;P275,'Finish order'!$C:$K,4,FALSE()),"")</f>
        <v/>
      </c>
      <c r="V275" s="31" t="str">
        <f aca="false" t="array" ref="V275:V275">IFERROR(SMALL(IF($S$2:$S1184=S275,$P$2:$P$911*1.001),1),"")</f>
        <v/>
      </c>
      <c r="W275" s="31" t="str">
        <f aca="false" t="array" ref="W275:W275">IFERROR(SMALL(IF($S$2:$S1184=S275,$P$2:$P$911*1.0001),2),"")</f>
        <v/>
      </c>
      <c r="X275" s="31" t="str">
        <f aca="false" t="array" ref="X275:X275">IFERROR(SMALL(IF($S$2:$S1184=S275,$P$2:$P$911*1.00001),3),"")</f>
        <v/>
      </c>
      <c r="Y275" s="31" t="str">
        <f aca="false" t="array" ref="Y275:Y275">IFERROR(SMALL(IF($S$2:$S1184=S275,$P$2:$P$911*1.000001),4),"")</f>
        <v/>
      </c>
      <c r="Z275" s="31" t="str">
        <f aca="false">IF(P275&lt;&gt;"", IF(COUNT(V275:Y275)=4, SUM(V275:Y275), "No"), "")</f>
        <v>No</v>
      </c>
      <c r="AA275" s="31" t="str">
        <f aca="false">IF(P275&lt;&gt;"", IF(COUNT(V275:X275)=3, SUM(V275:X275), "No"), "")</f>
        <v>No</v>
      </c>
      <c r="AB275" s="31" t="str">
        <f aca="false">IF(P275&lt;&gt;"", IF(COUNT(V275:W275)=2, SUM(V275:W275), "No"), "")</f>
        <v>No</v>
      </c>
      <c r="AC275" s="31" t="str">
        <f aca="false">Table4[[#This Row],[Club]]&amp;":"&amp;Table4[[#Headers],[Female]]</f>
        <v>:Female</v>
      </c>
    </row>
    <row r="276" customFormat="false" ht="15" hidden="false" customHeight="false" outlineLevel="0" collapsed="false">
      <c r="A276" s="22" t="n">
        <v>275</v>
      </c>
      <c r="B276" s="22" t="str">
        <f aca="false">IFERROR(VLOOKUP($A$1&amp;":"&amp;A276,'Finish order'!C:K,6,FALSE()),"")</f>
        <v/>
      </c>
      <c r="C276" s="22" t="str">
        <f aca="false">IFERROR(VLOOKUP(A$1&amp;":"&amp;A276,'Finish order'!$C:$K,9,FALSE()),"")</f>
        <v/>
      </c>
      <c r="D276" s="22" t="str">
        <f aca="false">IFERROR(VLOOKUP(A$1&amp;":"&amp;A276,'Finish order'!$C:$K,7,FALSE()),"")</f>
        <v/>
      </c>
      <c r="E276" s="30" t="str">
        <f aca="false">IFERROR(VLOOKUP($A$1&amp;":"&amp;A276,'Finish order'!C:K,5,FALSE()),"")</f>
        <v/>
      </c>
      <c r="F276" s="22" t="str">
        <f aca="false">IFERROR(VLOOKUP($A$1&amp;":"&amp;A276,'Finish order'!C:K,4,FALSE()),"")</f>
        <v/>
      </c>
      <c r="G276" s="31" t="str">
        <f aca="false" t="array" ref="G276:G276">IFERROR(SMALL(IF($D$2:$D1185=D276,$A$2:$A$911*1.001),1),"")</f>
        <v/>
      </c>
      <c r="H276" s="31" t="str">
        <f aca="false" t="array" ref="H276:H276">IFERROR(SMALL(IF($D$2:$D1185=D276,$A$2:$A$911*1.0001),2),"")</f>
        <v/>
      </c>
      <c r="I276" s="31" t="str">
        <f aca="false" t="array" ref="I276:I276">IFERROR(SMALL(IF($D$2:$D1185=D276,$A$2:$A$911*1.00001),3),"")</f>
        <v/>
      </c>
      <c r="J276" s="31" t="str">
        <f aca="false" t="array" ref="J276:J276">IFERROR(SMALL(IF($D$2:$D1185=D276,$A$2:$A$911*1.000001),4),"")</f>
        <v/>
      </c>
      <c r="K276" s="31" t="str">
        <f aca="false">IF(A276&lt;&gt;"", IF(COUNT(G276:J276)=4, SUM(G276:J276), "No"), "")</f>
        <v>No</v>
      </c>
      <c r="L276" s="31" t="str">
        <f aca="false">IF(A276&lt;&gt;"", IF(COUNT(G276:I276)=3, SUM(G276:I276), "No"), "")</f>
        <v>No</v>
      </c>
      <c r="M276" s="31" t="str">
        <f aca="false">IF(A276&lt;&gt;"", IF(COUNT(G276:H276)=2, SUM(G276:H276), "No"), "")</f>
        <v>No</v>
      </c>
      <c r="N276" s="31" t="str">
        <f aca="false">Table1[[#This Row],[Club]]&amp;":"&amp;Table1[[#Headers],[Male]]</f>
        <v>:Male</v>
      </c>
      <c r="P276" s="22" t="n">
        <v>275</v>
      </c>
      <c r="Q276" s="22" t="str">
        <f aca="false">IFERROR(VLOOKUP(P$1&amp;":"&amp;P276,'Finish order'!$C:$K,6,FALSE()),"")</f>
        <v/>
      </c>
      <c r="R276" s="22" t="str">
        <f aca="false">IFERROR(VLOOKUP(P$1&amp;":"&amp;P276,'Finish order'!$C:$K,9,FALSE()),"")</f>
        <v/>
      </c>
      <c r="S276" s="22" t="str">
        <f aca="false">IFERROR(VLOOKUP(P$1&amp;":"&amp;P276,'Finish order'!$C:$K,7,FALSE()),"")</f>
        <v/>
      </c>
      <c r="T276" s="30" t="str">
        <f aca="false">IFERROR(VLOOKUP(P$1&amp;":"&amp;P276,'Finish order'!$C:$K,5,FALSE()),"")</f>
        <v/>
      </c>
      <c r="U276" s="22" t="str">
        <f aca="false">IFERROR(VLOOKUP(P$1&amp;":"&amp;P276,'Finish order'!$C:$K,4,FALSE()),"")</f>
        <v/>
      </c>
      <c r="V276" s="31" t="str">
        <f aca="false" t="array" ref="V276:V276">IFERROR(SMALL(IF($S$2:$S1185=S276,$P$2:$P$911*1.001),1),"")</f>
        <v/>
      </c>
      <c r="W276" s="31" t="str">
        <f aca="false" t="array" ref="W276:W276">IFERROR(SMALL(IF($S$2:$S1185=S276,$P$2:$P$911*1.0001),2),"")</f>
        <v/>
      </c>
      <c r="X276" s="31" t="str">
        <f aca="false" t="array" ref="X276:X276">IFERROR(SMALL(IF($S$2:$S1185=S276,$P$2:$P$911*1.00001),3),"")</f>
        <v/>
      </c>
      <c r="Y276" s="31" t="str">
        <f aca="false" t="array" ref="Y276:Y276">IFERROR(SMALL(IF($S$2:$S1185=S276,$P$2:$P$911*1.000001),4),"")</f>
        <v/>
      </c>
      <c r="Z276" s="31" t="str">
        <f aca="false">IF(P276&lt;&gt;"", IF(COUNT(V276:Y276)=4, SUM(V276:Y276), "No"), "")</f>
        <v>No</v>
      </c>
      <c r="AA276" s="31" t="str">
        <f aca="false">IF(P276&lt;&gt;"", IF(COUNT(V276:X276)=3, SUM(V276:X276), "No"), "")</f>
        <v>No</v>
      </c>
      <c r="AB276" s="31" t="str">
        <f aca="false">IF(P276&lt;&gt;"", IF(COUNT(V276:W276)=2, SUM(V276:W276), "No"), "")</f>
        <v>No</v>
      </c>
      <c r="AC276" s="31" t="str">
        <f aca="false">Table4[[#This Row],[Club]]&amp;":"&amp;Table4[[#Headers],[Female]]</f>
        <v>:Female</v>
      </c>
    </row>
    <row r="277" customFormat="false" ht="15" hidden="false" customHeight="false" outlineLevel="0" collapsed="false">
      <c r="A277" s="22" t="n">
        <v>276</v>
      </c>
      <c r="B277" s="22" t="str">
        <f aca="false">IFERROR(VLOOKUP($A$1&amp;":"&amp;A277,'Finish order'!C:K,6,FALSE()),"")</f>
        <v/>
      </c>
      <c r="C277" s="22" t="str">
        <f aca="false">IFERROR(VLOOKUP(A$1&amp;":"&amp;A277,'Finish order'!$C:$K,9,FALSE()),"")</f>
        <v/>
      </c>
      <c r="D277" s="22" t="str">
        <f aca="false">IFERROR(VLOOKUP(A$1&amp;":"&amp;A277,'Finish order'!$C:$K,7,FALSE()),"")</f>
        <v/>
      </c>
      <c r="E277" s="30" t="str">
        <f aca="false">IFERROR(VLOOKUP($A$1&amp;":"&amp;A277,'Finish order'!C:K,5,FALSE()),"")</f>
        <v/>
      </c>
      <c r="F277" s="22" t="str">
        <f aca="false">IFERROR(VLOOKUP($A$1&amp;":"&amp;A277,'Finish order'!C:K,4,FALSE()),"")</f>
        <v/>
      </c>
      <c r="G277" s="31" t="str">
        <f aca="false" t="array" ref="G277:G277">IFERROR(SMALL(IF($D$2:$D1186=D277,$A$2:$A$911*1.001),1),"")</f>
        <v/>
      </c>
      <c r="H277" s="31" t="str">
        <f aca="false" t="array" ref="H277:H277">IFERROR(SMALL(IF($D$2:$D1186=D277,$A$2:$A$911*1.0001),2),"")</f>
        <v/>
      </c>
      <c r="I277" s="31" t="str">
        <f aca="false" t="array" ref="I277:I277">IFERROR(SMALL(IF($D$2:$D1186=D277,$A$2:$A$911*1.00001),3),"")</f>
        <v/>
      </c>
      <c r="J277" s="31" t="str">
        <f aca="false" t="array" ref="J277:J277">IFERROR(SMALL(IF($D$2:$D1186=D277,$A$2:$A$911*1.000001),4),"")</f>
        <v/>
      </c>
      <c r="K277" s="31" t="str">
        <f aca="false">IF(A277&lt;&gt;"", IF(COUNT(G277:J277)=4, SUM(G277:J277), "No"), "")</f>
        <v>No</v>
      </c>
      <c r="L277" s="31" t="str">
        <f aca="false">IF(A277&lt;&gt;"", IF(COUNT(G277:I277)=3, SUM(G277:I277), "No"), "")</f>
        <v>No</v>
      </c>
      <c r="M277" s="31" t="str">
        <f aca="false">IF(A277&lt;&gt;"", IF(COUNT(G277:H277)=2, SUM(G277:H277), "No"), "")</f>
        <v>No</v>
      </c>
      <c r="N277" s="31" t="str">
        <f aca="false">Table1[[#This Row],[Club]]&amp;":"&amp;Table1[[#Headers],[Male]]</f>
        <v>:Male</v>
      </c>
      <c r="P277" s="22" t="n">
        <v>276</v>
      </c>
      <c r="Q277" s="22" t="str">
        <f aca="false">IFERROR(VLOOKUP(P$1&amp;":"&amp;P277,'Finish order'!$C:$K,6,FALSE()),"")</f>
        <v/>
      </c>
      <c r="R277" s="22" t="str">
        <f aca="false">IFERROR(VLOOKUP(P$1&amp;":"&amp;P277,'Finish order'!$C:$K,9,FALSE()),"")</f>
        <v/>
      </c>
      <c r="S277" s="22" t="str">
        <f aca="false">IFERROR(VLOOKUP(P$1&amp;":"&amp;P277,'Finish order'!$C:$K,7,FALSE()),"")</f>
        <v/>
      </c>
      <c r="T277" s="30" t="str">
        <f aca="false">IFERROR(VLOOKUP(P$1&amp;":"&amp;P277,'Finish order'!$C:$K,5,FALSE()),"")</f>
        <v/>
      </c>
      <c r="U277" s="22" t="str">
        <f aca="false">IFERROR(VLOOKUP(P$1&amp;":"&amp;P277,'Finish order'!$C:$K,4,FALSE()),"")</f>
        <v/>
      </c>
      <c r="V277" s="31" t="str">
        <f aca="false" t="array" ref="V277:V277">IFERROR(SMALL(IF($S$2:$S1186=S277,$P$2:$P$911*1.001),1),"")</f>
        <v/>
      </c>
      <c r="W277" s="31" t="str">
        <f aca="false" t="array" ref="W277:W277">IFERROR(SMALL(IF($S$2:$S1186=S277,$P$2:$P$911*1.0001),2),"")</f>
        <v/>
      </c>
      <c r="X277" s="31" t="str">
        <f aca="false" t="array" ref="X277:X277">IFERROR(SMALL(IF($S$2:$S1186=S277,$P$2:$P$911*1.00001),3),"")</f>
        <v/>
      </c>
      <c r="Y277" s="31" t="str">
        <f aca="false" t="array" ref="Y277:Y277">IFERROR(SMALL(IF($S$2:$S1186=S277,$P$2:$P$911*1.000001),4),"")</f>
        <v/>
      </c>
      <c r="Z277" s="31" t="str">
        <f aca="false">IF(P277&lt;&gt;"", IF(COUNT(V277:Y277)=4, SUM(V277:Y277), "No"), "")</f>
        <v>No</v>
      </c>
      <c r="AA277" s="31" t="str">
        <f aca="false">IF(P277&lt;&gt;"", IF(COUNT(V277:X277)=3, SUM(V277:X277), "No"), "")</f>
        <v>No</v>
      </c>
      <c r="AB277" s="31" t="str">
        <f aca="false">IF(P277&lt;&gt;"", IF(COUNT(V277:W277)=2, SUM(V277:W277), "No"), "")</f>
        <v>No</v>
      </c>
      <c r="AC277" s="31" t="str">
        <f aca="false">Table4[[#This Row],[Club]]&amp;":"&amp;Table4[[#Headers],[Female]]</f>
        <v>:Female</v>
      </c>
    </row>
    <row r="278" customFormat="false" ht="15" hidden="false" customHeight="false" outlineLevel="0" collapsed="false">
      <c r="A278" s="22" t="n">
        <v>277</v>
      </c>
      <c r="B278" s="22" t="str">
        <f aca="false">IFERROR(VLOOKUP($A$1&amp;":"&amp;A278,'Finish order'!C:K,6,FALSE()),"")</f>
        <v/>
      </c>
      <c r="C278" s="22" t="str">
        <f aca="false">IFERROR(VLOOKUP(A$1&amp;":"&amp;A278,'Finish order'!$C:$K,9,FALSE()),"")</f>
        <v/>
      </c>
      <c r="D278" s="22" t="str">
        <f aca="false">IFERROR(VLOOKUP(A$1&amp;":"&amp;A278,'Finish order'!$C:$K,7,FALSE()),"")</f>
        <v/>
      </c>
      <c r="E278" s="30" t="str">
        <f aca="false">IFERROR(VLOOKUP($A$1&amp;":"&amp;A278,'Finish order'!C:K,5,FALSE()),"")</f>
        <v/>
      </c>
      <c r="F278" s="22" t="str">
        <f aca="false">IFERROR(VLOOKUP($A$1&amp;":"&amp;A278,'Finish order'!C:K,4,FALSE()),"")</f>
        <v/>
      </c>
      <c r="G278" s="31" t="str">
        <f aca="false" t="array" ref="G278:G278">IFERROR(SMALL(IF($D$2:$D1187=D278,$A$2:$A$911*1.001),1),"")</f>
        <v/>
      </c>
      <c r="H278" s="31" t="str">
        <f aca="false" t="array" ref="H278:H278">IFERROR(SMALL(IF($D$2:$D1187=D278,$A$2:$A$911*1.0001),2),"")</f>
        <v/>
      </c>
      <c r="I278" s="31" t="str">
        <f aca="false" t="array" ref="I278:I278">IFERROR(SMALL(IF($D$2:$D1187=D278,$A$2:$A$911*1.00001),3),"")</f>
        <v/>
      </c>
      <c r="J278" s="31" t="str">
        <f aca="false" t="array" ref="J278:J278">IFERROR(SMALL(IF($D$2:$D1187=D278,$A$2:$A$911*1.000001),4),"")</f>
        <v/>
      </c>
      <c r="K278" s="31" t="str">
        <f aca="false">IF(A278&lt;&gt;"", IF(COUNT(G278:J278)=4, SUM(G278:J278), "No"), "")</f>
        <v>No</v>
      </c>
      <c r="L278" s="31" t="str">
        <f aca="false">IF(A278&lt;&gt;"", IF(COUNT(G278:I278)=3, SUM(G278:I278), "No"), "")</f>
        <v>No</v>
      </c>
      <c r="M278" s="31" t="str">
        <f aca="false">IF(A278&lt;&gt;"", IF(COUNT(G278:H278)=2, SUM(G278:H278), "No"), "")</f>
        <v>No</v>
      </c>
      <c r="N278" s="31" t="str">
        <f aca="false">Table1[[#This Row],[Club]]&amp;":"&amp;Table1[[#Headers],[Male]]</f>
        <v>:Male</v>
      </c>
      <c r="P278" s="22" t="n">
        <v>277</v>
      </c>
      <c r="Q278" s="22" t="str">
        <f aca="false">IFERROR(VLOOKUP(P$1&amp;":"&amp;P278,'Finish order'!$C:$K,6,FALSE()),"")</f>
        <v/>
      </c>
      <c r="R278" s="22" t="str">
        <f aca="false">IFERROR(VLOOKUP(P$1&amp;":"&amp;P278,'Finish order'!$C:$K,9,FALSE()),"")</f>
        <v/>
      </c>
      <c r="S278" s="22" t="str">
        <f aca="false">IFERROR(VLOOKUP(P$1&amp;":"&amp;P278,'Finish order'!$C:$K,7,FALSE()),"")</f>
        <v/>
      </c>
      <c r="T278" s="30" t="str">
        <f aca="false">IFERROR(VLOOKUP(P$1&amp;":"&amp;P278,'Finish order'!$C:$K,5,FALSE()),"")</f>
        <v/>
      </c>
      <c r="U278" s="22" t="str">
        <f aca="false">IFERROR(VLOOKUP(P$1&amp;":"&amp;P278,'Finish order'!$C:$K,4,FALSE()),"")</f>
        <v/>
      </c>
      <c r="V278" s="31" t="str">
        <f aca="false" t="array" ref="V278:V278">IFERROR(SMALL(IF($S$2:$S1187=S278,$P$2:$P$911*1.001),1),"")</f>
        <v/>
      </c>
      <c r="W278" s="31" t="str">
        <f aca="false" t="array" ref="W278:W278">IFERROR(SMALL(IF($S$2:$S1187=S278,$P$2:$P$911*1.0001),2),"")</f>
        <v/>
      </c>
      <c r="X278" s="31" t="str">
        <f aca="false" t="array" ref="X278:X278">IFERROR(SMALL(IF($S$2:$S1187=S278,$P$2:$P$911*1.00001),3),"")</f>
        <v/>
      </c>
      <c r="Y278" s="31" t="str">
        <f aca="false" t="array" ref="Y278:Y278">IFERROR(SMALL(IF($S$2:$S1187=S278,$P$2:$P$911*1.000001),4),"")</f>
        <v/>
      </c>
      <c r="Z278" s="31" t="str">
        <f aca="false">IF(P278&lt;&gt;"", IF(COUNT(V278:Y278)=4, SUM(V278:Y278), "No"), "")</f>
        <v>No</v>
      </c>
      <c r="AA278" s="31" t="str">
        <f aca="false">IF(P278&lt;&gt;"", IF(COUNT(V278:X278)=3, SUM(V278:X278), "No"), "")</f>
        <v>No</v>
      </c>
      <c r="AB278" s="31" t="str">
        <f aca="false">IF(P278&lt;&gt;"", IF(COUNT(V278:W278)=2, SUM(V278:W278), "No"), "")</f>
        <v>No</v>
      </c>
      <c r="AC278" s="31" t="str">
        <f aca="false">Table4[[#This Row],[Club]]&amp;":"&amp;Table4[[#Headers],[Female]]</f>
        <v>:Female</v>
      </c>
    </row>
    <row r="279" customFormat="false" ht="15" hidden="false" customHeight="false" outlineLevel="0" collapsed="false">
      <c r="A279" s="22" t="n">
        <v>278</v>
      </c>
      <c r="B279" s="22" t="str">
        <f aca="false">IFERROR(VLOOKUP($A$1&amp;":"&amp;A279,'Finish order'!C:K,6,FALSE()),"")</f>
        <v/>
      </c>
      <c r="C279" s="22" t="str">
        <f aca="false">IFERROR(VLOOKUP(A$1&amp;":"&amp;A279,'Finish order'!$C:$K,9,FALSE()),"")</f>
        <v/>
      </c>
      <c r="D279" s="22" t="str">
        <f aca="false">IFERROR(VLOOKUP(A$1&amp;":"&amp;A279,'Finish order'!$C:$K,7,FALSE()),"")</f>
        <v/>
      </c>
      <c r="E279" s="30" t="str">
        <f aca="false">IFERROR(VLOOKUP($A$1&amp;":"&amp;A279,'Finish order'!C:K,5,FALSE()),"")</f>
        <v/>
      </c>
      <c r="F279" s="22" t="str">
        <f aca="false">IFERROR(VLOOKUP($A$1&amp;":"&amp;A279,'Finish order'!C:K,4,FALSE()),"")</f>
        <v/>
      </c>
      <c r="G279" s="31" t="str">
        <f aca="false" t="array" ref="G279:G279">IFERROR(SMALL(IF($D$2:$D1188=D279,$A$2:$A$911*1.001),1),"")</f>
        <v/>
      </c>
      <c r="H279" s="31" t="str">
        <f aca="false" t="array" ref="H279:H279">IFERROR(SMALL(IF($D$2:$D1188=D279,$A$2:$A$911*1.0001),2),"")</f>
        <v/>
      </c>
      <c r="I279" s="31" t="str">
        <f aca="false" t="array" ref="I279:I279">IFERROR(SMALL(IF($D$2:$D1188=D279,$A$2:$A$911*1.00001),3),"")</f>
        <v/>
      </c>
      <c r="J279" s="31" t="str">
        <f aca="false" t="array" ref="J279:J279">IFERROR(SMALL(IF($D$2:$D1188=D279,$A$2:$A$911*1.000001),4),"")</f>
        <v/>
      </c>
      <c r="K279" s="31" t="str">
        <f aca="false">IF(A279&lt;&gt;"", IF(COUNT(G279:J279)=4, SUM(G279:J279), "No"), "")</f>
        <v>No</v>
      </c>
      <c r="L279" s="31" t="str">
        <f aca="false">IF(A279&lt;&gt;"", IF(COUNT(G279:I279)=3, SUM(G279:I279), "No"), "")</f>
        <v>No</v>
      </c>
      <c r="M279" s="31" t="str">
        <f aca="false">IF(A279&lt;&gt;"", IF(COUNT(G279:H279)=2, SUM(G279:H279), "No"), "")</f>
        <v>No</v>
      </c>
      <c r="N279" s="31" t="str">
        <f aca="false">Table1[[#This Row],[Club]]&amp;":"&amp;Table1[[#Headers],[Male]]</f>
        <v>:Male</v>
      </c>
      <c r="P279" s="22" t="n">
        <v>278</v>
      </c>
      <c r="Q279" s="22" t="str">
        <f aca="false">IFERROR(VLOOKUP(P$1&amp;":"&amp;P279,'Finish order'!$C:$K,6,FALSE()),"")</f>
        <v/>
      </c>
      <c r="R279" s="22" t="str">
        <f aca="false">IFERROR(VLOOKUP(P$1&amp;":"&amp;P279,'Finish order'!$C:$K,9,FALSE()),"")</f>
        <v/>
      </c>
      <c r="S279" s="22" t="str">
        <f aca="false">IFERROR(VLOOKUP(P$1&amp;":"&amp;P279,'Finish order'!$C:$K,7,FALSE()),"")</f>
        <v/>
      </c>
      <c r="T279" s="30" t="str">
        <f aca="false">IFERROR(VLOOKUP(P$1&amp;":"&amp;P279,'Finish order'!$C:$K,5,FALSE()),"")</f>
        <v/>
      </c>
      <c r="U279" s="22" t="str">
        <f aca="false">IFERROR(VLOOKUP(P$1&amp;":"&amp;P279,'Finish order'!$C:$K,4,FALSE()),"")</f>
        <v/>
      </c>
      <c r="V279" s="31" t="str">
        <f aca="false" t="array" ref="V279:V279">IFERROR(SMALL(IF($S$2:$S1188=S279,$P$2:$P$911*1.001),1),"")</f>
        <v/>
      </c>
      <c r="W279" s="31" t="str">
        <f aca="false" t="array" ref="W279:W279">IFERROR(SMALL(IF($S$2:$S1188=S279,$P$2:$P$911*1.0001),2),"")</f>
        <v/>
      </c>
      <c r="X279" s="31" t="str">
        <f aca="false" t="array" ref="X279:X279">IFERROR(SMALL(IF($S$2:$S1188=S279,$P$2:$P$911*1.00001),3),"")</f>
        <v/>
      </c>
      <c r="Y279" s="31" t="str">
        <f aca="false" t="array" ref="Y279:Y279">IFERROR(SMALL(IF($S$2:$S1188=S279,$P$2:$P$911*1.000001),4),"")</f>
        <v/>
      </c>
      <c r="Z279" s="31" t="str">
        <f aca="false">IF(P279&lt;&gt;"", IF(COUNT(V279:Y279)=4, SUM(V279:Y279), "No"), "")</f>
        <v>No</v>
      </c>
      <c r="AA279" s="31" t="str">
        <f aca="false">IF(P279&lt;&gt;"", IF(COUNT(V279:X279)=3, SUM(V279:X279), "No"), "")</f>
        <v>No</v>
      </c>
      <c r="AB279" s="31" t="str">
        <f aca="false">IF(P279&lt;&gt;"", IF(COUNT(V279:W279)=2, SUM(V279:W279), "No"), "")</f>
        <v>No</v>
      </c>
      <c r="AC279" s="31" t="str">
        <f aca="false">Table4[[#This Row],[Club]]&amp;":"&amp;Table4[[#Headers],[Female]]</f>
        <v>:Female</v>
      </c>
    </row>
    <row r="280" customFormat="false" ht="15" hidden="false" customHeight="false" outlineLevel="0" collapsed="false">
      <c r="A280" s="22" t="n">
        <v>279</v>
      </c>
      <c r="B280" s="22" t="str">
        <f aca="false">IFERROR(VLOOKUP($A$1&amp;":"&amp;A280,'Finish order'!C:K,6,FALSE()),"")</f>
        <v/>
      </c>
      <c r="C280" s="22" t="str">
        <f aca="false">IFERROR(VLOOKUP(A$1&amp;":"&amp;A280,'Finish order'!$C:$K,9,FALSE()),"")</f>
        <v/>
      </c>
      <c r="D280" s="22" t="str">
        <f aca="false">IFERROR(VLOOKUP(A$1&amp;":"&amp;A280,'Finish order'!$C:$K,7,FALSE()),"")</f>
        <v/>
      </c>
      <c r="E280" s="30" t="str">
        <f aca="false">IFERROR(VLOOKUP($A$1&amp;":"&amp;A280,'Finish order'!C:K,5,FALSE()),"")</f>
        <v/>
      </c>
      <c r="F280" s="22" t="str">
        <f aca="false">IFERROR(VLOOKUP($A$1&amp;":"&amp;A280,'Finish order'!C:K,4,FALSE()),"")</f>
        <v/>
      </c>
      <c r="G280" s="31" t="str">
        <f aca="false" t="array" ref="G280:G280">IFERROR(SMALL(IF($D$2:$D1189=D280,$A$2:$A$911*1.001),1),"")</f>
        <v/>
      </c>
      <c r="H280" s="31" t="str">
        <f aca="false" t="array" ref="H280:H280">IFERROR(SMALL(IF($D$2:$D1189=D280,$A$2:$A$911*1.0001),2),"")</f>
        <v/>
      </c>
      <c r="I280" s="31" t="str">
        <f aca="false" t="array" ref="I280:I280">IFERROR(SMALL(IF($D$2:$D1189=D280,$A$2:$A$911*1.00001),3),"")</f>
        <v/>
      </c>
      <c r="J280" s="31" t="str">
        <f aca="false" t="array" ref="J280:J280">IFERROR(SMALL(IF($D$2:$D1189=D280,$A$2:$A$911*1.000001),4),"")</f>
        <v/>
      </c>
      <c r="K280" s="31" t="str">
        <f aca="false">IF(A280&lt;&gt;"", IF(COUNT(G280:J280)=4, SUM(G280:J280), "No"), "")</f>
        <v>No</v>
      </c>
      <c r="L280" s="31" t="str">
        <f aca="false">IF(A280&lt;&gt;"", IF(COUNT(G280:I280)=3, SUM(G280:I280), "No"), "")</f>
        <v>No</v>
      </c>
      <c r="M280" s="31" t="str">
        <f aca="false">IF(A280&lt;&gt;"", IF(COUNT(G280:H280)=2, SUM(G280:H280), "No"), "")</f>
        <v>No</v>
      </c>
      <c r="N280" s="31" t="str">
        <f aca="false">Table1[[#This Row],[Club]]&amp;":"&amp;Table1[[#Headers],[Male]]</f>
        <v>:Male</v>
      </c>
      <c r="P280" s="22" t="n">
        <v>279</v>
      </c>
      <c r="Q280" s="22" t="str">
        <f aca="false">IFERROR(VLOOKUP(P$1&amp;":"&amp;P280,'Finish order'!$C:$K,6,FALSE()),"")</f>
        <v/>
      </c>
      <c r="R280" s="22" t="str">
        <f aca="false">IFERROR(VLOOKUP(P$1&amp;":"&amp;P280,'Finish order'!$C:$K,9,FALSE()),"")</f>
        <v/>
      </c>
      <c r="S280" s="22" t="str">
        <f aca="false">IFERROR(VLOOKUP(P$1&amp;":"&amp;P280,'Finish order'!$C:$K,7,FALSE()),"")</f>
        <v/>
      </c>
      <c r="T280" s="30" t="str">
        <f aca="false">IFERROR(VLOOKUP(P$1&amp;":"&amp;P280,'Finish order'!$C:$K,5,FALSE()),"")</f>
        <v/>
      </c>
      <c r="U280" s="22" t="str">
        <f aca="false">IFERROR(VLOOKUP(P$1&amp;":"&amp;P280,'Finish order'!$C:$K,4,FALSE()),"")</f>
        <v/>
      </c>
      <c r="V280" s="31" t="str">
        <f aca="false" t="array" ref="V280:V280">IFERROR(SMALL(IF($S$2:$S1189=S280,$P$2:$P$911*1.001),1),"")</f>
        <v/>
      </c>
      <c r="W280" s="31" t="str">
        <f aca="false" t="array" ref="W280:W280">IFERROR(SMALL(IF($S$2:$S1189=S280,$P$2:$P$911*1.0001),2),"")</f>
        <v/>
      </c>
      <c r="X280" s="31" t="str">
        <f aca="false" t="array" ref="X280:X280">IFERROR(SMALL(IF($S$2:$S1189=S280,$P$2:$P$911*1.00001),3),"")</f>
        <v/>
      </c>
      <c r="Y280" s="31" t="str">
        <f aca="false" t="array" ref="Y280:Y280">IFERROR(SMALL(IF($S$2:$S1189=S280,$P$2:$P$911*1.000001),4),"")</f>
        <v/>
      </c>
      <c r="Z280" s="31" t="str">
        <f aca="false">IF(P280&lt;&gt;"", IF(COUNT(V280:Y280)=4, SUM(V280:Y280), "No"), "")</f>
        <v>No</v>
      </c>
      <c r="AA280" s="31" t="str">
        <f aca="false">IF(P280&lt;&gt;"", IF(COUNT(V280:X280)=3, SUM(V280:X280), "No"), "")</f>
        <v>No</v>
      </c>
      <c r="AB280" s="31" t="str">
        <f aca="false">IF(P280&lt;&gt;"", IF(COUNT(V280:W280)=2, SUM(V280:W280), "No"), "")</f>
        <v>No</v>
      </c>
      <c r="AC280" s="31" t="str">
        <f aca="false">Table4[[#This Row],[Club]]&amp;":"&amp;Table4[[#Headers],[Female]]</f>
        <v>:Female</v>
      </c>
    </row>
    <row r="281" customFormat="false" ht="15" hidden="false" customHeight="false" outlineLevel="0" collapsed="false">
      <c r="A281" s="22" t="n">
        <v>280</v>
      </c>
      <c r="B281" s="22" t="str">
        <f aca="false">IFERROR(VLOOKUP($A$1&amp;":"&amp;A281,'Finish order'!C:K,6,FALSE()),"")</f>
        <v/>
      </c>
      <c r="C281" s="22" t="str">
        <f aca="false">IFERROR(VLOOKUP(A$1&amp;":"&amp;A281,'Finish order'!$C:$K,9,FALSE()),"")</f>
        <v/>
      </c>
      <c r="D281" s="22" t="str">
        <f aca="false">IFERROR(VLOOKUP(A$1&amp;":"&amp;A281,'Finish order'!$C:$K,7,FALSE()),"")</f>
        <v/>
      </c>
      <c r="E281" s="30" t="str">
        <f aca="false">IFERROR(VLOOKUP($A$1&amp;":"&amp;A281,'Finish order'!C:K,5,FALSE()),"")</f>
        <v/>
      </c>
      <c r="F281" s="22" t="str">
        <f aca="false">IFERROR(VLOOKUP($A$1&amp;":"&amp;A281,'Finish order'!C:K,4,FALSE()),"")</f>
        <v/>
      </c>
      <c r="G281" s="31" t="str">
        <f aca="false" t="array" ref="G281:G281">IFERROR(SMALL(IF($D$2:$D1190=D281,$A$2:$A$911*1.001),1),"")</f>
        <v/>
      </c>
      <c r="H281" s="31" t="str">
        <f aca="false" t="array" ref="H281:H281">IFERROR(SMALL(IF($D$2:$D1190=D281,$A$2:$A$911*1.0001),2),"")</f>
        <v/>
      </c>
      <c r="I281" s="31" t="str">
        <f aca="false" t="array" ref="I281:I281">IFERROR(SMALL(IF($D$2:$D1190=D281,$A$2:$A$911*1.00001),3),"")</f>
        <v/>
      </c>
      <c r="J281" s="31" t="str">
        <f aca="false" t="array" ref="J281:J281">IFERROR(SMALL(IF($D$2:$D1190=D281,$A$2:$A$911*1.000001),4),"")</f>
        <v/>
      </c>
      <c r="K281" s="31" t="str">
        <f aca="false">IF(A281&lt;&gt;"", IF(COUNT(G281:J281)=4, SUM(G281:J281), "No"), "")</f>
        <v>No</v>
      </c>
      <c r="L281" s="31" t="str">
        <f aca="false">IF(A281&lt;&gt;"", IF(COUNT(G281:I281)=3, SUM(G281:I281), "No"), "")</f>
        <v>No</v>
      </c>
      <c r="M281" s="31" t="str">
        <f aca="false">IF(A281&lt;&gt;"", IF(COUNT(G281:H281)=2, SUM(G281:H281), "No"), "")</f>
        <v>No</v>
      </c>
      <c r="N281" s="31" t="str">
        <f aca="false">Table1[[#This Row],[Club]]&amp;":"&amp;Table1[[#Headers],[Male]]</f>
        <v>:Male</v>
      </c>
      <c r="P281" s="22" t="n">
        <v>280</v>
      </c>
      <c r="Q281" s="22" t="str">
        <f aca="false">IFERROR(VLOOKUP(P$1&amp;":"&amp;P281,'Finish order'!$C:$K,6,FALSE()),"")</f>
        <v/>
      </c>
      <c r="R281" s="22" t="str">
        <f aca="false">IFERROR(VLOOKUP(P$1&amp;":"&amp;P281,'Finish order'!$C:$K,9,FALSE()),"")</f>
        <v/>
      </c>
      <c r="S281" s="22" t="str">
        <f aca="false">IFERROR(VLOOKUP(P$1&amp;":"&amp;P281,'Finish order'!$C:$K,7,FALSE()),"")</f>
        <v/>
      </c>
      <c r="T281" s="30" t="str">
        <f aca="false">IFERROR(VLOOKUP(P$1&amp;":"&amp;P281,'Finish order'!$C:$K,5,FALSE()),"")</f>
        <v/>
      </c>
      <c r="U281" s="22" t="str">
        <f aca="false">IFERROR(VLOOKUP(P$1&amp;":"&amp;P281,'Finish order'!$C:$K,4,FALSE()),"")</f>
        <v/>
      </c>
      <c r="V281" s="31" t="str">
        <f aca="false" t="array" ref="V281:V281">IFERROR(SMALL(IF($S$2:$S1190=S281,$P$2:$P$911*1.001),1),"")</f>
        <v/>
      </c>
      <c r="W281" s="31" t="str">
        <f aca="false" t="array" ref="W281:W281">IFERROR(SMALL(IF($S$2:$S1190=S281,$P$2:$P$911*1.0001),2),"")</f>
        <v/>
      </c>
      <c r="X281" s="31" t="str">
        <f aca="false" t="array" ref="X281:X281">IFERROR(SMALL(IF($S$2:$S1190=S281,$P$2:$P$911*1.00001),3),"")</f>
        <v/>
      </c>
      <c r="Y281" s="31" t="str">
        <f aca="false" t="array" ref="Y281:Y281">IFERROR(SMALL(IF($S$2:$S1190=S281,$P$2:$P$911*1.000001),4),"")</f>
        <v/>
      </c>
      <c r="Z281" s="31" t="str">
        <f aca="false">IF(P281&lt;&gt;"", IF(COUNT(V281:Y281)=4, SUM(V281:Y281), "No"), "")</f>
        <v>No</v>
      </c>
      <c r="AA281" s="31" t="str">
        <f aca="false">IF(P281&lt;&gt;"", IF(COUNT(V281:X281)=3, SUM(V281:X281), "No"), "")</f>
        <v>No</v>
      </c>
      <c r="AB281" s="31" t="str">
        <f aca="false">IF(P281&lt;&gt;"", IF(COUNT(V281:W281)=2, SUM(V281:W281), "No"), "")</f>
        <v>No</v>
      </c>
      <c r="AC281" s="31" t="str">
        <f aca="false">Table4[[#This Row],[Club]]&amp;":"&amp;Table4[[#Headers],[Female]]</f>
        <v>:Female</v>
      </c>
    </row>
    <row r="282" customFormat="false" ht="15" hidden="false" customHeight="false" outlineLevel="0" collapsed="false">
      <c r="A282" s="22" t="n">
        <v>281</v>
      </c>
      <c r="B282" s="22" t="str">
        <f aca="false">IFERROR(VLOOKUP($A$1&amp;":"&amp;A282,'Finish order'!C:K,6,FALSE()),"")</f>
        <v/>
      </c>
      <c r="C282" s="22" t="str">
        <f aca="false">IFERROR(VLOOKUP(A$1&amp;":"&amp;A282,'Finish order'!$C:$K,9,FALSE()),"")</f>
        <v/>
      </c>
      <c r="D282" s="22" t="str">
        <f aca="false">IFERROR(VLOOKUP(A$1&amp;":"&amp;A282,'Finish order'!$C:$K,7,FALSE()),"")</f>
        <v/>
      </c>
      <c r="E282" s="30" t="str">
        <f aca="false">IFERROR(VLOOKUP($A$1&amp;":"&amp;A282,'Finish order'!C:K,5,FALSE()),"")</f>
        <v/>
      </c>
      <c r="F282" s="22" t="str">
        <f aca="false">IFERROR(VLOOKUP($A$1&amp;":"&amp;A282,'Finish order'!C:K,4,FALSE()),"")</f>
        <v/>
      </c>
      <c r="G282" s="31" t="str">
        <f aca="false" t="array" ref="G282:G282">IFERROR(SMALL(IF($D$2:$D1191=D282,$A$2:$A$911*1.001),1),"")</f>
        <v/>
      </c>
      <c r="H282" s="31" t="str">
        <f aca="false" t="array" ref="H282:H282">IFERROR(SMALL(IF($D$2:$D1191=D282,$A$2:$A$911*1.0001),2),"")</f>
        <v/>
      </c>
      <c r="I282" s="31" t="str">
        <f aca="false" t="array" ref="I282:I282">IFERROR(SMALL(IF($D$2:$D1191=D282,$A$2:$A$911*1.00001),3),"")</f>
        <v/>
      </c>
      <c r="J282" s="31" t="str">
        <f aca="false" t="array" ref="J282:J282">IFERROR(SMALL(IF($D$2:$D1191=D282,$A$2:$A$911*1.000001),4),"")</f>
        <v/>
      </c>
      <c r="K282" s="31" t="str">
        <f aca="false">IF(A282&lt;&gt;"", IF(COUNT(G282:J282)=4, SUM(G282:J282), "No"), "")</f>
        <v>No</v>
      </c>
      <c r="L282" s="31" t="str">
        <f aca="false">IF(A282&lt;&gt;"", IF(COUNT(G282:I282)=3, SUM(G282:I282), "No"), "")</f>
        <v>No</v>
      </c>
      <c r="M282" s="31" t="str">
        <f aca="false">IF(A282&lt;&gt;"", IF(COUNT(G282:H282)=2, SUM(G282:H282), "No"), "")</f>
        <v>No</v>
      </c>
      <c r="N282" s="31" t="str">
        <f aca="false">Table1[[#This Row],[Club]]&amp;":"&amp;Table1[[#Headers],[Male]]</f>
        <v>:Male</v>
      </c>
      <c r="P282" s="22" t="n">
        <v>281</v>
      </c>
      <c r="Q282" s="22" t="str">
        <f aca="false">IFERROR(VLOOKUP(P$1&amp;":"&amp;P282,'Finish order'!$C:$K,6,FALSE()),"")</f>
        <v/>
      </c>
      <c r="R282" s="22" t="str">
        <f aca="false">IFERROR(VLOOKUP(P$1&amp;":"&amp;P282,'Finish order'!$C:$K,9,FALSE()),"")</f>
        <v/>
      </c>
      <c r="S282" s="22" t="str">
        <f aca="false">IFERROR(VLOOKUP(P$1&amp;":"&amp;P282,'Finish order'!$C:$K,7,FALSE()),"")</f>
        <v/>
      </c>
      <c r="T282" s="30" t="str">
        <f aca="false">IFERROR(VLOOKUP(P$1&amp;":"&amp;P282,'Finish order'!$C:$K,5,FALSE()),"")</f>
        <v/>
      </c>
      <c r="U282" s="22" t="str">
        <f aca="false">IFERROR(VLOOKUP(P$1&amp;":"&amp;P282,'Finish order'!$C:$K,4,FALSE()),"")</f>
        <v/>
      </c>
      <c r="V282" s="31" t="str">
        <f aca="false" t="array" ref="V282:V282">IFERROR(SMALL(IF($S$2:$S1191=S282,$P$2:$P$911*1.001),1),"")</f>
        <v/>
      </c>
      <c r="W282" s="31" t="str">
        <f aca="false" t="array" ref="W282:W282">IFERROR(SMALL(IF($S$2:$S1191=S282,$P$2:$P$911*1.0001),2),"")</f>
        <v/>
      </c>
      <c r="X282" s="31" t="str">
        <f aca="false" t="array" ref="X282:X282">IFERROR(SMALL(IF($S$2:$S1191=S282,$P$2:$P$911*1.00001),3),"")</f>
        <v/>
      </c>
      <c r="Y282" s="31" t="str">
        <f aca="false" t="array" ref="Y282:Y282">IFERROR(SMALL(IF($S$2:$S1191=S282,$P$2:$P$911*1.000001),4),"")</f>
        <v/>
      </c>
      <c r="Z282" s="31" t="str">
        <f aca="false">IF(P282&lt;&gt;"", IF(COUNT(V282:Y282)=4, SUM(V282:Y282), "No"), "")</f>
        <v>No</v>
      </c>
      <c r="AA282" s="31" t="str">
        <f aca="false">IF(P282&lt;&gt;"", IF(COUNT(V282:X282)=3, SUM(V282:X282), "No"), "")</f>
        <v>No</v>
      </c>
      <c r="AB282" s="31" t="str">
        <f aca="false">IF(P282&lt;&gt;"", IF(COUNT(V282:W282)=2, SUM(V282:W282), "No"), "")</f>
        <v>No</v>
      </c>
      <c r="AC282" s="31" t="str">
        <f aca="false">Table4[[#This Row],[Club]]&amp;":"&amp;Table4[[#Headers],[Female]]</f>
        <v>:Female</v>
      </c>
    </row>
    <row r="283" customFormat="false" ht="15" hidden="false" customHeight="false" outlineLevel="0" collapsed="false">
      <c r="A283" s="22" t="n">
        <v>282</v>
      </c>
      <c r="B283" s="22" t="str">
        <f aca="false">IFERROR(VLOOKUP($A$1&amp;":"&amp;A283,'Finish order'!C:K,6,FALSE()),"")</f>
        <v/>
      </c>
      <c r="C283" s="22" t="str">
        <f aca="false">IFERROR(VLOOKUP(A$1&amp;":"&amp;A283,'Finish order'!$C:$K,9,FALSE()),"")</f>
        <v/>
      </c>
      <c r="D283" s="22" t="str">
        <f aca="false">IFERROR(VLOOKUP(A$1&amp;":"&amp;A283,'Finish order'!$C:$K,7,FALSE()),"")</f>
        <v/>
      </c>
      <c r="E283" s="30" t="str">
        <f aca="false">IFERROR(VLOOKUP($A$1&amp;":"&amp;A283,'Finish order'!C:K,5,FALSE()),"")</f>
        <v/>
      </c>
      <c r="F283" s="22" t="str">
        <f aca="false">IFERROR(VLOOKUP($A$1&amp;":"&amp;A283,'Finish order'!C:K,4,FALSE()),"")</f>
        <v/>
      </c>
      <c r="G283" s="31" t="str">
        <f aca="false" t="array" ref="G283:G283">IFERROR(SMALL(IF($D$2:$D1192=D283,$A$2:$A$911*1.001),1),"")</f>
        <v/>
      </c>
      <c r="H283" s="31" t="str">
        <f aca="false" t="array" ref="H283:H283">IFERROR(SMALL(IF($D$2:$D1192=D283,$A$2:$A$911*1.0001),2),"")</f>
        <v/>
      </c>
      <c r="I283" s="31" t="str">
        <f aca="false" t="array" ref="I283:I283">IFERROR(SMALL(IF($D$2:$D1192=D283,$A$2:$A$911*1.00001),3),"")</f>
        <v/>
      </c>
      <c r="J283" s="31" t="str">
        <f aca="false" t="array" ref="J283:J283">IFERROR(SMALL(IF($D$2:$D1192=D283,$A$2:$A$911*1.000001),4),"")</f>
        <v/>
      </c>
      <c r="K283" s="31" t="str">
        <f aca="false">IF(A283&lt;&gt;"", IF(COUNT(G283:J283)=4, SUM(G283:J283), "No"), "")</f>
        <v>No</v>
      </c>
      <c r="L283" s="31" t="str">
        <f aca="false">IF(A283&lt;&gt;"", IF(COUNT(G283:I283)=3, SUM(G283:I283), "No"), "")</f>
        <v>No</v>
      </c>
      <c r="M283" s="31" t="str">
        <f aca="false">IF(A283&lt;&gt;"", IF(COUNT(G283:H283)=2, SUM(G283:H283), "No"), "")</f>
        <v>No</v>
      </c>
      <c r="N283" s="31" t="str">
        <f aca="false">Table1[[#This Row],[Club]]&amp;":"&amp;Table1[[#Headers],[Male]]</f>
        <v>:Male</v>
      </c>
      <c r="P283" s="22" t="n">
        <v>282</v>
      </c>
      <c r="Q283" s="22" t="str">
        <f aca="false">IFERROR(VLOOKUP(P$1&amp;":"&amp;P283,'Finish order'!$C:$K,6,FALSE()),"")</f>
        <v/>
      </c>
      <c r="R283" s="22" t="str">
        <f aca="false">IFERROR(VLOOKUP(P$1&amp;":"&amp;P283,'Finish order'!$C:$K,9,FALSE()),"")</f>
        <v/>
      </c>
      <c r="S283" s="22" t="str">
        <f aca="false">IFERROR(VLOOKUP(P$1&amp;":"&amp;P283,'Finish order'!$C:$K,7,FALSE()),"")</f>
        <v/>
      </c>
      <c r="T283" s="30" t="str">
        <f aca="false">IFERROR(VLOOKUP(P$1&amp;":"&amp;P283,'Finish order'!$C:$K,5,FALSE()),"")</f>
        <v/>
      </c>
      <c r="U283" s="22" t="str">
        <f aca="false">IFERROR(VLOOKUP(P$1&amp;":"&amp;P283,'Finish order'!$C:$K,4,FALSE()),"")</f>
        <v/>
      </c>
      <c r="V283" s="31" t="str">
        <f aca="false" t="array" ref="V283:V283">IFERROR(SMALL(IF($S$2:$S1192=S283,$P$2:$P$911*1.001),1),"")</f>
        <v/>
      </c>
      <c r="W283" s="31" t="str">
        <f aca="false" t="array" ref="W283:W283">IFERROR(SMALL(IF($S$2:$S1192=S283,$P$2:$P$911*1.0001),2),"")</f>
        <v/>
      </c>
      <c r="X283" s="31" t="str">
        <f aca="false" t="array" ref="X283:X283">IFERROR(SMALL(IF($S$2:$S1192=S283,$P$2:$P$911*1.00001),3),"")</f>
        <v/>
      </c>
      <c r="Y283" s="31" t="str">
        <f aca="false" t="array" ref="Y283:Y283">IFERROR(SMALL(IF($S$2:$S1192=S283,$P$2:$P$911*1.000001),4),"")</f>
        <v/>
      </c>
      <c r="Z283" s="31" t="str">
        <f aca="false">IF(P283&lt;&gt;"", IF(COUNT(V283:Y283)=4, SUM(V283:Y283), "No"), "")</f>
        <v>No</v>
      </c>
      <c r="AA283" s="31" t="str">
        <f aca="false">IF(P283&lt;&gt;"", IF(COUNT(V283:X283)=3, SUM(V283:X283), "No"), "")</f>
        <v>No</v>
      </c>
      <c r="AB283" s="31" t="str">
        <f aca="false">IF(P283&lt;&gt;"", IF(COUNT(V283:W283)=2, SUM(V283:W283), "No"), "")</f>
        <v>No</v>
      </c>
      <c r="AC283" s="31" t="str">
        <f aca="false">Table4[[#This Row],[Club]]&amp;":"&amp;Table4[[#Headers],[Female]]</f>
        <v>:Female</v>
      </c>
    </row>
    <row r="284" customFormat="false" ht="15" hidden="false" customHeight="false" outlineLevel="0" collapsed="false">
      <c r="A284" s="22" t="n">
        <v>283</v>
      </c>
      <c r="B284" s="22" t="str">
        <f aca="false">IFERROR(VLOOKUP($A$1&amp;":"&amp;A284,'Finish order'!C:K,6,FALSE()),"")</f>
        <v/>
      </c>
      <c r="C284" s="22" t="str">
        <f aca="false">IFERROR(VLOOKUP(A$1&amp;":"&amp;A284,'Finish order'!$C:$K,9,FALSE()),"")</f>
        <v/>
      </c>
      <c r="D284" s="22" t="str">
        <f aca="false">IFERROR(VLOOKUP(A$1&amp;":"&amp;A284,'Finish order'!$C:$K,7,FALSE()),"")</f>
        <v/>
      </c>
      <c r="E284" s="30" t="str">
        <f aca="false">IFERROR(VLOOKUP($A$1&amp;":"&amp;A284,'Finish order'!C:K,5,FALSE()),"")</f>
        <v/>
      </c>
      <c r="F284" s="22" t="str">
        <f aca="false">IFERROR(VLOOKUP($A$1&amp;":"&amp;A284,'Finish order'!C:K,4,FALSE()),"")</f>
        <v/>
      </c>
      <c r="G284" s="31" t="str">
        <f aca="false" t="array" ref="G284:G284">IFERROR(SMALL(IF($D$2:$D1193=D284,$A$2:$A$911*1.001),1),"")</f>
        <v/>
      </c>
      <c r="H284" s="31" t="str">
        <f aca="false" t="array" ref="H284:H284">IFERROR(SMALL(IF($D$2:$D1193=D284,$A$2:$A$911*1.0001),2),"")</f>
        <v/>
      </c>
      <c r="I284" s="31" t="str">
        <f aca="false" t="array" ref="I284:I284">IFERROR(SMALL(IF($D$2:$D1193=D284,$A$2:$A$911*1.00001),3),"")</f>
        <v/>
      </c>
      <c r="J284" s="31" t="str">
        <f aca="false" t="array" ref="J284:J284">IFERROR(SMALL(IF($D$2:$D1193=D284,$A$2:$A$911*1.000001),4),"")</f>
        <v/>
      </c>
      <c r="K284" s="31" t="str">
        <f aca="false">IF(A284&lt;&gt;"", IF(COUNT(G284:J284)=4, SUM(G284:J284), "No"), "")</f>
        <v>No</v>
      </c>
      <c r="L284" s="31" t="str">
        <f aca="false">IF(A284&lt;&gt;"", IF(COUNT(G284:I284)=3, SUM(G284:I284), "No"), "")</f>
        <v>No</v>
      </c>
      <c r="M284" s="31" t="str">
        <f aca="false">IF(A284&lt;&gt;"", IF(COUNT(G284:H284)=2, SUM(G284:H284), "No"), "")</f>
        <v>No</v>
      </c>
      <c r="N284" s="31" t="str">
        <f aca="false">Table1[[#This Row],[Club]]&amp;":"&amp;Table1[[#Headers],[Male]]</f>
        <v>:Male</v>
      </c>
      <c r="P284" s="22" t="n">
        <v>283</v>
      </c>
      <c r="Q284" s="22" t="str">
        <f aca="false">IFERROR(VLOOKUP(P$1&amp;":"&amp;P284,'Finish order'!$C:$K,6,FALSE()),"")</f>
        <v/>
      </c>
      <c r="R284" s="22" t="str">
        <f aca="false">IFERROR(VLOOKUP(P$1&amp;":"&amp;P284,'Finish order'!$C:$K,9,FALSE()),"")</f>
        <v/>
      </c>
      <c r="S284" s="22" t="str">
        <f aca="false">IFERROR(VLOOKUP(P$1&amp;":"&amp;P284,'Finish order'!$C:$K,7,FALSE()),"")</f>
        <v/>
      </c>
      <c r="T284" s="30" t="str">
        <f aca="false">IFERROR(VLOOKUP(P$1&amp;":"&amp;P284,'Finish order'!$C:$K,5,FALSE()),"")</f>
        <v/>
      </c>
      <c r="U284" s="22" t="str">
        <f aca="false">IFERROR(VLOOKUP(P$1&amp;":"&amp;P284,'Finish order'!$C:$K,4,FALSE()),"")</f>
        <v/>
      </c>
      <c r="V284" s="31" t="str">
        <f aca="false" t="array" ref="V284:V284">IFERROR(SMALL(IF($S$2:$S1193=S284,$P$2:$P$911*1.001),1),"")</f>
        <v/>
      </c>
      <c r="W284" s="31" t="str">
        <f aca="false" t="array" ref="W284:W284">IFERROR(SMALL(IF($S$2:$S1193=S284,$P$2:$P$911*1.0001),2),"")</f>
        <v/>
      </c>
      <c r="X284" s="31" t="str">
        <f aca="false" t="array" ref="X284:X284">IFERROR(SMALL(IF($S$2:$S1193=S284,$P$2:$P$911*1.00001),3),"")</f>
        <v/>
      </c>
      <c r="Y284" s="31" t="str">
        <f aca="false" t="array" ref="Y284:Y284">IFERROR(SMALL(IF($S$2:$S1193=S284,$P$2:$P$911*1.000001),4),"")</f>
        <v/>
      </c>
      <c r="Z284" s="31" t="str">
        <f aca="false">IF(P284&lt;&gt;"", IF(COUNT(V284:Y284)=4, SUM(V284:Y284), "No"), "")</f>
        <v>No</v>
      </c>
      <c r="AA284" s="31" t="str">
        <f aca="false">IF(P284&lt;&gt;"", IF(COUNT(V284:X284)=3, SUM(V284:X284), "No"), "")</f>
        <v>No</v>
      </c>
      <c r="AB284" s="31" t="str">
        <f aca="false">IF(P284&lt;&gt;"", IF(COUNT(V284:W284)=2, SUM(V284:W284), "No"), "")</f>
        <v>No</v>
      </c>
      <c r="AC284" s="31" t="str">
        <f aca="false">Table4[[#This Row],[Club]]&amp;":"&amp;Table4[[#Headers],[Female]]</f>
        <v>:Female</v>
      </c>
    </row>
    <row r="285" customFormat="false" ht="15" hidden="false" customHeight="false" outlineLevel="0" collapsed="false">
      <c r="A285" s="22" t="n">
        <v>284</v>
      </c>
      <c r="B285" s="22" t="str">
        <f aca="false">IFERROR(VLOOKUP($A$1&amp;":"&amp;A285,'Finish order'!C:K,6,FALSE()),"")</f>
        <v/>
      </c>
      <c r="C285" s="22" t="str">
        <f aca="false">IFERROR(VLOOKUP(A$1&amp;":"&amp;A285,'Finish order'!$C:$K,9,FALSE()),"")</f>
        <v/>
      </c>
      <c r="D285" s="22" t="str">
        <f aca="false">IFERROR(VLOOKUP(A$1&amp;":"&amp;A285,'Finish order'!$C:$K,7,FALSE()),"")</f>
        <v/>
      </c>
      <c r="E285" s="30" t="str">
        <f aca="false">IFERROR(VLOOKUP($A$1&amp;":"&amp;A285,'Finish order'!C:K,5,FALSE()),"")</f>
        <v/>
      </c>
      <c r="F285" s="22" t="str">
        <f aca="false">IFERROR(VLOOKUP($A$1&amp;":"&amp;A285,'Finish order'!C:K,4,FALSE()),"")</f>
        <v/>
      </c>
      <c r="G285" s="31" t="str">
        <f aca="false" t="array" ref="G285:G285">IFERROR(SMALL(IF($D$2:$D1194=D285,$A$2:$A$911*1.001),1),"")</f>
        <v/>
      </c>
      <c r="H285" s="31" t="str">
        <f aca="false" t="array" ref="H285:H285">IFERROR(SMALL(IF($D$2:$D1194=D285,$A$2:$A$911*1.0001),2),"")</f>
        <v/>
      </c>
      <c r="I285" s="31" t="str">
        <f aca="false" t="array" ref="I285:I285">IFERROR(SMALL(IF($D$2:$D1194=D285,$A$2:$A$911*1.00001),3),"")</f>
        <v/>
      </c>
      <c r="J285" s="31" t="str">
        <f aca="false" t="array" ref="J285:J285">IFERROR(SMALL(IF($D$2:$D1194=D285,$A$2:$A$911*1.000001),4),"")</f>
        <v/>
      </c>
      <c r="K285" s="31" t="str">
        <f aca="false">IF(A285&lt;&gt;"", IF(COUNT(G285:J285)=4, SUM(G285:J285), "No"), "")</f>
        <v>No</v>
      </c>
      <c r="L285" s="31" t="str">
        <f aca="false">IF(A285&lt;&gt;"", IF(COUNT(G285:I285)=3, SUM(G285:I285), "No"), "")</f>
        <v>No</v>
      </c>
      <c r="M285" s="31" t="str">
        <f aca="false">IF(A285&lt;&gt;"", IF(COUNT(G285:H285)=2, SUM(G285:H285), "No"), "")</f>
        <v>No</v>
      </c>
      <c r="N285" s="31" t="str">
        <f aca="false">Table1[[#This Row],[Club]]&amp;":"&amp;Table1[[#Headers],[Male]]</f>
        <v>:Male</v>
      </c>
      <c r="P285" s="22" t="n">
        <v>284</v>
      </c>
      <c r="Q285" s="22" t="str">
        <f aca="false">IFERROR(VLOOKUP(P$1&amp;":"&amp;P285,'Finish order'!$C:$K,6,FALSE()),"")</f>
        <v/>
      </c>
      <c r="R285" s="22" t="str">
        <f aca="false">IFERROR(VLOOKUP(P$1&amp;":"&amp;P285,'Finish order'!$C:$K,9,FALSE()),"")</f>
        <v/>
      </c>
      <c r="S285" s="22" t="str">
        <f aca="false">IFERROR(VLOOKUP(P$1&amp;":"&amp;P285,'Finish order'!$C:$K,7,FALSE()),"")</f>
        <v/>
      </c>
      <c r="T285" s="30" t="str">
        <f aca="false">IFERROR(VLOOKUP(P$1&amp;":"&amp;P285,'Finish order'!$C:$K,5,FALSE()),"")</f>
        <v/>
      </c>
      <c r="U285" s="22" t="str">
        <f aca="false">IFERROR(VLOOKUP(P$1&amp;":"&amp;P285,'Finish order'!$C:$K,4,FALSE()),"")</f>
        <v/>
      </c>
      <c r="V285" s="31" t="str">
        <f aca="false" t="array" ref="V285:V285">IFERROR(SMALL(IF($S$2:$S1194=S285,$P$2:$P$911*1.001),1),"")</f>
        <v/>
      </c>
      <c r="W285" s="31" t="str">
        <f aca="false" t="array" ref="W285:W285">IFERROR(SMALL(IF($S$2:$S1194=S285,$P$2:$P$911*1.0001),2),"")</f>
        <v/>
      </c>
      <c r="X285" s="31" t="str">
        <f aca="false" t="array" ref="X285:X285">IFERROR(SMALL(IF($S$2:$S1194=S285,$P$2:$P$911*1.00001),3),"")</f>
        <v/>
      </c>
      <c r="Y285" s="31" t="str">
        <f aca="false" t="array" ref="Y285:Y285">IFERROR(SMALL(IF($S$2:$S1194=S285,$P$2:$P$911*1.000001),4),"")</f>
        <v/>
      </c>
      <c r="Z285" s="31" t="str">
        <f aca="false">IF(P285&lt;&gt;"", IF(COUNT(V285:Y285)=4, SUM(V285:Y285), "No"), "")</f>
        <v>No</v>
      </c>
      <c r="AA285" s="31" t="str">
        <f aca="false">IF(P285&lt;&gt;"", IF(COUNT(V285:X285)=3, SUM(V285:X285), "No"), "")</f>
        <v>No</v>
      </c>
      <c r="AB285" s="31" t="str">
        <f aca="false">IF(P285&lt;&gt;"", IF(COUNT(V285:W285)=2, SUM(V285:W285), "No"), "")</f>
        <v>No</v>
      </c>
      <c r="AC285" s="31" t="str">
        <f aca="false">Table4[[#This Row],[Club]]&amp;":"&amp;Table4[[#Headers],[Female]]</f>
        <v>:Female</v>
      </c>
    </row>
    <row r="286" customFormat="false" ht="15" hidden="false" customHeight="false" outlineLevel="0" collapsed="false">
      <c r="A286" s="22" t="n">
        <v>285</v>
      </c>
      <c r="B286" s="22" t="str">
        <f aca="false">IFERROR(VLOOKUP($A$1&amp;":"&amp;A286,'Finish order'!C:K,6,FALSE()),"")</f>
        <v/>
      </c>
      <c r="C286" s="22" t="str">
        <f aca="false">IFERROR(VLOOKUP(A$1&amp;":"&amp;A286,'Finish order'!$C:$K,9,FALSE()),"")</f>
        <v/>
      </c>
      <c r="D286" s="22" t="str">
        <f aca="false">IFERROR(VLOOKUP(A$1&amp;":"&amp;A286,'Finish order'!$C:$K,7,FALSE()),"")</f>
        <v/>
      </c>
      <c r="E286" s="30" t="str">
        <f aca="false">IFERROR(VLOOKUP($A$1&amp;":"&amp;A286,'Finish order'!C:K,5,FALSE()),"")</f>
        <v/>
      </c>
      <c r="F286" s="22" t="str">
        <f aca="false">IFERROR(VLOOKUP($A$1&amp;":"&amp;A286,'Finish order'!C:K,4,FALSE()),"")</f>
        <v/>
      </c>
      <c r="G286" s="31" t="str">
        <f aca="false" t="array" ref="G286:G286">IFERROR(SMALL(IF($D$2:$D1195=D286,$A$2:$A$911*1.001),1),"")</f>
        <v/>
      </c>
      <c r="H286" s="31" t="str">
        <f aca="false" t="array" ref="H286:H286">IFERROR(SMALL(IF($D$2:$D1195=D286,$A$2:$A$911*1.0001),2),"")</f>
        <v/>
      </c>
      <c r="I286" s="31" t="str">
        <f aca="false" t="array" ref="I286:I286">IFERROR(SMALL(IF($D$2:$D1195=D286,$A$2:$A$911*1.00001),3),"")</f>
        <v/>
      </c>
      <c r="J286" s="31" t="str">
        <f aca="false" t="array" ref="J286:J286">IFERROR(SMALL(IF($D$2:$D1195=D286,$A$2:$A$911*1.000001),4),"")</f>
        <v/>
      </c>
      <c r="K286" s="31" t="str">
        <f aca="false">IF(A286&lt;&gt;"", IF(COUNT(G286:J286)=4, SUM(G286:J286), "No"), "")</f>
        <v>No</v>
      </c>
      <c r="L286" s="31" t="str">
        <f aca="false">IF(A286&lt;&gt;"", IF(COUNT(G286:I286)=3, SUM(G286:I286), "No"), "")</f>
        <v>No</v>
      </c>
      <c r="M286" s="31" t="str">
        <f aca="false">IF(A286&lt;&gt;"", IF(COUNT(G286:H286)=2, SUM(G286:H286), "No"), "")</f>
        <v>No</v>
      </c>
      <c r="N286" s="31" t="str">
        <f aca="false">Table1[[#This Row],[Club]]&amp;":"&amp;Table1[[#Headers],[Male]]</f>
        <v>:Male</v>
      </c>
      <c r="P286" s="22" t="n">
        <v>285</v>
      </c>
      <c r="Q286" s="22" t="str">
        <f aca="false">IFERROR(VLOOKUP(P$1&amp;":"&amp;P286,'Finish order'!$C:$K,6,FALSE()),"")</f>
        <v/>
      </c>
      <c r="R286" s="22" t="str">
        <f aca="false">IFERROR(VLOOKUP(P$1&amp;":"&amp;P286,'Finish order'!$C:$K,9,FALSE()),"")</f>
        <v/>
      </c>
      <c r="S286" s="22" t="str">
        <f aca="false">IFERROR(VLOOKUP(P$1&amp;":"&amp;P286,'Finish order'!$C:$K,7,FALSE()),"")</f>
        <v/>
      </c>
      <c r="T286" s="30" t="str">
        <f aca="false">IFERROR(VLOOKUP(P$1&amp;":"&amp;P286,'Finish order'!$C:$K,5,FALSE()),"")</f>
        <v/>
      </c>
      <c r="U286" s="22" t="str">
        <f aca="false">IFERROR(VLOOKUP(P$1&amp;":"&amp;P286,'Finish order'!$C:$K,4,FALSE()),"")</f>
        <v/>
      </c>
      <c r="V286" s="31" t="str">
        <f aca="false" t="array" ref="V286:V286">IFERROR(SMALL(IF($S$2:$S1195=S286,$P$2:$P$911*1.001),1),"")</f>
        <v/>
      </c>
      <c r="W286" s="31" t="str">
        <f aca="false" t="array" ref="W286:W286">IFERROR(SMALL(IF($S$2:$S1195=S286,$P$2:$P$911*1.0001),2),"")</f>
        <v/>
      </c>
      <c r="X286" s="31" t="str">
        <f aca="false" t="array" ref="X286:X286">IFERROR(SMALL(IF($S$2:$S1195=S286,$P$2:$P$911*1.00001),3),"")</f>
        <v/>
      </c>
      <c r="Y286" s="31" t="str">
        <f aca="false" t="array" ref="Y286:Y286">IFERROR(SMALL(IF($S$2:$S1195=S286,$P$2:$P$911*1.000001),4),"")</f>
        <v/>
      </c>
      <c r="Z286" s="31" t="str">
        <f aca="false">IF(P286&lt;&gt;"", IF(COUNT(V286:Y286)=4, SUM(V286:Y286), "No"), "")</f>
        <v>No</v>
      </c>
      <c r="AA286" s="31" t="str">
        <f aca="false">IF(P286&lt;&gt;"", IF(COUNT(V286:X286)=3, SUM(V286:X286), "No"), "")</f>
        <v>No</v>
      </c>
      <c r="AB286" s="31" t="str">
        <f aca="false">IF(P286&lt;&gt;"", IF(COUNT(V286:W286)=2, SUM(V286:W286), "No"), "")</f>
        <v>No</v>
      </c>
      <c r="AC286" s="31" t="str">
        <f aca="false">Table4[[#This Row],[Club]]&amp;":"&amp;Table4[[#Headers],[Female]]</f>
        <v>:Female</v>
      </c>
    </row>
    <row r="287" customFormat="false" ht="15" hidden="false" customHeight="false" outlineLevel="0" collapsed="false">
      <c r="A287" s="22" t="n">
        <v>286</v>
      </c>
      <c r="B287" s="22" t="str">
        <f aca="false">IFERROR(VLOOKUP($A$1&amp;":"&amp;A287,'Finish order'!C:K,6,FALSE()),"")</f>
        <v/>
      </c>
      <c r="C287" s="22" t="str">
        <f aca="false">IFERROR(VLOOKUP(A$1&amp;":"&amp;A287,'Finish order'!$C:$K,9,FALSE()),"")</f>
        <v/>
      </c>
      <c r="D287" s="22" t="str">
        <f aca="false">IFERROR(VLOOKUP(A$1&amp;":"&amp;A287,'Finish order'!$C:$K,7,FALSE()),"")</f>
        <v/>
      </c>
      <c r="E287" s="30" t="str">
        <f aca="false">IFERROR(VLOOKUP($A$1&amp;":"&amp;A287,'Finish order'!C:K,5,FALSE()),"")</f>
        <v/>
      </c>
      <c r="F287" s="22" t="str">
        <f aca="false">IFERROR(VLOOKUP($A$1&amp;":"&amp;A287,'Finish order'!C:K,4,FALSE()),"")</f>
        <v/>
      </c>
      <c r="G287" s="31" t="str">
        <f aca="false" t="array" ref="G287:G287">IFERROR(SMALL(IF($D$2:$D1196=D287,$A$2:$A$911*1.001),1),"")</f>
        <v/>
      </c>
      <c r="H287" s="31" t="str">
        <f aca="false" t="array" ref="H287:H287">IFERROR(SMALL(IF($D$2:$D1196=D287,$A$2:$A$911*1.0001),2),"")</f>
        <v/>
      </c>
      <c r="I287" s="31" t="str">
        <f aca="false" t="array" ref="I287:I287">IFERROR(SMALL(IF($D$2:$D1196=D287,$A$2:$A$911*1.00001),3),"")</f>
        <v/>
      </c>
      <c r="J287" s="31" t="str">
        <f aca="false" t="array" ref="J287:J287">IFERROR(SMALL(IF($D$2:$D1196=D287,$A$2:$A$911*1.000001),4),"")</f>
        <v/>
      </c>
      <c r="K287" s="31" t="str">
        <f aca="false">IF(A287&lt;&gt;"", IF(COUNT(G287:J287)=4, SUM(G287:J287), "No"), "")</f>
        <v>No</v>
      </c>
      <c r="L287" s="31" t="str">
        <f aca="false">IF(A287&lt;&gt;"", IF(COUNT(G287:I287)=3, SUM(G287:I287), "No"), "")</f>
        <v>No</v>
      </c>
      <c r="M287" s="31" t="str">
        <f aca="false">IF(A287&lt;&gt;"", IF(COUNT(G287:H287)=2, SUM(G287:H287), "No"), "")</f>
        <v>No</v>
      </c>
      <c r="N287" s="31" t="str">
        <f aca="false">Table1[[#This Row],[Club]]&amp;":"&amp;Table1[[#Headers],[Male]]</f>
        <v>:Male</v>
      </c>
      <c r="P287" s="22" t="n">
        <v>286</v>
      </c>
      <c r="Q287" s="22" t="str">
        <f aca="false">IFERROR(VLOOKUP(P$1&amp;":"&amp;P287,'Finish order'!$C:$K,6,FALSE()),"")</f>
        <v/>
      </c>
      <c r="R287" s="22" t="str">
        <f aca="false">IFERROR(VLOOKUP(P$1&amp;":"&amp;P287,'Finish order'!$C:$K,9,FALSE()),"")</f>
        <v/>
      </c>
      <c r="S287" s="22" t="str">
        <f aca="false">IFERROR(VLOOKUP(P$1&amp;":"&amp;P287,'Finish order'!$C:$K,7,FALSE()),"")</f>
        <v/>
      </c>
      <c r="T287" s="30" t="str">
        <f aca="false">IFERROR(VLOOKUP(P$1&amp;":"&amp;P287,'Finish order'!$C:$K,5,FALSE()),"")</f>
        <v/>
      </c>
      <c r="U287" s="22" t="str">
        <f aca="false">IFERROR(VLOOKUP(P$1&amp;":"&amp;P287,'Finish order'!$C:$K,4,FALSE()),"")</f>
        <v/>
      </c>
      <c r="V287" s="31" t="str">
        <f aca="false" t="array" ref="V287:V287">IFERROR(SMALL(IF($S$2:$S1196=S287,$P$2:$P$911*1.001),1),"")</f>
        <v/>
      </c>
      <c r="W287" s="31" t="str">
        <f aca="false" t="array" ref="W287:W287">IFERROR(SMALL(IF($S$2:$S1196=S287,$P$2:$P$911*1.0001),2),"")</f>
        <v/>
      </c>
      <c r="X287" s="31" t="str">
        <f aca="false" t="array" ref="X287:X287">IFERROR(SMALL(IF($S$2:$S1196=S287,$P$2:$P$911*1.00001),3),"")</f>
        <v/>
      </c>
      <c r="Y287" s="31" t="str">
        <f aca="false" t="array" ref="Y287:Y287">IFERROR(SMALL(IF($S$2:$S1196=S287,$P$2:$P$911*1.000001),4),"")</f>
        <v/>
      </c>
      <c r="Z287" s="31" t="str">
        <f aca="false">IF(P287&lt;&gt;"", IF(COUNT(V287:Y287)=4, SUM(V287:Y287), "No"), "")</f>
        <v>No</v>
      </c>
      <c r="AA287" s="31" t="str">
        <f aca="false">IF(P287&lt;&gt;"", IF(COUNT(V287:X287)=3, SUM(V287:X287), "No"), "")</f>
        <v>No</v>
      </c>
      <c r="AB287" s="31" t="str">
        <f aca="false">IF(P287&lt;&gt;"", IF(COUNT(V287:W287)=2, SUM(V287:W287), "No"), "")</f>
        <v>No</v>
      </c>
      <c r="AC287" s="31" t="str">
        <f aca="false">Table4[[#This Row],[Club]]&amp;":"&amp;Table4[[#Headers],[Female]]</f>
        <v>:Female</v>
      </c>
    </row>
    <row r="288" customFormat="false" ht="15" hidden="false" customHeight="false" outlineLevel="0" collapsed="false">
      <c r="A288" s="22" t="n">
        <v>287</v>
      </c>
      <c r="B288" s="22" t="str">
        <f aca="false">IFERROR(VLOOKUP($A$1&amp;":"&amp;A288,'Finish order'!C:K,6,FALSE()),"")</f>
        <v/>
      </c>
      <c r="C288" s="22" t="str">
        <f aca="false">IFERROR(VLOOKUP(A$1&amp;":"&amp;A288,'Finish order'!$C:$K,9,FALSE()),"")</f>
        <v/>
      </c>
      <c r="D288" s="22" t="str">
        <f aca="false">IFERROR(VLOOKUP(A$1&amp;":"&amp;A288,'Finish order'!$C:$K,7,FALSE()),"")</f>
        <v/>
      </c>
      <c r="E288" s="30" t="str">
        <f aca="false">IFERROR(VLOOKUP($A$1&amp;":"&amp;A288,'Finish order'!C:K,5,FALSE()),"")</f>
        <v/>
      </c>
      <c r="F288" s="22" t="str">
        <f aca="false">IFERROR(VLOOKUP($A$1&amp;":"&amp;A288,'Finish order'!C:K,4,FALSE()),"")</f>
        <v/>
      </c>
      <c r="G288" s="31" t="str">
        <f aca="false" t="array" ref="G288:G288">IFERROR(SMALL(IF($D$2:$D1197=D288,$A$2:$A$911*1.001),1),"")</f>
        <v/>
      </c>
      <c r="H288" s="31" t="str">
        <f aca="false" t="array" ref="H288:H288">IFERROR(SMALL(IF($D$2:$D1197=D288,$A$2:$A$911*1.0001),2),"")</f>
        <v/>
      </c>
      <c r="I288" s="31" t="str">
        <f aca="false" t="array" ref="I288:I288">IFERROR(SMALL(IF($D$2:$D1197=D288,$A$2:$A$911*1.00001),3),"")</f>
        <v/>
      </c>
      <c r="J288" s="31" t="str">
        <f aca="false" t="array" ref="J288:J288">IFERROR(SMALL(IF($D$2:$D1197=D288,$A$2:$A$911*1.000001),4),"")</f>
        <v/>
      </c>
      <c r="K288" s="31" t="str">
        <f aca="false">IF(A288&lt;&gt;"", IF(COUNT(G288:J288)=4, SUM(G288:J288), "No"), "")</f>
        <v>No</v>
      </c>
      <c r="L288" s="31" t="str">
        <f aca="false">IF(A288&lt;&gt;"", IF(COUNT(G288:I288)=3, SUM(G288:I288), "No"), "")</f>
        <v>No</v>
      </c>
      <c r="M288" s="31" t="str">
        <f aca="false">IF(A288&lt;&gt;"", IF(COUNT(G288:H288)=2, SUM(G288:H288), "No"), "")</f>
        <v>No</v>
      </c>
      <c r="N288" s="31" t="str">
        <f aca="false">Table1[[#This Row],[Club]]&amp;":"&amp;Table1[[#Headers],[Male]]</f>
        <v>:Male</v>
      </c>
      <c r="P288" s="22" t="n">
        <v>287</v>
      </c>
      <c r="Q288" s="22" t="str">
        <f aca="false">IFERROR(VLOOKUP(P$1&amp;":"&amp;P288,'Finish order'!$C:$K,6,FALSE()),"")</f>
        <v/>
      </c>
      <c r="R288" s="22" t="str">
        <f aca="false">IFERROR(VLOOKUP(P$1&amp;":"&amp;P288,'Finish order'!$C:$K,9,FALSE()),"")</f>
        <v/>
      </c>
      <c r="S288" s="22" t="str">
        <f aca="false">IFERROR(VLOOKUP(P$1&amp;":"&amp;P288,'Finish order'!$C:$K,7,FALSE()),"")</f>
        <v/>
      </c>
      <c r="T288" s="30" t="str">
        <f aca="false">IFERROR(VLOOKUP(P$1&amp;":"&amp;P288,'Finish order'!$C:$K,5,FALSE()),"")</f>
        <v/>
      </c>
      <c r="U288" s="22" t="str">
        <f aca="false">IFERROR(VLOOKUP(P$1&amp;":"&amp;P288,'Finish order'!$C:$K,4,FALSE()),"")</f>
        <v/>
      </c>
      <c r="V288" s="31" t="str">
        <f aca="false" t="array" ref="V288:V288">IFERROR(SMALL(IF($S$2:$S1197=S288,$P$2:$P$911*1.001),1),"")</f>
        <v/>
      </c>
      <c r="W288" s="31" t="str">
        <f aca="false" t="array" ref="W288:W288">IFERROR(SMALL(IF($S$2:$S1197=S288,$P$2:$P$911*1.0001),2),"")</f>
        <v/>
      </c>
      <c r="X288" s="31" t="str">
        <f aca="false" t="array" ref="X288:X288">IFERROR(SMALL(IF($S$2:$S1197=S288,$P$2:$P$911*1.00001),3),"")</f>
        <v/>
      </c>
      <c r="Y288" s="31" t="str">
        <f aca="false" t="array" ref="Y288:Y288">IFERROR(SMALL(IF($S$2:$S1197=S288,$P$2:$P$911*1.000001),4),"")</f>
        <v/>
      </c>
      <c r="Z288" s="31" t="str">
        <f aca="false">IF(P288&lt;&gt;"", IF(COUNT(V288:Y288)=4, SUM(V288:Y288), "No"), "")</f>
        <v>No</v>
      </c>
      <c r="AA288" s="31" t="str">
        <f aca="false">IF(P288&lt;&gt;"", IF(COUNT(V288:X288)=3, SUM(V288:X288), "No"), "")</f>
        <v>No</v>
      </c>
      <c r="AB288" s="31" t="str">
        <f aca="false">IF(P288&lt;&gt;"", IF(COUNT(V288:W288)=2, SUM(V288:W288), "No"), "")</f>
        <v>No</v>
      </c>
      <c r="AC288" s="31" t="str">
        <f aca="false">Table4[[#This Row],[Club]]&amp;":"&amp;Table4[[#Headers],[Female]]</f>
        <v>:Female</v>
      </c>
    </row>
    <row r="289" customFormat="false" ht="15" hidden="false" customHeight="false" outlineLevel="0" collapsed="false">
      <c r="A289" s="22" t="n">
        <v>288</v>
      </c>
      <c r="B289" s="22" t="str">
        <f aca="false">IFERROR(VLOOKUP($A$1&amp;":"&amp;A289,'Finish order'!C:K,6,FALSE()),"")</f>
        <v/>
      </c>
      <c r="C289" s="22" t="str">
        <f aca="false">IFERROR(VLOOKUP(A$1&amp;":"&amp;A289,'Finish order'!$C:$K,9,FALSE()),"")</f>
        <v/>
      </c>
      <c r="D289" s="22" t="str">
        <f aca="false">IFERROR(VLOOKUP(A$1&amp;":"&amp;A289,'Finish order'!$C:$K,7,FALSE()),"")</f>
        <v/>
      </c>
      <c r="E289" s="30" t="str">
        <f aca="false">IFERROR(VLOOKUP($A$1&amp;":"&amp;A289,'Finish order'!C:K,5,FALSE()),"")</f>
        <v/>
      </c>
      <c r="F289" s="22" t="str">
        <f aca="false">IFERROR(VLOOKUP($A$1&amp;":"&amp;A289,'Finish order'!C:K,4,FALSE()),"")</f>
        <v/>
      </c>
      <c r="G289" s="31" t="str">
        <f aca="false" t="array" ref="G289:G289">IFERROR(SMALL(IF($D$2:$D1198=D289,$A$2:$A$911*1.001),1),"")</f>
        <v/>
      </c>
      <c r="H289" s="31" t="str">
        <f aca="false" t="array" ref="H289:H289">IFERROR(SMALL(IF($D$2:$D1198=D289,$A$2:$A$911*1.0001),2),"")</f>
        <v/>
      </c>
      <c r="I289" s="31" t="str">
        <f aca="false" t="array" ref="I289:I289">IFERROR(SMALL(IF($D$2:$D1198=D289,$A$2:$A$911*1.00001),3),"")</f>
        <v/>
      </c>
      <c r="J289" s="31" t="str">
        <f aca="false" t="array" ref="J289:J289">IFERROR(SMALL(IF($D$2:$D1198=D289,$A$2:$A$911*1.000001),4),"")</f>
        <v/>
      </c>
      <c r="K289" s="31" t="str">
        <f aca="false">IF(A289&lt;&gt;"", IF(COUNT(G289:J289)=4, SUM(G289:J289), "No"), "")</f>
        <v>No</v>
      </c>
      <c r="L289" s="31" t="str">
        <f aca="false">IF(A289&lt;&gt;"", IF(COUNT(G289:I289)=3, SUM(G289:I289), "No"), "")</f>
        <v>No</v>
      </c>
      <c r="M289" s="31" t="str">
        <f aca="false">IF(A289&lt;&gt;"", IF(COUNT(G289:H289)=2, SUM(G289:H289), "No"), "")</f>
        <v>No</v>
      </c>
      <c r="N289" s="31" t="str">
        <f aca="false">Table1[[#This Row],[Club]]&amp;":"&amp;Table1[[#Headers],[Male]]</f>
        <v>:Male</v>
      </c>
      <c r="P289" s="22" t="n">
        <v>288</v>
      </c>
      <c r="Q289" s="22" t="str">
        <f aca="false">IFERROR(VLOOKUP(P$1&amp;":"&amp;P289,'Finish order'!$C:$K,6,FALSE()),"")</f>
        <v/>
      </c>
      <c r="R289" s="22" t="str">
        <f aca="false">IFERROR(VLOOKUP(P$1&amp;":"&amp;P289,'Finish order'!$C:$K,9,FALSE()),"")</f>
        <v/>
      </c>
      <c r="S289" s="22" t="str">
        <f aca="false">IFERROR(VLOOKUP(P$1&amp;":"&amp;P289,'Finish order'!$C:$K,7,FALSE()),"")</f>
        <v/>
      </c>
      <c r="T289" s="30" t="str">
        <f aca="false">IFERROR(VLOOKUP(P$1&amp;":"&amp;P289,'Finish order'!$C:$K,5,FALSE()),"")</f>
        <v/>
      </c>
      <c r="U289" s="22" t="str">
        <f aca="false">IFERROR(VLOOKUP(P$1&amp;":"&amp;P289,'Finish order'!$C:$K,4,FALSE()),"")</f>
        <v/>
      </c>
      <c r="V289" s="31" t="str">
        <f aca="false" t="array" ref="V289:V289">IFERROR(SMALL(IF($S$2:$S1198=S289,$P$2:$P$911*1.001),1),"")</f>
        <v/>
      </c>
      <c r="W289" s="31" t="str">
        <f aca="false" t="array" ref="W289:W289">IFERROR(SMALL(IF($S$2:$S1198=S289,$P$2:$P$911*1.0001),2),"")</f>
        <v/>
      </c>
      <c r="X289" s="31" t="str">
        <f aca="false" t="array" ref="X289:X289">IFERROR(SMALL(IF($S$2:$S1198=S289,$P$2:$P$911*1.00001),3),"")</f>
        <v/>
      </c>
      <c r="Y289" s="31" t="str">
        <f aca="false" t="array" ref="Y289:Y289">IFERROR(SMALL(IF($S$2:$S1198=S289,$P$2:$P$911*1.000001),4),"")</f>
        <v/>
      </c>
      <c r="Z289" s="31" t="str">
        <f aca="false">IF(P289&lt;&gt;"", IF(COUNT(V289:Y289)=4, SUM(V289:Y289), "No"), "")</f>
        <v>No</v>
      </c>
      <c r="AA289" s="31" t="str">
        <f aca="false">IF(P289&lt;&gt;"", IF(COUNT(V289:X289)=3, SUM(V289:X289), "No"), "")</f>
        <v>No</v>
      </c>
      <c r="AB289" s="31" t="str">
        <f aca="false">IF(P289&lt;&gt;"", IF(COUNT(V289:W289)=2, SUM(V289:W289), "No"), "")</f>
        <v>No</v>
      </c>
      <c r="AC289" s="31" t="str">
        <f aca="false">Table4[[#This Row],[Club]]&amp;":"&amp;Table4[[#Headers],[Female]]</f>
        <v>:Female</v>
      </c>
    </row>
    <row r="290" customFormat="false" ht="15" hidden="false" customHeight="false" outlineLevel="0" collapsed="false">
      <c r="A290" s="22" t="n">
        <v>289</v>
      </c>
      <c r="B290" s="22" t="str">
        <f aca="false">IFERROR(VLOOKUP($A$1&amp;":"&amp;A290,'Finish order'!C:K,6,FALSE()),"")</f>
        <v/>
      </c>
      <c r="C290" s="22" t="str">
        <f aca="false">IFERROR(VLOOKUP(A$1&amp;":"&amp;A290,'Finish order'!$C:$K,9,FALSE()),"")</f>
        <v/>
      </c>
      <c r="D290" s="22" t="str">
        <f aca="false">IFERROR(VLOOKUP(A$1&amp;":"&amp;A290,'Finish order'!$C:$K,7,FALSE()),"")</f>
        <v/>
      </c>
      <c r="E290" s="30" t="str">
        <f aca="false">IFERROR(VLOOKUP($A$1&amp;":"&amp;A290,'Finish order'!C:K,5,FALSE()),"")</f>
        <v/>
      </c>
      <c r="F290" s="22" t="str">
        <f aca="false">IFERROR(VLOOKUP($A$1&amp;":"&amp;A290,'Finish order'!C:K,4,FALSE()),"")</f>
        <v/>
      </c>
      <c r="G290" s="31" t="str">
        <f aca="false" t="array" ref="G290:G290">IFERROR(SMALL(IF($D$2:$D1199=D290,$A$2:$A$911*1.001),1),"")</f>
        <v/>
      </c>
      <c r="H290" s="31" t="str">
        <f aca="false" t="array" ref="H290:H290">IFERROR(SMALL(IF($D$2:$D1199=D290,$A$2:$A$911*1.0001),2),"")</f>
        <v/>
      </c>
      <c r="I290" s="31" t="str">
        <f aca="false" t="array" ref="I290:I290">IFERROR(SMALL(IF($D$2:$D1199=D290,$A$2:$A$911*1.00001),3),"")</f>
        <v/>
      </c>
      <c r="J290" s="31" t="str">
        <f aca="false" t="array" ref="J290:J290">IFERROR(SMALL(IF($D$2:$D1199=D290,$A$2:$A$911*1.000001),4),"")</f>
        <v/>
      </c>
      <c r="K290" s="31" t="str">
        <f aca="false">IF(A290&lt;&gt;"", IF(COUNT(G290:J290)=4, SUM(G290:J290), "No"), "")</f>
        <v>No</v>
      </c>
      <c r="L290" s="31" t="str">
        <f aca="false">IF(A290&lt;&gt;"", IF(COUNT(G290:I290)=3, SUM(G290:I290), "No"), "")</f>
        <v>No</v>
      </c>
      <c r="M290" s="31" t="str">
        <f aca="false">IF(A290&lt;&gt;"", IF(COUNT(G290:H290)=2, SUM(G290:H290), "No"), "")</f>
        <v>No</v>
      </c>
      <c r="N290" s="31" t="str">
        <f aca="false">Table1[[#This Row],[Club]]&amp;":"&amp;Table1[[#Headers],[Male]]</f>
        <v>:Male</v>
      </c>
      <c r="P290" s="22" t="n">
        <v>289</v>
      </c>
      <c r="Q290" s="22" t="str">
        <f aca="false">IFERROR(VLOOKUP(P$1&amp;":"&amp;P290,'Finish order'!$C:$K,6,FALSE()),"")</f>
        <v/>
      </c>
      <c r="R290" s="22" t="str">
        <f aca="false">IFERROR(VLOOKUP(P$1&amp;":"&amp;P290,'Finish order'!$C:$K,9,FALSE()),"")</f>
        <v/>
      </c>
      <c r="S290" s="22" t="str">
        <f aca="false">IFERROR(VLOOKUP(P$1&amp;":"&amp;P290,'Finish order'!$C:$K,7,FALSE()),"")</f>
        <v/>
      </c>
      <c r="T290" s="30" t="str">
        <f aca="false">IFERROR(VLOOKUP(P$1&amp;":"&amp;P290,'Finish order'!$C:$K,5,FALSE()),"")</f>
        <v/>
      </c>
      <c r="U290" s="22" t="str">
        <f aca="false">IFERROR(VLOOKUP(P$1&amp;":"&amp;P290,'Finish order'!$C:$K,4,FALSE()),"")</f>
        <v/>
      </c>
      <c r="V290" s="31" t="str">
        <f aca="false" t="array" ref="V290:V290">IFERROR(SMALL(IF($S$2:$S1199=S290,$P$2:$P$911*1.001),1),"")</f>
        <v/>
      </c>
      <c r="W290" s="31" t="str">
        <f aca="false" t="array" ref="W290:W290">IFERROR(SMALL(IF($S$2:$S1199=S290,$P$2:$P$911*1.0001),2),"")</f>
        <v/>
      </c>
      <c r="X290" s="31" t="str">
        <f aca="false" t="array" ref="X290:X290">IFERROR(SMALL(IF($S$2:$S1199=S290,$P$2:$P$911*1.00001),3),"")</f>
        <v/>
      </c>
      <c r="Y290" s="31" t="str">
        <f aca="false" t="array" ref="Y290:Y290">IFERROR(SMALL(IF($S$2:$S1199=S290,$P$2:$P$911*1.000001),4),"")</f>
        <v/>
      </c>
      <c r="Z290" s="31" t="str">
        <f aca="false">IF(P290&lt;&gt;"", IF(COUNT(V290:Y290)=4, SUM(V290:Y290), "No"), "")</f>
        <v>No</v>
      </c>
      <c r="AA290" s="31" t="str">
        <f aca="false">IF(P290&lt;&gt;"", IF(COUNT(V290:X290)=3, SUM(V290:X290), "No"), "")</f>
        <v>No</v>
      </c>
      <c r="AB290" s="31" t="str">
        <f aca="false">IF(P290&lt;&gt;"", IF(COUNT(V290:W290)=2, SUM(V290:W290), "No"), "")</f>
        <v>No</v>
      </c>
      <c r="AC290" s="31" t="str">
        <f aca="false">Table4[[#This Row],[Club]]&amp;":"&amp;Table4[[#Headers],[Female]]</f>
        <v>:Female</v>
      </c>
    </row>
    <row r="291" customFormat="false" ht="15" hidden="false" customHeight="false" outlineLevel="0" collapsed="false">
      <c r="A291" s="22" t="n">
        <v>290</v>
      </c>
      <c r="B291" s="22" t="str">
        <f aca="false">IFERROR(VLOOKUP($A$1&amp;":"&amp;A291,'Finish order'!C:K,6,FALSE()),"")</f>
        <v/>
      </c>
      <c r="C291" s="22" t="str">
        <f aca="false">IFERROR(VLOOKUP(A$1&amp;":"&amp;A291,'Finish order'!$C:$K,9,FALSE()),"")</f>
        <v/>
      </c>
      <c r="D291" s="22" t="str">
        <f aca="false">IFERROR(VLOOKUP(A$1&amp;":"&amp;A291,'Finish order'!$C:$K,7,FALSE()),"")</f>
        <v/>
      </c>
      <c r="E291" s="30" t="str">
        <f aca="false">IFERROR(VLOOKUP($A$1&amp;":"&amp;A291,'Finish order'!C:K,5,FALSE()),"")</f>
        <v/>
      </c>
      <c r="F291" s="22" t="str">
        <f aca="false">IFERROR(VLOOKUP($A$1&amp;":"&amp;A291,'Finish order'!C:K,4,FALSE()),"")</f>
        <v/>
      </c>
      <c r="G291" s="31" t="str">
        <f aca="false" t="array" ref="G291:G291">IFERROR(SMALL(IF($D$2:$D1200=D291,$A$2:$A$911*1.001),1),"")</f>
        <v/>
      </c>
      <c r="H291" s="31" t="str">
        <f aca="false" t="array" ref="H291:H291">IFERROR(SMALL(IF($D$2:$D1200=D291,$A$2:$A$911*1.0001),2),"")</f>
        <v/>
      </c>
      <c r="I291" s="31" t="str">
        <f aca="false" t="array" ref="I291:I291">IFERROR(SMALL(IF($D$2:$D1200=D291,$A$2:$A$911*1.00001),3),"")</f>
        <v/>
      </c>
      <c r="J291" s="31" t="str">
        <f aca="false" t="array" ref="J291:J291">IFERROR(SMALL(IF($D$2:$D1200=D291,$A$2:$A$911*1.000001),4),"")</f>
        <v/>
      </c>
      <c r="K291" s="31" t="str">
        <f aca="false">IF(A291&lt;&gt;"", IF(COUNT(G291:J291)=4, SUM(G291:J291), "No"), "")</f>
        <v>No</v>
      </c>
      <c r="L291" s="31" t="str">
        <f aca="false">IF(A291&lt;&gt;"", IF(COUNT(G291:I291)=3, SUM(G291:I291), "No"), "")</f>
        <v>No</v>
      </c>
      <c r="M291" s="31" t="str">
        <f aca="false">IF(A291&lt;&gt;"", IF(COUNT(G291:H291)=2, SUM(G291:H291), "No"), "")</f>
        <v>No</v>
      </c>
      <c r="N291" s="31" t="str">
        <f aca="false">Table1[[#This Row],[Club]]&amp;":"&amp;Table1[[#Headers],[Male]]</f>
        <v>:Male</v>
      </c>
      <c r="P291" s="22" t="n">
        <v>290</v>
      </c>
      <c r="Q291" s="22" t="str">
        <f aca="false">IFERROR(VLOOKUP(P$1&amp;":"&amp;P291,'Finish order'!$C:$K,6,FALSE()),"")</f>
        <v/>
      </c>
      <c r="R291" s="22" t="str">
        <f aca="false">IFERROR(VLOOKUP(P$1&amp;":"&amp;P291,'Finish order'!$C:$K,9,FALSE()),"")</f>
        <v/>
      </c>
      <c r="S291" s="22" t="str">
        <f aca="false">IFERROR(VLOOKUP(P$1&amp;":"&amp;P291,'Finish order'!$C:$K,7,FALSE()),"")</f>
        <v/>
      </c>
      <c r="T291" s="30" t="str">
        <f aca="false">IFERROR(VLOOKUP(P$1&amp;":"&amp;P291,'Finish order'!$C:$K,5,FALSE()),"")</f>
        <v/>
      </c>
      <c r="U291" s="22" t="str">
        <f aca="false">IFERROR(VLOOKUP(P$1&amp;":"&amp;P291,'Finish order'!$C:$K,4,FALSE()),"")</f>
        <v/>
      </c>
      <c r="V291" s="31" t="str">
        <f aca="false" t="array" ref="V291:V291">IFERROR(SMALL(IF($S$2:$S1200=S291,$P$2:$P$911*1.001),1),"")</f>
        <v/>
      </c>
      <c r="W291" s="31" t="str">
        <f aca="false" t="array" ref="W291:W291">IFERROR(SMALL(IF($S$2:$S1200=S291,$P$2:$P$911*1.0001),2),"")</f>
        <v/>
      </c>
      <c r="X291" s="31" t="str">
        <f aca="false" t="array" ref="X291:X291">IFERROR(SMALL(IF($S$2:$S1200=S291,$P$2:$P$911*1.00001),3),"")</f>
        <v/>
      </c>
      <c r="Y291" s="31" t="str">
        <f aca="false" t="array" ref="Y291:Y291">IFERROR(SMALL(IF($S$2:$S1200=S291,$P$2:$P$911*1.000001),4),"")</f>
        <v/>
      </c>
      <c r="Z291" s="31" t="str">
        <f aca="false">IF(P291&lt;&gt;"", IF(COUNT(V291:Y291)=4, SUM(V291:Y291), "No"), "")</f>
        <v>No</v>
      </c>
      <c r="AA291" s="31" t="str">
        <f aca="false">IF(P291&lt;&gt;"", IF(COUNT(V291:X291)=3, SUM(V291:X291), "No"), "")</f>
        <v>No</v>
      </c>
      <c r="AB291" s="31" t="str">
        <f aca="false">IF(P291&lt;&gt;"", IF(COUNT(V291:W291)=2, SUM(V291:W291), "No"), "")</f>
        <v>No</v>
      </c>
      <c r="AC291" s="31" t="str">
        <f aca="false">Table4[[#This Row],[Club]]&amp;":"&amp;Table4[[#Headers],[Female]]</f>
        <v>:Female</v>
      </c>
    </row>
    <row r="292" customFormat="false" ht="15" hidden="false" customHeight="false" outlineLevel="0" collapsed="false">
      <c r="A292" s="22" t="n">
        <v>291</v>
      </c>
      <c r="B292" s="22" t="str">
        <f aca="false">IFERROR(VLOOKUP($A$1&amp;":"&amp;A292,'Finish order'!C:K,6,FALSE()),"")</f>
        <v/>
      </c>
      <c r="C292" s="22" t="str">
        <f aca="false">IFERROR(VLOOKUP(A$1&amp;":"&amp;A292,'Finish order'!$C:$K,9,FALSE()),"")</f>
        <v/>
      </c>
      <c r="D292" s="22" t="str">
        <f aca="false">IFERROR(VLOOKUP(A$1&amp;":"&amp;A292,'Finish order'!$C:$K,7,FALSE()),"")</f>
        <v/>
      </c>
      <c r="E292" s="30" t="str">
        <f aca="false">IFERROR(VLOOKUP($A$1&amp;":"&amp;A292,'Finish order'!C:K,5,FALSE()),"")</f>
        <v/>
      </c>
      <c r="F292" s="22" t="str">
        <f aca="false">IFERROR(VLOOKUP($A$1&amp;":"&amp;A292,'Finish order'!C:K,4,FALSE()),"")</f>
        <v/>
      </c>
      <c r="G292" s="31" t="str">
        <f aca="false" t="array" ref="G292:G292">IFERROR(SMALL(IF($D$2:$D1201=D292,$A$2:$A$911*1.001),1),"")</f>
        <v/>
      </c>
      <c r="H292" s="31" t="str">
        <f aca="false" t="array" ref="H292:H292">IFERROR(SMALL(IF($D$2:$D1201=D292,$A$2:$A$911*1.0001),2),"")</f>
        <v/>
      </c>
      <c r="I292" s="31" t="str">
        <f aca="false" t="array" ref="I292:I292">IFERROR(SMALL(IF($D$2:$D1201=D292,$A$2:$A$911*1.00001),3),"")</f>
        <v/>
      </c>
      <c r="J292" s="31" t="str">
        <f aca="false" t="array" ref="J292:J292">IFERROR(SMALL(IF($D$2:$D1201=D292,$A$2:$A$911*1.000001),4),"")</f>
        <v/>
      </c>
      <c r="K292" s="31" t="str">
        <f aca="false">IF(A292&lt;&gt;"", IF(COUNT(G292:J292)=4, SUM(G292:J292), "No"), "")</f>
        <v>No</v>
      </c>
      <c r="L292" s="31" t="str">
        <f aca="false">IF(A292&lt;&gt;"", IF(COUNT(G292:I292)=3, SUM(G292:I292), "No"), "")</f>
        <v>No</v>
      </c>
      <c r="M292" s="31" t="str">
        <f aca="false">IF(A292&lt;&gt;"", IF(COUNT(G292:H292)=2, SUM(G292:H292), "No"), "")</f>
        <v>No</v>
      </c>
      <c r="N292" s="31" t="str">
        <f aca="false">Table1[[#This Row],[Club]]&amp;":"&amp;Table1[[#Headers],[Male]]</f>
        <v>:Male</v>
      </c>
      <c r="P292" s="22" t="n">
        <v>291</v>
      </c>
      <c r="Q292" s="22" t="str">
        <f aca="false">IFERROR(VLOOKUP(P$1&amp;":"&amp;P292,'Finish order'!$C:$K,6,FALSE()),"")</f>
        <v/>
      </c>
      <c r="R292" s="22" t="str">
        <f aca="false">IFERROR(VLOOKUP(P$1&amp;":"&amp;P292,'Finish order'!$C:$K,9,FALSE()),"")</f>
        <v/>
      </c>
      <c r="S292" s="22" t="str">
        <f aca="false">IFERROR(VLOOKUP(P$1&amp;":"&amp;P292,'Finish order'!$C:$K,7,FALSE()),"")</f>
        <v/>
      </c>
      <c r="T292" s="30" t="str">
        <f aca="false">IFERROR(VLOOKUP(P$1&amp;":"&amp;P292,'Finish order'!$C:$K,5,FALSE()),"")</f>
        <v/>
      </c>
      <c r="U292" s="22" t="str">
        <f aca="false">IFERROR(VLOOKUP(P$1&amp;":"&amp;P292,'Finish order'!$C:$K,4,FALSE()),"")</f>
        <v/>
      </c>
      <c r="V292" s="31" t="str">
        <f aca="false" t="array" ref="V292:V292">IFERROR(SMALL(IF($S$2:$S1201=S292,$P$2:$P$911*1.001),1),"")</f>
        <v/>
      </c>
      <c r="W292" s="31" t="str">
        <f aca="false" t="array" ref="W292:W292">IFERROR(SMALL(IF($S$2:$S1201=S292,$P$2:$P$911*1.0001),2),"")</f>
        <v/>
      </c>
      <c r="X292" s="31" t="str">
        <f aca="false" t="array" ref="X292:X292">IFERROR(SMALL(IF($S$2:$S1201=S292,$P$2:$P$911*1.00001),3),"")</f>
        <v/>
      </c>
      <c r="Y292" s="31" t="str">
        <f aca="false" t="array" ref="Y292:Y292">IFERROR(SMALL(IF($S$2:$S1201=S292,$P$2:$P$911*1.000001),4),"")</f>
        <v/>
      </c>
      <c r="Z292" s="31" t="str">
        <f aca="false">IF(P292&lt;&gt;"", IF(COUNT(V292:Y292)=4, SUM(V292:Y292), "No"), "")</f>
        <v>No</v>
      </c>
      <c r="AA292" s="31" t="str">
        <f aca="false">IF(P292&lt;&gt;"", IF(COUNT(V292:X292)=3, SUM(V292:X292), "No"), "")</f>
        <v>No</v>
      </c>
      <c r="AB292" s="31" t="str">
        <f aca="false">IF(P292&lt;&gt;"", IF(COUNT(V292:W292)=2, SUM(V292:W292), "No"), "")</f>
        <v>No</v>
      </c>
      <c r="AC292" s="31" t="str">
        <f aca="false">Table4[[#This Row],[Club]]&amp;":"&amp;Table4[[#Headers],[Female]]</f>
        <v>:Female</v>
      </c>
    </row>
    <row r="293" customFormat="false" ht="15" hidden="false" customHeight="false" outlineLevel="0" collapsed="false">
      <c r="A293" s="22" t="n">
        <v>292</v>
      </c>
      <c r="B293" s="22" t="str">
        <f aca="false">IFERROR(VLOOKUP($A$1&amp;":"&amp;A293,'Finish order'!C:K,6,FALSE()),"")</f>
        <v/>
      </c>
      <c r="C293" s="22" t="str">
        <f aca="false">IFERROR(VLOOKUP(A$1&amp;":"&amp;A293,'Finish order'!$C:$K,9,FALSE()),"")</f>
        <v/>
      </c>
      <c r="D293" s="22" t="str">
        <f aca="false">IFERROR(VLOOKUP(A$1&amp;":"&amp;A293,'Finish order'!$C:$K,7,FALSE()),"")</f>
        <v/>
      </c>
      <c r="E293" s="30" t="str">
        <f aca="false">IFERROR(VLOOKUP($A$1&amp;":"&amp;A293,'Finish order'!C:K,5,FALSE()),"")</f>
        <v/>
      </c>
      <c r="F293" s="22" t="str">
        <f aca="false">IFERROR(VLOOKUP($A$1&amp;":"&amp;A293,'Finish order'!C:K,4,FALSE()),"")</f>
        <v/>
      </c>
      <c r="G293" s="31" t="str">
        <f aca="false" t="array" ref="G293:G293">IFERROR(SMALL(IF($D$2:$D1202=D293,$A$2:$A$911*1.001),1),"")</f>
        <v/>
      </c>
      <c r="H293" s="31" t="str">
        <f aca="false" t="array" ref="H293:H293">IFERROR(SMALL(IF($D$2:$D1202=D293,$A$2:$A$911*1.0001),2),"")</f>
        <v/>
      </c>
      <c r="I293" s="31" t="str">
        <f aca="false" t="array" ref="I293:I293">IFERROR(SMALL(IF($D$2:$D1202=D293,$A$2:$A$911*1.00001),3),"")</f>
        <v/>
      </c>
      <c r="J293" s="31" t="str">
        <f aca="false" t="array" ref="J293:J293">IFERROR(SMALL(IF($D$2:$D1202=D293,$A$2:$A$911*1.000001),4),"")</f>
        <v/>
      </c>
      <c r="K293" s="31" t="str">
        <f aca="false">IF(A293&lt;&gt;"", IF(COUNT(G293:J293)=4, SUM(G293:J293), "No"), "")</f>
        <v>No</v>
      </c>
      <c r="L293" s="31" t="str">
        <f aca="false">IF(A293&lt;&gt;"", IF(COUNT(G293:I293)=3, SUM(G293:I293), "No"), "")</f>
        <v>No</v>
      </c>
      <c r="M293" s="31" t="str">
        <f aca="false">IF(A293&lt;&gt;"", IF(COUNT(G293:H293)=2, SUM(G293:H293), "No"), "")</f>
        <v>No</v>
      </c>
      <c r="N293" s="31" t="str">
        <f aca="false">Table1[[#This Row],[Club]]&amp;":"&amp;Table1[[#Headers],[Male]]</f>
        <v>:Male</v>
      </c>
      <c r="P293" s="22" t="n">
        <v>292</v>
      </c>
      <c r="Q293" s="22" t="str">
        <f aca="false">IFERROR(VLOOKUP(P$1&amp;":"&amp;P293,'Finish order'!$C:$K,6,FALSE()),"")</f>
        <v/>
      </c>
      <c r="R293" s="22" t="str">
        <f aca="false">IFERROR(VLOOKUP(P$1&amp;":"&amp;P293,'Finish order'!$C:$K,9,FALSE()),"")</f>
        <v/>
      </c>
      <c r="S293" s="22" t="str">
        <f aca="false">IFERROR(VLOOKUP(P$1&amp;":"&amp;P293,'Finish order'!$C:$K,7,FALSE()),"")</f>
        <v/>
      </c>
      <c r="T293" s="30" t="str">
        <f aca="false">IFERROR(VLOOKUP(P$1&amp;":"&amp;P293,'Finish order'!$C:$K,5,FALSE()),"")</f>
        <v/>
      </c>
      <c r="U293" s="22" t="str">
        <f aca="false">IFERROR(VLOOKUP(P$1&amp;":"&amp;P293,'Finish order'!$C:$K,4,FALSE()),"")</f>
        <v/>
      </c>
      <c r="V293" s="31" t="str">
        <f aca="false" t="array" ref="V293:V293">IFERROR(SMALL(IF($S$2:$S1202=S293,$P$2:$P$911*1.001),1),"")</f>
        <v/>
      </c>
      <c r="W293" s="31" t="str">
        <f aca="false" t="array" ref="W293:W293">IFERROR(SMALL(IF($S$2:$S1202=S293,$P$2:$P$911*1.0001),2),"")</f>
        <v/>
      </c>
      <c r="X293" s="31" t="str">
        <f aca="false" t="array" ref="X293:X293">IFERROR(SMALL(IF($S$2:$S1202=S293,$P$2:$P$911*1.00001),3),"")</f>
        <v/>
      </c>
      <c r="Y293" s="31" t="str">
        <f aca="false" t="array" ref="Y293:Y293">IFERROR(SMALL(IF($S$2:$S1202=S293,$P$2:$P$911*1.000001),4),"")</f>
        <v/>
      </c>
      <c r="Z293" s="31" t="str">
        <f aca="false">IF(P293&lt;&gt;"", IF(COUNT(V293:Y293)=4, SUM(V293:Y293), "No"), "")</f>
        <v>No</v>
      </c>
      <c r="AA293" s="31" t="str">
        <f aca="false">IF(P293&lt;&gt;"", IF(COUNT(V293:X293)=3, SUM(V293:X293), "No"), "")</f>
        <v>No</v>
      </c>
      <c r="AB293" s="31" t="str">
        <f aca="false">IF(P293&lt;&gt;"", IF(COUNT(V293:W293)=2, SUM(V293:W293), "No"), "")</f>
        <v>No</v>
      </c>
      <c r="AC293" s="31" t="str">
        <f aca="false">Table4[[#This Row],[Club]]&amp;":"&amp;Table4[[#Headers],[Female]]</f>
        <v>:Female</v>
      </c>
    </row>
    <row r="294" customFormat="false" ht="15" hidden="false" customHeight="false" outlineLevel="0" collapsed="false">
      <c r="A294" s="22" t="n">
        <v>293</v>
      </c>
      <c r="B294" s="22" t="str">
        <f aca="false">IFERROR(VLOOKUP($A$1&amp;":"&amp;A294,'Finish order'!C:K,6,FALSE()),"")</f>
        <v/>
      </c>
      <c r="C294" s="22" t="str">
        <f aca="false">IFERROR(VLOOKUP(A$1&amp;":"&amp;A294,'Finish order'!$C:$K,9,FALSE()),"")</f>
        <v/>
      </c>
      <c r="D294" s="22" t="str">
        <f aca="false">IFERROR(VLOOKUP(A$1&amp;":"&amp;A294,'Finish order'!$C:$K,7,FALSE()),"")</f>
        <v/>
      </c>
      <c r="E294" s="30" t="str">
        <f aca="false">IFERROR(VLOOKUP($A$1&amp;":"&amp;A294,'Finish order'!C:K,5,FALSE()),"")</f>
        <v/>
      </c>
      <c r="F294" s="22" t="str">
        <f aca="false">IFERROR(VLOOKUP($A$1&amp;":"&amp;A294,'Finish order'!C:K,4,FALSE()),"")</f>
        <v/>
      </c>
      <c r="G294" s="31" t="str">
        <f aca="false" t="array" ref="G294:G294">IFERROR(SMALL(IF($D$2:$D1203=D294,$A$2:$A$911*1.001),1),"")</f>
        <v/>
      </c>
      <c r="H294" s="31" t="str">
        <f aca="false" t="array" ref="H294:H294">IFERROR(SMALL(IF($D$2:$D1203=D294,$A$2:$A$911*1.0001),2),"")</f>
        <v/>
      </c>
      <c r="I294" s="31" t="str">
        <f aca="false" t="array" ref="I294:I294">IFERROR(SMALL(IF($D$2:$D1203=D294,$A$2:$A$911*1.00001),3),"")</f>
        <v/>
      </c>
      <c r="J294" s="31" t="str">
        <f aca="false" t="array" ref="J294:J294">IFERROR(SMALL(IF($D$2:$D1203=D294,$A$2:$A$911*1.000001),4),"")</f>
        <v/>
      </c>
      <c r="K294" s="31" t="str">
        <f aca="false">IF(A294&lt;&gt;"", IF(COUNT(G294:J294)=4, SUM(G294:J294), "No"), "")</f>
        <v>No</v>
      </c>
      <c r="L294" s="31" t="str">
        <f aca="false">IF(A294&lt;&gt;"", IF(COUNT(G294:I294)=3, SUM(G294:I294), "No"), "")</f>
        <v>No</v>
      </c>
      <c r="M294" s="31" t="str">
        <f aca="false">IF(A294&lt;&gt;"", IF(COUNT(G294:H294)=2, SUM(G294:H294), "No"), "")</f>
        <v>No</v>
      </c>
      <c r="N294" s="31" t="str">
        <f aca="false">Table1[[#This Row],[Club]]&amp;":"&amp;Table1[[#Headers],[Male]]</f>
        <v>:Male</v>
      </c>
      <c r="P294" s="22" t="n">
        <v>293</v>
      </c>
      <c r="Q294" s="22" t="str">
        <f aca="false">IFERROR(VLOOKUP(P$1&amp;":"&amp;P294,'Finish order'!$C:$K,6,FALSE()),"")</f>
        <v/>
      </c>
      <c r="R294" s="22" t="str">
        <f aca="false">IFERROR(VLOOKUP(P$1&amp;":"&amp;P294,'Finish order'!$C:$K,9,FALSE()),"")</f>
        <v/>
      </c>
      <c r="S294" s="22" t="str">
        <f aca="false">IFERROR(VLOOKUP(P$1&amp;":"&amp;P294,'Finish order'!$C:$K,7,FALSE()),"")</f>
        <v/>
      </c>
      <c r="T294" s="30" t="str">
        <f aca="false">IFERROR(VLOOKUP(P$1&amp;":"&amp;P294,'Finish order'!$C:$K,5,FALSE()),"")</f>
        <v/>
      </c>
      <c r="U294" s="22" t="str">
        <f aca="false">IFERROR(VLOOKUP(P$1&amp;":"&amp;P294,'Finish order'!$C:$K,4,FALSE()),"")</f>
        <v/>
      </c>
      <c r="V294" s="31" t="str">
        <f aca="false" t="array" ref="V294:V294">IFERROR(SMALL(IF($S$2:$S1203=S294,$P$2:$P$911*1.001),1),"")</f>
        <v/>
      </c>
      <c r="W294" s="31" t="str">
        <f aca="false" t="array" ref="W294:W294">IFERROR(SMALL(IF($S$2:$S1203=S294,$P$2:$P$911*1.0001),2),"")</f>
        <v/>
      </c>
      <c r="X294" s="31" t="str">
        <f aca="false" t="array" ref="X294:X294">IFERROR(SMALL(IF($S$2:$S1203=S294,$P$2:$P$911*1.00001),3),"")</f>
        <v/>
      </c>
      <c r="Y294" s="31" t="str">
        <f aca="false" t="array" ref="Y294:Y294">IFERROR(SMALL(IF($S$2:$S1203=S294,$P$2:$P$911*1.000001),4),"")</f>
        <v/>
      </c>
      <c r="Z294" s="31" t="str">
        <f aca="false">IF(P294&lt;&gt;"", IF(COUNT(V294:Y294)=4, SUM(V294:Y294), "No"), "")</f>
        <v>No</v>
      </c>
      <c r="AA294" s="31" t="str">
        <f aca="false">IF(P294&lt;&gt;"", IF(COUNT(V294:X294)=3, SUM(V294:X294), "No"), "")</f>
        <v>No</v>
      </c>
      <c r="AB294" s="31" t="str">
        <f aca="false">IF(P294&lt;&gt;"", IF(COUNT(V294:W294)=2, SUM(V294:W294), "No"), "")</f>
        <v>No</v>
      </c>
      <c r="AC294" s="31" t="str">
        <f aca="false">Table4[[#This Row],[Club]]&amp;":"&amp;Table4[[#Headers],[Female]]</f>
        <v>:Female</v>
      </c>
    </row>
    <row r="295" customFormat="false" ht="15" hidden="false" customHeight="false" outlineLevel="0" collapsed="false">
      <c r="A295" s="22" t="n">
        <v>294</v>
      </c>
      <c r="B295" s="22" t="str">
        <f aca="false">IFERROR(VLOOKUP($A$1&amp;":"&amp;A295,'Finish order'!C:K,6,FALSE()),"")</f>
        <v/>
      </c>
      <c r="C295" s="22" t="str">
        <f aca="false">IFERROR(VLOOKUP(A$1&amp;":"&amp;A295,'Finish order'!$C:$K,9,FALSE()),"")</f>
        <v/>
      </c>
      <c r="D295" s="22" t="str">
        <f aca="false">IFERROR(VLOOKUP(A$1&amp;":"&amp;A295,'Finish order'!$C:$K,7,FALSE()),"")</f>
        <v/>
      </c>
      <c r="E295" s="30" t="str">
        <f aca="false">IFERROR(VLOOKUP($A$1&amp;":"&amp;A295,'Finish order'!C:K,5,FALSE()),"")</f>
        <v/>
      </c>
      <c r="F295" s="22" t="str">
        <f aca="false">IFERROR(VLOOKUP($A$1&amp;":"&amp;A295,'Finish order'!C:K,4,FALSE()),"")</f>
        <v/>
      </c>
      <c r="G295" s="31" t="str">
        <f aca="false" t="array" ref="G295:G295">IFERROR(SMALL(IF($D$2:$D1204=D295,$A$2:$A$911*1.001),1),"")</f>
        <v/>
      </c>
      <c r="H295" s="31" t="str">
        <f aca="false" t="array" ref="H295:H295">IFERROR(SMALL(IF($D$2:$D1204=D295,$A$2:$A$911*1.0001),2),"")</f>
        <v/>
      </c>
      <c r="I295" s="31" t="str">
        <f aca="false" t="array" ref="I295:I295">IFERROR(SMALL(IF($D$2:$D1204=D295,$A$2:$A$911*1.00001),3),"")</f>
        <v/>
      </c>
      <c r="J295" s="31" t="str">
        <f aca="false" t="array" ref="J295:J295">IFERROR(SMALL(IF($D$2:$D1204=D295,$A$2:$A$911*1.000001),4),"")</f>
        <v/>
      </c>
      <c r="K295" s="31" t="str">
        <f aca="false">IF(A295&lt;&gt;"", IF(COUNT(G295:J295)=4, SUM(G295:J295), "No"), "")</f>
        <v>No</v>
      </c>
      <c r="L295" s="31" t="str">
        <f aca="false">IF(A295&lt;&gt;"", IF(COUNT(G295:I295)=3, SUM(G295:I295), "No"), "")</f>
        <v>No</v>
      </c>
      <c r="M295" s="31" t="str">
        <f aca="false">IF(A295&lt;&gt;"", IF(COUNT(G295:H295)=2, SUM(G295:H295), "No"), "")</f>
        <v>No</v>
      </c>
      <c r="N295" s="31" t="str">
        <f aca="false">Table1[[#This Row],[Club]]&amp;":"&amp;Table1[[#Headers],[Male]]</f>
        <v>:Male</v>
      </c>
      <c r="P295" s="22" t="n">
        <v>294</v>
      </c>
      <c r="Q295" s="22" t="str">
        <f aca="false">IFERROR(VLOOKUP(P$1&amp;":"&amp;P295,'Finish order'!$C:$K,6,FALSE()),"")</f>
        <v/>
      </c>
      <c r="R295" s="22" t="str">
        <f aca="false">IFERROR(VLOOKUP(P$1&amp;":"&amp;P295,'Finish order'!$C:$K,9,FALSE()),"")</f>
        <v/>
      </c>
      <c r="S295" s="22" t="str">
        <f aca="false">IFERROR(VLOOKUP(P$1&amp;":"&amp;P295,'Finish order'!$C:$K,7,FALSE()),"")</f>
        <v/>
      </c>
      <c r="T295" s="30" t="str">
        <f aca="false">IFERROR(VLOOKUP(P$1&amp;":"&amp;P295,'Finish order'!$C:$K,5,FALSE()),"")</f>
        <v/>
      </c>
      <c r="U295" s="22" t="str">
        <f aca="false">IFERROR(VLOOKUP(P$1&amp;":"&amp;P295,'Finish order'!$C:$K,4,FALSE()),"")</f>
        <v/>
      </c>
      <c r="V295" s="31" t="str">
        <f aca="false" t="array" ref="V295:V295">IFERROR(SMALL(IF($S$2:$S1204=S295,$P$2:$P$911*1.001),1),"")</f>
        <v/>
      </c>
      <c r="W295" s="31" t="str">
        <f aca="false" t="array" ref="W295:W295">IFERROR(SMALL(IF($S$2:$S1204=S295,$P$2:$P$911*1.0001),2),"")</f>
        <v/>
      </c>
      <c r="X295" s="31" t="str">
        <f aca="false" t="array" ref="X295:X295">IFERROR(SMALL(IF($S$2:$S1204=S295,$P$2:$P$911*1.00001),3),"")</f>
        <v/>
      </c>
      <c r="Y295" s="31" t="str">
        <f aca="false" t="array" ref="Y295:Y295">IFERROR(SMALL(IF($S$2:$S1204=S295,$P$2:$P$911*1.000001),4),"")</f>
        <v/>
      </c>
      <c r="Z295" s="31" t="str">
        <f aca="false">IF(P295&lt;&gt;"", IF(COUNT(V295:Y295)=4, SUM(V295:Y295), "No"), "")</f>
        <v>No</v>
      </c>
      <c r="AA295" s="31" t="str">
        <f aca="false">IF(P295&lt;&gt;"", IF(COUNT(V295:X295)=3, SUM(V295:X295), "No"), "")</f>
        <v>No</v>
      </c>
      <c r="AB295" s="31" t="str">
        <f aca="false">IF(P295&lt;&gt;"", IF(COUNT(V295:W295)=2, SUM(V295:W295), "No"), "")</f>
        <v>No</v>
      </c>
      <c r="AC295" s="31" t="str">
        <f aca="false">Table4[[#This Row],[Club]]&amp;":"&amp;Table4[[#Headers],[Female]]</f>
        <v>:Female</v>
      </c>
    </row>
    <row r="296" customFormat="false" ht="15" hidden="false" customHeight="false" outlineLevel="0" collapsed="false">
      <c r="A296" s="22" t="n">
        <v>295</v>
      </c>
      <c r="B296" s="22" t="str">
        <f aca="false">IFERROR(VLOOKUP($A$1&amp;":"&amp;A296,'Finish order'!C:K,6,FALSE()),"")</f>
        <v/>
      </c>
      <c r="C296" s="22" t="str">
        <f aca="false">IFERROR(VLOOKUP(A$1&amp;":"&amp;A296,'Finish order'!$C:$K,9,FALSE()),"")</f>
        <v/>
      </c>
      <c r="D296" s="22" t="str">
        <f aca="false">IFERROR(VLOOKUP(A$1&amp;":"&amp;A296,'Finish order'!$C:$K,7,FALSE()),"")</f>
        <v/>
      </c>
      <c r="E296" s="30" t="str">
        <f aca="false">IFERROR(VLOOKUP($A$1&amp;":"&amp;A296,'Finish order'!C:K,5,FALSE()),"")</f>
        <v/>
      </c>
      <c r="F296" s="22" t="str">
        <f aca="false">IFERROR(VLOOKUP($A$1&amp;":"&amp;A296,'Finish order'!C:K,4,FALSE()),"")</f>
        <v/>
      </c>
      <c r="G296" s="31" t="str">
        <f aca="false" t="array" ref="G296:G296">IFERROR(SMALL(IF($D$2:$D1205=D296,$A$2:$A$911*1.001),1),"")</f>
        <v/>
      </c>
      <c r="H296" s="31" t="str">
        <f aca="false" t="array" ref="H296:H296">IFERROR(SMALL(IF($D$2:$D1205=D296,$A$2:$A$911*1.0001),2),"")</f>
        <v/>
      </c>
      <c r="I296" s="31" t="str">
        <f aca="false" t="array" ref="I296:I296">IFERROR(SMALL(IF($D$2:$D1205=D296,$A$2:$A$911*1.00001),3),"")</f>
        <v/>
      </c>
      <c r="J296" s="31" t="str">
        <f aca="false" t="array" ref="J296:J296">IFERROR(SMALL(IF($D$2:$D1205=D296,$A$2:$A$911*1.000001),4),"")</f>
        <v/>
      </c>
      <c r="K296" s="31" t="str">
        <f aca="false">IF(A296&lt;&gt;"", IF(COUNT(G296:J296)=4, SUM(G296:J296), "No"), "")</f>
        <v>No</v>
      </c>
      <c r="L296" s="31" t="str">
        <f aca="false">IF(A296&lt;&gt;"", IF(COUNT(G296:I296)=3, SUM(G296:I296), "No"), "")</f>
        <v>No</v>
      </c>
      <c r="M296" s="31" t="str">
        <f aca="false">IF(A296&lt;&gt;"", IF(COUNT(G296:H296)=2, SUM(G296:H296), "No"), "")</f>
        <v>No</v>
      </c>
      <c r="N296" s="31" t="str">
        <f aca="false">Table1[[#This Row],[Club]]&amp;":"&amp;Table1[[#Headers],[Male]]</f>
        <v>:Male</v>
      </c>
      <c r="P296" s="22" t="n">
        <v>295</v>
      </c>
      <c r="Q296" s="22" t="str">
        <f aca="false">IFERROR(VLOOKUP(P$1&amp;":"&amp;P296,'Finish order'!$C:$K,6,FALSE()),"")</f>
        <v/>
      </c>
      <c r="R296" s="22" t="str">
        <f aca="false">IFERROR(VLOOKUP(P$1&amp;":"&amp;P296,'Finish order'!$C:$K,9,FALSE()),"")</f>
        <v/>
      </c>
      <c r="S296" s="22" t="str">
        <f aca="false">IFERROR(VLOOKUP(P$1&amp;":"&amp;P296,'Finish order'!$C:$K,7,FALSE()),"")</f>
        <v/>
      </c>
      <c r="T296" s="30" t="str">
        <f aca="false">IFERROR(VLOOKUP(P$1&amp;":"&amp;P296,'Finish order'!$C:$K,5,FALSE()),"")</f>
        <v/>
      </c>
      <c r="U296" s="22" t="str">
        <f aca="false">IFERROR(VLOOKUP(P$1&amp;":"&amp;P296,'Finish order'!$C:$K,4,FALSE()),"")</f>
        <v/>
      </c>
      <c r="V296" s="31" t="str">
        <f aca="false" t="array" ref="V296:V296">IFERROR(SMALL(IF($S$2:$S1205=S296,$P$2:$P$911*1.001),1),"")</f>
        <v/>
      </c>
      <c r="W296" s="31" t="str">
        <f aca="false" t="array" ref="W296:W296">IFERROR(SMALL(IF($S$2:$S1205=S296,$P$2:$P$911*1.0001),2),"")</f>
        <v/>
      </c>
      <c r="X296" s="31" t="str">
        <f aca="false" t="array" ref="X296:X296">IFERROR(SMALL(IF($S$2:$S1205=S296,$P$2:$P$911*1.00001),3),"")</f>
        <v/>
      </c>
      <c r="Y296" s="31" t="str">
        <f aca="false" t="array" ref="Y296:Y296">IFERROR(SMALL(IF($S$2:$S1205=S296,$P$2:$P$911*1.000001),4),"")</f>
        <v/>
      </c>
      <c r="Z296" s="31" t="str">
        <f aca="false">IF(P296&lt;&gt;"", IF(COUNT(V296:Y296)=4, SUM(V296:Y296), "No"), "")</f>
        <v>No</v>
      </c>
      <c r="AA296" s="31" t="str">
        <f aca="false">IF(P296&lt;&gt;"", IF(COUNT(V296:X296)=3, SUM(V296:X296), "No"), "")</f>
        <v>No</v>
      </c>
      <c r="AB296" s="31" t="str">
        <f aca="false">IF(P296&lt;&gt;"", IF(COUNT(V296:W296)=2, SUM(V296:W296), "No"), "")</f>
        <v>No</v>
      </c>
      <c r="AC296" s="31" t="str">
        <f aca="false">Table4[[#This Row],[Club]]&amp;":"&amp;Table4[[#Headers],[Female]]</f>
        <v>:Female</v>
      </c>
    </row>
    <row r="297" customFormat="false" ht="15" hidden="false" customHeight="false" outlineLevel="0" collapsed="false">
      <c r="A297" s="22" t="n">
        <v>296</v>
      </c>
      <c r="B297" s="22" t="str">
        <f aca="false">IFERROR(VLOOKUP($A$1&amp;":"&amp;A297,'Finish order'!C:K,6,FALSE()),"")</f>
        <v/>
      </c>
      <c r="C297" s="22" t="str">
        <f aca="false">IFERROR(VLOOKUP(A$1&amp;":"&amp;A297,'Finish order'!$C:$K,9,FALSE()),"")</f>
        <v/>
      </c>
      <c r="D297" s="22" t="str">
        <f aca="false">IFERROR(VLOOKUP(A$1&amp;":"&amp;A297,'Finish order'!$C:$K,7,FALSE()),"")</f>
        <v/>
      </c>
      <c r="E297" s="30" t="str">
        <f aca="false">IFERROR(VLOOKUP($A$1&amp;":"&amp;A297,'Finish order'!C:K,5,FALSE()),"")</f>
        <v/>
      </c>
      <c r="F297" s="22" t="str">
        <f aca="false">IFERROR(VLOOKUP($A$1&amp;":"&amp;A297,'Finish order'!C:K,4,FALSE()),"")</f>
        <v/>
      </c>
      <c r="G297" s="31" t="str">
        <f aca="false" t="array" ref="G297:G297">IFERROR(SMALL(IF($D$2:$D1206=D297,$A$2:$A$911*1.001),1),"")</f>
        <v/>
      </c>
      <c r="H297" s="31" t="str">
        <f aca="false" t="array" ref="H297:H297">IFERROR(SMALL(IF($D$2:$D1206=D297,$A$2:$A$911*1.0001),2),"")</f>
        <v/>
      </c>
      <c r="I297" s="31" t="str">
        <f aca="false" t="array" ref="I297:I297">IFERROR(SMALL(IF($D$2:$D1206=D297,$A$2:$A$911*1.00001),3),"")</f>
        <v/>
      </c>
      <c r="J297" s="31" t="str">
        <f aca="false" t="array" ref="J297:J297">IFERROR(SMALL(IF($D$2:$D1206=D297,$A$2:$A$911*1.000001),4),"")</f>
        <v/>
      </c>
      <c r="K297" s="31" t="str">
        <f aca="false">IF(A297&lt;&gt;"", IF(COUNT(G297:J297)=4, SUM(G297:J297), "No"), "")</f>
        <v>No</v>
      </c>
      <c r="L297" s="31" t="str">
        <f aca="false">IF(A297&lt;&gt;"", IF(COUNT(G297:I297)=3, SUM(G297:I297), "No"), "")</f>
        <v>No</v>
      </c>
      <c r="M297" s="31" t="str">
        <f aca="false">IF(A297&lt;&gt;"", IF(COUNT(G297:H297)=2, SUM(G297:H297), "No"), "")</f>
        <v>No</v>
      </c>
      <c r="N297" s="31" t="str">
        <f aca="false">Table1[[#This Row],[Club]]&amp;":"&amp;Table1[[#Headers],[Male]]</f>
        <v>:Male</v>
      </c>
      <c r="P297" s="22" t="n">
        <v>296</v>
      </c>
      <c r="Q297" s="22" t="str">
        <f aca="false">IFERROR(VLOOKUP(P$1&amp;":"&amp;P297,'Finish order'!$C:$K,6,FALSE()),"")</f>
        <v/>
      </c>
      <c r="R297" s="22" t="str">
        <f aca="false">IFERROR(VLOOKUP(P$1&amp;":"&amp;P297,'Finish order'!$C:$K,9,FALSE()),"")</f>
        <v/>
      </c>
      <c r="S297" s="22" t="str">
        <f aca="false">IFERROR(VLOOKUP(P$1&amp;":"&amp;P297,'Finish order'!$C:$K,7,FALSE()),"")</f>
        <v/>
      </c>
      <c r="T297" s="30" t="str">
        <f aca="false">IFERROR(VLOOKUP(P$1&amp;":"&amp;P297,'Finish order'!$C:$K,5,FALSE()),"")</f>
        <v/>
      </c>
      <c r="U297" s="22" t="str">
        <f aca="false">IFERROR(VLOOKUP(P$1&amp;":"&amp;P297,'Finish order'!$C:$K,4,FALSE()),"")</f>
        <v/>
      </c>
      <c r="V297" s="31" t="str">
        <f aca="false" t="array" ref="V297:V297">IFERROR(SMALL(IF($S$2:$S1206=S297,$P$2:$P$911*1.001),1),"")</f>
        <v/>
      </c>
      <c r="W297" s="31" t="str">
        <f aca="false" t="array" ref="W297:W297">IFERROR(SMALL(IF($S$2:$S1206=S297,$P$2:$P$911*1.0001),2),"")</f>
        <v/>
      </c>
      <c r="X297" s="31" t="str">
        <f aca="false" t="array" ref="X297:X297">IFERROR(SMALL(IF($S$2:$S1206=S297,$P$2:$P$911*1.00001),3),"")</f>
        <v/>
      </c>
      <c r="Y297" s="31" t="str">
        <f aca="false" t="array" ref="Y297:Y297">IFERROR(SMALL(IF($S$2:$S1206=S297,$P$2:$P$911*1.000001),4),"")</f>
        <v/>
      </c>
      <c r="Z297" s="31" t="str">
        <f aca="false">IF(P297&lt;&gt;"", IF(COUNT(V297:Y297)=4, SUM(V297:Y297), "No"), "")</f>
        <v>No</v>
      </c>
      <c r="AA297" s="31" t="str">
        <f aca="false">IF(P297&lt;&gt;"", IF(COUNT(V297:X297)=3, SUM(V297:X297), "No"), "")</f>
        <v>No</v>
      </c>
      <c r="AB297" s="31" t="str">
        <f aca="false">IF(P297&lt;&gt;"", IF(COUNT(V297:W297)=2, SUM(V297:W297), "No"), "")</f>
        <v>No</v>
      </c>
      <c r="AC297" s="31" t="str">
        <f aca="false">Table4[[#This Row],[Club]]&amp;":"&amp;Table4[[#Headers],[Female]]</f>
        <v>:Female</v>
      </c>
    </row>
    <row r="298" customFormat="false" ht="15" hidden="false" customHeight="false" outlineLevel="0" collapsed="false">
      <c r="A298" s="22" t="n">
        <v>297</v>
      </c>
      <c r="B298" s="22" t="str">
        <f aca="false">IFERROR(VLOOKUP($A$1&amp;":"&amp;A298,'Finish order'!C:K,6,FALSE()),"")</f>
        <v/>
      </c>
      <c r="C298" s="22" t="str">
        <f aca="false">IFERROR(VLOOKUP(A$1&amp;":"&amp;A298,'Finish order'!$C:$K,9,FALSE()),"")</f>
        <v/>
      </c>
      <c r="D298" s="22" t="str">
        <f aca="false">IFERROR(VLOOKUP(A$1&amp;":"&amp;A298,'Finish order'!$C:$K,7,FALSE()),"")</f>
        <v/>
      </c>
      <c r="E298" s="30" t="str">
        <f aca="false">IFERROR(VLOOKUP($A$1&amp;":"&amp;A298,'Finish order'!C:K,5,FALSE()),"")</f>
        <v/>
      </c>
      <c r="F298" s="22" t="str">
        <f aca="false">IFERROR(VLOOKUP($A$1&amp;":"&amp;A298,'Finish order'!C:K,4,FALSE()),"")</f>
        <v/>
      </c>
      <c r="G298" s="31" t="str">
        <f aca="false" t="array" ref="G298:G298">IFERROR(SMALL(IF($D$2:$D1207=D298,$A$2:$A$911*1.001),1),"")</f>
        <v/>
      </c>
      <c r="H298" s="31" t="str">
        <f aca="false" t="array" ref="H298:H298">IFERROR(SMALL(IF($D$2:$D1207=D298,$A$2:$A$911*1.0001),2),"")</f>
        <v/>
      </c>
      <c r="I298" s="31" t="str">
        <f aca="false" t="array" ref="I298:I298">IFERROR(SMALL(IF($D$2:$D1207=D298,$A$2:$A$911*1.00001),3),"")</f>
        <v/>
      </c>
      <c r="J298" s="31" t="str">
        <f aca="false" t="array" ref="J298:J298">IFERROR(SMALL(IF($D$2:$D1207=D298,$A$2:$A$911*1.000001),4),"")</f>
        <v/>
      </c>
      <c r="K298" s="31" t="str">
        <f aca="false">IF(A298&lt;&gt;"", IF(COUNT(G298:J298)=4, SUM(G298:J298), "No"), "")</f>
        <v>No</v>
      </c>
      <c r="L298" s="31" t="str">
        <f aca="false">IF(A298&lt;&gt;"", IF(COUNT(G298:I298)=3, SUM(G298:I298), "No"), "")</f>
        <v>No</v>
      </c>
      <c r="M298" s="31" t="str">
        <f aca="false">IF(A298&lt;&gt;"", IF(COUNT(G298:H298)=2, SUM(G298:H298), "No"), "")</f>
        <v>No</v>
      </c>
      <c r="N298" s="31" t="str">
        <f aca="false">Table1[[#This Row],[Club]]&amp;":"&amp;Table1[[#Headers],[Male]]</f>
        <v>:Male</v>
      </c>
      <c r="P298" s="22" t="n">
        <v>297</v>
      </c>
      <c r="Q298" s="22" t="str">
        <f aca="false">IFERROR(VLOOKUP(P$1&amp;":"&amp;P298,'Finish order'!$C:$K,6,FALSE()),"")</f>
        <v/>
      </c>
      <c r="R298" s="22" t="str">
        <f aca="false">IFERROR(VLOOKUP(P$1&amp;":"&amp;P298,'Finish order'!$C:$K,9,FALSE()),"")</f>
        <v/>
      </c>
      <c r="S298" s="22" t="str">
        <f aca="false">IFERROR(VLOOKUP(P$1&amp;":"&amp;P298,'Finish order'!$C:$K,7,FALSE()),"")</f>
        <v/>
      </c>
      <c r="T298" s="30" t="str">
        <f aca="false">IFERROR(VLOOKUP(P$1&amp;":"&amp;P298,'Finish order'!$C:$K,5,FALSE()),"")</f>
        <v/>
      </c>
      <c r="U298" s="22" t="str">
        <f aca="false">IFERROR(VLOOKUP(P$1&amp;":"&amp;P298,'Finish order'!$C:$K,4,FALSE()),"")</f>
        <v/>
      </c>
      <c r="V298" s="31" t="str">
        <f aca="false" t="array" ref="V298:V298">IFERROR(SMALL(IF($S$2:$S1207=S298,$P$2:$P$911*1.001),1),"")</f>
        <v/>
      </c>
      <c r="W298" s="31" t="str">
        <f aca="false" t="array" ref="W298:W298">IFERROR(SMALL(IF($S$2:$S1207=S298,$P$2:$P$911*1.0001),2),"")</f>
        <v/>
      </c>
      <c r="X298" s="31" t="str">
        <f aca="false" t="array" ref="X298:X298">IFERROR(SMALL(IF($S$2:$S1207=S298,$P$2:$P$911*1.00001),3),"")</f>
        <v/>
      </c>
      <c r="Y298" s="31" t="str">
        <f aca="false" t="array" ref="Y298:Y298">IFERROR(SMALL(IF($S$2:$S1207=S298,$P$2:$P$911*1.000001),4),"")</f>
        <v/>
      </c>
      <c r="Z298" s="31" t="str">
        <f aca="false">IF(P298&lt;&gt;"", IF(COUNT(V298:Y298)=4, SUM(V298:Y298), "No"), "")</f>
        <v>No</v>
      </c>
      <c r="AA298" s="31" t="str">
        <f aca="false">IF(P298&lt;&gt;"", IF(COUNT(V298:X298)=3, SUM(V298:X298), "No"), "")</f>
        <v>No</v>
      </c>
      <c r="AB298" s="31" t="str">
        <f aca="false">IF(P298&lt;&gt;"", IF(COUNT(V298:W298)=2, SUM(V298:W298), "No"), "")</f>
        <v>No</v>
      </c>
      <c r="AC298" s="31" t="str">
        <f aca="false">Table4[[#This Row],[Club]]&amp;":"&amp;Table4[[#Headers],[Female]]</f>
        <v>:Female</v>
      </c>
    </row>
    <row r="299" customFormat="false" ht="15" hidden="false" customHeight="false" outlineLevel="0" collapsed="false">
      <c r="A299" s="22" t="n">
        <v>298</v>
      </c>
      <c r="B299" s="22" t="str">
        <f aca="false">IFERROR(VLOOKUP($A$1&amp;":"&amp;A299,'Finish order'!C:K,6,FALSE()),"")</f>
        <v/>
      </c>
      <c r="C299" s="22" t="str">
        <f aca="false">IFERROR(VLOOKUP(A$1&amp;":"&amp;A299,'Finish order'!$C:$K,9,FALSE()),"")</f>
        <v/>
      </c>
      <c r="D299" s="22" t="str">
        <f aca="false">IFERROR(VLOOKUP(A$1&amp;":"&amp;A299,'Finish order'!$C:$K,7,FALSE()),"")</f>
        <v/>
      </c>
      <c r="E299" s="30" t="str">
        <f aca="false">IFERROR(VLOOKUP($A$1&amp;":"&amp;A299,'Finish order'!C:K,5,FALSE()),"")</f>
        <v/>
      </c>
      <c r="F299" s="22" t="str">
        <f aca="false">IFERROR(VLOOKUP($A$1&amp;":"&amp;A299,'Finish order'!C:K,4,FALSE()),"")</f>
        <v/>
      </c>
      <c r="G299" s="31" t="str">
        <f aca="false" t="array" ref="G299:G299">IFERROR(SMALL(IF($D$2:$D1208=D299,$A$2:$A$911*1.001),1),"")</f>
        <v/>
      </c>
      <c r="H299" s="31" t="str">
        <f aca="false" t="array" ref="H299:H299">IFERROR(SMALL(IF($D$2:$D1208=D299,$A$2:$A$911*1.0001),2),"")</f>
        <v/>
      </c>
      <c r="I299" s="31" t="str">
        <f aca="false" t="array" ref="I299:I299">IFERROR(SMALL(IF($D$2:$D1208=D299,$A$2:$A$911*1.00001),3),"")</f>
        <v/>
      </c>
      <c r="J299" s="31" t="str">
        <f aca="false" t="array" ref="J299:J299">IFERROR(SMALL(IF($D$2:$D1208=D299,$A$2:$A$911*1.000001),4),"")</f>
        <v/>
      </c>
      <c r="K299" s="31" t="str">
        <f aca="false">IF(A299&lt;&gt;"", IF(COUNT(G299:J299)=4, SUM(G299:J299), "No"), "")</f>
        <v>No</v>
      </c>
      <c r="L299" s="31" t="str">
        <f aca="false">IF(A299&lt;&gt;"", IF(COUNT(G299:I299)=3, SUM(G299:I299), "No"), "")</f>
        <v>No</v>
      </c>
      <c r="M299" s="31" t="str">
        <f aca="false">IF(A299&lt;&gt;"", IF(COUNT(G299:H299)=2, SUM(G299:H299), "No"), "")</f>
        <v>No</v>
      </c>
      <c r="N299" s="31" t="str">
        <f aca="false">Table1[[#This Row],[Club]]&amp;":"&amp;Table1[[#Headers],[Male]]</f>
        <v>:Male</v>
      </c>
      <c r="P299" s="22" t="n">
        <v>298</v>
      </c>
      <c r="Q299" s="22" t="str">
        <f aca="false">IFERROR(VLOOKUP(P$1&amp;":"&amp;P299,'Finish order'!$C:$K,6,FALSE()),"")</f>
        <v/>
      </c>
      <c r="R299" s="22" t="str">
        <f aca="false">IFERROR(VLOOKUP(P$1&amp;":"&amp;P299,'Finish order'!$C:$K,9,FALSE()),"")</f>
        <v/>
      </c>
      <c r="S299" s="22" t="str">
        <f aca="false">IFERROR(VLOOKUP(P$1&amp;":"&amp;P299,'Finish order'!$C:$K,7,FALSE()),"")</f>
        <v/>
      </c>
      <c r="T299" s="30" t="str">
        <f aca="false">IFERROR(VLOOKUP(P$1&amp;":"&amp;P299,'Finish order'!$C:$K,5,FALSE()),"")</f>
        <v/>
      </c>
      <c r="U299" s="22" t="str">
        <f aca="false">IFERROR(VLOOKUP(P$1&amp;":"&amp;P299,'Finish order'!$C:$K,4,FALSE()),"")</f>
        <v/>
      </c>
      <c r="V299" s="31" t="str">
        <f aca="false" t="array" ref="V299:V299">IFERROR(SMALL(IF($S$2:$S1208=S299,$P$2:$P$911*1.001),1),"")</f>
        <v/>
      </c>
      <c r="W299" s="31" t="str">
        <f aca="false" t="array" ref="W299:W299">IFERROR(SMALL(IF($S$2:$S1208=S299,$P$2:$P$911*1.0001),2),"")</f>
        <v/>
      </c>
      <c r="X299" s="31" t="str">
        <f aca="false" t="array" ref="X299:X299">IFERROR(SMALL(IF($S$2:$S1208=S299,$P$2:$P$911*1.00001),3),"")</f>
        <v/>
      </c>
      <c r="Y299" s="31" t="str">
        <f aca="false" t="array" ref="Y299:Y299">IFERROR(SMALL(IF($S$2:$S1208=S299,$P$2:$P$911*1.000001),4),"")</f>
        <v/>
      </c>
      <c r="Z299" s="31" t="str">
        <f aca="false">IF(P299&lt;&gt;"", IF(COUNT(V299:Y299)=4, SUM(V299:Y299), "No"), "")</f>
        <v>No</v>
      </c>
      <c r="AA299" s="31" t="str">
        <f aca="false">IF(P299&lt;&gt;"", IF(COUNT(V299:X299)=3, SUM(V299:X299), "No"), "")</f>
        <v>No</v>
      </c>
      <c r="AB299" s="31" t="str">
        <f aca="false">IF(P299&lt;&gt;"", IF(COUNT(V299:W299)=2, SUM(V299:W299), "No"), "")</f>
        <v>No</v>
      </c>
      <c r="AC299" s="31" t="str">
        <f aca="false">Table4[[#This Row],[Club]]&amp;":"&amp;Table4[[#Headers],[Female]]</f>
        <v>:Female</v>
      </c>
    </row>
    <row r="300" customFormat="false" ht="15" hidden="false" customHeight="false" outlineLevel="0" collapsed="false">
      <c r="A300" s="22" t="n">
        <v>299</v>
      </c>
      <c r="B300" s="22" t="str">
        <f aca="false">IFERROR(VLOOKUP($A$1&amp;":"&amp;A300,'Finish order'!C:K,6,FALSE()),"")</f>
        <v/>
      </c>
      <c r="C300" s="22" t="str">
        <f aca="false">IFERROR(VLOOKUP(A$1&amp;":"&amp;A300,'Finish order'!$C:$K,9,FALSE()),"")</f>
        <v/>
      </c>
      <c r="D300" s="22" t="str">
        <f aca="false">IFERROR(VLOOKUP(A$1&amp;":"&amp;A300,'Finish order'!$C:$K,7,FALSE()),"")</f>
        <v/>
      </c>
      <c r="E300" s="30" t="str">
        <f aca="false">IFERROR(VLOOKUP($A$1&amp;":"&amp;A300,'Finish order'!C:K,5,FALSE()),"")</f>
        <v/>
      </c>
      <c r="F300" s="22" t="str">
        <f aca="false">IFERROR(VLOOKUP($A$1&amp;":"&amp;A300,'Finish order'!C:K,4,FALSE()),"")</f>
        <v/>
      </c>
      <c r="G300" s="31" t="str">
        <f aca="false" t="array" ref="G300:G300">IFERROR(SMALL(IF($D$2:$D1209=D300,$A$2:$A$911*1.001),1),"")</f>
        <v/>
      </c>
      <c r="H300" s="31" t="str">
        <f aca="false" t="array" ref="H300:H300">IFERROR(SMALL(IF($D$2:$D1209=D300,$A$2:$A$911*1.0001),2),"")</f>
        <v/>
      </c>
      <c r="I300" s="31" t="str">
        <f aca="false" t="array" ref="I300:I300">IFERROR(SMALL(IF($D$2:$D1209=D300,$A$2:$A$911*1.00001),3),"")</f>
        <v/>
      </c>
      <c r="J300" s="31" t="str">
        <f aca="false" t="array" ref="J300:J300">IFERROR(SMALL(IF($D$2:$D1209=D300,$A$2:$A$911*1.000001),4),"")</f>
        <v/>
      </c>
      <c r="K300" s="31" t="str">
        <f aca="false">IF(A300&lt;&gt;"", IF(COUNT(G300:J300)=4, SUM(G300:J300), "No"), "")</f>
        <v>No</v>
      </c>
      <c r="L300" s="31" t="str">
        <f aca="false">IF(A300&lt;&gt;"", IF(COUNT(G300:I300)=3, SUM(G300:I300), "No"), "")</f>
        <v>No</v>
      </c>
      <c r="M300" s="31" t="str">
        <f aca="false">IF(A300&lt;&gt;"", IF(COUNT(G300:H300)=2, SUM(G300:H300), "No"), "")</f>
        <v>No</v>
      </c>
      <c r="N300" s="31" t="str">
        <f aca="false">Table1[[#This Row],[Club]]&amp;":"&amp;Table1[[#Headers],[Male]]</f>
        <v>:Male</v>
      </c>
      <c r="P300" s="22" t="n">
        <v>299</v>
      </c>
      <c r="Q300" s="22" t="str">
        <f aca="false">IFERROR(VLOOKUP(P$1&amp;":"&amp;P300,'Finish order'!$C:$K,6,FALSE()),"")</f>
        <v/>
      </c>
      <c r="R300" s="22" t="str">
        <f aca="false">IFERROR(VLOOKUP(P$1&amp;":"&amp;P300,'Finish order'!$C:$K,9,FALSE()),"")</f>
        <v/>
      </c>
      <c r="S300" s="22" t="str">
        <f aca="false">IFERROR(VLOOKUP(P$1&amp;":"&amp;P300,'Finish order'!$C:$K,7,FALSE()),"")</f>
        <v/>
      </c>
      <c r="T300" s="30" t="str">
        <f aca="false">IFERROR(VLOOKUP(P$1&amp;":"&amp;P300,'Finish order'!$C:$K,5,FALSE()),"")</f>
        <v/>
      </c>
      <c r="U300" s="22" t="str">
        <f aca="false">IFERROR(VLOOKUP(P$1&amp;":"&amp;P300,'Finish order'!$C:$K,4,FALSE()),"")</f>
        <v/>
      </c>
      <c r="V300" s="31" t="str">
        <f aca="false" t="array" ref="V300:V300">IFERROR(SMALL(IF($S$2:$S1209=S300,$P$2:$P$911*1.001),1),"")</f>
        <v/>
      </c>
      <c r="W300" s="31" t="str">
        <f aca="false" t="array" ref="W300:W300">IFERROR(SMALL(IF($S$2:$S1209=S300,$P$2:$P$911*1.0001),2),"")</f>
        <v/>
      </c>
      <c r="X300" s="31" t="str">
        <f aca="false" t="array" ref="X300:X300">IFERROR(SMALL(IF($S$2:$S1209=S300,$P$2:$P$911*1.00001),3),"")</f>
        <v/>
      </c>
      <c r="Y300" s="31" t="str">
        <f aca="false" t="array" ref="Y300:Y300">IFERROR(SMALL(IF($S$2:$S1209=S300,$P$2:$P$911*1.000001),4),"")</f>
        <v/>
      </c>
      <c r="Z300" s="31" t="str">
        <f aca="false">IF(P300&lt;&gt;"", IF(COUNT(V300:Y300)=4, SUM(V300:Y300), "No"), "")</f>
        <v>No</v>
      </c>
      <c r="AA300" s="31" t="str">
        <f aca="false">IF(P300&lt;&gt;"", IF(COUNT(V300:X300)=3, SUM(V300:X300), "No"), "")</f>
        <v>No</v>
      </c>
      <c r="AB300" s="31" t="str">
        <f aca="false">IF(P300&lt;&gt;"", IF(COUNT(V300:W300)=2, SUM(V300:W300), "No"), "")</f>
        <v>No</v>
      </c>
      <c r="AC300" s="31" t="str">
        <f aca="false">Table4[[#This Row],[Club]]&amp;":"&amp;Table4[[#Headers],[Female]]</f>
        <v>:Female</v>
      </c>
    </row>
    <row r="301" customFormat="false" ht="15" hidden="false" customHeight="false" outlineLevel="0" collapsed="false">
      <c r="A301" s="22" t="n">
        <v>300</v>
      </c>
      <c r="B301" s="22" t="str">
        <f aca="false">IFERROR(VLOOKUP($A$1&amp;":"&amp;A301,'Finish order'!C:K,6,FALSE()),"")</f>
        <v/>
      </c>
      <c r="C301" s="22" t="str">
        <f aca="false">IFERROR(VLOOKUP(A$1&amp;":"&amp;A301,'Finish order'!$C:$K,9,FALSE()),"")</f>
        <v/>
      </c>
      <c r="D301" s="22" t="str">
        <f aca="false">IFERROR(VLOOKUP(A$1&amp;":"&amp;A301,'Finish order'!$C:$K,7,FALSE()),"")</f>
        <v/>
      </c>
      <c r="E301" s="30" t="str">
        <f aca="false">IFERROR(VLOOKUP($A$1&amp;":"&amp;A301,'Finish order'!C:K,5,FALSE()),"")</f>
        <v/>
      </c>
      <c r="F301" s="22" t="str">
        <f aca="false">IFERROR(VLOOKUP($A$1&amp;":"&amp;A301,'Finish order'!C:K,4,FALSE()),"")</f>
        <v/>
      </c>
      <c r="G301" s="31" t="str">
        <f aca="false" t="array" ref="G301:G301">IFERROR(SMALL(IF($D$2:$D1210=D301,$A$2:$A$911*1.001),1),"")</f>
        <v/>
      </c>
      <c r="H301" s="31" t="str">
        <f aca="false" t="array" ref="H301:H301">IFERROR(SMALL(IF($D$2:$D1210=D301,$A$2:$A$911*1.0001),2),"")</f>
        <v/>
      </c>
      <c r="I301" s="31" t="str">
        <f aca="false" t="array" ref="I301:I301">IFERROR(SMALL(IF($D$2:$D1210=D301,$A$2:$A$911*1.00001),3),"")</f>
        <v/>
      </c>
      <c r="J301" s="31" t="str">
        <f aca="false" t="array" ref="J301:J301">IFERROR(SMALL(IF($D$2:$D1210=D301,$A$2:$A$911*1.000001),4),"")</f>
        <v/>
      </c>
      <c r="K301" s="31" t="str">
        <f aca="false">IF(A301&lt;&gt;"", IF(COUNT(G301:J301)=4, SUM(G301:J301), "No"), "")</f>
        <v>No</v>
      </c>
      <c r="L301" s="31" t="str">
        <f aca="false">IF(A301&lt;&gt;"", IF(COUNT(G301:I301)=3, SUM(G301:I301), "No"), "")</f>
        <v>No</v>
      </c>
      <c r="M301" s="31" t="str">
        <f aca="false">IF(A301&lt;&gt;"", IF(COUNT(G301:H301)=2, SUM(G301:H301), "No"), "")</f>
        <v>No</v>
      </c>
      <c r="N301" s="31" t="str">
        <f aca="false">Table1[[#This Row],[Club]]&amp;":"&amp;Table1[[#Headers],[Male]]</f>
        <v>:Male</v>
      </c>
      <c r="P301" s="22" t="n">
        <v>300</v>
      </c>
      <c r="Q301" s="22" t="str">
        <f aca="false">IFERROR(VLOOKUP(P$1&amp;":"&amp;P301,'Finish order'!$C:$K,6,FALSE()),"")</f>
        <v/>
      </c>
      <c r="R301" s="22" t="str">
        <f aca="false">IFERROR(VLOOKUP(P$1&amp;":"&amp;P301,'Finish order'!$C:$K,9,FALSE()),"")</f>
        <v/>
      </c>
      <c r="S301" s="22" t="str">
        <f aca="false">IFERROR(VLOOKUP(P$1&amp;":"&amp;P301,'Finish order'!$C:$K,7,FALSE()),"")</f>
        <v/>
      </c>
      <c r="T301" s="30" t="str">
        <f aca="false">IFERROR(VLOOKUP(P$1&amp;":"&amp;P301,'Finish order'!$C:$K,5,FALSE()),"")</f>
        <v/>
      </c>
      <c r="U301" s="22" t="str">
        <f aca="false">IFERROR(VLOOKUP(P$1&amp;":"&amp;P301,'Finish order'!$C:$K,4,FALSE()),"")</f>
        <v/>
      </c>
      <c r="V301" s="31" t="str">
        <f aca="false" t="array" ref="V301:V301">IFERROR(SMALL(IF($S$2:$S1210=S301,$P$2:$P$911*1.001),1),"")</f>
        <v/>
      </c>
      <c r="W301" s="31" t="str">
        <f aca="false" t="array" ref="W301:W301">IFERROR(SMALL(IF($S$2:$S1210=S301,$P$2:$P$911*1.0001),2),"")</f>
        <v/>
      </c>
      <c r="X301" s="31" t="str">
        <f aca="false" t="array" ref="X301:X301">IFERROR(SMALL(IF($S$2:$S1210=S301,$P$2:$P$911*1.00001),3),"")</f>
        <v/>
      </c>
      <c r="Y301" s="31" t="str">
        <f aca="false" t="array" ref="Y301:Y301">IFERROR(SMALL(IF($S$2:$S1210=S301,$P$2:$P$911*1.000001),4),"")</f>
        <v/>
      </c>
      <c r="Z301" s="31" t="str">
        <f aca="false">IF(P301&lt;&gt;"", IF(COUNT(V301:Y301)=4, SUM(V301:Y301), "No"), "")</f>
        <v>No</v>
      </c>
      <c r="AA301" s="31" t="str">
        <f aca="false">IF(P301&lt;&gt;"", IF(COUNT(V301:X301)=3, SUM(V301:X301), "No"), "")</f>
        <v>No</v>
      </c>
      <c r="AB301" s="31" t="str">
        <f aca="false">IF(P301&lt;&gt;"", IF(COUNT(V301:W301)=2, SUM(V301:W301), "No"), "")</f>
        <v>No</v>
      </c>
      <c r="AC301" s="31" t="str">
        <f aca="false">Table4[[#This Row],[Club]]&amp;":"&amp;Table4[[#Headers],[Female]]</f>
        <v>:Female</v>
      </c>
    </row>
    <row r="302" customFormat="false" ht="15" hidden="false" customHeight="false" outlineLevel="0" collapsed="false">
      <c r="A302" s="22" t="n">
        <v>301</v>
      </c>
      <c r="B302" s="22" t="str">
        <f aca="false">IFERROR(VLOOKUP($A$1&amp;":"&amp;A302,'Finish order'!C:K,6,FALSE()),"")</f>
        <v/>
      </c>
      <c r="C302" s="22" t="str">
        <f aca="false">IFERROR(VLOOKUP(A$1&amp;":"&amp;A302,'Finish order'!$C:$K,9,FALSE()),"")</f>
        <v/>
      </c>
      <c r="D302" s="22" t="str">
        <f aca="false">IFERROR(VLOOKUP(A$1&amp;":"&amp;A302,'Finish order'!$C:$K,7,FALSE()),"")</f>
        <v/>
      </c>
      <c r="E302" s="30" t="str">
        <f aca="false">IFERROR(VLOOKUP($A$1&amp;":"&amp;A302,'Finish order'!C:K,5,FALSE()),"")</f>
        <v/>
      </c>
      <c r="F302" s="22" t="str">
        <f aca="false">IFERROR(VLOOKUP($A$1&amp;":"&amp;A302,'Finish order'!C:K,4,FALSE()),"")</f>
        <v/>
      </c>
      <c r="G302" s="31" t="str">
        <f aca="false" t="array" ref="G302:G302">IFERROR(SMALL(IF($D$2:$D1211=D302,$A$2:$A$911*1.001),1),"")</f>
        <v/>
      </c>
      <c r="H302" s="31" t="str">
        <f aca="false" t="array" ref="H302:H302">IFERROR(SMALL(IF($D$2:$D1211=D302,$A$2:$A$911*1.0001),2),"")</f>
        <v/>
      </c>
      <c r="I302" s="31" t="str">
        <f aca="false" t="array" ref="I302:I302">IFERROR(SMALL(IF($D$2:$D1211=D302,$A$2:$A$911*1.00001),3),"")</f>
        <v/>
      </c>
      <c r="J302" s="31" t="str">
        <f aca="false" t="array" ref="J302:J302">IFERROR(SMALL(IF($D$2:$D1211=D302,$A$2:$A$911*1.000001),4),"")</f>
        <v/>
      </c>
      <c r="K302" s="31" t="str">
        <f aca="false">IF(A302&lt;&gt;"", IF(COUNT(G302:J302)=4, SUM(G302:J302), "No"), "")</f>
        <v>No</v>
      </c>
      <c r="L302" s="31" t="str">
        <f aca="false">IF(A302&lt;&gt;"", IF(COUNT(G302:I302)=3, SUM(G302:I302), "No"), "")</f>
        <v>No</v>
      </c>
      <c r="M302" s="31" t="str">
        <f aca="false">IF(A302&lt;&gt;"", IF(COUNT(G302:H302)=2, SUM(G302:H302), "No"), "")</f>
        <v>No</v>
      </c>
      <c r="N302" s="31" t="str">
        <f aca="false">Table1[[#This Row],[Club]]&amp;":"&amp;Table1[[#Headers],[Male]]</f>
        <v>:Male</v>
      </c>
      <c r="P302" s="22" t="n">
        <v>301</v>
      </c>
      <c r="Q302" s="22" t="str">
        <f aca="false">IFERROR(VLOOKUP(P$1&amp;":"&amp;P302,'Finish order'!$C:$K,6,FALSE()),"")</f>
        <v/>
      </c>
      <c r="R302" s="22" t="str">
        <f aca="false">IFERROR(VLOOKUP(P$1&amp;":"&amp;P302,'Finish order'!$C:$K,9,FALSE()),"")</f>
        <v/>
      </c>
      <c r="S302" s="22" t="str">
        <f aca="false">IFERROR(VLOOKUP(P$1&amp;":"&amp;P302,'Finish order'!$C:$K,7,FALSE()),"")</f>
        <v/>
      </c>
      <c r="T302" s="30" t="str">
        <f aca="false">IFERROR(VLOOKUP(P$1&amp;":"&amp;P302,'Finish order'!$C:$K,5,FALSE()),"")</f>
        <v/>
      </c>
      <c r="U302" s="22" t="str">
        <f aca="false">IFERROR(VLOOKUP(P$1&amp;":"&amp;P302,'Finish order'!$C:$K,4,FALSE()),"")</f>
        <v/>
      </c>
      <c r="V302" s="31" t="str">
        <f aca="false" t="array" ref="V302:V302">IFERROR(SMALL(IF($S$2:$S1211=S302,$P$2:$P$911*1.001),1),"")</f>
        <v/>
      </c>
      <c r="W302" s="31" t="str">
        <f aca="false" t="array" ref="W302:W302">IFERROR(SMALL(IF($S$2:$S1211=S302,$P$2:$P$911*1.0001),2),"")</f>
        <v/>
      </c>
      <c r="X302" s="31" t="str">
        <f aca="false" t="array" ref="X302:X302">IFERROR(SMALL(IF($S$2:$S1211=S302,$P$2:$P$911*1.00001),3),"")</f>
        <v/>
      </c>
      <c r="Y302" s="31" t="str">
        <f aca="false" t="array" ref="Y302:Y302">IFERROR(SMALL(IF($S$2:$S1211=S302,$P$2:$P$911*1.000001),4),"")</f>
        <v/>
      </c>
      <c r="Z302" s="31" t="str">
        <f aca="false">IF(P302&lt;&gt;"", IF(COUNT(V302:Y302)=4, SUM(V302:Y302), "No"), "")</f>
        <v>No</v>
      </c>
      <c r="AA302" s="31" t="str">
        <f aca="false">IF(P302&lt;&gt;"", IF(COUNT(V302:X302)=3, SUM(V302:X302), "No"), "")</f>
        <v>No</v>
      </c>
      <c r="AB302" s="31" t="str">
        <f aca="false">IF(P302&lt;&gt;"", IF(COUNT(V302:W302)=2, SUM(V302:W302), "No"), "")</f>
        <v>No</v>
      </c>
      <c r="AC302" s="31" t="str">
        <f aca="false">Table4[[#This Row],[Club]]&amp;":"&amp;Table4[[#Headers],[Female]]</f>
        <v>:Female</v>
      </c>
    </row>
    <row r="303" customFormat="false" ht="15" hidden="false" customHeight="false" outlineLevel="0" collapsed="false">
      <c r="A303" s="22" t="n">
        <v>302</v>
      </c>
      <c r="B303" s="22" t="str">
        <f aca="false">IFERROR(VLOOKUP($A$1&amp;":"&amp;A303,'Finish order'!C:K,6,FALSE()),"")</f>
        <v/>
      </c>
      <c r="C303" s="22" t="str">
        <f aca="false">IFERROR(VLOOKUP(A$1&amp;":"&amp;A303,'Finish order'!$C:$K,9,FALSE()),"")</f>
        <v/>
      </c>
      <c r="D303" s="22" t="str">
        <f aca="false">IFERROR(VLOOKUP(A$1&amp;":"&amp;A303,'Finish order'!$C:$K,7,FALSE()),"")</f>
        <v/>
      </c>
      <c r="E303" s="30" t="str">
        <f aca="false">IFERROR(VLOOKUP($A$1&amp;":"&amp;A303,'Finish order'!C:K,5,FALSE()),"")</f>
        <v/>
      </c>
      <c r="F303" s="22" t="str">
        <f aca="false">IFERROR(VLOOKUP($A$1&amp;":"&amp;A303,'Finish order'!C:K,4,FALSE()),"")</f>
        <v/>
      </c>
      <c r="G303" s="31" t="str">
        <f aca="false" t="array" ref="G303:G303">IFERROR(SMALL(IF($D$2:$D1212=D303,$A$2:$A$911*1.001),1),"")</f>
        <v/>
      </c>
      <c r="H303" s="31" t="str">
        <f aca="false" t="array" ref="H303:H303">IFERROR(SMALL(IF($D$2:$D1212=D303,$A$2:$A$911*1.0001),2),"")</f>
        <v/>
      </c>
      <c r="I303" s="31" t="str">
        <f aca="false" t="array" ref="I303:I303">IFERROR(SMALL(IF($D$2:$D1212=D303,$A$2:$A$911*1.00001),3),"")</f>
        <v/>
      </c>
      <c r="J303" s="31" t="str">
        <f aca="false" t="array" ref="J303:J303">IFERROR(SMALL(IF($D$2:$D1212=D303,$A$2:$A$911*1.000001),4),"")</f>
        <v/>
      </c>
      <c r="K303" s="31" t="str">
        <f aca="false">IF(A303&lt;&gt;"", IF(COUNT(G303:J303)=4, SUM(G303:J303), "No"), "")</f>
        <v>No</v>
      </c>
      <c r="L303" s="31" t="str">
        <f aca="false">IF(A303&lt;&gt;"", IF(COUNT(G303:I303)=3, SUM(G303:I303), "No"), "")</f>
        <v>No</v>
      </c>
      <c r="M303" s="31" t="str">
        <f aca="false">IF(A303&lt;&gt;"", IF(COUNT(G303:H303)=2, SUM(G303:H303), "No"), "")</f>
        <v>No</v>
      </c>
      <c r="N303" s="31" t="str">
        <f aca="false">Table1[[#This Row],[Club]]&amp;":"&amp;Table1[[#Headers],[Male]]</f>
        <v>:Male</v>
      </c>
      <c r="P303" s="22" t="n">
        <v>302</v>
      </c>
      <c r="Q303" s="22" t="str">
        <f aca="false">IFERROR(VLOOKUP(P$1&amp;":"&amp;P303,'Finish order'!$C:$K,6,FALSE()),"")</f>
        <v/>
      </c>
      <c r="R303" s="22" t="str">
        <f aca="false">IFERROR(VLOOKUP(P$1&amp;":"&amp;P303,'Finish order'!$C:$K,9,FALSE()),"")</f>
        <v/>
      </c>
      <c r="S303" s="22" t="str">
        <f aca="false">IFERROR(VLOOKUP(P$1&amp;":"&amp;P303,'Finish order'!$C:$K,7,FALSE()),"")</f>
        <v/>
      </c>
      <c r="T303" s="30" t="str">
        <f aca="false">IFERROR(VLOOKUP(P$1&amp;":"&amp;P303,'Finish order'!$C:$K,5,FALSE()),"")</f>
        <v/>
      </c>
      <c r="U303" s="22" t="str">
        <f aca="false">IFERROR(VLOOKUP(P$1&amp;":"&amp;P303,'Finish order'!$C:$K,4,FALSE()),"")</f>
        <v/>
      </c>
      <c r="V303" s="31" t="str">
        <f aca="false" t="array" ref="V303:V303">IFERROR(SMALL(IF($S$2:$S1212=S303,$P$2:$P$911*1.001),1),"")</f>
        <v/>
      </c>
      <c r="W303" s="31" t="str">
        <f aca="false" t="array" ref="W303:W303">IFERROR(SMALL(IF($S$2:$S1212=S303,$P$2:$P$911*1.0001),2),"")</f>
        <v/>
      </c>
      <c r="X303" s="31" t="str">
        <f aca="false" t="array" ref="X303:X303">IFERROR(SMALL(IF($S$2:$S1212=S303,$P$2:$P$911*1.00001),3),"")</f>
        <v/>
      </c>
      <c r="Y303" s="31" t="str">
        <f aca="false" t="array" ref="Y303:Y303">IFERROR(SMALL(IF($S$2:$S1212=S303,$P$2:$P$911*1.000001),4),"")</f>
        <v/>
      </c>
      <c r="Z303" s="31" t="str">
        <f aca="false">IF(P303&lt;&gt;"", IF(COUNT(V303:Y303)=4, SUM(V303:Y303), "No"), "")</f>
        <v>No</v>
      </c>
      <c r="AA303" s="31" t="str">
        <f aca="false">IF(P303&lt;&gt;"", IF(COUNT(V303:X303)=3, SUM(V303:X303), "No"), "")</f>
        <v>No</v>
      </c>
      <c r="AB303" s="31" t="str">
        <f aca="false">IF(P303&lt;&gt;"", IF(COUNT(V303:W303)=2, SUM(V303:W303), "No"), "")</f>
        <v>No</v>
      </c>
      <c r="AC303" s="31" t="str">
        <f aca="false">Table4[[#This Row],[Club]]&amp;":"&amp;Table4[[#Headers],[Female]]</f>
        <v>:Female</v>
      </c>
    </row>
    <row r="304" customFormat="false" ht="15" hidden="false" customHeight="false" outlineLevel="0" collapsed="false">
      <c r="A304" s="22" t="n">
        <v>303</v>
      </c>
      <c r="B304" s="22" t="str">
        <f aca="false">IFERROR(VLOOKUP($A$1&amp;":"&amp;A304,'Finish order'!C:K,6,FALSE()),"")</f>
        <v/>
      </c>
      <c r="C304" s="22" t="str">
        <f aca="false">IFERROR(VLOOKUP(A$1&amp;":"&amp;A304,'Finish order'!$C:$K,9,FALSE()),"")</f>
        <v/>
      </c>
      <c r="D304" s="22" t="str">
        <f aca="false">IFERROR(VLOOKUP(A$1&amp;":"&amp;A304,'Finish order'!$C:$K,7,FALSE()),"")</f>
        <v/>
      </c>
      <c r="E304" s="30" t="str">
        <f aca="false">IFERROR(VLOOKUP($A$1&amp;":"&amp;A304,'Finish order'!C:K,5,FALSE()),"")</f>
        <v/>
      </c>
      <c r="F304" s="22" t="str">
        <f aca="false">IFERROR(VLOOKUP($A$1&amp;":"&amp;A304,'Finish order'!C:K,4,FALSE()),"")</f>
        <v/>
      </c>
      <c r="G304" s="31" t="str">
        <f aca="false" t="array" ref="G304:G304">IFERROR(SMALL(IF($D$2:$D1213=D304,$A$2:$A$911*1.001),1),"")</f>
        <v/>
      </c>
      <c r="H304" s="31" t="str">
        <f aca="false" t="array" ref="H304:H304">IFERROR(SMALL(IF($D$2:$D1213=D304,$A$2:$A$911*1.0001),2),"")</f>
        <v/>
      </c>
      <c r="I304" s="31" t="str">
        <f aca="false" t="array" ref="I304:I304">IFERROR(SMALL(IF($D$2:$D1213=D304,$A$2:$A$911*1.00001),3),"")</f>
        <v/>
      </c>
      <c r="J304" s="31" t="str">
        <f aca="false" t="array" ref="J304:J304">IFERROR(SMALL(IF($D$2:$D1213=D304,$A$2:$A$911*1.000001),4),"")</f>
        <v/>
      </c>
      <c r="K304" s="31" t="str">
        <f aca="false">IF(A304&lt;&gt;"", IF(COUNT(G304:J304)=4, SUM(G304:J304), "No"), "")</f>
        <v>No</v>
      </c>
      <c r="L304" s="31" t="str">
        <f aca="false">IF(A304&lt;&gt;"", IF(COUNT(G304:I304)=3, SUM(G304:I304), "No"), "")</f>
        <v>No</v>
      </c>
      <c r="M304" s="31" t="str">
        <f aca="false">IF(A304&lt;&gt;"", IF(COUNT(G304:H304)=2, SUM(G304:H304), "No"), "")</f>
        <v>No</v>
      </c>
      <c r="N304" s="31" t="str">
        <f aca="false">Table1[[#This Row],[Club]]&amp;":"&amp;Table1[[#Headers],[Male]]</f>
        <v>:Male</v>
      </c>
      <c r="P304" s="22" t="n">
        <v>303</v>
      </c>
      <c r="Q304" s="22" t="str">
        <f aca="false">IFERROR(VLOOKUP(P$1&amp;":"&amp;P304,'Finish order'!$C:$K,6,FALSE()),"")</f>
        <v/>
      </c>
      <c r="R304" s="22" t="str">
        <f aca="false">IFERROR(VLOOKUP(P$1&amp;":"&amp;P304,'Finish order'!$C:$K,9,FALSE()),"")</f>
        <v/>
      </c>
      <c r="S304" s="22" t="str">
        <f aca="false">IFERROR(VLOOKUP(P$1&amp;":"&amp;P304,'Finish order'!$C:$K,7,FALSE()),"")</f>
        <v/>
      </c>
      <c r="T304" s="30" t="str">
        <f aca="false">IFERROR(VLOOKUP(P$1&amp;":"&amp;P304,'Finish order'!$C:$K,5,FALSE()),"")</f>
        <v/>
      </c>
      <c r="U304" s="22" t="str">
        <f aca="false">IFERROR(VLOOKUP(P$1&amp;":"&amp;P304,'Finish order'!$C:$K,4,FALSE()),"")</f>
        <v/>
      </c>
      <c r="V304" s="31" t="str">
        <f aca="false" t="array" ref="V304:V304">IFERROR(SMALL(IF($S$2:$S1213=S304,$P$2:$P$911*1.001),1),"")</f>
        <v/>
      </c>
      <c r="W304" s="31" t="str">
        <f aca="false" t="array" ref="W304:W304">IFERROR(SMALL(IF($S$2:$S1213=S304,$P$2:$P$911*1.0001),2),"")</f>
        <v/>
      </c>
      <c r="X304" s="31" t="str">
        <f aca="false" t="array" ref="X304:X304">IFERROR(SMALL(IF($S$2:$S1213=S304,$P$2:$P$911*1.00001),3),"")</f>
        <v/>
      </c>
      <c r="Y304" s="31" t="str">
        <f aca="false" t="array" ref="Y304:Y304">IFERROR(SMALL(IF($S$2:$S1213=S304,$P$2:$P$911*1.000001),4),"")</f>
        <v/>
      </c>
      <c r="Z304" s="31" t="str">
        <f aca="false">IF(P304&lt;&gt;"", IF(COUNT(V304:Y304)=4, SUM(V304:Y304), "No"), "")</f>
        <v>No</v>
      </c>
      <c r="AA304" s="31" t="str">
        <f aca="false">IF(P304&lt;&gt;"", IF(COUNT(V304:X304)=3, SUM(V304:X304), "No"), "")</f>
        <v>No</v>
      </c>
      <c r="AB304" s="31" t="str">
        <f aca="false">IF(P304&lt;&gt;"", IF(COUNT(V304:W304)=2, SUM(V304:W304), "No"), "")</f>
        <v>No</v>
      </c>
      <c r="AC304" s="31" t="str">
        <f aca="false">Table4[[#This Row],[Club]]&amp;":"&amp;Table4[[#Headers],[Female]]</f>
        <v>:Female</v>
      </c>
    </row>
    <row r="305" customFormat="false" ht="15" hidden="false" customHeight="false" outlineLevel="0" collapsed="false">
      <c r="A305" s="22" t="n">
        <v>304</v>
      </c>
      <c r="B305" s="22" t="str">
        <f aca="false">IFERROR(VLOOKUP($A$1&amp;":"&amp;A305,'Finish order'!C:K,6,FALSE()),"")</f>
        <v/>
      </c>
      <c r="C305" s="22" t="str">
        <f aca="false">IFERROR(VLOOKUP(A$1&amp;":"&amp;A305,'Finish order'!$C:$K,9,FALSE()),"")</f>
        <v/>
      </c>
      <c r="D305" s="22" t="str">
        <f aca="false">IFERROR(VLOOKUP(A$1&amp;":"&amp;A305,'Finish order'!$C:$K,7,FALSE()),"")</f>
        <v/>
      </c>
      <c r="E305" s="30" t="str">
        <f aca="false">IFERROR(VLOOKUP($A$1&amp;":"&amp;A305,'Finish order'!C:K,5,FALSE()),"")</f>
        <v/>
      </c>
      <c r="F305" s="22" t="str">
        <f aca="false">IFERROR(VLOOKUP($A$1&amp;":"&amp;A305,'Finish order'!C:K,4,FALSE()),"")</f>
        <v/>
      </c>
      <c r="G305" s="31" t="str">
        <f aca="false" t="array" ref="G305:G305">IFERROR(SMALL(IF($D$2:$D1214=D305,$A$2:$A$911*1.001),1),"")</f>
        <v/>
      </c>
      <c r="H305" s="31" t="str">
        <f aca="false" t="array" ref="H305:H305">IFERROR(SMALL(IF($D$2:$D1214=D305,$A$2:$A$911*1.0001),2),"")</f>
        <v/>
      </c>
      <c r="I305" s="31" t="str">
        <f aca="false" t="array" ref="I305:I305">IFERROR(SMALL(IF($D$2:$D1214=D305,$A$2:$A$911*1.00001),3),"")</f>
        <v/>
      </c>
      <c r="J305" s="31" t="str">
        <f aca="false" t="array" ref="J305:J305">IFERROR(SMALL(IF($D$2:$D1214=D305,$A$2:$A$911*1.000001),4),"")</f>
        <v/>
      </c>
      <c r="K305" s="31" t="str">
        <f aca="false">IF(A305&lt;&gt;"", IF(COUNT(G305:J305)=4, SUM(G305:J305), "No"), "")</f>
        <v>No</v>
      </c>
      <c r="L305" s="31" t="str">
        <f aca="false">IF(A305&lt;&gt;"", IF(COUNT(G305:I305)=3, SUM(G305:I305), "No"), "")</f>
        <v>No</v>
      </c>
      <c r="M305" s="31" t="str">
        <f aca="false">IF(A305&lt;&gt;"", IF(COUNT(G305:H305)=2, SUM(G305:H305), "No"), "")</f>
        <v>No</v>
      </c>
      <c r="N305" s="31" t="str">
        <f aca="false">Table1[[#This Row],[Club]]&amp;":"&amp;Table1[[#Headers],[Male]]</f>
        <v>:Male</v>
      </c>
      <c r="P305" s="22" t="n">
        <v>304</v>
      </c>
      <c r="Q305" s="22" t="str">
        <f aca="false">IFERROR(VLOOKUP(P$1&amp;":"&amp;P305,'Finish order'!$C:$K,6,FALSE()),"")</f>
        <v/>
      </c>
      <c r="R305" s="22" t="str">
        <f aca="false">IFERROR(VLOOKUP(P$1&amp;":"&amp;P305,'Finish order'!$C:$K,9,FALSE()),"")</f>
        <v/>
      </c>
      <c r="S305" s="22" t="str">
        <f aca="false">IFERROR(VLOOKUP(P$1&amp;":"&amp;P305,'Finish order'!$C:$K,7,FALSE()),"")</f>
        <v/>
      </c>
      <c r="T305" s="30" t="str">
        <f aca="false">IFERROR(VLOOKUP(P$1&amp;":"&amp;P305,'Finish order'!$C:$K,5,FALSE()),"")</f>
        <v/>
      </c>
      <c r="U305" s="22" t="str">
        <f aca="false">IFERROR(VLOOKUP(P$1&amp;":"&amp;P305,'Finish order'!$C:$K,4,FALSE()),"")</f>
        <v/>
      </c>
      <c r="V305" s="31" t="str">
        <f aca="false" t="array" ref="V305:V305">IFERROR(SMALL(IF($S$2:$S1214=S305,$P$2:$P$911*1.001),1),"")</f>
        <v/>
      </c>
      <c r="W305" s="31" t="str">
        <f aca="false" t="array" ref="W305:W305">IFERROR(SMALL(IF($S$2:$S1214=S305,$P$2:$P$911*1.0001),2),"")</f>
        <v/>
      </c>
      <c r="X305" s="31" t="str">
        <f aca="false" t="array" ref="X305:X305">IFERROR(SMALL(IF($S$2:$S1214=S305,$P$2:$P$911*1.00001),3),"")</f>
        <v/>
      </c>
      <c r="Y305" s="31" t="str">
        <f aca="false" t="array" ref="Y305:Y305">IFERROR(SMALL(IF($S$2:$S1214=S305,$P$2:$P$911*1.000001),4),"")</f>
        <v/>
      </c>
      <c r="Z305" s="31" t="str">
        <f aca="false">IF(P305&lt;&gt;"", IF(COUNT(V305:Y305)=4, SUM(V305:Y305), "No"), "")</f>
        <v>No</v>
      </c>
      <c r="AA305" s="31" t="str">
        <f aca="false">IF(P305&lt;&gt;"", IF(COUNT(V305:X305)=3, SUM(V305:X305), "No"), "")</f>
        <v>No</v>
      </c>
      <c r="AB305" s="31" t="str">
        <f aca="false">IF(P305&lt;&gt;"", IF(COUNT(V305:W305)=2, SUM(V305:W305), "No"), "")</f>
        <v>No</v>
      </c>
      <c r="AC305" s="31" t="str">
        <f aca="false">Table4[[#This Row],[Club]]&amp;":"&amp;Table4[[#Headers],[Female]]</f>
        <v>:Female</v>
      </c>
    </row>
    <row r="306" customFormat="false" ht="15" hidden="false" customHeight="false" outlineLevel="0" collapsed="false">
      <c r="A306" s="22" t="n">
        <v>305</v>
      </c>
      <c r="B306" s="22" t="str">
        <f aca="false">IFERROR(VLOOKUP($A$1&amp;":"&amp;A306,'Finish order'!C:K,6,FALSE()),"")</f>
        <v/>
      </c>
      <c r="C306" s="22" t="str">
        <f aca="false">IFERROR(VLOOKUP(A$1&amp;":"&amp;A306,'Finish order'!$C:$K,9,FALSE()),"")</f>
        <v/>
      </c>
      <c r="D306" s="22" t="str">
        <f aca="false">IFERROR(VLOOKUP(A$1&amp;":"&amp;A306,'Finish order'!$C:$K,7,FALSE()),"")</f>
        <v/>
      </c>
      <c r="E306" s="30" t="str">
        <f aca="false">IFERROR(VLOOKUP($A$1&amp;":"&amp;A306,'Finish order'!C:K,5,FALSE()),"")</f>
        <v/>
      </c>
      <c r="F306" s="22" t="str">
        <f aca="false">IFERROR(VLOOKUP($A$1&amp;":"&amp;A306,'Finish order'!C:K,4,FALSE()),"")</f>
        <v/>
      </c>
      <c r="G306" s="31" t="str">
        <f aca="false" t="array" ref="G306:G306">IFERROR(SMALL(IF($D$2:$D1215=D306,$A$2:$A$911*1.001),1),"")</f>
        <v/>
      </c>
      <c r="H306" s="31" t="str">
        <f aca="false" t="array" ref="H306:H306">IFERROR(SMALL(IF($D$2:$D1215=D306,$A$2:$A$911*1.0001),2),"")</f>
        <v/>
      </c>
      <c r="I306" s="31" t="str">
        <f aca="false" t="array" ref="I306:I306">IFERROR(SMALL(IF($D$2:$D1215=D306,$A$2:$A$911*1.00001),3),"")</f>
        <v/>
      </c>
      <c r="J306" s="31" t="str">
        <f aca="false" t="array" ref="J306:J306">IFERROR(SMALL(IF($D$2:$D1215=D306,$A$2:$A$911*1.000001),4),"")</f>
        <v/>
      </c>
      <c r="K306" s="31" t="str">
        <f aca="false">IF(A306&lt;&gt;"", IF(COUNT(G306:J306)=4, SUM(G306:J306), "No"), "")</f>
        <v>No</v>
      </c>
      <c r="L306" s="31" t="str">
        <f aca="false">IF(A306&lt;&gt;"", IF(COUNT(G306:I306)=3, SUM(G306:I306), "No"), "")</f>
        <v>No</v>
      </c>
      <c r="M306" s="31" t="str">
        <f aca="false">IF(A306&lt;&gt;"", IF(COUNT(G306:H306)=2, SUM(G306:H306), "No"), "")</f>
        <v>No</v>
      </c>
      <c r="N306" s="31" t="str">
        <f aca="false">Table1[[#This Row],[Club]]&amp;":"&amp;Table1[[#Headers],[Male]]</f>
        <v>:Male</v>
      </c>
      <c r="P306" s="22" t="n">
        <v>305</v>
      </c>
      <c r="Q306" s="22" t="str">
        <f aca="false">IFERROR(VLOOKUP(P$1&amp;":"&amp;P306,'Finish order'!$C:$K,6,FALSE()),"")</f>
        <v/>
      </c>
      <c r="R306" s="22" t="str">
        <f aca="false">IFERROR(VLOOKUP(P$1&amp;":"&amp;P306,'Finish order'!$C:$K,9,FALSE()),"")</f>
        <v/>
      </c>
      <c r="S306" s="22" t="str">
        <f aca="false">IFERROR(VLOOKUP(P$1&amp;":"&amp;P306,'Finish order'!$C:$K,7,FALSE()),"")</f>
        <v/>
      </c>
      <c r="T306" s="30" t="str">
        <f aca="false">IFERROR(VLOOKUP(P$1&amp;":"&amp;P306,'Finish order'!$C:$K,5,FALSE()),"")</f>
        <v/>
      </c>
      <c r="U306" s="22" t="str">
        <f aca="false">IFERROR(VLOOKUP(P$1&amp;":"&amp;P306,'Finish order'!$C:$K,4,FALSE()),"")</f>
        <v/>
      </c>
      <c r="V306" s="31" t="str">
        <f aca="false" t="array" ref="V306:V306">IFERROR(SMALL(IF($S$2:$S1215=S306,$P$2:$P$911*1.001),1),"")</f>
        <v/>
      </c>
      <c r="W306" s="31" t="str">
        <f aca="false" t="array" ref="W306:W306">IFERROR(SMALL(IF($S$2:$S1215=S306,$P$2:$P$911*1.0001),2),"")</f>
        <v/>
      </c>
      <c r="X306" s="31" t="str">
        <f aca="false" t="array" ref="X306:X306">IFERROR(SMALL(IF($S$2:$S1215=S306,$P$2:$P$911*1.00001),3),"")</f>
        <v/>
      </c>
      <c r="Y306" s="31" t="str">
        <f aca="false" t="array" ref="Y306:Y306">IFERROR(SMALL(IF($S$2:$S1215=S306,$P$2:$P$911*1.000001),4),"")</f>
        <v/>
      </c>
      <c r="Z306" s="31" t="str">
        <f aca="false">IF(P306&lt;&gt;"", IF(COUNT(V306:Y306)=4, SUM(V306:Y306), "No"), "")</f>
        <v>No</v>
      </c>
      <c r="AA306" s="31" t="str">
        <f aca="false">IF(P306&lt;&gt;"", IF(COUNT(V306:X306)=3, SUM(V306:X306), "No"), "")</f>
        <v>No</v>
      </c>
      <c r="AB306" s="31" t="str">
        <f aca="false">IF(P306&lt;&gt;"", IF(COUNT(V306:W306)=2, SUM(V306:W306), "No"), "")</f>
        <v>No</v>
      </c>
      <c r="AC306" s="31" t="str">
        <f aca="false">Table4[[#This Row],[Club]]&amp;":"&amp;Table4[[#Headers],[Female]]</f>
        <v>:Female</v>
      </c>
    </row>
    <row r="307" customFormat="false" ht="15" hidden="false" customHeight="false" outlineLevel="0" collapsed="false">
      <c r="A307" s="22" t="n">
        <v>306</v>
      </c>
      <c r="B307" s="22" t="str">
        <f aca="false">IFERROR(VLOOKUP($A$1&amp;":"&amp;A307,'Finish order'!C:K,6,FALSE()),"")</f>
        <v/>
      </c>
      <c r="C307" s="22" t="str">
        <f aca="false">IFERROR(VLOOKUP(A$1&amp;":"&amp;A307,'Finish order'!$C:$K,9,FALSE()),"")</f>
        <v/>
      </c>
      <c r="D307" s="22" t="str">
        <f aca="false">IFERROR(VLOOKUP(A$1&amp;":"&amp;A307,'Finish order'!$C:$K,7,FALSE()),"")</f>
        <v/>
      </c>
      <c r="E307" s="30" t="str">
        <f aca="false">IFERROR(VLOOKUP($A$1&amp;":"&amp;A307,'Finish order'!C:K,5,FALSE()),"")</f>
        <v/>
      </c>
      <c r="F307" s="22" t="str">
        <f aca="false">IFERROR(VLOOKUP($A$1&amp;":"&amp;A307,'Finish order'!C:K,4,FALSE()),"")</f>
        <v/>
      </c>
      <c r="G307" s="31" t="str">
        <f aca="false" t="array" ref="G307:G307">IFERROR(SMALL(IF($D$2:$D1216=D307,$A$2:$A$911*1.001),1),"")</f>
        <v/>
      </c>
      <c r="H307" s="31" t="str">
        <f aca="false" t="array" ref="H307:H307">IFERROR(SMALL(IF($D$2:$D1216=D307,$A$2:$A$911*1.0001),2),"")</f>
        <v/>
      </c>
      <c r="I307" s="31" t="str">
        <f aca="false" t="array" ref="I307:I307">IFERROR(SMALL(IF($D$2:$D1216=D307,$A$2:$A$911*1.00001),3),"")</f>
        <v/>
      </c>
      <c r="J307" s="31" t="str">
        <f aca="false" t="array" ref="J307:J307">IFERROR(SMALL(IF($D$2:$D1216=D307,$A$2:$A$911*1.000001),4),"")</f>
        <v/>
      </c>
      <c r="K307" s="31" t="str">
        <f aca="false">IF(A307&lt;&gt;"", IF(COUNT(G307:J307)=4, SUM(G307:J307), "No"), "")</f>
        <v>No</v>
      </c>
      <c r="L307" s="31" t="str">
        <f aca="false">IF(A307&lt;&gt;"", IF(COUNT(G307:I307)=3, SUM(G307:I307), "No"), "")</f>
        <v>No</v>
      </c>
      <c r="M307" s="31" t="str">
        <f aca="false">IF(A307&lt;&gt;"", IF(COUNT(G307:H307)=2, SUM(G307:H307), "No"), "")</f>
        <v>No</v>
      </c>
      <c r="N307" s="31" t="str">
        <f aca="false">Table1[[#This Row],[Club]]&amp;":"&amp;Table1[[#Headers],[Male]]</f>
        <v>:Male</v>
      </c>
      <c r="P307" s="22" t="n">
        <v>306</v>
      </c>
      <c r="Q307" s="22" t="str">
        <f aca="false">IFERROR(VLOOKUP(P$1&amp;":"&amp;P307,'Finish order'!$C:$K,6,FALSE()),"")</f>
        <v/>
      </c>
      <c r="R307" s="22" t="str">
        <f aca="false">IFERROR(VLOOKUP(P$1&amp;":"&amp;P307,'Finish order'!$C:$K,9,FALSE()),"")</f>
        <v/>
      </c>
      <c r="S307" s="22" t="str">
        <f aca="false">IFERROR(VLOOKUP(P$1&amp;":"&amp;P307,'Finish order'!$C:$K,7,FALSE()),"")</f>
        <v/>
      </c>
      <c r="T307" s="30" t="str">
        <f aca="false">IFERROR(VLOOKUP(P$1&amp;":"&amp;P307,'Finish order'!$C:$K,5,FALSE()),"")</f>
        <v/>
      </c>
      <c r="U307" s="22" t="str">
        <f aca="false">IFERROR(VLOOKUP(P$1&amp;":"&amp;P307,'Finish order'!$C:$K,4,FALSE()),"")</f>
        <v/>
      </c>
      <c r="V307" s="31" t="str">
        <f aca="false" t="array" ref="V307:V307">IFERROR(SMALL(IF($S$2:$S1216=S307,$P$2:$P$911*1.001),1),"")</f>
        <v/>
      </c>
      <c r="W307" s="31" t="str">
        <f aca="false" t="array" ref="W307:W307">IFERROR(SMALL(IF($S$2:$S1216=S307,$P$2:$P$911*1.0001),2),"")</f>
        <v/>
      </c>
      <c r="X307" s="31" t="str">
        <f aca="false" t="array" ref="X307:X307">IFERROR(SMALL(IF($S$2:$S1216=S307,$P$2:$P$911*1.00001),3),"")</f>
        <v/>
      </c>
      <c r="Y307" s="31" t="str">
        <f aca="false" t="array" ref="Y307:Y307">IFERROR(SMALL(IF($S$2:$S1216=S307,$P$2:$P$911*1.000001),4),"")</f>
        <v/>
      </c>
      <c r="Z307" s="31" t="str">
        <f aca="false">IF(P307&lt;&gt;"", IF(COUNT(V307:Y307)=4, SUM(V307:Y307), "No"), "")</f>
        <v>No</v>
      </c>
      <c r="AA307" s="31" t="str">
        <f aca="false">IF(P307&lt;&gt;"", IF(COUNT(V307:X307)=3, SUM(V307:X307), "No"), "")</f>
        <v>No</v>
      </c>
      <c r="AB307" s="31" t="str">
        <f aca="false">IF(P307&lt;&gt;"", IF(COUNT(V307:W307)=2, SUM(V307:W307), "No"), "")</f>
        <v>No</v>
      </c>
      <c r="AC307" s="31" t="str">
        <f aca="false">Table4[[#This Row],[Club]]&amp;":"&amp;Table4[[#Headers],[Female]]</f>
        <v>:Female</v>
      </c>
    </row>
    <row r="308" customFormat="false" ht="15" hidden="false" customHeight="false" outlineLevel="0" collapsed="false">
      <c r="A308" s="22" t="n">
        <v>307</v>
      </c>
      <c r="B308" s="22" t="str">
        <f aca="false">IFERROR(VLOOKUP($A$1&amp;":"&amp;A308,'Finish order'!C:K,6,FALSE()),"")</f>
        <v/>
      </c>
      <c r="C308" s="22" t="str">
        <f aca="false">IFERROR(VLOOKUP(A$1&amp;":"&amp;A308,'Finish order'!$C:$K,9,FALSE()),"")</f>
        <v/>
      </c>
      <c r="D308" s="22" t="str">
        <f aca="false">IFERROR(VLOOKUP(A$1&amp;":"&amp;A308,'Finish order'!$C:$K,7,FALSE()),"")</f>
        <v/>
      </c>
      <c r="E308" s="30" t="str">
        <f aca="false">IFERROR(VLOOKUP($A$1&amp;":"&amp;A308,'Finish order'!C:K,5,FALSE()),"")</f>
        <v/>
      </c>
      <c r="F308" s="22" t="str">
        <f aca="false">IFERROR(VLOOKUP($A$1&amp;":"&amp;A308,'Finish order'!C:K,4,FALSE()),"")</f>
        <v/>
      </c>
      <c r="G308" s="31" t="str">
        <f aca="false" t="array" ref="G308:G308">IFERROR(SMALL(IF($D$2:$D1217=D308,$A$2:$A$911*1.001),1),"")</f>
        <v/>
      </c>
      <c r="H308" s="31" t="str">
        <f aca="false" t="array" ref="H308:H308">IFERROR(SMALL(IF($D$2:$D1217=D308,$A$2:$A$911*1.0001),2),"")</f>
        <v/>
      </c>
      <c r="I308" s="31" t="str">
        <f aca="false" t="array" ref="I308:I308">IFERROR(SMALL(IF($D$2:$D1217=D308,$A$2:$A$911*1.00001),3),"")</f>
        <v/>
      </c>
      <c r="J308" s="31" t="str">
        <f aca="false" t="array" ref="J308:J308">IFERROR(SMALL(IF($D$2:$D1217=D308,$A$2:$A$911*1.000001),4),"")</f>
        <v/>
      </c>
      <c r="K308" s="31" t="str">
        <f aca="false">IF(A308&lt;&gt;"", IF(COUNT(G308:J308)=4, SUM(G308:J308), "No"), "")</f>
        <v>No</v>
      </c>
      <c r="L308" s="31" t="str">
        <f aca="false">IF(A308&lt;&gt;"", IF(COUNT(G308:I308)=3, SUM(G308:I308), "No"), "")</f>
        <v>No</v>
      </c>
      <c r="M308" s="31" t="str">
        <f aca="false">IF(A308&lt;&gt;"", IF(COUNT(G308:H308)=2, SUM(G308:H308), "No"), "")</f>
        <v>No</v>
      </c>
      <c r="N308" s="31" t="str">
        <f aca="false">Table1[[#This Row],[Club]]&amp;":"&amp;Table1[[#Headers],[Male]]</f>
        <v>:Male</v>
      </c>
      <c r="P308" s="22" t="n">
        <v>307</v>
      </c>
      <c r="Q308" s="22" t="str">
        <f aca="false">IFERROR(VLOOKUP(P$1&amp;":"&amp;P308,'Finish order'!$C:$K,6,FALSE()),"")</f>
        <v/>
      </c>
      <c r="R308" s="22" t="str">
        <f aca="false">IFERROR(VLOOKUP(P$1&amp;":"&amp;P308,'Finish order'!$C:$K,9,FALSE()),"")</f>
        <v/>
      </c>
      <c r="S308" s="22" t="str">
        <f aca="false">IFERROR(VLOOKUP(P$1&amp;":"&amp;P308,'Finish order'!$C:$K,7,FALSE()),"")</f>
        <v/>
      </c>
      <c r="T308" s="30" t="str">
        <f aca="false">IFERROR(VLOOKUP(P$1&amp;":"&amp;P308,'Finish order'!$C:$K,5,FALSE()),"")</f>
        <v/>
      </c>
      <c r="U308" s="22" t="str">
        <f aca="false">IFERROR(VLOOKUP(P$1&amp;":"&amp;P308,'Finish order'!$C:$K,4,FALSE()),"")</f>
        <v/>
      </c>
      <c r="V308" s="31" t="str">
        <f aca="false" t="array" ref="V308:V308">IFERROR(SMALL(IF($S$2:$S1217=S308,$P$2:$P$911*1.001),1),"")</f>
        <v/>
      </c>
      <c r="W308" s="31" t="str">
        <f aca="false" t="array" ref="W308:W308">IFERROR(SMALL(IF($S$2:$S1217=S308,$P$2:$P$911*1.0001),2),"")</f>
        <v/>
      </c>
      <c r="X308" s="31" t="str">
        <f aca="false" t="array" ref="X308:X308">IFERROR(SMALL(IF($S$2:$S1217=S308,$P$2:$P$911*1.00001),3),"")</f>
        <v/>
      </c>
      <c r="Y308" s="31" t="str">
        <f aca="false" t="array" ref="Y308:Y308">IFERROR(SMALL(IF($S$2:$S1217=S308,$P$2:$P$911*1.000001),4),"")</f>
        <v/>
      </c>
      <c r="Z308" s="31" t="str">
        <f aca="false">IF(P308&lt;&gt;"", IF(COUNT(V308:Y308)=4, SUM(V308:Y308), "No"), "")</f>
        <v>No</v>
      </c>
      <c r="AA308" s="31" t="str">
        <f aca="false">IF(P308&lt;&gt;"", IF(COUNT(V308:X308)=3, SUM(V308:X308), "No"), "")</f>
        <v>No</v>
      </c>
      <c r="AB308" s="31" t="str">
        <f aca="false">IF(P308&lt;&gt;"", IF(COUNT(V308:W308)=2, SUM(V308:W308), "No"), "")</f>
        <v>No</v>
      </c>
      <c r="AC308" s="31" t="str">
        <f aca="false">Table4[[#This Row],[Club]]&amp;":"&amp;Table4[[#Headers],[Female]]</f>
        <v>:Female</v>
      </c>
    </row>
    <row r="309" customFormat="false" ht="15" hidden="false" customHeight="false" outlineLevel="0" collapsed="false">
      <c r="A309" s="22" t="n">
        <v>308</v>
      </c>
      <c r="B309" s="22" t="str">
        <f aca="false">IFERROR(VLOOKUP($A$1&amp;":"&amp;A309,'Finish order'!C:K,6,FALSE()),"")</f>
        <v/>
      </c>
      <c r="C309" s="22" t="str">
        <f aca="false">IFERROR(VLOOKUP(A$1&amp;":"&amp;A309,'Finish order'!$C:$K,9,FALSE()),"")</f>
        <v/>
      </c>
      <c r="D309" s="22" t="str">
        <f aca="false">IFERROR(VLOOKUP(A$1&amp;":"&amp;A309,'Finish order'!$C:$K,7,FALSE()),"")</f>
        <v/>
      </c>
      <c r="E309" s="30" t="str">
        <f aca="false">IFERROR(VLOOKUP($A$1&amp;":"&amp;A309,'Finish order'!C:K,5,FALSE()),"")</f>
        <v/>
      </c>
      <c r="F309" s="22" t="str">
        <f aca="false">IFERROR(VLOOKUP($A$1&amp;":"&amp;A309,'Finish order'!C:K,4,FALSE()),"")</f>
        <v/>
      </c>
      <c r="G309" s="31" t="str">
        <f aca="false" t="array" ref="G309:G309">IFERROR(SMALL(IF($D$2:$D1218=D309,$A$2:$A$911*1.001),1),"")</f>
        <v/>
      </c>
      <c r="H309" s="31" t="str">
        <f aca="false" t="array" ref="H309:H309">IFERROR(SMALL(IF($D$2:$D1218=D309,$A$2:$A$911*1.0001),2),"")</f>
        <v/>
      </c>
      <c r="I309" s="31" t="str">
        <f aca="false" t="array" ref="I309:I309">IFERROR(SMALL(IF($D$2:$D1218=D309,$A$2:$A$911*1.00001),3),"")</f>
        <v/>
      </c>
      <c r="J309" s="31" t="str">
        <f aca="false" t="array" ref="J309:J309">IFERROR(SMALL(IF($D$2:$D1218=D309,$A$2:$A$911*1.000001),4),"")</f>
        <v/>
      </c>
      <c r="K309" s="31" t="str">
        <f aca="false">IF(A309&lt;&gt;"", IF(COUNT(G309:J309)=4, SUM(G309:J309), "No"), "")</f>
        <v>No</v>
      </c>
      <c r="L309" s="31" t="str">
        <f aca="false">IF(A309&lt;&gt;"", IF(COUNT(G309:I309)=3, SUM(G309:I309), "No"), "")</f>
        <v>No</v>
      </c>
      <c r="M309" s="31" t="str">
        <f aca="false">IF(A309&lt;&gt;"", IF(COUNT(G309:H309)=2, SUM(G309:H309), "No"), "")</f>
        <v>No</v>
      </c>
      <c r="N309" s="31" t="str">
        <f aca="false">Table1[[#This Row],[Club]]&amp;":"&amp;Table1[[#Headers],[Male]]</f>
        <v>:Male</v>
      </c>
      <c r="P309" s="22" t="n">
        <v>308</v>
      </c>
      <c r="Q309" s="22" t="str">
        <f aca="false">IFERROR(VLOOKUP(P$1&amp;":"&amp;P309,'Finish order'!$C:$K,6,FALSE()),"")</f>
        <v/>
      </c>
      <c r="R309" s="22" t="str">
        <f aca="false">IFERROR(VLOOKUP(P$1&amp;":"&amp;P309,'Finish order'!$C:$K,9,FALSE()),"")</f>
        <v/>
      </c>
      <c r="S309" s="22" t="str">
        <f aca="false">IFERROR(VLOOKUP(P$1&amp;":"&amp;P309,'Finish order'!$C:$K,7,FALSE()),"")</f>
        <v/>
      </c>
      <c r="T309" s="30" t="str">
        <f aca="false">IFERROR(VLOOKUP(P$1&amp;":"&amp;P309,'Finish order'!$C:$K,5,FALSE()),"")</f>
        <v/>
      </c>
      <c r="U309" s="22" t="str">
        <f aca="false">IFERROR(VLOOKUP(P$1&amp;":"&amp;P309,'Finish order'!$C:$K,4,FALSE()),"")</f>
        <v/>
      </c>
      <c r="V309" s="31" t="str">
        <f aca="false" t="array" ref="V309:V309">IFERROR(SMALL(IF($S$2:$S1218=S309,$P$2:$P$911*1.001),1),"")</f>
        <v/>
      </c>
      <c r="W309" s="31" t="str">
        <f aca="false" t="array" ref="W309:W309">IFERROR(SMALL(IF($S$2:$S1218=S309,$P$2:$P$911*1.0001),2),"")</f>
        <v/>
      </c>
      <c r="X309" s="31" t="str">
        <f aca="false" t="array" ref="X309:X309">IFERROR(SMALL(IF($S$2:$S1218=S309,$P$2:$P$911*1.00001),3),"")</f>
        <v/>
      </c>
      <c r="Y309" s="31" t="str">
        <f aca="false" t="array" ref="Y309:Y309">IFERROR(SMALL(IF($S$2:$S1218=S309,$P$2:$P$911*1.000001),4),"")</f>
        <v/>
      </c>
      <c r="Z309" s="31" t="str">
        <f aca="false">IF(P309&lt;&gt;"", IF(COUNT(V309:Y309)=4, SUM(V309:Y309), "No"), "")</f>
        <v>No</v>
      </c>
      <c r="AA309" s="31" t="str">
        <f aca="false">IF(P309&lt;&gt;"", IF(COUNT(V309:X309)=3, SUM(V309:X309), "No"), "")</f>
        <v>No</v>
      </c>
      <c r="AB309" s="31" t="str">
        <f aca="false">IF(P309&lt;&gt;"", IF(COUNT(V309:W309)=2, SUM(V309:W309), "No"), "")</f>
        <v>No</v>
      </c>
      <c r="AC309" s="31" t="str">
        <f aca="false">Table4[[#This Row],[Club]]&amp;":"&amp;Table4[[#Headers],[Female]]</f>
        <v>:Female</v>
      </c>
    </row>
    <row r="310" customFormat="false" ht="15" hidden="false" customHeight="false" outlineLevel="0" collapsed="false">
      <c r="A310" s="22" t="n">
        <v>309</v>
      </c>
      <c r="B310" s="22" t="str">
        <f aca="false">IFERROR(VLOOKUP($A$1&amp;":"&amp;A310,'Finish order'!C:K,6,FALSE()),"")</f>
        <v/>
      </c>
      <c r="C310" s="22" t="str">
        <f aca="false">IFERROR(VLOOKUP(A$1&amp;":"&amp;A310,'Finish order'!$C:$K,9,FALSE()),"")</f>
        <v/>
      </c>
      <c r="D310" s="22" t="str">
        <f aca="false">IFERROR(VLOOKUP(A$1&amp;":"&amp;A310,'Finish order'!$C:$K,7,FALSE()),"")</f>
        <v/>
      </c>
      <c r="E310" s="30" t="str">
        <f aca="false">IFERROR(VLOOKUP($A$1&amp;":"&amp;A310,'Finish order'!C:K,5,FALSE()),"")</f>
        <v/>
      </c>
      <c r="F310" s="22" t="str">
        <f aca="false">IFERROR(VLOOKUP($A$1&amp;":"&amp;A310,'Finish order'!C:K,4,FALSE()),"")</f>
        <v/>
      </c>
      <c r="G310" s="31" t="str">
        <f aca="false" t="array" ref="G310:G310">IFERROR(SMALL(IF($D$2:$D1219=D310,$A$2:$A$911*1.001),1),"")</f>
        <v/>
      </c>
      <c r="H310" s="31" t="str">
        <f aca="false" t="array" ref="H310:H310">IFERROR(SMALL(IF($D$2:$D1219=D310,$A$2:$A$911*1.0001),2),"")</f>
        <v/>
      </c>
      <c r="I310" s="31" t="str">
        <f aca="false" t="array" ref="I310:I310">IFERROR(SMALL(IF($D$2:$D1219=D310,$A$2:$A$911*1.00001),3),"")</f>
        <v/>
      </c>
      <c r="J310" s="31" t="str">
        <f aca="false" t="array" ref="J310:J310">IFERROR(SMALL(IF($D$2:$D1219=D310,$A$2:$A$911*1.000001),4),"")</f>
        <v/>
      </c>
      <c r="K310" s="31" t="str">
        <f aca="false">IF(A310&lt;&gt;"", IF(COUNT(G310:J310)=4, SUM(G310:J310), "No"), "")</f>
        <v>No</v>
      </c>
      <c r="L310" s="31" t="str">
        <f aca="false">IF(A310&lt;&gt;"", IF(COUNT(G310:I310)=3, SUM(G310:I310), "No"), "")</f>
        <v>No</v>
      </c>
      <c r="M310" s="31" t="str">
        <f aca="false">IF(A310&lt;&gt;"", IF(COUNT(G310:H310)=2, SUM(G310:H310), "No"), "")</f>
        <v>No</v>
      </c>
      <c r="N310" s="31" t="str">
        <f aca="false">Table1[[#This Row],[Club]]&amp;":"&amp;Table1[[#Headers],[Male]]</f>
        <v>:Male</v>
      </c>
      <c r="P310" s="22" t="n">
        <v>309</v>
      </c>
      <c r="Q310" s="22" t="str">
        <f aca="false">IFERROR(VLOOKUP(P$1&amp;":"&amp;P310,'Finish order'!$C:$K,6,FALSE()),"")</f>
        <v/>
      </c>
      <c r="R310" s="22" t="str">
        <f aca="false">IFERROR(VLOOKUP(P$1&amp;":"&amp;P310,'Finish order'!$C:$K,9,FALSE()),"")</f>
        <v/>
      </c>
      <c r="S310" s="22" t="str">
        <f aca="false">IFERROR(VLOOKUP(P$1&amp;":"&amp;P310,'Finish order'!$C:$K,7,FALSE()),"")</f>
        <v/>
      </c>
      <c r="T310" s="30" t="str">
        <f aca="false">IFERROR(VLOOKUP(P$1&amp;":"&amp;P310,'Finish order'!$C:$K,5,FALSE()),"")</f>
        <v/>
      </c>
      <c r="U310" s="22" t="str">
        <f aca="false">IFERROR(VLOOKUP(P$1&amp;":"&amp;P310,'Finish order'!$C:$K,4,FALSE()),"")</f>
        <v/>
      </c>
      <c r="V310" s="31" t="str">
        <f aca="false" t="array" ref="V310:V310">IFERROR(SMALL(IF($S$2:$S1219=S310,$P$2:$P$911*1.001),1),"")</f>
        <v/>
      </c>
      <c r="W310" s="31" t="str">
        <f aca="false" t="array" ref="W310:W310">IFERROR(SMALL(IF($S$2:$S1219=S310,$P$2:$P$911*1.0001),2),"")</f>
        <v/>
      </c>
      <c r="X310" s="31" t="str">
        <f aca="false" t="array" ref="X310:X310">IFERROR(SMALL(IF($S$2:$S1219=S310,$P$2:$P$911*1.00001),3),"")</f>
        <v/>
      </c>
      <c r="Y310" s="31" t="str">
        <f aca="false" t="array" ref="Y310:Y310">IFERROR(SMALL(IF($S$2:$S1219=S310,$P$2:$P$911*1.000001),4),"")</f>
        <v/>
      </c>
      <c r="Z310" s="31" t="str">
        <f aca="false">IF(P310&lt;&gt;"", IF(COUNT(V310:Y310)=4, SUM(V310:Y310), "No"), "")</f>
        <v>No</v>
      </c>
      <c r="AA310" s="31" t="str">
        <f aca="false">IF(P310&lt;&gt;"", IF(COUNT(V310:X310)=3, SUM(V310:X310), "No"), "")</f>
        <v>No</v>
      </c>
      <c r="AB310" s="31" t="str">
        <f aca="false">IF(P310&lt;&gt;"", IF(COUNT(V310:W310)=2, SUM(V310:W310), "No"), "")</f>
        <v>No</v>
      </c>
      <c r="AC310" s="31" t="str">
        <f aca="false">Table4[[#This Row],[Club]]&amp;":"&amp;Table4[[#Headers],[Female]]</f>
        <v>:Female</v>
      </c>
    </row>
    <row r="311" customFormat="false" ht="15" hidden="false" customHeight="false" outlineLevel="0" collapsed="false">
      <c r="A311" s="22" t="n">
        <v>310</v>
      </c>
      <c r="B311" s="22" t="str">
        <f aca="false">IFERROR(VLOOKUP($A$1&amp;":"&amp;A311,'Finish order'!C:K,6,FALSE()),"")</f>
        <v/>
      </c>
      <c r="C311" s="22" t="str">
        <f aca="false">IFERROR(VLOOKUP(A$1&amp;":"&amp;A311,'Finish order'!$C:$K,9,FALSE()),"")</f>
        <v/>
      </c>
      <c r="D311" s="22" t="str">
        <f aca="false">IFERROR(VLOOKUP(A$1&amp;":"&amp;A311,'Finish order'!$C:$K,7,FALSE()),"")</f>
        <v/>
      </c>
      <c r="E311" s="30" t="str">
        <f aca="false">IFERROR(VLOOKUP($A$1&amp;":"&amp;A311,'Finish order'!C:K,5,FALSE()),"")</f>
        <v/>
      </c>
      <c r="F311" s="22" t="str">
        <f aca="false">IFERROR(VLOOKUP($A$1&amp;":"&amp;A311,'Finish order'!C:K,4,FALSE()),"")</f>
        <v/>
      </c>
      <c r="G311" s="31" t="str">
        <f aca="false" t="array" ref="G311:G311">IFERROR(SMALL(IF($D$2:$D1220=D311,$A$2:$A$911*1.001),1),"")</f>
        <v/>
      </c>
      <c r="H311" s="31" t="str">
        <f aca="false" t="array" ref="H311:H311">IFERROR(SMALL(IF($D$2:$D1220=D311,$A$2:$A$911*1.0001),2),"")</f>
        <v/>
      </c>
      <c r="I311" s="31" t="str">
        <f aca="false" t="array" ref="I311:I311">IFERROR(SMALL(IF($D$2:$D1220=D311,$A$2:$A$911*1.00001),3),"")</f>
        <v/>
      </c>
      <c r="J311" s="31" t="str">
        <f aca="false" t="array" ref="J311:J311">IFERROR(SMALL(IF($D$2:$D1220=D311,$A$2:$A$911*1.000001),4),"")</f>
        <v/>
      </c>
      <c r="K311" s="31" t="str">
        <f aca="false">IF(A311&lt;&gt;"", IF(COUNT(G311:J311)=4, SUM(G311:J311), "No"), "")</f>
        <v>No</v>
      </c>
      <c r="L311" s="31" t="str">
        <f aca="false">IF(A311&lt;&gt;"", IF(COUNT(G311:I311)=3, SUM(G311:I311), "No"), "")</f>
        <v>No</v>
      </c>
      <c r="M311" s="31" t="str">
        <f aca="false">IF(A311&lt;&gt;"", IF(COUNT(G311:H311)=2, SUM(G311:H311), "No"), "")</f>
        <v>No</v>
      </c>
      <c r="N311" s="31" t="str">
        <f aca="false">Table1[[#This Row],[Club]]&amp;":"&amp;Table1[[#Headers],[Male]]</f>
        <v>:Male</v>
      </c>
      <c r="P311" s="22" t="n">
        <v>310</v>
      </c>
      <c r="Q311" s="22" t="str">
        <f aca="false">IFERROR(VLOOKUP(P$1&amp;":"&amp;P311,'Finish order'!$C:$K,6,FALSE()),"")</f>
        <v/>
      </c>
      <c r="R311" s="22" t="str">
        <f aca="false">IFERROR(VLOOKUP(P$1&amp;":"&amp;P311,'Finish order'!$C:$K,9,FALSE()),"")</f>
        <v/>
      </c>
      <c r="S311" s="22" t="str">
        <f aca="false">IFERROR(VLOOKUP(P$1&amp;":"&amp;P311,'Finish order'!$C:$K,7,FALSE()),"")</f>
        <v/>
      </c>
      <c r="T311" s="30" t="str">
        <f aca="false">IFERROR(VLOOKUP(P$1&amp;":"&amp;P311,'Finish order'!$C:$K,5,FALSE()),"")</f>
        <v/>
      </c>
      <c r="U311" s="22" t="str">
        <f aca="false">IFERROR(VLOOKUP(P$1&amp;":"&amp;P311,'Finish order'!$C:$K,4,FALSE()),"")</f>
        <v/>
      </c>
      <c r="V311" s="31" t="str">
        <f aca="false" t="array" ref="V311:V311">IFERROR(SMALL(IF($S$2:$S1220=S311,$P$2:$P$911*1.001),1),"")</f>
        <v/>
      </c>
      <c r="W311" s="31" t="str">
        <f aca="false" t="array" ref="W311:W311">IFERROR(SMALL(IF($S$2:$S1220=S311,$P$2:$P$911*1.0001),2),"")</f>
        <v/>
      </c>
      <c r="X311" s="31" t="str">
        <f aca="false" t="array" ref="X311:X311">IFERROR(SMALL(IF($S$2:$S1220=S311,$P$2:$P$911*1.00001),3),"")</f>
        <v/>
      </c>
      <c r="Y311" s="31" t="str">
        <f aca="false" t="array" ref="Y311:Y311">IFERROR(SMALL(IF($S$2:$S1220=S311,$P$2:$P$911*1.000001),4),"")</f>
        <v/>
      </c>
      <c r="Z311" s="31" t="str">
        <f aca="false">IF(P311&lt;&gt;"", IF(COUNT(V311:Y311)=4, SUM(V311:Y311), "No"), "")</f>
        <v>No</v>
      </c>
      <c r="AA311" s="31" t="str">
        <f aca="false">IF(P311&lt;&gt;"", IF(COUNT(V311:X311)=3, SUM(V311:X311), "No"), "")</f>
        <v>No</v>
      </c>
      <c r="AB311" s="31" t="str">
        <f aca="false">IF(P311&lt;&gt;"", IF(COUNT(V311:W311)=2, SUM(V311:W311), "No"), "")</f>
        <v>No</v>
      </c>
      <c r="AC311" s="31" t="str">
        <f aca="false">Table4[[#This Row],[Club]]&amp;":"&amp;Table4[[#Headers],[Female]]</f>
        <v>:Female</v>
      </c>
    </row>
    <row r="312" customFormat="false" ht="15" hidden="false" customHeight="false" outlineLevel="0" collapsed="false">
      <c r="A312" s="22" t="n">
        <v>311</v>
      </c>
      <c r="B312" s="22" t="str">
        <f aca="false">IFERROR(VLOOKUP($A$1&amp;":"&amp;A312,'Finish order'!C:K,6,FALSE()),"")</f>
        <v/>
      </c>
      <c r="C312" s="22" t="str">
        <f aca="false">IFERROR(VLOOKUP(A$1&amp;":"&amp;A312,'Finish order'!$C:$K,9,FALSE()),"")</f>
        <v/>
      </c>
      <c r="D312" s="22" t="str">
        <f aca="false">IFERROR(VLOOKUP(A$1&amp;":"&amp;A312,'Finish order'!$C:$K,7,FALSE()),"")</f>
        <v/>
      </c>
      <c r="E312" s="30" t="str">
        <f aca="false">IFERROR(VLOOKUP($A$1&amp;":"&amp;A312,'Finish order'!C:K,5,FALSE()),"")</f>
        <v/>
      </c>
      <c r="F312" s="22" t="str">
        <f aca="false">IFERROR(VLOOKUP($A$1&amp;":"&amp;A312,'Finish order'!C:K,4,FALSE()),"")</f>
        <v/>
      </c>
      <c r="G312" s="31" t="str">
        <f aca="false" t="array" ref="G312:G312">IFERROR(SMALL(IF($D$2:$D1221=D312,$A$2:$A$911*1.001),1),"")</f>
        <v/>
      </c>
      <c r="H312" s="31" t="str">
        <f aca="false" t="array" ref="H312:H312">IFERROR(SMALL(IF($D$2:$D1221=D312,$A$2:$A$911*1.0001),2),"")</f>
        <v/>
      </c>
      <c r="I312" s="31" t="str">
        <f aca="false" t="array" ref="I312:I312">IFERROR(SMALL(IF($D$2:$D1221=D312,$A$2:$A$911*1.00001),3),"")</f>
        <v/>
      </c>
      <c r="J312" s="31" t="str">
        <f aca="false" t="array" ref="J312:J312">IFERROR(SMALL(IF($D$2:$D1221=D312,$A$2:$A$911*1.000001),4),"")</f>
        <v/>
      </c>
      <c r="K312" s="31" t="str">
        <f aca="false">IF(A312&lt;&gt;"", IF(COUNT(G312:J312)=4, SUM(G312:J312), "No"), "")</f>
        <v>No</v>
      </c>
      <c r="L312" s="31" t="str">
        <f aca="false">IF(A312&lt;&gt;"", IF(COUNT(G312:I312)=3, SUM(G312:I312), "No"), "")</f>
        <v>No</v>
      </c>
      <c r="M312" s="31" t="str">
        <f aca="false">IF(A312&lt;&gt;"", IF(COUNT(G312:H312)=2, SUM(G312:H312), "No"), "")</f>
        <v>No</v>
      </c>
      <c r="N312" s="31" t="str">
        <f aca="false">Table1[[#This Row],[Club]]&amp;":"&amp;Table1[[#Headers],[Male]]</f>
        <v>:Male</v>
      </c>
      <c r="P312" s="22" t="n">
        <v>311</v>
      </c>
      <c r="Q312" s="22" t="str">
        <f aca="false">IFERROR(VLOOKUP(P$1&amp;":"&amp;P312,'Finish order'!$C:$K,6,FALSE()),"")</f>
        <v/>
      </c>
      <c r="R312" s="22" t="str">
        <f aca="false">IFERROR(VLOOKUP(P$1&amp;":"&amp;P312,'Finish order'!$C:$K,9,FALSE()),"")</f>
        <v/>
      </c>
      <c r="S312" s="22" t="str">
        <f aca="false">IFERROR(VLOOKUP(P$1&amp;":"&amp;P312,'Finish order'!$C:$K,7,FALSE()),"")</f>
        <v/>
      </c>
      <c r="T312" s="30" t="str">
        <f aca="false">IFERROR(VLOOKUP(P$1&amp;":"&amp;P312,'Finish order'!$C:$K,5,FALSE()),"")</f>
        <v/>
      </c>
      <c r="U312" s="22" t="str">
        <f aca="false">IFERROR(VLOOKUP(P$1&amp;":"&amp;P312,'Finish order'!$C:$K,4,FALSE()),"")</f>
        <v/>
      </c>
      <c r="V312" s="31" t="str">
        <f aca="false" t="array" ref="V312:V312">IFERROR(SMALL(IF($S$2:$S1221=S312,$P$2:$P$911*1.001),1),"")</f>
        <v/>
      </c>
      <c r="W312" s="31" t="str">
        <f aca="false" t="array" ref="W312:W312">IFERROR(SMALL(IF($S$2:$S1221=S312,$P$2:$P$911*1.0001),2),"")</f>
        <v/>
      </c>
      <c r="X312" s="31" t="str">
        <f aca="false" t="array" ref="X312:X312">IFERROR(SMALL(IF($S$2:$S1221=S312,$P$2:$P$911*1.00001),3),"")</f>
        <v/>
      </c>
      <c r="Y312" s="31" t="str">
        <f aca="false" t="array" ref="Y312:Y312">IFERROR(SMALL(IF($S$2:$S1221=S312,$P$2:$P$911*1.000001),4),"")</f>
        <v/>
      </c>
      <c r="Z312" s="31" t="str">
        <f aca="false">IF(P312&lt;&gt;"", IF(COUNT(V312:Y312)=4, SUM(V312:Y312), "No"), "")</f>
        <v>No</v>
      </c>
      <c r="AA312" s="31" t="str">
        <f aca="false">IF(P312&lt;&gt;"", IF(COUNT(V312:X312)=3, SUM(V312:X312), "No"), "")</f>
        <v>No</v>
      </c>
      <c r="AB312" s="31" t="str">
        <f aca="false">IF(P312&lt;&gt;"", IF(COUNT(V312:W312)=2, SUM(V312:W312), "No"), "")</f>
        <v>No</v>
      </c>
      <c r="AC312" s="31" t="str">
        <f aca="false">Table4[[#This Row],[Club]]&amp;":"&amp;Table4[[#Headers],[Female]]</f>
        <v>:Female</v>
      </c>
    </row>
    <row r="313" customFormat="false" ht="15" hidden="false" customHeight="false" outlineLevel="0" collapsed="false">
      <c r="A313" s="22" t="n">
        <v>312</v>
      </c>
      <c r="B313" s="22" t="str">
        <f aca="false">IFERROR(VLOOKUP($A$1&amp;":"&amp;A313,'Finish order'!C:K,6,FALSE()),"")</f>
        <v/>
      </c>
      <c r="C313" s="22" t="str">
        <f aca="false">IFERROR(VLOOKUP(A$1&amp;":"&amp;A313,'Finish order'!$C:$K,9,FALSE()),"")</f>
        <v/>
      </c>
      <c r="D313" s="22" t="str">
        <f aca="false">IFERROR(VLOOKUP(A$1&amp;":"&amp;A313,'Finish order'!$C:$K,7,FALSE()),"")</f>
        <v/>
      </c>
      <c r="E313" s="30" t="str">
        <f aca="false">IFERROR(VLOOKUP($A$1&amp;":"&amp;A313,'Finish order'!C:K,5,FALSE()),"")</f>
        <v/>
      </c>
      <c r="F313" s="22" t="str">
        <f aca="false">IFERROR(VLOOKUP($A$1&amp;":"&amp;A313,'Finish order'!C:K,4,FALSE()),"")</f>
        <v/>
      </c>
      <c r="G313" s="31" t="str">
        <f aca="false" t="array" ref="G313:G313">IFERROR(SMALL(IF($D$2:$D1222=D313,$A$2:$A$911*1.001),1),"")</f>
        <v/>
      </c>
      <c r="H313" s="31" t="str">
        <f aca="false" t="array" ref="H313:H313">IFERROR(SMALL(IF($D$2:$D1222=D313,$A$2:$A$911*1.0001),2),"")</f>
        <v/>
      </c>
      <c r="I313" s="31" t="str">
        <f aca="false" t="array" ref="I313:I313">IFERROR(SMALL(IF($D$2:$D1222=D313,$A$2:$A$911*1.00001),3),"")</f>
        <v/>
      </c>
      <c r="J313" s="31" t="str">
        <f aca="false" t="array" ref="J313:J313">IFERROR(SMALL(IF($D$2:$D1222=D313,$A$2:$A$911*1.000001),4),"")</f>
        <v/>
      </c>
      <c r="K313" s="31" t="str">
        <f aca="false">IF(A313&lt;&gt;"", IF(COUNT(G313:J313)=4, SUM(G313:J313), "No"), "")</f>
        <v>No</v>
      </c>
      <c r="L313" s="31" t="str">
        <f aca="false">IF(A313&lt;&gt;"", IF(COUNT(G313:I313)=3, SUM(G313:I313), "No"), "")</f>
        <v>No</v>
      </c>
      <c r="M313" s="31" t="str">
        <f aca="false">IF(A313&lt;&gt;"", IF(COUNT(G313:H313)=2, SUM(G313:H313), "No"), "")</f>
        <v>No</v>
      </c>
      <c r="N313" s="31" t="str">
        <f aca="false">Table1[[#This Row],[Club]]&amp;":"&amp;Table1[[#Headers],[Male]]</f>
        <v>:Male</v>
      </c>
      <c r="P313" s="22" t="n">
        <v>312</v>
      </c>
      <c r="Q313" s="22" t="str">
        <f aca="false">IFERROR(VLOOKUP(P$1&amp;":"&amp;P313,'Finish order'!$C:$K,6,FALSE()),"")</f>
        <v/>
      </c>
      <c r="R313" s="22" t="str">
        <f aca="false">IFERROR(VLOOKUP(P$1&amp;":"&amp;P313,'Finish order'!$C:$K,9,FALSE()),"")</f>
        <v/>
      </c>
      <c r="S313" s="22" t="str">
        <f aca="false">IFERROR(VLOOKUP(P$1&amp;":"&amp;P313,'Finish order'!$C:$K,7,FALSE()),"")</f>
        <v/>
      </c>
      <c r="T313" s="30" t="str">
        <f aca="false">IFERROR(VLOOKUP(P$1&amp;":"&amp;P313,'Finish order'!$C:$K,5,FALSE()),"")</f>
        <v/>
      </c>
      <c r="U313" s="22" t="str">
        <f aca="false">IFERROR(VLOOKUP(P$1&amp;":"&amp;P313,'Finish order'!$C:$K,4,FALSE()),"")</f>
        <v/>
      </c>
      <c r="V313" s="31" t="str">
        <f aca="false" t="array" ref="V313:V313">IFERROR(SMALL(IF($S$2:$S1222=S313,$P$2:$P$911*1.001),1),"")</f>
        <v/>
      </c>
      <c r="W313" s="31" t="str">
        <f aca="false" t="array" ref="W313:W313">IFERROR(SMALL(IF($S$2:$S1222=S313,$P$2:$P$911*1.0001),2),"")</f>
        <v/>
      </c>
      <c r="X313" s="31" t="str">
        <f aca="false" t="array" ref="X313:X313">IFERROR(SMALL(IF($S$2:$S1222=S313,$P$2:$P$911*1.00001),3),"")</f>
        <v/>
      </c>
      <c r="Y313" s="31" t="str">
        <f aca="false" t="array" ref="Y313:Y313">IFERROR(SMALL(IF($S$2:$S1222=S313,$P$2:$P$911*1.000001),4),"")</f>
        <v/>
      </c>
      <c r="Z313" s="31" t="str">
        <f aca="false">IF(P313&lt;&gt;"", IF(COUNT(V313:Y313)=4, SUM(V313:Y313), "No"), "")</f>
        <v>No</v>
      </c>
      <c r="AA313" s="31" t="str">
        <f aca="false">IF(P313&lt;&gt;"", IF(COUNT(V313:X313)=3, SUM(V313:X313), "No"), "")</f>
        <v>No</v>
      </c>
      <c r="AB313" s="31" t="str">
        <f aca="false">IF(P313&lt;&gt;"", IF(COUNT(V313:W313)=2, SUM(V313:W313), "No"), "")</f>
        <v>No</v>
      </c>
      <c r="AC313" s="31" t="str">
        <f aca="false">Table4[[#This Row],[Club]]&amp;":"&amp;Table4[[#Headers],[Female]]</f>
        <v>:Female</v>
      </c>
    </row>
    <row r="314" customFormat="false" ht="15" hidden="false" customHeight="false" outlineLevel="0" collapsed="false">
      <c r="A314" s="22" t="n">
        <v>313</v>
      </c>
      <c r="B314" s="22" t="str">
        <f aca="false">IFERROR(VLOOKUP($A$1&amp;":"&amp;A314,'Finish order'!C:K,6,FALSE()),"")</f>
        <v/>
      </c>
      <c r="C314" s="22" t="str">
        <f aca="false">IFERROR(VLOOKUP(A$1&amp;":"&amp;A314,'Finish order'!$C:$K,9,FALSE()),"")</f>
        <v/>
      </c>
      <c r="D314" s="22" t="str">
        <f aca="false">IFERROR(VLOOKUP(A$1&amp;":"&amp;A314,'Finish order'!$C:$K,7,FALSE()),"")</f>
        <v/>
      </c>
      <c r="E314" s="30" t="str">
        <f aca="false">IFERROR(VLOOKUP($A$1&amp;":"&amp;A314,'Finish order'!C:K,5,FALSE()),"")</f>
        <v/>
      </c>
      <c r="F314" s="22" t="str">
        <f aca="false">IFERROR(VLOOKUP($A$1&amp;":"&amp;A314,'Finish order'!C:K,4,FALSE()),"")</f>
        <v/>
      </c>
      <c r="G314" s="31" t="str">
        <f aca="false" t="array" ref="G314:G314">IFERROR(SMALL(IF($D$2:$D1223=D314,$A$2:$A$911*1.001),1),"")</f>
        <v/>
      </c>
      <c r="H314" s="31" t="str">
        <f aca="false" t="array" ref="H314:H314">IFERROR(SMALL(IF($D$2:$D1223=D314,$A$2:$A$911*1.0001),2),"")</f>
        <v/>
      </c>
      <c r="I314" s="31" t="str">
        <f aca="false" t="array" ref="I314:I314">IFERROR(SMALL(IF($D$2:$D1223=D314,$A$2:$A$911*1.00001),3),"")</f>
        <v/>
      </c>
      <c r="J314" s="31" t="str">
        <f aca="false" t="array" ref="J314:J314">IFERROR(SMALL(IF($D$2:$D1223=D314,$A$2:$A$911*1.000001),4),"")</f>
        <v/>
      </c>
      <c r="K314" s="31" t="str">
        <f aca="false">IF(A314&lt;&gt;"", IF(COUNT(G314:J314)=4, SUM(G314:J314), "No"), "")</f>
        <v>No</v>
      </c>
      <c r="L314" s="31" t="str">
        <f aca="false">IF(A314&lt;&gt;"", IF(COUNT(G314:I314)=3, SUM(G314:I314), "No"), "")</f>
        <v>No</v>
      </c>
      <c r="M314" s="31" t="str">
        <f aca="false">IF(A314&lt;&gt;"", IF(COUNT(G314:H314)=2, SUM(G314:H314), "No"), "")</f>
        <v>No</v>
      </c>
      <c r="N314" s="31" t="str">
        <f aca="false">Table1[[#This Row],[Club]]&amp;":"&amp;Table1[[#Headers],[Male]]</f>
        <v>:Male</v>
      </c>
      <c r="P314" s="22" t="n">
        <v>313</v>
      </c>
      <c r="Q314" s="22" t="str">
        <f aca="false">IFERROR(VLOOKUP(P$1&amp;":"&amp;P314,'Finish order'!$C:$K,6,FALSE()),"")</f>
        <v/>
      </c>
      <c r="R314" s="22" t="str">
        <f aca="false">IFERROR(VLOOKUP(P$1&amp;":"&amp;P314,'Finish order'!$C:$K,9,FALSE()),"")</f>
        <v/>
      </c>
      <c r="S314" s="22" t="str">
        <f aca="false">IFERROR(VLOOKUP(P$1&amp;":"&amp;P314,'Finish order'!$C:$K,7,FALSE()),"")</f>
        <v/>
      </c>
      <c r="T314" s="30" t="str">
        <f aca="false">IFERROR(VLOOKUP(P$1&amp;":"&amp;P314,'Finish order'!$C:$K,5,FALSE()),"")</f>
        <v/>
      </c>
      <c r="U314" s="22" t="str">
        <f aca="false">IFERROR(VLOOKUP(P$1&amp;":"&amp;P314,'Finish order'!$C:$K,4,FALSE()),"")</f>
        <v/>
      </c>
      <c r="V314" s="31" t="str">
        <f aca="false" t="array" ref="V314:V314">IFERROR(SMALL(IF($S$2:$S1223=S314,$P$2:$P$911*1.001),1),"")</f>
        <v/>
      </c>
      <c r="W314" s="31" t="str">
        <f aca="false" t="array" ref="W314:W314">IFERROR(SMALL(IF($S$2:$S1223=S314,$P$2:$P$911*1.0001),2),"")</f>
        <v/>
      </c>
      <c r="X314" s="31" t="str">
        <f aca="false" t="array" ref="X314:X314">IFERROR(SMALL(IF($S$2:$S1223=S314,$P$2:$P$911*1.00001),3),"")</f>
        <v/>
      </c>
      <c r="Y314" s="31" t="str">
        <f aca="false" t="array" ref="Y314:Y314">IFERROR(SMALL(IF($S$2:$S1223=S314,$P$2:$P$911*1.000001),4),"")</f>
        <v/>
      </c>
      <c r="Z314" s="31" t="str">
        <f aca="false">IF(P314&lt;&gt;"", IF(COUNT(V314:Y314)=4, SUM(V314:Y314), "No"), "")</f>
        <v>No</v>
      </c>
      <c r="AA314" s="31" t="str">
        <f aca="false">IF(P314&lt;&gt;"", IF(COUNT(V314:X314)=3, SUM(V314:X314), "No"), "")</f>
        <v>No</v>
      </c>
      <c r="AB314" s="31" t="str">
        <f aca="false">IF(P314&lt;&gt;"", IF(COUNT(V314:W314)=2, SUM(V314:W314), "No"), "")</f>
        <v>No</v>
      </c>
      <c r="AC314" s="31" t="str">
        <f aca="false">Table4[[#This Row],[Club]]&amp;":"&amp;Table4[[#Headers],[Female]]</f>
        <v>:Female</v>
      </c>
    </row>
    <row r="315" customFormat="false" ht="15" hidden="false" customHeight="false" outlineLevel="0" collapsed="false">
      <c r="A315" s="22" t="n">
        <v>314</v>
      </c>
      <c r="B315" s="22" t="str">
        <f aca="false">IFERROR(VLOOKUP($A$1&amp;":"&amp;A315,'Finish order'!C:K,6,FALSE()),"")</f>
        <v/>
      </c>
      <c r="C315" s="22" t="str">
        <f aca="false">IFERROR(VLOOKUP(A$1&amp;":"&amp;A315,'Finish order'!$C:$K,9,FALSE()),"")</f>
        <v/>
      </c>
      <c r="D315" s="22" t="str">
        <f aca="false">IFERROR(VLOOKUP(A$1&amp;":"&amp;A315,'Finish order'!$C:$K,7,FALSE()),"")</f>
        <v/>
      </c>
      <c r="E315" s="30" t="str">
        <f aca="false">IFERROR(VLOOKUP($A$1&amp;":"&amp;A315,'Finish order'!C:K,5,FALSE()),"")</f>
        <v/>
      </c>
      <c r="F315" s="22" t="str">
        <f aca="false">IFERROR(VLOOKUP($A$1&amp;":"&amp;A315,'Finish order'!C:K,4,FALSE()),"")</f>
        <v/>
      </c>
      <c r="G315" s="31" t="str">
        <f aca="false" t="array" ref="G315:G315">IFERROR(SMALL(IF($D$2:$D1224=D315,$A$2:$A$911*1.001),1),"")</f>
        <v/>
      </c>
      <c r="H315" s="31" t="str">
        <f aca="false" t="array" ref="H315:H315">IFERROR(SMALL(IF($D$2:$D1224=D315,$A$2:$A$911*1.0001),2),"")</f>
        <v/>
      </c>
      <c r="I315" s="31" t="str">
        <f aca="false" t="array" ref="I315:I315">IFERROR(SMALL(IF($D$2:$D1224=D315,$A$2:$A$911*1.00001),3),"")</f>
        <v/>
      </c>
      <c r="J315" s="31" t="str">
        <f aca="false" t="array" ref="J315:J315">IFERROR(SMALL(IF($D$2:$D1224=D315,$A$2:$A$911*1.000001),4),"")</f>
        <v/>
      </c>
      <c r="K315" s="31" t="str">
        <f aca="false">IF(A315&lt;&gt;"", IF(COUNT(G315:J315)=4, SUM(G315:J315), "No"), "")</f>
        <v>No</v>
      </c>
      <c r="L315" s="31" t="str">
        <f aca="false">IF(A315&lt;&gt;"", IF(COUNT(G315:I315)=3, SUM(G315:I315), "No"), "")</f>
        <v>No</v>
      </c>
      <c r="M315" s="31" t="str">
        <f aca="false">IF(A315&lt;&gt;"", IF(COUNT(G315:H315)=2, SUM(G315:H315), "No"), "")</f>
        <v>No</v>
      </c>
      <c r="N315" s="31" t="str">
        <f aca="false">Table1[[#This Row],[Club]]&amp;":"&amp;Table1[[#Headers],[Male]]</f>
        <v>:Male</v>
      </c>
      <c r="P315" s="22" t="n">
        <v>314</v>
      </c>
      <c r="Q315" s="22" t="str">
        <f aca="false">IFERROR(VLOOKUP(P$1&amp;":"&amp;P315,'Finish order'!$C:$K,6,FALSE()),"")</f>
        <v/>
      </c>
      <c r="R315" s="22" t="str">
        <f aca="false">IFERROR(VLOOKUP(P$1&amp;":"&amp;P315,'Finish order'!$C:$K,9,FALSE()),"")</f>
        <v/>
      </c>
      <c r="S315" s="22" t="str">
        <f aca="false">IFERROR(VLOOKUP(P$1&amp;":"&amp;P315,'Finish order'!$C:$K,7,FALSE()),"")</f>
        <v/>
      </c>
      <c r="T315" s="30" t="str">
        <f aca="false">IFERROR(VLOOKUP(P$1&amp;":"&amp;P315,'Finish order'!$C:$K,5,FALSE()),"")</f>
        <v/>
      </c>
      <c r="U315" s="22" t="str">
        <f aca="false">IFERROR(VLOOKUP(P$1&amp;":"&amp;P315,'Finish order'!$C:$K,4,FALSE()),"")</f>
        <v/>
      </c>
      <c r="V315" s="31" t="str">
        <f aca="false" t="array" ref="V315:V315">IFERROR(SMALL(IF($S$2:$S1224=S315,$P$2:$P$911*1.001),1),"")</f>
        <v/>
      </c>
      <c r="W315" s="31" t="str">
        <f aca="false" t="array" ref="W315:W315">IFERROR(SMALL(IF($S$2:$S1224=S315,$P$2:$P$911*1.0001),2),"")</f>
        <v/>
      </c>
      <c r="X315" s="31" t="str">
        <f aca="false" t="array" ref="X315:X315">IFERROR(SMALL(IF($S$2:$S1224=S315,$P$2:$P$911*1.00001),3),"")</f>
        <v/>
      </c>
      <c r="Y315" s="31" t="str">
        <f aca="false" t="array" ref="Y315:Y315">IFERROR(SMALL(IF($S$2:$S1224=S315,$P$2:$P$911*1.000001),4),"")</f>
        <v/>
      </c>
      <c r="Z315" s="31" t="str">
        <f aca="false">IF(P315&lt;&gt;"", IF(COUNT(V315:Y315)=4, SUM(V315:Y315), "No"), "")</f>
        <v>No</v>
      </c>
      <c r="AA315" s="31" t="str">
        <f aca="false">IF(P315&lt;&gt;"", IF(COUNT(V315:X315)=3, SUM(V315:X315), "No"), "")</f>
        <v>No</v>
      </c>
      <c r="AB315" s="31" t="str">
        <f aca="false">IF(P315&lt;&gt;"", IF(COUNT(V315:W315)=2, SUM(V315:W315), "No"), "")</f>
        <v>No</v>
      </c>
      <c r="AC315" s="31" t="str">
        <f aca="false">Table4[[#This Row],[Club]]&amp;":"&amp;Table4[[#Headers],[Female]]</f>
        <v>:Female</v>
      </c>
    </row>
    <row r="316" customFormat="false" ht="15" hidden="false" customHeight="false" outlineLevel="0" collapsed="false">
      <c r="A316" s="22" t="n">
        <v>315</v>
      </c>
      <c r="B316" s="22" t="str">
        <f aca="false">IFERROR(VLOOKUP($A$1&amp;":"&amp;A316,'Finish order'!C:K,6,FALSE()),"")</f>
        <v/>
      </c>
      <c r="C316" s="22" t="str">
        <f aca="false">IFERROR(VLOOKUP(A$1&amp;":"&amp;A316,'Finish order'!$C:$K,9,FALSE()),"")</f>
        <v/>
      </c>
      <c r="D316" s="22" t="str">
        <f aca="false">IFERROR(VLOOKUP(A$1&amp;":"&amp;A316,'Finish order'!$C:$K,7,FALSE()),"")</f>
        <v/>
      </c>
      <c r="E316" s="30" t="str">
        <f aca="false">IFERROR(VLOOKUP($A$1&amp;":"&amp;A316,'Finish order'!C:K,5,FALSE()),"")</f>
        <v/>
      </c>
      <c r="F316" s="22" t="str">
        <f aca="false">IFERROR(VLOOKUP($A$1&amp;":"&amp;A316,'Finish order'!C:K,4,FALSE()),"")</f>
        <v/>
      </c>
      <c r="G316" s="31" t="str">
        <f aca="false" t="array" ref="G316:G316">IFERROR(SMALL(IF($D$2:$D1225=D316,$A$2:$A$911*1.001),1),"")</f>
        <v/>
      </c>
      <c r="H316" s="31" t="str">
        <f aca="false" t="array" ref="H316:H316">IFERROR(SMALL(IF($D$2:$D1225=D316,$A$2:$A$911*1.0001),2),"")</f>
        <v/>
      </c>
      <c r="I316" s="31" t="str">
        <f aca="false" t="array" ref="I316:I316">IFERROR(SMALL(IF($D$2:$D1225=D316,$A$2:$A$911*1.00001),3),"")</f>
        <v/>
      </c>
      <c r="J316" s="31" t="str">
        <f aca="false" t="array" ref="J316:J316">IFERROR(SMALL(IF($D$2:$D1225=D316,$A$2:$A$911*1.000001),4),"")</f>
        <v/>
      </c>
      <c r="K316" s="31" t="str">
        <f aca="false">IF(A316&lt;&gt;"", IF(COUNT(G316:J316)=4, SUM(G316:J316), "No"), "")</f>
        <v>No</v>
      </c>
      <c r="L316" s="31" t="str">
        <f aca="false">IF(A316&lt;&gt;"", IF(COUNT(G316:I316)=3, SUM(G316:I316), "No"), "")</f>
        <v>No</v>
      </c>
      <c r="M316" s="31" t="str">
        <f aca="false">IF(A316&lt;&gt;"", IF(COUNT(G316:H316)=2, SUM(G316:H316), "No"), "")</f>
        <v>No</v>
      </c>
      <c r="N316" s="31" t="str">
        <f aca="false">Table1[[#This Row],[Club]]&amp;":"&amp;Table1[[#Headers],[Male]]</f>
        <v>:Male</v>
      </c>
      <c r="P316" s="22" t="n">
        <v>315</v>
      </c>
      <c r="Q316" s="22" t="str">
        <f aca="false">IFERROR(VLOOKUP(P$1&amp;":"&amp;P316,'Finish order'!$C:$K,6,FALSE()),"")</f>
        <v/>
      </c>
      <c r="R316" s="22" t="str">
        <f aca="false">IFERROR(VLOOKUP(P$1&amp;":"&amp;P316,'Finish order'!$C:$K,9,FALSE()),"")</f>
        <v/>
      </c>
      <c r="S316" s="22" t="str">
        <f aca="false">IFERROR(VLOOKUP(P$1&amp;":"&amp;P316,'Finish order'!$C:$K,7,FALSE()),"")</f>
        <v/>
      </c>
      <c r="T316" s="30" t="str">
        <f aca="false">IFERROR(VLOOKUP(P$1&amp;":"&amp;P316,'Finish order'!$C:$K,5,FALSE()),"")</f>
        <v/>
      </c>
      <c r="U316" s="22" t="str">
        <f aca="false">IFERROR(VLOOKUP(P$1&amp;":"&amp;P316,'Finish order'!$C:$K,4,FALSE()),"")</f>
        <v/>
      </c>
      <c r="V316" s="31" t="str">
        <f aca="false" t="array" ref="V316:V316">IFERROR(SMALL(IF($S$2:$S1225=S316,$P$2:$P$911*1.001),1),"")</f>
        <v/>
      </c>
      <c r="W316" s="31" t="str">
        <f aca="false" t="array" ref="W316:W316">IFERROR(SMALL(IF($S$2:$S1225=S316,$P$2:$P$911*1.0001),2),"")</f>
        <v/>
      </c>
      <c r="X316" s="31" t="str">
        <f aca="false" t="array" ref="X316:X316">IFERROR(SMALL(IF($S$2:$S1225=S316,$P$2:$P$911*1.00001),3),"")</f>
        <v/>
      </c>
      <c r="Y316" s="31" t="str">
        <f aca="false" t="array" ref="Y316:Y316">IFERROR(SMALL(IF($S$2:$S1225=S316,$P$2:$P$911*1.000001),4),"")</f>
        <v/>
      </c>
      <c r="Z316" s="31" t="str">
        <f aca="false">IF(P316&lt;&gt;"", IF(COUNT(V316:Y316)=4, SUM(V316:Y316), "No"), "")</f>
        <v>No</v>
      </c>
      <c r="AA316" s="31" t="str">
        <f aca="false">IF(P316&lt;&gt;"", IF(COUNT(V316:X316)=3, SUM(V316:X316), "No"), "")</f>
        <v>No</v>
      </c>
      <c r="AB316" s="31" t="str">
        <f aca="false">IF(P316&lt;&gt;"", IF(COUNT(V316:W316)=2, SUM(V316:W316), "No"), "")</f>
        <v>No</v>
      </c>
      <c r="AC316" s="31" t="str">
        <f aca="false">Table4[[#This Row],[Club]]&amp;":"&amp;Table4[[#Headers],[Female]]</f>
        <v>:Female</v>
      </c>
    </row>
    <row r="317" customFormat="false" ht="15" hidden="false" customHeight="false" outlineLevel="0" collapsed="false">
      <c r="A317" s="22" t="n">
        <v>316</v>
      </c>
      <c r="B317" s="22" t="str">
        <f aca="false">IFERROR(VLOOKUP($A$1&amp;":"&amp;A317,'Finish order'!C:K,6,FALSE()),"")</f>
        <v/>
      </c>
      <c r="C317" s="22" t="str">
        <f aca="false">IFERROR(VLOOKUP(A$1&amp;":"&amp;A317,'Finish order'!$C:$K,9,FALSE()),"")</f>
        <v/>
      </c>
      <c r="D317" s="22" t="str">
        <f aca="false">IFERROR(VLOOKUP(A$1&amp;":"&amp;A317,'Finish order'!$C:$K,7,FALSE()),"")</f>
        <v/>
      </c>
      <c r="E317" s="30" t="str">
        <f aca="false">IFERROR(VLOOKUP($A$1&amp;":"&amp;A317,'Finish order'!C:K,5,FALSE()),"")</f>
        <v/>
      </c>
      <c r="F317" s="22" t="str">
        <f aca="false">IFERROR(VLOOKUP($A$1&amp;":"&amp;A317,'Finish order'!C:K,4,FALSE()),"")</f>
        <v/>
      </c>
      <c r="G317" s="31" t="str">
        <f aca="false" t="array" ref="G317:G317">IFERROR(SMALL(IF($D$2:$D1226=D317,$A$2:$A$911*1.001),1),"")</f>
        <v/>
      </c>
      <c r="H317" s="31" t="str">
        <f aca="false" t="array" ref="H317:H317">IFERROR(SMALL(IF($D$2:$D1226=D317,$A$2:$A$911*1.0001),2),"")</f>
        <v/>
      </c>
      <c r="I317" s="31" t="str">
        <f aca="false" t="array" ref="I317:I317">IFERROR(SMALL(IF($D$2:$D1226=D317,$A$2:$A$911*1.00001),3),"")</f>
        <v/>
      </c>
      <c r="J317" s="31" t="str">
        <f aca="false" t="array" ref="J317:J317">IFERROR(SMALL(IF($D$2:$D1226=D317,$A$2:$A$911*1.000001),4),"")</f>
        <v/>
      </c>
      <c r="K317" s="31" t="str">
        <f aca="false">IF(A317&lt;&gt;"", IF(COUNT(G317:J317)=4, SUM(G317:J317), "No"), "")</f>
        <v>No</v>
      </c>
      <c r="L317" s="31" t="str">
        <f aca="false">IF(A317&lt;&gt;"", IF(COUNT(G317:I317)=3, SUM(G317:I317), "No"), "")</f>
        <v>No</v>
      </c>
      <c r="M317" s="31" t="str">
        <f aca="false">IF(A317&lt;&gt;"", IF(COUNT(G317:H317)=2, SUM(G317:H317), "No"), "")</f>
        <v>No</v>
      </c>
      <c r="N317" s="31" t="str">
        <f aca="false">Table1[[#This Row],[Club]]&amp;":"&amp;Table1[[#Headers],[Male]]</f>
        <v>:Male</v>
      </c>
      <c r="P317" s="22" t="n">
        <v>316</v>
      </c>
      <c r="Q317" s="22" t="str">
        <f aca="false">IFERROR(VLOOKUP(P$1&amp;":"&amp;P317,'Finish order'!$C:$K,6,FALSE()),"")</f>
        <v/>
      </c>
      <c r="R317" s="22" t="str">
        <f aca="false">IFERROR(VLOOKUP(P$1&amp;":"&amp;P317,'Finish order'!$C:$K,9,FALSE()),"")</f>
        <v/>
      </c>
      <c r="S317" s="22" t="str">
        <f aca="false">IFERROR(VLOOKUP(P$1&amp;":"&amp;P317,'Finish order'!$C:$K,7,FALSE()),"")</f>
        <v/>
      </c>
      <c r="T317" s="30" t="str">
        <f aca="false">IFERROR(VLOOKUP(P$1&amp;":"&amp;P317,'Finish order'!$C:$K,5,FALSE()),"")</f>
        <v/>
      </c>
      <c r="U317" s="22" t="str">
        <f aca="false">IFERROR(VLOOKUP(P$1&amp;":"&amp;P317,'Finish order'!$C:$K,4,FALSE()),"")</f>
        <v/>
      </c>
      <c r="V317" s="31" t="str">
        <f aca="false" t="array" ref="V317:V317">IFERROR(SMALL(IF($S$2:$S1226=S317,$P$2:$P$911*1.001),1),"")</f>
        <v/>
      </c>
      <c r="W317" s="31" t="str">
        <f aca="false" t="array" ref="W317:W317">IFERROR(SMALL(IF($S$2:$S1226=S317,$P$2:$P$911*1.0001),2),"")</f>
        <v/>
      </c>
      <c r="X317" s="31" t="str">
        <f aca="false" t="array" ref="X317:X317">IFERROR(SMALL(IF($S$2:$S1226=S317,$P$2:$P$911*1.00001),3),"")</f>
        <v/>
      </c>
      <c r="Y317" s="31" t="str">
        <f aca="false" t="array" ref="Y317:Y317">IFERROR(SMALL(IF($S$2:$S1226=S317,$P$2:$P$911*1.000001),4),"")</f>
        <v/>
      </c>
      <c r="Z317" s="31" t="str">
        <f aca="false">IF(P317&lt;&gt;"", IF(COUNT(V317:Y317)=4, SUM(V317:Y317), "No"), "")</f>
        <v>No</v>
      </c>
      <c r="AA317" s="31" t="str">
        <f aca="false">IF(P317&lt;&gt;"", IF(COUNT(V317:X317)=3, SUM(V317:X317), "No"), "")</f>
        <v>No</v>
      </c>
      <c r="AB317" s="31" t="str">
        <f aca="false">IF(P317&lt;&gt;"", IF(COUNT(V317:W317)=2, SUM(V317:W317), "No"), "")</f>
        <v>No</v>
      </c>
      <c r="AC317" s="31" t="str">
        <f aca="false">Table4[[#This Row],[Club]]&amp;":"&amp;Table4[[#Headers],[Female]]</f>
        <v>:Female</v>
      </c>
    </row>
    <row r="318" customFormat="false" ht="15" hidden="false" customHeight="false" outlineLevel="0" collapsed="false">
      <c r="A318" s="22" t="n">
        <v>317</v>
      </c>
      <c r="B318" s="22" t="str">
        <f aca="false">IFERROR(VLOOKUP($A$1&amp;":"&amp;A318,'Finish order'!C:K,6,FALSE()),"")</f>
        <v/>
      </c>
      <c r="C318" s="22" t="str">
        <f aca="false">IFERROR(VLOOKUP(A$1&amp;":"&amp;A318,'Finish order'!$C:$K,9,FALSE()),"")</f>
        <v/>
      </c>
      <c r="D318" s="22" t="str">
        <f aca="false">IFERROR(VLOOKUP(A$1&amp;":"&amp;A318,'Finish order'!$C:$K,7,FALSE()),"")</f>
        <v/>
      </c>
      <c r="E318" s="30" t="str">
        <f aca="false">IFERROR(VLOOKUP($A$1&amp;":"&amp;A318,'Finish order'!C:K,5,FALSE()),"")</f>
        <v/>
      </c>
      <c r="F318" s="22" t="str">
        <f aca="false">IFERROR(VLOOKUP($A$1&amp;":"&amp;A318,'Finish order'!C:K,4,FALSE()),"")</f>
        <v/>
      </c>
      <c r="G318" s="31" t="str">
        <f aca="false" t="array" ref="G318:G318">IFERROR(SMALL(IF($D$2:$D1227=D318,$A$2:$A$911*1.001),1),"")</f>
        <v/>
      </c>
      <c r="H318" s="31" t="str">
        <f aca="false" t="array" ref="H318:H318">IFERROR(SMALL(IF($D$2:$D1227=D318,$A$2:$A$911*1.0001),2),"")</f>
        <v/>
      </c>
      <c r="I318" s="31" t="str">
        <f aca="false" t="array" ref="I318:I318">IFERROR(SMALL(IF($D$2:$D1227=D318,$A$2:$A$911*1.00001),3),"")</f>
        <v/>
      </c>
      <c r="J318" s="31" t="str">
        <f aca="false" t="array" ref="J318:J318">IFERROR(SMALL(IF($D$2:$D1227=D318,$A$2:$A$911*1.000001),4),"")</f>
        <v/>
      </c>
      <c r="K318" s="31" t="str">
        <f aca="false">IF(A318&lt;&gt;"", IF(COUNT(G318:J318)=4, SUM(G318:J318), "No"), "")</f>
        <v>No</v>
      </c>
      <c r="L318" s="31" t="str">
        <f aca="false">IF(A318&lt;&gt;"", IF(COUNT(G318:I318)=3, SUM(G318:I318), "No"), "")</f>
        <v>No</v>
      </c>
      <c r="M318" s="31" t="str">
        <f aca="false">IF(A318&lt;&gt;"", IF(COUNT(G318:H318)=2, SUM(G318:H318), "No"), "")</f>
        <v>No</v>
      </c>
      <c r="N318" s="31" t="str">
        <f aca="false">Table1[[#This Row],[Club]]&amp;":"&amp;Table1[[#Headers],[Male]]</f>
        <v>:Male</v>
      </c>
      <c r="P318" s="22" t="n">
        <v>317</v>
      </c>
      <c r="Q318" s="22" t="str">
        <f aca="false">IFERROR(VLOOKUP(P$1&amp;":"&amp;P318,'Finish order'!$C:$K,6,FALSE()),"")</f>
        <v/>
      </c>
      <c r="R318" s="22" t="str">
        <f aca="false">IFERROR(VLOOKUP(P$1&amp;":"&amp;P318,'Finish order'!$C:$K,9,FALSE()),"")</f>
        <v/>
      </c>
      <c r="S318" s="22" t="str">
        <f aca="false">IFERROR(VLOOKUP(P$1&amp;":"&amp;P318,'Finish order'!$C:$K,7,FALSE()),"")</f>
        <v/>
      </c>
      <c r="T318" s="30" t="str">
        <f aca="false">IFERROR(VLOOKUP(P$1&amp;":"&amp;P318,'Finish order'!$C:$K,5,FALSE()),"")</f>
        <v/>
      </c>
      <c r="U318" s="22" t="str">
        <f aca="false">IFERROR(VLOOKUP(P$1&amp;":"&amp;P318,'Finish order'!$C:$K,4,FALSE()),"")</f>
        <v/>
      </c>
      <c r="V318" s="31" t="str">
        <f aca="false" t="array" ref="V318:V318">IFERROR(SMALL(IF($S$2:$S1227=S318,$P$2:$P$911*1.001),1),"")</f>
        <v/>
      </c>
      <c r="W318" s="31" t="str">
        <f aca="false" t="array" ref="W318:W318">IFERROR(SMALL(IF($S$2:$S1227=S318,$P$2:$P$911*1.0001),2),"")</f>
        <v/>
      </c>
      <c r="X318" s="31" t="str">
        <f aca="false" t="array" ref="X318:X318">IFERROR(SMALL(IF($S$2:$S1227=S318,$P$2:$P$911*1.00001),3),"")</f>
        <v/>
      </c>
      <c r="Y318" s="31" t="str">
        <f aca="false" t="array" ref="Y318:Y318">IFERROR(SMALL(IF($S$2:$S1227=S318,$P$2:$P$911*1.000001),4),"")</f>
        <v/>
      </c>
      <c r="Z318" s="31" t="str">
        <f aca="false">IF(P318&lt;&gt;"", IF(COUNT(V318:Y318)=4, SUM(V318:Y318), "No"), "")</f>
        <v>No</v>
      </c>
      <c r="AA318" s="31" t="str">
        <f aca="false">IF(P318&lt;&gt;"", IF(COUNT(V318:X318)=3, SUM(V318:X318), "No"), "")</f>
        <v>No</v>
      </c>
      <c r="AB318" s="31" t="str">
        <f aca="false">IF(P318&lt;&gt;"", IF(COUNT(V318:W318)=2, SUM(V318:W318), "No"), "")</f>
        <v>No</v>
      </c>
      <c r="AC318" s="31" t="str">
        <f aca="false">Table4[[#This Row],[Club]]&amp;":"&amp;Table4[[#Headers],[Female]]</f>
        <v>:Female</v>
      </c>
    </row>
    <row r="319" customFormat="false" ht="15" hidden="false" customHeight="false" outlineLevel="0" collapsed="false">
      <c r="A319" s="22" t="n">
        <v>318</v>
      </c>
      <c r="B319" s="22" t="str">
        <f aca="false">IFERROR(VLOOKUP($A$1&amp;":"&amp;A319,'Finish order'!C:K,6,FALSE()),"")</f>
        <v/>
      </c>
      <c r="C319" s="22" t="str">
        <f aca="false">IFERROR(VLOOKUP(A$1&amp;":"&amp;A319,'Finish order'!$C:$K,9,FALSE()),"")</f>
        <v/>
      </c>
      <c r="D319" s="22" t="str">
        <f aca="false">IFERROR(VLOOKUP(A$1&amp;":"&amp;A319,'Finish order'!$C:$K,7,FALSE()),"")</f>
        <v/>
      </c>
      <c r="E319" s="30" t="str">
        <f aca="false">IFERROR(VLOOKUP($A$1&amp;":"&amp;A319,'Finish order'!C:K,5,FALSE()),"")</f>
        <v/>
      </c>
      <c r="F319" s="22" t="str">
        <f aca="false">IFERROR(VLOOKUP($A$1&amp;":"&amp;A319,'Finish order'!C:K,4,FALSE()),"")</f>
        <v/>
      </c>
      <c r="G319" s="31" t="str">
        <f aca="false" t="array" ref="G319:G319">IFERROR(SMALL(IF($D$2:$D1228=D319,$A$2:$A$911*1.001),1),"")</f>
        <v/>
      </c>
      <c r="H319" s="31" t="str">
        <f aca="false" t="array" ref="H319:H319">IFERROR(SMALL(IF($D$2:$D1228=D319,$A$2:$A$911*1.0001),2),"")</f>
        <v/>
      </c>
      <c r="I319" s="31" t="str">
        <f aca="false" t="array" ref="I319:I319">IFERROR(SMALL(IF($D$2:$D1228=D319,$A$2:$A$911*1.00001),3),"")</f>
        <v/>
      </c>
      <c r="J319" s="31" t="str">
        <f aca="false" t="array" ref="J319:J319">IFERROR(SMALL(IF($D$2:$D1228=D319,$A$2:$A$911*1.000001),4),"")</f>
        <v/>
      </c>
      <c r="K319" s="31" t="str">
        <f aca="false">IF(A319&lt;&gt;"", IF(COUNT(G319:J319)=4, SUM(G319:J319), "No"), "")</f>
        <v>No</v>
      </c>
      <c r="L319" s="31" t="str">
        <f aca="false">IF(A319&lt;&gt;"", IF(COUNT(G319:I319)=3, SUM(G319:I319), "No"), "")</f>
        <v>No</v>
      </c>
      <c r="M319" s="31" t="str">
        <f aca="false">IF(A319&lt;&gt;"", IF(COUNT(G319:H319)=2, SUM(G319:H319), "No"), "")</f>
        <v>No</v>
      </c>
      <c r="N319" s="31" t="str">
        <f aca="false">Table1[[#This Row],[Club]]&amp;":"&amp;Table1[[#Headers],[Male]]</f>
        <v>:Male</v>
      </c>
      <c r="P319" s="22" t="n">
        <v>318</v>
      </c>
      <c r="Q319" s="22" t="str">
        <f aca="false">IFERROR(VLOOKUP(P$1&amp;":"&amp;P319,'Finish order'!$C:$K,6,FALSE()),"")</f>
        <v/>
      </c>
      <c r="R319" s="22" t="str">
        <f aca="false">IFERROR(VLOOKUP(P$1&amp;":"&amp;P319,'Finish order'!$C:$K,9,FALSE()),"")</f>
        <v/>
      </c>
      <c r="S319" s="22" t="str">
        <f aca="false">IFERROR(VLOOKUP(P$1&amp;":"&amp;P319,'Finish order'!$C:$K,7,FALSE()),"")</f>
        <v/>
      </c>
      <c r="T319" s="30" t="str">
        <f aca="false">IFERROR(VLOOKUP(P$1&amp;":"&amp;P319,'Finish order'!$C:$K,5,FALSE()),"")</f>
        <v/>
      </c>
      <c r="U319" s="22" t="str">
        <f aca="false">IFERROR(VLOOKUP(P$1&amp;":"&amp;P319,'Finish order'!$C:$K,4,FALSE()),"")</f>
        <v/>
      </c>
      <c r="V319" s="31" t="str">
        <f aca="false" t="array" ref="V319:V319">IFERROR(SMALL(IF($S$2:$S1228=S319,$P$2:$P$911*1.001),1),"")</f>
        <v/>
      </c>
      <c r="W319" s="31" t="str">
        <f aca="false" t="array" ref="W319:W319">IFERROR(SMALL(IF($S$2:$S1228=S319,$P$2:$P$911*1.0001),2),"")</f>
        <v/>
      </c>
      <c r="X319" s="31" t="str">
        <f aca="false" t="array" ref="X319:X319">IFERROR(SMALL(IF($S$2:$S1228=S319,$P$2:$P$911*1.00001),3),"")</f>
        <v/>
      </c>
      <c r="Y319" s="31" t="str">
        <f aca="false" t="array" ref="Y319:Y319">IFERROR(SMALL(IF($S$2:$S1228=S319,$P$2:$P$911*1.000001),4),"")</f>
        <v/>
      </c>
      <c r="Z319" s="31" t="str">
        <f aca="false">IF(P319&lt;&gt;"", IF(COUNT(V319:Y319)=4, SUM(V319:Y319), "No"), "")</f>
        <v>No</v>
      </c>
      <c r="AA319" s="31" t="str">
        <f aca="false">IF(P319&lt;&gt;"", IF(COUNT(V319:X319)=3, SUM(V319:X319), "No"), "")</f>
        <v>No</v>
      </c>
      <c r="AB319" s="31" t="str">
        <f aca="false">IF(P319&lt;&gt;"", IF(COUNT(V319:W319)=2, SUM(V319:W319), "No"), "")</f>
        <v>No</v>
      </c>
      <c r="AC319" s="31" t="str">
        <f aca="false">Table4[[#This Row],[Club]]&amp;":"&amp;Table4[[#Headers],[Female]]</f>
        <v>:Female</v>
      </c>
    </row>
    <row r="320" customFormat="false" ht="15" hidden="false" customHeight="false" outlineLevel="0" collapsed="false">
      <c r="A320" s="22" t="n">
        <v>319</v>
      </c>
      <c r="B320" s="22" t="str">
        <f aca="false">IFERROR(VLOOKUP($A$1&amp;":"&amp;A320,'Finish order'!C:K,6,FALSE()),"")</f>
        <v/>
      </c>
      <c r="C320" s="22" t="str">
        <f aca="false">IFERROR(VLOOKUP(A$1&amp;":"&amp;A320,'Finish order'!$C:$K,9,FALSE()),"")</f>
        <v/>
      </c>
      <c r="D320" s="22" t="str">
        <f aca="false">IFERROR(VLOOKUP(A$1&amp;":"&amp;A320,'Finish order'!$C:$K,7,FALSE()),"")</f>
        <v/>
      </c>
      <c r="E320" s="30" t="str">
        <f aca="false">IFERROR(VLOOKUP($A$1&amp;":"&amp;A320,'Finish order'!C:K,5,FALSE()),"")</f>
        <v/>
      </c>
      <c r="F320" s="22" t="str">
        <f aca="false">IFERROR(VLOOKUP($A$1&amp;":"&amp;A320,'Finish order'!C:K,4,FALSE()),"")</f>
        <v/>
      </c>
      <c r="G320" s="31" t="str">
        <f aca="false" t="array" ref="G320:G320">IFERROR(SMALL(IF($D$2:$D1229=D320,$A$2:$A$911*1.001),1),"")</f>
        <v/>
      </c>
      <c r="H320" s="31" t="str">
        <f aca="false" t="array" ref="H320:H320">IFERROR(SMALL(IF($D$2:$D1229=D320,$A$2:$A$911*1.0001),2),"")</f>
        <v/>
      </c>
      <c r="I320" s="31" t="str">
        <f aca="false" t="array" ref="I320:I320">IFERROR(SMALL(IF($D$2:$D1229=D320,$A$2:$A$911*1.00001),3),"")</f>
        <v/>
      </c>
      <c r="J320" s="31" t="str">
        <f aca="false" t="array" ref="J320:J320">IFERROR(SMALL(IF($D$2:$D1229=D320,$A$2:$A$911*1.000001),4),"")</f>
        <v/>
      </c>
      <c r="K320" s="31" t="str">
        <f aca="false">IF(A320&lt;&gt;"", IF(COUNT(G320:J320)=4, SUM(G320:J320), "No"), "")</f>
        <v>No</v>
      </c>
      <c r="L320" s="31" t="str">
        <f aca="false">IF(A320&lt;&gt;"", IF(COUNT(G320:I320)=3, SUM(G320:I320), "No"), "")</f>
        <v>No</v>
      </c>
      <c r="M320" s="31" t="str">
        <f aca="false">IF(A320&lt;&gt;"", IF(COUNT(G320:H320)=2, SUM(G320:H320), "No"), "")</f>
        <v>No</v>
      </c>
      <c r="N320" s="31" t="str">
        <f aca="false">Table1[[#This Row],[Club]]&amp;":"&amp;Table1[[#Headers],[Male]]</f>
        <v>:Male</v>
      </c>
      <c r="P320" s="22" t="n">
        <v>319</v>
      </c>
      <c r="Q320" s="22" t="str">
        <f aca="false">IFERROR(VLOOKUP(P$1&amp;":"&amp;P320,'Finish order'!$C:$K,6,FALSE()),"")</f>
        <v/>
      </c>
      <c r="R320" s="22" t="str">
        <f aca="false">IFERROR(VLOOKUP(P$1&amp;":"&amp;P320,'Finish order'!$C:$K,9,FALSE()),"")</f>
        <v/>
      </c>
      <c r="S320" s="22" t="str">
        <f aca="false">IFERROR(VLOOKUP(P$1&amp;":"&amp;P320,'Finish order'!$C:$K,7,FALSE()),"")</f>
        <v/>
      </c>
      <c r="T320" s="30" t="str">
        <f aca="false">IFERROR(VLOOKUP(P$1&amp;":"&amp;P320,'Finish order'!$C:$K,5,FALSE()),"")</f>
        <v/>
      </c>
      <c r="U320" s="22" t="str">
        <f aca="false">IFERROR(VLOOKUP(P$1&amp;":"&amp;P320,'Finish order'!$C:$K,4,FALSE()),"")</f>
        <v/>
      </c>
      <c r="V320" s="31" t="str">
        <f aca="false" t="array" ref="V320:V320">IFERROR(SMALL(IF($S$2:$S1229=S320,$P$2:$P$911*1.001),1),"")</f>
        <v/>
      </c>
      <c r="W320" s="31" t="str">
        <f aca="false" t="array" ref="W320:W320">IFERROR(SMALL(IF($S$2:$S1229=S320,$P$2:$P$911*1.0001),2),"")</f>
        <v/>
      </c>
      <c r="X320" s="31" t="str">
        <f aca="false" t="array" ref="X320:X320">IFERROR(SMALL(IF($S$2:$S1229=S320,$P$2:$P$911*1.00001),3),"")</f>
        <v/>
      </c>
      <c r="Y320" s="31" t="str">
        <f aca="false" t="array" ref="Y320:Y320">IFERROR(SMALL(IF($S$2:$S1229=S320,$P$2:$P$911*1.000001),4),"")</f>
        <v/>
      </c>
      <c r="Z320" s="31" t="str">
        <f aca="false">IF(P320&lt;&gt;"", IF(COUNT(V320:Y320)=4, SUM(V320:Y320), "No"), "")</f>
        <v>No</v>
      </c>
      <c r="AA320" s="31" t="str">
        <f aca="false">IF(P320&lt;&gt;"", IF(COUNT(V320:X320)=3, SUM(V320:X320), "No"), "")</f>
        <v>No</v>
      </c>
      <c r="AB320" s="31" t="str">
        <f aca="false">IF(P320&lt;&gt;"", IF(COUNT(V320:W320)=2, SUM(V320:W320), "No"), "")</f>
        <v>No</v>
      </c>
      <c r="AC320" s="31" t="str">
        <f aca="false">Table4[[#This Row],[Club]]&amp;":"&amp;Table4[[#Headers],[Female]]</f>
        <v>:Female</v>
      </c>
    </row>
    <row r="321" customFormat="false" ht="15" hidden="false" customHeight="false" outlineLevel="0" collapsed="false">
      <c r="A321" s="22" t="n">
        <v>320</v>
      </c>
      <c r="B321" s="22" t="str">
        <f aca="false">IFERROR(VLOOKUP($A$1&amp;":"&amp;A321,'Finish order'!C:K,6,FALSE()),"")</f>
        <v/>
      </c>
      <c r="C321" s="22" t="str">
        <f aca="false">IFERROR(VLOOKUP(A$1&amp;":"&amp;A321,'Finish order'!$C:$K,9,FALSE()),"")</f>
        <v/>
      </c>
      <c r="D321" s="22" t="str">
        <f aca="false">IFERROR(VLOOKUP(A$1&amp;":"&amp;A321,'Finish order'!$C:$K,7,FALSE()),"")</f>
        <v/>
      </c>
      <c r="E321" s="30" t="str">
        <f aca="false">IFERROR(VLOOKUP($A$1&amp;":"&amp;A321,'Finish order'!C:K,5,FALSE()),"")</f>
        <v/>
      </c>
      <c r="F321" s="22" t="str">
        <f aca="false">IFERROR(VLOOKUP($A$1&amp;":"&amp;A321,'Finish order'!C:K,4,FALSE()),"")</f>
        <v/>
      </c>
      <c r="G321" s="31" t="str">
        <f aca="false" t="array" ref="G321:G321">IFERROR(SMALL(IF($D$2:$D1230=D321,$A$2:$A$911*1.001),1),"")</f>
        <v/>
      </c>
      <c r="H321" s="31" t="str">
        <f aca="false" t="array" ref="H321:H321">IFERROR(SMALL(IF($D$2:$D1230=D321,$A$2:$A$911*1.0001),2),"")</f>
        <v/>
      </c>
      <c r="I321" s="31" t="str">
        <f aca="false" t="array" ref="I321:I321">IFERROR(SMALL(IF($D$2:$D1230=D321,$A$2:$A$911*1.00001),3),"")</f>
        <v/>
      </c>
      <c r="J321" s="31" t="str">
        <f aca="false" t="array" ref="J321:J321">IFERROR(SMALL(IF($D$2:$D1230=D321,$A$2:$A$911*1.000001),4),"")</f>
        <v/>
      </c>
      <c r="K321" s="31" t="str">
        <f aca="false">IF(A321&lt;&gt;"", IF(COUNT(G321:J321)=4, SUM(G321:J321), "No"), "")</f>
        <v>No</v>
      </c>
      <c r="L321" s="31" t="str">
        <f aca="false">IF(A321&lt;&gt;"", IF(COUNT(G321:I321)=3, SUM(G321:I321), "No"), "")</f>
        <v>No</v>
      </c>
      <c r="M321" s="31" t="str">
        <f aca="false">IF(A321&lt;&gt;"", IF(COUNT(G321:H321)=2, SUM(G321:H321), "No"), "")</f>
        <v>No</v>
      </c>
      <c r="N321" s="31" t="str">
        <f aca="false">Table1[[#This Row],[Club]]&amp;":"&amp;Table1[[#Headers],[Male]]</f>
        <v>:Male</v>
      </c>
      <c r="P321" s="22" t="n">
        <v>320</v>
      </c>
      <c r="Q321" s="22" t="str">
        <f aca="false">IFERROR(VLOOKUP(P$1&amp;":"&amp;P321,'Finish order'!$C:$K,6,FALSE()),"")</f>
        <v/>
      </c>
      <c r="R321" s="22" t="str">
        <f aca="false">IFERROR(VLOOKUP(P$1&amp;":"&amp;P321,'Finish order'!$C:$K,9,FALSE()),"")</f>
        <v/>
      </c>
      <c r="S321" s="22" t="str">
        <f aca="false">IFERROR(VLOOKUP(P$1&amp;":"&amp;P321,'Finish order'!$C:$K,7,FALSE()),"")</f>
        <v/>
      </c>
      <c r="T321" s="30" t="str">
        <f aca="false">IFERROR(VLOOKUP(P$1&amp;":"&amp;P321,'Finish order'!$C:$K,5,FALSE()),"")</f>
        <v/>
      </c>
      <c r="U321" s="22" t="str">
        <f aca="false">IFERROR(VLOOKUP(P$1&amp;":"&amp;P321,'Finish order'!$C:$K,4,FALSE()),"")</f>
        <v/>
      </c>
      <c r="V321" s="31" t="str">
        <f aca="false" t="array" ref="V321:V321">IFERROR(SMALL(IF($S$2:$S1230=S321,$P$2:$P$911*1.001),1),"")</f>
        <v/>
      </c>
      <c r="W321" s="31" t="str">
        <f aca="false" t="array" ref="W321:W321">IFERROR(SMALL(IF($S$2:$S1230=S321,$P$2:$P$911*1.0001),2),"")</f>
        <v/>
      </c>
      <c r="X321" s="31" t="str">
        <f aca="false" t="array" ref="X321:X321">IFERROR(SMALL(IF($S$2:$S1230=S321,$P$2:$P$911*1.00001),3),"")</f>
        <v/>
      </c>
      <c r="Y321" s="31" t="str">
        <f aca="false" t="array" ref="Y321:Y321">IFERROR(SMALL(IF($S$2:$S1230=S321,$P$2:$P$911*1.000001),4),"")</f>
        <v/>
      </c>
      <c r="Z321" s="31" t="str">
        <f aca="false">IF(P321&lt;&gt;"", IF(COUNT(V321:Y321)=4, SUM(V321:Y321), "No"), "")</f>
        <v>No</v>
      </c>
      <c r="AA321" s="31" t="str">
        <f aca="false">IF(P321&lt;&gt;"", IF(COUNT(V321:X321)=3, SUM(V321:X321), "No"), "")</f>
        <v>No</v>
      </c>
      <c r="AB321" s="31" t="str">
        <f aca="false">IF(P321&lt;&gt;"", IF(COUNT(V321:W321)=2, SUM(V321:W321), "No"), "")</f>
        <v>No</v>
      </c>
      <c r="AC321" s="31" t="str">
        <f aca="false">Table4[[#This Row],[Club]]&amp;":"&amp;Table4[[#Headers],[Female]]</f>
        <v>:Female</v>
      </c>
    </row>
    <row r="322" customFormat="false" ht="15" hidden="false" customHeight="false" outlineLevel="0" collapsed="false">
      <c r="A322" s="22" t="n">
        <v>321</v>
      </c>
      <c r="B322" s="22" t="str">
        <f aca="false">IFERROR(VLOOKUP($A$1&amp;":"&amp;A322,'Finish order'!C:K,6,FALSE()),"")</f>
        <v/>
      </c>
      <c r="C322" s="22" t="str">
        <f aca="false">IFERROR(VLOOKUP(A$1&amp;":"&amp;A322,'Finish order'!$C:$K,9,FALSE()),"")</f>
        <v/>
      </c>
      <c r="D322" s="22" t="str">
        <f aca="false">IFERROR(VLOOKUP(A$1&amp;":"&amp;A322,'Finish order'!$C:$K,7,FALSE()),"")</f>
        <v/>
      </c>
      <c r="E322" s="30" t="str">
        <f aca="false">IFERROR(VLOOKUP($A$1&amp;":"&amp;A322,'Finish order'!C:K,5,FALSE()),"")</f>
        <v/>
      </c>
      <c r="F322" s="22" t="str">
        <f aca="false">IFERROR(VLOOKUP($A$1&amp;":"&amp;A322,'Finish order'!C:K,4,FALSE()),"")</f>
        <v/>
      </c>
      <c r="G322" s="31" t="str">
        <f aca="false" t="array" ref="G322:G322">IFERROR(SMALL(IF($D$2:$D1231=D322,$A$2:$A$911*1.001),1),"")</f>
        <v/>
      </c>
      <c r="H322" s="31" t="str">
        <f aca="false" t="array" ref="H322:H322">IFERROR(SMALL(IF($D$2:$D1231=D322,$A$2:$A$911*1.0001),2),"")</f>
        <v/>
      </c>
      <c r="I322" s="31" t="str">
        <f aca="false" t="array" ref="I322:I322">IFERROR(SMALL(IF($D$2:$D1231=D322,$A$2:$A$911*1.00001),3),"")</f>
        <v/>
      </c>
      <c r="J322" s="31" t="str">
        <f aca="false" t="array" ref="J322:J322">IFERROR(SMALL(IF($D$2:$D1231=D322,$A$2:$A$911*1.000001),4),"")</f>
        <v/>
      </c>
      <c r="K322" s="31" t="str">
        <f aca="false">IF(A322&lt;&gt;"", IF(COUNT(G322:J322)=4, SUM(G322:J322), "No"), "")</f>
        <v>No</v>
      </c>
      <c r="L322" s="31" t="str">
        <f aca="false">IF(A322&lt;&gt;"", IF(COUNT(G322:I322)=3, SUM(G322:I322), "No"), "")</f>
        <v>No</v>
      </c>
      <c r="M322" s="31" t="str">
        <f aca="false">IF(A322&lt;&gt;"", IF(COUNT(G322:H322)=2, SUM(G322:H322), "No"), "")</f>
        <v>No</v>
      </c>
      <c r="N322" s="31" t="str">
        <f aca="false">Table1[[#This Row],[Club]]&amp;":"&amp;Table1[[#Headers],[Male]]</f>
        <v>:Male</v>
      </c>
      <c r="P322" s="22" t="n">
        <v>321</v>
      </c>
      <c r="Q322" s="22" t="str">
        <f aca="false">IFERROR(VLOOKUP(P$1&amp;":"&amp;P322,'Finish order'!$C:$K,6,FALSE()),"")</f>
        <v/>
      </c>
      <c r="R322" s="22" t="str">
        <f aca="false">IFERROR(VLOOKUP(P$1&amp;":"&amp;P322,'Finish order'!$C:$K,9,FALSE()),"")</f>
        <v/>
      </c>
      <c r="S322" s="22" t="str">
        <f aca="false">IFERROR(VLOOKUP(P$1&amp;":"&amp;P322,'Finish order'!$C:$K,7,FALSE()),"")</f>
        <v/>
      </c>
      <c r="T322" s="30" t="str">
        <f aca="false">IFERROR(VLOOKUP(P$1&amp;":"&amp;P322,'Finish order'!$C:$K,5,FALSE()),"")</f>
        <v/>
      </c>
      <c r="U322" s="22" t="str">
        <f aca="false">IFERROR(VLOOKUP(P$1&amp;":"&amp;P322,'Finish order'!$C:$K,4,FALSE()),"")</f>
        <v/>
      </c>
      <c r="V322" s="31" t="str">
        <f aca="false" t="array" ref="V322:V322">IFERROR(SMALL(IF($S$2:$S1231=S322,$P$2:$P$911*1.001),1),"")</f>
        <v/>
      </c>
      <c r="W322" s="31" t="str">
        <f aca="false" t="array" ref="W322:W322">IFERROR(SMALL(IF($S$2:$S1231=S322,$P$2:$P$911*1.0001),2),"")</f>
        <v/>
      </c>
      <c r="X322" s="31" t="str">
        <f aca="false" t="array" ref="X322:X322">IFERROR(SMALL(IF($S$2:$S1231=S322,$P$2:$P$911*1.00001),3),"")</f>
        <v/>
      </c>
      <c r="Y322" s="31" t="str">
        <f aca="false" t="array" ref="Y322:Y322">IFERROR(SMALL(IF($S$2:$S1231=S322,$P$2:$P$911*1.000001),4),"")</f>
        <v/>
      </c>
      <c r="Z322" s="31" t="str">
        <f aca="false">IF(P322&lt;&gt;"", IF(COUNT(V322:Y322)=4, SUM(V322:Y322), "No"), "")</f>
        <v>No</v>
      </c>
      <c r="AA322" s="31" t="str">
        <f aca="false">IF(P322&lt;&gt;"", IF(COUNT(V322:X322)=3, SUM(V322:X322), "No"), "")</f>
        <v>No</v>
      </c>
      <c r="AB322" s="31" t="str">
        <f aca="false">IF(P322&lt;&gt;"", IF(COUNT(V322:W322)=2, SUM(V322:W322), "No"), "")</f>
        <v>No</v>
      </c>
      <c r="AC322" s="31" t="str">
        <f aca="false">Table4[[#This Row],[Club]]&amp;":"&amp;Table4[[#Headers],[Female]]</f>
        <v>:Female</v>
      </c>
    </row>
    <row r="323" customFormat="false" ht="15" hidden="false" customHeight="false" outlineLevel="0" collapsed="false">
      <c r="A323" s="22" t="n">
        <v>322</v>
      </c>
      <c r="B323" s="22" t="str">
        <f aca="false">IFERROR(VLOOKUP($A$1&amp;":"&amp;A323,'Finish order'!C:K,6,FALSE()),"")</f>
        <v/>
      </c>
      <c r="C323" s="22" t="str">
        <f aca="false">IFERROR(VLOOKUP(A$1&amp;":"&amp;A323,'Finish order'!$C:$K,9,FALSE()),"")</f>
        <v/>
      </c>
      <c r="D323" s="22" t="str">
        <f aca="false">IFERROR(VLOOKUP(A$1&amp;":"&amp;A323,'Finish order'!$C:$K,7,FALSE()),"")</f>
        <v/>
      </c>
      <c r="E323" s="30" t="str">
        <f aca="false">IFERROR(VLOOKUP($A$1&amp;":"&amp;A323,'Finish order'!C:K,5,FALSE()),"")</f>
        <v/>
      </c>
      <c r="F323" s="22" t="str">
        <f aca="false">IFERROR(VLOOKUP($A$1&amp;":"&amp;A323,'Finish order'!C:K,4,FALSE()),"")</f>
        <v/>
      </c>
      <c r="G323" s="31" t="str">
        <f aca="false" t="array" ref="G323:G323">IFERROR(SMALL(IF($D$2:$D1232=D323,$A$2:$A$911*1.001),1),"")</f>
        <v/>
      </c>
      <c r="H323" s="31" t="str">
        <f aca="false" t="array" ref="H323:H323">IFERROR(SMALL(IF($D$2:$D1232=D323,$A$2:$A$911*1.0001),2),"")</f>
        <v/>
      </c>
      <c r="I323" s="31" t="str">
        <f aca="false" t="array" ref="I323:I323">IFERROR(SMALL(IF($D$2:$D1232=D323,$A$2:$A$911*1.00001),3),"")</f>
        <v/>
      </c>
      <c r="J323" s="31" t="str">
        <f aca="false" t="array" ref="J323:J323">IFERROR(SMALL(IF($D$2:$D1232=D323,$A$2:$A$911*1.000001),4),"")</f>
        <v/>
      </c>
      <c r="K323" s="31" t="str">
        <f aca="false">IF(A323&lt;&gt;"", IF(COUNT(G323:J323)=4, SUM(G323:J323), "No"), "")</f>
        <v>No</v>
      </c>
      <c r="L323" s="31" t="str">
        <f aca="false">IF(A323&lt;&gt;"", IF(COUNT(G323:I323)=3, SUM(G323:I323), "No"), "")</f>
        <v>No</v>
      </c>
      <c r="M323" s="31" t="str">
        <f aca="false">IF(A323&lt;&gt;"", IF(COUNT(G323:H323)=2, SUM(G323:H323), "No"), "")</f>
        <v>No</v>
      </c>
      <c r="N323" s="31" t="str">
        <f aca="false">Table1[[#This Row],[Club]]&amp;":"&amp;Table1[[#Headers],[Male]]</f>
        <v>:Male</v>
      </c>
      <c r="P323" s="22" t="n">
        <v>322</v>
      </c>
      <c r="Q323" s="22" t="str">
        <f aca="false">IFERROR(VLOOKUP(P$1&amp;":"&amp;P323,'Finish order'!$C:$K,6,FALSE()),"")</f>
        <v/>
      </c>
      <c r="R323" s="22" t="str">
        <f aca="false">IFERROR(VLOOKUP(P$1&amp;":"&amp;P323,'Finish order'!$C:$K,9,FALSE()),"")</f>
        <v/>
      </c>
      <c r="S323" s="22" t="str">
        <f aca="false">IFERROR(VLOOKUP(P$1&amp;":"&amp;P323,'Finish order'!$C:$K,7,FALSE()),"")</f>
        <v/>
      </c>
      <c r="T323" s="30" t="str">
        <f aca="false">IFERROR(VLOOKUP(P$1&amp;":"&amp;P323,'Finish order'!$C:$K,5,FALSE()),"")</f>
        <v/>
      </c>
      <c r="U323" s="22" t="str">
        <f aca="false">IFERROR(VLOOKUP(P$1&amp;":"&amp;P323,'Finish order'!$C:$K,4,FALSE()),"")</f>
        <v/>
      </c>
      <c r="V323" s="31" t="str">
        <f aca="false" t="array" ref="V323:V323">IFERROR(SMALL(IF($S$2:$S1232=S323,$P$2:$P$911*1.001),1),"")</f>
        <v/>
      </c>
      <c r="W323" s="31" t="str">
        <f aca="false" t="array" ref="W323:W323">IFERROR(SMALL(IF($S$2:$S1232=S323,$P$2:$P$911*1.0001),2),"")</f>
        <v/>
      </c>
      <c r="X323" s="31" t="str">
        <f aca="false" t="array" ref="X323:X323">IFERROR(SMALL(IF($S$2:$S1232=S323,$P$2:$P$911*1.00001),3),"")</f>
        <v/>
      </c>
      <c r="Y323" s="31" t="str">
        <f aca="false" t="array" ref="Y323:Y323">IFERROR(SMALL(IF($S$2:$S1232=S323,$P$2:$P$911*1.000001),4),"")</f>
        <v/>
      </c>
      <c r="Z323" s="31" t="str">
        <f aca="false">IF(P323&lt;&gt;"", IF(COUNT(V323:Y323)=4, SUM(V323:Y323), "No"), "")</f>
        <v>No</v>
      </c>
      <c r="AA323" s="31" t="str">
        <f aca="false">IF(P323&lt;&gt;"", IF(COUNT(V323:X323)=3, SUM(V323:X323), "No"), "")</f>
        <v>No</v>
      </c>
      <c r="AB323" s="31" t="str">
        <f aca="false">IF(P323&lt;&gt;"", IF(COUNT(V323:W323)=2, SUM(V323:W323), "No"), "")</f>
        <v>No</v>
      </c>
      <c r="AC323" s="31" t="str">
        <f aca="false">Table4[[#This Row],[Club]]&amp;":"&amp;Table4[[#Headers],[Female]]</f>
        <v>:Female</v>
      </c>
    </row>
    <row r="324" customFormat="false" ht="15" hidden="false" customHeight="false" outlineLevel="0" collapsed="false">
      <c r="A324" s="22" t="n">
        <v>323</v>
      </c>
      <c r="B324" s="22" t="str">
        <f aca="false">IFERROR(VLOOKUP($A$1&amp;":"&amp;A324,'Finish order'!C:K,6,FALSE()),"")</f>
        <v/>
      </c>
      <c r="C324" s="22" t="str">
        <f aca="false">IFERROR(VLOOKUP(A$1&amp;":"&amp;A324,'Finish order'!$C:$K,9,FALSE()),"")</f>
        <v/>
      </c>
      <c r="D324" s="22" t="str">
        <f aca="false">IFERROR(VLOOKUP(A$1&amp;":"&amp;A324,'Finish order'!$C:$K,7,FALSE()),"")</f>
        <v/>
      </c>
      <c r="E324" s="30" t="str">
        <f aca="false">IFERROR(VLOOKUP($A$1&amp;":"&amp;A324,'Finish order'!C:K,5,FALSE()),"")</f>
        <v/>
      </c>
      <c r="F324" s="22" t="str">
        <f aca="false">IFERROR(VLOOKUP($A$1&amp;":"&amp;A324,'Finish order'!C:K,4,FALSE()),"")</f>
        <v/>
      </c>
      <c r="G324" s="31" t="str">
        <f aca="false" t="array" ref="G324:G324">IFERROR(SMALL(IF($D$2:$D1233=D324,$A$2:$A$911*1.001),1),"")</f>
        <v/>
      </c>
      <c r="H324" s="31" t="str">
        <f aca="false" t="array" ref="H324:H324">IFERROR(SMALL(IF($D$2:$D1233=D324,$A$2:$A$911*1.0001),2),"")</f>
        <v/>
      </c>
      <c r="I324" s="31" t="str">
        <f aca="false" t="array" ref="I324:I324">IFERROR(SMALL(IF($D$2:$D1233=D324,$A$2:$A$911*1.00001),3),"")</f>
        <v/>
      </c>
      <c r="J324" s="31" t="str">
        <f aca="false" t="array" ref="J324:J324">IFERROR(SMALL(IF($D$2:$D1233=D324,$A$2:$A$911*1.000001),4),"")</f>
        <v/>
      </c>
      <c r="K324" s="31" t="str">
        <f aca="false">IF(A324&lt;&gt;"", IF(COUNT(G324:J324)=4, SUM(G324:J324), "No"), "")</f>
        <v>No</v>
      </c>
      <c r="L324" s="31" t="str">
        <f aca="false">IF(A324&lt;&gt;"", IF(COUNT(G324:I324)=3, SUM(G324:I324), "No"), "")</f>
        <v>No</v>
      </c>
      <c r="M324" s="31" t="str">
        <f aca="false">IF(A324&lt;&gt;"", IF(COUNT(G324:H324)=2, SUM(G324:H324), "No"), "")</f>
        <v>No</v>
      </c>
      <c r="N324" s="31" t="str">
        <f aca="false">Table1[[#This Row],[Club]]&amp;":"&amp;Table1[[#Headers],[Male]]</f>
        <v>:Male</v>
      </c>
      <c r="P324" s="22" t="n">
        <v>323</v>
      </c>
      <c r="Q324" s="22" t="str">
        <f aca="false">IFERROR(VLOOKUP(P$1&amp;":"&amp;P324,'Finish order'!$C:$K,6,FALSE()),"")</f>
        <v/>
      </c>
      <c r="R324" s="22" t="str">
        <f aca="false">IFERROR(VLOOKUP(P$1&amp;":"&amp;P324,'Finish order'!$C:$K,9,FALSE()),"")</f>
        <v/>
      </c>
      <c r="S324" s="22" t="str">
        <f aca="false">IFERROR(VLOOKUP(P$1&amp;":"&amp;P324,'Finish order'!$C:$K,7,FALSE()),"")</f>
        <v/>
      </c>
      <c r="T324" s="30" t="str">
        <f aca="false">IFERROR(VLOOKUP(P$1&amp;":"&amp;P324,'Finish order'!$C:$K,5,FALSE()),"")</f>
        <v/>
      </c>
      <c r="U324" s="22" t="str">
        <f aca="false">IFERROR(VLOOKUP(P$1&amp;":"&amp;P324,'Finish order'!$C:$K,4,FALSE()),"")</f>
        <v/>
      </c>
      <c r="V324" s="31" t="str">
        <f aca="false" t="array" ref="V324:V324">IFERROR(SMALL(IF($S$2:$S1233=S324,$P$2:$P$911*1.001),1),"")</f>
        <v/>
      </c>
      <c r="W324" s="31" t="str">
        <f aca="false" t="array" ref="W324:W324">IFERROR(SMALL(IF($S$2:$S1233=S324,$P$2:$P$911*1.0001),2),"")</f>
        <v/>
      </c>
      <c r="X324" s="31" t="str">
        <f aca="false" t="array" ref="X324:X324">IFERROR(SMALL(IF($S$2:$S1233=S324,$P$2:$P$911*1.00001),3),"")</f>
        <v/>
      </c>
      <c r="Y324" s="31" t="str">
        <f aca="false" t="array" ref="Y324:Y324">IFERROR(SMALL(IF($S$2:$S1233=S324,$P$2:$P$911*1.000001),4),"")</f>
        <v/>
      </c>
      <c r="Z324" s="31" t="str">
        <f aca="false">IF(P324&lt;&gt;"", IF(COUNT(V324:Y324)=4, SUM(V324:Y324), "No"), "")</f>
        <v>No</v>
      </c>
      <c r="AA324" s="31" t="str">
        <f aca="false">IF(P324&lt;&gt;"", IF(COUNT(V324:X324)=3, SUM(V324:X324), "No"), "")</f>
        <v>No</v>
      </c>
      <c r="AB324" s="31" t="str">
        <f aca="false">IF(P324&lt;&gt;"", IF(COUNT(V324:W324)=2, SUM(V324:W324), "No"), "")</f>
        <v>No</v>
      </c>
      <c r="AC324" s="31" t="str">
        <f aca="false">Table4[[#This Row],[Club]]&amp;":"&amp;Table4[[#Headers],[Female]]</f>
        <v>:Female</v>
      </c>
    </row>
    <row r="325" customFormat="false" ht="15" hidden="false" customHeight="false" outlineLevel="0" collapsed="false">
      <c r="A325" s="22" t="n">
        <v>324</v>
      </c>
      <c r="B325" s="22" t="str">
        <f aca="false">IFERROR(VLOOKUP($A$1&amp;":"&amp;A325,'Finish order'!C:K,6,FALSE()),"")</f>
        <v/>
      </c>
      <c r="C325" s="22" t="str">
        <f aca="false">IFERROR(VLOOKUP(A$1&amp;":"&amp;A325,'Finish order'!$C:$K,9,FALSE()),"")</f>
        <v/>
      </c>
      <c r="D325" s="22" t="str">
        <f aca="false">IFERROR(VLOOKUP(A$1&amp;":"&amp;A325,'Finish order'!$C:$K,7,FALSE()),"")</f>
        <v/>
      </c>
      <c r="E325" s="30" t="str">
        <f aca="false">IFERROR(VLOOKUP($A$1&amp;":"&amp;A325,'Finish order'!C:K,5,FALSE()),"")</f>
        <v/>
      </c>
      <c r="F325" s="22" t="str">
        <f aca="false">IFERROR(VLOOKUP($A$1&amp;":"&amp;A325,'Finish order'!C:K,4,FALSE()),"")</f>
        <v/>
      </c>
      <c r="G325" s="31" t="str">
        <f aca="false" t="array" ref="G325:G325">IFERROR(SMALL(IF($D$2:$D1234=D325,$A$2:$A$911*1.001),1),"")</f>
        <v/>
      </c>
      <c r="H325" s="31" t="str">
        <f aca="false" t="array" ref="H325:H325">IFERROR(SMALL(IF($D$2:$D1234=D325,$A$2:$A$911*1.0001),2),"")</f>
        <v/>
      </c>
      <c r="I325" s="31" t="str">
        <f aca="false" t="array" ref="I325:I325">IFERROR(SMALL(IF($D$2:$D1234=D325,$A$2:$A$911*1.00001),3),"")</f>
        <v/>
      </c>
      <c r="J325" s="31" t="str">
        <f aca="false" t="array" ref="J325:J325">IFERROR(SMALL(IF($D$2:$D1234=D325,$A$2:$A$911*1.000001),4),"")</f>
        <v/>
      </c>
      <c r="K325" s="31" t="str">
        <f aca="false">IF(A325&lt;&gt;"", IF(COUNT(G325:J325)=4, SUM(G325:J325), "No"), "")</f>
        <v>No</v>
      </c>
      <c r="L325" s="31" t="str">
        <f aca="false">IF(A325&lt;&gt;"", IF(COUNT(G325:I325)=3, SUM(G325:I325), "No"), "")</f>
        <v>No</v>
      </c>
      <c r="M325" s="31" t="str">
        <f aca="false">IF(A325&lt;&gt;"", IF(COUNT(G325:H325)=2, SUM(G325:H325), "No"), "")</f>
        <v>No</v>
      </c>
      <c r="N325" s="31" t="str">
        <f aca="false">Table1[[#This Row],[Club]]&amp;":"&amp;Table1[[#Headers],[Male]]</f>
        <v>:Male</v>
      </c>
      <c r="P325" s="22" t="n">
        <v>324</v>
      </c>
      <c r="Q325" s="22" t="str">
        <f aca="false">IFERROR(VLOOKUP(P$1&amp;":"&amp;P325,'Finish order'!$C:$K,6,FALSE()),"")</f>
        <v/>
      </c>
      <c r="R325" s="22" t="str">
        <f aca="false">IFERROR(VLOOKUP(P$1&amp;":"&amp;P325,'Finish order'!$C:$K,9,FALSE()),"")</f>
        <v/>
      </c>
      <c r="S325" s="22" t="str">
        <f aca="false">IFERROR(VLOOKUP(P$1&amp;":"&amp;P325,'Finish order'!$C:$K,7,FALSE()),"")</f>
        <v/>
      </c>
      <c r="T325" s="30" t="str">
        <f aca="false">IFERROR(VLOOKUP(P$1&amp;":"&amp;P325,'Finish order'!$C:$K,5,FALSE()),"")</f>
        <v/>
      </c>
      <c r="U325" s="22" t="str">
        <f aca="false">IFERROR(VLOOKUP(P$1&amp;":"&amp;P325,'Finish order'!$C:$K,4,FALSE()),"")</f>
        <v/>
      </c>
      <c r="V325" s="31" t="str">
        <f aca="false" t="array" ref="V325:V325">IFERROR(SMALL(IF($S$2:$S1234=S325,$P$2:$P$911*1.001),1),"")</f>
        <v/>
      </c>
      <c r="W325" s="31" t="str">
        <f aca="false" t="array" ref="W325:W325">IFERROR(SMALL(IF($S$2:$S1234=S325,$P$2:$P$911*1.0001),2),"")</f>
        <v/>
      </c>
      <c r="X325" s="31" t="str">
        <f aca="false" t="array" ref="X325:X325">IFERROR(SMALL(IF($S$2:$S1234=S325,$P$2:$P$911*1.00001),3),"")</f>
        <v/>
      </c>
      <c r="Y325" s="31" t="str">
        <f aca="false" t="array" ref="Y325:Y325">IFERROR(SMALL(IF($S$2:$S1234=S325,$P$2:$P$911*1.000001),4),"")</f>
        <v/>
      </c>
      <c r="Z325" s="31" t="str">
        <f aca="false">IF(P325&lt;&gt;"", IF(COUNT(V325:Y325)=4, SUM(V325:Y325), "No"), "")</f>
        <v>No</v>
      </c>
      <c r="AA325" s="31" t="str">
        <f aca="false">IF(P325&lt;&gt;"", IF(COUNT(V325:X325)=3, SUM(V325:X325), "No"), "")</f>
        <v>No</v>
      </c>
      <c r="AB325" s="31" t="str">
        <f aca="false">IF(P325&lt;&gt;"", IF(COUNT(V325:W325)=2, SUM(V325:W325), "No"), "")</f>
        <v>No</v>
      </c>
      <c r="AC325" s="31" t="str">
        <f aca="false">Table4[[#This Row],[Club]]&amp;":"&amp;Table4[[#Headers],[Female]]</f>
        <v>:Female</v>
      </c>
    </row>
    <row r="326" customFormat="false" ht="15" hidden="false" customHeight="false" outlineLevel="0" collapsed="false">
      <c r="A326" s="22" t="n">
        <v>325</v>
      </c>
      <c r="B326" s="22" t="str">
        <f aca="false">IFERROR(VLOOKUP($A$1&amp;":"&amp;A326,'Finish order'!C:K,6,FALSE()),"")</f>
        <v/>
      </c>
      <c r="C326" s="22" t="str">
        <f aca="false">IFERROR(VLOOKUP(A$1&amp;":"&amp;A326,'Finish order'!$C:$K,9,FALSE()),"")</f>
        <v/>
      </c>
      <c r="D326" s="22" t="str">
        <f aca="false">IFERROR(VLOOKUP(A$1&amp;":"&amp;A326,'Finish order'!$C:$K,7,FALSE()),"")</f>
        <v/>
      </c>
      <c r="E326" s="30" t="str">
        <f aca="false">IFERROR(VLOOKUP($A$1&amp;":"&amp;A326,'Finish order'!C:K,5,FALSE()),"")</f>
        <v/>
      </c>
      <c r="F326" s="22" t="str">
        <f aca="false">IFERROR(VLOOKUP($A$1&amp;":"&amp;A326,'Finish order'!C:K,4,FALSE()),"")</f>
        <v/>
      </c>
      <c r="G326" s="31" t="str">
        <f aca="false" t="array" ref="G326:G326">IFERROR(SMALL(IF($D$2:$D1235=D326,$A$2:$A$911*1.001),1),"")</f>
        <v/>
      </c>
      <c r="H326" s="31" t="str">
        <f aca="false" t="array" ref="H326:H326">IFERROR(SMALL(IF($D$2:$D1235=D326,$A$2:$A$911*1.0001),2),"")</f>
        <v/>
      </c>
      <c r="I326" s="31" t="str">
        <f aca="false" t="array" ref="I326:I326">IFERROR(SMALL(IF($D$2:$D1235=D326,$A$2:$A$911*1.00001),3),"")</f>
        <v/>
      </c>
      <c r="J326" s="31" t="str">
        <f aca="false" t="array" ref="J326:J326">IFERROR(SMALL(IF($D$2:$D1235=D326,$A$2:$A$911*1.000001),4),"")</f>
        <v/>
      </c>
      <c r="K326" s="31" t="str">
        <f aca="false">IF(A326&lt;&gt;"", IF(COUNT(G326:J326)=4, SUM(G326:J326), "No"), "")</f>
        <v>No</v>
      </c>
      <c r="L326" s="31" t="str">
        <f aca="false">IF(A326&lt;&gt;"", IF(COUNT(G326:I326)=3, SUM(G326:I326), "No"), "")</f>
        <v>No</v>
      </c>
      <c r="M326" s="31" t="str">
        <f aca="false">IF(A326&lt;&gt;"", IF(COUNT(G326:H326)=2, SUM(G326:H326), "No"), "")</f>
        <v>No</v>
      </c>
      <c r="N326" s="31" t="str">
        <f aca="false">Table1[[#This Row],[Club]]&amp;":"&amp;Table1[[#Headers],[Male]]</f>
        <v>:Male</v>
      </c>
      <c r="P326" s="22" t="n">
        <v>325</v>
      </c>
      <c r="Q326" s="22" t="str">
        <f aca="false">IFERROR(VLOOKUP(P$1&amp;":"&amp;P326,'Finish order'!$C:$K,6,FALSE()),"")</f>
        <v/>
      </c>
      <c r="R326" s="22" t="str">
        <f aca="false">IFERROR(VLOOKUP(P$1&amp;":"&amp;P326,'Finish order'!$C:$K,9,FALSE()),"")</f>
        <v/>
      </c>
      <c r="S326" s="22" t="str">
        <f aca="false">IFERROR(VLOOKUP(P$1&amp;":"&amp;P326,'Finish order'!$C:$K,7,FALSE()),"")</f>
        <v/>
      </c>
      <c r="T326" s="30" t="str">
        <f aca="false">IFERROR(VLOOKUP(P$1&amp;":"&amp;P326,'Finish order'!$C:$K,5,FALSE()),"")</f>
        <v/>
      </c>
      <c r="U326" s="22" t="str">
        <f aca="false">IFERROR(VLOOKUP(P$1&amp;":"&amp;P326,'Finish order'!$C:$K,4,FALSE()),"")</f>
        <v/>
      </c>
      <c r="V326" s="31" t="str">
        <f aca="false" t="array" ref="V326:V326">IFERROR(SMALL(IF($S$2:$S1235=S326,$P$2:$P$911*1.001),1),"")</f>
        <v/>
      </c>
      <c r="W326" s="31" t="str">
        <f aca="false" t="array" ref="W326:W326">IFERROR(SMALL(IF($S$2:$S1235=S326,$P$2:$P$911*1.0001),2),"")</f>
        <v/>
      </c>
      <c r="X326" s="31" t="str">
        <f aca="false" t="array" ref="X326:X326">IFERROR(SMALL(IF($S$2:$S1235=S326,$P$2:$P$911*1.00001),3),"")</f>
        <v/>
      </c>
      <c r="Y326" s="31" t="str">
        <f aca="false" t="array" ref="Y326:Y326">IFERROR(SMALL(IF($S$2:$S1235=S326,$P$2:$P$911*1.000001),4),"")</f>
        <v/>
      </c>
      <c r="Z326" s="31" t="str">
        <f aca="false">IF(P326&lt;&gt;"", IF(COUNT(V326:Y326)=4, SUM(V326:Y326), "No"), "")</f>
        <v>No</v>
      </c>
      <c r="AA326" s="31" t="str">
        <f aca="false">IF(P326&lt;&gt;"", IF(COUNT(V326:X326)=3, SUM(V326:X326), "No"), "")</f>
        <v>No</v>
      </c>
      <c r="AB326" s="31" t="str">
        <f aca="false">IF(P326&lt;&gt;"", IF(COUNT(V326:W326)=2, SUM(V326:W326), "No"), "")</f>
        <v>No</v>
      </c>
      <c r="AC326" s="31" t="str">
        <f aca="false">Table4[[#This Row],[Club]]&amp;":"&amp;Table4[[#Headers],[Female]]</f>
        <v>:Female</v>
      </c>
    </row>
    <row r="327" customFormat="false" ht="15" hidden="false" customHeight="false" outlineLevel="0" collapsed="false">
      <c r="A327" s="22" t="n">
        <v>326</v>
      </c>
      <c r="B327" s="22" t="str">
        <f aca="false">IFERROR(VLOOKUP($A$1&amp;":"&amp;A327,'Finish order'!C:K,6,FALSE()),"")</f>
        <v/>
      </c>
      <c r="C327" s="22" t="str">
        <f aca="false">IFERROR(VLOOKUP(A$1&amp;":"&amp;A327,'Finish order'!$C:$K,9,FALSE()),"")</f>
        <v/>
      </c>
      <c r="D327" s="22" t="str">
        <f aca="false">IFERROR(VLOOKUP(A$1&amp;":"&amp;A327,'Finish order'!$C:$K,7,FALSE()),"")</f>
        <v/>
      </c>
      <c r="E327" s="30" t="str">
        <f aca="false">IFERROR(VLOOKUP($A$1&amp;":"&amp;A327,'Finish order'!C:K,5,FALSE()),"")</f>
        <v/>
      </c>
      <c r="F327" s="22" t="str">
        <f aca="false">IFERROR(VLOOKUP($A$1&amp;":"&amp;A327,'Finish order'!C:K,4,FALSE()),"")</f>
        <v/>
      </c>
      <c r="G327" s="31" t="str">
        <f aca="false" t="array" ref="G327:G327">IFERROR(SMALL(IF($D$2:$D1236=D327,$A$2:$A$911*1.001),1),"")</f>
        <v/>
      </c>
      <c r="H327" s="31" t="str">
        <f aca="false" t="array" ref="H327:H327">IFERROR(SMALL(IF($D$2:$D1236=D327,$A$2:$A$911*1.0001),2),"")</f>
        <v/>
      </c>
      <c r="I327" s="31" t="str">
        <f aca="false" t="array" ref="I327:I327">IFERROR(SMALL(IF($D$2:$D1236=D327,$A$2:$A$911*1.00001),3),"")</f>
        <v/>
      </c>
      <c r="J327" s="31" t="str">
        <f aca="false" t="array" ref="J327:J327">IFERROR(SMALL(IF($D$2:$D1236=D327,$A$2:$A$911*1.000001),4),"")</f>
        <v/>
      </c>
      <c r="K327" s="31" t="str">
        <f aca="false">IF(A327&lt;&gt;"", IF(COUNT(G327:J327)=4, SUM(G327:J327), "No"), "")</f>
        <v>No</v>
      </c>
      <c r="L327" s="31" t="str">
        <f aca="false">IF(A327&lt;&gt;"", IF(COUNT(G327:I327)=3, SUM(G327:I327), "No"), "")</f>
        <v>No</v>
      </c>
      <c r="M327" s="31" t="str">
        <f aca="false">IF(A327&lt;&gt;"", IF(COUNT(G327:H327)=2, SUM(G327:H327), "No"), "")</f>
        <v>No</v>
      </c>
      <c r="N327" s="31" t="str">
        <f aca="false">Table1[[#This Row],[Club]]&amp;":"&amp;Table1[[#Headers],[Male]]</f>
        <v>:Male</v>
      </c>
      <c r="P327" s="22" t="n">
        <v>326</v>
      </c>
      <c r="Q327" s="22" t="str">
        <f aca="false">IFERROR(VLOOKUP(P$1&amp;":"&amp;P327,'Finish order'!$C:$K,6,FALSE()),"")</f>
        <v/>
      </c>
      <c r="R327" s="22" t="str">
        <f aca="false">IFERROR(VLOOKUP(P$1&amp;":"&amp;P327,'Finish order'!$C:$K,9,FALSE()),"")</f>
        <v/>
      </c>
      <c r="S327" s="22" t="str">
        <f aca="false">IFERROR(VLOOKUP(P$1&amp;":"&amp;P327,'Finish order'!$C:$K,7,FALSE()),"")</f>
        <v/>
      </c>
      <c r="T327" s="30" t="str">
        <f aca="false">IFERROR(VLOOKUP(P$1&amp;":"&amp;P327,'Finish order'!$C:$K,5,FALSE()),"")</f>
        <v/>
      </c>
      <c r="U327" s="22" t="str">
        <f aca="false">IFERROR(VLOOKUP(P$1&amp;":"&amp;P327,'Finish order'!$C:$K,4,FALSE()),"")</f>
        <v/>
      </c>
      <c r="V327" s="31" t="str">
        <f aca="false" t="array" ref="V327:V327">IFERROR(SMALL(IF($S$2:$S1236=S327,$P$2:$P$911*1.001),1),"")</f>
        <v/>
      </c>
      <c r="W327" s="31" t="str">
        <f aca="false" t="array" ref="W327:W327">IFERROR(SMALL(IF($S$2:$S1236=S327,$P$2:$P$911*1.0001),2),"")</f>
        <v/>
      </c>
      <c r="X327" s="31" t="str">
        <f aca="false" t="array" ref="X327:X327">IFERROR(SMALL(IF($S$2:$S1236=S327,$P$2:$P$911*1.00001),3),"")</f>
        <v/>
      </c>
      <c r="Y327" s="31" t="str">
        <f aca="false" t="array" ref="Y327:Y327">IFERROR(SMALL(IF($S$2:$S1236=S327,$P$2:$P$911*1.000001),4),"")</f>
        <v/>
      </c>
      <c r="Z327" s="31" t="str">
        <f aca="false">IF(P327&lt;&gt;"", IF(COUNT(V327:Y327)=4, SUM(V327:Y327), "No"), "")</f>
        <v>No</v>
      </c>
      <c r="AA327" s="31" t="str">
        <f aca="false">IF(P327&lt;&gt;"", IF(COUNT(V327:X327)=3, SUM(V327:X327), "No"), "")</f>
        <v>No</v>
      </c>
      <c r="AB327" s="31" t="str">
        <f aca="false">IF(P327&lt;&gt;"", IF(COUNT(V327:W327)=2, SUM(V327:W327), "No"), "")</f>
        <v>No</v>
      </c>
      <c r="AC327" s="31" t="str">
        <f aca="false">Table4[[#This Row],[Club]]&amp;":"&amp;Table4[[#Headers],[Female]]</f>
        <v>:Female</v>
      </c>
    </row>
    <row r="328" customFormat="false" ht="15" hidden="false" customHeight="false" outlineLevel="0" collapsed="false">
      <c r="A328" s="22" t="n">
        <v>327</v>
      </c>
      <c r="B328" s="22" t="str">
        <f aca="false">IFERROR(VLOOKUP($A$1&amp;":"&amp;A328,'Finish order'!C:K,6,FALSE()),"")</f>
        <v/>
      </c>
      <c r="C328" s="22" t="str">
        <f aca="false">IFERROR(VLOOKUP(A$1&amp;":"&amp;A328,'Finish order'!$C:$K,9,FALSE()),"")</f>
        <v/>
      </c>
      <c r="D328" s="22" t="str">
        <f aca="false">IFERROR(VLOOKUP(A$1&amp;":"&amp;A328,'Finish order'!$C:$K,7,FALSE()),"")</f>
        <v/>
      </c>
      <c r="E328" s="30" t="str">
        <f aca="false">IFERROR(VLOOKUP($A$1&amp;":"&amp;A328,'Finish order'!C:K,5,FALSE()),"")</f>
        <v/>
      </c>
      <c r="F328" s="22" t="str">
        <f aca="false">IFERROR(VLOOKUP($A$1&amp;":"&amp;A328,'Finish order'!C:K,4,FALSE()),"")</f>
        <v/>
      </c>
      <c r="G328" s="31" t="str">
        <f aca="false" t="array" ref="G328:G328">IFERROR(SMALL(IF($D$2:$D1237=D328,$A$2:$A$911*1.001),1),"")</f>
        <v/>
      </c>
      <c r="H328" s="31" t="str">
        <f aca="false" t="array" ref="H328:H328">IFERROR(SMALL(IF($D$2:$D1237=D328,$A$2:$A$911*1.0001),2),"")</f>
        <v/>
      </c>
      <c r="I328" s="31" t="str">
        <f aca="false" t="array" ref="I328:I328">IFERROR(SMALL(IF($D$2:$D1237=D328,$A$2:$A$911*1.00001),3),"")</f>
        <v/>
      </c>
      <c r="J328" s="31" t="str">
        <f aca="false" t="array" ref="J328:J328">IFERROR(SMALL(IF($D$2:$D1237=D328,$A$2:$A$911*1.000001),4),"")</f>
        <v/>
      </c>
      <c r="K328" s="31" t="str">
        <f aca="false">IF(A328&lt;&gt;"", IF(COUNT(G328:J328)=4, SUM(G328:J328), "No"), "")</f>
        <v>No</v>
      </c>
      <c r="L328" s="31" t="str">
        <f aca="false">IF(A328&lt;&gt;"", IF(COUNT(G328:I328)=3, SUM(G328:I328), "No"), "")</f>
        <v>No</v>
      </c>
      <c r="M328" s="31" t="str">
        <f aca="false">IF(A328&lt;&gt;"", IF(COUNT(G328:H328)=2, SUM(G328:H328), "No"), "")</f>
        <v>No</v>
      </c>
      <c r="N328" s="31" t="str">
        <f aca="false">Table1[[#This Row],[Club]]&amp;":"&amp;Table1[[#Headers],[Male]]</f>
        <v>:Male</v>
      </c>
      <c r="P328" s="22" t="n">
        <v>327</v>
      </c>
      <c r="Q328" s="22" t="str">
        <f aca="false">IFERROR(VLOOKUP(P$1&amp;":"&amp;P328,'Finish order'!$C:$K,6,FALSE()),"")</f>
        <v/>
      </c>
      <c r="R328" s="22" t="str">
        <f aca="false">IFERROR(VLOOKUP(P$1&amp;":"&amp;P328,'Finish order'!$C:$K,9,FALSE()),"")</f>
        <v/>
      </c>
      <c r="S328" s="22" t="str">
        <f aca="false">IFERROR(VLOOKUP(P$1&amp;":"&amp;P328,'Finish order'!$C:$K,7,FALSE()),"")</f>
        <v/>
      </c>
      <c r="T328" s="30" t="str">
        <f aca="false">IFERROR(VLOOKUP(P$1&amp;":"&amp;P328,'Finish order'!$C:$K,5,FALSE()),"")</f>
        <v/>
      </c>
      <c r="U328" s="22" t="str">
        <f aca="false">IFERROR(VLOOKUP(P$1&amp;":"&amp;P328,'Finish order'!$C:$K,4,FALSE()),"")</f>
        <v/>
      </c>
      <c r="V328" s="31" t="str">
        <f aca="false" t="array" ref="V328:V328">IFERROR(SMALL(IF($S$2:$S1237=S328,$P$2:$P$911*1.001),1),"")</f>
        <v/>
      </c>
      <c r="W328" s="31" t="str">
        <f aca="false" t="array" ref="W328:W328">IFERROR(SMALL(IF($S$2:$S1237=S328,$P$2:$P$911*1.0001),2),"")</f>
        <v/>
      </c>
      <c r="X328" s="31" t="str">
        <f aca="false" t="array" ref="X328:X328">IFERROR(SMALL(IF($S$2:$S1237=S328,$P$2:$P$911*1.00001),3),"")</f>
        <v/>
      </c>
      <c r="Y328" s="31" t="str">
        <f aca="false" t="array" ref="Y328:Y328">IFERROR(SMALL(IF($S$2:$S1237=S328,$P$2:$P$911*1.000001),4),"")</f>
        <v/>
      </c>
      <c r="Z328" s="31" t="str">
        <f aca="false">IF(P328&lt;&gt;"", IF(COUNT(V328:Y328)=4, SUM(V328:Y328), "No"), "")</f>
        <v>No</v>
      </c>
      <c r="AA328" s="31" t="str">
        <f aca="false">IF(P328&lt;&gt;"", IF(COUNT(V328:X328)=3, SUM(V328:X328), "No"), "")</f>
        <v>No</v>
      </c>
      <c r="AB328" s="31" t="str">
        <f aca="false">IF(P328&lt;&gt;"", IF(COUNT(V328:W328)=2, SUM(V328:W328), "No"), "")</f>
        <v>No</v>
      </c>
      <c r="AC328" s="31" t="str">
        <f aca="false">Table4[[#This Row],[Club]]&amp;":"&amp;Table4[[#Headers],[Female]]</f>
        <v>:Female</v>
      </c>
    </row>
    <row r="329" customFormat="false" ht="15" hidden="false" customHeight="false" outlineLevel="0" collapsed="false">
      <c r="A329" s="22" t="n">
        <v>328</v>
      </c>
      <c r="B329" s="22" t="str">
        <f aca="false">IFERROR(VLOOKUP($A$1&amp;":"&amp;A329,'Finish order'!C:K,6,FALSE()),"")</f>
        <v/>
      </c>
      <c r="C329" s="22" t="str">
        <f aca="false">IFERROR(VLOOKUP(A$1&amp;":"&amp;A329,'Finish order'!$C:$K,9,FALSE()),"")</f>
        <v/>
      </c>
      <c r="D329" s="22" t="str">
        <f aca="false">IFERROR(VLOOKUP(A$1&amp;":"&amp;A329,'Finish order'!$C:$K,7,FALSE()),"")</f>
        <v/>
      </c>
      <c r="E329" s="30" t="str">
        <f aca="false">IFERROR(VLOOKUP($A$1&amp;":"&amp;A329,'Finish order'!C:K,5,FALSE()),"")</f>
        <v/>
      </c>
      <c r="F329" s="22" t="str">
        <f aca="false">IFERROR(VLOOKUP($A$1&amp;":"&amp;A329,'Finish order'!C:K,4,FALSE()),"")</f>
        <v/>
      </c>
      <c r="G329" s="31" t="str">
        <f aca="false" t="array" ref="G329:G329">IFERROR(SMALL(IF($D$2:$D1238=D329,$A$2:$A$911*1.001),1),"")</f>
        <v/>
      </c>
      <c r="H329" s="31" t="str">
        <f aca="false" t="array" ref="H329:H329">IFERROR(SMALL(IF($D$2:$D1238=D329,$A$2:$A$911*1.0001),2),"")</f>
        <v/>
      </c>
      <c r="I329" s="31" t="str">
        <f aca="false" t="array" ref="I329:I329">IFERROR(SMALL(IF($D$2:$D1238=D329,$A$2:$A$911*1.00001),3),"")</f>
        <v/>
      </c>
      <c r="J329" s="31" t="str">
        <f aca="false" t="array" ref="J329:J329">IFERROR(SMALL(IF($D$2:$D1238=D329,$A$2:$A$911*1.000001),4),"")</f>
        <v/>
      </c>
      <c r="K329" s="31" t="str">
        <f aca="false">IF(A329&lt;&gt;"", IF(COUNT(G329:J329)=4, SUM(G329:J329), "No"), "")</f>
        <v>No</v>
      </c>
      <c r="L329" s="31" t="str">
        <f aca="false">IF(A329&lt;&gt;"", IF(COUNT(G329:I329)=3, SUM(G329:I329), "No"), "")</f>
        <v>No</v>
      </c>
      <c r="M329" s="31" t="str">
        <f aca="false">IF(A329&lt;&gt;"", IF(COUNT(G329:H329)=2, SUM(G329:H329), "No"), "")</f>
        <v>No</v>
      </c>
      <c r="N329" s="31" t="str">
        <f aca="false">Table1[[#This Row],[Club]]&amp;":"&amp;Table1[[#Headers],[Male]]</f>
        <v>:Male</v>
      </c>
      <c r="P329" s="22" t="n">
        <v>328</v>
      </c>
      <c r="Q329" s="22" t="str">
        <f aca="false">IFERROR(VLOOKUP(P$1&amp;":"&amp;P329,'Finish order'!$C:$K,6,FALSE()),"")</f>
        <v/>
      </c>
      <c r="R329" s="22" t="str">
        <f aca="false">IFERROR(VLOOKUP(P$1&amp;":"&amp;P329,'Finish order'!$C:$K,9,FALSE()),"")</f>
        <v/>
      </c>
      <c r="S329" s="22" t="str">
        <f aca="false">IFERROR(VLOOKUP(P$1&amp;":"&amp;P329,'Finish order'!$C:$K,7,FALSE()),"")</f>
        <v/>
      </c>
      <c r="T329" s="30" t="str">
        <f aca="false">IFERROR(VLOOKUP(P$1&amp;":"&amp;P329,'Finish order'!$C:$K,5,FALSE()),"")</f>
        <v/>
      </c>
      <c r="U329" s="22" t="str">
        <f aca="false">IFERROR(VLOOKUP(P$1&amp;":"&amp;P329,'Finish order'!$C:$K,4,FALSE()),"")</f>
        <v/>
      </c>
      <c r="V329" s="31" t="str">
        <f aca="false" t="array" ref="V329:V329">IFERROR(SMALL(IF($S$2:$S1238=S329,$P$2:$P$911*1.001),1),"")</f>
        <v/>
      </c>
      <c r="W329" s="31" t="str">
        <f aca="false" t="array" ref="W329:W329">IFERROR(SMALL(IF($S$2:$S1238=S329,$P$2:$P$911*1.0001),2),"")</f>
        <v/>
      </c>
      <c r="X329" s="31" t="str">
        <f aca="false" t="array" ref="X329:X329">IFERROR(SMALL(IF($S$2:$S1238=S329,$P$2:$P$911*1.00001),3),"")</f>
        <v/>
      </c>
      <c r="Y329" s="31" t="str">
        <f aca="false" t="array" ref="Y329:Y329">IFERROR(SMALL(IF($S$2:$S1238=S329,$P$2:$P$911*1.000001),4),"")</f>
        <v/>
      </c>
      <c r="Z329" s="31" t="str">
        <f aca="false">IF(P329&lt;&gt;"", IF(COUNT(V329:Y329)=4, SUM(V329:Y329), "No"), "")</f>
        <v>No</v>
      </c>
      <c r="AA329" s="31" t="str">
        <f aca="false">IF(P329&lt;&gt;"", IF(COUNT(V329:X329)=3, SUM(V329:X329), "No"), "")</f>
        <v>No</v>
      </c>
      <c r="AB329" s="31" t="str">
        <f aca="false">IF(P329&lt;&gt;"", IF(COUNT(V329:W329)=2, SUM(V329:W329), "No"), "")</f>
        <v>No</v>
      </c>
      <c r="AC329" s="31" t="str">
        <f aca="false">Table4[[#This Row],[Club]]&amp;":"&amp;Table4[[#Headers],[Female]]</f>
        <v>:Female</v>
      </c>
    </row>
    <row r="330" customFormat="false" ht="15" hidden="false" customHeight="false" outlineLevel="0" collapsed="false">
      <c r="A330" s="22" t="n">
        <v>329</v>
      </c>
      <c r="B330" s="22" t="str">
        <f aca="false">IFERROR(VLOOKUP($A$1&amp;":"&amp;A330,'Finish order'!C:K,6,FALSE()),"")</f>
        <v/>
      </c>
      <c r="C330" s="22" t="str">
        <f aca="false">IFERROR(VLOOKUP(A$1&amp;":"&amp;A330,'Finish order'!$C:$K,9,FALSE()),"")</f>
        <v/>
      </c>
      <c r="D330" s="22" t="str">
        <f aca="false">IFERROR(VLOOKUP(A$1&amp;":"&amp;A330,'Finish order'!$C:$K,7,FALSE()),"")</f>
        <v/>
      </c>
      <c r="E330" s="30" t="str">
        <f aca="false">IFERROR(VLOOKUP($A$1&amp;":"&amp;A330,'Finish order'!C:K,5,FALSE()),"")</f>
        <v/>
      </c>
      <c r="F330" s="22" t="str">
        <f aca="false">IFERROR(VLOOKUP($A$1&amp;":"&amp;A330,'Finish order'!C:K,4,FALSE()),"")</f>
        <v/>
      </c>
      <c r="G330" s="31" t="str">
        <f aca="false" t="array" ref="G330:G330">IFERROR(SMALL(IF($D$2:$D1239=D330,$A$2:$A$911*1.001),1),"")</f>
        <v/>
      </c>
      <c r="H330" s="31" t="str">
        <f aca="false" t="array" ref="H330:H330">IFERROR(SMALL(IF($D$2:$D1239=D330,$A$2:$A$911*1.0001),2),"")</f>
        <v/>
      </c>
      <c r="I330" s="31" t="str">
        <f aca="false" t="array" ref="I330:I330">IFERROR(SMALL(IF($D$2:$D1239=D330,$A$2:$A$911*1.00001),3),"")</f>
        <v/>
      </c>
      <c r="J330" s="31" t="str">
        <f aca="false" t="array" ref="J330:J330">IFERROR(SMALL(IF($D$2:$D1239=D330,$A$2:$A$911*1.000001),4),"")</f>
        <v/>
      </c>
      <c r="K330" s="31" t="str">
        <f aca="false">IF(A330&lt;&gt;"", IF(COUNT(G330:J330)=4, SUM(G330:J330), "No"), "")</f>
        <v>No</v>
      </c>
      <c r="L330" s="31" t="str">
        <f aca="false">IF(A330&lt;&gt;"", IF(COUNT(G330:I330)=3, SUM(G330:I330), "No"), "")</f>
        <v>No</v>
      </c>
      <c r="M330" s="31" t="str">
        <f aca="false">IF(A330&lt;&gt;"", IF(COUNT(G330:H330)=2, SUM(G330:H330), "No"), "")</f>
        <v>No</v>
      </c>
      <c r="N330" s="31" t="str">
        <f aca="false">Table1[[#This Row],[Club]]&amp;":"&amp;Table1[[#Headers],[Male]]</f>
        <v>:Male</v>
      </c>
      <c r="P330" s="22" t="n">
        <v>329</v>
      </c>
      <c r="Q330" s="22" t="str">
        <f aca="false">IFERROR(VLOOKUP(P$1&amp;":"&amp;P330,'Finish order'!$C:$K,6,FALSE()),"")</f>
        <v/>
      </c>
      <c r="R330" s="22" t="str">
        <f aca="false">IFERROR(VLOOKUP(P$1&amp;":"&amp;P330,'Finish order'!$C:$K,9,FALSE()),"")</f>
        <v/>
      </c>
      <c r="S330" s="22" t="str">
        <f aca="false">IFERROR(VLOOKUP(P$1&amp;":"&amp;P330,'Finish order'!$C:$K,7,FALSE()),"")</f>
        <v/>
      </c>
      <c r="T330" s="30" t="str">
        <f aca="false">IFERROR(VLOOKUP(P$1&amp;":"&amp;P330,'Finish order'!$C:$K,5,FALSE()),"")</f>
        <v/>
      </c>
      <c r="U330" s="22" t="str">
        <f aca="false">IFERROR(VLOOKUP(P$1&amp;":"&amp;P330,'Finish order'!$C:$K,4,FALSE()),"")</f>
        <v/>
      </c>
      <c r="V330" s="31" t="str">
        <f aca="false" t="array" ref="V330:V330">IFERROR(SMALL(IF($S$2:$S1239=S330,$P$2:$P$911*1.001),1),"")</f>
        <v/>
      </c>
      <c r="W330" s="31" t="str">
        <f aca="false" t="array" ref="W330:W330">IFERROR(SMALL(IF($S$2:$S1239=S330,$P$2:$P$911*1.0001),2),"")</f>
        <v/>
      </c>
      <c r="X330" s="31" t="str">
        <f aca="false" t="array" ref="X330:X330">IFERROR(SMALL(IF($S$2:$S1239=S330,$P$2:$P$911*1.00001),3),"")</f>
        <v/>
      </c>
      <c r="Y330" s="31" t="str">
        <f aca="false" t="array" ref="Y330:Y330">IFERROR(SMALL(IF($S$2:$S1239=S330,$P$2:$P$911*1.000001),4),"")</f>
        <v/>
      </c>
      <c r="Z330" s="31" t="str">
        <f aca="false">IF(P330&lt;&gt;"", IF(COUNT(V330:Y330)=4, SUM(V330:Y330), "No"), "")</f>
        <v>No</v>
      </c>
      <c r="AA330" s="31" t="str">
        <f aca="false">IF(P330&lt;&gt;"", IF(COUNT(V330:X330)=3, SUM(V330:X330), "No"), "")</f>
        <v>No</v>
      </c>
      <c r="AB330" s="31" t="str">
        <f aca="false">IF(P330&lt;&gt;"", IF(COUNT(V330:W330)=2, SUM(V330:W330), "No"), "")</f>
        <v>No</v>
      </c>
      <c r="AC330" s="31" t="str">
        <f aca="false">Table4[[#This Row],[Club]]&amp;":"&amp;Table4[[#Headers],[Female]]</f>
        <v>:Female</v>
      </c>
    </row>
    <row r="331" customFormat="false" ht="15" hidden="false" customHeight="false" outlineLevel="0" collapsed="false">
      <c r="A331" s="22" t="n">
        <v>330</v>
      </c>
      <c r="B331" s="22" t="str">
        <f aca="false">IFERROR(VLOOKUP($A$1&amp;":"&amp;A331,'Finish order'!C:K,6,FALSE()),"")</f>
        <v/>
      </c>
      <c r="C331" s="22" t="str">
        <f aca="false">IFERROR(VLOOKUP(A$1&amp;":"&amp;A331,'Finish order'!$C:$K,9,FALSE()),"")</f>
        <v/>
      </c>
      <c r="D331" s="22" t="str">
        <f aca="false">IFERROR(VLOOKUP(A$1&amp;":"&amp;A331,'Finish order'!$C:$K,7,FALSE()),"")</f>
        <v/>
      </c>
      <c r="E331" s="30" t="str">
        <f aca="false">IFERROR(VLOOKUP($A$1&amp;":"&amp;A331,'Finish order'!C:K,5,FALSE()),"")</f>
        <v/>
      </c>
      <c r="F331" s="22" t="str">
        <f aca="false">IFERROR(VLOOKUP($A$1&amp;":"&amp;A331,'Finish order'!C:K,4,FALSE()),"")</f>
        <v/>
      </c>
      <c r="G331" s="31" t="str">
        <f aca="false" t="array" ref="G331:G331">IFERROR(SMALL(IF($D$2:$D1240=D331,$A$2:$A$911*1.001),1),"")</f>
        <v/>
      </c>
      <c r="H331" s="31" t="str">
        <f aca="false" t="array" ref="H331:H331">IFERROR(SMALL(IF($D$2:$D1240=D331,$A$2:$A$911*1.0001),2),"")</f>
        <v/>
      </c>
      <c r="I331" s="31" t="str">
        <f aca="false" t="array" ref="I331:I331">IFERROR(SMALL(IF($D$2:$D1240=D331,$A$2:$A$911*1.00001),3),"")</f>
        <v/>
      </c>
      <c r="J331" s="31" t="str">
        <f aca="false" t="array" ref="J331:J331">IFERROR(SMALL(IF($D$2:$D1240=D331,$A$2:$A$911*1.000001),4),"")</f>
        <v/>
      </c>
      <c r="K331" s="31" t="str">
        <f aca="false">IF(A331&lt;&gt;"", IF(COUNT(G331:J331)=4, SUM(G331:J331), "No"), "")</f>
        <v>No</v>
      </c>
      <c r="L331" s="31" t="str">
        <f aca="false">IF(A331&lt;&gt;"", IF(COUNT(G331:I331)=3, SUM(G331:I331), "No"), "")</f>
        <v>No</v>
      </c>
      <c r="M331" s="31" t="str">
        <f aca="false">IF(A331&lt;&gt;"", IF(COUNT(G331:H331)=2, SUM(G331:H331), "No"), "")</f>
        <v>No</v>
      </c>
      <c r="N331" s="31" t="str">
        <f aca="false">Table1[[#This Row],[Club]]&amp;":"&amp;Table1[[#Headers],[Male]]</f>
        <v>:Male</v>
      </c>
      <c r="P331" s="22" t="n">
        <v>330</v>
      </c>
      <c r="Q331" s="22" t="str">
        <f aca="false">IFERROR(VLOOKUP(P$1&amp;":"&amp;P331,'Finish order'!$C:$K,6,FALSE()),"")</f>
        <v/>
      </c>
      <c r="R331" s="22" t="str">
        <f aca="false">IFERROR(VLOOKUP(P$1&amp;":"&amp;P331,'Finish order'!$C:$K,9,FALSE()),"")</f>
        <v/>
      </c>
      <c r="S331" s="22" t="str">
        <f aca="false">IFERROR(VLOOKUP(P$1&amp;":"&amp;P331,'Finish order'!$C:$K,7,FALSE()),"")</f>
        <v/>
      </c>
      <c r="T331" s="30" t="str">
        <f aca="false">IFERROR(VLOOKUP(P$1&amp;":"&amp;P331,'Finish order'!$C:$K,5,FALSE()),"")</f>
        <v/>
      </c>
      <c r="U331" s="22" t="str">
        <f aca="false">IFERROR(VLOOKUP(P$1&amp;":"&amp;P331,'Finish order'!$C:$K,4,FALSE()),"")</f>
        <v/>
      </c>
      <c r="V331" s="31" t="str">
        <f aca="false" t="array" ref="V331:V331">IFERROR(SMALL(IF($S$2:$S1240=S331,$P$2:$P$911*1.001),1),"")</f>
        <v/>
      </c>
      <c r="W331" s="31" t="str">
        <f aca="false" t="array" ref="W331:W331">IFERROR(SMALL(IF($S$2:$S1240=S331,$P$2:$P$911*1.0001),2),"")</f>
        <v/>
      </c>
      <c r="X331" s="31" t="str">
        <f aca="false" t="array" ref="X331:X331">IFERROR(SMALL(IF($S$2:$S1240=S331,$P$2:$P$911*1.00001),3),"")</f>
        <v/>
      </c>
      <c r="Y331" s="31" t="str">
        <f aca="false" t="array" ref="Y331:Y331">IFERROR(SMALL(IF($S$2:$S1240=S331,$P$2:$P$911*1.000001),4),"")</f>
        <v/>
      </c>
      <c r="Z331" s="31" t="str">
        <f aca="false">IF(P331&lt;&gt;"", IF(COUNT(V331:Y331)=4, SUM(V331:Y331), "No"), "")</f>
        <v>No</v>
      </c>
      <c r="AA331" s="31" t="str">
        <f aca="false">IF(P331&lt;&gt;"", IF(COUNT(V331:X331)=3, SUM(V331:X331), "No"), "")</f>
        <v>No</v>
      </c>
      <c r="AB331" s="31" t="str">
        <f aca="false">IF(P331&lt;&gt;"", IF(COUNT(V331:W331)=2, SUM(V331:W331), "No"), "")</f>
        <v>No</v>
      </c>
      <c r="AC331" s="31" t="str">
        <f aca="false">Table4[[#This Row],[Club]]&amp;":"&amp;Table4[[#Headers],[Female]]</f>
        <v>:Female</v>
      </c>
    </row>
    <row r="332" customFormat="false" ht="15" hidden="false" customHeight="false" outlineLevel="0" collapsed="false">
      <c r="A332" s="22" t="n">
        <v>331</v>
      </c>
      <c r="B332" s="22" t="str">
        <f aca="false">IFERROR(VLOOKUP($A$1&amp;":"&amp;A332,'Finish order'!C:K,6,FALSE()),"")</f>
        <v/>
      </c>
      <c r="C332" s="22" t="str">
        <f aca="false">IFERROR(VLOOKUP(A$1&amp;":"&amp;A332,'Finish order'!$C:$K,9,FALSE()),"")</f>
        <v/>
      </c>
      <c r="D332" s="22" t="str">
        <f aca="false">IFERROR(VLOOKUP(A$1&amp;":"&amp;A332,'Finish order'!$C:$K,7,FALSE()),"")</f>
        <v/>
      </c>
      <c r="E332" s="30" t="str">
        <f aca="false">IFERROR(VLOOKUP($A$1&amp;":"&amp;A332,'Finish order'!C:K,5,FALSE()),"")</f>
        <v/>
      </c>
      <c r="F332" s="22" t="str">
        <f aca="false">IFERROR(VLOOKUP($A$1&amp;":"&amp;A332,'Finish order'!C:K,4,FALSE()),"")</f>
        <v/>
      </c>
      <c r="G332" s="31" t="str">
        <f aca="false" t="array" ref="G332:G332">IFERROR(SMALL(IF($D$2:$D1241=D332,$A$2:$A$911*1.001),1),"")</f>
        <v/>
      </c>
      <c r="H332" s="31" t="str">
        <f aca="false" t="array" ref="H332:H332">IFERROR(SMALL(IF($D$2:$D1241=D332,$A$2:$A$911*1.0001),2),"")</f>
        <v/>
      </c>
      <c r="I332" s="31" t="str">
        <f aca="false" t="array" ref="I332:I332">IFERROR(SMALL(IF($D$2:$D1241=D332,$A$2:$A$911*1.00001),3),"")</f>
        <v/>
      </c>
      <c r="J332" s="31" t="str">
        <f aca="false" t="array" ref="J332:J332">IFERROR(SMALL(IF($D$2:$D1241=D332,$A$2:$A$911*1.000001),4),"")</f>
        <v/>
      </c>
      <c r="K332" s="31" t="str">
        <f aca="false">IF(A332&lt;&gt;"", IF(COUNT(G332:J332)=4, SUM(G332:J332), "No"), "")</f>
        <v>No</v>
      </c>
      <c r="L332" s="31" t="str">
        <f aca="false">IF(A332&lt;&gt;"", IF(COUNT(G332:I332)=3, SUM(G332:I332), "No"), "")</f>
        <v>No</v>
      </c>
      <c r="M332" s="31" t="str">
        <f aca="false">IF(A332&lt;&gt;"", IF(COUNT(G332:H332)=2, SUM(G332:H332), "No"), "")</f>
        <v>No</v>
      </c>
      <c r="N332" s="31" t="str">
        <f aca="false">Table1[[#This Row],[Club]]&amp;":"&amp;Table1[[#Headers],[Male]]</f>
        <v>:Male</v>
      </c>
      <c r="P332" s="22" t="n">
        <v>331</v>
      </c>
      <c r="Q332" s="22" t="str">
        <f aca="false">IFERROR(VLOOKUP(P$1&amp;":"&amp;P332,'Finish order'!$C:$K,6,FALSE()),"")</f>
        <v/>
      </c>
      <c r="R332" s="22" t="str">
        <f aca="false">IFERROR(VLOOKUP(P$1&amp;":"&amp;P332,'Finish order'!$C:$K,9,FALSE()),"")</f>
        <v/>
      </c>
      <c r="S332" s="22" t="str">
        <f aca="false">IFERROR(VLOOKUP(P$1&amp;":"&amp;P332,'Finish order'!$C:$K,7,FALSE()),"")</f>
        <v/>
      </c>
      <c r="T332" s="30" t="str">
        <f aca="false">IFERROR(VLOOKUP(P$1&amp;":"&amp;P332,'Finish order'!$C:$K,5,FALSE()),"")</f>
        <v/>
      </c>
      <c r="U332" s="22" t="str">
        <f aca="false">IFERROR(VLOOKUP(P$1&amp;":"&amp;P332,'Finish order'!$C:$K,4,FALSE()),"")</f>
        <v/>
      </c>
      <c r="V332" s="31" t="str">
        <f aca="false" t="array" ref="V332:V332">IFERROR(SMALL(IF($S$2:$S1241=S332,$P$2:$P$911*1.001),1),"")</f>
        <v/>
      </c>
      <c r="W332" s="31" t="str">
        <f aca="false" t="array" ref="W332:W332">IFERROR(SMALL(IF($S$2:$S1241=S332,$P$2:$P$911*1.0001),2),"")</f>
        <v/>
      </c>
      <c r="X332" s="31" t="str">
        <f aca="false" t="array" ref="X332:X332">IFERROR(SMALL(IF($S$2:$S1241=S332,$P$2:$P$911*1.00001),3),"")</f>
        <v/>
      </c>
      <c r="Y332" s="31" t="str">
        <f aca="false" t="array" ref="Y332:Y332">IFERROR(SMALL(IF($S$2:$S1241=S332,$P$2:$P$911*1.000001),4),"")</f>
        <v/>
      </c>
      <c r="Z332" s="31" t="str">
        <f aca="false">IF(P332&lt;&gt;"", IF(COUNT(V332:Y332)=4, SUM(V332:Y332), "No"), "")</f>
        <v>No</v>
      </c>
      <c r="AA332" s="31" t="str">
        <f aca="false">IF(P332&lt;&gt;"", IF(COUNT(V332:X332)=3, SUM(V332:X332), "No"), "")</f>
        <v>No</v>
      </c>
      <c r="AB332" s="31" t="str">
        <f aca="false">IF(P332&lt;&gt;"", IF(COUNT(V332:W332)=2, SUM(V332:W332), "No"), "")</f>
        <v>No</v>
      </c>
      <c r="AC332" s="31" t="str">
        <f aca="false">Table4[[#This Row],[Club]]&amp;":"&amp;Table4[[#Headers],[Female]]</f>
        <v>:Female</v>
      </c>
    </row>
    <row r="333" customFormat="false" ht="15" hidden="false" customHeight="false" outlineLevel="0" collapsed="false">
      <c r="A333" s="22" t="n">
        <v>332</v>
      </c>
      <c r="B333" s="22" t="str">
        <f aca="false">IFERROR(VLOOKUP($A$1&amp;":"&amp;A333,'Finish order'!C:K,6,FALSE()),"")</f>
        <v/>
      </c>
      <c r="C333" s="22" t="str">
        <f aca="false">IFERROR(VLOOKUP(A$1&amp;":"&amp;A333,'Finish order'!$C:$K,9,FALSE()),"")</f>
        <v/>
      </c>
      <c r="D333" s="22" t="str">
        <f aca="false">IFERROR(VLOOKUP(A$1&amp;":"&amp;A333,'Finish order'!$C:$K,7,FALSE()),"")</f>
        <v/>
      </c>
      <c r="E333" s="30" t="str">
        <f aca="false">IFERROR(VLOOKUP($A$1&amp;":"&amp;A333,'Finish order'!C:K,5,FALSE()),"")</f>
        <v/>
      </c>
      <c r="F333" s="22" t="str">
        <f aca="false">IFERROR(VLOOKUP($A$1&amp;":"&amp;A333,'Finish order'!C:K,4,FALSE()),"")</f>
        <v/>
      </c>
      <c r="G333" s="31" t="str">
        <f aca="false" t="array" ref="G333:G333">IFERROR(SMALL(IF($D$2:$D1242=D333,$A$2:$A$911*1.001),1),"")</f>
        <v/>
      </c>
      <c r="H333" s="31" t="str">
        <f aca="false" t="array" ref="H333:H333">IFERROR(SMALL(IF($D$2:$D1242=D333,$A$2:$A$911*1.0001),2),"")</f>
        <v/>
      </c>
      <c r="I333" s="31" t="str">
        <f aca="false" t="array" ref="I333:I333">IFERROR(SMALL(IF($D$2:$D1242=D333,$A$2:$A$911*1.00001),3),"")</f>
        <v/>
      </c>
      <c r="J333" s="31" t="str">
        <f aca="false" t="array" ref="J333:J333">IFERROR(SMALL(IF($D$2:$D1242=D333,$A$2:$A$911*1.000001),4),"")</f>
        <v/>
      </c>
      <c r="K333" s="31" t="str">
        <f aca="false">IF(A333&lt;&gt;"", IF(COUNT(G333:J333)=4, SUM(G333:J333), "No"), "")</f>
        <v>No</v>
      </c>
      <c r="L333" s="31" t="str">
        <f aca="false">IF(A333&lt;&gt;"", IF(COUNT(G333:I333)=3, SUM(G333:I333), "No"), "")</f>
        <v>No</v>
      </c>
      <c r="M333" s="31" t="str">
        <f aca="false">IF(A333&lt;&gt;"", IF(COUNT(G333:H333)=2, SUM(G333:H333), "No"), "")</f>
        <v>No</v>
      </c>
      <c r="N333" s="31" t="str">
        <f aca="false">Table1[[#This Row],[Club]]&amp;":"&amp;Table1[[#Headers],[Male]]</f>
        <v>:Male</v>
      </c>
      <c r="P333" s="22" t="n">
        <v>332</v>
      </c>
      <c r="Q333" s="22" t="str">
        <f aca="false">IFERROR(VLOOKUP(P$1&amp;":"&amp;P333,'Finish order'!$C:$K,6,FALSE()),"")</f>
        <v/>
      </c>
      <c r="R333" s="22" t="str">
        <f aca="false">IFERROR(VLOOKUP(P$1&amp;":"&amp;P333,'Finish order'!$C:$K,9,FALSE()),"")</f>
        <v/>
      </c>
      <c r="S333" s="22" t="str">
        <f aca="false">IFERROR(VLOOKUP(P$1&amp;":"&amp;P333,'Finish order'!$C:$K,7,FALSE()),"")</f>
        <v/>
      </c>
      <c r="T333" s="30" t="str">
        <f aca="false">IFERROR(VLOOKUP(P$1&amp;":"&amp;P333,'Finish order'!$C:$K,5,FALSE()),"")</f>
        <v/>
      </c>
      <c r="U333" s="22" t="str">
        <f aca="false">IFERROR(VLOOKUP(P$1&amp;":"&amp;P333,'Finish order'!$C:$K,4,FALSE()),"")</f>
        <v/>
      </c>
      <c r="V333" s="31" t="str">
        <f aca="false" t="array" ref="V333:V333">IFERROR(SMALL(IF($S$2:$S1242=S333,$P$2:$P$911*1.001),1),"")</f>
        <v/>
      </c>
      <c r="W333" s="31" t="str">
        <f aca="false" t="array" ref="W333:W333">IFERROR(SMALL(IF($S$2:$S1242=S333,$P$2:$P$911*1.0001),2),"")</f>
        <v/>
      </c>
      <c r="X333" s="31" t="str">
        <f aca="false" t="array" ref="X333:X333">IFERROR(SMALL(IF($S$2:$S1242=S333,$P$2:$P$911*1.00001),3),"")</f>
        <v/>
      </c>
      <c r="Y333" s="31" t="str">
        <f aca="false" t="array" ref="Y333:Y333">IFERROR(SMALL(IF($S$2:$S1242=S333,$P$2:$P$911*1.000001),4),"")</f>
        <v/>
      </c>
      <c r="Z333" s="31" t="str">
        <f aca="false">IF(P333&lt;&gt;"", IF(COUNT(V333:Y333)=4, SUM(V333:Y333), "No"), "")</f>
        <v>No</v>
      </c>
      <c r="AA333" s="31" t="str">
        <f aca="false">IF(P333&lt;&gt;"", IF(COUNT(V333:X333)=3, SUM(V333:X333), "No"), "")</f>
        <v>No</v>
      </c>
      <c r="AB333" s="31" t="str">
        <f aca="false">IF(P333&lt;&gt;"", IF(COUNT(V333:W333)=2, SUM(V333:W333), "No"), "")</f>
        <v>No</v>
      </c>
      <c r="AC333" s="31" t="str">
        <f aca="false">Table4[[#This Row],[Club]]&amp;":"&amp;Table4[[#Headers],[Female]]</f>
        <v>:Female</v>
      </c>
    </row>
    <row r="334" customFormat="false" ht="15" hidden="false" customHeight="false" outlineLevel="0" collapsed="false">
      <c r="A334" s="22" t="n">
        <v>333</v>
      </c>
      <c r="B334" s="22" t="str">
        <f aca="false">IFERROR(VLOOKUP($A$1&amp;":"&amp;A334,'Finish order'!C:K,6,FALSE()),"")</f>
        <v/>
      </c>
      <c r="C334" s="22" t="str">
        <f aca="false">IFERROR(VLOOKUP(A$1&amp;":"&amp;A334,'Finish order'!$C:$K,9,FALSE()),"")</f>
        <v/>
      </c>
      <c r="D334" s="22" t="str">
        <f aca="false">IFERROR(VLOOKUP(A$1&amp;":"&amp;A334,'Finish order'!$C:$K,7,FALSE()),"")</f>
        <v/>
      </c>
      <c r="E334" s="30" t="str">
        <f aca="false">IFERROR(VLOOKUP($A$1&amp;":"&amp;A334,'Finish order'!C:K,5,FALSE()),"")</f>
        <v/>
      </c>
      <c r="F334" s="22" t="str">
        <f aca="false">IFERROR(VLOOKUP($A$1&amp;":"&amp;A334,'Finish order'!C:K,4,FALSE()),"")</f>
        <v/>
      </c>
      <c r="G334" s="31" t="str">
        <f aca="false" t="array" ref="G334:G334">IFERROR(SMALL(IF($D$2:$D1243=D334,$A$2:$A$911*1.001),1),"")</f>
        <v/>
      </c>
      <c r="H334" s="31" t="str">
        <f aca="false" t="array" ref="H334:H334">IFERROR(SMALL(IF($D$2:$D1243=D334,$A$2:$A$911*1.0001),2),"")</f>
        <v/>
      </c>
      <c r="I334" s="31" t="str">
        <f aca="false" t="array" ref="I334:I334">IFERROR(SMALL(IF($D$2:$D1243=D334,$A$2:$A$911*1.00001),3),"")</f>
        <v/>
      </c>
      <c r="J334" s="31" t="str">
        <f aca="false" t="array" ref="J334:J334">IFERROR(SMALL(IF($D$2:$D1243=D334,$A$2:$A$911*1.000001),4),"")</f>
        <v/>
      </c>
      <c r="K334" s="31" t="str">
        <f aca="false">IF(A334&lt;&gt;"", IF(COUNT(G334:J334)=4, SUM(G334:J334), "No"), "")</f>
        <v>No</v>
      </c>
      <c r="L334" s="31" t="str">
        <f aca="false">IF(A334&lt;&gt;"", IF(COUNT(G334:I334)=3, SUM(G334:I334), "No"), "")</f>
        <v>No</v>
      </c>
      <c r="M334" s="31" t="str">
        <f aca="false">IF(A334&lt;&gt;"", IF(COUNT(G334:H334)=2, SUM(G334:H334), "No"), "")</f>
        <v>No</v>
      </c>
      <c r="N334" s="31" t="str">
        <f aca="false">Table1[[#This Row],[Club]]&amp;":"&amp;Table1[[#Headers],[Male]]</f>
        <v>:Male</v>
      </c>
      <c r="P334" s="22" t="n">
        <v>333</v>
      </c>
      <c r="Q334" s="22" t="str">
        <f aca="false">IFERROR(VLOOKUP(P$1&amp;":"&amp;P334,'Finish order'!$C:$K,6,FALSE()),"")</f>
        <v/>
      </c>
      <c r="R334" s="22" t="str">
        <f aca="false">IFERROR(VLOOKUP(P$1&amp;":"&amp;P334,'Finish order'!$C:$K,9,FALSE()),"")</f>
        <v/>
      </c>
      <c r="S334" s="22" t="str">
        <f aca="false">IFERROR(VLOOKUP(P$1&amp;":"&amp;P334,'Finish order'!$C:$K,7,FALSE()),"")</f>
        <v/>
      </c>
      <c r="T334" s="30" t="str">
        <f aca="false">IFERROR(VLOOKUP(P$1&amp;":"&amp;P334,'Finish order'!$C:$K,5,FALSE()),"")</f>
        <v/>
      </c>
      <c r="U334" s="22" t="str">
        <f aca="false">IFERROR(VLOOKUP(P$1&amp;":"&amp;P334,'Finish order'!$C:$K,4,FALSE()),"")</f>
        <v/>
      </c>
      <c r="V334" s="31" t="str">
        <f aca="false" t="array" ref="V334:V334">IFERROR(SMALL(IF($S$2:$S1243=S334,$P$2:$P$911*1.001),1),"")</f>
        <v/>
      </c>
      <c r="W334" s="31" t="str">
        <f aca="false" t="array" ref="W334:W334">IFERROR(SMALL(IF($S$2:$S1243=S334,$P$2:$P$911*1.0001),2),"")</f>
        <v/>
      </c>
      <c r="X334" s="31" t="str">
        <f aca="false" t="array" ref="X334:X334">IFERROR(SMALL(IF($S$2:$S1243=S334,$P$2:$P$911*1.00001),3),"")</f>
        <v/>
      </c>
      <c r="Y334" s="31" t="str">
        <f aca="false" t="array" ref="Y334:Y334">IFERROR(SMALL(IF($S$2:$S1243=S334,$P$2:$P$911*1.000001),4),"")</f>
        <v/>
      </c>
      <c r="Z334" s="31" t="str">
        <f aca="false">IF(P334&lt;&gt;"", IF(COUNT(V334:Y334)=4, SUM(V334:Y334), "No"), "")</f>
        <v>No</v>
      </c>
      <c r="AA334" s="31" t="str">
        <f aca="false">IF(P334&lt;&gt;"", IF(COUNT(V334:X334)=3, SUM(V334:X334), "No"), "")</f>
        <v>No</v>
      </c>
      <c r="AB334" s="31" t="str">
        <f aca="false">IF(P334&lt;&gt;"", IF(COUNT(V334:W334)=2, SUM(V334:W334), "No"), "")</f>
        <v>No</v>
      </c>
      <c r="AC334" s="31" t="str">
        <f aca="false">Table4[[#This Row],[Club]]&amp;":"&amp;Table4[[#Headers],[Female]]</f>
        <v>:Female</v>
      </c>
    </row>
    <row r="335" customFormat="false" ht="15" hidden="false" customHeight="false" outlineLevel="0" collapsed="false">
      <c r="A335" s="22" t="n">
        <v>334</v>
      </c>
      <c r="B335" s="22" t="str">
        <f aca="false">IFERROR(VLOOKUP($A$1&amp;":"&amp;A335,'Finish order'!C:K,6,FALSE()),"")</f>
        <v/>
      </c>
      <c r="C335" s="22" t="str">
        <f aca="false">IFERROR(VLOOKUP(A$1&amp;":"&amp;A335,'Finish order'!$C:$K,9,FALSE()),"")</f>
        <v/>
      </c>
      <c r="D335" s="22" t="str">
        <f aca="false">IFERROR(VLOOKUP(A$1&amp;":"&amp;A335,'Finish order'!$C:$K,7,FALSE()),"")</f>
        <v/>
      </c>
      <c r="E335" s="30" t="str">
        <f aca="false">IFERROR(VLOOKUP($A$1&amp;":"&amp;A335,'Finish order'!C:K,5,FALSE()),"")</f>
        <v/>
      </c>
      <c r="F335" s="22" t="str">
        <f aca="false">IFERROR(VLOOKUP($A$1&amp;":"&amp;A335,'Finish order'!C:K,4,FALSE()),"")</f>
        <v/>
      </c>
      <c r="G335" s="31" t="str">
        <f aca="false" t="array" ref="G335:G335">IFERROR(SMALL(IF($D$2:$D1244=D335,$A$2:$A$911*1.001),1),"")</f>
        <v/>
      </c>
      <c r="H335" s="31" t="str">
        <f aca="false" t="array" ref="H335:H335">IFERROR(SMALL(IF($D$2:$D1244=D335,$A$2:$A$911*1.0001),2),"")</f>
        <v/>
      </c>
      <c r="I335" s="31" t="str">
        <f aca="false" t="array" ref="I335:I335">IFERROR(SMALL(IF($D$2:$D1244=D335,$A$2:$A$911*1.00001),3),"")</f>
        <v/>
      </c>
      <c r="J335" s="31" t="str">
        <f aca="false" t="array" ref="J335:J335">IFERROR(SMALL(IF($D$2:$D1244=D335,$A$2:$A$911*1.000001),4),"")</f>
        <v/>
      </c>
      <c r="K335" s="31" t="str">
        <f aca="false">IF(A335&lt;&gt;"", IF(COUNT(G335:J335)=4, SUM(G335:J335), "No"), "")</f>
        <v>No</v>
      </c>
      <c r="L335" s="31" t="str">
        <f aca="false">IF(A335&lt;&gt;"", IF(COUNT(G335:I335)=3, SUM(G335:I335), "No"), "")</f>
        <v>No</v>
      </c>
      <c r="M335" s="31" t="str">
        <f aca="false">IF(A335&lt;&gt;"", IF(COUNT(G335:H335)=2, SUM(G335:H335), "No"), "")</f>
        <v>No</v>
      </c>
      <c r="N335" s="31" t="str">
        <f aca="false">Table1[[#This Row],[Club]]&amp;":"&amp;Table1[[#Headers],[Male]]</f>
        <v>:Male</v>
      </c>
      <c r="P335" s="22" t="n">
        <v>334</v>
      </c>
      <c r="Q335" s="22" t="str">
        <f aca="false">IFERROR(VLOOKUP(P$1&amp;":"&amp;P335,'Finish order'!$C:$K,6,FALSE()),"")</f>
        <v/>
      </c>
      <c r="R335" s="22" t="str">
        <f aca="false">IFERROR(VLOOKUP(P$1&amp;":"&amp;P335,'Finish order'!$C:$K,9,FALSE()),"")</f>
        <v/>
      </c>
      <c r="S335" s="22" t="str">
        <f aca="false">IFERROR(VLOOKUP(P$1&amp;":"&amp;P335,'Finish order'!$C:$K,7,FALSE()),"")</f>
        <v/>
      </c>
      <c r="T335" s="30" t="str">
        <f aca="false">IFERROR(VLOOKUP(P$1&amp;":"&amp;P335,'Finish order'!$C:$K,5,FALSE()),"")</f>
        <v/>
      </c>
      <c r="U335" s="22" t="str">
        <f aca="false">IFERROR(VLOOKUP(P$1&amp;":"&amp;P335,'Finish order'!$C:$K,4,FALSE()),"")</f>
        <v/>
      </c>
      <c r="V335" s="31" t="str">
        <f aca="false" t="array" ref="V335:V335">IFERROR(SMALL(IF($S$2:$S1244=S335,$P$2:$P$911*1.001),1),"")</f>
        <v/>
      </c>
      <c r="W335" s="31" t="str">
        <f aca="false" t="array" ref="W335:W335">IFERROR(SMALL(IF($S$2:$S1244=S335,$P$2:$P$911*1.0001),2),"")</f>
        <v/>
      </c>
      <c r="X335" s="31" t="str">
        <f aca="false" t="array" ref="X335:X335">IFERROR(SMALL(IF($S$2:$S1244=S335,$P$2:$P$911*1.00001),3),"")</f>
        <v/>
      </c>
      <c r="Y335" s="31" t="str">
        <f aca="false" t="array" ref="Y335:Y335">IFERROR(SMALL(IF($S$2:$S1244=S335,$P$2:$P$911*1.000001),4),"")</f>
        <v/>
      </c>
      <c r="Z335" s="31" t="str">
        <f aca="false">IF(P335&lt;&gt;"", IF(COUNT(V335:Y335)=4, SUM(V335:Y335), "No"), "")</f>
        <v>No</v>
      </c>
      <c r="AA335" s="31" t="str">
        <f aca="false">IF(P335&lt;&gt;"", IF(COUNT(V335:X335)=3, SUM(V335:X335), "No"), "")</f>
        <v>No</v>
      </c>
      <c r="AB335" s="31" t="str">
        <f aca="false">IF(P335&lt;&gt;"", IF(COUNT(V335:W335)=2, SUM(V335:W335), "No"), "")</f>
        <v>No</v>
      </c>
      <c r="AC335" s="31" t="str">
        <f aca="false">Table4[[#This Row],[Club]]&amp;":"&amp;Table4[[#Headers],[Female]]</f>
        <v>:Female</v>
      </c>
    </row>
    <row r="336" customFormat="false" ht="15" hidden="false" customHeight="false" outlineLevel="0" collapsed="false">
      <c r="A336" s="22" t="n">
        <v>335</v>
      </c>
      <c r="B336" s="22" t="str">
        <f aca="false">IFERROR(VLOOKUP($A$1&amp;":"&amp;A336,'Finish order'!C:K,6,FALSE()),"")</f>
        <v/>
      </c>
      <c r="C336" s="22" t="str">
        <f aca="false">IFERROR(VLOOKUP(A$1&amp;":"&amp;A336,'Finish order'!$C:$K,9,FALSE()),"")</f>
        <v/>
      </c>
      <c r="D336" s="22" t="str">
        <f aca="false">IFERROR(VLOOKUP(A$1&amp;":"&amp;A336,'Finish order'!$C:$K,7,FALSE()),"")</f>
        <v/>
      </c>
      <c r="E336" s="30" t="str">
        <f aca="false">IFERROR(VLOOKUP($A$1&amp;":"&amp;A336,'Finish order'!C:K,5,FALSE()),"")</f>
        <v/>
      </c>
      <c r="F336" s="22" t="str">
        <f aca="false">IFERROR(VLOOKUP($A$1&amp;":"&amp;A336,'Finish order'!C:K,4,FALSE()),"")</f>
        <v/>
      </c>
      <c r="G336" s="31" t="str">
        <f aca="false" t="array" ref="G336:G336">IFERROR(SMALL(IF($D$2:$D1245=D336,$A$2:$A$911*1.001),1),"")</f>
        <v/>
      </c>
      <c r="H336" s="31" t="str">
        <f aca="false" t="array" ref="H336:H336">IFERROR(SMALL(IF($D$2:$D1245=D336,$A$2:$A$911*1.0001),2),"")</f>
        <v/>
      </c>
      <c r="I336" s="31" t="str">
        <f aca="false" t="array" ref="I336:I336">IFERROR(SMALL(IF($D$2:$D1245=D336,$A$2:$A$911*1.00001),3),"")</f>
        <v/>
      </c>
      <c r="J336" s="31" t="str">
        <f aca="false" t="array" ref="J336:J336">IFERROR(SMALL(IF($D$2:$D1245=D336,$A$2:$A$911*1.000001),4),"")</f>
        <v/>
      </c>
      <c r="K336" s="31" t="str">
        <f aca="false">IF(A336&lt;&gt;"", IF(COUNT(G336:J336)=4, SUM(G336:J336), "No"), "")</f>
        <v>No</v>
      </c>
      <c r="L336" s="31" t="str">
        <f aca="false">IF(A336&lt;&gt;"", IF(COUNT(G336:I336)=3, SUM(G336:I336), "No"), "")</f>
        <v>No</v>
      </c>
      <c r="M336" s="31" t="str">
        <f aca="false">IF(A336&lt;&gt;"", IF(COUNT(G336:H336)=2, SUM(G336:H336), "No"), "")</f>
        <v>No</v>
      </c>
      <c r="N336" s="31" t="str">
        <f aca="false">Table1[[#This Row],[Club]]&amp;":"&amp;Table1[[#Headers],[Male]]</f>
        <v>:Male</v>
      </c>
      <c r="P336" s="22" t="n">
        <v>335</v>
      </c>
      <c r="Q336" s="22" t="str">
        <f aca="false">IFERROR(VLOOKUP(P$1&amp;":"&amp;P336,'Finish order'!$C:$K,6,FALSE()),"")</f>
        <v/>
      </c>
      <c r="R336" s="22" t="str">
        <f aca="false">IFERROR(VLOOKUP(P$1&amp;":"&amp;P336,'Finish order'!$C:$K,9,FALSE()),"")</f>
        <v/>
      </c>
      <c r="S336" s="22" t="str">
        <f aca="false">IFERROR(VLOOKUP(P$1&amp;":"&amp;P336,'Finish order'!$C:$K,7,FALSE()),"")</f>
        <v/>
      </c>
      <c r="T336" s="30" t="str">
        <f aca="false">IFERROR(VLOOKUP(P$1&amp;":"&amp;P336,'Finish order'!$C:$K,5,FALSE()),"")</f>
        <v/>
      </c>
      <c r="U336" s="22" t="str">
        <f aca="false">IFERROR(VLOOKUP(P$1&amp;":"&amp;P336,'Finish order'!$C:$K,4,FALSE()),"")</f>
        <v/>
      </c>
      <c r="V336" s="31" t="str">
        <f aca="false" t="array" ref="V336:V336">IFERROR(SMALL(IF($S$2:$S1245=S336,$P$2:$P$911*1.001),1),"")</f>
        <v/>
      </c>
      <c r="W336" s="31" t="str">
        <f aca="false" t="array" ref="W336:W336">IFERROR(SMALL(IF($S$2:$S1245=S336,$P$2:$P$911*1.0001),2),"")</f>
        <v/>
      </c>
      <c r="X336" s="31" t="str">
        <f aca="false" t="array" ref="X336:X336">IFERROR(SMALL(IF($S$2:$S1245=S336,$P$2:$P$911*1.00001),3),"")</f>
        <v/>
      </c>
      <c r="Y336" s="31" t="str">
        <f aca="false" t="array" ref="Y336:Y336">IFERROR(SMALL(IF($S$2:$S1245=S336,$P$2:$P$911*1.000001),4),"")</f>
        <v/>
      </c>
      <c r="Z336" s="31" t="str">
        <f aca="false">IF(P336&lt;&gt;"", IF(COUNT(V336:Y336)=4, SUM(V336:Y336), "No"), "")</f>
        <v>No</v>
      </c>
      <c r="AA336" s="31" t="str">
        <f aca="false">IF(P336&lt;&gt;"", IF(COUNT(V336:X336)=3, SUM(V336:X336), "No"), "")</f>
        <v>No</v>
      </c>
      <c r="AB336" s="31" t="str">
        <f aca="false">IF(P336&lt;&gt;"", IF(COUNT(V336:W336)=2, SUM(V336:W336), "No"), "")</f>
        <v>No</v>
      </c>
      <c r="AC336" s="31" t="str">
        <f aca="false">Table4[[#This Row],[Club]]&amp;":"&amp;Table4[[#Headers],[Female]]</f>
        <v>:Female</v>
      </c>
    </row>
    <row r="337" customFormat="false" ht="15" hidden="false" customHeight="false" outlineLevel="0" collapsed="false">
      <c r="A337" s="22" t="n">
        <v>336</v>
      </c>
      <c r="B337" s="22" t="str">
        <f aca="false">IFERROR(VLOOKUP($A$1&amp;":"&amp;A337,'Finish order'!C:K,6,FALSE()),"")</f>
        <v/>
      </c>
      <c r="C337" s="22" t="str">
        <f aca="false">IFERROR(VLOOKUP(A$1&amp;":"&amp;A337,'Finish order'!$C:$K,9,FALSE()),"")</f>
        <v/>
      </c>
      <c r="D337" s="22" t="str">
        <f aca="false">IFERROR(VLOOKUP(A$1&amp;":"&amp;A337,'Finish order'!$C:$K,7,FALSE()),"")</f>
        <v/>
      </c>
      <c r="E337" s="30" t="str">
        <f aca="false">IFERROR(VLOOKUP($A$1&amp;":"&amp;A337,'Finish order'!C:K,5,FALSE()),"")</f>
        <v/>
      </c>
      <c r="F337" s="22" t="str">
        <f aca="false">IFERROR(VLOOKUP($A$1&amp;":"&amp;A337,'Finish order'!C:K,4,FALSE()),"")</f>
        <v/>
      </c>
      <c r="G337" s="31" t="str">
        <f aca="false" t="array" ref="G337:G337">IFERROR(SMALL(IF($D$2:$D1246=D337,$A$2:$A$911*1.001),1),"")</f>
        <v/>
      </c>
      <c r="H337" s="31" t="str">
        <f aca="false" t="array" ref="H337:H337">IFERROR(SMALL(IF($D$2:$D1246=D337,$A$2:$A$911*1.0001),2),"")</f>
        <v/>
      </c>
      <c r="I337" s="31" t="str">
        <f aca="false" t="array" ref="I337:I337">IFERROR(SMALL(IF($D$2:$D1246=D337,$A$2:$A$911*1.00001),3),"")</f>
        <v/>
      </c>
      <c r="J337" s="31" t="str">
        <f aca="false" t="array" ref="J337:J337">IFERROR(SMALL(IF($D$2:$D1246=D337,$A$2:$A$911*1.000001),4),"")</f>
        <v/>
      </c>
      <c r="K337" s="31" t="str">
        <f aca="false">IF(A337&lt;&gt;"", IF(COUNT(G337:J337)=4, SUM(G337:J337), "No"), "")</f>
        <v>No</v>
      </c>
      <c r="L337" s="31" t="str">
        <f aca="false">IF(A337&lt;&gt;"", IF(COUNT(G337:I337)=3, SUM(G337:I337), "No"), "")</f>
        <v>No</v>
      </c>
      <c r="M337" s="31" t="str">
        <f aca="false">IF(A337&lt;&gt;"", IF(COUNT(G337:H337)=2, SUM(G337:H337), "No"), "")</f>
        <v>No</v>
      </c>
      <c r="N337" s="31" t="str">
        <f aca="false">Table1[[#This Row],[Club]]&amp;":"&amp;Table1[[#Headers],[Male]]</f>
        <v>:Male</v>
      </c>
      <c r="P337" s="22" t="n">
        <v>336</v>
      </c>
      <c r="Q337" s="22" t="str">
        <f aca="false">IFERROR(VLOOKUP(P$1&amp;":"&amp;P337,'Finish order'!$C:$K,6,FALSE()),"")</f>
        <v/>
      </c>
      <c r="R337" s="22" t="str">
        <f aca="false">IFERROR(VLOOKUP(P$1&amp;":"&amp;P337,'Finish order'!$C:$K,9,FALSE()),"")</f>
        <v/>
      </c>
      <c r="S337" s="22" t="str">
        <f aca="false">IFERROR(VLOOKUP(P$1&amp;":"&amp;P337,'Finish order'!$C:$K,7,FALSE()),"")</f>
        <v/>
      </c>
      <c r="T337" s="30" t="str">
        <f aca="false">IFERROR(VLOOKUP(P$1&amp;":"&amp;P337,'Finish order'!$C:$K,5,FALSE()),"")</f>
        <v/>
      </c>
      <c r="U337" s="22" t="str">
        <f aca="false">IFERROR(VLOOKUP(P$1&amp;":"&amp;P337,'Finish order'!$C:$K,4,FALSE()),"")</f>
        <v/>
      </c>
      <c r="V337" s="31" t="str">
        <f aca="false" t="array" ref="V337:V337">IFERROR(SMALL(IF($S$2:$S1246=S337,$P$2:$P$911*1.001),1),"")</f>
        <v/>
      </c>
      <c r="W337" s="31" t="str">
        <f aca="false" t="array" ref="W337:W337">IFERROR(SMALL(IF($S$2:$S1246=S337,$P$2:$P$911*1.0001),2),"")</f>
        <v/>
      </c>
      <c r="X337" s="31" t="str">
        <f aca="false" t="array" ref="X337:X337">IFERROR(SMALL(IF($S$2:$S1246=S337,$P$2:$P$911*1.00001),3),"")</f>
        <v/>
      </c>
      <c r="Y337" s="31" t="str">
        <f aca="false" t="array" ref="Y337:Y337">IFERROR(SMALL(IF($S$2:$S1246=S337,$P$2:$P$911*1.000001),4),"")</f>
        <v/>
      </c>
      <c r="Z337" s="31" t="str">
        <f aca="false">IF(P337&lt;&gt;"", IF(COUNT(V337:Y337)=4, SUM(V337:Y337), "No"), "")</f>
        <v>No</v>
      </c>
      <c r="AA337" s="31" t="str">
        <f aca="false">IF(P337&lt;&gt;"", IF(COUNT(V337:X337)=3, SUM(V337:X337), "No"), "")</f>
        <v>No</v>
      </c>
      <c r="AB337" s="31" t="str">
        <f aca="false">IF(P337&lt;&gt;"", IF(COUNT(V337:W337)=2, SUM(V337:W337), "No"), "")</f>
        <v>No</v>
      </c>
      <c r="AC337" s="31" t="str">
        <f aca="false">Table4[[#This Row],[Club]]&amp;":"&amp;Table4[[#Headers],[Female]]</f>
        <v>:Female</v>
      </c>
    </row>
    <row r="338" customFormat="false" ht="15" hidden="false" customHeight="false" outlineLevel="0" collapsed="false">
      <c r="A338" s="22" t="n">
        <v>337</v>
      </c>
      <c r="B338" s="22" t="str">
        <f aca="false">IFERROR(VLOOKUP($A$1&amp;":"&amp;A338,'Finish order'!C:K,6,FALSE()),"")</f>
        <v/>
      </c>
      <c r="C338" s="22" t="str">
        <f aca="false">IFERROR(VLOOKUP(A$1&amp;":"&amp;A338,'Finish order'!$C:$K,9,FALSE()),"")</f>
        <v/>
      </c>
      <c r="D338" s="22" t="str">
        <f aca="false">IFERROR(VLOOKUP(A$1&amp;":"&amp;A338,'Finish order'!$C:$K,7,FALSE()),"")</f>
        <v/>
      </c>
      <c r="E338" s="30" t="str">
        <f aca="false">IFERROR(VLOOKUP($A$1&amp;":"&amp;A338,'Finish order'!C:K,5,FALSE()),"")</f>
        <v/>
      </c>
      <c r="F338" s="22" t="str">
        <f aca="false">IFERROR(VLOOKUP($A$1&amp;":"&amp;A338,'Finish order'!C:K,4,FALSE()),"")</f>
        <v/>
      </c>
      <c r="G338" s="31" t="str">
        <f aca="false" t="array" ref="G338:G338">IFERROR(SMALL(IF($D$2:$D1247=D338,$A$2:$A$911*1.001),1),"")</f>
        <v/>
      </c>
      <c r="H338" s="31" t="str">
        <f aca="false" t="array" ref="H338:H338">IFERROR(SMALL(IF($D$2:$D1247=D338,$A$2:$A$911*1.0001),2),"")</f>
        <v/>
      </c>
      <c r="I338" s="31" t="str">
        <f aca="false" t="array" ref="I338:I338">IFERROR(SMALL(IF($D$2:$D1247=D338,$A$2:$A$911*1.00001),3),"")</f>
        <v/>
      </c>
      <c r="J338" s="31" t="str">
        <f aca="false" t="array" ref="J338:J338">IFERROR(SMALL(IF($D$2:$D1247=D338,$A$2:$A$911*1.000001),4),"")</f>
        <v/>
      </c>
      <c r="K338" s="31" t="str">
        <f aca="false">IF(A338&lt;&gt;"", IF(COUNT(G338:J338)=4, SUM(G338:J338), "No"), "")</f>
        <v>No</v>
      </c>
      <c r="L338" s="31" t="str">
        <f aca="false">IF(A338&lt;&gt;"", IF(COUNT(G338:I338)=3, SUM(G338:I338), "No"), "")</f>
        <v>No</v>
      </c>
      <c r="M338" s="31" t="str">
        <f aca="false">IF(A338&lt;&gt;"", IF(COUNT(G338:H338)=2, SUM(G338:H338), "No"), "")</f>
        <v>No</v>
      </c>
      <c r="N338" s="31" t="str">
        <f aca="false">Table1[[#This Row],[Club]]&amp;":"&amp;Table1[[#Headers],[Male]]</f>
        <v>:Male</v>
      </c>
      <c r="P338" s="22" t="n">
        <v>337</v>
      </c>
      <c r="Q338" s="22" t="str">
        <f aca="false">IFERROR(VLOOKUP(P$1&amp;":"&amp;P338,'Finish order'!$C:$K,6,FALSE()),"")</f>
        <v/>
      </c>
      <c r="R338" s="22" t="str">
        <f aca="false">IFERROR(VLOOKUP(P$1&amp;":"&amp;P338,'Finish order'!$C:$K,9,FALSE()),"")</f>
        <v/>
      </c>
      <c r="S338" s="22" t="str">
        <f aca="false">IFERROR(VLOOKUP(P$1&amp;":"&amp;P338,'Finish order'!$C:$K,7,FALSE()),"")</f>
        <v/>
      </c>
      <c r="T338" s="30" t="str">
        <f aca="false">IFERROR(VLOOKUP(P$1&amp;":"&amp;P338,'Finish order'!$C:$K,5,FALSE()),"")</f>
        <v/>
      </c>
      <c r="U338" s="22" t="str">
        <f aca="false">IFERROR(VLOOKUP(P$1&amp;":"&amp;P338,'Finish order'!$C:$K,4,FALSE()),"")</f>
        <v/>
      </c>
      <c r="V338" s="31" t="str">
        <f aca="false" t="array" ref="V338:V338">IFERROR(SMALL(IF($S$2:$S1247=S338,$P$2:$P$911*1.001),1),"")</f>
        <v/>
      </c>
      <c r="W338" s="31" t="str">
        <f aca="false" t="array" ref="W338:W338">IFERROR(SMALL(IF($S$2:$S1247=S338,$P$2:$P$911*1.0001),2),"")</f>
        <v/>
      </c>
      <c r="X338" s="31" t="str">
        <f aca="false" t="array" ref="X338:X338">IFERROR(SMALL(IF($S$2:$S1247=S338,$P$2:$P$911*1.00001),3),"")</f>
        <v/>
      </c>
      <c r="Y338" s="31" t="str">
        <f aca="false" t="array" ref="Y338:Y338">IFERROR(SMALL(IF($S$2:$S1247=S338,$P$2:$P$911*1.000001),4),"")</f>
        <v/>
      </c>
      <c r="Z338" s="31" t="str">
        <f aca="false">IF(P338&lt;&gt;"", IF(COUNT(V338:Y338)=4, SUM(V338:Y338), "No"), "")</f>
        <v>No</v>
      </c>
      <c r="AA338" s="31" t="str">
        <f aca="false">IF(P338&lt;&gt;"", IF(COUNT(V338:X338)=3, SUM(V338:X338), "No"), "")</f>
        <v>No</v>
      </c>
      <c r="AB338" s="31" t="str">
        <f aca="false">IF(P338&lt;&gt;"", IF(COUNT(V338:W338)=2, SUM(V338:W338), "No"), "")</f>
        <v>No</v>
      </c>
      <c r="AC338" s="31" t="str">
        <f aca="false">Table4[[#This Row],[Club]]&amp;":"&amp;Table4[[#Headers],[Female]]</f>
        <v>:Female</v>
      </c>
    </row>
    <row r="339" customFormat="false" ht="15" hidden="false" customHeight="false" outlineLevel="0" collapsed="false">
      <c r="A339" s="22" t="n">
        <v>338</v>
      </c>
      <c r="B339" s="22" t="str">
        <f aca="false">IFERROR(VLOOKUP($A$1&amp;":"&amp;A339,'Finish order'!C:K,6,FALSE()),"")</f>
        <v/>
      </c>
      <c r="C339" s="22" t="str">
        <f aca="false">IFERROR(VLOOKUP(A$1&amp;":"&amp;A339,'Finish order'!$C:$K,9,FALSE()),"")</f>
        <v/>
      </c>
      <c r="D339" s="22" t="str">
        <f aca="false">IFERROR(VLOOKUP(A$1&amp;":"&amp;A339,'Finish order'!$C:$K,7,FALSE()),"")</f>
        <v/>
      </c>
      <c r="E339" s="30" t="str">
        <f aca="false">IFERROR(VLOOKUP($A$1&amp;":"&amp;A339,'Finish order'!C:K,5,FALSE()),"")</f>
        <v/>
      </c>
      <c r="F339" s="22" t="str">
        <f aca="false">IFERROR(VLOOKUP($A$1&amp;":"&amp;A339,'Finish order'!C:K,4,FALSE()),"")</f>
        <v/>
      </c>
      <c r="G339" s="31" t="str">
        <f aca="false" t="array" ref="G339:G339">IFERROR(SMALL(IF($D$2:$D1248=D339,$A$2:$A$911*1.001),1),"")</f>
        <v/>
      </c>
      <c r="H339" s="31" t="str">
        <f aca="false" t="array" ref="H339:H339">IFERROR(SMALL(IF($D$2:$D1248=D339,$A$2:$A$911*1.0001),2),"")</f>
        <v/>
      </c>
      <c r="I339" s="31" t="str">
        <f aca="false" t="array" ref="I339:I339">IFERROR(SMALL(IF($D$2:$D1248=D339,$A$2:$A$911*1.00001),3),"")</f>
        <v/>
      </c>
      <c r="J339" s="31" t="str">
        <f aca="false" t="array" ref="J339:J339">IFERROR(SMALL(IF($D$2:$D1248=D339,$A$2:$A$911*1.000001),4),"")</f>
        <v/>
      </c>
      <c r="K339" s="31" t="str">
        <f aca="false">IF(A339&lt;&gt;"", IF(COUNT(G339:J339)=4, SUM(G339:J339), "No"), "")</f>
        <v>No</v>
      </c>
      <c r="L339" s="31" t="str">
        <f aca="false">IF(A339&lt;&gt;"", IF(COUNT(G339:I339)=3, SUM(G339:I339), "No"), "")</f>
        <v>No</v>
      </c>
      <c r="M339" s="31" t="str">
        <f aca="false">IF(A339&lt;&gt;"", IF(COUNT(G339:H339)=2, SUM(G339:H339), "No"), "")</f>
        <v>No</v>
      </c>
      <c r="N339" s="31" t="str">
        <f aca="false">Table1[[#This Row],[Club]]&amp;":"&amp;Table1[[#Headers],[Male]]</f>
        <v>:Male</v>
      </c>
      <c r="P339" s="22" t="n">
        <v>338</v>
      </c>
      <c r="Q339" s="22" t="str">
        <f aca="false">IFERROR(VLOOKUP(P$1&amp;":"&amp;P339,'Finish order'!$C:$K,6,FALSE()),"")</f>
        <v/>
      </c>
      <c r="R339" s="22" t="str">
        <f aca="false">IFERROR(VLOOKUP(P$1&amp;":"&amp;P339,'Finish order'!$C:$K,9,FALSE()),"")</f>
        <v/>
      </c>
      <c r="S339" s="22" t="str">
        <f aca="false">IFERROR(VLOOKUP(P$1&amp;":"&amp;P339,'Finish order'!$C:$K,7,FALSE()),"")</f>
        <v/>
      </c>
      <c r="T339" s="30" t="str">
        <f aca="false">IFERROR(VLOOKUP(P$1&amp;":"&amp;P339,'Finish order'!$C:$K,5,FALSE()),"")</f>
        <v/>
      </c>
      <c r="U339" s="22" t="str">
        <f aca="false">IFERROR(VLOOKUP(P$1&amp;":"&amp;P339,'Finish order'!$C:$K,4,FALSE()),"")</f>
        <v/>
      </c>
      <c r="V339" s="31" t="str">
        <f aca="false" t="array" ref="V339:V339">IFERROR(SMALL(IF($S$2:$S1248=S339,$P$2:$P$911*1.001),1),"")</f>
        <v/>
      </c>
      <c r="W339" s="31" t="str">
        <f aca="false" t="array" ref="W339:W339">IFERROR(SMALL(IF($S$2:$S1248=S339,$P$2:$P$911*1.0001),2),"")</f>
        <v/>
      </c>
      <c r="X339" s="31" t="str">
        <f aca="false" t="array" ref="X339:X339">IFERROR(SMALL(IF($S$2:$S1248=S339,$P$2:$P$911*1.00001),3),"")</f>
        <v/>
      </c>
      <c r="Y339" s="31" t="str">
        <f aca="false" t="array" ref="Y339:Y339">IFERROR(SMALL(IF($S$2:$S1248=S339,$P$2:$P$911*1.000001),4),"")</f>
        <v/>
      </c>
      <c r="Z339" s="31" t="str">
        <f aca="false">IF(P339&lt;&gt;"", IF(COUNT(V339:Y339)=4, SUM(V339:Y339), "No"), "")</f>
        <v>No</v>
      </c>
      <c r="AA339" s="31" t="str">
        <f aca="false">IF(P339&lt;&gt;"", IF(COUNT(V339:X339)=3, SUM(V339:X339), "No"), "")</f>
        <v>No</v>
      </c>
      <c r="AB339" s="31" t="str">
        <f aca="false">IF(P339&lt;&gt;"", IF(COUNT(V339:W339)=2, SUM(V339:W339), "No"), "")</f>
        <v>No</v>
      </c>
      <c r="AC339" s="31" t="str">
        <f aca="false">Table4[[#This Row],[Club]]&amp;":"&amp;Table4[[#Headers],[Female]]</f>
        <v>:Female</v>
      </c>
    </row>
    <row r="340" customFormat="false" ht="15" hidden="false" customHeight="false" outlineLevel="0" collapsed="false">
      <c r="A340" s="22" t="n">
        <v>339</v>
      </c>
      <c r="B340" s="22" t="str">
        <f aca="false">IFERROR(VLOOKUP($A$1&amp;":"&amp;A340,'Finish order'!C:K,6,FALSE()),"")</f>
        <v/>
      </c>
      <c r="C340" s="22" t="str">
        <f aca="false">IFERROR(VLOOKUP(A$1&amp;":"&amp;A340,'Finish order'!$C:$K,9,FALSE()),"")</f>
        <v/>
      </c>
      <c r="D340" s="22" t="str">
        <f aca="false">IFERROR(VLOOKUP(A$1&amp;":"&amp;A340,'Finish order'!$C:$K,7,FALSE()),"")</f>
        <v/>
      </c>
      <c r="E340" s="30" t="str">
        <f aca="false">IFERROR(VLOOKUP($A$1&amp;":"&amp;A340,'Finish order'!C:K,5,FALSE()),"")</f>
        <v/>
      </c>
      <c r="F340" s="22" t="str">
        <f aca="false">IFERROR(VLOOKUP($A$1&amp;":"&amp;A340,'Finish order'!C:K,4,FALSE()),"")</f>
        <v/>
      </c>
      <c r="G340" s="31" t="str">
        <f aca="false" t="array" ref="G340:G340">IFERROR(SMALL(IF($D$2:$D1249=D340,$A$2:$A$911*1.001),1),"")</f>
        <v/>
      </c>
      <c r="H340" s="31" t="str">
        <f aca="false" t="array" ref="H340:H340">IFERROR(SMALL(IF($D$2:$D1249=D340,$A$2:$A$911*1.0001),2),"")</f>
        <v/>
      </c>
      <c r="I340" s="31" t="str">
        <f aca="false" t="array" ref="I340:I340">IFERROR(SMALL(IF($D$2:$D1249=D340,$A$2:$A$911*1.00001),3),"")</f>
        <v/>
      </c>
      <c r="J340" s="31" t="str">
        <f aca="false" t="array" ref="J340:J340">IFERROR(SMALL(IF($D$2:$D1249=D340,$A$2:$A$911*1.000001),4),"")</f>
        <v/>
      </c>
      <c r="K340" s="31" t="str">
        <f aca="false">IF(A340&lt;&gt;"", IF(COUNT(G340:J340)=4, SUM(G340:J340), "No"), "")</f>
        <v>No</v>
      </c>
      <c r="L340" s="31" t="str">
        <f aca="false">IF(A340&lt;&gt;"", IF(COUNT(G340:I340)=3, SUM(G340:I340), "No"), "")</f>
        <v>No</v>
      </c>
      <c r="M340" s="31" t="str">
        <f aca="false">IF(A340&lt;&gt;"", IF(COUNT(G340:H340)=2, SUM(G340:H340), "No"), "")</f>
        <v>No</v>
      </c>
      <c r="N340" s="31" t="str">
        <f aca="false">Table1[[#This Row],[Club]]&amp;":"&amp;Table1[[#Headers],[Male]]</f>
        <v>:Male</v>
      </c>
      <c r="P340" s="22" t="n">
        <v>339</v>
      </c>
      <c r="Q340" s="22" t="str">
        <f aca="false">IFERROR(VLOOKUP(P$1&amp;":"&amp;P340,'Finish order'!$C:$K,6,FALSE()),"")</f>
        <v/>
      </c>
      <c r="R340" s="22" t="str">
        <f aca="false">IFERROR(VLOOKUP(P$1&amp;":"&amp;P340,'Finish order'!$C:$K,9,FALSE()),"")</f>
        <v/>
      </c>
      <c r="S340" s="22" t="str">
        <f aca="false">IFERROR(VLOOKUP(P$1&amp;":"&amp;P340,'Finish order'!$C:$K,7,FALSE()),"")</f>
        <v/>
      </c>
      <c r="T340" s="30" t="str">
        <f aca="false">IFERROR(VLOOKUP(P$1&amp;":"&amp;P340,'Finish order'!$C:$K,5,FALSE()),"")</f>
        <v/>
      </c>
      <c r="U340" s="22" t="str">
        <f aca="false">IFERROR(VLOOKUP(P$1&amp;":"&amp;P340,'Finish order'!$C:$K,4,FALSE()),"")</f>
        <v/>
      </c>
      <c r="V340" s="31" t="str">
        <f aca="false" t="array" ref="V340:V340">IFERROR(SMALL(IF($S$2:$S1249=S340,$P$2:$P$911*1.001),1),"")</f>
        <v/>
      </c>
      <c r="W340" s="31" t="str">
        <f aca="false" t="array" ref="W340:W340">IFERROR(SMALL(IF($S$2:$S1249=S340,$P$2:$P$911*1.0001),2),"")</f>
        <v/>
      </c>
      <c r="X340" s="31" t="str">
        <f aca="false" t="array" ref="X340:X340">IFERROR(SMALL(IF($S$2:$S1249=S340,$P$2:$P$911*1.00001),3),"")</f>
        <v/>
      </c>
      <c r="Y340" s="31" t="str">
        <f aca="false" t="array" ref="Y340:Y340">IFERROR(SMALL(IF($S$2:$S1249=S340,$P$2:$P$911*1.000001),4),"")</f>
        <v/>
      </c>
      <c r="Z340" s="31" t="str">
        <f aca="false">IF(P340&lt;&gt;"", IF(COUNT(V340:Y340)=4, SUM(V340:Y340), "No"), "")</f>
        <v>No</v>
      </c>
      <c r="AA340" s="31" t="str">
        <f aca="false">IF(P340&lt;&gt;"", IF(COUNT(V340:X340)=3, SUM(V340:X340), "No"), "")</f>
        <v>No</v>
      </c>
      <c r="AB340" s="31" t="str">
        <f aca="false">IF(P340&lt;&gt;"", IF(COUNT(V340:W340)=2, SUM(V340:W340), "No"), "")</f>
        <v>No</v>
      </c>
      <c r="AC340" s="31" t="str">
        <f aca="false">Table4[[#This Row],[Club]]&amp;":"&amp;Table4[[#Headers],[Female]]</f>
        <v>:Female</v>
      </c>
    </row>
    <row r="341" customFormat="false" ht="15" hidden="false" customHeight="false" outlineLevel="0" collapsed="false">
      <c r="A341" s="22" t="n">
        <v>340</v>
      </c>
      <c r="B341" s="22" t="str">
        <f aca="false">IFERROR(VLOOKUP($A$1&amp;":"&amp;A341,'Finish order'!C:K,6,FALSE()),"")</f>
        <v/>
      </c>
      <c r="C341" s="22" t="str">
        <f aca="false">IFERROR(VLOOKUP(A$1&amp;":"&amp;A341,'Finish order'!$C:$K,9,FALSE()),"")</f>
        <v/>
      </c>
      <c r="D341" s="22" t="str">
        <f aca="false">IFERROR(VLOOKUP(A$1&amp;":"&amp;A341,'Finish order'!$C:$K,7,FALSE()),"")</f>
        <v/>
      </c>
      <c r="E341" s="30" t="str">
        <f aca="false">IFERROR(VLOOKUP($A$1&amp;":"&amp;A341,'Finish order'!C:K,5,FALSE()),"")</f>
        <v/>
      </c>
      <c r="F341" s="22" t="str">
        <f aca="false">IFERROR(VLOOKUP($A$1&amp;":"&amp;A341,'Finish order'!C:K,4,FALSE()),"")</f>
        <v/>
      </c>
      <c r="G341" s="31" t="str">
        <f aca="false" t="array" ref="G341:G341">IFERROR(SMALL(IF($D$2:$D1250=D341,$A$2:$A$911*1.001),1),"")</f>
        <v/>
      </c>
      <c r="H341" s="31" t="str">
        <f aca="false" t="array" ref="H341:H341">IFERROR(SMALL(IF($D$2:$D1250=D341,$A$2:$A$911*1.0001),2),"")</f>
        <v/>
      </c>
      <c r="I341" s="31" t="str">
        <f aca="false" t="array" ref="I341:I341">IFERROR(SMALL(IF($D$2:$D1250=D341,$A$2:$A$911*1.00001),3),"")</f>
        <v/>
      </c>
      <c r="J341" s="31" t="str">
        <f aca="false" t="array" ref="J341:J341">IFERROR(SMALL(IF($D$2:$D1250=D341,$A$2:$A$911*1.000001),4),"")</f>
        <v/>
      </c>
      <c r="K341" s="31" t="str">
        <f aca="false">IF(A341&lt;&gt;"", IF(COUNT(G341:J341)=4, SUM(G341:J341), "No"), "")</f>
        <v>No</v>
      </c>
      <c r="L341" s="31" t="str">
        <f aca="false">IF(A341&lt;&gt;"", IF(COUNT(G341:I341)=3, SUM(G341:I341), "No"), "")</f>
        <v>No</v>
      </c>
      <c r="M341" s="31" t="str">
        <f aca="false">IF(A341&lt;&gt;"", IF(COUNT(G341:H341)=2, SUM(G341:H341), "No"), "")</f>
        <v>No</v>
      </c>
      <c r="N341" s="31" t="str">
        <f aca="false">Table1[[#This Row],[Club]]&amp;":"&amp;Table1[[#Headers],[Male]]</f>
        <v>:Male</v>
      </c>
      <c r="P341" s="22" t="n">
        <v>340</v>
      </c>
      <c r="Q341" s="22" t="str">
        <f aca="false">IFERROR(VLOOKUP(P$1&amp;":"&amp;P341,'Finish order'!$C:$K,6,FALSE()),"")</f>
        <v/>
      </c>
      <c r="R341" s="22" t="str">
        <f aca="false">IFERROR(VLOOKUP(P$1&amp;":"&amp;P341,'Finish order'!$C:$K,9,FALSE()),"")</f>
        <v/>
      </c>
      <c r="S341" s="22" t="str">
        <f aca="false">IFERROR(VLOOKUP(P$1&amp;":"&amp;P341,'Finish order'!$C:$K,7,FALSE()),"")</f>
        <v/>
      </c>
      <c r="T341" s="30" t="str">
        <f aca="false">IFERROR(VLOOKUP(P$1&amp;":"&amp;P341,'Finish order'!$C:$K,5,FALSE()),"")</f>
        <v/>
      </c>
      <c r="U341" s="22" t="str">
        <f aca="false">IFERROR(VLOOKUP(P$1&amp;":"&amp;P341,'Finish order'!$C:$K,4,FALSE()),"")</f>
        <v/>
      </c>
      <c r="V341" s="31" t="str">
        <f aca="false" t="array" ref="V341:V341">IFERROR(SMALL(IF($S$2:$S1250=S341,$P$2:$P$911*1.001),1),"")</f>
        <v/>
      </c>
      <c r="W341" s="31" t="str">
        <f aca="false" t="array" ref="W341:W341">IFERROR(SMALL(IF($S$2:$S1250=S341,$P$2:$P$911*1.0001),2),"")</f>
        <v/>
      </c>
      <c r="X341" s="31" t="str">
        <f aca="false" t="array" ref="X341:X341">IFERROR(SMALL(IF($S$2:$S1250=S341,$P$2:$P$911*1.00001),3),"")</f>
        <v/>
      </c>
      <c r="Y341" s="31" t="str">
        <f aca="false" t="array" ref="Y341:Y341">IFERROR(SMALL(IF($S$2:$S1250=S341,$P$2:$P$911*1.000001),4),"")</f>
        <v/>
      </c>
      <c r="Z341" s="31" t="str">
        <f aca="false">IF(P341&lt;&gt;"", IF(COUNT(V341:Y341)=4, SUM(V341:Y341), "No"), "")</f>
        <v>No</v>
      </c>
      <c r="AA341" s="31" t="str">
        <f aca="false">IF(P341&lt;&gt;"", IF(COUNT(V341:X341)=3, SUM(V341:X341), "No"), "")</f>
        <v>No</v>
      </c>
      <c r="AB341" s="31" t="str">
        <f aca="false">IF(P341&lt;&gt;"", IF(COUNT(V341:W341)=2, SUM(V341:W341), "No"), "")</f>
        <v>No</v>
      </c>
      <c r="AC341" s="31" t="str">
        <f aca="false">Table4[[#This Row],[Club]]&amp;":"&amp;Table4[[#Headers],[Female]]</f>
        <v>:Female</v>
      </c>
    </row>
    <row r="342" customFormat="false" ht="15" hidden="false" customHeight="false" outlineLevel="0" collapsed="false">
      <c r="A342" s="22" t="n">
        <v>341</v>
      </c>
      <c r="B342" s="22" t="str">
        <f aca="false">IFERROR(VLOOKUP($A$1&amp;":"&amp;A342,'Finish order'!C:K,6,FALSE()),"")</f>
        <v/>
      </c>
      <c r="C342" s="22" t="str">
        <f aca="false">IFERROR(VLOOKUP(A$1&amp;":"&amp;A342,'Finish order'!$C:$K,9,FALSE()),"")</f>
        <v/>
      </c>
      <c r="D342" s="22" t="str">
        <f aca="false">IFERROR(VLOOKUP(A$1&amp;":"&amp;A342,'Finish order'!$C:$K,7,FALSE()),"")</f>
        <v/>
      </c>
      <c r="E342" s="30" t="str">
        <f aca="false">IFERROR(VLOOKUP($A$1&amp;":"&amp;A342,'Finish order'!C:K,5,FALSE()),"")</f>
        <v/>
      </c>
      <c r="F342" s="22" t="str">
        <f aca="false">IFERROR(VLOOKUP($A$1&amp;":"&amp;A342,'Finish order'!C:K,4,FALSE()),"")</f>
        <v/>
      </c>
      <c r="G342" s="31" t="str">
        <f aca="false" t="array" ref="G342:G342">IFERROR(SMALL(IF($D$2:$D1251=D342,$A$2:$A$911*1.001),1),"")</f>
        <v/>
      </c>
      <c r="H342" s="31" t="str">
        <f aca="false" t="array" ref="H342:H342">IFERROR(SMALL(IF($D$2:$D1251=D342,$A$2:$A$911*1.0001),2),"")</f>
        <v/>
      </c>
      <c r="I342" s="31" t="str">
        <f aca="false" t="array" ref="I342:I342">IFERROR(SMALL(IF($D$2:$D1251=D342,$A$2:$A$911*1.00001),3),"")</f>
        <v/>
      </c>
      <c r="J342" s="31" t="str">
        <f aca="false" t="array" ref="J342:J342">IFERROR(SMALL(IF($D$2:$D1251=D342,$A$2:$A$911*1.000001),4),"")</f>
        <v/>
      </c>
      <c r="K342" s="31" t="str">
        <f aca="false">IF(A342&lt;&gt;"", IF(COUNT(G342:J342)=4, SUM(G342:J342), "No"), "")</f>
        <v>No</v>
      </c>
      <c r="L342" s="31" t="str">
        <f aca="false">IF(A342&lt;&gt;"", IF(COUNT(G342:I342)=3, SUM(G342:I342), "No"), "")</f>
        <v>No</v>
      </c>
      <c r="M342" s="31" t="str">
        <f aca="false">IF(A342&lt;&gt;"", IF(COUNT(G342:H342)=2, SUM(G342:H342), "No"), "")</f>
        <v>No</v>
      </c>
      <c r="N342" s="31" t="str">
        <f aca="false">Table1[[#This Row],[Club]]&amp;":"&amp;Table1[[#Headers],[Male]]</f>
        <v>:Male</v>
      </c>
      <c r="P342" s="22" t="n">
        <v>341</v>
      </c>
      <c r="Q342" s="22" t="str">
        <f aca="false">IFERROR(VLOOKUP(P$1&amp;":"&amp;P342,'Finish order'!$C:$K,6,FALSE()),"")</f>
        <v/>
      </c>
      <c r="R342" s="22" t="str">
        <f aca="false">IFERROR(VLOOKUP(P$1&amp;":"&amp;P342,'Finish order'!$C:$K,9,FALSE()),"")</f>
        <v/>
      </c>
      <c r="S342" s="22" t="str">
        <f aca="false">IFERROR(VLOOKUP(P$1&amp;":"&amp;P342,'Finish order'!$C:$K,7,FALSE()),"")</f>
        <v/>
      </c>
      <c r="T342" s="30" t="str">
        <f aca="false">IFERROR(VLOOKUP(P$1&amp;":"&amp;P342,'Finish order'!$C:$K,5,FALSE()),"")</f>
        <v/>
      </c>
      <c r="U342" s="22" t="str">
        <f aca="false">IFERROR(VLOOKUP(P$1&amp;":"&amp;P342,'Finish order'!$C:$K,4,FALSE()),"")</f>
        <v/>
      </c>
      <c r="V342" s="31" t="str">
        <f aca="false" t="array" ref="V342:V342">IFERROR(SMALL(IF($S$2:$S1251=S342,$P$2:$P$911*1.001),1),"")</f>
        <v/>
      </c>
      <c r="W342" s="31" t="str">
        <f aca="false" t="array" ref="W342:W342">IFERROR(SMALL(IF($S$2:$S1251=S342,$P$2:$P$911*1.0001),2),"")</f>
        <v/>
      </c>
      <c r="X342" s="31" t="str">
        <f aca="false" t="array" ref="X342:X342">IFERROR(SMALL(IF($S$2:$S1251=S342,$P$2:$P$911*1.00001),3),"")</f>
        <v/>
      </c>
      <c r="Y342" s="31" t="str">
        <f aca="false" t="array" ref="Y342:Y342">IFERROR(SMALL(IF($S$2:$S1251=S342,$P$2:$P$911*1.000001),4),"")</f>
        <v/>
      </c>
      <c r="Z342" s="31" t="str">
        <f aca="false">IF(P342&lt;&gt;"", IF(COUNT(V342:Y342)=4, SUM(V342:Y342), "No"), "")</f>
        <v>No</v>
      </c>
      <c r="AA342" s="31" t="str">
        <f aca="false">IF(P342&lt;&gt;"", IF(COUNT(V342:X342)=3, SUM(V342:X342), "No"), "")</f>
        <v>No</v>
      </c>
      <c r="AB342" s="31" t="str">
        <f aca="false">IF(P342&lt;&gt;"", IF(COUNT(V342:W342)=2, SUM(V342:W342), "No"), "")</f>
        <v>No</v>
      </c>
      <c r="AC342" s="31" t="str">
        <f aca="false">Table4[[#This Row],[Club]]&amp;":"&amp;Table4[[#Headers],[Female]]</f>
        <v>:Female</v>
      </c>
    </row>
    <row r="343" customFormat="false" ht="15" hidden="false" customHeight="false" outlineLevel="0" collapsed="false">
      <c r="A343" s="22" t="n">
        <v>342</v>
      </c>
      <c r="B343" s="22" t="str">
        <f aca="false">IFERROR(VLOOKUP($A$1&amp;":"&amp;A343,'Finish order'!C:K,6,FALSE()),"")</f>
        <v/>
      </c>
      <c r="C343" s="22" t="str">
        <f aca="false">IFERROR(VLOOKUP(A$1&amp;":"&amp;A343,'Finish order'!$C:$K,9,FALSE()),"")</f>
        <v/>
      </c>
      <c r="D343" s="22" t="str">
        <f aca="false">IFERROR(VLOOKUP(A$1&amp;":"&amp;A343,'Finish order'!$C:$K,7,FALSE()),"")</f>
        <v/>
      </c>
      <c r="E343" s="30" t="str">
        <f aca="false">IFERROR(VLOOKUP($A$1&amp;":"&amp;A343,'Finish order'!C:K,5,FALSE()),"")</f>
        <v/>
      </c>
      <c r="F343" s="22" t="str">
        <f aca="false">IFERROR(VLOOKUP($A$1&amp;":"&amp;A343,'Finish order'!C:K,4,FALSE()),"")</f>
        <v/>
      </c>
      <c r="G343" s="31" t="str">
        <f aca="false" t="array" ref="G343:G343">IFERROR(SMALL(IF($D$2:$D1252=D343,$A$2:$A$911*1.001),1),"")</f>
        <v/>
      </c>
      <c r="H343" s="31" t="str">
        <f aca="false" t="array" ref="H343:H343">IFERROR(SMALL(IF($D$2:$D1252=D343,$A$2:$A$911*1.0001),2),"")</f>
        <v/>
      </c>
      <c r="I343" s="31" t="str">
        <f aca="false" t="array" ref="I343:I343">IFERROR(SMALL(IF($D$2:$D1252=D343,$A$2:$A$911*1.00001),3),"")</f>
        <v/>
      </c>
      <c r="J343" s="31" t="str">
        <f aca="false" t="array" ref="J343:J343">IFERROR(SMALL(IF($D$2:$D1252=D343,$A$2:$A$911*1.000001),4),"")</f>
        <v/>
      </c>
      <c r="K343" s="31" t="str">
        <f aca="false">IF(A343&lt;&gt;"", IF(COUNT(G343:J343)=4, SUM(G343:J343), "No"), "")</f>
        <v>No</v>
      </c>
      <c r="L343" s="31" t="str">
        <f aca="false">IF(A343&lt;&gt;"", IF(COUNT(G343:I343)=3, SUM(G343:I343), "No"), "")</f>
        <v>No</v>
      </c>
      <c r="M343" s="31" t="str">
        <f aca="false">IF(A343&lt;&gt;"", IF(COUNT(G343:H343)=2, SUM(G343:H343), "No"), "")</f>
        <v>No</v>
      </c>
      <c r="N343" s="31" t="str">
        <f aca="false">Table1[[#This Row],[Club]]&amp;":"&amp;Table1[[#Headers],[Male]]</f>
        <v>:Male</v>
      </c>
      <c r="P343" s="22" t="n">
        <v>342</v>
      </c>
      <c r="Q343" s="22" t="str">
        <f aca="false">IFERROR(VLOOKUP(P$1&amp;":"&amp;P343,'Finish order'!$C:$K,6,FALSE()),"")</f>
        <v/>
      </c>
      <c r="R343" s="22" t="str">
        <f aca="false">IFERROR(VLOOKUP(P$1&amp;":"&amp;P343,'Finish order'!$C:$K,9,FALSE()),"")</f>
        <v/>
      </c>
      <c r="S343" s="22" t="str">
        <f aca="false">IFERROR(VLOOKUP(P$1&amp;":"&amp;P343,'Finish order'!$C:$K,7,FALSE()),"")</f>
        <v/>
      </c>
      <c r="T343" s="30" t="str">
        <f aca="false">IFERROR(VLOOKUP(P$1&amp;":"&amp;P343,'Finish order'!$C:$K,5,FALSE()),"")</f>
        <v/>
      </c>
      <c r="U343" s="22" t="str">
        <f aca="false">IFERROR(VLOOKUP(P$1&amp;":"&amp;P343,'Finish order'!$C:$K,4,FALSE()),"")</f>
        <v/>
      </c>
      <c r="V343" s="31" t="str">
        <f aca="false" t="array" ref="V343:V343">IFERROR(SMALL(IF($S$2:$S1252=S343,$P$2:$P$911*1.001),1),"")</f>
        <v/>
      </c>
      <c r="W343" s="31" t="str">
        <f aca="false" t="array" ref="W343:W343">IFERROR(SMALL(IF($S$2:$S1252=S343,$P$2:$P$911*1.0001),2),"")</f>
        <v/>
      </c>
      <c r="X343" s="31" t="str">
        <f aca="false" t="array" ref="X343:X343">IFERROR(SMALL(IF($S$2:$S1252=S343,$P$2:$P$911*1.00001),3),"")</f>
        <v/>
      </c>
      <c r="Y343" s="31" t="str">
        <f aca="false" t="array" ref="Y343:Y343">IFERROR(SMALL(IF($S$2:$S1252=S343,$P$2:$P$911*1.000001),4),"")</f>
        <v/>
      </c>
      <c r="Z343" s="31" t="str">
        <f aca="false">IF(P343&lt;&gt;"", IF(COUNT(V343:Y343)=4, SUM(V343:Y343), "No"), "")</f>
        <v>No</v>
      </c>
      <c r="AA343" s="31" t="str">
        <f aca="false">IF(P343&lt;&gt;"", IF(COUNT(V343:X343)=3, SUM(V343:X343), "No"), "")</f>
        <v>No</v>
      </c>
      <c r="AB343" s="31" t="str">
        <f aca="false">IF(P343&lt;&gt;"", IF(COUNT(V343:W343)=2, SUM(V343:W343), "No"), "")</f>
        <v>No</v>
      </c>
      <c r="AC343" s="31" t="str">
        <f aca="false">Table4[[#This Row],[Club]]&amp;":"&amp;Table4[[#Headers],[Female]]</f>
        <v>:Female</v>
      </c>
    </row>
    <row r="344" customFormat="false" ht="15" hidden="false" customHeight="false" outlineLevel="0" collapsed="false">
      <c r="A344" s="22" t="n">
        <v>343</v>
      </c>
      <c r="B344" s="22" t="str">
        <f aca="false">IFERROR(VLOOKUP($A$1&amp;":"&amp;A344,'Finish order'!C:K,6,FALSE()),"")</f>
        <v/>
      </c>
      <c r="C344" s="22" t="str">
        <f aca="false">IFERROR(VLOOKUP(A$1&amp;":"&amp;A344,'Finish order'!$C:$K,9,FALSE()),"")</f>
        <v/>
      </c>
      <c r="D344" s="22" t="str">
        <f aca="false">IFERROR(VLOOKUP(A$1&amp;":"&amp;A344,'Finish order'!$C:$K,7,FALSE()),"")</f>
        <v/>
      </c>
      <c r="E344" s="30" t="str">
        <f aca="false">IFERROR(VLOOKUP($A$1&amp;":"&amp;A344,'Finish order'!C:K,5,FALSE()),"")</f>
        <v/>
      </c>
      <c r="F344" s="22" t="str">
        <f aca="false">IFERROR(VLOOKUP($A$1&amp;":"&amp;A344,'Finish order'!C:K,4,FALSE()),"")</f>
        <v/>
      </c>
      <c r="G344" s="31" t="str">
        <f aca="false" t="array" ref="G344:G344">IFERROR(SMALL(IF($D$2:$D1253=D344,$A$2:$A$911*1.001),1),"")</f>
        <v/>
      </c>
      <c r="H344" s="31" t="str">
        <f aca="false" t="array" ref="H344:H344">IFERROR(SMALL(IF($D$2:$D1253=D344,$A$2:$A$911*1.0001),2),"")</f>
        <v/>
      </c>
      <c r="I344" s="31" t="str">
        <f aca="false" t="array" ref="I344:I344">IFERROR(SMALL(IF($D$2:$D1253=D344,$A$2:$A$911*1.00001),3),"")</f>
        <v/>
      </c>
      <c r="J344" s="31" t="str">
        <f aca="false" t="array" ref="J344:J344">IFERROR(SMALL(IF($D$2:$D1253=D344,$A$2:$A$911*1.000001),4),"")</f>
        <v/>
      </c>
      <c r="K344" s="31" t="str">
        <f aca="false">IF(A344&lt;&gt;"", IF(COUNT(G344:J344)=4, SUM(G344:J344), "No"), "")</f>
        <v>No</v>
      </c>
      <c r="L344" s="31" t="str">
        <f aca="false">IF(A344&lt;&gt;"", IF(COUNT(G344:I344)=3, SUM(G344:I344), "No"), "")</f>
        <v>No</v>
      </c>
      <c r="M344" s="31" t="str">
        <f aca="false">IF(A344&lt;&gt;"", IF(COUNT(G344:H344)=2, SUM(G344:H344), "No"), "")</f>
        <v>No</v>
      </c>
      <c r="N344" s="31" t="str">
        <f aca="false">Table1[[#This Row],[Club]]&amp;":"&amp;Table1[[#Headers],[Male]]</f>
        <v>:Male</v>
      </c>
      <c r="P344" s="22" t="n">
        <v>343</v>
      </c>
      <c r="Q344" s="22" t="str">
        <f aca="false">IFERROR(VLOOKUP(P$1&amp;":"&amp;P344,'Finish order'!$C:$K,6,FALSE()),"")</f>
        <v/>
      </c>
      <c r="R344" s="22" t="str">
        <f aca="false">IFERROR(VLOOKUP(P$1&amp;":"&amp;P344,'Finish order'!$C:$K,9,FALSE()),"")</f>
        <v/>
      </c>
      <c r="S344" s="22" t="str">
        <f aca="false">IFERROR(VLOOKUP(P$1&amp;":"&amp;P344,'Finish order'!$C:$K,7,FALSE()),"")</f>
        <v/>
      </c>
      <c r="T344" s="30" t="str">
        <f aca="false">IFERROR(VLOOKUP(P$1&amp;":"&amp;P344,'Finish order'!$C:$K,5,FALSE()),"")</f>
        <v/>
      </c>
      <c r="U344" s="22" t="str">
        <f aca="false">IFERROR(VLOOKUP(P$1&amp;":"&amp;P344,'Finish order'!$C:$K,4,FALSE()),"")</f>
        <v/>
      </c>
      <c r="V344" s="31" t="str">
        <f aca="false" t="array" ref="V344:V344">IFERROR(SMALL(IF($S$2:$S1253=S344,$P$2:$P$911*1.001),1),"")</f>
        <v/>
      </c>
      <c r="W344" s="31" t="str">
        <f aca="false" t="array" ref="W344:W344">IFERROR(SMALL(IF($S$2:$S1253=S344,$P$2:$P$911*1.0001),2),"")</f>
        <v/>
      </c>
      <c r="X344" s="31" t="str">
        <f aca="false" t="array" ref="X344:X344">IFERROR(SMALL(IF($S$2:$S1253=S344,$P$2:$P$911*1.00001),3),"")</f>
        <v/>
      </c>
      <c r="Y344" s="31" t="str">
        <f aca="false" t="array" ref="Y344:Y344">IFERROR(SMALL(IF($S$2:$S1253=S344,$P$2:$P$911*1.000001),4),"")</f>
        <v/>
      </c>
      <c r="Z344" s="31" t="str">
        <f aca="false">IF(P344&lt;&gt;"", IF(COUNT(V344:Y344)=4, SUM(V344:Y344), "No"), "")</f>
        <v>No</v>
      </c>
      <c r="AA344" s="31" t="str">
        <f aca="false">IF(P344&lt;&gt;"", IF(COUNT(V344:X344)=3, SUM(V344:X344), "No"), "")</f>
        <v>No</v>
      </c>
      <c r="AB344" s="31" t="str">
        <f aca="false">IF(P344&lt;&gt;"", IF(COUNT(V344:W344)=2, SUM(V344:W344), "No"), "")</f>
        <v>No</v>
      </c>
      <c r="AC344" s="31" t="str">
        <f aca="false">Table4[[#This Row],[Club]]&amp;":"&amp;Table4[[#Headers],[Female]]</f>
        <v>:Female</v>
      </c>
    </row>
    <row r="345" customFormat="false" ht="15" hidden="false" customHeight="false" outlineLevel="0" collapsed="false">
      <c r="A345" s="22" t="n">
        <v>344</v>
      </c>
      <c r="B345" s="22" t="str">
        <f aca="false">IFERROR(VLOOKUP($A$1&amp;":"&amp;A345,'Finish order'!C:K,6,FALSE()),"")</f>
        <v/>
      </c>
      <c r="C345" s="22" t="str">
        <f aca="false">IFERROR(VLOOKUP(A$1&amp;":"&amp;A345,'Finish order'!$C:$K,9,FALSE()),"")</f>
        <v/>
      </c>
      <c r="D345" s="22" t="str">
        <f aca="false">IFERROR(VLOOKUP(A$1&amp;":"&amp;A345,'Finish order'!$C:$K,7,FALSE()),"")</f>
        <v/>
      </c>
      <c r="E345" s="30" t="str">
        <f aca="false">IFERROR(VLOOKUP($A$1&amp;":"&amp;A345,'Finish order'!C:K,5,FALSE()),"")</f>
        <v/>
      </c>
      <c r="F345" s="22" t="str">
        <f aca="false">IFERROR(VLOOKUP($A$1&amp;":"&amp;A345,'Finish order'!C:K,4,FALSE()),"")</f>
        <v/>
      </c>
      <c r="G345" s="31" t="str">
        <f aca="false" t="array" ref="G345:G345">IFERROR(SMALL(IF($D$2:$D1254=D345,$A$2:$A$911*1.001),1),"")</f>
        <v/>
      </c>
      <c r="H345" s="31" t="str">
        <f aca="false" t="array" ref="H345:H345">IFERROR(SMALL(IF($D$2:$D1254=D345,$A$2:$A$911*1.0001),2),"")</f>
        <v/>
      </c>
      <c r="I345" s="31" t="str">
        <f aca="false" t="array" ref="I345:I345">IFERROR(SMALL(IF($D$2:$D1254=D345,$A$2:$A$911*1.00001),3),"")</f>
        <v/>
      </c>
      <c r="J345" s="31" t="str">
        <f aca="false" t="array" ref="J345:J345">IFERROR(SMALL(IF($D$2:$D1254=D345,$A$2:$A$911*1.000001),4),"")</f>
        <v/>
      </c>
      <c r="K345" s="31" t="str">
        <f aca="false">IF(A345&lt;&gt;"", IF(COUNT(G345:J345)=4, SUM(G345:J345), "No"), "")</f>
        <v>No</v>
      </c>
      <c r="L345" s="31" t="str">
        <f aca="false">IF(A345&lt;&gt;"", IF(COUNT(G345:I345)=3, SUM(G345:I345), "No"), "")</f>
        <v>No</v>
      </c>
      <c r="M345" s="31" t="str">
        <f aca="false">IF(A345&lt;&gt;"", IF(COUNT(G345:H345)=2, SUM(G345:H345), "No"), "")</f>
        <v>No</v>
      </c>
      <c r="N345" s="31" t="str">
        <f aca="false">Table1[[#This Row],[Club]]&amp;":"&amp;Table1[[#Headers],[Male]]</f>
        <v>:Male</v>
      </c>
      <c r="P345" s="22" t="n">
        <v>344</v>
      </c>
      <c r="Q345" s="22" t="str">
        <f aca="false">IFERROR(VLOOKUP(P$1&amp;":"&amp;P345,'Finish order'!$C:$K,6,FALSE()),"")</f>
        <v/>
      </c>
      <c r="R345" s="22" t="str">
        <f aca="false">IFERROR(VLOOKUP(P$1&amp;":"&amp;P345,'Finish order'!$C:$K,9,FALSE()),"")</f>
        <v/>
      </c>
      <c r="S345" s="22" t="str">
        <f aca="false">IFERROR(VLOOKUP(P$1&amp;":"&amp;P345,'Finish order'!$C:$K,7,FALSE()),"")</f>
        <v/>
      </c>
      <c r="T345" s="30" t="str">
        <f aca="false">IFERROR(VLOOKUP(P$1&amp;":"&amp;P345,'Finish order'!$C:$K,5,FALSE()),"")</f>
        <v/>
      </c>
      <c r="U345" s="22" t="str">
        <f aca="false">IFERROR(VLOOKUP(P$1&amp;":"&amp;P345,'Finish order'!$C:$K,4,FALSE()),"")</f>
        <v/>
      </c>
      <c r="V345" s="31" t="str">
        <f aca="false" t="array" ref="V345:V345">IFERROR(SMALL(IF($S$2:$S1254=S345,$P$2:$P$911*1.001),1),"")</f>
        <v/>
      </c>
      <c r="W345" s="31" t="str">
        <f aca="false" t="array" ref="W345:W345">IFERROR(SMALL(IF($S$2:$S1254=S345,$P$2:$P$911*1.0001),2),"")</f>
        <v/>
      </c>
      <c r="X345" s="31" t="str">
        <f aca="false" t="array" ref="X345:X345">IFERROR(SMALL(IF($S$2:$S1254=S345,$P$2:$P$911*1.00001),3),"")</f>
        <v/>
      </c>
      <c r="Y345" s="31" t="str">
        <f aca="false" t="array" ref="Y345:Y345">IFERROR(SMALL(IF($S$2:$S1254=S345,$P$2:$P$911*1.000001),4),"")</f>
        <v/>
      </c>
      <c r="Z345" s="31" t="str">
        <f aca="false">IF(P345&lt;&gt;"", IF(COUNT(V345:Y345)=4, SUM(V345:Y345), "No"), "")</f>
        <v>No</v>
      </c>
      <c r="AA345" s="31" t="str">
        <f aca="false">IF(P345&lt;&gt;"", IF(COUNT(V345:X345)=3, SUM(V345:X345), "No"), "")</f>
        <v>No</v>
      </c>
      <c r="AB345" s="31" t="str">
        <f aca="false">IF(P345&lt;&gt;"", IF(COUNT(V345:W345)=2, SUM(V345:W345), "No"), "")</f>
        <v>No</v>
      </c>
      <c r="AC345" s="31" t="str">
        <f aca="false">Table4[[#This Row],[Club]]&amp;":"&amp;Table4[[#Headers],[Female]]</f>
        <v>:Female</v>
      </c>
    </row>
    <row r="346" customFormat="false" ht="15" hidden="false" customHeight="false" outlineLevel="0" collapsed="false">
      <c r="A346" s="22" t="n">
        <v>345</v>
      </c>
      <c r="B346" s="22" t="str">
        <f aca="false">IFERROR(VLOOKUP($A$1&amp;":"&amp;A346,'Finish order'!C:K,6,FALSE()),"")</f>
        <v/>
      </c>
      <c r="C346" s="22" t="str">
        <f aca="false">IFERROR(VLOOKUP(A$1&amp;":"&amp;A346,'Finish order'!$C:$K,9,FALSE()),"")</f>
        <v/>
      </c>
      <c r="D346" s="22" t="str">
        <f aca="false">IFERROR(VLOOKUP(A$1&amp;":"&amp;A346,'Finish order'!$C:$K,7,FALSE()),"")</f>
        <v/>
      </c>
      <c r="E346" s="30" t="str">
        <f aca="false">IFERROR(VLOOKUP($A$1&amp;":"&amp;A346,'Finish order'!C:K,5,FALSE()),"")</f>
        <v/>
      </c>
      <c r="F346" s="22" t="str">
        <f aca="false">IFERROR(VLOOKUP($A$1&amp;":"&amp;A346,'Finish order'!C:K,4,FALSE()),"")</f>
        <v/>
      </c>
      <c r="G346" s="31" t="str">
        <f aca="false" t="array" ref="G346:G346">IFERROR(SMALL(IF($D$2:$D1255=D346,$A$2:$A$911*1.001),1),"")</f>
        <v/>
      </c>
      <c r="H346" s="31" t="str">
        <f aca="false" t="array" ref="H346:H346">IFERROR(SMALL(IF($D$2:$D1255=D346,$A$2:$A$911*1.0001),2),"")</f>
        <v/>
      </c>
      <c r="I346" s="31" t="str">
        <f aca="false" t="array" ref="I346:I346">IFERROR(SMALL(IF($D$2:$D1255=D346,$A$2:$A$911*1.00001),3),"")</f>
        <v/>
      </c>
      <c r="J346" s="31" t="str">
        <f aca="false" t="array" ref="J346:J346">IFERROR(SMALL(IF($D$2:$D1255=D346,$A$2:$A$911*1.000001),4),"")</f>
        <v/>
      </c>
      <c r="K346" s="31" t="str">
        <f aca="false">IF(A346&lt;&gt;"", IF(COUNT(G346:J346)=4, SUM(G346:J346), "No"), "")</f>
        <v>No</v>
      </c>
      <c r="L346" s="31" t="str">
        <f aca="false">IF(A346&lt;&gt;"", IF(COUNT(G346:I346)=3, SUM(G346:I346), "No"), "")</f>
        <v>No</v>
      </c>
      <c r="M346" s="31" t="str">
        <f aca="false">IF(A346&lt;&gt;"", IF(COUNT(G346:H346)=2, SUM(G346:H346), "No"), "")</f>
        <v>No</v>
      </c>
      <c r="N346" s="31" t="str">
        <f aca="false">Table1[[#This Row],[Club]]&amp;":"&amp;Table1[[#Headers],[Male]]</f>
        <v>:Male</v>
      </c>
      <c r="P346" s="22" t="n">
        <v>345</v>
      </c>
      <c r="Q346" s="22" t="str">
        <f aca="false">IFERROR(VLOOKUP(P$1&amp;":"&amp;P346,'Finish order'!$C:$K,6,FALSE()),"")</f>
        <v/>
      </c>
      <c r="R346" s="22" t="str">
        <f aca="false">IFERROR(VLOOKUP(P$1&amp;":"&amp;P346,'Finish order'!$C:$K,9,FALSE()),"")</f>
        <v/>
      </c>
      <c r="S346" s="22" t="str">
        <f aca="false">IFERROR(VLOOKUP(P$1&amp;":"&amp;P346,'Finish order'!$C:$K,7,FALSE()),"")</f>
        <v/>
      </c>
      <c r="T346" s="30" t="str">
        <f aca="false">IFERROR(VLOOKUP(P$1&amp;":"&amp;P346,'Finish order'!$C:$K,5,FALSE()),"")</f>
        <v/>
      </c>
      <c r="U346" s="22" t="str">
        <f aca="false">IFERROR(VLOOKUP(P$1&amp;":"&amp;P346,'Finish order'!$C:$K,4,FALSE()),"")</f>
        <v/>
      </c>
      <c r="V346" s="31" t="str">
        <f aca="false" t="array" ref="V346:V346">IFERROR(SMALL(IF($S$2:$S1255=S346,$P$2:$P$911*1.001),1),"")</f>
        <v/>
      </c>
      <c r="W346" s="31" t="str">
        <f aca="false" t="array" ref="W346:W346">IFERROR(SMALL(IF($S$2:$S1255=S346,$P$2:$P$911*1.0001),2),"")</f>
        <v/>
      </c>
      <c r="X346" s="31" t="str">
        <f aca="false" t="array" ref="X346:X346">IFERROR(SMALL(IF($S$2:$S1255=S346,$P$2:$P$911*1.00001),3),"")</f>
        <v/>
      </c>
      <c r="Y346" s="31" t="str">
        <f aca="false" t="array" ref="Y346:Y346">IFERROR(SMALL(IF($S$2:$S1255=S346,$P$2:$P$911*1.000001),4),"")</f>
        <v/>
      </c>
      <c r="Z346" s="31" t="str">
        <f aca="false">IF(P346&lt;&gt;"", IF(COUNT(V346:Y346)=4, SUM(V346:Y346), "No"), "")</f>
        <v>No</v>
      </c>
      <c r="AA346" s="31" t="str">
        <f aca="false">IF(P346&lt;&gt;"", IF(COUNT(V346:X346)=3, SUM(V346:X346), "No"), "")</f>
        <v>No</v>
      </c>
      <c r="AB346" s="31" t="str">
        <f aca="false">IF(P346&lt;&gt;"", IF(COUNT(V346:W346)=2, SUM(V346:W346), "No"), "")</f>
        <v>No</v>
      </c>
      <c r="AC346" s="31" t="str">
        <f aca="false">Table4[[#This Row],[Club]]&amp;":"&amp;Table4[[#Headers],[Female]]</f>
        <v>:Female</v>
      </c>
    </row>
    <row r="347" customFormat="false" ht="15" hidden="false" customHeight="false" outlineLevel="0" collapsed="false">
      <c r="A347" s="22" t="n">
        <v>346</v>
      </c>
      <c r="B347" s="22" t="str">
        <f aca="false">IFERROR(VLOOKUP($A$1&amp;":"&amp;A347,'Finish order'!C:K,6,FALSE()),"")</f>
        <v/>
      </c>
      <c r="C347" s="22" t="str">
        <f aca="false">IFERROR(VLOOKUP(A$1&amp;":"&amp;A347,'Finish order'!$C:$K,9,FALSE()),"")</f>
        <v/>
      </c>
      <c r="D347" s="22" t="str">
        <f aca="false">IFERROR(VLOOKUP(A$1&amp;":"&amp;A347,'Finish order'!$C:$K,7,FALSE()),"")</f>
        <v/>
      </c>
      <c r="E347" s="30" t="str">
        <f aca="false">IFERROR(VLOOKUP($A$1&amp;":"&amp;A347,'Finish order'!C:K,5,FALSE()),"")</f>
        <v/>
      </c>
      <c r="F347" s="22" t="str">
        <f aca="false">IFERROR(VLOOKUP($A$1&amp;":"&amp;A347,'Finish order'!C:K,4,FALSE()),"")</f>
        <v/>
      </c>
      <c r="G347" s="31" t="str">
        <f aca="false" t="array" ref="G347:G347">IFERROR(SMALL(IF($D$2:$D1256=D347,$A$2:$A$911*1.001),1),"")</f>
        <v/>
      </c>
      <c r="H347" s="31" t="str">
        <f aca="false" t="array" ref="H347:H347">IFERROR(SMALL(IF($D$2:$D1256=D347,$A$2:$A$911*1.0001),2),"")</f>
        <v/>
      </c>
      <c r="I347" s="31" t="str">
        <f aca="false" t="array" ref="I347:I347">IFERROR(SMALL(IF($D$2:$D1256=D347,$A$2:$A$911*1.00001),3),"")</f>
        <v/>
      </c>
      <c r="J347" s="31" t="str">
        <f aca="false" t="array" ref="J347:J347">IFERROR(SMALL(IF($D$2:$D1256=D347,$A$2:$A$911*1.000001),4),"")</f>
        <v/>
      </c>
      <c r="K347" s="31" t="str">
        <f aca="false">IF(A347&lt;&gt;"", IF(COUNT(G347:J347)=4, SUM(G347:J347), "No"), "")</f>
        <v>No</v>
      </c>
      <c r="L347" s="31" t="str">
        <f aca="false">IF(A347&lt;&gt;"", IF(COUNT(G347:I347)=3, SUM(G347:I347), "No"), "")</f>
        <v>No</v>
      </c>
      <c r="M347" s="31" t="str">
        <f aca="false">IF(A347&lt;&gt;"", IF(COUNT(G347:H347)=2, SUM(G347:H347), "No"), "")</f>
        <v>No</v>
      </c>
      <c r="N347" s="31" t="str">
        <f aca="false">Table1[[#This Row],[Club]]&amp;":"&amp;Table1[[#Headers],[Male]]</f>
        <v>:Male</v>
      </c>
      <c r="P347" s="22" t="n">
        <v>346</v>
      </c>
      <c r="Q347" s="22" t="str">
        <f aca="false">IFERROR(VLOOKUP(P$1&amp;":"&amp;P347,'Finish order'!$C:$K,6,FALSE()),"")</f>
        <v/>
      </c>
      <c r="R347" s="22" t="str">
        <f aca="false">IFERROR(VLOOKUP(P$1&amp;":"&amp;P347,'Finish order'!$C:$K,9,FALSE()),"")</f>
        <v/>
      </c>
      <c r="S347" s="22" t="str">
        <f aca="false">IFERROR(VLOOKUP(P$1&amp;":"&amp;P347,'Finish order'!$C:$K,7,FALSE()),"")</f>
        <v/>
      </c>
      <c r="T347" s="30" t="str">
        <f aca="false">IFERROR(VLOOKUP(P$1&amp;":"&amp;P347,'Finish order'!$C:$K,5,FALSE()),"")</f>
        <v/>
      </c>
      <c r="U347" s="22" t="str">
        <f aca="false">IFERROR(VLOOKUP(P$1&amp;":"&amp;P347,'Finish order'!$C:$K,4,FALSE()),"")</f>
        <v/>
      </c>
      <c r="V347" s="31" t="str">
        <f aca="false" t="array" ref="V347:V347">IFERROR(SMALL(IF($S$2:$S1256=S347,$P$2:$P$911*1.001),1),"")</f>
        <v/>
      </c>
      <c r="W347" s="31" t="str">
        <f aca="false" t="array" ref="W347:W347">IFERROR(SMALL(IF($S$2:$S1256=S347,$P$2:$P$911*1.0001),2),"")</f>
        <v/>
      </c>
      <c r="X347" s="31" t="str">
        <f aca="false" t="array" ref="X347:X347">IFERROR(SMALL(IF($S$2:$S1256=S347,$P$2:$P$911*1.00001),3),"")</f>
        <v/>
      </c>
      <c r="Y347" s="31" t="str">
        <f aca="false" t="array" ref="Y347:Y347">IFERROR(SMALL(IF($S$2:$S1256=S347,$P$2:$P$911*1.000001),4),"")</f>
        <v/>
      </c>
      <c r="Z347" s="31" t="str">
        <f aca="false">IF(P347&lt;&gt;"", IF(COUNT(V347:Y347)=4, SUM(V347:Y347), "No"), "")</f>
        <v>No</v>
      </c>
      <c r="AA347" s="31" t="str">
        <f aca="false">IF(P347&lt;&gt;"", IF(COUNT(V347:X347)=3, SUM(V347:X347), "No"), "")</f>
        <v>No</v>
      </c>
      <c r="AB347" s="31" t="str">
        <f aca="false">IF(P347&lt;&gt;"", IF(COUNT(V347:W347)=2, SUM(V347:W347), "No"), "")</f>
        <v>No</v>
      </c>
      <c r="AC347" s="31" t="str">
        <f aca="false">Table4[[#This Row],[Club]]&amp;":"&amp;Table4[[#Headers],[Female]]</f>
        <v>:Female</v>
      </c>
    </row>
    <row r="348" customFormat="false" ht="15" hidden="false" customHeight="false" outlineLevel="0" collapsed="false">
      <c r="A348" s="22" t="n">
        <v>347</v>
      </c>
      <c r="B348" s="22" t="str">
        <f aca="false">IFERROR(VLOOKUP($A$1&amp;":"&amp;A348,'Finish order'!C:K,6,FALSE()),"")</f>
        <v/>
      </c>
      <c r="C348" s="22" t="str">
        <f aca="false">IFERROR(VLOOKUP(A$1&amp;":"&amp;A348,'Finish order'!$C:$K,9,FALSE()),"")</f>
        <v/>
      </c>
      <c r="D348" s="22" t="str">
        <f aca="false">IFERROR(VLOOKUP(A$1&amp;":"&amp;A348,'Finish order'!$C:$K,7,FALSE()),"")</f>
        <v/>
      </c>
      <c r="E348" s="30" t="str">
        <f aca="false">IFERROR(VLOOKUP($A$1&amp;":"&amp;A348,'Finish order'!C:K,5,FALSE()),"")</f>
        <v/>
      </c>
      <c r="F348" s="22" t="str">
        <f aca="false">IFERROR(VLOOKUP($A$1&amp;":"&amp;A348,'Finish order'!C:K,4,FALSE()),"")</f>
        <v/>
      </c>
      <c r="G348" s="31" t="str">
        <f aca="false" t="array" ref="G348:G348">IFERROR(SMALL(IF($D$2:$D1257=D348,$A$2:$A$911*1.001),1),"")</f>
        <v/>
      </c>
      <c r="H348" s="31" t="str">
        <f aca="false" t="array" ref="H348:H348">IFERROR(SMALL(IF($D$2:$D1257=D348,$A$2:$A$911*1.0001),2),"")</f>
        <v/>
      </c>
      <c r="I348" s="31" t="str">
        <f aca="false" t="array" ref="I348:I348">IFERROR(SMALL(IF($D$2:$D1257=D348,$A$2:$A$911*1.00001),3),"")</f>
        <v/>
      </c>
      <c r="J348" s="31" t="str">
        <f aca="false" t="array" ref="J348:J348">IFERROR(SMALL(IF($D$2:$D1257=D348,$A$2:$A$911*1.000001),4),"")</f>
        <v/>
      </c>
      <c r="K348" s="31" t="str">
        <f aca="false">IF(A348&lt;&gt;"", IF(COUNT(G348:J348)=4, SUM(G348:J348), "No"), "")</f>
        <v>No</v>
      </c>
      <c r="L348" s="31" t="str">
        <f aca="false">IF(A348&lt;&gt;"", IF(COUNT(G348:I348)=3, SUM(G348:I348), "No"), "")</f>
        <v>No</v>
      </c>
      <c r="M348" s="31" t="str">
        <f aca="false">IF(A348&lt;&gt;"", IF(COUNT(G348:H348)=2, SUM(G348:H348), "No"), "")</f>
        <v>No</v>
      </c>
      <c r="N348" s="31" t="str">
        <f aca="false">Table1[[#This Row],[Club]]&amp;":"&amp;Table1[[#Headers],[Male]]</f>
        <v>:Male</v>
      </c>
      <c r="P348" s="22" t="n">
        <v>347</v>
      </c>
      <c r="Q348" s="22" t="str">
        <f aca="false">IFERROR(VLOOKUP(P$1&amp;":"&amp;P348,'Finish order'!$C:$K,6,FALSE()),"")</f>
        <v/>
      </c>
      <c r="R348" s="22" t="str">
        <f aca="false">IFERROR(VLOOKUP(P$1&amp;":"&amp;P348,'Finish order'!$C:$K,9,FALSE()),"")</f>
        <v/>
      </c>
      <c r="S348" s="22" t="str">
        <f aca="false">IFERROR(VLOOKUP(P$1&amp;":"&amp;P348,'Finish order'!$C:$K,7,FALSE()),"")</f>
        <v/>
      </c>
      <c r="T348" s="30" t="str">
        <f aca="false">IFERROR(VLOOKUP(P$1&amp;":"&amp;P348,'Finish order'!$C:$K,5,FALSE()),"")</f>
        <v/>
      </c>
      <c r="U348" s="22" t="str">
        <f aca="false">IFERROR(VLOOKUP(P$1&amp;":"&amp;P348,'Finish order'!$C:$K,4,FALSE()),"")</f>
        <v/>
      </c>
      <c r="V348" s="31" t="str">
        <f aca="false" t="array" ref="V348:V348">IFERROR(SMALL(IF($S$2:$S1257=S348,$P$2:$P$911*1.001),1),"")</f>
        <v/>
      </c>
      <c r="W348" s="31" t="str">
        <f aca="false" t="array" ref="W348:W348">IFERROR(SMALL(IF($S$2:$S1257=S348,$P$2:$P$911*1.0001),2),"")</f>
        <v/>
      </c>
      <c r="X348" s="31" t="str">
        <f aca="false" t="array" ref="X348:X348">IFERROR(SMALL(IF($S$2:$S1257=S348,$P$2:$P$911*1.00001),3),"")</f>
        <v/>
      </c>
      <c r="Y348" s="31" t="str">
        <f aca="false" t="array" ref="Y348:Y348">IFERROR(SMALL(IF($S$2:$S1257=S348,$P$2:$P$911*1.000001),4),"")</f>
        <v/>
      </c>
      <c r="Z348" s="31" t="str">
        <f aca="false">IF(P348&lt;&gt;"", IF(COUNT(V348:Y348)=4, SUM(V348:Y348), "No"), "")</f>
        <v>No</v>
      </c>
      <c r="AA348" s="31" t="str">
        <f aca="false">IF(P348&lt;&gt;"", IF(COUNT(V348:X348)=3, SUM(V348:X348), "No"), "")</f>
        <v>No</v>
      </c>
      <c r="AB348" s="31" t="str">
        <f aca="false">IF(P348&lt;&gt;"", IF(COUNT(V348:W348)=2, SUM(V348:W348), "No"), "")</f>
        <v>No</v>
      </c>
      <c r="AC348" s="31" t="str">
        <f aca="false">Table4[[#This Row],[Club]]&amp;":"&amp;Table4[[#Headers],[Female]]</f>
        <v>:Female</v>
      </c>
    </row>
    <row r="349" customFormat="false" ht="15" hidden="false" customHeight="false" outlineLevel="0" collapsed="false">
      <c r="A349" s="22" t="n">
        <v>348</v>
      </c>
      <c r="B349" s="22" t="str">
        <f aca="false">IFERROR(VLOOKUP($A$1&amp;":"&amp;A349,'Finish order'!C:K,6,FALSE()),"")</f>
        <v/>
      </c>
      <c r="C349" s="22" t="str">
        <f aca="false">IFERROR(VLOOKUP(A$1&amp;":"&amp;A349,'Finish order'!$C:$K,9,FALSE()),"")</f>
        <v/>
      </c>
      <c r="D349" s="22" t="str">
        <f aca="false">IFERROR(VLOOKUP(A$1&amp;":"&amp;A349,'Finish order'!$C:$K,7,FALSE()),"")</f>
        <v/>
      </c>
      <c r="E349" s="30" t="str">
        <f aca="false">IFERROR(VLOOKUP($A$1&amp;":"&amp;A349,'Finish order'!C:K,5,FALSE()),"")</f>
        <v/>
      </c>
      <c r="F349" s="22" t="str">
        <f aca="false">IFERROR(VLOOKUP($A$1&amp;":"&amp;A349,'Finish order'!C:K,4,FALSE()),"")</f>
        <v/>
      </c>
      <c r="G349" s="31" t="str">
        <f aca="false" t="array" ref="G349:G349">IFERROR(SMALL(IF($D$2:$D1258=D349,$A$2:$A$911*1.001),1),"")</f>
        <v/>
      </c>
      <c r="H349" s="31" t="str">
        <f aca="false" t="array" ref="H349:H349">IFERROR(SMALL(IF($D$2:$D1258=D349,$A$2:$A$911*1.0001),2),"")</f>
        <v/>
      </c>
      <c r="I349" s="31" t="str">
        <f aca="false" t="array" ref="I349:I349">IFERROR(SMALL(IF($D$2:$D1258=D349,$A$2:$A$911*1.00001),3),"")</f>
        <v/>
      </c>
      <c r="J349" s="31" t="str">
        <f aca="false" t="array" ref="J349:J349">IFERROR(SMALL(IF($D$2:$D1258=D349,$A$2:$A$911*1.000001),4),"")</f>
        <v/>
      </c>
      <c r="K349" s="31" t="str">
        <f aca="false">IF(A349&lt;&gt;"", IF(COUNT(G349:J349)=4, SUM(G349:J349), "No"), "")</f>
        <v>No</v>
      </c>
      <c r="L349" s="31" t="str">
        <f aca="false">IF(A349&lt;&gt;"", IF(COUNT(G349:I349)=3, SUM(G349:I349), "No"), "")</f>
        <v>No</v>
      </c>
      <c r="M349" s="31" t="str">
        <f aca="false">IF(A349&lt;&gt;"", IF(COUNT(G349:H349)=2, SUM(G349:H349), "No"), "")</f>
        <v>No</v>
      </c>
      <c r="N349" s="31" t="str">
        <f aca="false">Table1[[#This Row],[Club]]&amp;":"&amp;Table1[[#Headers],[Male]]</f>
        <v>:Male</v>
      </c>
      <c r="P349" s="22" t="n">
        <v>348</v>
      </c>
      <c r="Q349" s="22" t="str">
        <f aca="false">IFERROR(VLOOKUP(P$1&amp;":"&amp;P349,'Finish order'!$C:$K,6,FALSE()),"")</f>
        <v/>
      </c>
      <c r="R349" s="22" t="str">
        <f aca="false">IFERROR(VLOOKUP(P$1&amp;":"&amp;P349,'Finish order'!$C:$K,9,FALSE()),"")</f>
        <v/>
      </c>
      <c r="S349" s="22" t="str">
        <f aca="false">IFERROR(VLOOKUP(P$1&amp;":"&amp;P349,'Finish order'!$C:$K,7,FALSE()),"")</f>
        <v/>
      </c>
      <c r="T349" s="30" t="str">
        <f aca="false">IFERROR(VLOOKUP(P$1&amp;":"&amp;P349,'Finish order'!$C:$K,5,FALSE()),"")</f>
        <v/>
      </c>
      <c r="U349" s="22" t="str">
        <f aca="false">IFERROR(VLOOKUP(P$1&amp;":"&amp;P349,'Finish order'!$C:$K,4,FALSE()),"")</f>
        <v/>
      </c>
      <c r="V349" s="31" t="str">
        <f aca="false" t="array" ref="V349:V349">IFERROR(SMALL(IF($S$2:$S1258=S349,$P$2:$P$911*1.001),1),"")</f>
        <v/>
      </c>
      <c r="W349" s="31" t="str">
        <f aca="false" t="array" ref="W349:W349">IFERROR(SMALL(IF($S$2:$S1258=S349,$P$2:$P$911*1.0001),2),"")</f>
        <v/>
      </c>
      <c r="X349" s="31" t="str">
        <f aca="false" t="array" ref="X349:X349">IFERROR(SMALL(IF($S$2:$S1258=S349,$P$2:$P$911*1.00001),3),"")</f>
        <v/>
      </c>
      <c r="Y349" s="31" t="str">
        <f aca="false" t="array" ref="Y349:Y349">IFERROR(SMALL(IF($S$2:$S1258=S349,$P$2:$P$911*1.000001),4),"")</f>
        <v/>
      </c>
      <c r="Z349" s="31" t="str">
        <f aca="false">IF(P349&lt;&gt;"", IF(COUNT(V349:Y349)=4, SUM(V349:Y349), "No"), "")</f>
        <v>No</v>
      </c>
      <c r="AA349" s="31" t="str">
        <f aca="false">IF(P349&lt;&gt;"", IF(COUNT(V349:X349)=3, SUM(V349:X349), "No"), "")</f>
        <v>No</v>
      </c>
      <c r="AB349" s="31" t="str">
        <f aca="false">IF(P349&lt;&gt;"", IF(COUNT(V349:W349)=2, SUM(V349:W349), "No"), "")</f>
        <v>No</v>
      </c>
      <c r="AC349" s="31" t="str">
        <f aca="false">Table4[[#This Row],[Club]]&amp;":"&amp;Table4[[#Headers],[Female]]</f>
        <v>:Female</v>
      </c>
    </row>
    <row r="350" customFormat="false" ht="15" hidden="false" customHeight="false" outlineLevel="0" collapsed="false">
      <c r="A350" s="22" t="n">
        <v>349</v>
      </c>
      <c r="B350" s="22" t="str">
        <f aca="false">IFERROR(VLOOKUP($A$1&amp;":"&amp;A350,'Finish order'!C:K,6,FALSE()),"")</f>
        <v/>
      </c>
      <c r="C350" s="22" t="str">
        <f aca="false">IFERROR(VLOOKUP(A$1&amp;":"&amp;A350,'Finish order'!$C:$K,9,FALSE()),"")</f>
        <v/>
      </c>
      <c r="D350" s="22" t="str">
        <f aca="false">IFERROR(VLOOKUP(A$1&amp;":"&amp;A350,'Finish order'!$C:$K,7,FALSE()),"")</f>
        <v/>
      </c>
      <c r="E350" s="30" t="str">
        <f aca="false">IFERROR(VLOOKUP($A$1&amp;":"&amp;A350,'Finish order'!C:K,5,FALSE()),"")</f>
        <v/>
      </c>
      <c r="F350" s="22" t="str">
        <f aca="false">IFERROR(VLOOKUP($A$1&amp;":"&amp;A350,'Finish order'!C:K,4,FALSE()),"")</f>
        <v/>
      </c>
      <c r="G350" s="31" t="str">
        <f aca="false" t="array" ref="G350:G350">IFERROR(SMALL(IF($D$2:$D1259=D350,$A$2:$A$911*1.001),1),"")</f>
        <v/>
      </c>
      <c r="H350" s="31" t="str">
        <f aca="false" t="array" ref="H350:H350">IFERROR(SMALL(IF($D$2:$D1259=D350,$A$2:$A$911*1.0001),2),"")</f>
        <v/>
      </c>
      <c r="I350" s="31" t="str">
        <f aca="false" t="array" ref="I350:I350">IFERROR(SMALL(IF($D$2:$D1259=D350,$A$2:$A$911*1.00001),3),"")</f>
        <v/>
      </c>
      <c r="J350" s="31" t="str">
        <f aca="false" t="array" ref="J350:J350">IFERROR(SMALL(IF($D$2:$D1259=D350,$A$2:$A$911*1.000001),4),"")</f>
        <v/>
      </c>
      <c r="K350" s="31" t="str">
        <f aca="false">IF(A350&lt;&gt;"", IF(COUNT(G350:J350)=4, SUM(G350:J350), "No"), "")</f>
        <v>No</v>
      </c>
      <c r="L350" s="31" t="str">
        <f aca="false">IF(A350&lt;&gt;"", IF(COUNT(G350:I350)=3, SUM(G350:I350), "No"), "")</f>
        <v>No</v>
      </c>
      <c r="M350" s="31" t="str">
        <f aca="false">IF(A350&lt;&gt;"", IF(COUNT(G350:H350)=2, SUM(G350:H350), "No"), "")</f>
        <v>No</v>
      </c>
      <c r="N350" s="31" t="str">
        <f aca="false">Table1[[#This Row],[Club]]&amp;":"&amp;Table1[[#Headers],[Male]]</f>
        <v>:Male</v>
      </c>
      <c r="P350" s="22" t="n">
        <v>349</v>
      </c>
      <c r="Q350" s="22" t="str">
        <f aca="false">IFERROR(VLOOKUP(P$1&amp;":"&amp;P350,'Finish order'!$C:$K,6,FALSE()),"")</f>
        <v/>
      </c>
      <c r="R350" s="22" t="str">
        <f aca="false">IFERROR(VLOOKUP(P$1&amp;":"&amp;P350,'Finish order'!$C:$K,9,FALSE()),"")</f>
        <v/>
      </c>
      <c r="S350" s="22" t="str">
        <f aca="false">IFERROR(VLOOKUP(P$1&amp;":"&amp;P350,'Finish order'!$C:$K,7,FALSE()),"")</f>
        <v/>
      </c>
      <c r="T350" s="30" t="str">
        <f aca="false">IFERROR(VLOOKUP(P$1&amp;":"&amp;P350,'Finish order'!$C:$K,5,FALSE()),"")</f>
        <v/>
      </c>
      <c r="U350" s="22" t="str">
        <f aca="false">IFERROR(VLOOKUP(P$1&amp;":"&amp;P350,'Finish order'!$C:$K,4,FALSE()),"")</f>
        <v/>
      </c>
      <c r="V350" s="31" t="str">
        <f aca="false" t="array" ref="V350:V350">IFERROR(SMALL(IF($S$2:$S1259=S350,$P$2:$P$911*1.001),1),"")</f>
        <v/>
      </c>
      <c r="W350" s="31" t="str">
        <f aca="false" t="array" ref="W350:W350">IFERROR(SMALL(IF($S$2:$S1259=S350,$P$2:$P$911*1.0001),2),"")</f>
        <v/>
      </c>
      <c r="X350" s="31" t="str">
        <f aca="false" t="array" ref="X350:X350">IFERROR(SMALL(IF($S$2:$S1259=S350,$P$2:$P$911*1.00001),3),"")</f>
        <v/>
      </c>
      <c r="Y350" s="31" t="str">
        <f aca="false" t="array" ref="Y350:Y350">IFERROR(SMALL(IF($S$2:$S1259=S350,$P$2:$P$911*1.000001),4),"")</f>
        <v/>
      </c>
      <c r="Z350" s="31" t="str">
        <f aca="false">IF(P350&lt;&gt;"", IF(COUNT(V350:Y350)=4, SUM(V350:Y350), "No"), "")</f>
        <v>No</v>
      </c>
      <c r="AA350" s="31" t="str">
        <f aca="false">IF(P350&lt;&gt;"", IF(COUNT(V350:X350)=3, SUM(V350:X350), "No"), "")</f>
        <v>No</v>
      </c>
      <c r="AB350" s="31" t="str">
        <f aca="false">IF(P350&lt;&gt;"", IF(COUNT(V350:W350)=2, SUM(V350:W350), "No"), "")</f>
        <v>No</v>
      </c>
      <c r="AC350" s="31" t="str">
        <f aca="false">Table4[[#This Row],[Club]]&amp;":"&amp;Table4[[#Headers],[Female]]</f>
        <v>:Female</v>
      </c>
    </row>
    <row r="351" customFormat="false" ht="15" hidden="false" customHeight="false" outlineLevel="0" collapsed="false">
      <c r="A351" s="22" t="n">
        <v>350</v>
      </c>
      <c r="B351" s="22" t="str">
        <f aca="false">IFERROR(VLOOKUP($A$1&amp;":"&amp;A351,'Finish order'!C:K,6,FALSE()),"")</f>
        <v/>
      </c>
      <c r="C351" s="22" t="str">
        <f aca="false">IFERROR(VLOOKUP(A$1&amp;":"&amp;A351,'Finish order'!$C:$K,9,FALSE()),"")</f>
        <v/>
      </c>
      <c r="D351" s="22" t="str">
        <f aca="false">IFERROR(VLOOKUP(A$1&amp;":"&amp;A351,'Finish order'!$C:$K,7,FALSE()),"")</f>
        <v/>
      </c>
      <c r="E351" s="30" t="str">
        <f aca="false">IFERROR(VLOOKUP($A$1&amp;":"&amp;A351,'Finish order'!C:K,5,FALSE()),"")</f>
        <v/>
      </c>
      <c r="F351" s="22" t="str">
        <f aca="false">IFERROR(VLOOKUP($A$1&amp;":"&amp;A351,'Finish order'!C:K,4,FALSE()),"")</f>
        <v/>
      </c>
      <c r="G351" s="31" t="str">
        <f aca="false" t="array" ref="G351:G351">IFERROR(SMALL(IF($D$2:$D1260=D351,$A$2:$A$911*1.001),1),"")</f>
        <v/>
      </c>
      <c r="H351" s="31" t="str">
        <f aca="false" t="array" ref="H351:H351">IFERROR(SMALL(IF($D$2:$D1260=D351,$A$2:$A$911*1.0001),2),"")</f>
        <v/>
      </c>
      <c r="I351" s="31" t="str">
        <f aca="false" t="array" ref="I351:I351">IFERROR(SMALL(IF($D$2:$D1260=D351,$A$2:$A$911*1.00001),3),"")</f>
        <v/>
      </c>
      <c r="J351" s="31" t="str">
        <f aca="false" t="array" ref="J351:J351">IFERROR(SMALL(IF($D$2:$D1260=D351,$A$2:$A$911*1.000001),4),"")</f>
        <v/>
      </c>
      <c r="K351" s="31" t="str">
        <f aca="false">IF(A351&lt;&gt;"", IF(COUNT(G351:J351)=4, SUM(G351:J351), "No"), "")</f>
        <v>No</v>
      </c>
      <c r="L351" s="31" t="str">
        <f aca="false">IF(A351&lt;&gt;"", IF(COUNT(G351:I351)=3, SUM(G351:I351), "No"), "")</f>
        <v>No</v>
      </c>
      <c r="M351" s="31" t="str">
        <f aca="false">IF(A351&lt;&gt;"", IF(COUNT(G351:H351)=2, SUM(G351:H351), "No"), "")</f>
        <v>No</v>
      </c>
      <c r="N351" s="31" t="str">
        <f aca="false">Table1[[#This Row],[Club]]&amp;":"&amp;Table1[[#Headers],[Male]]</f>
        <v>:Male</v>
      </c>
      <c r="P351" s="22" t="n">
        <v>350</v>
      </c>
      <c r="Q351" s="22" t="str">
        <f aca="false">IFERROR(VLOOKUP(P$1&amp;":"&amp;P351,'Finish order'!$C:$K,6,FALSE()),"")</f>
        <v/>
      </c>
      <c r="R351" s="22" t="str">
        <f aca="false">IFERROR(VLOOKUP(P$1&amp;":"&amp;P351,'Finish order'!$C:$K,9,FALSE()),"")</f>
        <v/>
      </c>
      <c r="S351" s="22" t="str">
        <f aca="false">IFERROR(VLOOKUP(P$1&amp;":"&amp;P351,'Finish order'!$C:$K,7,FALSE()),"")</f>
        <v/>
      </c>
      <c r="T351" s="30" t="str">
        <f aca="false">IFERROR(VLOOKUP(P$1&amp;":"&amp;P351,'Finish order'!$C:$K,5,FALSE()),"")</f>
        <v/>
      </c>
      <c r="U351" s="22" t="str">
        <f aca="false">IFERROR(VLOOKUP(P$1&amp;":"&amp;P351,'Finish order'!$C:$K,4,FALSE()),"")</f>
        <v/>
      </c>
      <c r="V351" s="31" t="str">
        <f aca="false" t="array" ref="V351:V351">IFERROR(SMALL(IF($S$2:$S1260=S351,$P$2:$P$911*1.001),1),"")</f>
        <v/>
      </c>
      <c r="W351" s="31" t="str">
        <f aca="false" t="array" ref="W351:W351">IFERROR(SMALL(IF($S$2:$S1260=S351,$P$2:$P$911*1.0001),2),"")</f>
        <v/>
      </c>
      <c r="X351" s="31" t="str">
        <f aca="false" t="array" ref="X351:X351">IFERROR(SMALL(IF($S$2:$S1260=S351,$P$2:$P$911*1.00001),3),"")</f>
        <v/>
      </c>
      <c r="Y351" s="31" t="str">
        <f aca="false" t="array" ref="Y351:Y351">IFERROR(SMALL(IF($S$2:$S1260=S351,$P$2:$P$911*1.000001),4),"")</f>
        <v/>
      </c>
      <c r="Z351" s="31" t="str">
        <f aca="false">IF(P351&lt;&gt;"", IF(COUNT(V351:Y351)=4, SUM(V351:Y351), "No"), "")</f>
        <v>No</v>
      </c>
      <c r="AA351" s="31" t="str">
        <f aca="false">IF(P351&lt;&gt;"", IF(COUNT(V351:X351)=3, SUM(V351:X351), "No"), "")</f>
        <v>No</v>
      </c>
      <c r="AB351" s="31" t="str">
        <f aca="false">IF(P351&lt;&gt;"", IF(COUNT(V351:W351)=2, SUM(V351:W351), "No"), "")</f>
        <v>No</v>
      </c>
      <c r="AC351" s="31" t="str">
        <f aca="false">Table4[[#This Row],[Club]]&amp;":"&amp;Table4[[#Headers],[Female]]</f>
        <v>:Female</v>
      </c>
    </row>
    <row r="352" customFormat="false" ht="15" hidden="false" customHeight="false" outlineLevel="0" collapsed="false">
      <c r="A352" s="22" t="n">
        <v>351</v>
      </c>
      <c r="B352" s="22" t="str">
        <f aca="false">IFERROR(VLOOKUP($A$1&amp;":"&amp;A352,'Finish order'!C:K,6,FALSE()),"")</f>
        <v/>
      </c>
      <c r="C352" s="22" t="str">
        <f aca="false">IFERROR(VLOOKUP(A$1&amp;":"&amp;A352,'Finish order'!$C:$K,9,FALSE()),"")</f>
        <v/>
      </c>
      <c r="D352" s="22" t="str">
        <f aca="false">IFERROR(VLOOKUP(A$1&amp;":"&amp;A352,'Finish order'!$C:$K,7,FALSE()),"")</f>
        <v/>
      </c>
      <c r="E352" s="30" t="str">
        <f aca="false">IFERROR(VLOOKUP($A$1&amp;":"&amp;A352,'Finish order'!C:K,5,FALSE()),"")</f>
        <v/>
      </c>
      <c r="F352" s="22" t="str">
        <f aca="false">IFERROR(VLOOKUP($A$1&amp;":"&amp;A352,'Finish order'!C:K,4,FALSE()),"")</f>
        <v/>
      </c>
      <c r="G352" s="31" t="str">
        <f aca="false" t="array" ref="G352:G352">IFERROR(SMALL(IF($D$2:$D1261=D352,$A$2:$A$911*1.001),1),"")</f>
        <v/>
      </c>
      <c r="H352" s="31" t="str">
        <f aca="false" t="array" ref="H352:H352">IFERROR(SMALL(IF($D$2:$D1261=D352,$A$2:$A$911*1.0001),2),"")</f>
        <v/>
      </c>
      <c r="I352" s="31" t="str">
        <f aca="false" t="array" ref="I352:I352">IFERROR(SMALL(IF($D$2:$D1261=D352,$A$2:$A$911*1.00001),3),"")</f>
        <v/>
      </c>
      <c r="J352" s="31" t="str">
        <f aca="false" t="array" ref="J352:J352">IFERROR(SMALL(IF($D$2:$D1261=D352,$A$2:$A$911*1.000001),4),"")</f>
        <v/>
      </c>
      <c r="K352" s="31" t="str">
        <f aca="false">IF(A352&lt;&gt;"", IF(COUNT(G352:J352)=4, SUM(G352:J352), "No"), "")</f>
        <v>No</v>
      </c>
      <c r="L352" s="31" t="str">
        <f aca="false">IF(A352&lt;&gt;"", IF(COUNT(G352:I352)=3, SUM(G352:I352), "No"), "")</f>
        <v>No</v>
      </c>
      <c r="M352" s="31" t="str">
        <f aca="false">IF(A352&lt;&gt;"", IF(COUNT(G352:H352)=2, SUM(G352:H352), "No"), "")</f>
        <v>No</v>
      </c>
      <c r="N352" s="31" t="str">
        <f aca="false">Table1[[#This Row],[Club]]&amp;":"&amp;Table1[[#Headers],[Male]]</f>
        <v>:Male</v>
      </c>
      <c r="P352" s="22" t="n">
        <v>351</v>
      </c>
      <c r="Q352" s="22" t="str">
        <f aca="false">IFERROR(VLOOKUP(P$1&amp;":"&amp;P352,'Finish order'!$C:$K,6,FALSE()),"")</f>
        <v/>
      </c>
      <c r="R352" s="22" t="str">
        <f aca="false">IFERROR(VLOOKUP(P$1&amp;":"&amp;P352,'Finish order'!$C:$K,9,FALSE()),"")</f>
        <v/>
      </c>
      <c r="S352" s="22" t="str">
        <f aca="false">IFERROR(VLOOKUP(P$1&amp;":"&amp;P352,'Finish order'!$C:$K,7,FALSE()),"")</f>
        <v/>
      </c>
      <c r="T352" s="30" t="str">
        <f aca="false">IFERROR(VLOOKUP(P$1&amp;":"&amp;P352,'Finish order'!$C:$K,5,FALSE()),"")</f>
        <v/>
      </c>
      <c r="U352" s="22" t="str">
        <f aca="false">IFERROR(VLOOKUP(P$1&amp;":"&amp;P352,'Finish order'!$C:$K,4,FALSE()),"")</f>
        <v/>
      </c>
      <c r="V352" s="31" t="str">
        <f aca="false" t="array" ref="V352:V352">IFERROR(SMALL(IF($S$2:$S1261=S352,$P$2:$P$911*1.001),1),"")</f>
        <v/>
      </c>
      <c r="W352" s="31" t="str">
        <f aca="false" t="array" ref="W352:W352">IFERROR(SMALL(IF($S$2:$S1261=S352,$P$2:$P$911*1.0001),2),"")</f>
        <v/>
      </c>
      <c r="X352" s="31" t="str">
        <f aca="false" t="array" ref="X352:X352">IFERROR(SMALL(IF($S$2:$S1261=S352,$P$2:$P$911*1.00001),3),"")</f>
        <v/>
      </c>
      <c r="Y352" s="31" t="str">
        <f aca="false" t="array" ref="Y352:Y352">IFERROR(SMALL(IF($S$2:$S1261=S352,$P$2:$P$911*1.000001),4),"")</f>
        <v/>
      </c>
      <c r="Z352" s="31" t="str">
        <f aca="false">IF(P352&lt;&gt;"", IF(COUNT(V352:Y352)=4, SUM(V352:Y352), "No"), "")</f>
        <v>No</v>
      </c>
      <c r="AA352" s="31" t="str">
        <f aca="false">IF(P352&lt;&gt;"", IF(COUNT(V352:X352)=3, SUM(V352:X352), "No"), "")</f>
        <v>No</v>
      </c>
      <c r="AB352" s="31" t="str">
        <f aca="false">IF(P352&lt;&gt;"", IF(COUNT(V352:W352)=2, SUM(V352:W352), "No"), "")</f>
        <v>No</v>
      </c>
      <c r="AC352" s="31" t="str">
        <f aca="false">Table4[[#This Row],[Club]]&amp;":"&amp;Table4[[#Headers],[Female]]</f>
        <v>:Female</v>
      </c>
    </row>
    <row r="353" customFormat="false" ht="15" hidden="false" customHeight="false" outlineLevel="0" collapsed="false">
      <c r="A353" s="22" t="n">
        <v>352</v>
      </c>
      <c r="B353" s="22" t="str">
        <f aca="false">IFERROR(VLOOKUP($A$1&amp;":"&amp;A353,'Finish order'!C:K,6,FALSE()),"")</f>
        <v/>
      </c>
      <c r="C353" s="22" t="str">
        <f aca="false">IFERROR(VLOOKUP(A$1&amp;":"&amp;A353,'Finish order'!$C:$K,9,FALSE()),"")</f>
        <v/>
      </c>
      <c r="D353" s="22" t="str">
        <f aca="false">IFERROR(VLOOKUP(A$1&amp;":"&amp;A353,'Finish order'!$C:$K,7,FALSE()),"")</f>
        <v/>
      </c>
      <c r="E353" s="30" t="str">
        <f aca="false">IFERROR(VLOOKUP($A$1&amp;":"&amp;A353,'Finish order'!C:K,5,FALSE()),"")</f>
        <v/>
      </c>
      <c r="F353" s="22" t="str">
        <f aca="false">IFERROR(VLOOKUP($A$1&amp;":"&amp;A353,'Finish order'!C:K,4,FALSE()),"")</f>
        <v/>
      </c>
      <c r="G353" s="31" t="str">
        <f aca="false" t="array" ref="G353:G353">IFERROR(SMALL(IF($D$2:$D1262=D353,$A$2:$A$911*1.001),1),"")</f>
        <v/>
      </c>
      <c r="H353" s="31" t="str">
        <f aca="false" t="array" ref="H353:H353">IFERROR(SMALL(IF($D$2:$D1262=D353,$A$2:$A$911*1.0001),2),"")</f>
        <v/>
      </c>
      <c r="I353" s="31" t="str">
        <f aca="false" t="array" ref="I353:I353">IFERROR(SMALL(IF($D$2:$D1262=D353,$A$2:$A$911*1.00001),3),"")</f>
        <v/>
      </c>
      <c r="J353" s="31" t="str">
        <f aca="false" t="array" ref="J353:J353">IFERROR(SMALL(IF($D$2:$D1262=D353,$A$2:$A$911*1.000001),4),"")</f>
        <v/>
      </c>
      <c r="K353" s="31" t="str">
        <f aca="false">IF(A353&lt;&gt;"", IF(COUNT(G353:J353)=4, SUM(G353:J353), "No"), "")</f>
        <v>No</v>
      </c>
      <c r="L353" s="31" t="str">
        <f aca="false">IF(A353&lt;&gt;"", IF(COUNT(G353:I353)=3, SUM(G353:I353), "No"), "")</f>
        <v>No</v>
      </c>
      <c r="M353" s="31" t="str">
        <f aca="false">IF(A353&lt;&gt;"", IF(COUNT(G353:H353)=2, SUM(G353:H353), "No"), "")</f>
        <v>No</v>
      </c>
      <c r="N353" s="31" t="str">
        <f aca="false">Table1[[#This Row],[Club]]&amp;":"&amp;Table1[[#Headers],[Male]]</f>
        <v>:Male</v>
      </c>
      <c r="P353" s="22" t="n">
        <v>352</v>
      </c>
      <c r="Q353" s="22" t="str">
        <f aca="false">IFERROR(VLOOKUP(P$1&amp;":"&amp;P353,'Finish order'!$C:$K,6,FALSE()),"")</f>
        <v/>
      </c>
      <c r="R353" s="22" t="str">
        <f aca="false">IFERROR(VLOOKUP(P$1&amp;":"&amp;P353,'Finish order'!$C:$K,9,FALSE()),"")</f>
        <v/>
      </c>
      <c r="S353" s="22" t="str">
        <f aca="false">IFERROR(VLOOKUP(P$1&amp;":"&amp;P353,'Finish order'!$C:$K,7,FALSE()),"")</f>
        <v/>
      </c>
      <c r="T353" s="30" t="str">
        <f aca="false">IFERROR(VLOOKUP(P$1&amp;":"&amp;P353,'Finish order'!$C:$K,5,FALSE()),"")</f>
        <v/>
      </c>
      <c r="U353" s="22" t="str">
        <f aca="false">IFERROR(VLOOKUP(P$1&amp;":"&amp;P353,'Finish order'!$C:$K,4,FALSE()),"")</f>
        <v/>
      </c>
      <c r="V353" s="31" t="str">
        <f aca="false" t="array" ref="V353:V353">IFERROR(SMALL(IF($S$2:$S1262=S353,$P$2:$P$911*1.001),1),"")</f>
        <v/>
      </c>
      <c r="W353" s="31" t="str">
        <f aca="false" t="array" ref="W353:W353">IFERROR(SMALL(IF($S$2:$S1262=S353,$P$2:$P$911*1.0001),2),"")</f>
        <v/>
      </c>
      <c r="X353" s="31" t="str">
        <f aca="false" t="array" ref="X353:X353">IFERROR(SMALL(IF($S$2:$S1262=S353,$P$2:$P$911*1.00001),3),"")</f>
        <v/>
      </c>
      <c r="Y353" s="31" t="str">
        <f aca="false" t="array" ref="Y353:Y353">IFERROR(SMALL(IF($S$2:$S1262=S353,$P$2:$P$911*1.000001),4),"")</f>
        <v/>
      </c>
      <c r="Z353" s="31" t="str">
        <f aca="false">IF(P353&lt;&gt;"", IF(COUNT(V353:Y353)=4, SUM(V353:Y353), "No"), "")</f>
        <v>No</v>
      </c>
      <c r="AA353" s="31" t="str">
        <f aca="false">IF(P353&lt;&gt;"", IF(COUNT(V353:X353)=3, SUM(V353:X353), "No"), "")</f>
        <v>No</v>
      </c>
      <c r="AB353" s="31" t="str">
        <f aca="false">IF(P353&lt;&gt;"", IF(COUNT(V353:W353)=2, SUM(V353:W353), "No"), "")</f>
        <v>No</v>
      </c>
      <c r="AC353" s="31" t="str">
        <f aca="false">Table4[[#This Row],[Club]]&amp;":"&amp;Table4[[#Headers],[Female]]</f>
        <v>:Female</v>
      </c>
    </row>
    <row r="354" customFormat="false" ht="15" hidden="false" customHeight="false" outlineLevel="0" collapsed="false">
      <c r="A354" s="22" t="n">
        <v>353</v>
      </c>
      <c r="B354" s="22" t="str">
        <f aca="false">IFERROR(VLOOKUP($A$1&amp;":"&amp;A354,'Finish order'!C:K,6,FALSE()),"")</f>
        <v/>
      </c>
      <c r="C354" s="22" t="str">
        <f aca="false">IFERROR(VLOOKUP(A$1&amp;":"&amp;A354,'Finish order'!$C:$K,9,FALSE()),"")</f>
        <v/>
      </c>
      <c r="D354" s="22" t="str">
        <f aca="false">IFERROR(VLOOKUP(A$1&amp;":"&amp;A354,'Finish order'!$C:$K,7,FALSE()),"")</f>
        <v/>
      </c>
      <c r="E354" s="30" t="str">
        <f aca="false">IFERROR(VLOOKUP($A$1&amp;":"&amp;A354,'Finish order'!C:K,5,FALSE()),"")</f>
        <v/>
      </c>
      <c r="F354" s="22" t="str">
        <f aca="false">IFERROR(VLOOKUP($A$1&amp;":"&amp;A354,'Finish order'!C:K,4,FALSE()),"")</f>
        <v/>
      </c>
      <c r="G354" s="31" t="str">
        <f aca="false" t="array" ref="G354:G354">IFERROR(SMALL(IF($D$2:$D1263=D354,$A$2:$A$911*1.001),1),"")</f>
        <v/>
      </c>
      <c r="H354" s="31" t="str">
        <f aca="false" t="array" ref="H354:H354">IFERROR(SMALL(IF($D$2:$D1263=D354,$A$2:$A$911*1.0001),2),"")</f>
        <v/>
      </c>
      <c r="I354" s="31" t="str">
        <f aca="false" t="array" ref="I354:I354">IFERROR(SMALL(IF($D$2:$D1263=D354,$A$2:$A$911*1.00001),3),"")</f>
        <v/>
      </c>
      <c r="J354" s="31" t="str">
        <f aca="false" t="array" ref="J354:J354">IFERROR(SMALL(IF($D$2:$D1263=D354,$A$2:$A$911*1.000001),4),"")</f>
        <v/>
      </c>
      <c r="K354" s="31" t="str">
        <f aca="false">IF(A354&lt;&gt;"", IF(COUNT(G354:J354)=4, SUM(G354:J354), "No"), "")</f>
        <v>No</v>
      </c>
      <c r="L354" s="31" t="str">
        <f aca="false">IF(A354&lt;&gt;"", IF(COUNT(G354:I354)=3, SUM(G354:I354), "No"), "")</f>
        <v>No</v>
      </c>
      <c r="M354" s="31" t="str">
        <f aca="false">IF(A354&lt;&gt;"", IF(COUNT(G354:H354)=2, SUM(G354:H354), "No"), "")</f>
        <v>No</v>
      </c>
      <c r="N354" s="31" t="str">
        <f aca="false">Table1[[#This Row],[Club]]&amp;":"&amp;Table1[[#Headers],[Male]]</f>
        <v>:Male</v>
      </c>
      <c r="P354" s="22" t="n">
        <v>353</v>
      </c>
      <c r="Q354" s="22" t="str">
        <f aca="false">IFERROR(VLOOKUP(P$1&amp;":"&amp;P354,'Finish order'!$C:$K,6,FALSE()),"")</f>
        <v/>
      </c>
      <c r="R354" s="22" t="str">
        <f aca="false">IFERROR(VLOOKUP(P$1&amp;":"&amp;P354,'Finish order'!$C:$K,9,FALSE()),"")</f>
        <v/>
      </c>
      <c r="S354" s="22" t="str">
        <f aca="false">IFERROR(VLOOKUP(P$1&amp;":"&amp;P354,'Finish order'!$C:$K,7,FALSE()),"")</f>
        <v/>
      </c>
      <c r="T354" s="30" t="str">
        <f aca="false">IFERROR(VLOOKUP(P$1&amp;":"&amp;P354,'Finish order'!$C:$K,5,FALSE()),"")</f>
        <v/>
      </c>
      <c r="U354" s="22" t="str">
        <f aca="false">IFERROR(VLOOKUP(P$1&amp;":"&amp;P354,'Finish order'!$C:$K,4,FALSE()),"")</f>
        <v/>
      </c>
      <c r="V354" s="31" t="str">
        <f aca="false" t="array" ref="V354:V354">IFERROR(SMALL(IF($S$2:$S1263=S354,$P$2:$P$911*1.001),1),"")</f>
        <v/>
      </c>
      <c r="W354" s="31" t="str">
        <f aca="false" t="array" ref="W354:W354">IFERROR(SMALL(IF($S$2:$S1263=S354,$P$2:$P$911*1.0001),2),"")</f>
        <v/>
      </c>
      <c r="X354" s="31" t="str">
        <f aca="false" t="array" ref="X354:X354">IFERROR(SMALL(IF($S$2:$S1263=S354,$P$2:$P$911*1.00001),3),"")</f>
        <v/>
      </c>
      <c r="Y354" s="31" t="str">
        <f aca="false" t="array" ref="Y354:Y354">IFERROR(SMALL(IF($S$2:$S1263=S354,$P$2:$P$911*1.000001),4),"")</f>
        <v/>
      </c>
      <c r="Z354" s="31" t="str">
        <f aca="false">IF(P354&lt;&gt;"", IF(COUNT(V354:Y354)=4, SUM(V354:Y354), "No"), "")</f>
        <v>No</v>
      </c>
      <c r="AA354" s="31" t="str">
        <f aca="false">IF(P354&lt;&gt;"", IF(COUNT(V354:X354)=3, SUM(V354:X354), "No"), "")</f>
        <v>No</v>
      </c>
      <c r="AB354" s="31" t="str">
        <f aca="false">IF(P354&lt;&gt;"", IF(COUNT(V354:W354)=2, SUM(V354:W354), "No"), "")</f>
        <v>No</v>
      </c>
      <c r="AC354" s="31" t="str">
        <f aca="false">Table4[[#This Row],[Club]]&amp;":"&amp;Table4[[#Headers],[Female]]</f>
        <v>:Female</v>
      </c>
    </row>
    <row r="355" customFormat="false" ht="15" hidden="false" customHeight="false" outlineLevel="0" collapsed="false">
      <c r="A355" s="22" t="n">
        <v>354</v>
      </c>
      <c r="B355" s="22" t="str">
        <f aca="false">IFERROR(VLOOKUP($A$1&amp;":"&amp;A355,'Finish order'!C:K,6,FALSE()),"")</f>
        <v/>
      </c>
      <c r="C355" s="22" t="str">
        <f aca="false">IFERROR(VLOOKUP(A$1&amp;":"&amp;A355,'Finish order'!$C:$K,9,FALSE()),"")</f>
        <v/>
      </c>
      <c r="D355" s="22" t="str">
        <f aca="false">IFERROR(VLOOKUP(A$1&amp;":"&amp;A355,'Finish order'!$C:$K,7,FALSE()),"")</f>
        <v/>
      </c>
      <c r="E355" s="30" t="str">
        <f aca="false">IFERROR(VLOOKUP($A$1&amp;":"&amp;A355,'Finish order'!C:K,5,FALSE()),"")</f>
        <v/>
      </c>
      <c r="F355" s="22" t="str">
        <f aca="false">IFERROR(VLOOKUP($A$1&amp;":"&amp;A355,'Finish order'!C:K,4,FALSE()),"")</f>
        <v/>
      </c>
      <c r="G355" s="31" t="str">
        <f aca="false" t="array" ref="G355:G355">IFERROR(SMALL(IF($D$2:$D1264=D355,$A$2:$A$911*1.001),1),"")</f>
        <v/>
      </c>
      <c r="H355" s="31" t="str">
        <f aca="false" t="array" ref="H355:H355">IFERROR(SMALL(IF($D$2:$D1264=D355,$A$2:$A$911*1.0001),2),"")</f>
        <v/>
      </c>
      <c r="I355" s="31" t="str">
        <f aca="false" t="array" ref="I355:I355">IFERROR(SMALL(IF($D$2:$D1264=D355,$A$2:$A$911*1.00001),3),"")</f>
        <v/>
      </c>
      <c r="J355" s="31" t="str">
        <f aca="false" t="array" ref="J355:J355">IFERROR(SMALL(IF($D$2:$D1264=D355,$A$2:$A$911*1.000001),4),"")</f>
        <v/>
      </c>
      <c r="K355" s="31" t="str">
        <f aca="false">IF(A355&lt;&gt;"", IF(COUNT(G355:J355)=4, SUM(G355:J355), "No"), "")</f>
        <v>No</v>
      </c>
      <c r="L355" s="31" t="str">
        <f aca="false">IF(A355&lt;&gt;"", IF(COUNT(G355:I355)=3, SUM(G355:I355), "No"), "")</f>
        <v>No</v>
      </c>
      <c r="M355" s="31" t="str">
        <f aca="false">IF(A355&lt;&gt;"", IF(COUNT(G355:H355)=2, SUM(G355:H355), "No"), "")</f>
        <v>No</v>
      </c>
      <c r="N355" s="31" t="str">
        <f aca="false">Table1[[#This Row],[Club]]&amp;":"&amp;Table1[[#Headers],[Male]]</f>
        <v>:Male</v>
      </c>
      <c r="P355" s="22" t="n">
        <v>354</v>
      </c>
      <c r="Q355" s="22" t="str">
        <f aca="false">IFERROR(VLOOKUP(P$1&amp;":"&amp;P355,'Finish order'!$C:$K,6,FALSE()),"")</f>
        <v/>
      </c>
      <c r="R355" s="22" t="str">
        <f aca="false">IFERROR(VLOOKUP(P$1&amp;":"&amp;P355,'Finish order'!$C:$K,9,FALSE()),"")</f>
        <v/>
      </c>
      <c r="S355" s="22" t="str">
        <f aca="false">IFERROR(VLOOKUP(P$1&amp;":"&amp;P355,'Finish order'!$C:$K,7,FALSE()),"")</f>
        <v/>
      </c>
      <c r="T355" s="30" t="str">
        <f aca="false">IFERROR(VLOOKUP(P$1&amp;":"&amp;P355,'Finish order'!$C:$K,5,FALSE()),"")</f>
        <v/>
      </c>
      <c r="U355" s="22" t="str">
        <f aca="false">IFERROR(VLOOKUP(P$1&amp;":"&amp;P355,'Finish order'!$C:$K,4,FALSE()),"")</f>
        <v/>
      </c>
      <c r="V355" s="31" t="str">
        <f aca="false" t="array" ref="V355:V355">IFERROR(SMALL(IF($S$2:$S1264=S355,$P$2:$P$911*1.001),1),"")</f>
        <v/>
      </c>
      <c r="W355" s="31" t="str">
        <f aca="false" t="array" ref="W355:W355">IFERROR(SMALL(IF($S$2:$S1264=S355,$P$2:$P$911*1.0001),2),"")</f>
        <v/>
      </c>
      <c r="X355" s="31" t="str">
        <f aca="false" t="array" ref="X355:X355">IFERROR(SMALL(IF($S$2:$S1264=S355,$P$2:$P$911*1.00001),3),"")</f>
        <v/>
      </c>
      <c r="Y355" s="31" t="str">
        <f aca="false" t="array" ref="Y355:Y355">IFERROR(SMALL(IF($S$2:$S1264=S355,$P$2:$P$911*1.000001),4),"")</f>
        <v/>
      </c>
      <c r="Z355" s="31" t="str">
        <f aca="false">IF(P355&lt;&gt;"", IF(COUNT(V355:Y355)=4, SUM(V355:Y355), "No"), "")</f>
        <v>No</v>
      </c>
      <c r="AA355" s="31" t="str">
        <f aca="false">IF(P355&lt;&gt;"", IF(COUNT(V355:X355)=3, SUM(V355:X355), "No"), "")</f>
        <v>No</v>
      </c>
      <c r="AB355" s="31" t="str">
        <f aca="false">IF(P355&lt;&gt;"", IF(COUNT(V355:W355)=2, SUM(V355:W355), "No"), "")</f>
        <v>No</v>
      </c>
      <c r="AC355" s="31" t="str">
        <f aca="false">Table4[[#This Row],[Club]]&amp;":"&amp;Table4[[#Headers],[Female]]</f>
        <v>:Female</v>
      </c>
    </row>
    <row r="356" customFormat="false" ht="15" hidden="false" customHeight="false" outlineLevel="0" collapsed="false">
      <c r="A356" s="22" t="n">
        <v>355</v>
      </c>
      <c r="B356" s="22" t="str">
        <f aca="false">IFERROR(VLOOKUP($A$1&amp;":"&amp;A356,'Finish order'!C:K,6,FALSE()),"")</f>
        <v/>
      </c>
      <c r="C356" s="22" t="str">
        <f aca="false">IFERROR(VLOOKUP(A$1&amp;":"&amp;A356,'Finish order'!$C:$K,9,FALSE()),"")</f>
        <v/>
      </c>
      <c r="D356" s="22" t="str">
        <f aca="false">IFERROR(VLOOKUP(A$1&amp;":"&amp;A356,'Finish order'!$C:$K,7,FALSE()),"")</f>
        <v/>
      </c>
      <c r="E356" s="30" t="str">
        <f aca="false">IFERROR(VLOOKUP($A$1&amp;":"&amp;A356,'Finish order'!C:K,5,FALSE()),"")</f>
        <v/>
      </c>
      <c r="F356" s="22" t="str">
        <f aca="false">IFERROR(VLOOKUP($A$1&amp;":"&amp;A356,'Finish order'!C:K,4,FALSE()),"")</f>
        <v/>
      </c>
      <c r="G356" s="31" t="str">
        <f aca="false" t="array" ref="G356:G356">IFERROR(SMALL(IF($D$2:$D1265=D356,$A$2:$A$911*1.001),1),"")</f>
        <v/>
      </c>
      <c r="H356" s="31" t="str">
        <f aca="false" t="array" ref="H356:H356">IFERROR(SMALL(IF($D$2:$D1265=D356,$A$2:$A$911*1.0001),2),"")</f>
        <v/>
      </c>
      <c r="I356" s="31" t="str">
        <f aca="false" t="array" ref="I356:I356">IFERROR(SMALL(IF($D$2:$D1265=D356,$A$2:$A$911*1.00001),3),"")</f>
        <v/>
      </c>
      <c r="J356" s="31" t="str">
        <f aca="false" t="array" ref="J356:J356">IFERROR(SMALL(IF($D$2:$D1265=D356,$A$2:$A$911*1.000001),4),"")</f>
        <v/>
      </c>
      <c r="K356" s="31" t="str">
        <f aca="false">IF(A356&lt;&gt;"", IF(COUNT(G356:J356)=4, SUM(G356:J356), "No"), "")</f>
        <v>No</v>
      </c>
      <c r="L356" s="31" t="str">
        <f aca="false">IF(A356&lt;&gt;"", IF(COUNT(G356:I356)=3, SUM(G356:I356), "No"), "")</f>
        <v>No</v>
      </c>
      <c r="M356" s="31" t="str">
        <f aca="false">IF(A356&lt;&gt;"", IF(COUNT(G356:H356)=2, SUM(G356:H356), "No"), "")</f>
        <v>No</v>
      </c>
      <c r="N356" s="31" t="str">
        <f aca="false">Table1[[#This Row],[Club]]&amp;":"&amp;Table1[[#Headers],[Male]]</f>
        <v>:Male</v>
      </c>
      <c r="P356" s="22" t="n">
        <v>355</v>
      </c>
      <c r="Q356" s="22" t="str">
        <f aca="false">IFERROR(VLOOKUP(P$1&amp;":"&amp;P356,'Finish order'!$C:$K,6,FALSE()),"")</f>
        <v/>
      </c>
      <c r="R356" s="22" t="str">
        <f aca="false">IFERROR(VLOOKUP(P$1&amp;":"&amp;P356,'Finish order'!$C:$K,9,FALSE()),"")</f>
        <v/>
      </c>
      <c r="S356" s="22" t="str">
        <f aca="false">IFERROR(VLOOKUP(P$1&amp;":"&amp;P356,'Finish order'!$C:$K,7,FALSE()),"")</f>
        <v/>
      </c>
      <c r="T356" s="30" t="str">
        <f aca="false">IFERROR(VLOOKUP(P$1&amp;":"&amp;P356,'Finish order'!$C:$K,5,FALSE()),"")</f>
        <v/>
      </c>
      <c r="U356" s="22" t="str">
        <f aca="false">IFERROR(VLOOKUP(P$1&amp;":"&amp;P356,'Finish order'!$C:$K,4,FALSE()),"")</f>
        <v/>
      </c>
      <c r="V356" s="31" t="str">
        <f aca="false" t="array" ref="V356:V356">IFERROR(SMALL(IF($S$2:$S1265=S356,$P$2:$P$911*1.001),1),"")</f>
        <v/>
      </c>
      <c r="W356" s="31" t="str">
        <f aca="false" t="array" ref="W356:W356">IFERROR(SMALL(IF($S$2:$S1265=S356,$P$2:$P$911*1.0001),2),"")</f>
        <v/>
      </c>
      <c r="X356" s="31" t="str">
        <f aca="false" t="array" ref="X356:X356">IFERROR(SMALL(IF($S$2:$S1265=S356,$P$2:$P$911*1.00001),3),"")</f>
        <v/>
      </c>
      <c r="Y356" s="31" t="str">
        <f aca="false" t="array" ref="Y356:Y356">IFERROR(SMALL(IF($S$2:$S1265=S356,$P$2:$P$911*1.000001),4),"")</f>
        <v/>
      </c>
      <c r="Z356" s="31" t="str">
        <f aca="false">IF(P356&lt;&gt;"", IF(COUNT(V356:Y356)=4, SUM(V356:Y356), "No"), "")</f>
        <v>No</v>
      </c>
      <c r="AA356" s="31" t="str">
        <f aca="false">IF(P356&lt;&gt;"", IF(COUNT(V356:X356)=3, SUM(V356:X356), "No"), "")</f>
        <v>No</v>
      </c>
      <c r="AB356" s="31" t="str">
        <f aca="false">IF(P356&lt;&gt;"", IF(COUNT(V356:W356)=2, SUM(V356:W356), "No"), "")</f>
        <v>No</v>
      </c>
      <c r="AC356" s="31" t="str">
        <f aca="false">Table4[[#This Row],[Club]]&amp;":"&amp;Table4[[#Headers],[Female]]</f>
        <v>:Female</v>
      </c>
    </row>
    <row r="357" customFormat="false" ht="15" hidden="false" customHeight="false" outlineLevel="0" collapsed="false">
      <c r="A357" s="22" t="n">
        <v>356</v>
      </c>
      <c r="B357" s="22" t="str">
        <f aca="false">IFERROR(VLOOKUP($A$1&amp;":"&amp;A357,'Finish order'!C:K,6,FALSE()),"")</f>
        <v/>
      </c>
      <c r="C357" s="22" t="str">
        <f aca="false">IFERROR(VLOOKUP(A$1&amp;":"&amp;A357,'Finish order'!$C:$K,9,FALSE()),"")</f>
        <v/>
      </c>
      <c r="D357" s="22" t="str">
        <f aca="false">IFERROR(VLOOKUP(A$1&amp;":"&amp;A357,'Finish order'!$C:$K,7,FALSE()),"")</f>
        <v/>
      </c>
      <c r="E357" s="30" t="str">
        <f aca="false">IFERROR(VLOOKUP($A$1&amp;":"&amp;A357,'Finish order'!C:K,5,FALSE()),"")</f>
        <v/>
      </c>
      <c r="F357" s="22" t="str">
        <f aca="false">IFERROR(VLOOKUP($A$1&amp;":"&amp;A357,'Finish order'!C:K,4,FALSE()),"")</f>
        <v/>
      </c>
      <c r="G357" s="31" t="str">
        <f aca="false" t="array" ref="G357:G357">IFERROR(SMALL(IF($D$2:$D1266=D357,$A$2:$A$911*1.001),1),"")</f>
        <v/>
      </c>
      <c r="H357" s="31" t="str">
        <f aca="false" t="array" ref="H357:H357">IFERROR(SMALL(IF($D$2:$D1266=D357,$A$2:$A$911*1.0001),2),"")</f>
        <v/>
      </c>
      <c r="I357" s="31" t="str">
        <f aca="false" t="array" ref="I357:I357">IFERROR(SMALL(IF($D$2:$D1266=D357,$A$2:$A$911*1.00001),3),"")</f>
        <v/>
      </c>
      <c r="J357" s="31" t="str">
        <f aca="false" t="array" ref="J357:J357">IFERROR(SMALL(IF($D$2:$D1266=D357,$A$2:$A$911*1.000001),4),"")</f>
        <v/>
      </c>
      <c r="K357" s="31" t="str">
        <f aca="false">IF(A357&lt;&gt;"", IF(COUNT(G357:J357)=4, SUM(G357:J357), "No"), "")</f>
        <v>No</v>
      </c>
      <c r="L357" s="31" t="str">
        <f aca="false">IF(A357&lt;&gt;"", IF(COUNT(G357:I357)=3, SUM(G357:I357), "No"), "")</f>
        <v>No</v>
      </c>
      <c r="M357" s="31" t="str">
        <f aca="false">IF(A357&lt;&gt;"", IF(COUNT(G357:H357)=2, SUM(G357:H357), "No"), "")</f>
        <v>No</v>
      </c>
      <c r="N357" s="31" t="str">
        <f aca="false">Table1[[#This Row],[Club]]&amp;":"&amp;Table1[[#Headers],[Male]]</f>
        <v>:Male</v>
      </c>
      <c r="P357" s="22" t="n">
        <v>356</v>
      </c>
      <c r="Q357" s="22" t="str">
        <f aca="false">IFERROR(VLOOKUP(P$1&amp;":"&amp;P357,'Finish order'!$C:$K,6,FALSE()),"")</f>
        <v/>
      </c>
      <c r="R357" s="22" t="str">
        <f aca="false">IFERROR(VLOOKUP(P$1&amp;":"&amp;P357,'Finish order'!$C:$K,9,FALSE()),"")</f>
        <v/>
      </c>
      <c r="S357" s="22" t="str">
        <f aca="false">IFERROR(VLOOKUP(P$1&amp;":"&amp;P357,'Finish order'!$C:$K,7,FALSE()),"")</f>
        <v/>
      </c>
      <c r="T357" s="30" t="str">
        <f aca="false">IFERROR(VLOOKUP(P$1&amp;":"&amp;P357,'Finish order'!$C:$K,5,FALSE()),"")</f>
        <v/>
      </c>
      <c r="U357" s="22" t="str">
        <f aca="false">IFERROR(VLOOKUP(P$1&amp;":"&amp;P357,'Finish order'!$C:$K,4,FALSE()),"")</f>
        <v/>
      </c>
      <c r="V357" s="31" t="str">
        <f aca="false" t="array" ref="V357:V357">IFERROR(SMALL(IF($S$2:$S1266=S357,$P$2:$P$911*1.001),1),"")</f>
        <v/>
      </c>
      <c r="W357" s="31" t="str">
        <f aca="false" t="array" ref="W357:W357">IFERROR(SMALL(IF($S$2:$S1266=S357,$P$2:$P$911*1.0001),2),"")</f>
        <v/>
      </c>
      <c r="X357" s="31" t="str">
        <f aca="false" t="array" ref="X357:X357">IFERROR(SMALL(IF($S$2:$S1266=S357,$P$2:$P$911*1.00001),3),"")</f>
        <v/>
      </c>
      <c r="Y357" s="31" t="str">
        <f aca="false" t="array" ref="Y357:Y357">IFERROR(SMALL(IF($S$2:$S1266=S357,$P$2:$P$911*1.000001),4),"")</f>
        <v/>
      </c>
      <c r="Z357" s="31" t="str">
        <f aca="false">IF(P357&lt;&gt;"", IF(COUNT(V357:Y357)=4, SUM(V357:Y357), "No"), "")</f>
        <v>No</v>
      </c>
      <c r="AA357" s="31" t="str">
        <f aca="false">IF(P357&lt;&gt;"", IF(COUNT(V357:X357)=3, SUM(V357:X357), "No"), "")</f>
        <v>No</v>
      </c>
      <c r="AB357" s="31" t="str">
        <f aca="false">IF(P357&lt;&gt;"", IF(COUNT(V357:W357)=2, SUM(V357:W357), "No"), "")</f>
        <v>No</v>
      </c>
      <c r="AC357" s="31" t="str">
        <f aca="false">Table4[[#This Row],[Club]]&amp;":"&amp;Table4[[#Headers],[Female]]</f>
        <v>:Female</v>
      </c>
    </row>
    <row r="358" customFormat="false" ht="15" hidden="false" customHeight="false" outlineLevel="0" collapsed="false">
      <c r="A358" s="22" t="n">
        <v>357</v>
      </c>
      <c r="B358" s="22" t="str">
        <f aca="false">IFERROR(VLOOKUP($A$1&amp;":"&amp;A358,'Finish order'!C:K,6,FALSE()),"")</f>
        <v/>
      </c>
      <c r="C358" s="22" t="str">
        <f aca="false">IFERROR(VLOOKUP(A$1&amp;":"&amp;A358,'Finish order'!$C:$K,9,FALSE()),"")</f>
        <v/>
      </c>
      <c r="D358" s="22" t="str">
        <f aca="false">IFERROR(VLOOKUP(A$1&amp;":"&amp;A358,'Finish order'!$C:$K,7,FALSE()),"")</f>
        <v/>
      </c>
      <c r="E358" s="30" t="str">
        <f aca="false">IFERROR(VLOOKUP($A$1&amp;":"&amp;A358,'Finish order'!C:K,5,FALSE()),"")</f>
        <v/>
      </c>
      <c r="F358" s="22" t="str">
        <f aca="false">IFERROR(VLOOKUP($A$1&amp;":"&amp;A358,'Finish order'!C:K,4,FALSE()),"")</f>
        <v/>
      </c>
      <c r="G358" s="31" t="str">
        <f aca="false" t="array" ref="G358:G358">IFERROR(SMALL(IF($D$2:$D1267=D358,$A$2:$A$911*1.001),1),"")</f>
        <v/>
      </c>
      <c r="H358" s="31" t="str">
        <f aca="false" t="array" ref="H358:H358">IFERROR(SMALL(IF($D$2:$D1267=D358,$A$2:$A$911*1.0001),2),"")</f>
        <v/>
      </c>
      <c r="I358" s="31" t="str">
        <f aca="false" t="array" ref="I358:I358">IFERROR(SMALL(IF($D$2:$D1267=D358,$A$2:$A$911*1.00001),3),"")</f>
        <v/>
      </c>
      <c r="J358" s="31" t="str">
        <f aca="false" t="array" ref="J358:J358">IFERROR(SMALL(IF($D$2:$D1267=D358,$A$2:$A$911*1.000001),4),"")</f>
        <v/>
      </c>
      <c r="K358" s="31" t="str">
        <f aca="false">IF(A358&lt;&gt;"", IF(COUNT(G358:J358)=4, SUM(G358:J358), "No"), "")</f>
        <v>No</v>
      </c>
      <c r="L358" s="31" t="str">
        <f aca="false">IF(A358&lt;&gt;"", IF(COUNT(G358:I358)=3, SUM(G358:I358), "No"), "")</f>
        <v>No</v>
      </c>
      <c r="M358" s="31" t="str">
        <f aca="false">IF(A358&lt;&gt;"", IF(COUNT(G358:H358)=2, SUM(G358:H358), "No"), "")</f>
        <v>No</v>
      </c>
      <c r="N358" s="31" t="str">
        <f aca="false">Table1[[#This Row],[Club]]&amp;":"&amp;Table1[[#Headers],[Male]]</f>
        <v>:Male</v>
      </c>
      <c r="P358" s="22" t="n">
        <v>357</v>
      </c>
      <c r="Q358" s="22" t="str">
        <f aca="false">IFERROR(VLOOKUP(P$1&amp;":"&amp;P358,'Finish order'!$C:$K,6,FALSE()),"")</f>
        <v/>
      </c>
      <c r="R358" s="22" t="str">
        <f aca="false">IFERROR(VLOOKUP(P$1&amp;":"&amp;P358,'Finish order'!$C:$K,9,FALSE()),"")</f>
        <v/>
      </c>
      <c r="S358" s="22" t="str">
        <f aca="false">IFERROR(VLOOKUP(P$1&amp;":"&amp;P358,'Finish order'!$C:$K,7,FALSE()),"")</f>
        <v/>
      </c>
      <c r="T358" s="30" t="str">
        <f aca="false">IFERROR(VLOOKUP(P$1&amp;":"&amp;P358,'Finish order'!$C:$K,5,FALSE()),"")</f>
        <v/>
      </c>
      <c r="U358" s="22" t="str">
        <f aca="false">IFERROR(VLOOKUP(P$1&amp;":"&amp;P358,'Finish order'!$C:$K,4,FALSE()),"")</f>
        <v/>
      </c>
      <c r="V358" s="31" t="str">
        <f aca="false" t="array" ref="V358:V358">IFERROR(SMALL(IF($S$2:$S1267=S358,$P$2:$P$911*1.001),1),"")</f>
        <v/>
      </c>
      <c r="W358" s="31" t="str">
        <f aca="false" t="array" ref="W358:W358">IFERROR(SMALL(IF($S$2:$S1267=S358,$P$2:$P$911*1.0001),2),"")</f>
        <v/>
      </c>
      <c r="X358" s="31" t="str">
        <f aca="false" t="array" ref="X358:X358">IFERROR(SMALL(IF($S$2:$S1267=S358,$P$2:$P$911*1.00001),3),"")</f>
        <v/>
      </c>
      <c r="Y358" s="31" t="str">
        <f aca="false" t="array" ref="Y358:Y358">IFERROR(SMALL(IF($S$2:$S1267=S358,$P$2:$P$911*1.000001),4),"")</f>
        <v/>
      </c>
      <c r="Z358" s="31" t="str">
        <f aca="false">IF(P358&lt;&gt;"", IF(COUNT(V358:Y358)=4, SUM(V358:Y358), "No"), "")</f>
        <v>No</v>
      </c>
      <c r="AA358" s="31" t="str">
        <f aca="false">IF(P358&lt;&gt;"", IF(COUNT(V358:X358)=3, SUM(V358:X358), "No"), "")</f>
        <v>No</v>
      </c>
      <c r="AB358" s="31" t="str">
        <f aca="false">IF(P358&lt;&gt;"", IF(COUNT(V358:W358)=2, SUM(V358:W358), "No"), "")</f>
        <v>No</v>
      </c>
      <c r="AC358" s="31" t="str">
        <f aca="false">Table4[[#This Row],[Club]]&amp;":"&amp;Table4[[#Headers],[Female]]</f>
        <v>:Female</v>
      </c>
    </row>
    <row r="359" customFormat="false" ht="15" hidden="false" customHeight="false" outlineLevel="0" collapsed="false">
      <c r="A359" s="22" t="n">
        <v>358</v>
      </c>
      <c r="B359" s="22" t="str">
        <f aca="false">IFERROR(VLOOKUP($A$1&amp;":"&amp;A359,'Finish order'!C:K,6,FALSE()),"")</f>
        <v/>
      </c>
      <c r="C359" s="22" t="str">
        <f aca="false">IFERROR(VLOOKUP(A$1&amp;":"&amp;A359,'Finish order'!$C:$K,9,FALSE()),"")</f>
        <v/>
      </c>
      <c r="D359" s="22" t="str">
        <f aca="false">IFERROR(VLOOKUP(A$1&amp;":"&amp;A359,'Finish order'!$C:$K,7,FALSE()),"")</f>
        <v/>
      </c>
      <c r="E359" s="30" t="str">
        <f aca="false">IFERROR(VLOOKUP($A$1&amp;":"&amp;A359,'Finish order'!C:K,5,FALSE()),"")</f>
        <v/>
      </c>
      <c r="F359" s="22" t="str">
        <f aca="false">IFERROR(VLOOKUP($A$1&amp;":"&amp;A359,'Finish order'!C:K,4,FALSE()),"")</f>
        <v/>
      </c>
      <c r="G359" s="31" t="str">
        <f aca="false" t="array" ref="G359:G359">IFERROR(SMALL(IF($D$2:$D1268=D359,$A$2:$A$911*1.001),1),"")</f>
        <v/>
      </c>
      <c r="H359" s="31" t="str">
        <f aca="false" t="array" ref="H359:H359">IFERROR(SMALL(IF($D$2:$D1268=D359,$A$2:$A$911*1.0001),2),"")</f>
        <v/>
      </c>
      <c r="I359" s="31" t="str">
        <f aca="false" t="array" ref="I359:I359">IFERROR(SMALL(IF($D$2:$D1268=D359,$A$2:$A$911*1.00001),3),"")</f>
        <v/>
      </c>
      <c r="J359" s="31" t="str">
        <f aca="false" t="array" ref="J359:J359">IFERROR(SMALL(IF($D$2:$D1268=D359,$A$2:$A$911*1.000001),4),"")</f>
        <v/>
      </c>
      <c r="K359" s="31" t="str">
        <f aca="false">IF(A359&lt;&gt;"", IF(COUNT(G359:J359)=4, SUM(G359:J359), "No"), "")</f>
        <v>No</v>
      </c>
      <c r="L359" s="31" t="str">
        <f aca="false">IF(A359&lt;&gt;"", IF(COUNT(G359:I359)=3, SUM(G359:I359), "No"), "")</f>
        <v>No</v>
      </c>
      <c r="M359" s="31" t="str">
        <f aca="false">IF(A359&lt;&gt;"", IF(COUNT(G359:H359)=2, SUM(G359:H359), "No"), "")</f>
        <v>No</v>
      </c>
      <c r="N359" s="31" t="str">
        <f aca="false">Table1[[#This Row],[Club]]&amp;":"&amp;Table1[[#Headers],[Male]]</f>
        <v>:Male</v>
      </c>
      <c r="P359" s="22" t="n">
        <v>358</v>
      </c>
      <c r="Q359" s="22" t="str">
        <f aca="false">IFERROR(VLOOKUP(P$1&amp;":"&amp;P359,'Finish order'!$C:$K,6,FALSE()),"")</f>
        <v/>
      </c>
      <c r="R359" s="22" t="str">
        <f aca="false">IFERROR(VLOOKUP(P$1&amp;":"&amp;P359,'Finish order'!$C:$K,9,FALSE()),"")</f>
        <v/>
      </c>
      <c r="S359" s="22" t="str">
        <f aca="false">IFERROR(VLOOKUP(P$1&amp;":"&amp;P359,'Finish order'!$C:$K,7,FALSE()),"")</f>
        <v/>
      </c>
      <c r="T359" s="30" t="str">
        <f aca="false">IFERROR(VLOOKUP(P$1&amp;":"&amp;P359,'Finish order'!$C:$K,5,FALSE()),"")</f>
        <v/>
      </c>
      <c r="U359" s="22" t="str">
        <f aca="false">IFERROR(VLOOKUP(P$1&amp;":"&amp;P359,'Finish order'!$C:$K,4,FALSE()),"")</f>
        <v/>
      </c>
      <c r="V359" s="31" t="str">
        <f aca="false" t="array" ref="V359:V359">IFERROR(SMALL(IF($S$2:$S1268=S359,$P$2:$P$911*1.001),1),"")</f>
        <v/>
      </c>
      <c r="W359" s="31" t="str">
        <f aca="false" t="array" ref="W359:W359">IFERROR(SMALL(IF($S$2:$S1268=S359,$P$2:$P$911*1.0001),2),"")</f>
        <v/>
      </c>
      <c r="X359" s="31" t="str">
        <f aca="false" t="array" ref="X359:X359">IFERROR(SMALL(IF($S$2:$S1268=S359,$P$2:$P$911*1.00001),3),"")</f>
        <v/>
      </c>
      <c r="Y359" s="31" t="str">
        <f aca="false" t="array" ref="Y359:Y359">IFERROR(SMALL(IF($S$2:$S1268=S359,$P$2:$P$911*1.000001),4),"")</f>
        <v/>
      </c>
      <c r="Z359" s="31" t="str">
        <f aca="false">IF(P359&lt;&gt;"", IF(COUNT(V359:Y359)=4, SUM(V359:Y359), "No"), "")</f>
        <v>No</v>
      </c>
      <c r="AA359" s="31" t="str">
        <f aca="false">IF(P359&lt;&gt;"", IF(COUNT(V359:X359)=3, SUM(V359:X359), "No"), "")</f>
        <v>No</v>
      </c>
      <c r="AB359" s="31" t="str">
        <f aca="false">IF(P359&lt;&gt;"", IF(COUNT(V359:W359)=2, SUM(V359:W359), "No"), "")</f>
        <v>No</v>
      </c>
      <c r="AC359" s="31" t="str">
        <f aca="false">Table4[[#This Row],[Club]]&amp;":"&amp;Table4[[#Headers],[Female]]</f>
        <v>:Female</v>
      </c>
    </row>
    <row r="360" customFormat="false" ht="15" hidden="false" customHeight="false" outlineLevel="0" collapsed="false">
      <c r="A360" s="22" t="n">
        <v>359</v>
      </c>
      <c r="B360" s="22" t="str">
        <f aca="false">IFERROR(VLOOKUP($A$1&amp;":"&amp;A360,'Finish order'!C:K,6,FALSE()),"")</f>
        <v/>
      </c>
      <c r="C360" s="22" t="str">
        <f aca="false">IFERROR(VLOOKUP(A$1&amp;":"&amp;A360,'Finish order'!$C:$K,9,FALSE()),"")</f>
        <v/>
      </c>
      <c r="D360" s="22" t="str">
        <f aca="false">IFERROR(VLOOKUP(A$1&amp;":"&amp;A360,'Finish order'!$C:$K,7,FALSE()),"")</f>
        <v/>
      </c>
      <c r="E360" s="30" t="str">
        <f aca="false">IFERROR(VLOOKUP($A$1&amp;":"&amp;A360,'Finish order'!C:K,5,FALSE()),"")</f>
        <v/>
      </c>
      <c r="F360" s="22" t="str">
        <f aca="false">IFERROR(VLOOKUP($A$1&amp;":"&amp;A360,'Finish order'!C:K,4,FALSE()),"")</f>
        <v/>
      </c>
      <c r="G360" s="31" t="str">
        <f aca="false" t="array" ref="G360:G360">IFERROR(SMALL(IF($D$2:$D1269=D360,$A$2:$A$911*1.001),1),"")</f>
        <v/>
      </c>
      <c r="H360" s="31" t="str">
        <f aca="false" t="array" ref="H360:H360">IFERROR(SMALL(IF($D$2:$D1269=D360,$A$2:$A$911*1.0001),2),"")</f>
        <v/>
      </c>
      <c r="I360" s="31" t="str">
        <f aca="false" t="array" ref="I360:I360">IFERROR(SMALL(IF($D$2:$D1269=D360,$A$2:$A$911*1.00001),3),"")</f>
        <v/>
      </c>
      <c r="J360" s="31" t="str">
        <f aca="false" t="array" ref="J360:J360">IFERROR(SMALL(IF($D$2:$D1269=D360,$A$2:$A$911*1.000001),4),"")</f>
        <v/>
      </c>
      <c r="K360" s="31" t="str">
        <f aca="false">IF(A360&lt;&gt;"", IF(COUNT(G360:J360)=4, SUM(G360:J360), "No"), "")</f>
        <v>No</v>
      </c>
      <c r="L360" s="31" t="str">
        <f aca="false">IF(A360&lt;&gt;"", IF(COUNT(G360:I360)=3, SUM(G360:I360), "No"), "")</f>
        <v>No</v>
      </c>
      <c r="M360" s="31" t="str">
        <f aca="false">IF(A360&lt;&gt;"", IF(COUNT(G360:H360)=2, SUM(G360:H360), "No"), "")</f>
        <v>No</v>
      </c>
      <c r="N360" s="31" t="str">
        <f aca="false">Table1[[#This Row],[Club]]&amp;":"&amp;Table1[[#Headers],[Male]]</f>
        <v>:Male</v>
      </c>
      <c r="P360" s="22" t="n">
        <v>359</v>
      </c>
      <c r="Q360" s="22" t="str">
        <f aca="false">IFERROR(VLOOKUP(P$1&amp;":"&amp;P360,'Finish order'!$C:$K,6,FALSE()),"")</f>
        <v/>
      </c>
      <c r="R360" s="22" t="str">
        <f aca="false">IFERROR(VLOOKUP(P$1&amp;":"&amp;P360,'Finish order'!$C:$K,9,FALSE()),"")</f>
        <v/>
      </c>
      <c r="S360" s="22" t="str">
        <f aca="false">IFERROR(VLOOKUP(P$1&amp;":"&amp;P360,'Finish order'!$C:$K,7,FALSE()),"")</f>
        <v/>
      </c>
      <c r="T360" s="30" t="str">
        <f aca="false">IFERROR(VLOOKUP(P$1&amp;":"&amp;P360,'Finish order'!$C:$K,5,FALSE()),"")</f>
        <v/>
      </c>
      <c r="U360" s="22" t="str">
        <f aca="false">IFERROR(VLOOKUP(P$1&amp;":"&amp;P360,'Finish order'!$C:$K,4,FALSE()),"")</f>
        <v/>
      </c>
      <c r="V360" s="31" t="str">
        <f aca="false" t="array" ref="V360:V360">IFERROR(SMALL(IF($S$2:$S1269=S360,$P$2:$P$911*1.001),1),"")</f>
        <v/>
      </c>
      <c r="W360" s="31" t="str">
        <f aca="false" t="array" ref="W360:W360">IFERROR(SMALL(IF($S$2:$S1269=S360,$P$2:$P$911*1.0001),2),"")</f>
        <v/>
      </c>
      <c r="X360" s="31" t="str">
        <f aca="false" t="array" ref="X360:X360">IFERROR(SMALL(IF($S$2:$S1269=S360,$P$2:$P$911*1.00001),3),"")</f>
        <v/>
      </c>
      <c r="Y360" s="31" t="str">
        <f aca="false" t="array" ref="Y360:Y360">IFERROR(SMALL(IF($S$2:$S1269=S360,$P$2:$P$911*1.000001),4),"")</f>
        <v/>
      </c>
      <c r="Z360" s="31" t="str">
        <f aca="false">IF(P360&lt;&gt;"", IF(COUNT(V360:Y360)=4, SUM(V360:Y360), "No"), "")</f>
        <v>No</v>
      </c>
      <c r="AA360" s="31" t="str">
        <f aca="false">IF(P360&lt;&gt;"", IF(COUNT(V360:X360)=3, SUM(V360:X360), "No"), "")</f>
        <v>No</v>
      </c>
      <c r="AB360" s="31" t="str">
        <f aca="false">IF(P360&lt;&gt;"", IF(COUNT(V360:W360)=2, SUM(V360:W360), "No"), "")</f>
        <v>No</v>
      </c>
      <c r="AC360" s="31" t="str">
        <f aca="false">Table4[[#This Row],[Club]]&amp;":"&amp;Table4[[#Headers],[Female]]</f>
        <v>:Female</v>
      </c>
    </row>
    <row r="361" customFormat="false" ht="15" hidden="false" customHeight="false" outlineLevel="0" collapsed="false">
      <c r="A361" s="22" t="n">
        <v>360</v>
      </c>
      <c r="B361" s="22" t="str">
        <f aca="false">IFERROR(VLOOKUP($A$1&amp;":"&amp;A361,'Finish order'!C:K,6,FALSE()),"")</f>
        <v/>
      </c>
      <c r="C361" s="22" t="str">
        <f aca="false">IFERROR(VLOOKUP(A$1&amp;":"&amp;A361,'Finish order'!$C:$K,9,FALSE()),"")</f>
        <v/>
      </c>
      <c r="D361" s="22" t="str">
        <f aca="false">IFERROR(VLOOKUP(A$1&amp;":"&amp;A361,'Finish order'!$C:$K,7,FALSE()),"")</f>
        <v/>
      </c>
      <c r="E361" s="30" t="str">
        <f aca="false">IFERROR(VLOOKUP($A$1&amp;":"&amp;A361,'Finish order'!C:K,5,FALSE()),"")</f>
        <v/>
      </c>
      <c r="F361" s="22" t="str">
        <f aca="false">IFERROR(VLOOKUP($A$1&amp;":"&amp;A361,'Finish order'!C:K,4,FALSE()),"")</f>
        <v/>
      </c>
      <c r="G361" s="31" t="str">
        <f aca="false" t="array" ref="G361:G361">IFERROR(SMALL(IF($D$2:$D1270=D361,$A$2:$A$911*1.001),1),"")</f>
        <v/>
      </c>
      <c r="H361" s="31" t="str">
        <f aca="false" t="array" ref="H361:H361">IFERROR(SMALL(IF($D$2:$D1270=D361,$A$2:$A$911*1.0001),2),"")</f>
        <v/>
      </c>
      <c r="I361" s="31" t="str">
        <f aca="false" t="array" ref="I361:I361">IFERROR(SMALL(IF($D$2:$D1270=D361,$A$2:$A$911*1.00001),3),"")</f>
        <v/>
      </c>
      <c r="J361" s="31" t="str">
        <f aca="false" t="array" ref="J361:J361">IFERROR(SMALL(IF($D$2:$D1270=D361,$A$2:$A$911*1.000001),4),"")</f>
        <v/>
      </c>
      <c r="K361" s="31" t="str">
        <f aca="false">IF(A361&lt;&gt;"", IF(COUNT(G361:J361)=4, SUM(G361:J361), "No"), "")</f>
        <v>No</v>
      </c>
      <c r="L361" s="31" t="str">
        <f aca="false">IF(A361&lt;&gt;"", IF(COUNT(G361:I361)=3, SUM(G361:I361), "No"), "")</f>
        <v>No</v>
      </c>
      <c r="M361" s="31" t="str">
        <f aca="false">IF(A361&lt;&gt;"", IF(COUNT(G361:H361)=2, SUM(G361:H361), "No"), "")</f>
        <v>No</v>
      </c>
      <c r="N361" s="31" t="str">
        <f aca="false">Table1[[#This Row],[Club]]&amp;":"&amp;Table1[[#Headers],[Male]]</f>
        <v>:Male</v>
      </c>
      <c r="P361" s="22" t="n">
        <v>360</v>
      </c>
      <c r="Q361" s="22" t="str">
        <f aca="false">IFERROR(VLOOKUP(P$1&amp;":"&amp;P361,'Finish order'!$C:$K,6,FALSE()),"")</f>
        <v/>
      </c>
      <c r="R361" s="22" t="str">
        <f aca="false">IFERROR(VLOOKUP(P$1&amp;":"&amp;P361,'Finish order'!$C:$K,9,FALSE()),"")</f>
        <v/>
      </c>
      <c r="S361" s="22" t="str">
        <f aca="false">IFERROR(VLOOKUP(P$1&amp;":"&amp;P361,'Finish order'!$C:$K,7,FALSE()),"")</f>
        <v/>
      </c>
      <c r="T361" s="30" t="str">
        <f aca="false">IFERROR(VLOOKUP(P$1&amp;":"&amp;P361,'Finish order'!$C:$K,5,FALSE()),"")</f>
        <v/>
      </c>
      <c r="U361" s="22" t="str">
        <f aca="false">IFERROR(VLOOKUP(P$1&amp;":"&amp;P361,'Finish order'!$C:$K,4,FALSE()),"")</f>
        <v/>
      </c>
      <c r="V361" s="31" t="str">
        <f aca="false" t="array" ref="V361:V361">IFERROR(SMALL(IF($S$2:$S1270=S361,$P$2:$P$911*1.001),1),"")</f>
        <v/>
      </c>
      <c r="W361" s="31" t="str">
        <f aca="false" t="array" ref="W361:W361">IFERROR(SMALL(IF($S$2:$S1270=S361,$P$2:$P$911*1.0001),2),"")</f>
        <v/>
      </c>
      <c r="X361" s="31" t="str">
        <f aca="false" t="array" ref="X361:X361">IFERROR(SMALL(IF($S$2:$S1270=S361,$P$2:$P$911*1.00001),3),"")</f>
        <v/>
      </c>
      <c r="Y361" s="31" t="str">
        <f aca="false" t="array" ref="Y361:Y361">IFERROR(SMALL(IF($S$2:$S1270=S361,$P$2:$P$911*1.000001),4),"")</f>
        <v/>
      </c>
      <c r="Z361" s="31" t="str">
        <f aca="false">IF(P361&lt;&gt;"", IF(COUNT(V361:Y361)=4, SUM(V361:Y361), "No"), "")</f>
        <v>No</v>
      </c>
      <c r="AA361" s="31" t="str">
        <f aca="false">IF(P361&lt;&gt;"", IF(COUNT(V361:X361)=3, SUM(V361:X361), "No"), "")</f>
        <v>No</v>
      </c>
      <c r="AB361" s="31" t="str">
        <f aca="false">IF(P361&lt;&gt;"", IF(COUNT(V361:W361)=2, SUM(V361:W361), "No"), "")</f>
        <v>No</v>
      </c>
      <c r="AC361" s="31" t="str">
        <f aca="false">Table4[[#This Row],[Club]]&amp;":"&amp;Table4[[#Headers],[Female]]</f>
        <v>:Female</v>
      </c>
    </row>
    <row r="362" customFormat="false" ht="15" hidden="false" customHeight="false" outlineLevel="0" collapsed="false">
      <c r="A362" s="22" t="n">
        <v>361</v>
      </c>
      <c r="B362" s="22" t="str">
        <f aca="false">IFERROR(VLOOKUP($A$1&amp;":"&amp;A362,'Finish order'!C:K,6,FALSE()),"")</f>
        <v/>
      </c>
      <c r="C362" s="22" t="str">
        <f aca="false">IFERROR(VLOOKUP(A$1&amp;":"&amp;A362,'Finish order'!$C:$K,9,FALSE()),"")</f>
        <v/>
      </c>
      <c r="D362" s="22" t="str">
        <f aca="false">IFERROR(VLOOKUP(A$1&amp;":"&amp;A362,'Finish order'!$C:$K,7,FALSE()),"")</f>
        <v/>
      </c>
      <c r="E362" s="30" t="str">
        <f aca="false">IFERROR(VLOOKUP($A$1&amp;":"&amp;A362,'Finish order'!C:K,5,FALSE()),"")</f>
        <v/>
      </c>
      <c r="F362" s="22" t="str">
        <f aca="false">IFERROR(VLOOKUP($A$1&amp;":"&amp;A362,'Finish order'!C:K,4,FALSE()),"")</f>
        <v/>
      </c>
      <c r="G362" s="31" t="str">
        <f aca="false" t="array" ref="G362:G362">IFERROR(SMALL(IF($D$2:$D1271=D362,$A$2:$A$911*1.001),1),"")</f>
        <v/>
      </c>
      <c r="H362" s="31" t="str">
        <f aca="false" t="array" ref="H362:H362">IFERROR(SMALL(IF($D$2:$D1271=D362,$A$2:$A$911*1.0001),2),"")</f>
        <v/>
      </c>
      <c r="I362" s="31" t="str">
        <f aca="false" t="array" ref="I362:I362">IFERROR(SMALL(IF($D$2:$D1271=D362,$A$2:$A$911*1.00001),3),"")</f>
        <v/>
      </c>
      <c r="J362" s="31" t="str">
        <f aca="false" t="array" ref="J362:J362">IFERROR(SMALL(IF($D$2:$D1271=D362,$A$2:$A$911*1.000001),4),"")</f>
        <v/>
      </c>
      <c r="K362" s="31" t="str">
        <f aca="false">IF(A362&lt;&gt;"", IF(COUNT(G362:J362)=4, SUM(G362:J362), "No"), "")</f>
        <v>No</v>
      </c>
      <c r="L362" s="31" t="str">
        <f aca="false">IF(A362&lt;&gt;"", IF(COUNT(G362:I362)=3, SUM(G362:I362), "No"), "")</f>
        <v>No</v>
      </c>
      <c r="M362" s="31" t="str">
        <f aca="false">IF(A362&lt;&gt;"", IF(COUNT(G362:H362)=2, SUM(G362:H362), "No"), "")</f>
        <v>No</v>
      </c>
      <c r="N362" s="31" t="str">
        <f aca="false">Table1[[#This Row],[Club]]&amp;":"&amp;Table1[[#Headers],[Male]]</f>
        <v>:Male</v>
      </c>
      <c r="P362" s="22" t="n">
        <v>361</v>
      </c>
      <c r="Q362" s="22" t="str">
        <f aca="false">IFERROR(VLOOKUP(P$1&amp;":"&amp;P362,'Finish order'!$C:$K,6,FALSE()),"")</f>
        <v/>
      </c>
      <c r="R362" s="22" t="str">
        <f aca="false">IFERROR(VLOOKUP(P$1&amp;":"&amp;P362,'Finish order'!$C:$K,9,FALSE()),"")</f>
        <v/>
      </c>
      <c r="S362" s="22" t="str">
        <f aca="false">IFERROR(VLOOKUP(P$1&amp;":"&amp;P362,'Finish order'!$C:$K,7,FALSE()),"")</f>
        <v/>
      </c>
      <c r="T362" s="30" t="str">
        <f aca="false">IFERROR(VLOOKUP(P$1&amp;":"&amp;P362,'Finish order'!$C:$K,5,FALSE()),"")</f>
        <v/>
      </c>
      <c r="U362" s="22" t="str">
        <f aca="false">IFERROR(VLOOKUP(P$1&amp;":"&amp;P362,'Finish order'!$C:$K,4,FALSE()),"")</f>
        <v/>
      </c>
      <c r="V362" s="31" t="str">
        <f aca="false" t="array" ref="V362:V362">IFERROR(SMALL(IF($S$2:$S1271=S362,$P$2:$P$911*1.001),1),"")</f>
        <v/>
      </c>
      <c r="W362" s="31" t="str">
        <f aca="false" t="array" ref="W362:W362">IFERROR(SMALL(IF($S$2:$S1271=S362,$P$2:$P$911*1.0001),2),"")</f>
        <v/>
      </c>
      <c r="X362" s="31" t="str">
        <f aca="false" t="array" ref="X362:X362">IFERROR(SMALL(IF($S$2:$S1271=S362,$P$2:$P$911*1.00001),3),"")</f>
        <v/>
      </c>
      <c r="Y362" s="31" t="str">
        <f aca="false" t="array" ref="Y362:Y362">IFERROR(SMALL(IF($S$2:$S1271=S362,$P$2:$P$911*1.000001),4),"")</f>
        <v/>
      </c>
      <c r="Z362" s="31" t="str">
        <f aca="false">IF(P362&lt;&gt;"", IF(COUNT(V362:Y362)=4, SUM(V362:Y362), "No"), "")</f>
        <v>No</v>
      </c>
      <c r="AA362" s="31" t="str">
        <f aca="false">IF(P362&lt;&gt;"", IF(COUNT(V362:X362)=3, SUM(V362:X362), "No"), "")</f>
        <v>No</v>
      </c>
      <c r="AB362" s="31" t="str">
        <f aca="false">IF(P362&lt;&gt;"", IF(COUNT(V362:W362)=2, SUM(V362:W362), "No"), "")</f>
        <v>No</v>
      </c>
      <c r="AC362" s="31" t="str">
        <f aca="false">Table4[[#This Row],[Club]]&amp;":"&amp;Table4[[#Headers],[Female]]</f>
        <v>:Female</v>
      </c>
    </row>
    <row r="363" customFormat="false" ht="15" hidden="false" customHeight="false" outlineLevel="0" collapsed="false">
      <c r="A363" s="22" t="n">
        <v>362</v>
      </c>
      <c r="B363" s="22" t="str">
        <f aca="false">IFERROR(VLOOKUP($A$1&amp;":"&amp;A363,'Finish order'!C:K,6,FALSE()),"")</f>
        <v/>
      </c>
      <c r="C363" s="22" t="str">
        <f aca="false">IFERROR(VLOOKUP(A$1&amp;":"&amp;A363,'Finish order'!$C:$K,9,FALSE()),"")</f>
        <v/>
      </c>
      <c r="D363" s="22" t="str">
        <f aca="false">IFERROR(VLOOKUP(A$1&amp;":"&amp;A363,'Finish order'!$C:$K,7,FALSE()),"")</f>
        <v/>
      </c>
      <c r="E363" s="30" t="str">
        <f aca="false">IFERROR(VLOOKUP($A$1&amp;":"&amp;A363,'Finish order'!C:K,5,FALSE()),"")</f>
        <v/>
      </c>
      <c r="F363" s="22" t="str">
        <f aca="false">IFERROR(VLOOKUP($A$1&amp;":"&amp;A363,'Finish order'!C:K,4,FALSE()),"")</f>
        <v/>
      </c>
      <c r="G363" s="31" t="str">
        <f aca="false" t="array" ref="G363:G363">IFERROR(SMALL(IF($D$2:$D1272=D363,$A$2:$A$911*1.001),1),"")</f>
        <v/>
      </c>
      <c r="H363" s="31" t="str">
        <f aca="false" t="array" ref="H363:H363">IFERROR(SMALL(IF($D$2:$D1272=D363,$A$2:$A$911*1.0001),2),"")</f>
        <v/>
      </c>
      <c r="I363" s="31" t="str">
        <f aca="false" t="array" ref="I363:I363">IFERROR(SMALL(IF($D$2:$D1272=D363,$A$2:$A$911*1.00001),3),"")</f>
        <v/>
      </c>
      <c r="J363" s="31" t="str">
        <f aca="false" t="array" ref="J363:J363">IFERROR(SMALL(IF($D$2:$D1272=D363,$A$2:$A$911*1.000001),4),"")</f>
        <v/>
      </c>
      <c r="K363" s="31" t="str">
        <f aca="false">IF(A363&lt;&gt;"", IF(COUNT(G363:J363)=4, SUM(G363:J363), "No"), "")</f>
        <v>No</v>
      </c>
      <c r="L363" s="31" t="str">
        <f aca="false">IF(A363&lt;&gt;"", IF(COUNT(G363:I363)=3, SUM(G363:I363), "No"), "")</f>
        <v>No</v>
      </c>
      <c r="M363" s="31" t="str">
        <f aca="false">IF(A363&lt;&gt;"", IF(COUNT(G363:H363)=2, SUM(G363:H363), "No"), "")</f>
        <v>No</v>
      </c>
      <c r="N363" s="31" t="str">
        <f aca="false">Table1[[#This Row],[Club]]&amp;":"&amp;Table1[[#Headers],[Male]]</f>
        <v>:Male</v>
      </c>
      <c r="P363" s="22" t="n">
        <v>362</v>
      </c>
      <c r="Q363" s="22" t="str">
        <f aca="false">IFERROR(VLOOKUP(P$1&amp;":"&amp;P363,'Finish order'!$C:$K,6,FALSE()),"")</f>
        <v/>
      </c>
      <c r="R363" s="22" t="str">
        <f aca="false">IFERROR(VLOOKUP(P$1&amp;":"&amp;P363,'Finish order'!$C:$K,9,FALSE()),"")</f>
        <v/>
      </c>
      <c r="S363" s="22" t="str">
        <f aca="false">IFERROR(VLOOKUP(P$1&amp;":"&amp;P363,'Finish order'!$C:$K,7,FALSE()),"")</f>
        <v/>
      </c>
      <c r="T363" s="30" t="str">
        <f aca="false">IFERROR(VLOOKUP(P$1&amp;":"&amp;P363,'Finish order'!$C:$K,5,FALSE()),"")</f>
        <v/>
      </c>
      <c r="U363" s="22" t="str">
        <f aca="false">IFERROR(VLOOKUP(P$1&amp;":"&amp;P363,'Finish order'!$C:$K,4,FALSE()),"")</f>
        <v/>
      </c>
      <c r="V363" s="31" t="str">
        <f aca="false" t="array" ref="V363:V363">IFERROR(SMALL(IF($S$2:$S1272=S363,$P$2:$P$911*1.001),1),"")</f>
        <v/>
      </c>
      <c r="W363" s="31" t="str">
        <f aca="false" t="array" ref="W363:W363">IFERROR(SMALL(IF($S$2:$S1272=S363,$P$2:$P$911*1.0001),2),"")</f>
        <v/>
      </c>
      <c r="X363" s="31" t="str">
        <f aca="false" t="array" ref="X363:X363">IFERROR(SMALL(IF($S$2:$S1272=S363,$P$2:$P$911*1.00001),3),"")</f>
        <v/>
      </c>
      <c r="Y363" s="31" t="str">
        <f aca="false" t="array" ref="Y363:Y363">IFERROR(SMALL(IF($S$2:$S1272=S363,$P$2:$P$911*1.000001),4),"")</f>
        <v/>
      </c>
      <c r="Z363" s="31" t="str">
        <f aca="false">IF(P363&lt;&gt;"", IF(COUNT(V363:Y363)=4, SUM(V363:Y363), "No"), "")</f>
        <v>No</v>
      </c>
      <c r="AA363" s="31" t="str">
        <f aca="false">IF(P363&lt;&gt;"", IF(COUNT(V363:X363)=3, SUM(V363:X363), "No"), "")</f>
        <v>No</v>
      </c>
      <c r="AB363" s="31" t="str">
        <f aca="false">IF(P363&lt;&gt;"", IF(COUNT(V363:W363)=2, SUM(V363:W363), "No"), "")</f>
        <v>No</v>
      </c>
      <c r="AC363" s="31" t="str">
        <f aca="false">Table4[[#This Row],[Club]]&amp;":"&amp;Table4[[#Headers],[Female]]</f>
        <v>:Female</v>
      </c>
    </row>
    <row r="364" customFormat="false" ht="15" hidden="false" customHeight="false" outlineLevel="0" collapsed="false">
      <c r="A364" s="22" t="n">
        <v>363</v>
      </c>
      <c r="B364" s="22" t="str">
        <f aca="false">IFERROR(VLOOKUP($A$1&amp;":"&amp;A364,'Finish order'!C:K,6,FALSE()),"")</f>
        <v/>
      </c>
      <c r="C364" s="22" t="str">
        <f aca="false">IFERROR(VLOOKUP(A$1&amp;":"&amp;A364,'Finish order'!$C:$K,9,FALSE()),"")</f>
        <v/>
      </c>
      <c r="D364" s="22" t="str">
        <f aca="false">IFERROR(VLOOKUP(A$1&amp;":"&amp;A364,'Finish order'!$C:$K,7,FALSE()),"")</f>
        <v/>
      </c>
      <c r="E364" s="30" t="str">
        <f aca="false">IFERROR(VLOOKUP($A$1&amp;":"&amp;A364,'Finish order'!C:K,5,FALSE()),"")</f>
        <v/>
      </c>
      <c r="F364" s="22" t="str">
        <f aca="false">IFERROR(VLOOKUP($A$1&amp;":"&amp;A364,'Finish order'!C:K,4,FALSE()),"")</f>
        <v/>
      </c>
      <c r="G364" s="31" t="str">
        <f aca="false" t="array" ref="G364:G364">IFERROR(SMALL(IF($D$2:$D1273=D364,$A$2:$A$911*1.001),1),"")</f>
        <v/>
      </c>
      <c r="H364" s="31" t="str">
        <f aca="false" t="array" ref="H364:H364">IFERROR(SMALL(IF($D$2:$D1273=D364,$A$2:$A$911*1.0001),2),"")</f>
        <v/>
      </c>
      <c r="I364" s="31" t="str">
        <f aca="false" t="array" ref="I364:I364">IFERROR(SMALL(IF($D$2:$D1273=D364,$A$2:$A$911*1.00001),3),"")</f>
        <v/>
      </c>
      <c r="J364" s="31" t="str">
        <f aca="false" t="array" ref="J364:J364">IFERROR(SMALL(IF($D$2:$D1273=D364,$A$2:$A$911*1.000001),4),"")</f>
        <v/>
      </c>
      <c r="K364" s="31" t="str">
        <f aca="false">IF(A364&lt;&gt;"", IF(COUNT(G364:J364)=4, SUM(G364:J364), "No"), "")</f>
        <v>No</v>
      </c>
      <c r="L364" s="31" t="str">
        <f aca="false">IF(A364&lt;&gt;"", IF(COUNT(G364:I364)=3, SUM(G364:I364), "No"), "")</f>
        <v>No</v>
      </c>
      <c r="M364" s="31" t="str">
        <f aca="false">IF(A364&lt;&gt;"", IF(COUNT(G364:H364)=2, SUM(G364:H364), "No"), "")</f>
        <v>No</v>
      </c>
      <c r="N364" s="31" t="str">
        <f aca="false">Table1[[#This Row],[Club]]&amp;":"&amp;Table1[[#Headers],[Male]]</f>
        <v>:Male</v>
      </c>
      <c r="P364" s="22" t="n">
        <v>363</v>
      </c>
      <c r="Q364" s="22" t="str">
        <f aca="false">IFERROR(VLOOKUP(P$1&amp;":"&amp;P364,'Finish order'!$C:$K,6,FALSE()),"")</f>
        <v/>
      </c>
      <c r="R364" s="22" t="str">
        <f aca="false">IFERROR(VLOOKUP(P$1&amp;":"&amp;P364,'Finish order'!$C:$K,9,FALSE()),"")</f>
        <v/>
      </c>
      <c r="S364" s="22" t="str">
        <f aca="false">IFERROR(VLOOKUP(P$1&amp;":"&amp;P364,'Finish order'!$C:$K,7,FALSE()),"")</f>
        <v/>
      </c>
      <c r="T364" s="30" t="str">
        <f aca="false">IFERROR(VLOOKUP(P$1&amp;":"&amp;P364,'Finish order'!$C:$K,5,FALSE()),"")</f>
        <v/>
      </c>
      <c r="U364" s="22" t="str">
        <f aca="false">IFERROR(VLOOKUP(P$1&amp;":"&amp;P364,'Finish order'!$C:$K,4,FALSE()),"")</f>
        <v/>
      </c>
      <c r="V364" s="31" t="str">
        <f aca="false" t="array" ref="V364:V364">IFERROR(SMALL(IF($S$2:$S1273=S364,$P$2:$P$911*1.001),1),"")</f>
        <v/>
      </c>
      <c r="W364" s="31" t="str">
        <f aca="false" t="array" ref="W364:W364">IFERROR(SMALL(IF($S$2:$S1273=S364,$P$2:$P$911*1.0001),2),"")</f>
        <v/>
      </c>
      <c r="X364" s="31" t="str">
        <f aca="false" t="array" ref="X364:X364">IFERROR(SMALL(IF($S$2:$S1273=S364,$P$2:$P$911*1.00001),3),"")</f>
        <v/>
      </c>
      <c r="Y364" s="31" t="str">
        <f aca="false" t="array" ref="Y364:Y364">IFERROR(SMALL(IF($S$2:$S1273=S364,$P$2:$P$911*1.000001),4),"")</f>
        <v/>
      </c>
      <c r="Z364" s="31" t="str">
        <f aca="false">IF(P364&lt;&gt;"", IF(COUNT(V364:Y364)=4, SUM(V364:Y364), "No"), "")</f>
        <v>No</v>
      </c>
      <c r="AA364" s="31" t="str">
        <f aca="false">IF(P364&lt;&gt;"", IF(COUNT(V364:X364)=3, SUM(V364:X364), "No"), "")</f>
        <v>No</v>
      </c>
      <c r="AB364" s="31" t="str">
        <f aca="false">IF(P364&lt;&gt;"", IF(COUNT(V364:W364)=2, SUM(V364:W364), "No"), "")</f>
        <v>No</v>
      </c>
      <c r="AC364" s="31" t="str">
        <f aca="false">Table4[[#This Row],[Club]]&amp;":"&amp;Table4[[#Headers],[Female]]</f>
        <v>:Female</v>
      </c>
    </row>
    <row r="365" customFormat="false" ht="15" hidden="false" customHeight="false" outlineLevel="0" collapsed="false">
      <c r="A365" s="22" t="n">
        <v>364</v>
      </c>
      <c r="B365" s="22" t="str">
        <f aca="false">IFERROR(VLOOKUP($A$1&amp;":"&amp;A365,'Finish order'!C:K,6,FALSE()),"")</f>
        <v/>
      </c>
      <c r="C365" s="22" t="str">
        <f aca="false">IFERROR(VLOOKUP(A$1&amp;":"&amp;A365,'Finish order'!$C:$K,9,FALSE()),"")</f>
        <v/>
      </c>
      <c r="D365" s="22" t="str">
        <f aca="false">IFERROR(VLOOKUP(A$1&amp;":"&amp;A365,'Finish order'!$C:$K,7,FALSE()),"")</f>
        <v/>
      </c>
      <c r="E365" s="30" t="str">
        <f aca="false">IFERROR(VLOOKUP($A$1&amp;":"&amp;A365,'Finish order'!C:K,5,FALSE()),"")</f>
        <v/>
      </c>
      <c r="F365" s="22" t="str">
        <f aca="false">IFERROR(VLOOKUP($A$1&amp;":"&amp;A365,'Finish order'!C:K,4,FALSE()),"")</f>
        <v/>
      </c>
      <c r="G365" s="31" t="str">
        <f aca="false" t="array" ref="G365:G365">IFERROR(SMALL(IF($D$2:$D1274=D365,$A$2:$A$911*1.001),1),"")</f>
        <v/>
      </c>
      <c r="H365" s="31" t="str">
        <f aca="false" t="array" ref="H365:H365">IFERROR(SMALL(IF($D$2:$D1274=D365,$A$2:$A$911*1.0001),2),"")</f>
        <v/>
      </c>
      <c r="I365" s="31" t="str">
        <f aca="false" t="array" ref="I365:I365">IFERROR(SMALL(IF($D$2:$D1274=D365,$A$2:$A$911*1.00001),3),"")</f>
        <v/>
      </c>
      <c r="J365" s="31" t="str">
        <f aca="false" t="array" ref="J365:J365">IFERROR(SMALL(IF($D$2:$D1274=D365,$A$2:$A$911*1.000001),4),"")</f>
        <v/>
      </c>
      <c r="K365" s="31" t="str">
        <f aca="false">IF(A365&lt;&gt;"", IF(COUNT(G365:J365)=4, SUM(G365:J365), "No"), "")</f>
        <v>No</v>
      </c>
      <c r="L365" s="31" t="str">
        <f aca="false">IF(A365&lt;&gt;"", IF(COUNT(G365:I365)=3, SUM(G365:I365), "No"), "")</f>
        <v>No</v>
      </c>
      <c r="M365" s="31" t="str">
        <f aca="false">IF(A365&lt;&gt;"", IF(COUNT(G365:H365)=2, SUM(G365:H365), "No"), "")</f>
        <v>No</v>
      </c>
      <c r="N365" s="31" t="str">
        <f aca="false">Table1[[#This Row],[Club]]&amp;":"&amp;Table1[[#Headers],[Male]]</f>
        <v>:Male</v>
      </c>
      <c r="P365" s="22" t="n">
        <v>364</v>
      </c>
      <c r="Q365" s="22" t="str">
        <f aca="false">IFERROR(VLOOKUP(P$1&amp;":"&amp;P365,'Finish order'!$C:$K,6,FALSE()),"")</f>
        <v/>
      </c>
      <c r="R365" s="22" t="str">
        <f aca="false">IFERROR(VLOOKUP(P$1&amp;":"&amp;P365,'Finish order'!$C:$K,9,FALSE()),"")</f>
        <v/>
      </c>
      <c r="S365" s="22" t="str">
        <f aca="false">IFERROR(VLOOKUP(P$1&amp;":"&amp;P365,'Finish order'!$C:$K,7,FALSE()),"")</f>
        <v/>
      </c>
      <c r="T365" s="30" t="str">
        <f aca="false">IFERROR(VLOOKUP(P$1&amp;":"&amp;P365,'Finish order'!$C:$K,5,FALSE()),"")</f>
        <v/>
      </c>
      <c r="U365" s="22" t="str">
        <f aca="false">IFERROR(VLOOKUP(P$1&amp;":"&amp;P365,'Finish order'!$C:$K,4,FALSE()),"")</f>
        <v/>
      </c>
      <c r="V365" s="31" t="str">
        <f aca="false" t="array" ref="V365:V365">IFERROR(SMALL(IF($S$2:$S1274=S365,$P$2:$P$911*1.001),1),"")</f>
        <v/>
      </c>
      <c r="W365" s="31" t="str">
        <f aca="false" t="array" ref="W365:W365">IFERROR(SMALL(IF($S$2:$S1274=S365,$P$2:$P$911*1.0001),2),"")</f>
        <v/>
      </c>
      <c r="X365" s="31" t="str">
        <f aca="false" t="array" ref="X365:X365">IFERROR(SMALL(IF($S$2:$S1274=S365,$P$2:$P$911*1.00001),3),"")</f>
        <v/>
      </c>
      <c r="Y365" s="31" t="str">
        <f aca="false" t="array" ref="Y365:Y365">IFERROR(SMALL(IF($S$2:$S1274=S365,$P$2:$P$911*1.000001),4),"")</f>
        <v/>
      </c>
      <c r="Z365" s="31" t="str">
        <f aca="false">IF(P365&lt;&gt;"", IF(COUNT(V365:Y365)=4, SUM(V365:Y365), "No"), "")</f>
        <v>No</v>
      </c>
      <c r="AA365" s="31" t="str">
        <f aca="false">IF(P365&lt;&gt;"", IF(COUNT(V365:X365)=3, SUM(V365:X365), "No"), "")</f>
        <v>No</v>
      </c>
      <c r="AB365" s="31" t="str">
        <f aca="false">IF(P365&lt;&gt;"", IF(COUNT(V365:W365)=2, SUM(V365:W365), "No"), "")</f>
        <v>No</v>
      </c>
      <c r="AC365" s="31" t="str">
        <f aca="false">Table4[[#This Row],[Club]]&amp;":"&amp;Table4[[#Headers],[Female]]</f>
        <v>:Female</v>
      </c>
    </row>
    <row r="366" customFormat="false" ht="15" hidden="false" customHeight="false" outlineLevel="0" collapsed="false">
      <c r="A366" s="22" t="n">
        <v>365</v>
      </c>
      <c r="B366" s="22" t="str">
        <f aca="false">IFERROR(VLOOKUP($A$1&amp;":"&amp;A366,'Finish order'!C:K,6,FALSE()),"")</f>
        <v/>
      </c>
      <c r="C366" s="22" t="str">
        <f aca="false">IFERROR(VLOOKUP(A$1&amp;":"&amp;A366,'Finish order'!$C:$K,9,FALSE()),"")</f>
        <v/>
      </c>
      <c r="D366" s="22" t="str">
        <f aca="false">IFERROR(VLOOKUP(A$1&amp;":"&amp;A366,'Finish order'!$C:$K,7,FALSE()),"")</f>
        <v/>
      </c>
      <c r="E366" s="30" t="str">
        <f aca="false">IFERROR(VLOOKUP($A$1&amp;":"&amp;A366,'Finish order'!C:K,5,FALSE()),"")</f>
        <v/>
      </c>
      <c r="F366" s="22" t="str">
        <f aca="false">IFERROR(VLOOKUP($A$1&amp;":"&amp;A366,'Finish order'!C:K,4,FALSE()),"")</f>
        <v/>
      </c>
      <c r="G366" s="31" t="str">
        <f aca="false" t="array" ref="G366:G366">IFERROR(SMALL(IF($D$2:$D1275=D366,$A$2:$A$911*1.001),1),"")</f>
        <v/>
      </c>
      <c r="H366" s="31" t="str">
        <f aca="false" t="array" ref="H366:H366">IFERROR(SMALL(IF($D$2:$D1275=D366,$A$2:$A$911*1.0001),2),"")</f>
        <v/>
      </c>
      <c r="I366" s="31" t="str">
        <f aca="false" t="array" ref="I366:I366">IFERROR(SMALL(IF($D$2:$D1275=D366,$A$2:$A$911*1.00001),3),"")</f>
        <v/>
      </c>
      <c r="J366" s="31" t="str">
        <f aca="false" t="array" ref="J366:J366">IFERROR(SMALL(IF($D$2:$D1275=D366,$A$2:$A$911*1.000001),4),"")</f>
        <v/>
      </c>
      <c r="K366" s="31" t="str">
        <f aca="false">IF(A366&lt;&gt;"", IF(COUNT(G366:J366)=4, SUM(G366:J366), "No"), "")</f>
        <v>No</v>
      </c>
      <c r="L366" s="31" t="str">
        <f aca="false">IF(A366&lt;&gt;"", IF(COUNT(G366:I366)=3, SUM(G366:I366), "No"), "")</f>
        <v>No</v>
      </c>
      <c r="M366" s="31" t="str">
        <f aca="false">IF(A366&lt;&gt;"", IF(COUNT(G366:H366)=2, SUM(G366:H366), "No"), "")</f>
        <v>No</v>
      </c>
      <c r="N366" s="31" t="str">
        <f aca="false">Table1[[#This Row],[Club]]&amp;":"&amp;Table1[[#Headers],[Male]]</f>
        <v>:Male</v>
      </c>
      <c r="P366" s="22" t="n">
        <v>365</v>
      </c>
      <c r="Q366" s="22" t="str">
        <f aca="false">IFERROR(VLOOKUP(P$1&amp;":"&amp;P366,'Finish order'!$C:$K,6,FALSE()),"")</f>
        <v/>
      </c>
      <c r="R366" s="22" t="str">
        <f aca="false">IFERROR(VLOOKUP(P$1&amp;":"&amp;P366,'Finish order'!$C:$K,9,FALSE()),"")</f>
        <v/>
      </c>
      <c r="S366" s="22" t="str">
        <f aca="false">IFERROR(VLOOKUP(P$1&amp;":"&amp;P366,'Finish order'!$C:$K,7,FALSE()),"")</f>
        <v/>
      </c>
      <c r="T366" s="30" t="str">
        <f aca="false">IFERROR(VLOOKUP(P$1&amp;":"&amp;P366,'Finish order'!$C:$K,5,FALSE()),"")</f>
        <v/>
      </c>
      <c r="U366" s="22" t="str">
        <f aca="false">IFERROR(VLOOKUP(P$1&amp;":"&amp;P366,'Finish order'!$C:$K,4,FALSE()),"")</f>
        <v/>
      </c>
      <c r="V366" s="31" t="str">
        <f aca="false" t="array" ref="V366:V366">IFERROR(SMALL(IF($S$2:$S1275=S366,$P$2:$P$911*1.001),1),"")</f>
        <v/>
      </c>
      <c r="W366" s="31" t="str">
        <f aca="false" t="array" ref="W366:W366">IFERROR(SMALL(IF($S$2:$S1275=S366,$P$2:$P$911*1.0001),2),"")</f>
        <v/>
      </c>
      <c r="X366" s="31" t="str">
        <f aca="false" t="array" ref="X366:X366">IFERROR(SMALL(IF($S$2:$S1275=S366,$P$2:$P$911*1.00001),3),"")</f>
        <v/>
      </c>
      <c r="Y366" s="31" t="str">
        <f aca="false" t="array" ref="Y366:Y366">IFERROR(SMALL(IF($S$2:$S1275=S366,$P$2:$P$911*1.000001),4),"")</f>
        <v/>
      </c>
      <c r="Z366" s="31" t="str">
        <f aca="false">IF(P366&lt;&gt;"", IF(COUNT(V366:Y366)=4, SUM(V366:Y366), "No"), "")</f>
        <v>No</v>
      </c>
      <c r="AA366" s="31" t="str">
        <f aca="false">IF(P366&lt;&gt;"", IF(COUNT(V366:X366)=3, SUM(V366:X366), "No"), "")</f>
        <v>No</v>
      </c>
      <c r="AB366" s="31" t="str">
        <f aca="false">IF(P366&lt;&gt;"", IF(COUNT(V366:W366)=2, SUM(V366:W366), "No"), "")</f>
        <v>No</v>
      </c>
      <c r="AC366" s="31" t="str">
        <f aca="false">Table4[[#This Row],[Club]]&amp;":"&amp;Table4[[#Headers],[Female]]</f>
        <v>:Female</v>
      </c>
    </row>
    <row r="367" customFormat="false" ht="15" hidden="false" customHeight="false" outlineLevel="0" collapsed="false">
      <c r="A367" s="22" t="n">
        <v>366</v>
      </c>
      <c r="B367" s="22" t="str">
        <f aca="false">IFERROR(VLOOKUP($A$1&amp;":"&amp;A367,'Finish order'!C:K,6,FALSE()),"")</f>
        <v/>
      </c>
      <c r="C367" s="22" t="str">
        <f aca="false">IFERROR(VLOOKUP(A$1&amp;":"&amp;A367,'Finish order'!$C:$K,9,FALSE()),"")</f>
        <v/>
      </c>
      <c r="D367" s="22" t="str">
        <f aca="false">IFERROR(VLOOKUP(A$1&amp;":"&amp;A367,'Finish order'!$C:$K,7,FALSE()),"")</f>
        <v/>
      </c>
      <c r="E367" s="30" t="str">
        <f aca="false">IFERROR(VLOOKUP($A$1&amp;":"&amp;A367,'Finish order'!C:K,5,FALSE()),"")</f>
        <v/>
      </c>
      <c r="F367" s="22" t="str">
        <f aca="false">IFERROR(VLOOKUP($A$1&amp;":"&amp;A367,'Finish order'!C:K,4,FALSE()),"")</f>
        <v/>
      </c>
      <c r="G367" s="31" t="str">
        <f aca="false" t="array" ref="G367:G367">IFERROR(SMALL(IF($D$2:$D1276=D367,$A$2:$A$911*1.001),1),"")</f>
        <v/>
      </c>
      <c r="H367" s="31" t="str">
        <f aca="false" t="array" ref="H367:H367">IFERROR(SMALL(IF($D$2:$D1276=D367,$A$2:$A$911*1.0001),2),"")</f>
        <v/>
      </c>
      <c r="I367" s="31" t="str">
        <f aca="false" t="array" ref="I367:I367">IFERROR(SMALL(IF($D$2:$D1276=D367,$A$2:$A$911*1.00001),3),"")</f>
        <v/>
      </c>
      <c r="J367" s="31" t="str">
        <f aca="false" t="array" ref="J367:J367">IFERROR(SMALL(IF($D$2:$D1276=D367,$A$2:$A$911*1.000001),4),"")</f>
        <v/>
      </c>
      <c r="K367" s="31" t="str">
        <f aca="false">IF(A367&lt;&gt;"", IF(COUNT(G367:J367)=4, SUM(G367:J367), "No"), "")</f>
        <v>No</v>
      </c>
      <c r="L367" s="31" t="str">
        <f aca="false">IF(A367&lt;&gt;"", IF(COUNT(G367:I367)=3, SUM(G367:I367), "No"), "")</f>
        <v>No</v>
      </c>
      <c r="M367" s="31" t="str">
        <f aca="false">IF(A367&lt;&gt;"", IF(COUNT(G367:H367)=2, SUM(G367:H367), "No"), "")</f>
        <v>No</v>
      </c>
      <c r="N367" s="31" t="str">
        <f aca="false">Table1[[#This Row],[Club]]&amp;":"&amp;Table1[[#Headers],[Male]]</f>
        <v>:Male</v>
      </c>
      <c r="P367" s="22" t="n">
        <v>366</v>
      </c>
      <c r="Q367" s="22" t="str">
        <f aca="false">IFERROR(VLOOKUP(P$1&amp;":"&amp;P367,'Finish order'!$C:$K,6,FALSE()),"")</f>
        <v/>
      </c>
      <c r="R367" s="22" t="str">
        <f aca="false">IFERROR(VLOOKUP(P$1&amp;":"&amp;P367,'Finish order'!$C:$K,9,FALSE()),"")</f>
        <v/>
      </c>
      <c r="S367" s="22" t="str">
        <f aca="false">IFERROR(VLOOKUP(P$1&amp;":"&amp;P367,'Finish order'!$C:$K,7,FALSE()),"")</f>
        <v/>
      </c>
      <c r="T367" s="30" t="str">
        <f aca="false">IFERROR(VLOOKUP(P$1&amp;":"&amp;P367,'Finish order'!$C:$K,5,FALSE()),"")</f>
        <v/>
      </c>
      <c r="U367" s="22" t="str">
        <f aca="false">IFERROR(VLOOKUP(P$1&amp;":"&amp;P367,'Finish order'!$C:$K,4,FALSE()),"")</f>
        <v/>
      </c>
      <c r="V367" s="31" t="str">
        <f aca="false" t="array" ref="V367:V367">IFERROR(SMALL(IF($S$2:$S1276=S367,$P$2:$P$911*1.001),1),"")</f>
        <v/>
      </c>
      <c r="W367" s="31" t="str">
        <f aca="false" t="array" ref="W367:W367">IFERROR(SMALL(IF($S$2:$S1276=S367,$P$2:$P$911*1.0001),2),"")</f>
        <v/>
      </c>
      <c r="X367" s="31" t="str">
        <f aca="false" t="array" ref="X367:X367">IFERROR(SMALL(IF($S$2:$S1276=S367,$P$2:$P$911*1.00001),3),"")</f>
        <v/>
      </c>
      <c r="Y367" s="31" t="str">
        <f aca="false" t="array" ref="Y367:Y367">IFERROR(SMALL(IF($S$2:$S1276=S367,$P$2:$P$911*1.000001),4),"")</f>
        <v/>
      </c>
      <c r="Z367" s="31" t="str">
        <f aca="false">IF(P367&lt;&gt;"", IF(COUNT(V367:Y367)=4, SUM(V367:Y367), "No"), "")</f>
        <v>No</v>
      </c>
      <c r="AA367" s="31" t="str">
        <f aca="false">IF(P367&lt;&gt;"", IF(COUNT(V367:X367)=3, SUM(V367:X367), "No"), "")</f>
        <v>No</v>
      </c>
      <c r="AB367" s="31" t="str">
        <f aca="false">IF(P367&lt;&gt;"", IF(COUNT(V367:W367)=2, SUM(V367:W367), "No"), "")</f>
        <v>No</v>
      </c>
      <c r="AC367" s="31" t="str">
        <f aca="false">Table4[[#This Row],[Club]]&amp;":"&amp;Table4[[#Headers],[Female]]</f>
        <v>:Female</v>
      </c>
    </row>
    <row r="368" customFormat="false" ht="15" hidden="false" customHeight="false" outlineLevel="0" collapsed="false">
      <c r="A368" s="22" t="n">
        <v>367</v>
      </c>
      <c r="B368" s="22" t="str">
        <f aca="false">IFERROR(VLOOKUP($A$1&amp;":"&amp;A368,'Finish order'!C:K,6,FALSE()),"")</f>
        <v/>
      </c>
      <c r="C368" s="22" t="str">
        <f aca="false">IFERROR(VLOOKUP(A$1&amp;":"&amp;A368,'Finish order'!$C:$K,9,FALSE()),"")</f>
        <v/>
      </c>
      <c r="D368" s="22" t="str">
        <f aca="false">IFERROR(VLOOKUP(A$1&amp;":"&amp;A368,'Finish order'!$C:$K,7,FALSE()),"")</f>
        <v/>
      </c>
      <c r="E368" s="30" t="str">
        <f aca="false">IFERROR(VLOOKUP($A$1&amp;":"&amp;A368,'Finish order'!C:K,5,FALSE()),"")</f>
        <v/>
      </c>
      <c r="F368" s="22" t="str">
        <f aca="false">IFERROR(VLOOKUP($A$1&amp;":"&amp;A368,'Finish order'!C:K,4,FALSE()),"")</f>
        <v/>
      </c>
      <c r="G368" s="31" t="str">
        <f aca="false" t="array" ref="G368:G368">IFERROR(SMALL(IF($D$2:$D1277=D368,$A$2:$A$911*1.001),1),"")</f>
        <v/>
      </c>
      <c r="H368" s="31" t="str">
        <f aca="false" t="array" ref="H368:H368">IFERROR(SMALL(IF($D$2:$D1277=D368,$A$2:$A$911*1.0001),2),"")</f>
        <v/>
      </c>
      <c r="I368" s="31" t="str">
        <f aca="false" t="array" ref="I368:I368">IFERROR(SMALL(IF($D$2:$D1277=D368,$A$2:$A$911*1.00001),3),"")</f>
        <v/>
      </c>
      <c r="J368" s="31" t="str">
        <f aca="false" t="array" ref="J368:J368">IFERROR(SMALL(IF($D$2:$D1277=D368,$A$2:$A$911*1.000001),4),"")</f>
        <v/>
      </c>
      <c r="K368" s="31" t="str">
        <f aca="false">IF(A368&lt;&gt;"", IF(COUNT(G368:J368)=4, SUM(G368:J368), "No"), "")</f>
        <v>No</v>
      </c>
      <c r="L368" s="31" t="str">
        <f aca="false">IF(A368&lt;&gt;"", IF(COUNT(G368:I368)=3, SUM(G368:I368), "No"), "")</f>
        <v>No</v>
      </c>
      <c r="M368" s="31" t="str">
        <f aca="false">IF(A368&lt;&gt;"", IF(COUNT(G368:H368)=2, SUM(G368:H368), "No"), "")</f>
        <v>No</v>
      </c>
      <c r="N368" s="31" t="str">
        <f aca="false">Table1[[#This Row],[Club]]&amp;":"&amp;Table1[[#Headers],[Male]]</f>
        <v>:Male</v>
      </c>
      <c r="P368" s="22" t="n">
        <v>367</v>
      </c>
      <c r="Q368" s="22" t="str">
        <f aca="false">IFERROR(VLOOKUP(P$1&amp;":"&amp;P368,'Finish order'!$C:$K,6,FALSE()),"")</f>
        <v/>
      </c>
      <c r="R368" s="22" t="str">
        <f aca="false">IFERROR(VLOOKUP(P$1&amp;":"&amp;P368,'Finish order'!$C:$K,9,FALSE()),"")</f>
        <v/>
      </c>
      <c r="S368" s="22" t="str">
        <f aca="false">IFERROR(VLOOKUP(P$1&amp;":"&amp;P368,'Finish order'!$C:$K,7,FALSE()),"")</f>
        <v/>
      </c>
      <c r="T368" s="30" t="str">
        <f aca="false">IFERROR(VLOOKUP(P$1&amp;":"&amp;P368,'Finish order'!$C:$K,5,FALSE()),"")</f>
        <v/>
      </c>
      <c r="U368" s="22" t="str">
        <f aca="false">IFERROR(VLOOKUP(P$1&amp;":"&amp;P368,'Finish order'!$C:$K,4,FALSE()),"")</f>
        <v/>
      </c>
      <c r="V368" s="31" t="str">
        <f aca="false" t="array" ref="V368:V368">IFERROR(SMALL(IF($S$2:$S1277=S368,$P$2:$P$911*1.001),1),"")</f>
        <v/>
      </c>
      <c r="W368" s="31" t="str">
        <f aca="false" t="array" ref="W368:W368">IFERROR(SMALL(IF($S$2:$S1277=S368,$P$2:$P$911*1.0001),2),"")</f>
        <v/>
      </c>
      <c r="X368" s="31" t="str">
        <f aca="false" t="array" ref="X368:X368">IFERROR(SMALL(IF($S$2:$S1277=S368,$P$2:$P$911*1.00001),3),"")</f>
        <v/>
      </c>
      <c r="Y368" s="31" t="str">
        <f aca="false" t="array" ref="Y368:Y368">IFERROR(SMALL(IF($S$2:$S1277=S368,$P$2:$P$911*1.000001),4),"")</f>
        <v/>
      </c>
      <c r="Z368" s="31" t="str">
        <f aca="false">IF(P368&lt;&gt;"", IF(COUNT(V368:Y368)=4, SUM(V368:Y368), "No"), "")</f>
        <v>No</v>
      </c>
      <c r="AA368" s="31" t="str">
        <f aca="false">IF(P368&lt;&gt;"", IF(COUNT(V368:X368)=3, SUM(V368:X368), "No"), "")</f>
        <v>No</v>
      </c>
      <c r="AB368" s="31" t="str">
        <f aca="false">IF(P368&lt;&gt;"", IF(COUNT(V368:W368)=2, SUM(V368:W368), "No"), "")</f>
        <v>No</v>
      </c>
      <c r="AC368" s="31" t="str">
        <f aca="false">Table4[[#This Row],[Club]]&amp;":"&amp;Table4[[#Headers],[Female]]</f>
        <v>:Female</v>
      </c>
    </row>
    <row r="369" customFormat="false" ht="15" hidden="false" customHeight="false" outlineLevel="0" collapsed="false">
      <c r="A369" s="22" t="n">
        <v>368</v>
      </c>
      <c r="B369" s="22" t="str">
        <f aca="false">IFERROR(VLOOKUP($A$1&amp;":"&amp;A369,'Finish order'!C:K,6,FALSE()),"")</f>
        <v/>
      </c>
      <c r="C369" s="22" t="str">
        <f aca="false">IFERROR(VLOOKUP(A$1&amp;":"&amp;A369,'Finish order'!$C:$K,9,FALSE()),"")</f>
        <v/>
      </c>
      <c r="D369" s="22" t="str">
        <f aca="false">IFERROR(VLOOKUP(A$1&amp;":"&amp;A369,'Finish order'!$C:$K,7,FALSE()),"")</f>
        <v/>
      </c>
      <c r="E369" s="30" t="str">
        <f aca="false">IFERROR(VLOOKUP($A$1&amp;":"&amp;A369,'Finish order'!C:K,5,FALSE()),"")</f>
        <v/>
      </c>
      <c r="F369" s="22" t="str">
        <f aca="false">IFERROR(VLOOKUP($A$1&amp;":"&amp;A369,'Finish order'!C:K,4,FALSE()),"")</f>
        <v/>
      </c>
      <c r="G369" s="31" t="str">
        <f aca="false" t="array" ref="G369:G369">IFERROR(SMALL(IF($D$2:$D1278=D369,$A$2:$A$911*1.001),1),"")</f>
        <v/>
      </c>
      <c r="H369" s="31" t="str">
        <f aca="false" t="array" ref="H369:H369">IFERROR(SMALL(IF($D$2:$D1278=D369,$A$2:$A$911*1.0001),2),"")</f>
        <v/>
      </c>
      <c r="I369" s="31" t="str">
        <f aca="false" t="array" ref="I369:I369">IFERROR(SMALL(IF($D$2:$D1278=D369,$A$2:$A$911*1.00001),3),"")</f>
        <v/>
      </c>
      <c r="J369" s="31" t="str">
        <f aca="false" t="array" ref="J369:J369">IFERROR(SMALL(IF($D$2:$D1278=D369,$A$2:$A$911*1.000001),4),"")</f>
        <v/>
      </c>
      <c r="K369" s="31" t="str">
        <f aca="false">IF(A369&lt;&gt;"", IF(COUNT(G369:J369)=4, SUM(G369:J369), "No"), "")</f>
        <v>No</v>
      </c>
      <c r="L369" s="31" t="str">
        <f aca="false">IF(A369&lt;&gt;"", IF(COUNT(G369:I369)=3, SUM(G369:I369), "No"), "")</f>
        <v>No</v>
      </c>
      <c r="M369" s="31" t="str">
        <f aca="false">IF(A369&lt;&gt;"", IF(COUNT(G369:H369)=2, SUM(G369:H369), "No"), "")</f>
        <v>No</v>
      </c>
      <c r="N369" s="31" t="str">
        <f aca="false">Table1[[#This Row],[Club]]&amp;":"&amp;Table1[[#Headers],[Male]]</f>
        <v>:Male</v>
      </c>
      <c r="P369" s="22" t="n">
        <v>368</v>
      </c>
      <c r="Q369" s="22" t="str">
        <f aca="false">IFERROR(VLOOKUP(P$1&amp;":"&amp;P369,'Finish order'!$C:$K,6,FALSE()),"")</f>
        <v/>
      </c>
      <c r="R369" s="22" t="str">
        <f aca="false">IFERROR(VLOOKUP(P$1&amp;":"&amp;P369,'Finish order'!$C:$K,9,FALSE()),"")</f>
        <v/>
      </c>
      <c r="S369" s="22" t="str">
        <f aca="false">IFERROR(VLOOKUP(P$1&amp;":"&amp;P369,'Finish order'!$C:$K,7,FALSE()),"")</f>
        <v/>
      </c>
      <c r="T369" s="30" t="str">
        <f aca="false">IFERROR(VLOOKUP(P$1&amp;":"&amp;P369,'Finish order'!$C:$K,5,FALSE()),"")</f>
        <v/>
      </c>
      <c r="U369" s="22" t="str">
        <f aca="false">IFERROR(VLOOKUP(P$1&amp;":"&amp;P369,'Finish order'!$C:$K,4,FALSE()),"")</f>
        <v/>
      </c>
      <c r="V369" s="31" t="str">
        <f aca="false" t="array" ref="V369:V369">IFERROR(SMALL(IF($S$2:$S1278=S369,$P$2:$P$911*1.001),1),"")</f>
        <v/>
      </c>
      <c r="W369" s="31" t="str">
        <f aca="false" t="array" ref="W369:W369">IFERROR(SMALL(IF($S$2:$S1278=S369,$P$2:$P$911*1.0001),2),"")</f>
        <v/>
      </c>
      <c r="X369" s="31" t="str">
        <f aca="false" t="array" ref="X369:X369">IFERROR(SMALL(IF($S$2:$S1278=S369,$P$2:$P$911*1.00001),3),"")</f>
        <v/>
      </c>
      <c r="Y369" s="31" t="str">
        <f aca="false" t="array" ref="Y369:Y369">IFERROR(SMALL(IF($S$2:$S1278=S369,$P$2:$P$911*1.000001),4),"")</f>
        <v/>
      </c>
      <c r="Z369" s="31" t="str">
        <f aca="false">IF(P369&lt;&gt;"", IF(COUNT(V369:Y369)=4, SUM(V369:Y369), "No"), "")</f>
        <v>No</v>
      </c>
      <c r="AA369" s="31" t="str">
        <f aca="false">IF(P369&lt;&gt;"", IF(COUNT(V369:X369)=3, SUM(V369:X369), "No"), "")</f>
        <v>No</v>
      </c>
      <c r="AB369" s="31" t="str">
        <f aca="false">IF(P369&lt;&gt;"", IF(COUNT(V369:W369)=2, SUM(V369:W369), "No"), "")</f>
        <v>No</v>
      </c>
      <c r="AC369" s="31" t="str">
        <f aca="false">Table4[[#This Row],[Club]]&amp;":"&amp;Table4[[#Headers],[Female]]</f>
        <v>:Female</v>
      </c>
    </row>
    <row r="370" customFormat="false" ht="15" hidden="false" customHeight="false" outlineLevel="0" collapsed="false">
      <c r="A370" s="22" t="n">
        <v>369</v>
      </c>
      <c r="B370" s="22" t="str">
        <f aca="false">IFERROR(VLOOKUP($A$1&amp;":"&amp;A370,'Finish order'!C:K,6,FALSE()),"")</f>
        <v/>
      </c>
      <c r="C370" s="22" t="str">
        <f aca="false">IFERROR(VLOOKUP(A$1&amp;":"&amp;A370,'Finish order'!$C:$K,9,FALSE()),"")</f>
        <v/>
      </c>
      <c r="D370" s="22" t="str">
        <f aca="false">IFERROR(VLOOKUP(A$1&amp;":"&amp;A370,'Finish order'!$C:$K,7,FALSE()),"")</f>
        <v/>
      </c>
      <c r="E370" s="30" t="str">
        <f aca="false">IFERROR(VLOOKUP($A$1&amp;":"&amp;A370,'Finish order'!C:K,5,FALSE()),"")</f>
        <v/>
      </c>
      <c r="F370" s="22" t="str">
        <f aca="false">IFERROR(VLOOKUP($A$1&amp;":"&amp;A370,'Finish order'!C:K,4,FALSE()),"")</f>
        <v/>
      </c>
      <c r="G370" s="31" t="str">
        <f aca="false" t="array" ref="G370:G370">IFERROR(SMALL(IF($D$2:$D1279=D370,$A$2:$A$911*1.001),1),"")</f>
        <v/>
      </c>
      <c r="H370" s="31" t="str">
        <f aca="false" t="array" ref="H370:H370">IFERROR(SMALL(IF($D$2:$D1279=D370,$A$2:$A$911*1.0001),2),"")</f>
        <v/>
      </c>
      <c r="I370" s="31" t="str">
        <f aca="false" t="array" ref="I370:I370">IFERROR(SMALL(IF($D$2:$D1279=D370,$A$2:$A$911*1.00001),3),"")</f>
        <v/>
      </c>
      <c r="J370" s="31" t="str">
        <f aca="false" t="array" ref="J370:J370">IFERROR(SMALL(IF($D$2:$D1279=D370,$A$2:$A$911*1.000001),4),"")</f>
        <v/>
      </c>
      <c r="K370" s="31" t="str">
        <f aca="false">IF(A370&lt;&gt;"", IF(COUNT(G370:J370)=4, SUM(G370:J370), "No"), "")</f>
        <v>No</v>
      </c>
      <c r="L370" s="31" t="str">
        <f aca="false">IF(A370&lt;&gt;"", IF(COUNT(G370:I370)=3, SUM(G370:I370), "No"), "")</f>
        <v>No</v>
      </c>
      <c r="M370" s="31" t="str">
        <f aca="false">IF(A370&lt;&gt;"", IF(COUNT(G370:H370)=2, SUM(G370:H370), "No"), "")</f>
        <v>No</v>
      </c>
      <c r="N370" s="31" t="str">
        <f aca="false">Table1[[#This Row],[Club]]&amp;":"&amp;Table1[[#Headers],[Male]]</f>
        <v>:Male</v>
      </c>
      <c r="P370" s="22" t="n">
        <v>369</v>
      </c>
      <c r="Q370" s="22" t="str">
        <f aca="false">IFERROR(VLOOKUP(P$1&amp;":"&amp;P370,'Finish order'!$C:$K,6,FALSE()),"")</f>
        <v/>
      </c>
      <c r="R370" s="22" t="str">
        <f aca="false">IFERROR(VLOOKUP(P$1&amp;":"&amp;P370,'Finish order'!$C:$K,9,FALSE()),"")</f>
        <v/>
      </c>
      <c r="S370" s="22" t="str">
        <f aca="false">IFERROR(VLOOKUP(P$1&amp;":"&amp;P370,'Finish order'!$C:$K,7,FALSE()),"")</f>
        <v/>
      </c>
      <c r="T370" s="30" t="str">
        <f aca="false">IFERROR(VLOOKUP(P$1&amp;":"&amp;P370,'Finish order'!$C:$K,5,FALSE()),"")</f>
        <v/>
      </c>
      <c r="U370" s="22" t="str">
        <f aca="false">IFERROR(VLOOKUP(P$1&amp;":"&amp;P370,'Finish order'!$C:$K,4,FALSE()),"")</f>
        <v/>
      </c>
      <c r="V370" s="31" t="str">
        <f aca="false" t="array" ref="V370:V370">IFERROR(SMALL(IF($S$2:$S1279=S370,$P$2:$P$911*1.001),1),"")</f>
        <v/>
      </c>
      <c r="W370" s="31" t="str">
        <f aca="false" t="array" ref="W370:W370">IFERROR(SMALL(IF($S$2:$S1279=S370,$P$2:$P$911*1.0001),2),"")</f>
        <v/>
      </c>
      <c r="X370" s="31" t="str">
        <f aca="false" t="array" ref="X370:X370">IFERROR(SMALL(IF($S$2:$S1279=S370,$P$2:$P$911*1.00001),3),"")</f>
        <v/>
      </c>
      <c r="Y370" s="31" t="str">
        <f aca="false" t="array" ref="Y370:Y370">IFERROR(SMALL(IF($S$2:$S1279=S370,$P$2:$P$911*1.000001),4),"")</f>
        <v/>
      </c>
      <c r="Z370" s="31" t="str">
        <f aca="false">IF(P370&lt;&gt;"", IF(COUNT(V370:Y370)=4, SUM(V370:Y370), "No"), "")</f>
        <v>No</v>
      </c>
      <c r="AA370" s="31" t="str">
        <f aca="false">IF(P370&lt;&gt;"", IF(COUNT(V370:X370)=3, SUM(V370:X370), "No"), "")</f>
        <v>No</v>
      </c>
      <c r="AB370" s="31" t="str">
        <f aca="false">IF(P370&lt;&gt;"", IF(COUNT(V370:W370)=2, SUM(V370:W370), "No"), "")</f>
        <v>No</v>
      </c>
      <c r="AC370" s="31" t="str">
        <f aca="false">Table4[[#This Row],[Club]]&amp;":"&amp;Table4[[#Headers],[Female]]</f>
        <v>:Female</v>
      </c>
    </row>
    <row r="371" customFormat="false" ht="15" hidden="false" customHeight="false" outlineLevel="0" collapsed="false">
      <c r="A371" s="22" t="n">
        <v>370</v>
      </c>
      <c r="B371" s="22" t="str">
        <f aca="false">IFERROR(VLOOKUP($A$1&amp;":"&amp;A371,'Finish order'!C:K,6,FALSE()),"")</f>
        <v/>
      </c>
      <c r="C371" s="22" t="str">
        <f aca="false">IFERROR(VLOOKUP(A$1&amp;":"&amp;A371,'Finish order'!$C:$K,9,FALSE()),"")</f>
        <v/>
      </c>
      <c r="D371" s="22" t="str">
        <f aca="false">IFERROR(VLOOKUP(A$1&amp;":"&amp;A371,'Finish order'!$C:$K,7,FALSE()),"")</f>
        <v/>
      </c>
      <c r="E371" s="30" t="str">
        <f aca="false">IFERROR(VLOOKUP($A$1&amp;":"&amp;A371,'Finish order'!C:K,5,FALSE()),"")</f>
        <v/>
      </c>
      <c r="F371" s="22" t="str">
        <f aca="false">IFERROR(VLOOKUP($A$1&amp;":"&amp;A371,'Finish order'!C:K,4,FALSE()),"")</f>
        <v/>
      </c>
      <c r="G371" s="31" t="str">
        <f aca="false" t="array" ref="G371:G371">IFERROR(SMALL(IF($D$2:$D1280=D371,$A$2:$A$911*1.001),1),"")</f>
        <v/>
      </c>
      <c r="H371" s="31" t="str">
        <f aca="false" t="array" ref="H371:H371">IFERROR(SMALL(IF($D$2:$D1280=D371,$A$2:$A$911*1.0001),2),"")</f>
        <v/>
      </c>
      <c r="I371" s="31" t="str">
        <f aca="false" t="array" ref="I371:I371">IFERROR(SMALL(IF($D$2:$D1280=D371,$A$2:$A$911*1.00001),3),"")</f>
        <v/>
      </c>
      <c r="J371" s="31" t="str">
        <f aca="false" t="array" ref="J371:J371">IFERROR(SMALL(IF($D$2:$D1280=D371,$A$2:$A$911*1.000001),4),"")</f>
        <v/>
      </c>
      <c r="K371" s="31" t="str">
        <f aca="false">IF(A371&lt;&gt;"", IF(COUNT(G371:J371)=4, SUM(G371:J371), "No"), "")</f>
        <v>No</v>
      </c>
      <c r="L371" s="31" t="str">
        <f aca="false">IF(A371&lt;&gt;"", IF(COUNT(G371:I371)=3, SUM(G371:I371), "No"), "")</f>
        <v>No</v>
      </c>
      <c r="M371" s="31" t="str">
        <f aca="false">IF(A371&lt;&gt;"", IF(COUNT(G371:H371)=2, SUM(G371:H371), "No"), "")</f>
        <v>No</v>
      </c>
      <c r="N371" s="31" t="str">
        <f aca="false">Table1[[#This Row],[Club]]&amp;":"&amp;Table1[[#Headers],[Male]]</f>
        <v>:Male</v>
      </c>
      <c r="P371" s="22" t="n">
        <v>370</v>
      </c>
      <c r="Q371" s="22" t="str">
        <f aca="false">IFERROR(VLOOKUP(P$1&amp;":"&amp;P371,'Finish order'!$C:$K,6,FALSE()),"")</f>
        <v/>
      </c>
      <c r="R371" s="22" t="str">
        <f aca="false">IFERROR(VLOOKUP(P$1&amp;":"&amp;P371,'Finish order'!$C:$K,9,FALSE()),"")</f>
        <v/>
      </c>
      <c r="S371" s="22" t="str">
        <f aca="false">IFERROR(VLOOKUP(P$1&amp;":"&amp;P371,'Finish order'!$C:$K,7,FALSE()),"")</f>
        <v/>
      </c>
      <c r="T371" s="30" t="str">
        <f aca="false">IFERROR(VLOOKUP(P$1&amp;":"&amp;P371,'Finish order'!$C:$K,5,FALSE()),"")</f>
        <v/>
      </c>
      <c r="U371" s="22" t="str">
        <f aca="false">IFERROR(VLOOKUP(P$1&amp;":"&amp;P371,'Finish order'!$C:$K,4,FALSE()),"")</f>
        <v/>
      </c>
      <c r="V371" s="31" t="str">
        <f aca="false" t="array" ref="V371:V371">IFERROR(SMALL(IF($S$2:$S1280=S371,$P$2:$P$911*1.001),1),"")</f>
        <v/>
      </c>
      <c r="W371" s="31" t="str">
        <f aca="false" t="array" ref="W371:W371">IFERROR(SMALL(IF($S$2:$S1280=S371,$P$2:$P$911*1.0001),2),"")</f>
        <v/>
      </c>
      <c r="X371" s="31" t="str">
        <f aca="false" t="array" ref="X371:X371">IFERROR(SMALL(IF($S$2:$S1280=S371,$P$2:$P$911*1.00001),3),"")</f>
        <v/>
      </c>
      <c r="Y371" s="31" t="str">
        <f aca="false" t="array" ref="Y371:Y371">IFERROR(SMALL(IF($S$2:$S1280=S371,$P$2:$P$911*1.000001),4),"")</f>
        <v/>
      </c>
      <c r="Z371" s="31" t="str">
        <f aca="false">IF(P371&lt;&gt;"", IF(COUNT(V371:Y371)=4, SUM(V371:Y371), "No"), "")</f>
        <v>No</v>
      </c>
      <c r="AA371" s="31" t="str">
        <f aca="false">IF(P371&lt;&gt;"", IF(COUNT(V371:X371)=3, SUM(V371:X371), "No"), "")</f>
        <v>No</v>
      </c>
      <c r="AB371" s="31" t="str">
        <f aca="false">IF(P371&lt;&gt;"", IF(COUNT(V371:W371)=2, SUM(V371:W371), "No"), "")</f>
        <v>No</v>
      </c>
      <c r="AC371" s="31" t="str">
        <f aca="false">Table4[[#This Row],[Club]]&amp;":"&amp;Table4[[#Headers],[Female]]</f>
        <v>:Female</v>
      </c>
    </row>
    <row r="372" customFormat="false" ht="15" hidden="false" customHeight="false" outlineLevel="0" collapsed="false">
      <c r="A372" s="22" t="n">
        <v>371</v>
      </c>
      <c r="B372" s="22" t="str">
        <f aca="false">IFERROR(VLOOKUP($A$1&amp;":"&amp;A372,'Finish order'!C:K,6,FALSE()),"")</f>
        <v/>
      </c>
      <c r="C372" s="22" t="str">
        <f aca="false">IFERROR(VLOOKUP(A$1&amp;":"&amp;A372,'Finish order'!$C:$K,9,FALSE()),"")</f>
        <v/>
      </c>
      <c r="D372" s="22" t="str">
        <f aca="false">IFERROR(VLOOKUP(A$1&amp;":"&amp;A372,'Finish order'!$C:$K,7,FALSE()),"")</f>
        <v/>
      </c>
      <c r="E372" s="30" t="str">
        <f aca="false">IFERROR(VLOOKUP($A$1&amp;":"&amp;A372,'Finish order'!C:K,5,FALSE()),"")</f>
        <v/>
      </c>
      <c r="F372" s="22" t="str">
        <f aca="false">IFERROR(VLOOKUP($A$1&amp;":"&amp;A372,'Finish order'!C:K,4,FALSE()),"")</f>
        <v/>
      </c>
      <c r="G372" s="31" t="str">
        <f aca="false" t="array" ref="G372:G372">IFERROR(SMALL(IF($D$2:$D1281=D372,$A$2:$A$911*1.001),1),"")</f>
        <v/>
      </c>
      <c r="H372" s="31" t="str">
        <f aca="false" t="array" ref="H372:H372">IFERROR(SMALL(IF($D$2:$D1281=D372,$A$2:$A$911*1.0001),2),"")</f>
        <v/>
      </c>
      <c r="I372" s="31" t="str">
        <f aca="false" t="array" ref="I372:I372">IFERROR(SMALL(IF($D$2:$D1281=D372,$A$2:$A$911*1.00001),3),"")</f>
        <v/>
      </c>
      <c r="J372" s="31" t="str">
        <f aca="false" t="array" ref="J372:J372">IFERROR(SMALL(IF($D$2:$D1281=D372,$A$2:$A$911*1.000001),4),"")</f>
        <v/>
      </c>
      <c r="K372" s="31" t="str">
        <f aca="false">IF(A372&lt;&gt;"", IF(COUNT(G372:J372)=4, SUM(G372:J372), "No"), "")</f>
        <v>No</v>
      </c>
      <c r="L372" s="31" t="str">
        <f aca="false">IF(A372&lt;&gt;"", IF(COUNT(G372:I372)=3, SUM(G372:I372), "No"), "")</f>
        <v>No</v>
      </c>
      <c r="M372" s="31" t="str">
        <f aca="false">IF(A372&lt;&gt;"", IF(COUNT(G372:H372)=2, SUM(G372:H372), "No"), "")</f>
        <v>No</v>
      </c>
      <c r="N372" s="31" t="str">
        <f aca="false">Table1[[#This Row],[Club]]&amp;":"&amp;Table1[[#Headers],[Male]]</f>
        <v>:Male</v>
      </c>
      <c r="P372" s="22" t="n">
        <v>371</v>
      </c>
      <c r="Q372" s="22" t="str">
        <f aca="false">IFERROR(VLOOKUP(P$1&amp;":"&amp;P372,'Finish order'!$C:$K,6,FALSE()),"")</f>
        <v/>
      </c>
      <c r="R372" s="22" t="str">
        <f aca="false">IFERROR(VLOOKUP(P$1&amp;":"&amp;P372,'Finish order'!$C:$K,9,FALSE()),"")</f>
        <v/>
      </c>
      <c r="S372" s="22" t="str">
        <f aca="false">IFERROR(VLOOKUP(P$1&amp;":"&amp;P372,'Finish order'!$C:$K,7,FALSE()),"")</f>
        <v/>
      </c>
      <c r="T372" s="30" t="str">
        <f aca="false">IFERROR(VLOOKUP(P$1&amp;":"&amp;P372,'Finish order'!$C:$K,5,FALSE()),"")</f>
        <v/>
      </c>
      <c r="U372" s="22" t="str">
        <f aca="false">IFERROR(VLOOKUP(P$1&amp;":"&amp;P372,'Finish order'!$C:$K,4,FALSE()),"")</f>
        <v/>
      </c>
      <c r="V372" s="31" t="str">
        <f aca="false" t="array" ref="V372:V372">IFERROR(SMALL(IF($S$2:$S1281=S372,$P$2:$P$911*1.001),1),"")</f>
        <v/>
      </c>
      <c r="W372" s="31" t="str">
        <f aca="false" t="array" ref="W372:W372">IFERROR(SMALL(IF($S$2:$S1281=S372,$P$2:$P$911*1.0001),2),"")</f>
        <v/>
      </c>
      <c r="X372" s="31" t="str">
        <f aca="false" t="array" ref="X372:X372">IFERROR(SMALL(IF($S$2:$S1281=S372,$P$2:$P$911*1.00001),3),"")</f>
        <v/>
      </c>
      <c r="Y372" s="31" t="str">
        <f aca="false" t="array" ref="Y372:Y372">IFERROR(SMALL(IF($S$2:$S1281=S372,$P$2:$P$911*1.000001),4),"")</f>
        <v/>
      </c>
      <c r="Z372" s="31" t="str">
        <f aca="false">IF(P372&lt;&gt;"", IF(COUNT(V372:Y372)=4, SUM(V372:Y372), "No"), "")</f>
        <v>No</v>
      </c>
      <c r="AA372" s="31" t="str">
        <f aca="false">IF(P372&lt;&gt;"", IF(COUNT(V372:X372)=3, SUM(V372:X372), "No"), "")</f>
        <v>No</v>
      </c>
      <c r="AB372" s="31" t="str">
        <f aca="false">IF(P372&lt;&gt;"", IF(COUNT(V372:W372)=2, SUM(V372:W372), "No"), "")</f>
        <v>No</v>
      </c>
      <c r="AC372" s="31" t="str">
        <f aca="false">Table4[[#This Row],[Club]]&amp;":"&amp;Table4[[#Headers],[Female]]</f>
        <v>:Female</v>
      </c>
    </row>
    <row r="373" customFormat="false" ht="15" hidden="false" customHeight="false" outlineLevel="0" collapsed="false">
      <c r="A373" s="22" t="n">
        <v>372</v>
      </c>
      <c r="B373" s="22" t="str">
        <f aca="false">IFERROR(VLOOKUP($A$1&amp;":"&amp;A373,'Finish order'!C:K,6,FALSE()),"")</f>
        <v/>
      </c>
      <c r="C373" s="22" t="str">
        <f aca="false">IFERROR(VLOOKUP(A$1&amp;":"&amp;A373,'Finish order'!$C:$K,9,FALSE()),"")</f>
        <v/>
      </c>
      <c r="D373" s="22" t="str">
        <f aca="false">IFERROR(VLOOKUP(A$1&amp;":"&amp;A373,'Finish order'!$C:$K,7,FALSE()),"")</f>
        <v/>
      </c>
      <c r="E373" s="30" t="str">
        <f aca="false">IFERROR(VLOOKUP($A$1&amp;":"&amp;A373,'Finish order'!C:K,5,FALSE()),"")</f>
        <v/>
      </c>
      <c r="F373" s="22" t="str">
        <f aca="false">IFERROR(VLOOKUP($A$1&amp;":"&amp;A373,'Finish order'!C:K,4,FALSE()),"")</f>
        <v/>
      </c>
      <c r="G373" s="31" t="str">
        <f aca="false" t="array" ref="G373:G373">IFERROR(SMALL(IF($D$2:$D1282=D373,$A$2:$A$911*1.001),1),"")</f>
        <v/>
      </c>
      <c r="H373" s="31" t="str">
        <f aca="false" t="array" ref="H373:H373">IFERROR(SMALL(IF($D$2:$D1282=D373,$A$2:$A$911*1.0001),2),"")</f>
        <v/>
      </c>
      <c r="I373" s="31" t="str">
        <f aca="false" t="array" ref="I373:I373">IFERROR(SMALL(IF($D$2:$D1282=D373,$A$2:$A$911*1.00001),3),"")</f>
        <v/>
      </c>
      <c r="J373" s="31" t="str">
        <f aca="false" t="array" ref="J373:J373">IFERROR(SMALL(IF($D$2:$D1282=D373,$A$2:$A$911*1.000001),4),"")</f>
        <v/>
      </c>
      <c r="K373" s="31" t="str">
        <f aca="false">IF(A373&lt;&gt;"", IF(COUNT(G373:J373)=4, SUM(G373:J373), "No"), "")</f>
        <v>No</v>
      </c>
      <c r="L373" s="31" t="str">
        <f aca="false">IF(A373&lt;&gt;"", IF(COUNT(G373:I373)=3, SUM(G373:I373), "No"), "")</f>
        <v>No</v>
      </c>
      <c r="M373" s="31" t="str">
        <f aca="false">IF(A373&lt;&gt;"", IF(COUNT(G373:H373)=2, SUM(G373:H373), "No"), "")</f>
        <v>No</v>
      </c>
      <c r="N373" s="31" t="str">
        <f aca="false">Table1[[#This Row],[Club]]&amp;":"&amp;Table1[[#Headers],[Male]]</f>
        <v>:Male</v>
      </c>
      <c r="P373" s="22" t="n">
        <v>372</v>
      </c>
      <c r="Q373" s="22" t="str">
        <f aca="false">IFERROR(VLOOKUP(P$1&amp;":"&amp;P373,'Finish order'!$C:$K,6,FALSE()),"")</f>
        <v/>
      </c>
      <c r="R373" s="22" t="str">
        <f aca="false">IFERROR(VLOOKUP(P$1&amp;":"&amp;P373,'Finish order'!$C:$K,9,FALSE()),"")</f>
        <v/>
      </c>
      <c r="S373" s="22" t="str">
        <f aca="false">IFERROR(VLOOKUP(P$1&amp;":"&amp;P373,'Finish order'!$C:$K,7,FALSE()),"")</f>
        <v/>
      </c>
      <c r="T373" s="30" t="str">
        <f aca="false">IFERROR(VLOOKUP(P$1&amp;":"&amp;P373,'Finish order'!$C:$K,5,FALSE()),"")</f>
        <v/>
      </c>
      <c r="U373" s="22" t="str">
        <f aca="false">IFERROR(VLOOKUP(P$1&amp;":"&amp;P373,'Finish order'!$C:$K,4,FALSE()),"")</f>
        <v/>
      </c>
      <c r="V373" s="31" t="str">
        <f aca="false" t="array" ref="V373:V373">IFERROR(SMALL(IF($S$2:$S1282=S373,$P$2:$P$911*1.001),1),"")</f>
        <v/>
      </c>
      <c r="W373" s="31" t="str">
        <f aca="false" t="array" ref="W373:W373">IFERROR(SMALL(IF($S$2:$S1282=S373,$P$2:$P$911*1.0001),2),"")</f>
        <v/>
      </c>
      <c r="X373" s="31" t="str">
        <f aca="false" t="array" ref="X373:X373">IFERROR(SMALL(IF($S$2:$S1282=S373,$P$2:$P$911*1.00001),3),"")</f>
        <v/>
      </c>
      <c r="Y373" s="31" t="str">
        <f aca="false" t="array" ref="Y373:Y373">IFERROR(SMALL(IF($S$2:$S1282=S373,$P$2:$P$911*1.000001),4),"")</f>
        <v/>
      </c>
      <c r="Z373" s="31" t="str">
        <f aca="false">IF(P373&lt;&gt;"", IF(COUNT(V373:Y373)=4, SUM(V373:Y373), "No"), "")</f>
        <v>No</v>
      </c>
      <c r="AA373" s="31" t="str">
        <f aca="false">IF(P373&lt;&gt;"", IF(COUNT(V373:X373)=3, SUM(V373:X373), "No"), "")</f>
        <v>No</v>
      </c>
      <c r="AB373" s="31" t="str">
        <f aca="false">IF(P373&lt;&gt;"", IF(COUNT(V373:W373)=2, SUM(V373:W373), "No"), "")</f>
        <v>No</v>
      </c>
      <c r="AC373" s="31" t="str">
        <f aca="false">Table4[[#This Row],[Club]]&amp;":"&amp;Table4[[#Headers],[Female]]</f>
        <v>:Female</v>
      </c>
    </row>
    <row r="374" customFormat="false" ht="15" hidden="false" customHeight="false" outlineLevel="0" collapsed="false">
      <c r="A374" s="22" t="n">
        <v>373</v>
      </c>
      <c r="B374" s="22" t="str">
        <f aca="false">IFERROR(VLOOKUP($A$1&amp;":"&amp;A374,'Finish order'!C:K,6,FALSE()),"")</f>
        <v/>
      </c>
      <c r="C374" s="22" t="str">
        <f aca="false">IFERROR(VLOOKUP(A$1&amp;":"&amp;A374,'Finish order'!$C:$K,9,FALSE()),"")</f>
        <v/>
      </c>
      <c r="D374" s="22" t="str">
        <f aca="false">IFERROR(VLOOKUP(A$1&amp;":"&amp;A374,'Finish order'!$C:$K,7,FALSE()),"")</f>
        <v/>
      </c>
      <c r="E374" s="30" t="str">
        <f aca="false">IFERROR(VLOOKUP($A$1&amp;":"&amp;A374,'Finish order'!C:K,5,FALSE()),"")</f>
        <v/>
      </c>
      <c r="F374" s="22" t="str">
        <f aca="false">IFERROR(VLOOKUP($A$1&amp;":"&amp;A374,'Finish order'!C:K,4,FALSE()),"")</f>
        <v/>
      </c>
      <c r="G374" s="31" t="str">
        <f aca="false" t="array" ref="G374:G374">IFERROR(SMALL(IF($D$2:$D1283=D374,$A$2:$A$911*1.001),1),"")</f>
        <v/>
      </c>
      <c r="H374" s="31" t="str">
        <f aca="false" t="array" ref="H374:H374">IFERROR(SMALL(IF($D$2:$D1283=D374,$A$2:$A$911*1.0001),2),"")</f>
        <v/>
      </c>
      <c r="I374" s="31" t="str">
        <f aca="false" t="array" ref="I374:I374">IFERROR(SMALL(IF($D$2:$D1283=D374,$A$2:$A$911*1.00001),3),"")</f>
        <v/>
      </c>
      <c r="J374" s="31" t="str">
        <f aca="false" t="array" ref="J374:J374">IFERROR(SMALL(IF($D$2:$D1283=D374,$A$2:$A$911*1.000001),4),"")</f>
        <v/>
      </c>
      <c r="K374" s="31" t="str">
        <f aca="false">IF(A374&lt;&gt;"", IF(COUNT(G374:J374)=4, SUM(G374:J374), "No"), "")</f>
        <v>No</v>
      </c>
      <c r="L374" s="31" t="str">
        <f aca="false">IF(A374&lt;&gt;"", IF(COUNT(G374:I374)=3, SUM(G374:I374), "No"), "")</f>
        <v>No</v>
      </c>
      <c r="M374" s="31" t="str">
        <f aca="false">IF(A374&lt;&gt;"", IF(COUNT(G374:H374)=2, SUM(G374:H374), "No"), "")</f>
        <v>No</v>
      </c>
      <c r="N374" s="31" t="str">
        <f aca="false">Table1[[#This Row],[Club]]&amp;":"&amp;Table1[[#Headers],[Male]]</f>
        <v>:Male</v>
      </c>
      <c r="P374" s="22" t="n">
        <v>373</v>
      </c>
      <c r="Q374" s="22" t="str">
        <f aca="false">IFERROR(VLOOKUP(P$1&amp;":"&amp;P374,'Finish order'!$C:$K,6,FALSE()),"")</f>
        <v/>
      </c>
      <c r="R374" s="22" t="str">
        <f aca="false">IFERROR(VLOOKUP(P$1&amp;":"&amp;P374,'Finish order'!$C:$K,9,FALSE()),"")</f>
        <v/>
      </c>
      <c r="S374" s="22" t="str">
        <f aca="false">IFERROR(VLOOKUP(P$1&amp;":"&amp;P374,'Finish order'!$C:$K,7,FALSE()),"")</f>
        <v/>
      </c>
      <c r="T374" s="30" t="str">
        <f aca="false">IFERROR(VLOOKUP(P$1&amp;":"&amp;P374,'Finish order'!$C:$K,5,FALSE()),"")</f>
        <v/>
      </c>
      <c r="U374" s="22" t="str">
        <f aca="false">IFERROR(VLOOKUP(P$1&amp;":"&amp;P374,'Finish order'!$C:$K,4,FALSE()),"")</f>
        <v/>
      </c>
      <c r="V374" s="31" t="str">
        <f aca="false" t="array" ref="V374:V374">IFERROR(SMALL(IF($S$2:$S1283=S374,$P$2:$P$911*1.001),1),"")</f>
        <v/>
      </c>
      <c r="W374" s="31" t="str">
        <f aca="false" t="array" ref="W374:W374">IFERROR(SMALL(IF($S$2:$S1283=S374,$P$2:$P$911*1.0001),2),"")</f>
        <v/>
      </c>
      <c r="X374" s="31" t="str">
        <f aca="false" t="array" ref="X374:X374">IFERROR(SMALL(IF($S$2:$S1283=S374,$P$2:$P$911*1.00001),3),"")</f>
        <v/>
      </c>
      <c r="Y374" s="31" t="str">
        <f aca="false" t="array" ref="Y374:Y374">IFERROR(SMALL(IF($S$2:$S1283=S374,$P$2:$P$911*1.000001),4),"")</f>
        <v/>
      </c>
      <c r="Z374" s="31" t="str">
        <f aca="false">IF(P374&lt;&gt;"", IF(COUNT(V374:Y374)=4, SUM(V374:Y374), "No"), "")</f>
        <v>No</v>
      </c>
      <c r="AA374" s="31" t="str">
        <f aca="false">IF(P374&lt;&gt;"", IF(COUNT(V374:X374)=3, SUM(V374:X374), "No"), "")</f>
        <v>No</v>
      </c>
      <c r="AB374" s="31" t="str">
        <f aca="false">IF(P374&lt;&gt;"", IF(COUNT(V374:W374)=2, SUM(V374:W374), "No"), "")</f>
        <v>No</v>
      </c>
      <c r="AC374" s="31" t="str">
        <f aca="false">Table4[[#This Row],[Club]]&amp;":"&amp;Table4[[#Headers],[Female]]</f>
        <v>:Female</v>
      </c>
    </row>
    <row r="375" customFormat="false" ht="15" hidden="false" customHeight="false" outlineLevel="0" collapsed="false">
      <c r="A375" s="22" t="n">
        <v>374</v>
      </c>
      <c r="B375" s="22" t="str">
        <f aca="false">IFERROR(VLOOKUP($A$1&amp;":"&amp;A375,'Finish order'!C:K,6,FALSE()),"")</f>
        <v/>
      </c>
      <c r="C375" s="22" t="str">
        <f aca="false">IFERROR(VLOOKUP(A$1&amp;":"&amp;A375,'Finish order'!$C:$K,9,FALSE()),"")</f>
        <v/>
      </c>
      <c r="D375" s="22" t="str">
        <f aca="false">IFERROR(VLOOKUP(A$1&amp;":"&amp;A375,'Finish order'!$C:$K,7,FALSE()),"")</f>
        <v/>
      </c>
      <c r="E375" s="30" t="str">
        <f aca="false">IFERROR(VLOOKUP($A$1&amp;":"&amp;A375,'Finish order'!C:K,5,FALSE()),"")</f>
        <v/>
      </c>
      <c r="F375" s="22" t="str">
        <f aca="false">IFERROR(VLOOKUP($A$1&amp;":"&amp;A375,'Finish order'!C:K,4,FALSE()),"")</f>
        <v/>
      </c>
      <c r="G375" s="31" t="str">
        <f aca="false" t="array" ref="G375:G375">IFERROR(SMALL(IF($D$2:$D1284=D375,$A$2:$A$911*1.001),1),"")</f>
        <v/>
      </c>
      <c r="H375" s="31" t="str">
        <f aca="false" t="array" ref="H375:H375">IFERROR(SMALL(IF($D$2:$D1284=D375,$A$2:$A$911*1.0001),2),"")</f>
        <v/>
      </c>
      <c r="I375" s="31" t="str">
        <f aca="false" t="array" ref="I375:I375">IFERROR(SMALL(IF($D$2:$D1284=D375,$A$2:$A$911*1.00001),3),"")</f>
        <v/>
      </c>
      <c r="J375" s="31" t="str">
        <f aca="false" t="array" ref="J375:J375">IFERROR(SMALL(IF($D$2:$D1284=D375,$A$2:$A$911*1.000001),4),"")</f>
        <v/>
      </c>
      <c r="K375" s="31" t="str">
        <f aca="false">IF(A375&lt;&gt;"", IF(COUNT(G375:J375)=4, SUM(G375:J375), "No"), "")</f>
        <v>No</v>
      </c>
      <c r="L375" s="31" t="str">
        <f aca="false">IF(A375&lt;&gt;"", IF(COUNT(G375:I375)=3, SUM(G375:I375), "No"), "")</f>
        <v>No</v>
      </c>
      <c r="M375" s="31" t="str">
        <f aca="false">IF(A375&lt;&gt;"", IF(COUNT(G375:H375)=2, SUM(G375:H375), "No"), "")</f>
        <v>No</v>
      </c>
      <c r="N375" s="31" t="str">
        <f aca="false">Table1[[#This Row],[Club]]&amp;":"&amp;Table1[[#Headers],[Male]]</f>
        <v>:Male</v>
      </c>
      <c r="P375" s="22" t="n">
        <v>374</v>
      </c>
      <c r="Q375" s="22" t="str">
        <f aca="false">IFERROR(VLOOKUP(P$1&amp;":"&amp;P375,'Finish order'!$C:$K,6,FALSE()),"")</f>
        <v/>
      </c>
      <c r="R375" s="22" t="str">
        <f aca="false">IFERROR(VLOOKUP(P$1&amp;":"&amp;P375,'Finish order'!$C:$K,9,FALSE()),"")</f>
        <v/>
      </c>
      <c r="S375" s="22" t="str">
        <f aca="false">IFERROR(VLOOKUP(P$1&amp;":"&amp;P375,'Finish order'!$C:$K,7,FALSE()),"")</f>
        <v/>
      </c>
      <c r="T375" s="30" t="str">
        <f aca="false">IFERROR(VLOOKUP(P$1&amp;":"&amp;P375,'Finish order'!$C:$K,5,FALSE()),"")</f>
        <v/>
      </c>
      <c r="U375" s="22" t="str">
        <f aca="false">IFERROR(VLOOKUP(P$1&amp;":"&amp;P375,'Finish order'!$C:$K,4,FALSE()),"")</f>
        <v/>
      </c>
      <c r="V375" s="31" t="str">
        <f aca="false" t="array" ref="V375:V375">IFERROR(SMALL(IF($S$2:$S1284=S375,$P$2:$P$911*1.001),1),"")</f>
        <v/>
      </c>
      <c r="W375" s="31" t="str">
        <f aca="false" t="array" ref="W375:W375">IFERROR(SMALL(IF($S$2:$S1284=S375,$P$2:$P$911*1.0001),2),"")</f>
        <v/>
      </c>
      <c r="X375" s="31" t="str">
        <f aca="false" t="array" ref="X375:X375">IFERROR(SMALL(IF($S$2:$S1284=S375,$P$2:$P$911*1.00001),3),"")</f>
        <v/>
      </c>
      <c r="Y375" s="31" t="str">
        <f aca="false" t="array" ref="Y375:Y375">IFERROR(SMALL(IF($S$2:$S1284=S375,$P$2:$P$911*1.000001),4),"")</f>
        <v/>
      </c>
      <c r="Z375" s="31" t="str">
        <f aca="false">IF(P375&lt;&gt;"", IF(COUNT(V375:Y375)=4, SUM(V375:Y375), "No"), "")</f>
        <v>No</v>
      </c>
      <c r="AA375" s="31" t="str">
        <f aca="false">IF(P375&lt;&gt;"", IF(COUNT(V375:X375)=3, SUM(V375:X375), "No"), "")</f>
        <v>No</v>
      </c>
      <c r="AB375" s="31" t="str">
        <f aca="false">IF(P375&lt;&gt;"", IF(COUNT(V375:W375)=2, SUM(V375:W375), "No"), "")</f>
        <v>No</v>
      </c>
      <c r="AC375" s="31" t="str">
        <f aca="false">Table4[[#This Row],[Club]]&amp;":"&amp;Table4[[#Headers],[Female]]</f>
        <v>:Female</v>
      </c>
    </row>
    <row r="376" customFormat="false" ht="15" hidden="false" customHeight="false" outlineLevel="0" collapsed="false">
      <c r="A376" s="22" t="n">
        <v>375</v>
      </c>
      <c r="B376" s="22" t="str">
        <f aca="false">IFERROR(VLOOKUP($A$1&amp;":"&amp;A376,'Finish order'!C:K,6,FALSE()),"")</f>
        <v/>
      </c>
      <c r="C376" s="22" t="str">
        <f aca="false">IFERROR(VLOOKUP(A$1&amp;":"&amp;A376,'Finish order'!$C:$K,9,FALSE()),"")</f>
        <v/>
      </c>
      <c r="D376" s="22" t="str">
        <f aca="false">IFERROR(VLOOKUP(A$1&amp;":"&amp;A376,'Finish order'!$C:$K,7,FALSE()),"")</f>
        <v/>
      </c>
      <c r="E376" s="30" t="str">
        <f aca="false">IFERROR(VLOOKUP($A$1&amp;":"&amp;A376,'Finish order'!C:K,5,FALSE()),"")</f>
        <v/>
      </c>
      <c r="F376" s="22" t="str">
        <f aca="false">IFERROR(VLOOKUP($A$1&amp;":"&amp;A376,'Finish order'!C:K,4,FALSE()),"")</f>
        <v/>
      </c>
      <c r="G376" s="31" t="str">
        <f aca="false" t="array" ref="G376:G376">IFERROR(SMALL(IF($D$2:$D1285=D376,$A$2:$A$911*1.001),1),"")</f>
        <v/>
      </c>
      <c r="H376" s="31" t="str">
        <f aca="false" t="array" ref="H376:H376">IFERROR(SMALL(IF($D$2:$D1285=D376,$A$2:$A$911*1.0001),2),"")</f>
        <v/>
      </c>
      <c r="I376" s="31" t="str">
        <f aca="false" t="array" ref="I376:I376">IFERROR(SMALL(IF($D$2:$D1285=D376,$A$2:$A$911*1.00001),3),"")</f>
        <v/>
      </c>
      <c r="J376" s="31" t="str">
        <f aca="false" t="array" ref="J376:J376">IFERROR(SMALL(IF($D$2:$D1285=D376,$A$2:$A$911*1.000001),4),"")</f>
        <v/>
      </c>
      <c r="K376" s="31" t="str">
        <f aca="false">IF(A376&lt;&gt;"", IF(COUNT(G376:J376)=4, SUM(G376:J376), "No"), "")</f>
        <v>No</v>
      </c>
      <c r="L376" s="31" t="str">
        <f aca="false">IF(A376&lt;&gt;"", IF(COUNT(G376:I376)=3, SUM(G376:I376), "No"), "")</f>
        <v>No</v>
      </c>
      <c r="M376" s="31" t="str">
        <f aca="false">IF(A376&lt;&gt;"", IF(COUNT(G376:H376)=2, SUM(G376:H376), "No"), "")</f>
        <v>No</v>
      </c>
      <c r="N376" s="31" t="str">
        <f aca="false">Table1[[#This Row],[Club]]&amp;":"&amp;Table1[[#Headers],[Male]]</f>
        <v>:Male</v>
      </c>
      <c r="P376" s="22" t="n">
        <v>375</v>
      </c>
      <c r="Q376" s="22" t="str">
        <f aca="false">IFERROR(VLOOKUP(P$1&amp;":"&amp;P376,'Finish order'!$C:$K,6,FALSE()),"")</f>
        <v/>
      </c>
      <c r="R376" s="22" t="str">
        <f aca="false">IFERROR(VLOOKUP(P$1&amp;":"&amp;P376,'Finish order'!$C:$K,9,FALSE()),"")</f>
        <v/>
      </c>
      <c r="S376" s="22" t="str">
        <f aca="false">IFERROR(VLOOKUP(P$1&amp;":"&amp;P376,'Finish order'!$C:$K,7,FALSE()),"")</f>
        <v/>
      </c>
      <c r="T376" s="30" t="str">
        <f aca="false">IFERROR(VLOOKUP(P$1&amp;":"&amp;P376,'Finish order'!$C:$K,5,FALSE()),"")</f>
        <v/>
      </c>
      <c r="U376" s="22" t="str">
        <f aca="false">IFERROR(VLOOKUP(P$1&amp;":"&amp;P376,'Finish order'!$C:$K,4,FALSE()),"")</f>
        <v/>
      </c>
      <c r="V376" s="31" t="str">
        <f aca="false" t="array" ref="V376:V376">IFERROR(SMALL(IF($S$2:$S1285=S376,$P$2:$P$911*1.001),1),"")</f>
        <v/>
      </c>
      <c r="W376" s="31" t="str">
        <f aca="false" t="array" ref="W376:W376">IFERROR(SMALL(IF($S$2:$S1285=S376,$P$2:$P$911*1.0001),2),"")</f>
        <v/>
      </c>
      <c r="X376" s="31" t="str">
        <f aca="false" t="array" ref="X376:X376">IFERROR(SMALL(IF($S$2:$S1285=S376,$P$2:$P$911*1.00001),3),"")</f>
        <v/>
      </c>
      <c r="Y376" s="31" t="str">
        <f aca="false" t="array" ref="Y376:Y376">IFERROR(SMALL(IF($S$2:$S1285=S376,$P$2:$P$911*1.000001),4),"")</f>
        <v/>
      </c>
      <c r="Z376" s="31" t="str">
        <f aca="false">IF(P376&lt;&gt;"", IF(COUNT(V376:Y376)=4, SUM(V376:Y376), "No"), "")</f>
        <v>No</v>
      </c>
      <c r="AA376" s="31" t="str">
        <f aca="false">IF(P376&lt;&gt;"", IF(COUNT(V376:X376)=3, SUM(V376:X376), "No"), "")</f>
        <v>No</v>
      </c>
      <c r="AB376" s="31" t="str">
        <f aca="false">IF(P376&lt;&gt;"", IF(COUNT(V376:W376)=2, SUM(V376:W376), "No"), "")</f>
        <v>No</v>
      </c>
      <c r="AC376" s="31" t="str">
        <f aca="false">Table4[[#This Row],[Club]]&amp;":"&amp;Table4[[#Headers],[Female]]</f>
        <v>:Female</v>
      </c>
    </row>
    <row r="377" customFormat="false" ht="15" hidden="false" customHeight="false" outlineLevel="0" collapsed="false">
      <c r="A377" s="22" t="n">
        <v>376</v>
      </c>
      <c r="B377" s="22" t="str">
        <f aca="false">IFERROR(VLOOKUP($A$1&amp;":"&amp;A377,'Finish order'!C:K,6,FALSE()),"")</f>
        <v/>
      </c>
      <c r="C377" s="22" t="str">
        <f aca="false">IFERROR(VLOOKUP(A$1&amp;":"&amp;A377,'Finish order'!$C:$K,9,FALSE()),"")</f>
        <v/>
      </c>
      <c r="D377" s="22" t="str">
        <f aca="false">IFERROR(VLOOKUP(A$1&amp;":"&amp;A377,'Finish order'!$C:$K,7,FALSE()),"")</f>
        <v/>
      </c>
      <c r="E377" s="30" t="str">
        <f aca="false">IFERROR(VLOOKUP($A$1&amp;":"&amp;A377,'Finish order'!C:K,5,FALSE()),"")</f>
        <v/>
      </c>
      <c r="F377" s="22" t="str">
        <f aca="false">IFERROR(VLOOKUP($A$1&amp;":"&amp;A377,'Finish order'!C:K,4,FALSE()),"")</f>
        <v/>
      </c>
      <c r="G377" s="31" t="str">
        <f aca="false" t="array" ref="G377:G377">IFERROR(SMALL(IF($D$2:$D1286=D377,$A$2:$A$911*1.001),1),"")</f>
        <v/>
      </c>
      <c r="H377" s="31" t="str">
        <f aca="false" t="array" ref="H377:H377">IFERROR(SMALL(IF($D$2:$D1286=D377,$A$2:$A$911*1.0001),2),"")</f>
        <v/>
      </c>
      <c r="I377" s="31" t="str">
        <f aca="false" t="array" ref="I377:I377">IFERROR(SMALL(IF($D$2:$D1286=D377,$A$2:$A$911*1.00001),3),"")</f>
        <v/>
      </c>
      <c r="J377" s="31" t="str">
        <f aca="false" t="array" ref="J377:J377">IFERROR(SMALL(IF($D$2:$D1286=D377,$A$2:$A$911*1.000001),4),"")</f>
        <v/>
      </c>
      <c r="K377" s="31" t="str">
        <f aca="false">IF(A377&lt;&gt;"", IF(COUNT(G377:J377)=4, SUM(G377:J377), "No"), "")</f>
        <v>No</v>
      </c>
      <c r="L377" s="31" t="str">
        <f aca="false">IF(A377&lt;&gt;"", IF(COUNT(G377:I377)=3, SUM(G377:I377), "No"), "")</f>
        <v>No</v>
      </c>
      <c r="M377" s="31" t="str">
        <f aca="false">IF(A377&lt;&gt;"", IF(COUNT(G377:H377)=2, SUM(G377:H377), "No"), "")</f>
        <v>No</v>
      </c>
      <c r="N377" s="31" t="str">
        <f aca="false">Table1[[#This Row],[Club]]&amp;":"&amp;Table1[[#Headers],[Male]]</f>
        <v>:Male</v>
      </c>
      <c r="P377" s="22" t="n">
        <v>376</v>
      </c>
      <c r="Q377" s="22" t="str">
        <f aca="false">IFERROR(VLOOKUP(P$1&amp;":"&amp;P377,'Finish order'!$C:$K,6,FALSE()),"")</f>
        <v/>
      </c>
      <c r="R377" s="22" t="str">
        <f aca="false">IFERROR(VLOOKUP(P$1&amp;":"&amp;P377,'Finish order'!$C:$K,9,FALSE()),"")</f>
        <v/>
      </c>
      <c r="S377" s="22" t="str">
        <f aca="false">IFERROR(VLOOKUP(P$1&amp;":"&amp;P377,'Finish order'!$C:$K,7,FALSE()),"")</f>
        <v/>
      </c>
      <c r="T377" s="30" t="str">
        <f aca="false">IFERROR(VLOOKUP(P$1&amp;":"&amp;P377,'Finish order'!$C:$K,5,FALSE()),"")</f>
        <v/>
      </c>
      <c r="U377" s="22" t="str">
        <f aca="false">IFERROR(VLOOKUP(P$1&amp;":"&amp;P377,'Finish order'!$C:$K,4,FALSE()),"")</f>
        <v/>
      </c>
      <c r="V377" s="31" t="str">
        <f aca="false" t="array" ref="V377:V377">IFERROR(SMALL(IF($S$2:$S1286=S377,$P$2:$P$911*1.001),1),"")</f>
        <v/>
      </c>
      <c r="W377" s="31" t="str">
        <f aca="false" t="array" ref="W377:W377">IFERROR(SMALL(IF($S$2:$S1286=S377,$P$2:$P$911*1.0001),2),"")</f>
        <v/>
      </c>
      <c r="X377" s="31" t="str">
        <f aca="false" t="array" ref="X377:X377">IFERROR(SMALL(IF($S$2:$S1286=S377,$P$2:$P$911*1.00001),3),"")</f>
        <v/>
      </c>
      <c r="Y377" s="31" t="str">
        <f aca="false" t="array" ref="Y377:Y377">IFERROR(SMALL(IF($S$2:$S1286=S377,$P$2:$P$911*1.000001),4),"")</f>
        <v/>
      </c>
      <c r="Z377" s="31" t="str">
        <f aca="false">IF(P377&lt;&gt;"", IF(COUNT(V377:Y377)=4, SUM(V377:Y377), "No"), "")</f>
        <v>No</v>
      </c>
      <c r="AA377" s="31" t="str">
        <f aca="false">IF(P377&lt;&gt;"", IF(COUNT(V377:X377)=3, SUM(V377:X377), "No"), "")</f>
        <v>No</v>
      </c>
      <c r="AB377" s="31" t="str">
        <f aca="false">IF(P377&lt;&gt;"", IF(COUNT(V377:W377)=2, SUM(V377:W377), "No"), "")</f>
        <v>No</v>
      </c>
      <c r="AC377" s="31" t="str">
        <f aca="false">Table4[[#This Row],[Club]]&amp;":"&amp;Table4[[#Headers],[Female]]</f>
        <v>:Female</v>
      </c>
    </row>
    <row r="378" customFormat="false" ht="15" hidden="false" customHeight="false" outlineLevel="0" collapsed="false">
      <c r="A378" s="22" t="n">
        <v>377</v>
      </c>
      <c r="B378" s="22" t="str">
        <f aca="false">IFERROR(VLOOKUP($A$1&amp;":"&amp;A378,'Finish order'!C:K,6,FALSE()),"")</f>
        <v/>
      </c>
      <c r="C378" s="22" t="str">
        <f aca="false">IFERROR(VLOOKUP(A$1&amp;":"&amp;A378,'Finish order'!$C:$K,9,FALSE()),"")</f>
        <v/>
      </c>
      <c r="D378" s="22" t="str">
        <f aca="false">IFERROR(VLOOKUP(A$1&amp;":"&amp;A378,'Finish order'!$C:$K,7,FALSE()),"")</f>
        <v/>
      </c>
      <c r="E378" s="30" t="str">
        <f aca="false">IFERROR(VLOOKUP($A$1&amp;":"&amp;A378,'Finish order'!C:K,5,FALSE()),"")</f>
        <v/>
      </c>
      <c r="F378" s="22" t="str">
        <f aca="false">IFERROR(VLOOKUP($A$1&amp;":"&amp;A378,'Finish order'!C:K,4,FALSE()),"")</f>
        <v/>
      </c>
      <c r="G378" s="31" t="str">
        <f aca="false" t="array" ref="G378:G378">IFERROR(SMALL(IF($D$2:$D1287=D378,$A$2:$A$911*1.001),1),"")</f>
        <v/>
      </c>
      <c r="H378" s="31" t="str">
        <f aca="false" t="array" ref="H378:H378">IFERROR(SMALL(IF($D$2:$D1287=D378,$A$2:$A$911*1.0001),2),"")</f>
        <v/>
      </c>
      <c r="I378" s="31" t="str">
        <f aca="false" t="array" ref="I378:I378">IFERROR(SMALL(IF($D$2:$D1287=D378,$A$2:$A$911*1.00001),3),"")</f>
        <v/>
      </c>
      <c r="J378" s="31" t="str">
        <f aca="false" t="array" ref="J378:J378">IFERROR(SMALL(IF($D$2:$D1287=D378,$A$2:$A$911*1.000001),4),"")</f>
        <v/>
      </c>
      <c r="K378" s="31" t="str">
        <f aca="false">IF(A378&lt;&gt;"", IF(COUNT(G378:J378)=4, SUM(G378:J378), "No"), "")</f>
        <v>No</v>
      </c>
      <c r="L378" s="31" t="str">
        <f aca="false">IF(A378&lt;&gt;"", IF(COUNT(G378:I378)=3, SUM(G378:I378), "No"), "")</f>
        <v>No</v>
      </c>
      <c r="M378" s="31" t="str">
        <f aca="false">IF(A378&lt;&gt;"", IF(COUNT(G378:H378)=2, SUM(G378:H378), "No"), "")</f>
        <v>No</v>
      </c>
      <c r="N378" s="31" t="str">
        <f aca="false">Table1[[#This Row],[Club]]&amp;":"&amp;Table1[[#Headers],[Male]]</f>
        <v>:Male</v>
      </c>
      <c r="P378" s="22" t="n">
        <v>377</v>
      </c>
      <c r="Q378" s="22" t="str">
        <f aca="false">IFERROR(VLOOKUP(P$1&amp;":"&amp;P378,'Finish order'!$C:$K,6,FALSE()),"")</f>
        <v/>
      </c>
      <c r="R378" s="22" t="str">
        <f aca="false">IFERROR(VLOOKUP(P$1&amp;":"&amp;P378,'Finish order'!$C:$K,9,FALSE()),"")</f>
        <v/>
      </c>
      <c r="S378" s="22" t="str">
        <f aca="false">IFERROR(VLOOKUP(P$1&amp;":"&amp;P378,'Finish order'!$C:$K,7,FALSE()),"")</f>
        <v/>
      </c>
      <c r="T378" s="30" t="str">
        <f aca="false">IFERROR(VLOOKUP(P$1&amp;":"&amp;P378,'Finish order'!$C:$K,5,FALSE()),"")</f>
        <v/>
      </c>
      <c r="U378" s="22" t="str">
        <f aca="false">IFERROR(VLOOKUP(P$1&amp;":"&amp;P378,'Finish order'!$C:$K,4,FALSE()),"")</f>
        <v/>
      </c>
      <c r="V378" s="31" t="str">
        <f aca="false" t="array" ref="V378:V378">IFERROR(SMALL(IF($S$2:$S1287=S378,$P$2:$P$911*1.001),1),"")</f>
        <v/>
      </c>
      <c r="W378" s="31" t="str">
        <f aca="false" t="array" ref="W378:W378">IFERROR(SMALL(IF($S$2:$S1287=S378,$P$2:$P$911*1.0001),2),"")</f>
        <v/>
      </c>
      <c r="X378" s="31" t="str">
        <f aca="false" t="array" ref="X378:X378">IFERROR(SMALL(IF($S$2:$S1287=S378,$P$2:$P$911*1.00001),3),"")</f>
        <v/>
      </c>
      <c r="Y378" s="31" t="str">
        <f aca="false" t="array" ref="Y378:Y378">IFERROR(SMALL(IF($S$2:$S1287=S378,$P$2:$P$911*1.000001),4),"")</f>
        <v/>
      </c>
      <c r="Z378" s="31" t="str">
        <f aca="false">IF(P378&lt;&gt;"", IF(COUNT(V378:Y378)=4, SUM(V378:Y378), "No"), "")</f>
        <v>No</v>
      </c>
      <c r="AA378" s="31" t="str">
        <f aca="false">IF(P378&lt;&gt;"", IF(COUNT(V378:X378)=3, SUM(V378:X378), "No"), "")</f>
        <v>No</v>
      </c>
      <c r="AB378" s="31" t="str">
        <f aca="false">IF(P378&lt;&gt;"", IF(COUNT(V378:W378)=2, SUM(V378:W378), "No"), "")</f>
        <v>No</v>
      </c>
      <c r="AC378" s="31" t="str">
        <f aca="false">Table4[[#This Row],[Club]]&amp;":"&amp;Table4[[#Headers],[Female]]</f>
        <v>:Female</v>
      </c>
    </row>
    <row r="379" customFormat="false" ht="15" hidden="false" customHeight="false" outlineLevel="0" collapsed="false">
      <c r="A379" s="22" t="n">
        <v>378</v>
      </c>
      <c r="B379" s="22" t="str">
        <f aca="false">IFERROR(VLOOKUP($A$1&amp;":"&amp;A379,'Finish order'!C:K,6,FALSE()),"")</f>
        <v/>
      </c>
      <c r="C379" s="22" t="str">
        <f aca="false">IFERROR(VLOOKUP(A$1&amp;":"&amp;A379,'Finish order'!$C:$K,9,FALSE()),"")</f>
        <v/>
      </c>
      <c r="D379" s="22" t="str">
        <f aca="false">IFERROR(VLOOKUP(A$1&amp;":"&amp;A379,'Finish order'!$C:$K,7,FALSE()),"")</f>
        <v/>
      </c>
      <c r="E379" s="30" t="str">
        <f aca="false">IFERROR(VLOOKUP($A$1&amp;":"&amp;A379,'Finish order'!C:K,5,FALSE()),"")</f>
        <v/>
      </c>
      <c r="F379" s="22" t="str">
        <f aca="false">IFERROR(VLOOKUP($A$1&amp;":"&amp;A379,'Finish order'!C:K,4,FALSE()),"")</f>
        <v/>
      </c>
      <c r="G379" s="31" t="str">
        <f aca="false" t="array" ref="G379:G379">IFERROR(SMALL(IF($D$2:$D1288=D379,$A$2:$A$911*1.001),1),"")</f>
        <v/>
      </c>
      <c r="H379" s="31" t="str">
        <f aca="false" t="array" ref="H379:H379">IFERROR(SMALL(IF($D$2:$D1288=D379,$A$2:$A$911*1.0001),2),"")</f>
        <v/>
      </c>
      <c r="I379" s="31" t="str">
        <f aca="false" t="array" ref="I379:I379">IFERROR(SMALL(IF($D$2:$D1288=D379,$A$2:$A$911*1.00001),3),"")</f>
        <v/>
      </c>
      <c r="J379" s="31" t="str">
        <f aca="false" t="array" ref="J379:J379">IFERROR(SMALL(IF($D$2:$D1288=D379,$A$2:$A$911*1.000001),4),"")</f>
        <v/>
      </c>
      <c r="K379" s="31" t="str">
        <f aca="false">IF(A379&lt;&gt;"", IF(COUNT(G379:J379)=4, SUM(G379:J379), "No"), "")</f>
        <v>No</v>
      </c>
      <c r="L379" s="31" t="str">
        <f aca="false">IF(A379&lt;&gt;"", IF(COUNT(G379:I379)=3, SUM(G379:I379), "No"), "")</f>
        <v>No</v>
      </c>
      <c r="M379" s="31" t="str">
        <f aca="false">IF(A379&lt;&gt;"", IF(COUNT(G379:H379)=2, SUM(G379:H379), "No"), "")</f>
        <v>No</v>
      </c>
      <c r="N379" s="31" t="str">
        <f aca="false">Table1[[#This Row],[Club]]&amp;":"&amp;Table1[[#Headers],[Male]]</f>
        <v>:Male</v>
      </c>
      <c r="P379" s="22" t="n">
        <v>378</v>
      </c>
      <c r="Q379" s="22" t="str">
        <f aca="false">IFERROR(VLOOKUP(P$1&amp;":"&amp;P379,'Finish order'!$C:$K,6,FALSE()),"")</f>
        <v/>
      </c>
      <c r="R379" s="22" t="str">
        <f aca="false">IFERROR(VLOOKUP(P$1&amp;":"&amp;P379,'Finish order'!$C:$K,9,FALSE()),"")</f>
        <v/>
      </c>
      <c r="S379" s="22" t="str">
        <f aca="false">IFERROR(VLOOKUP(P$1&amp;":"&amp;P379,'Finish order'!$C:$K,7,FALSE()),"")</f>
        <v/>
      </c>
      <c r="T379" s="30" t="str">
        <f aca="false">IFERROR(VLOOKUP(P$1&amp;":"&amp;P379,'Finish order'!$C:$K,5,FALSE()),"")</f>
        <v/>
      </c>
      <c r="U379" s="22" t="str">
        <f aca="false">IFERROR(VLOOKUP(P$1&amp;":"&amp;P379,'Finish order'!$C:$K,4,FALSE()),"")</f>
        <v/>
      </c>
      <c r="V379" s="31" t="str">
        <f aca="false" t="array" ref="V379:V379">IFERROR(SMALL(IF($S$2:$S1288=S379,$P$2:$P$911*1.001),1),"")</f>
        <v/>
      </c>
      <c r="W379" s="31" t="str">
        <f aca="false" t="array" ref="W379:W379">IFERROR(SMALL(IF($S$2:$S1288=S379,$P$2:$P$911*1.0001),2),"")</f>
        <v/>
      </c>
      <c r="X379" s="31" t="str">
        <f aca="false" t="array" ref="X379:X379">IFERROR(SMALL(IF($S$2:$S1288=S379,$P$2:$P$911*1.00001),3),"")</f>
        <v/>
      </c>
      <c r="Y379" s="31" t="str">
        <f aca="false" t="array" ref="Y379:Y379">IFERROR(SMALL(IF($S$2:$S1288=S379,$P$2:$P$911*1.000001),4),"")</f>
        <v/>
      </c>
      <c r="Z379" s="31" t="str">
        <f aca="false">IF(P379&lt;&gt;"", IF(COUNT(V379:Y379)=4, SUM(V379:Y379), "No"), "")</f>
        <v>No</v>
      </c>
      <c r="AA379" s="31" t="str">
        <f aca="false">IF(P379&lt;&gt;"", IF(COUNT(V379:X379)=3, SUM(V379:X379), "No"), "")</f>
        <v>No</v>
      </c>
      <c r="AB379" s="31" t="str">
        <f aca="false">IF(P379&lt;&gt;"", IF(COUNT(V379:W379)=2, SUM(V379:W379), "No"), "")</f>
        <v>No</v>
      </c>
      <c r="AC379" s="31" t="str">
        <f aca="false">Table4[[#This Row],[Club]]&amp;":"&amp;Table4[[#Headers],[Female]]</f>
        <v>:Female</v>
      </c>
    </row>
    <row r="380" customFormat="false" ht="15" hidden="false" customHeight="false" outlineLevel="0" collapsed="false">
      <c r="A380" s="22" t="n">
        <v>379</v>
      </c>
      <c r="B380" s="22" t="str">
        <f aca="false">IFERROR(VLOOKUP($A$1&amp;":"&amp;A380,'Finish order'!C:K,6,FALSE()),"")</f>
        <v/>
      </c>
      <c r="C380" s="22" t="str">
        <f aca="false">IFERROR(VLOOKUP(A$1&amp;":"&amp;A380,'Finish order'!$C:$K,9,FALSE()),"")</f>
        <v/>
      </c>
      <c r="D380" s="22" t="str">
        <f aca="false">IFERROR(VLOOKUP(A$1&amp;":"&amp;A380,'Finish order'!$C:$K,7,FALSE()),"")</f>
        <v/>
      </c>
      <c r="E380" s="30" t="str">
        <f aca="false">IFERROR(VLOOKUP($A$1&amp;":"&amp;A380,'Finish order'!C:K,5,FALSE()),"")</f>
        <v/>
      </c>
      <c r="F380" s="22" t="str">
        <f aca="false">IFERROR(VLOOKUP($A$1&amp;":"&amp;A380,'Finish order'!C:K,4,FALSE()),"")</f>
        <v/>
      </c>
      <c r="G380" s="31" t="str">
        <f aca="false" t="array" ref="G380:G380">IFERROR(SMALL(IF($D$2:$D1289=D380,$A$2:$A$911*1.001),1),"")</f>
        <v/>
      </c>
      <c r="H380" s="31" t="str">
        <f aca="false" t="array" ref="H380:H380">IFERROR(SMALL(IF($D$2:$D1289=D380,$A$2:$A$911*1.0001),2),"")</f>
        <v/>
      </c>
      <c r="I380" s="31" t="str">
        <f aca="false" t="array" ref="I380:I380">IFERROR(SMALL(IF($D$2:$D1289=D380,$A$2:$A$911*1.00001),3),"")</f>
        <v/>
      </c>
      <c r="J380" s="31" t="str">
        <f aca="false" t="array" ref="J380:J380">IFERROR(SMALL(IF($D$2:$D1289=D380,$A$2:$A$911*1.000001),4),"")</f>
        <v/>
      </c>
      <c r="K380" s="31" t="str">
        <f aca="false">IF(A380&lt;&gt;"", IF(COUNT(G380:J380)=4, SUM(G380:J380), "No"), "")</f>
        <v>No</v>
      </c>
      <c r="L380" s="31" t="str">
        <f aca="false">IF(A380&lt;&gt;"", IF(COUNT(G380:I380)=3, SUM(G380:I380), "No"), "")</f>
        <v>No</v>
      </c>
      <c r="M380" s="31" t="str">
        <f aca="false">IF(A380&lt;&gt;"", IF(COUNT(G380:H380)=2, SUM(G380:H380), "No"), "")</f>
        <v>No</v>
      </c>
      <c r="N380" s="31" t="str">
        <f aca="false">Table1[[#This Row],[Club]]&amp;":"&amp;Table1[[#Headers],[Male]]</f>
        <v>:Male</v>
      </c>
      <c r="P380" s="22" t="n">
        <v>379</v>
      </c>
      <c r="Q380" s="22" t="str">
        <f aca="false">IFERROR(VLOOKUP(P$1&amp;":"&amp;P380,'Finish order'!$C:$K,6,FALSE()),"")</f>
        <v/>
      </c>
      <c r="R380" s="22" t="str">
        <f aca="false">IFERROR(VLOOKUP(P$1&amp;":"&amp;P380,'Finish order'!$C:$K,9,FALSE()),"")</f>
        <v/>
      </c>
      <c r="S380" s="22" t="str">
        <f aca="false">IFERROR(VLOOKUP(P$1&amp;":"&amp;P380,'Finish order'!$C:$K,7,FALSE()),"")</f>
        <v/>
      </c>
      <c r="T380" s="30" t="str">
        <f aca="false">IFERROR(VLOOKUP(P$1&amp;":"&amp;P380,'Finish order'!$C:$K,5,FALSE()),"")</f>
        <v/>
      </c>
      <c r="U380" s="22" t="str">
        <f aca="false">IFERROR(VLOOKUP(P$1&amp;":"&amp;P380,'Finish order'!$C:$K,4,FALSE()),"")</f>
        <v/>
      </c>
      <c r="V380" s="31" t="str">
        <f aca="false" t="array" ref="V380:V380">IFERROR(SMALL(IF($S$2:$S1289=S380,$P$2:$P$911*1.001),1),"")</f>
        <v/>
      </c>
      <c r="W380" s="31" t="str">
        <f aca="false" t="array" ref="W380:W380">IFERROR(SMALL(IF($S$2:$S1289=S380,$P$2:$P$911*1.0001),2),"")</f>
        <v/>
      </c>
      <c r="X380" s="31" t="str">
        <f aca="false" t="array" ref="X380:X380">IFERROR(SMALL(IF($S$2:$S1289=S380,$P$2:$P$911*1.00001),3),"")</f>
        <v/>
      </c>
      <c r="Y380" s="31" t="str">
        <f aca="false" t="array" ref="Y380:Y380">IFERROR(SMALL(IF($S$2:$S1289=S380,$P$2:$P$911*1.000001),4),"")</f>
        <v/>
      </c>
      <c r="Z380" s="31" t="str">
        <f aca="false">IF(P380&lt;&gt;"", IF(COUNT(V380:Y380)=4, SUM(V380:Y380), "No"), "")</f>
        <v>No</v>
      </c>
      <c r="AA380" s="31" t="str">
        <f aca="false">IF(P380&lt;&gt;"", IF(COUNT(V380:X380)=3, SUM(V380:X380), "No"), "")</f>
        <v>No</v>
      </c>
      <c r="AB380" s="31" t="str">
        <f aca="false">IF(P380&lt;&gt;"", IF(COUNT(V380:W380)=2, SUM(V380:W380), "No"), "")</f>
        <v>No</v>
      </c>
      <c r="AC380" s="31" t="str">
        <f aca="false">Table4[[#This Row],[Club]]&amp;":"&amp;Table4[[#Headers],[Female]]</f>
        <v>:Female</v>
      </c>
    </row>
    <row r="381" customFormat="false" ht="15" hidden="false" customHeight="false" outlineLevel="0" collapsed="false">
      <c r="A381" s="22" t="n">
        <v>380</v>
      </c>
      <c r="B381" s="22" t="str">
        <f aca="false">IFERROR(VLOOKUP($A$1&amp;":"&amp;A381,'Finish order'!C:K,6,FALSE()),"")</f>
        <v/>
      </c>
      <c r="C381" s="22" t="str">
        <f aca="false">IFERROR(VLOOKUP(A$1&amp;":"&amp;A381,'Finish order'!$C:$K,9,FALSE()),"")</f>
        <v/>
      </c>
      <c r="D381" s="22" t="str">
        <f aca="false">IFERROR(VLOOKUP(A$1&amp;":"&amp;A381,'Finish order'!$C:$K,7,FALSE()),"")</f>
        <v/>
      </c>
      <c r="E381" s="30" t="str">
        <f aca="false">IFERROR(VLOOKUP($A$1&amp;":"&amp;A381,'Finish order'!C:K,5,FALSE()),"")</f>
        <v/>
      </c>
      <c r="F381" s="22" t="str">
        <f aca="false">IFERROR(VLOOKUP($A$1&amp;":"&amp;A381,'Finish order'!C:K,4,FALSE()),"")</f>
        <v/>
      </c>
      <c r="G381" s="31" t="str">
        <f aca="false" t="array" ref="G381:G381">IFERROR(SMALL(IF($D$2:$D1290=D381,$A$2:$A$911*1.001),1),"")</f>
        <v/>
      </c>
      <c r="H381" s="31" t="str">
        <f aca="false" t="array" ref="H381:H381">IFERROR(SMALL(IF($D$2:$D1290=D381,$A$2:$A$911*1.0001),2),"")</f>
        <v/>
      </c>
      <c r="I381" s="31" t="str">
        <f aca="false" t="array" ref="I381:I381">IFERROR(SMALL(IF($D$2:$D1290=D381,$A$2:$A$911*1.00001),3),"")</f>
        <v/>
      </c>
      <c r="J381" s="31" t="str">
        <f aca="false" t="array" ref="J381:J381">IFERROR(SMALL(IF($D$2:$D1290=D381,$A$2:$A$911*1.000001),4),"")</f>
        <v/>
      </c>
      <c r="K381" s="31" t="str">
        <f aca="false">IF(A381&lt;&gt;"", IF(COUNT(G381:J381)=4, SUM(G381:J381), "No"), "")</f>
        <v>No</v>
      </c>
      <c r="L381" s="31" t="str">
        <f aca="false">IF(A381&lt;&gt;"", IF(COUNT(G381:I381)=3, SUM(G381:I381), "No"), "")</f>
        <v>No</v>
      </c>
      <c r="M381" s="31" t="str">
        <f aca="false">IF(A381&lt;&gt;"", IF(COUNT(G381:H381)=2, SUM(G381:H381), "No"), "")</f>
        <v>No</v>
      </c>
      <c r="N381" s="31" t="str">
        <f aca="false">Table1[[#This Row],[Club]]&amp;":"&amp;Table1[[#Headers],[Male]]</f>
        <v>:Male</v>
      </c>
      <c r="P381" s="22" t="n">
        <v>380</v>
      </c>
      <c r="Q381" s="22" t="str">
        <f aca="false">IFERROR(VLOOKUP(P$1&amp;":"&amp;P381,'Finish order'!$C:$K,6,FALSE()),"")</f>
        <v/>
      </c>
      <c r="R381" s="22" t="str">
        <f aca="false">IFERROR(VLOOKUP(P$1&amp;":"&amp;P381,'Finish order'!$C:$K,9,FALSE()),"")</f>
        <v/>
      </c>
      <c r="S381" s="22" t="str">
        <f aca="false">IFERROR(VLOOKUP(P$1&amp;":"&amp;P381,'Finish order'!$C:$K,7,FALSE()),"")</f>
        <v/>
      </c>
      <c r="T381" s="30" t="str">
        <f aca="false">IFERROR(VLOOKUP(P$1&amp;":"&amp;P381,'Finish order'!$C:$K,5,FALSE()),"")</f>
        <v/>
      </c>
      <c r="U381" s="22" t="str">
        <f aca="false">IFERROR(VLOOKUP(P$1&amp;":"&amp;P381,'Finish order'!$C:$K,4,FALSE()),"")</f>
        <v/>
      </c>
      <c r="V381" s="31" t="str">
        <f aca="false" t="array" ref="V381:V381">IFERROR(SMALL(IF($S$2:$S1290=S381,$P$2:$P$911*1.001),1),"")</f>
        <v/>
      </c>
      <c r="W381" s="31" t="str">
        <f aca="false" t="array" ref="W381:W381">IFERROR(SMALL(IF($S$2:$S1290=S381,$P$2:$P$911*1.0001),2),"")</f>
        <v/>
      </c>
      <c r="X381" s="31" t="str">
        <f aca="false" t="array" ref="X381:X381">IFERROR(SMALL(IF($S$2:$S1290=S381,$P$2:$P$911*1.00001),3),"")</f>
        <v/>
      </c>
      <c r="Y381" s="31" t="str">
        <f aca="false" t="array" ref="Y381:Y381">IFERROR(SMALL(IF($S$2:$S1290=S381,$P$2:$P$911*1.000001),4),"")</f>
        <v/>
      </c>
      <c r="Z381" s="31" t="str">
        <f aca="false">IF(P381&lt;&gt;"", IF(COUNT(V381:Y381)=4, SUM(V381:Y381), "No"), "")</f>
        <v>No</v>
      </c>
      <c r="AA381" s="31" t="str">
        <f aca="false">IF(P381&lt;&gt;"", IF(COUNT(V381:X381)=3, SUM(V381:X381), "No"), "")</f>
        <v>No</v>
      </c>
      <c r="AB381" s="31" t="str">
        <f aca="false">IF(P381&lt;&gt;"", IF(COUNT(V381:W381)=2, SUM(V381:W381), "No"), "")</f>
        <v>No</v>
      </c>
      <c r="AC381" s="31" t="str">
        <f aca="false">Table4[[#This Row],[Club]]&amp;":"&amp;Table4[[#Headers],[Female]]</f>
        <v>:Female</v>
      </c>
    </row>
    <row r="382" customFormat="false" ht="15" hidden="false" customHeight="false" outlineLevel="0" collapsed="false">
      <c r="A382" s="22" t="n">
        <v>381</v>
      </c>
      <c r="B382" s="22" t="str">
        <f aca="false">IFERROR(VLOOKUP($A$1&amp;":"&amp;A382,'Finish order'!C:K,6,FALSE()),"")</f>
        <v/>
      </c>
      <c r="C382" s="22" t="str">
        <f aca="false">IFERROR(VLOOKUP(A$1&amp;":"&amp;A382,'Finish order'!$C:$K,9,FALSE()),"")</f>
        <v/>
      </c>
      <c r="D382" s="22" t="str">
        <f aca="false">IFERROR(VLOOKUP(A$1&amp;":"&amp;A382,'Finish order'!$C:$K,7,FALSE()),"")</f>
        <v/>
      </c>
      <c r="E382" s="30" t="str">
        <f aca="false">IFERROR(VLOOKUP($A$1&amp;":"&amp;A382,'Finish order'!C:K,5,FALSE()),"")</f>
        <v/>
      </c>
      <c r="F382" s="22" t="str">
        <f aca="false">IFERROR(VLOOKUP($A$1&amp;":"&amp;A382,'Finish order'!C:K,4,FALSE()),"")</f>
        <v/>
      </c>
      <c r="G382" s="31" t="str">
        <f aca="false" t="array" ref="G382:G382">IFERROR(SMALL(IF($D$2:$D1291=D382,$A$2:$A$911*1.001),1),"")</f>
        <v/>
      </c>
      <c r="H382" s="31" t="str">
        <f aca="false" t="array" ref="H382:H382">IFERROR(SMALL(IF($D$2:$D1291=D382,$A$2:$A$911*1.0001),2),"")</f>
        <v/>
      </c>
      <c r="I382" s="31" t="str">
        <f aca="false" t="array" ref="I382:I382">IFERROR(SMALL(IF($D$2:$D1291=D382,$A$2:$A$911*1.00001),3),"")</f>
        <v/>
      </c>
      <c r="J382" s="31" t="str">
        <f aca="false" t="array" ref="J382:J382">IFERROR(SMALL(IF($D$2:$D1291=D382,$A$2:$A$911*1.000001),4),"")</f>
        <v/>
      </c>
      <c r="K382" s="31" t="str">
        <f aca="false">IF(A382&lt;&gt;"", IF(COUNT(G382:J382)=4, SUM(G382:J382), "No"), "")</f>
        <v>No</v>
      </c>
      <c r="L382" s="31" t="str">
        <f aca="false">IF(A382&lt;&gt;"", IF(COUNT(G382:I382)=3, SUM(G382:I382), "No"), "")</f>
        <v>No</v>
      </c>
      <c r="M382" s="31" t="str">
        <f aca="false">IF(A382&lt;&gt;"", IF(COUNT(G382:H382)=2, SUM(G382:H382), "No"), "")</f>
        <v>No</v>
      </c>
      <c r="N382" s="31" t="str">
        <f aca="false">Table1[[#This Row],[Club]]&amp;":"&amp;Table1[[#Headers],[Male]]</f>
        <v>:Male</v>
      </c>
      <c r="P382" s="22" t="n">
        <v>381</v>
      </c>
      <c r="Q382" s="22" t="str">
        <f aca="false">IFERROR(VLOOKUP(P$1&amp;":"&amp;P382,'Finish order'!$C:$K,6,FALSE()),"")</f>
        <v/>
      </c>
      <c r="R382" s="22" t="str">
        <f aca="false">IFERROR(VLOOKUP(P$1&amp;":"&amp;P382,'Finish order'!$C:$K,9,FALSE()),"")</f>
        <v/>
      </c>
      <c r="S382" s="22" t="str">
        <f aca="false">IFERROR(VLOOKUP(P$1&amp;":"&amp;P382,'Finish order'!$C:$K,7,FALSE()),"")</f>
        <v/>
      </c>
      <c r="T382" s="30" t="str">
        <f aca="false">IFERROR(VLOOKUP(P$1&amp;":"&amp;P382,'Finish order'!$C:$K,5,FALSE()),"")</f>
        <v/>
      </c>
      <c r="U382" s="22" t="str">
        <f aca="false">IFERROR(VLOOKUP(P$1&amp;":"&amp;P382,'Finish order'!$C:$K,4,FALSE()),"")</f>
        <v/>
      </c>
      <c r="V382" s="31" t="str">
        <f aca="false" t="array" ref="V382:V382">IFERROR(SMALL(IF($S$2:$S1291=S382,$P$2:$P$911*1.001),1),"")</f>
        <v/>
      </c>
      <c r="W382" s="31" t="str">
        <f aca="false" t="array" ref="W382:W382">IFERROR(SMALL(IF($S$2:$S1291=S382,$P$2:$P$911*1.0001),2),"")</f>
        <v/>
      </c>
      <c r="X382" s="31" t="str">
        <f aca="false" t="array" ref="X382:X382">IFERROR(SMALL(IF($S$2:$S1291=S382,$P$2:$P$911*1.00001),3),"")</f>
        <v/>
      </c>
      <c r="Y382" s="31" t="str">
        <f aca="false" t="array" ref="Y382:Y382">IFERROR(SMALL(IF($S$2:$S1291=S382,$P$2:$P$911*1.000001),4),"")</f>
        <v/>
      </c>
      <c r="Z382" s="31" t="str">
        <f aca="false">IF(P382&lt;&gt;"", IF(COUNT(V382:Y382)=4, SUM(V382:Y382), "No"), "")</f>
        <v>No</v>
      </c>
      <c r="AA382" s="31" t="str">
        <f aca="false">IF(P382&lt;&gt;"", IF(COUNT(V382:X382)=3, SUM(V382:X382), "No"), "")</f>
        <v>No</v>
      </c>
      <c r="AB382" s="31" t="str">
        <f aca="false">IF(P382&lt;&gt;"", IF(COUNT(V382:W382)=2, SUM(V382:W382), "No"), "")</f>
        <v>No</v>
      </c>
      <c r="AC382" s="31" t="str">
        <f aca="false">Table4[[#This Row],[Club]]&amp;":"&amp;Table4[[#Headers],[Female]]</f>
        <v>:Female</v>
      </c>
    </row>
    <row r="383" customFormat="false" ht="15" hidden="false" customHeight="false" outlineLevel="0" collapsed="false">
      <c r="A383" s="22" t="n">
        <v>382</v>
      </c>
      <c r="B383" s="22" t="str">
        <f aca="false">IFERROR(VLOOKUP($A$1&amp;":"&amp;A383,'Finish order'!C:K,6,FALSE()),"")</f>
        <v/>
      </c>
      <c r="C383" s="22" t="str">
        <f aca="false">IFERROR(VLOOKUP(A$1&amp;":"&amp;A383,'Finish order'!$C:$K,9,FALSE()),"")</f>
        <v/>
      </c>
      <c r="D383" s="22" t="str">
        <f aca="false">IFERROR(VLOOKUP(A$1&amp;":"&amp;A383,'Finish order'!$C:$K,7,FALSE()),"")</f>
        <v/>
      </c>
      <c r="E383" s="30" t="str">
        <f aca="false">IFERROR(VLOOKUP($A$1&amp;":"&amp;A383,'Finish order'!C:K,5,FALSE()),"")</f>
        <v/>
      </c>
      <c r="F383" s="22" t="str">
        <f aca="false">IFERROR(VLOOKUP($A$1&amp;":"&amp;A383,'Finish order'!C:K,4,FALSE()),"")</f>
        <v/>
      </c>
      <c r="G383" s="31" t="str">
        <f aca="false" t="array" ref="G383:G383">IFERROR(SMALL(IF($D$2:$D1292=D383,$A$2:$A$911*1.001),1),"")</f>
        <v/>
      </c>
      <c r="H383" s="31" t="str">
        <f aca="false" t="array" ref="H383:H383">IFERROR(SMALL(IF($D$2:$D1292=D383,$A$2:$A$911*1.0001),2),"")</f>
        <v/>
      </c>
      <c r="I383" s="31" t="str">
        <f aca="false" t="array" ref="I383:I383">IFERROR(SMALL(IF($D$2:$D1292=D383,$A$2:$A$911*1.00001),3),"")</f>
        <v/>
      </c>
      <c r="J383" s="31" t="str">
        <f aca="false" t="array" ref="J383:J383">IFERROR(SMALL(IF($D$2:$D1292=D383,$A$2:$A$911*1.000001),4),"")</f>
        <v/>
      </c>
      <c r="K383" s="31" t="str">
        <f aca="false">IF(A383&lt;&gt;"", IF(COUNT(G383:J383)=4, SUM(G383:J383), "No"), "")</f>
        <v>No</v>
      </c>
      <c r="L383" s="31" t="str">
        <f aca="false">IF(A383&lt;&gt;"", IF(COUNT(G383:I383)=3, SUM(G383:I383), "No"), "")</f>
        <v>No</v>
      </c>
      <c r="M383" s="31" t="str">
        <f aca="false">IF(A383&lt;&gt;"", IF(COUNT(G383:H383)=2, SUM(G383:H383), "No"), "")</f>
        <v>No</v>
      </c>
      <c r="N383" s="31" t="str">
        <f aca="false">Table1[[#This Row],[Club]]&amp;":"&amp;Table1[[#Headers],[Male]]</f>
        <v>:Male</v>
      </c>
      <c r="P383" s="22" t="n">
        <v>382</v>
      </c>
      <c r="Q383" s="22" t="str">
        <f aca="false">IFERROR(VLOOKUP(P$1&amp;":"&amp;P383,'Finish order'!$C:$K,6,FALSE()),"")</f>
        <v/>
      </c>
      <c r="R383" s="22" t="str">
        <f aca="false">IFERROR(VLOOKUP(P$1&amp;":"&amp;P383,'Finish order'!$C:$K,9,FALSE()),"")</f>
        <v/>
      </c>
      <c r="S383" s="22" t="str">
        <f aca="false">IFERROR(VLOOKUP(P$1&amp;":"&amp;P383,'Finish order'!$C:$K,7,FALSE()),"")</f>
        <v/>
      </c>
      <c r="T383" s="30" t="str">
        <f aca="false">IFERROR(VLOOKUP(P$1&amp;":"&amp;P383,'Finish order'!$C:$K,5,FALSE()),"")</f>
        <v/>
      </c>
      <c r="U383" s="22" t="str">
        <f aca="false">IFERROR(VLOOKUP(P$1&amp;":"&amp;P383,'Finish order'!$C:$K,4,FALSE()),"")</f>
        <v/>
      </c>
      <c r="V383" s="31" t="str">
        <f aca="false" t="array" ref="V383:V383">IFERROR(SMALL(IF($S$2:$S1292=S383,$P$2:$P$911*1.001),1),"")</f>
        <v/>
      </c>
      <c r="W383" s="31" t="str">
        <f aca="false" t="array" ref="W383:W383">IFERROR(SMALL(IF($S$2:$S1292=S383,$P$2:$P$911*1.0001),2),"")</f>
        <v/>
      </c>
      <c r="X383" s="31" t="str">
        <f aca="false" t="array" ref="X383:X383">IFERROR(SMALL(IF($S$2:$S1292=S383,$P$2:$P$911*1.00001),3),"")</f>
        <v/>
      </c>
      <c r="Y383" s="31" t="str">
        <f aca="false" t="array" ref="Y383:Y383">IFERROR(SMALL(IF($S$2:$S1292=S383,$P$2:$P$911*1.000001),4),"")</f>
        <v/>
      </c>
      <c r="Z383" s="31" t="str">
        <f aca="false">IF(P383&lt;&gt;"", IF(COUNT(V383:Y383)=4, SUM(V383:Y383), "No"), "")</f>
        <v>No</v>
      </c>
      <c r="AA383" s="31" t="str">
        <f aca="false">IF(P383&lt;&gt;"", IF(COUNT(V383:X383)=3, SUM(V383:X383), "No"), "")</f>
        <v>No</v>
      </c>
      <c r="AB383" s="31" t="str">
        <f aca="false">IF(P383&lt;&gt;"", IF(COUNT(V383:W383)=2, SUM(V383:W383), "No"), "")</f>
        <v>No</v>
      </c>
      <c r="AC383" s="31" t="str">
        <f aca="false">Table4[[#This Row],[Club]]&amp;":"&amp;Table4[[#Headers],[Female]]</f>
        <v>:Female</v>
      </c>
    </row>
    <row r="384" customFormat="false" ht="15" hidden="false" customHeight="false" outlineLevel="0" collapsed="false">
      <c r="A384" s="22" t="n">
        <v>383</v>
      </c>
      <c r="B384" s="22" t="str">
        <f aca="false">IFERROR(VLOOKUP($A$1&amp;":"&amp;A384,'Finish order'!C:K,6,FALSE()),"")</f>
        <v/>
      </c>
      <c r="C384" s="22" t="str">
        <f aca="false">IFERROR(VLOOKUP(A$1&amp;":"&amp;A384,'Finish order'!$C:$K,9,FALSE()),"")</f>
        <v/>
      </c>
      <c r="D384" s="22" t="str">
        <f aca="false">IFERROR(VLOOKUP(A$1&amp;":"&amp;A384,'Finish order'!$C:$K,7,FALSE()),"")</f>
        <v/>
      </c>
      <c r="E384" s="30" t="str">
        <f aca="false">IFERROR(VLOOKUP($A$1&amp;":"&amp;A384,'Finish order'!C:K,5,FALSE()),"")</f>
        <v/>
      </c>
      <c r="F384" s="22" t="str">
        <f aca="false">IFERROR(VLOOKUP($A$1&amp;":"&amp;A384,'Finish order'!C:K,4,FALSE()),"")</f>
        <v/>
      </c>
      <c r="G384" s="31" t="str">
        <f aca="false" t="array" ref="G384:G384">IFERROR(SMALL(IF($D$2:$D1293=D384,$A$2:$A$911*1.001),1),"")</f>
        <v/>
      </c>
      <c r="H384" s="31" t="str">
        <f aca="false" t="array" ref="H384:H384">IFERROR(SMALL(IF($D$2:$D1293=D384,$A$2:$A$911*1.0001),2),"")</f>
        <v/>
      </c>
      <c r="I384" s="31" t="str">
        <f aca="false" t="array" ref="I384:I384">IFERROR(SMALL(IF($D$2:$D1293=D384,$A$2:$A$911*1.00001),3),"")</f>
        <v/>
      </c>
      <c r="J384" s="31" t="str">
        <f aca="false" t="array" ref="J384:J384">IFERROR(SMALL(IF($D$2:$D1293=D384,$A$2:$A$911*1.000001),4),"")</f>
        <v/>
      </c>
      <c r="K384" s="31" t="str">
        <f aca="false">IF(A384&lt;&gt;"", IF(COUNT(G384:J384)=4, SUM(G384:J384), "No"), "")</f>
        <v>No</v>
      </c>
      <c r="L384" s="31" t="str">
        <f aca="false">IF(A384&lt;&gt;"", IF(COUNT(G384:I384)=3, SUM(G384:I384), "No"), "")</f>
        <v>No</v>
      </c>
      <c r="M384" s="31" t="str">
        <f aca="false">IF(A384&lt;&gt;"", IF(COUNT(G384:H384)=2, SUM(G384:H384), "No"), "")</f>
        <v>No</v>
      </c>
      <c r="N384" s="31" t="str">
        <f aca="false">Table1[[#This Row],[Club]]&amp;":"&amp;Table1[[#Headers],[Male]]</f>
        <v>:Male</v>
      </c>
      <c r="P384" s="22" t="n">
        <v>383</v>
      </c>
      <c r="Q384" s="22" t="str">
        <f aca="false">IFERROR(VLOOKUP(P$1&amp;":"&amp;P384,'Finish order'!$C:$K,6,FALSE()),"")</f>
        <v/>
      </c>
      <c r="R384" s="22" t="str">
        <f aca="false">IFERROR(VLOOKUP(P$1&amp;":"&amp;P384,'Finish order'!$C:$K,9,FALSE()),"")</f>
        <v/>
      </c>
      <c r="S384" s="22" t="str">
        <f aca="false">IFERROR(VLOOKUP(P$1&amp;":"&amp;P384,'Finish order'!$C:$K,7,FALSE()),"")</f>
        <v/>
      </c>
      <c r="T384" s="30" t="str">
        <f aca="false">IFERROR(VLOOKUP(P$1&amp;":"&amp;P384,'Finish order'!$C:$K,5,FALSE()),"")</f>
        <v/>
      </c>
      <c r="U384" s="22" t="str">
        <f aca="false">IFERROR(VLOOKUP(P$1&amp;":"&amp;P384,'Finish order'!$C:$K,4,FALSE()),"")</f>
        <v/>
      </c>
      <c r="V384" s="31" t="str">
        <f aca="false" t="array" ref="V384:V384">IFERROR(SMALL(IF($S$2:$S1293=S384,$P$2:$P$911*1.001),1),"")</f>
        <v/>
      </c>
      <c r="W384" s="31" t="str">
        <f aca="false" t="array" ref="W384:W384">IFERROR(SMALL(IF($S$2:$S1293=S384,$P$2:$P$911*1.0001),2),"")</f>
        <v/>
      </c>
      <c r="X384" s="31" t="str">
        <f aca="false" t="array" ref="X384:X384">IFERROR(SMALL(IF($S$2:$S1293=S384,$P$2:$P$911*1.00001),3),"")</f>
        <v/>
      </c>
      <c r="Y384" s="31" t="str">
        <f aca="false" t="array" ref="Y384:Y384">IFERROR(SMALL(IF($S$2:$S1293=S384,$P$2:$P$911*1.000001),4),"")</f>
        <v/>
      </c>
      <c r="Z384" s="31" t="str">
        <f aca="false">IF(P384&lt;&gt;"", IF(COUNT(V384:Y384)=4, SUM(V384:Y384), "No"), "")</f>
        <v>No</v>
      </c>
      <c r="AA384" s="31" t="str">
        <f aca="false">IF(P384&lt;&gt;"", IF(COUNT(V384:X384)=3, SUM(V384:X384), "No"), "")</f>
        <v>No</v>
      </c>
      <c r="AB384" s="31" t="str">
        <f aca="false">IF(P384&lt;&gt;"", IF(COUNT(V384:W384)=2, SUM(V384:W384), "No"), "")</f>
        <v>No</v>
      </c>
      <c r="AC384" s="31" t="str">
        <f aca="false">Table4[[#This Row],[Club]]&amp;":"&amp;Table4[[#Headers],[Female]]</f>
        <v>:Female</v>
      </c>
    </row>
    <row r="385" customFormat="false" ht="15" hidden="false" customHeight="false" outlineLevel="0" collapsed="false">
      <c r="A385" s="22" t="n">
        <v>384</v>
      </c>
      <c r="B385" s="22" t="str">
        <f aca="false">IFERROR(VLOOKUP($A$1&amp;":"&amp;A385,'Finish order'!C:K,6,FALSE()),"")</f>
        <v/>
      </c>
      <c r="C385" s="22" t="str">
        <f aca="false">IFERROR(VLOOKUP(A$1&amp;":"&amp;A385,'Finish order'!$C:$K,9,FALSE()),"")</f>
        <v/>
      </c>
      <c r="D385" s="22" t="str">
        <f aca="false">IFERROR(VLOOKUP(A$1&amp;":"&amp;A385,'Finish order'!$C:$K,7,FALSE()),"")</f>
        <v/>
      </c>
      <c r="E385" s="30" t="str">
        <f aca="false">IFERROR(VLOOKUP($A$1&amp;":"&amp;A385,'Finish order'!C:K,5,FALSE()),"")</f>
        <v/>
      </c>
      <c r="F385" s="22" t="str">
        <f aca="false">IFERROR(VLOOKUP($A$1&amp;":"&amp;A385,'Finish order'!C:K,4,FALSE()),"")</f>
        <v/>
      </c>
      <c r="G385" s="31" t="str">
        <f aca="false" t="array" ref="G385:G385">IFERROR(SMALL(IF($D$2:$D1294=D385,$A$2:$A$911*1.001),1),"")</f>
        <v/>
      </c>
      <c r="H385" s="31" t="str">
        <f aca="false" t="array" ref="H385:H385">IFERROR(SMALL(IF($D$2:$D1294=D385,$A$2:$A$911*1.0001),2),"")</f>
        <v/>
      </c>
      <c r="I385" s="31" t="str">
        <f aca="false" t="array" ref="I385:I385">IFERROR(SMALL(IF($D$2:$D1294=D385,$A$2:$A$911*1.00001),3),"")</f>
        <v/>
      </c>
      <c r="J385" s="31" t="str">
        <f aca="false" t="array" ref="J385:J385">IFERROR(SMALL(IF($D$2:$D1294=D385,$A$2:$A$911*1.000001),4),"")</f>
        <v/>
      </c>
      <c r="K385" s="31" t="str">
        <f aca="false">IF(A385&lt;&gt;"", IF(COUNT(G385:J385)=4, SUM(G385:J385), "No"), "")</f>
        <v>No</v>
      </c>
      <c r="L385" s="31" t="str">
        <f aca="false">IF(A385&lt;&gt;"", IF(COUNT(G385:I385)=3, SUM(G385:I385), "No"), "")</f>
        <v>No</v>
      </c>
      <c r="M385" s="31" t="str">
        <f aca="false">IF(A385&lt;&gt;"", IF(COUNT(G385:H385)=2, SUM(G385:H385), "No"), "")</f>
        <v>No</v>
      </c>
      <c r="N385" s="31" t="str">
        <f aca="false">Table1[[#This Row],[Club]]&amp;":"&amp;Table1[[#Headers],[Male]]</f>
        <v>:Male</v>
      </c>
      <c r="P385" s="22" t="n">
        <v>384</v>
      </c>
      <c r="Q385" s="22" t="str">
        <f aca="false">IFERROR(VLOOKUP(P$1&amp;":"&amp;P385,'Finish order'!$C:$K,6,FALSE()),"")</f>
        <v/>
      </c>
      <c r="R385" s="22" t="str">
        <f aca="false">IFERROR(VLOOKUP(P$1&amp;":"&amp;P385,'Finish order'!$C:$K,9,FALSE()),"")</f>
        <v/>
      </c>
      <c r="S385" s="22" t="str">
        <f aca="false">IFERROR(VLOOKUP(P$1&amp;":"&amp;P385,'Finish order'!$C:$K,7,FALSE()),"")</f>
        <v/>
      </c>
      <c r="T385" s="30" t="str">
        <f aca="false">IFERROR(VLOOKUP(P$1&amp;":"&amp;P385,'Finish order'!$C:$K,5,FALSE()),"")</f>
        <v/>
      </c>
      <c r="U385" s="22" t="str">
        <f aca="false">IFERROR(VLOOKUP(P$1&amp;":"&amp;P385,'Finish order'!$C:$K,4,FALSE()),"")</f>
        <v/>
      </c>
      <c r="V385" s="31" t="str">
        <f aca="false" t="array" ref="V385:V385">IFERROR(SMALL(IF($S$2:$S1294=S385,$P$2:$P$911*1.001),1),"")</f>
        <v/>
      </c>
      <c r="W385" s="31" t="str">
        <f aca="false" t="array" ref="W385:W385">IFERROR(SMALL(IF($S$2:$S1294=S385,$P$2:$P$911*1.0001),2),"")</f>
        <v/>
      </c>
      <c r="X385" s="31" t="str">
        <f aca="false" t="array" ref="X385:X385">IFERROR(SMALL(IF($S$2:$S1294=S385,$P$2:$P$911*1.00001),3),"")</f>
        <v/>
      </c>
      <c r="Y385" s="31" t="str">
        <f aca="false" t="array" ref="Y385:Y385">IFERROR(SMALL(IF($S$2:$S1294=S385,$P$2:$P$911*1.000001),4),"")</f>
        <v/>
      </c>
      <c r="Z385" s="31" t="str">
        <f aca="false">IF(P385&lt;&gt;"", IF(COUNT(V385:Y385)=4, SUM(V385:Y385), "No"), "")</f>
        <v>No</v>
      </c>
      <c r="AA385" s="31" t="str">
        <f aca="false">IF(P385&lt;&gt;"", IF(COUNT(V385:X385)=3, SUM(V385:X385), "No"), "")</f>
        <v>No</v>
      </c>
      <c r="AB385" s="31" t="str">
        <f aca="false">IF(P385&lt;&gt;"", IF(COUNT(V385:W385)=2, SUM(V385:W385), "No"), "")</f>
        <v>No</v>
      </c>
      <c r="AC385" s="31" t="str">
        <f aca="false">Table4[[#This Row],[Club]]&amp;":"&amp;Table4[[#Headers],[Female]]</f>
        <v>:Female</v>
      </c>
    </row>
    <row r="386" customFormat="false" ht="15" hidden="false" customHeight="false" outlineLevel="0" collapsed="false">
      <c r="A386" s="22" t="n">
        <v>385</v>
      </c>
      <c r="B386" s="22" t="str">
        <f aca="false">IFERROR(VLOOKUP($A$1&amp;":"&amp;A386,'Finish order'!C:K,6,FALSE()),"")</f>
        <v/>
      </c>
      <c r="C386" s="22" t="str">
        <f aca="false">IFERROR(VLOOKUP(A$1&amp;":"&amp;A386,'Finish order'!$C:$K,9,FALSE()),"")</f>
        <v/>
      </c>
      <c r="D386" s="22" t="str">
        <f aca="false">IFERROR(VLOOKUP(A$1&amp;":"&amp;A386,'Finish order'!$C:$K,7,FALSE()),"")</f>
        <v/>
      </c>
      <c r="E386" s="30" t="str">
        <f aca="false">IFERROR(VLOOKUP($A$1&amp;":"&amp;A386,'Finish order'!C:K,5,FALSE()),"")</f>
        <v/>
      </c>
      <c r="F386" s="22" t="str">
        <f aca="false">IFERROR(VLOOKUP($A$1&amp;":"&amp;A386,'Finish order'!C:K,4,FALSE()),"")</f>
        <v/>
      </c>
      <c r="G386" s="31" t="str">
        <f aca="false" t="array" ref="G386:G386">IFERROR(SMALL(IF($D$2:$D1295=D386,$A$2:$A$911*1.001),1),"")</f>
        <v/>
      </c>
      <c r="H386" s="31" t="str">
        <f aca="false" t="array" ref="H386:H386">IFERROR(SMALL(IF($D$2:$D1295=D386,$A$2:$A$911*1.0001),2),"")</f>
        <v/>
      </c>
      <c r="I386" s="31" t="str">
        <f aca="false" t="array" ref="I386:I386">IFERROR(SMALL(IF($D$2:$D1295=D386,$A$2:$A$911*1.00001),3),"")</f>
        <v/>
      </c>
      <c r="J386" s="31" t="str">
        <f aca="false" t="array" ref="J386:J386">IFERROR(SMALL(IF($D$2:$D1295=D386,$A$2:$A$911*1.000001),4),"")</f>
        <v/>
      </c>
      <c r="K386" s="31" t="str">
        <f aca="false">IF(A386&lt;&gt;"", IF(COUNT(G386:J386)=4, SUM(G386:J386), "No"), "")</f>
        <v>No</v>
      </c>
      <c r="L386" s="31" t="str">
        <f aca="false">IF(A386&lt;&gt;"", IF(COUNT(G386:I386)=3, SUM(G386:I386), "No"), "")</f>
        <v>No</v>
      </c>
      <c r="M386" s="31" t="str">
        <f aca="false">IF(A386&lt;&gt;"", IF(COUNT(G386:H386)=2, SUM(G386:H386), "No"), "")</f>
        <v>No</v>
      </c>
      <c r="N386" s="31" t="str">
        <f aca="false">Table1[[#This Row],[Club]]&amp;":"&amp;Table1[[#Headers],[Male]]</f>
        <v>:Male</v>
      </c>
      <c r="P386" s="22" t="n">
        <v>385</v>
      </c>
      <c r="Q386" s="22" t="str">
        <f aca="false">IFERROR(VLOOKUP(P$1&amp;":"&amp;P386,'Finish order'!$C:$K,6,FALSE()),"")</f>
        <v/>
      </c>
      <c r="R386" s="22" t="str">
        <f aca="false">IFERROR(VLOOKUP(P$1&amp;":"&amp;P386,'Finish order'!$C:$K,9,FALSE()),"")</f>
        <v/>
      </c>
      <c r="S386" s="22" t="str">
        <f aca="false">IFERROR(VLOOKUP(P$1&amp;":"&amp;P386,'Finish order'!$C:$K,7,FALSE()),"")</f>
        <v/>
      </c>
      <c r="T386" s="30" t="str">
        <f aca="false">IFERROR(VLOOKUP(P$1&amp;":"&amp;P386,'Finish order'!$C:$K,5,FALSE()),"")</f>
        <v/>
      </c>
      <c r="U386" s="22" t="str">
        <f aca="false">IFERROR(VLOOKUP(P$1&amp;":"&amp;P386,'Finish order'!$C:$K,4,FALSE()),"")</f>
        <v/>
      </c>
      <c r="V386" s="31" t="str">
        <f aca="false" t="array" ref="V386:V386">IFERROR(SMALL(IF($S$2:$S1295=S386,$P$2:$P$911*1.001),1),"")</f>
        <v/>
      </c>
      <c r="W386" s="31" t="str">
        <f aca="false" t="array" ref="W386:W386">IFERROR(SMALL(IF($S$2:$S1295=S386,$P$2:$P$911*1.0001),2),"")</f>
        <v/>
      </c>
      <c r="X386" s="31" t="str">
        <f aca="false" t="array" ref="X386:X386">IFERROR(SMALL(IF($S$2:$S1295=S386,$P$2:$P$911*1.00001),3),"")</f>
        <v/>
      </c>
      <c r="Y386" s="31" t="str">
        <f aca="false" t="array" ref="Y386:Y386">IFERROR(SMALL(IF($S$2:$S1295=S386,$P$2:$P$911*1.000001),4),"")</f>
        <v/>
      </c>
      <c r="Z386" s="31" t="str">
        <f aca="false">IF(P386&lt;&gt;"", IF(COUNT(V386:Y386)=4, SUM(V386:Y386), "No"), "")</f>
        <v>No</v>
      </c>
      <c r="AA386" s="31" t="str">
        <f aca="false">IF(P386&lt;&gt;"", IF(COUNT(V386:X386)=3, SUM(V386:X386), "No"), "")</f>
        <v>No</v>
      </c>
      <c r="AB386" s="31" t="str">
        <f aca="false">IF(P386&lt;&gt;"", IF(COUNT(V386:W386)=2, SUM(V386:W386), "No"), "")</f>
        <v>No</v>
      </c>
      <c r="AC386" s="31" t="str">
        <f aca="false">Table4[[#This Row],[Club]]&amp;":"&amp;Table4[[#Headers],[Female]]</f>
        <v>:Female</v>
      </c>
    </row>
    <row r="387" customFormat="false" ht="15" hidden="false" customHeight="false" outlineLevel="0" collapsed="false">
      <c r="A387" s="22" t="n">
        <v>386</v>
      </c>
      <c r="B387" s="22" t="str">
        <f aca="false">IFERROR(VLOOKUP($A$1&amp;":"&amp;A387,'Finish order'!C:K,6,FALSE()),"")</f>
        <v/>
      </c>
      <c r="C387" s="22" t="str">
        <f aca="false">IFERROR(VLOOKUP(A$1&amp;":"&amp;A387,'Finish order'!$C:$K,9,FALSE()),"")</f>
        <v/>
      </c>
      <c r="D387" s="22" t="str">
        <f aca="false">IFERROR(VLOOKUP(A$1&amp;":"&amp;A387,'Finish order'!$C:$K,7,FALSE()),"")</f>
        <v/>
      </c>
      <c r="E387" s="30" t="str">
        <f aca="false">IFERROR(VLOOKUP($A$1&amp;":"&amp;A387,'Finish order'!C:K,5,FALSE()),"")</f>
        <v/>
      </c>
      <c r="F387" s="22" t="str">
        <f aca="false">IFERROR(VLOOKUP($A$1&amp;":"&amp;A387,'Finish order'!C:K,4,FALSE()),"")</f>
        <v/>
      </c>
      <c r="G387" s="31" t="str">
        <f aca="false" t="array" ref="G387:G387">IFERROR(SMALL(IF($D$2:$D1296=D387,$A$2:$A$911*1.001),1),"")</f>
        <v/>
      </c>
      <c r="H387" s="31" t="str">
        <f aca="false" t="array" ref="H387:H387">IFERROR(SMALL(IF($D$2:$D1296=D387,$A$2:$A$911*1.0001),2),"")</f>
        <v/>
      </c>
      <c r="I387" s="31" t="str">
        <f aca="false" t="array" ref="I387:I387">IFERROR(SMALL(IF($D$2:$D1296=D387,$A$2:$A$911*1.00001),3),"")</f>
        <v/>
      </c>
      <c r="J387" s="31" t="str">
        <f aca="false" t="array" ref="J387:J387">IFERROR(SMALL(IF($D$2:$D1296=D387,$A$2:$A$911*1.000001),4),"")</f>
        <v/>
      </c>
      <c r="K387" s="31" t="str">
        <f aca="false">IF(A387&lt;&gt;"", IF(COUNT(G387:J387)=4, SUM(G387:J387), "No"), "")</f>
        <v>No</v>
      </c>
      <c r="L387" s="31" t="str">
        <f aca="false">IF(A387&lt;&gt;"", IF(COUNT(G387:I387)=3, SUM(G387:I387), "No"), "")</f>
        <v>No</v>
      </c>
      <c r="M387" s="31" t="str">
        <f aca="false">IF(A387&lt;&gt;"", IF(COUNT(G387:H387)=2, SUM(G387:H387), "No"), "")</f>
        <v>No</v>
      </c>
      <c r="N387" s="31" t="str">
        <f aca="false">Table1[[#This Row],[Club]]&amp;":"&amp;Table1[[#Headers],[Male]]</f>
        <v>:Male</v>
      </c>
      <c r="P387" s="22" t="n">
        <v>386</v>
      </c>
      <c r="Q387" s="22" t="str">
        <f aca="false">IFERROR(VLOOKUP(P$1&amp;":"&amp;P387,'Finish order'!$C:$K,6,FALSE()),"")</f>
        <v/>
      </c>
      <c r="R387" s="22" t="str">
        <f aca="false">IFERROR(VLOOKUP(P$1&amp;":"&amp;P387,'Finish order'!$C:$K,9,FALSE()),"")</f>
        <v/>
      </c>
      <c r="S387" s="22" t="str">
        <f aca="false">IFERROR(VLOOKUP(P$1&amp;":"&amp;P387,'Finish order'!$C:$K,7,FALSE()),"")</f>
        <v/>
      </c>
      <c r="T387" s="30" t="str">
        <f aca="false">IFERROR(VLOOKUP(P$1&amp;":"&amp;P387,'Finish order'!$C:$K,5,FALSE()),"")</f>
        <v/>
      </c>
      <c r="U387" s="22" t="str">
        <f aca="false">IFERROR(VLOOKUP(P$1&amp;":"&amp;P387,'Finish order'!$C:$K,4,FALSE()),"")</f>
        <v/>
      </c>
      <c r="V387" s="31" t="str">
        <f aca="false" t="array" ref="V387:V387">IFERROR(SMALL(IF($S$2:$S1296=S387,$P$2:$P$911*1.001),1),"")</f>
        <v/>
      </c>
      <c r="W387" s="31" t="str">
        <f aca="false" t="array" ref="W387:W387">IFERROR(SMALL(IF($S$2:$S1296=S387,$P$2:$P$911*1.0001),2),"")</f>
        <v/>
      </c>
      <c r="X387" s="31" t="str">
        <f aca="false" t="array" ref="X387:X387">IFERROR(SMALL(IF($S$2:$S1296=S387,$P$2:$P$911*1.00001),3),"")</f>
        <v/>
      </c>
      <c r="Y387" s="31" t="str">
        <f aca="false" t="array" ref="Y387:Y387">IFERROR(SMALL(IF($S$2:$S1296=S387,$P$2:$P$911*1.000001),4),"")</f>
        <v/>
      </c>
      <c r="Z387" s="31" t="str">
        <f aca="false">IF(P387&lt;&gt;"", IF(COUNT(V387:Y387)=4, SUM(V387:Y387), "No"), "")</f>
        <v>No</v>
      </c>
      <c r="AA387" s="31" t="str">
        <f aca="false">IF(P387&lt;&gt;"", IF(COUNT(V387:X387)=3, SUM(V387:X387), "No"), "")</f>
        <v>No</v>
      </c>
      <c r="AB387" s="31" t="str">
        <f aca="false">IF(P387&lt;&gt;"", IF(COUNT(V387:W387)=2, SUM(V387:W387), "No"), "")</f>
        <v>No</v>
      </c>
      <c r="AC387" s="31" t="str">
        <f aca="false">Table4[[#This Row],[Club]]&amp;":"&amp;Table4[[#Headers],[Female]]</f>
        <v>:Female</v>
      </c>
    </row>
    <row r="388" customFormat="false" ht="15" hidden="false" customHeight="false" outlineLevel="0" collapsed="false">
      <c r="A388" s="22" t="n">
        <v>387</v>
      </c>
      <c r="B388" s="22" t="str">
        <f aca="false">IFERROR(VLOOKUP($A$1&amp;":"&amp;A388,'Finish order'!C:K,6,FALSE()),"")</f>
        <v/>
      </c>
      <c r="C388" s="22" t="str">
        <f aca="false">IFERROR(VLOOKUP(A$1&amp;":"&amp;A388,'Finish order'!$C:$K,9,FALSE()),"")</f>
        <v/>
      </c>
      <c r="D388" s="22" t="str">
        <f aca="false">IFERROR(VLOOKUP(A$1&amp;":"&amp;A388,'Finish order'!$C:$K,7,FALSE()),"")</f>
        <v/>
      </c>
      <c r="E388" s="30" t="str">
        <f aca="false">IFERROR(VLOOKUP($A$1&amp;":"&amp;A388,'Finish order'!C:K,5,FALSE()),"")</f>
        <v/>
      </c>
      <c r="F388" s="22" t="str">
        <f aca="false">IFERROR(VLOOKUP($A$1&amp;":"&amp;A388,'Finish order'!C:K,4,FALSE()),"")</f>
        <v/>
      </c>
      <c r="G388" s="31" t="str">
        <f aca="false" t="array" ref="G388:G388">IFERROR(SMALL(IF($D$2:$D1297=D388,$A$2:$A$911*1.001),1),"")</f>
        <v/>
      </c>
      <c r="H388" s="31" t="str">
        <f aca="false" t="array" ref="H388:H388">IFERROR(SMALL(IF($D$2:$D1297=D388,$A$2:$A$911*1.0001),2),"")</f>
        <v/>
      </c>
      <c r="I388" s="31" t="str">
        <f aca="false" t="array" ref="I388:I388">IFERROR(SMALL(IF($D$2:$D1297=D388,$A$2:$A$911*1.00001),3),"")</f>
        <v/>
      </c>
      <c r="J388" s="31" t="str">
        <f aca="false" t="array" ref="J388:J388">IFERROR(SMALL(IF($D$2:$D1297=D388,$A$2:$A$911*1.000001),4),"")</f>
        <v/>
      </c>
      <c r="K388" s="31" t="str">
        <f aca="false">IF(A388&lt;&gt;"", IF(COUNT(G388:J388)=4, SUM(G388:J388), "No"), "")</f>
        <v>No</v>
      </c>
      <c r="L388" s="31" t="str">
        <f aca="false">IF(A388&lt;&gt;"", IF(COUNT(G388:I388)=3, SUM(G388:I388), "No"), "")</f>
        <v>No</v>
      </c>
      <c r="M388" s="31" t="str">
        <f aca="false">IF(A388&lt;&gt;"", IF(COUNT(G388:H388)=2, SUM(G388:H388), "No"), "")</f>
        <v>No</v>
      </c>
      <c r="N388" s="31" t="str">
        <f aca="false">Table1[[#This Row],[Club]]&amp;":"&amp;Table1[[#Headers],[Male]]</f>
        <v>:Male</v>
      </c>
      <c r="P388" s="22" t="n">
        <v>387</v>
      </c>
      <c r="Q388" s="22" t="str">
        <f aca="false">IFERROR(VLOOKUP(P$1&amp;":"&amp;P388,'Finish order'!$C:$K,6,FALSE()),"")</f>
        <v/>
      </c>
      <c r="R388" s="22" t="str">
        <f aca="false">IFERROR(VLOOKUP(P$1&amp;":"&amp;P388,'Finish order'!$C:$K,9,FALSE()),"")</f>
        <v/>
      </c>
      <c r="S388" s="22" t="str">
        <f aca="false">IFERROR(VLOOKUP(P$1&amp;":"&amp;P388,'Finish order'!$C:$K,7,FALSE()),"")</f>
        <v/>
      </c>
      <c r="T388" s="30" t="str">
        <f aca="false">IFERROR(VLOOKUP(P$1&amp;":"&amp;P388,'Finish order'!$C:$K,5,FALSE()),"")</f>
        <v/>
      </c>
      <c r="U388" s="22" t="str">
        <f aca="false">IFERROR(VLOOKUP(P$1&amp;":"&amp;P388,'Finish order'!$C:$K,4,FALSE()),"")</f>
        <v/>
      </c>
      <c r="V388" s="31" t="str">
        <f aca="false" t="array" ref="V388:V388">IFERROR(SMALL(IF($S$2:$S1297=S388,$P$2:$P$911*1.001),1),"")</f>
        <v/>
      </c>
      <c r="W388" s="31" t="str">
        <f aca="false" t="array" ref="W388:W388">IFERROR(SMALL(IF($S$2:$S1297=S388,$P$2:$P$911*1.0001),2),"")</f>
        <v/>
      </c>
      <c r="X388" s="31" t="str">
        <f aca="false" t="array" ref="X388:X388">IFERROR(SMALL(IF($S$2:$S1297=S388,$P$2:$P$911*1.00001),3),"")</f>
        <v/>
      </c>
      <c r="Y388" s="31" t="str">
        <f aca="false" t="array" ref="Y388:Y388">IFERROR(SMALL(IF($S$2:$S1297=S388,$P$2:$P$911*1.000001),4),"")</f>
        <v/>
      </c>
      <c r="Z388" s="31" t="str">
        <f aca="false">IF(P388&lt;&gt;"", IF(COUNT(V388:Y388)=4, SUM(V388:Y388), "No"), "")</f>
        <v>No</v>
      </c>
      <c r="AA388" s="31" t="str">
        <f aca="false">IF(P388&lt;&gt;"", IF(COUNT(V388:X388)=3, SUM(V388:X388), "No"), "")</f>
        <v>No</v>
      </c>
      <c r="AB388" s="31" t="str">
        <f aca="false">IF(P388&lt;&gt;"", IF(COUNT(V388:W388)=2, SUM(V388:W388), "No"), "")</f>
        <v>No</v>
      </c>
      <c r="AC388" s="31" t="str">
        <f aca="false">Table4[[#This Row],[Club]]&amp;":"&amp;Table4[[#Headers],[Female]]</f>
        <v>:Female</v>
      </c>
    </row>
    <row r="389" customFormat="false" ht="15" hidden="false" customHeight="false" outlineLevel="0" collapsed="false">
      <c r="A389" s="22" t="n">
        <v>388</v>
      </c>
      <c r="B389" s="22" t="str">
        <f aca="false">IFERROR(VLOOKUP($A$1&amp;":"&amp;A389,'Finish order'!C:K,6,FALSE()),"")</f>
        <v/>
      </c>
      <c r="C389" s="22" t="str">
        <f aca="false">IFERROR(VLOOKUP(A$1&amp;":"&amp;A389,'Finish order'!$C:$K,9,FALSE()),"")</f>
        <v/>
      </c>
      <c r="D389" s="22" t="str">
        <f aca="false">IFERROR(VLOOKUP(A$1&amp;":"&amp;A389,'Finish order'!$C:$K,7,FALSE()),"")</f>
        <v/>
      </c>
      <c r="E389" s="30" t="str">
        <f aca="false">IFERROR(VLOOKUP($A$1&amp;":"&amp;A389,'Finish order'!C:K,5,FALSE()),"")</f>
        <v/>
      </c>
      <c r="F389" s="22" t="str">
        <f aca="false">IFERROR(VLOOKUP($A$1&amp;":"&amp;A389,'Finish order'!C:K,4,FALSE()),"")</f>
        <v/>
      </c>
      <c r="G389" s="31" t="str">
        <f aca="false" t="array" ref="G389:G389">IFERROR(SMALL(IF($D$2:$D1298=D389,$A$2:$A$911*1.001),1),"")</f>
        <v/>
      </c>
      <c r="H389" s="31" t="str">
        <f aca="false" t="array" ref="H389:H389">IFERROR(SMALL(IF($D$2:$D1298=D389,$A$2:$A$911*1.0001),2),"")</f>
        <v/>
      </c>
      <c r="I389" s="31" t="str">
        <f aca="false" t="array" ref="I389:I389">IFERROR(SMALL(IF($D$2:$D1298=D389,$A$2:$A$911*1.00001),3),"")</f>
        <v/>
      </c>
      <c r="J389" s="31" t="str">
        <f aca="false" t="array" ref="J389:J389">IFERROR(SMALL(IF($D$2:$D1298=D389,$A$2:$A$911*1.000001),4),"")</f>
        <v/>
      </c>
      <c r="K389" s="31" t="str">
        <f aca="false">IF(A389&lt;&gt;"", IF(COUNT(G389:J389)=4, SUM(G389:J389), "No"), "")</f>
        <v>No</v>
      </c>
      <c r="L389" s="31" t="str">
        <f aca="false">IF(A389&lt;&gt;"", IF(COUNT(G389:I389)=3, SUM(G389:I389), "No"), "")</f>
        <v>No</v>
      </c>
      <c r="M389" s="31" t="str">
        <f aca="false">IF(A389&lt;&gt;"", IF(COUNT(G389:H389)=2, SUM(G389:H389), "No"), "")</f>
        <v>No</v>
      </c>
      <c r="N389" s="31" t="str">
        <f aca="false">Table1[[#This Row],[Club]]&amp;":"&amp;Table1[[#Headers],[Male]]</f>
        <v>:Male</v>
      </c>
      <c r="P389" s="22" t="n">
        <v>388</v>
      </c>
      <c r="Q389" s="22" t="str">
        <f aca="false">IFERROR(VLOOKUP(P$1&amp;":"&amp;P389,'Finish order'!$C:$K,6,FALSE()),"")</f>
        <v/>
      </c>
      <c r="R389" s="22" t="str">
        <f aca="false">IFERROR(VLOOKUP(P$1&amp;":"&amp;P389,'Finish order'!$C:$K,9,FALSE()),"")</f>
        <v/>
      </c>
      <c r="S389" s="22" t="str">
        <f aca="false">IFERROR(VLOOKUP(P$1&amp;":"&amp;P389,'Finish order'!$C:$K,7,FALSE()),"")</f>
        <v/>
      </c>
      <c r="T389" s="30" t="str">
        <f aca="false">IFERROR(VLOOKUP(P$1&amp;":"&amp;P389,'Finish order'!$C:$K,5,FALSE()),"")</f>
        <v/>
      </c>
      <c r="U389" s="22" t="str">
        <f aca="false">IFERROR(VLOOKUP(P$1&amp;":"&amp;P389,'Finish order'!$C:$K,4,FALSE()),"")</f>
        <v/>
      </c>
      <c r="V389" s="31" t="str">
        <f aca="false" t="array" ref="V389:V389">IFERROR(SMALL(IF($S$2:$S1298=S389,$P$2:$P$911*1.001),1),"")</f>
        <v/>
      </c>
      <c r="W389" s="31" t="str">
        <f aca="false" t="array" ref="W389:W389">IFERROR(SMALL(IF($S$2:$S1298=S389,$P$2:$P$911*1.0001),2),"")</f>
        <v/>
      </c>
      <c r="X389" s="31" t="str">
        <f aca="false" t="array" ref="X389:X389">IFERROR(SMALL(IF($S$2:$S1298=S389,$P$2:$P$911*1.00001),3),"")</f>
        <v/>
      </c>
      <c r="Y389" s="31" t="str">
        <f aca="false" t="array" ref="Y389:Y389">IFERROR(SMALL(IF($S$2:$S1298=S389,$P$2:$P$911*1.000001),4),"")</f>
        <v/>
      </c>
      <c r="Z389" s="31" t="str">
        <f aca="false">IF(P389&lt;&gt;"", IF(COUNT(V389:Y389)=4, SUM(V389:Y389), "No"), "")</f>
        <v>No</v>
      </c>
      <c r="AA389" s="31" t="str">
        <f aca="false">IF(P389&lt;&gt;"", IF(COUNT(V389:X389)=3, SUM(V389:X389), "No"), "")</f>
        <v>No</v>
      </c>
      <c r="AB389" s="31" t="str">
        <f aca="false">IF(P389&lt;&gt;"", IF(COUNT(V389:W389)=2, SUM(V389:W389), "No"), "")</f>
        <v>No</v>
      </c>
      <c r="AC389" s="31" t="str">
        <f aca="false">Table4[[#This Row],[Club]]&amp;":"&amp;Table4[[#Headers],[Female]]</f>
        <v>:Female</v>
      </c>
    </row>
    <row r="390" customFormat="false" ht="15" hidden="false" customHeight="false" outlineLevel="0" collapsed="false">
      <c r="A390" s="22" t="n">
        <v>389</v>
      </c>
      <c r="B390" s="22" t="str">
        <f aca="false">IFERROR(VLOOKUP($A$1&amp;":"&amp;A390,'Finish order'!C:K,6,FALSE()),"")</f>
        <v/>
      </c>
      <c r="C390" s="22" t="str">
        <f aca="false">IFERROR(VLOOKUP(A$1&amp;":"&amp;A390,'Finish order'!$C:$K,9,FALSE()),"")</f>
        <v/>
      </c>
      <c r="D390" s="22" t="str">
        <f aca="false">IFERROR(VLOOKUP(A$1&amp;":"&amp;A390,'Finish order'!$C:$K,7,FALSE()),"")</f>
        <v/>
      </c>
      <c r="E390" s="30" t="str">
        <f aca="false">IFERROR(VLOOKUP($A$1&amp;":"&amp;A390,'Finish order'!C:K,5,FALSE()),"")</f>
        <v/>
      </c>
      <c r="F390" s="22" t="str">
        <f aca="false">IFERROR(VLOOKUP($A$1&amp;":"&amp;A390,'Finish order'!C:K,4,FALSE()),"")</f>
        <v/>
      </c>
      <c r="G390" s="31" t="str">
        <f aca="false" t="array" ref="G390:G390">IFERROR(SMALL(IF($D$2:$D1299=D390,$A$2:$A$911*1.001),1),"")</f>
        <v/>
      </c>
      <c r="H390" s="31" t="str">
        <f aca="false" t="array" ref="H390:H390">IFERROR(SMALL(IF($D$2:$D1299=D390,$A$2:$A$911*1.0001),2),"")</f>
        <v/>
      </c>
      <c r="I390" s="31" t="str">
        <f aca="false" t="array" ref="I390:I390">IFERROR(SMALL(IF($D$2:$D1299=D390,$A$2:$A$911*1.00001),3),"")</f>
        <v/>
      </c>
      <c r="J390" s="31" t="str">
        <f aca="false" t="array" ref="J390:J390">IFERROR(SMALL(IF($D$2:$D1299=D390,$A$2:$A$911*1.000001),4),"")</f>
        <v/>
      </c>
      <c r="K390" s="31" t="str">
        <f aca="false">IF(A390&lt;&gt;"", IF(COUNT(G390:J390)=4, SUM(G390:J390), "No"), "")</f>
        <v>No</v>
      </c>
      <c r="L390" s="31" t="str">
        <f aca="false">IF(A390&lt;&gt;"", IF(COUNT(G390:I390)=3, SUM(G390:I390), "No"), "")</f>
        <v>No</v>
      </c>
      <c r="M390" s="31" t="str">
        <f aca="false">IF(A390&lt;&gt;"", IF(COUNT(G390:H390)=2, SUM(G390:H390), "No"), "")</f>
        <v>No</v>
      </c>
      <c r="N390" s="31" t="str">
        <f aca="false">Table1[[#This Row],[Club]]&amp;":"&amp;Table1[[#Headers],[Male]]</f>
        <v>:Male</v>
      </c>
      <c r="P390" s="22" t="n">
        <v>389</v>
      </c>
      <c r="Q390" s="22" t="str">
        <f aca="false">IFERROR(VLOOKUP(P$1&amp;":"&amp;P390,'Finish order'!$C:$K,6,FALSE()),"")</f>
        <v/>
      </c>
      <c r="R390" s="22" t="str">
        <f aca="false">IFERROR(VLOOKUP(P$1&amp;":"&amp;P390,'Finish order'!$C:$K,9,FALSE()),"")</f>
        <v/>
      </c>
      <c r="S390" s="22" t="str">
        <f aca="false">IFERROR(VLOOKUP(P$1&amp;":"&amp;P390,'Finish order'!$C:$K,7,FALSE()),"")</f>
        <v/>
      </c>
      <c r="T390" s="30" t="str">
        <f aca="false">IFERROR(VLOOKUP(P$1&amp;":"&amp;P390,'Finish order'!$C:$K,5,FALSE()),"")</f>
        <v/>
      </c>
      <c r="U390" s="22" t="str">
        <f aca="false">IFERROR(VLOOKUP(P$1&amp;":"&amp;P390,'Finish order'!$C:$K,4,FALSE()),"")</f>
        <v/>
      </c>
      <c r="V390" s="31" t="str">
        <f aca="false" t="array" ref="V390:V390">IFERROR(SMALL(IF($S$2:$S1299=S390,$P$2:$P$911*1.001),1),"")</f>
        <v/>
      </c>
      <c r="W390" s="31" t="str">
        <f aca="false" t="array" ref="W390:W390">IFERROR(SMALL(IF($S$2:$S1299=S390,$P$2:$P$911*1.0001),2),"")</f>
        <v/>
      </c>
      <c r="X390" s="31" t="str">
        <f aca="false" t="array" ref="X390:X390">IFERROR(SMALL(IF($S$2:$S1299=S390,$P$2:$P$911*1.00001),3),"")</f>
        <v/>
      </c>
      <c r="Y390" s="31" t="str">
        <f aca="false" t="array" ref="Y390:Y390">IFERROR(SMALL(IF($S$2:$S1299=S390,$P$2:$P$911*1.000001),4),"")</f>
        <v/>
      </c>
      <c r="Z390" s="31" t="str">
        <f aca="false">IF(P390&lt;&gt;"", IF(COUNT(V390:Y390)=4, SUM(V390:Y390), "No"), "")</f>
        <v>No</v>
      </c>
      <c r="AA390" s="31" t="str">
        <f aca="false">IF(P390&lt;&gt;"", IF(COUNT(V390:X390)=3, SUM(V390:X390), "No"), "")</f>
        <v>No</v>
      </c>
      <c r="AB390" s="31" t="str">
        <f aca="false">IF(P390&lt;&gt;"", IF(COUNT(V390:W390)=2, SUM(V390:W390), "No"), "")</f>
        <v>No</v>
      </c>
      <c r="AC390" s="31" t="str">
        <f aca="false">Table4[[#This Row],[Club]]&amp;":"&amp;Table4[[#Headers],[Female]]</f>
        <v>:Female</v>
      </c>
    </row>
    <row r="391" customFormat="false" ht="15" hidden="false" customHeight="false" outlineLevel="0" collapsed="false">
      <c r="A391" s="22" t="n">
        <v>390</v>
      </c>
      <c r="B391" s="22" t="str">
        <f aca="false">IFERROR(VLOOKUP($A$1&amp;":"&amp;A391,'Finish order'!C:K,6,FALSE()),"")</f>
        <v/>
      </c>
      <c r="C391" s="22" t="str">
        <f aca="false">IFERROR(VLOOKUP(A$1&amp;":"&amp;A391,'Finish order'!$C:$K,9,FALSE()),"")</f>
        <v/>
      </c>
      <c r="D391" s="22" t="str">
        <f aca="false">IFERROR(VLOOKUP(A$1&amp;":"&amp;A391,'Finish order'!$C:$K,7,FALSE()),"")</f>
        <v/>
      </c>
      <c r="E391" s="30" t="str">
        <f aca="false">IFERROR(VLOOKUP($A$1&amp;":"&amp;A391,'Finish order'!C:K,5,FALSE()),"")</f>
        <v/>
      </c>
      <c r="F391" s="22" t="str">
        <f aca="false">IFERROR(VLOOKUP($A$1&amp;":"&amp;A391,'Finish order'!C:K,4,FALSE()),"")</f>
        <v/>
      </c>
      <c r="G391" s="31" t="str">
        <f aca="false" t="array" ref="G391:G391">IFERROR(SMALL(IF($D$2:$D1300=D391,$A$2:$A$911*1.001),1),"")</f>
        <v/>
      </c>
      <c r="H391" s="31" t="str">
        <f aca="false" t="array" ref="H391:H391">IFERROR(SMALL(IF($D$2:$D1300=D391,$A$2:$A$911*1.0001),2),"")</f>
        <v/>
      </c>
      <c r="I391" s="31" t="str">
        <f aca="false" t="array" ref="I391:I391">IFERROR(SMALL(IF($D$2:$D1300=D391,$A$2:$A$911*1.00001),3),"")</f>
        <v/>
      </c>
      <c r="J391" s="31" t="str">
        <f aca="false" t="array" ref="J391:J391">IFERROR(SMALL(IF($D$2:$D1300=D391,$A$2:$A$911*1.000001),4),"")</f>
        <v/>
      </c>
      <c r="K391" s="31" t="str">
        <f aca="false">IF(A391&lt;&gt;"", IF(COUNT(G391:J391)=4, SUM(G391:J391), "No"), "")</f>
        <v>No</v>
      </c>
      <c r="L391" s="31" t="str">
        <f aca="false">IF(A391&lt;&gt;"", IF(COUNT(G391:I391)=3, SUM(G391:I391), "No"), "")</f>
        <v>No</v>
      </c>
      <c r="M391" s="31" t="str">
        <f aca="false">IF(A391&lt;&gt;"", IF(COUNT(G391:H391)=2, SUM(G391:H391), "No"), "")</f>
        <v>No</v>
      </c>
      <c r="N391" s="31" t="str">
        <f aca="false">Table1[[#This Row],[Club]]&amp;":"&amp;Table1[[#Headers],[Male]]</f>
        <v>:Male</v>
      </c>
      <c r="P391" s="22" t="n">
        <v>390</v>
      </c>
      <c r="Q391" s="22" t="str">
        <f aca="false">IFERROR(VLOOKUP(P$1&amp;":"&amp;P391,'Finish order'!$C:$K,6,FALSE()),"")</f>
        <v/>
      </c>
      <c r="R391" s="22" t="str">
        <f aca="false">IFERROR(VLOOKUP(P$1&amp;":"&amp;P391,'Finish order'!$C:$K,9,FALSE()),"")</f>
        <v/>
      </c>
      <c r="S391" s="22" t="str">
        <f aca="false">IFERROR(VLOOKUP(P$1&amp;":"&amp;P391,'Finish order'!$C:$K,7,FALSE()),"")</f>
        <v/>
      </c>
      <c r="T391" s="30" t="str">
        <f aca="false">IFERROR(VLOOKUP(P$1&amp;":"&amp;P391,'Finish order'!$C:$K,5,FALSE()),"")</f>
        <v/>
      </c>
      <c r="U391" s="22" t="str">
        <f aca="false">IFERROR(VLOOKUP(P$1&amp;":"&amp;P391,'Finish order'!$C:$K,4,FALSE()),"")</f>
        <v/>
      </c>
      <c r="V391" s="31" t="str">
        <f aca="false" t="array" ref="V391:V391">IFERROR(SMALL(IF($S$2:$S1300=S391,$P$2:$P$911*1.001),1),"")</f>
        <v/>
      </c>
      <c r="W391" s="31" t="str">
        <f aca="false" t="array" ref="W391:W391">IFERROR(SMALL(IF($S$2:$S1300=S391,$P$2:$P$911*1.0001),2),"")</f>
        <v/>
      </c>
      <c r="X391" s="31" t="str">
        <f aca="false" t="array" ref="X391:X391">IFERROR(SMALL(IF($S$2:$S1300=S391,$P$2:$P$911*1.00001),3),"")</f>
        <v/>
      </c>
      <c r="Y391" s="31" t="str">
        <f aca="false" t="array" ref="Y391:Y391">IFERROR(SMALL(IF($S$2:$S1300=S391,$P$2:$P$911*1.000001),4),"")</f>
        <v/>
      </c>
      <c r="Z391" s="31" t="str">
        <f aca="false">IF(P391&lt;&gt;"", IF(COUNT(V391:Y391)=4, SUM(V391:Y391), "No"), "")</f>
        <v>No</v>
      </c>
      <c r="AA391" s="31" t="str">
        <f aca="false">IF(P391&lt;&gt;"", IF(COUNT(V391:X391)=3, SUM(V391:X391), "No"), "")</f>
        <v>No</v>
      </c>
      <c r="AB391" s="31" t="str">
        <f aca="false">IF(P391&lt;&gt;"", IF(COUNT(V391:W391)=2, SUM(V391:W391), "No"), "")</f>
        <v>No</v>
      </c>
      <c r="AC391" s="31" t="str">
        <f aca="false">Table4[[#This Row],[Club]]&amp;":"&amp;Table4[[#Headers],[Female]]</f>
        <v>:Female</v>
      </c>
    </row>
    <row r="392" customFormat="false" ht="15" hidden="false" customHeight="false" outlineLevel="0" collapsed="false">
      <c r="A392" s="22" t="n">
        <v>391</v>
      </c>
      <c r="B392" s="22" t="str">
        <f aca="false">IFERROR(VLOOKUP($A$1&amp;":"&amp;A392,'Finish order'!C:K,6,FALSE()),"")</f>
        <v/>
      </c>
      <c r="C392" s="22" t="str">
        <f aca="false">IFERROR(VLOOKUP(A$1&amp;":"&amp;A392,'Finish order'!$C:$K,9,FALSE()),"")</f>
        <v/>
      </c>
      <c r="D392" s="22" t="str">
        <f aca="false">IFERROR(VLOOKUP(A$1&amp;":"&amp;A392,'Finish order'!$C:$K,7,FALSE()),"")</f>
        <v/>
      </c>
      <c r="E392" s="30" t="str">
        <f aca="false">IFERROR(VLOOKUP($A$1&amp;":"&amp;A392,'Finish order'!C:K,5,FALSE()),"")</f>
        <v/>
      </c>
      <c r="F392" s="22" t="str">
        <f aca="false">IFERROR(VLOOKUP($A$1&amp;":"&amp;A392,'Finish order'!C:K,4,FALSE()),"")</f>
        <v/>
      </c>
      <c r="G392" s="31" t="str">
        <f aca="false" t="array" ref="G392:G392">IFERROR(SMALL(IF($D$2:$D1301=D392,$A$2:$A$911*1.001),1),"")</f>
        <v/>
      </c>
      <c r="H392" s="31" t="str">
        <f aca="false" t="array" ref="H392:H392">IFERROR(SMALL(IF($D$2:$D1301=D392,$A$2:$A$911*1.0001),2),"")</f>
        <v/>
      </c>
      <c r="I392" s="31" t="str">
        <f aca="false" t="array" ref="I392:I392">IFERROR(SMALL(IF($D$2:$D1301=D392,$A$2:$A$911*1.00001),3),"")</f>
        <v/>
      </c>
      <c r="J392" s="31" t="str">
        <f aca="false" t="array" ref="J392:J392">IFERROR(SMALL(IF($D$2:$D1301=D392,$A$2:$A$911*1.000001),4),"")</f>
        <v/>
      </c>
      <c r="K392" s="31" t="str">
        <f aca="false">IF(A392&lt;&gt;"", IF(COUNT(G392:J392)=4, SUM(G392:J392), "No"), "")</f>
        <v>No</v>
      </c>
      <c r="L392" s="31" t="str">
        <f aca="false">IF(A392&lt;&gt;"", IF(COUNT(G392:I392)=3, SUM(G392:I392), "No"), "")</f>
        <v>No</v>
      </c>
      <c r="M392" s="31" t="str">
        <f aca="false">IF(A392&lt;&gt;"", IF(COUNT(G392:H392)=2, SUM(G392:H392), "No"), "")</f>
        <v>No</v>
      </c>
      <c r="N392" s="31" t="str">
        <f aca="false">Table1[[#This Row],[Club]]&amp;":"&amp;Table1[[#Headers],[Male]]</f>
        <v>:Male</v>
      </c>
      <c r="P392" s="22" t="n">
        <v>391</v>
      </c>
      <c r="Q392" s="22" t="str">
        <f aca="false">IFERROR(VLOOKUP(P$1&amp;":"&amp;P392,'Finish order'!$C:$K,6,FALSE()),"")</f>
        <v/>
      </c>
      <c r="R392" s="22" t="str">
        <f aca="false">IFERROR(VLOOKUP(P$1&amp;":"&amp;P392,'Finish order'!$C:$K,9,FALSE()),"")</f>
        <v/>
      </c>
      <c r="S392" s="22" t="str">
        <f aca="false">IFERROR(VLOOKUP(P$1&amp;":"&amp;P392,'Finish order'!$C:$K,7,FALSE()),"")</f>
        <v/>
      </c>
      <c r="T392" s="30" t="str">
        <f aca="false">IFERROR(VLOOKUP(P$1&amp;":"&amp;P392,'Finish order'!$C:$K,5,FALSE()),"")</f>
        <v/>
      </c>
      <c r="U392" s="22" t="str">
        <f aca="false">IFERROR(VLOOKUP(P$1&amp;":"&amp;P392,'Finish order'!$C:$K,4,FALSE()),"")</f>
        <v/>
      </c>
      <c r="V392" s="31" t="str">
        <f aca="false" t="array" ref="V392:V392">IFERROR(SMALL(IF($S$2:$S1301=S392,$P$2:$P$911*1.001),1),"")</f>
        <v/>
      </c>
      <c r="W392" s="31" t="str">
        <f aca="false" t="array" ref="W392:W392">IFERROR(SMALL(IF($S$2:$S1301=S392,$P$2:$P$911*1.0001),2),"")</f>
        <v/>
      </c>
      <c r="X392" s="31" t="str">
        <f aca="false" t="array" ref="X392:X392">IFERROR(SMALL(IF($S$2:$S1301=S392,$P$2:$P$911*1.00001),3),"")</f>
        <v/>
      </c>
      <c r="Y392" s="31" t="str">
        <f aca="false" t="array" ref="Y392:Y392">IFERROR(SMALL(IF($S$2:$S1301=S392,$P$2:$P$911*1.000001),4),"")</f>
        <v/>
      </c>
      <c r="Z392" s="31" t="str">
        <f aca="false">IF(P392&lt;&gt;"", IF(COUNT(V392:Y392)=4, SUM(V392:Y392), "No"), "")</f>
        <v>No</v>
      </c>
      <c r="AA392" s="31" t="str">
        <f aca="false">IF(P392&lt;&gt;"", IF(COUNT(V392:X392)=3, SUM(V392:X392), "No"), "")</f>
        <v>No</v>
      </c>
      <c r="AB392" s="31" t="str">
        <f aca="false">IF(P392&lt;&gt;"", IF(COUNT(V392:W392)=2, SUM(V392:W392), "No"), "")</f>
        <v>No</v>
      </c>
      <c r="AC392" s="31" t="str">
        <f aca="false">Table4[[#This Row],[Club]]&amp;":"&amp;Table4[[#Headers],[Female]]</f>
        <v>:Female</v>
      </c>
    </row>
    <row r="393" customFormat="false" ht="15" hidden="false" customHeight="false" outlineLevel="0" collapsed="false">
      <c r="A393" s="22" t="n">
        <v>392</v>
      </c>
      <c r="B393" s="22" t="str">
        <f aca="false">IFERROR(VLOOKUP($A$1&amp;":"&amp;A393,'Finish order'!C:K,6,FALSE()),"")</f>
        <v/>
      </c>
      <c r="C393" s="22" t="str">
        <f aca="false">IFERROR(VLOOKUP(A$1&amp;":"&amp;A393,'Finish order'!$C:$K,9,FALSE()),"")</f>
        <v/>
      </c>
      <c r="D393" s="22" t="str">
        <f aca="false">IFERROR(VLOOKUP(A$1&amp;":"&amp;A393,'Finish order'!$C:$K,7,FALSE()),"")</f>
        <v/>
      </c>
      <c r="E393" s="30" t="str">
        <f aca="false">IFERROR(VLOOKUP($A$1&amp;":"&amp;A393,'Finish order'!C:K,5,FALSE()),"")</f>
        <v/>
      </c>
      <c r="F393" s="22" t="str">
        <f aca="false">IFERROR(VLOOKUP($A$1&amp;":"&amp;A393,'Finish order'!C:K,4,FALSE()),"")</f>
        <v/>
      </c>
      <c r="G393" s="31" t="str">
        <f aca="false" t="array" ref="G393:G393">IFERROR(SMALL(IF($D$2:$D1302=D393,$A$2:$A$911*1.001),1),"")</f>
        <v/>
      </c>
      <c r="H393" s="31" t="str">
        <f aca="false" t="array" ref="H393:H393">IFERROR(SMALL(IF($D$2:$D1302=D393,$A$2:$A$911*1.0001),2),"")</f>
        <v/>
      </c>
      <c r="I393" s="31" t="str">
        <f aca="false" t="array" ref="I393:I393">IFERROR(SMALL(IF($D$2:$D1302=D393,$A$2:$A$911*1.00001),3),"")</f>
        <v/>
      </c>
      <c r="J393" s="31" t="str">
        <f aca="false" t="array" ref="J393:J393">IFERROR(SMALL(IF($D$2:$D1302=D393,$A$2:$A$911*1.000001),4),"")</f>
        <v/>
      </c>
      <c r="K393" s="31" t="str">
        <f aca="false">IF(A393&lt;&gt;"", IF(COUNT(G393:J393)=4, SUM(G393:J393), "No"), "")</f>
        <v>No</v>
      </c>
      <c r="L393" s="31" t="str">
        <f aca="false">IF(A393&lt;&gt;"", IF(COUNT(G393:I393)=3, SUM(G393:I393), "No"), "")</f>
        <v>No</v>
      </c>
      <c r="M393" s="31" t="str">
        <f aca="false">IF(A393&lt;&gt;"", IF(COUNT(G393:H393)=2, SUM(G393:H393), "No"), "")</f>
        <v>No</v>
      </c>
      <c r="N393" s="31" t="str">
        <f aca="false">Table1[[#This Row],[Club]]&amp;":"&amp;Table1[[#Headers],[Male]]</f>
        <v>:Male</v>
      </c>
      <c r="P393" s="22" t="n">
        <v>392</v>
      </c>
      <c r="Q393" s="22" t="str">
        <f aca="false">IFERROR(VLOOKUP(P$1&amp;":"&amp;P393,'Finish order'!$C:$K,6,FALSE()),"")</f>
        <v/>
      </c>
      <c r="R393" s="22" t="str">
        <f aca="false">IFERROR(VLOOKUP(P$1&amp;":"&amp;P393,'Finish order'!$C:$K,9,FALSE()),"")</f>
        <v/>
      </c>
      <c r="S393" s="22" t="str">
        <f aca="false">IFERROR(VLOOKUP(P$1&amp;":"&amp;P393,'Finish order'!$C:$K,7,FALSE()),"")</f>
        <v/>
      </c>
      <c r="T393" s="30" t="str">
        <f aca="false">IFERROR(VLOOKUP(P$1&amp;":"&amp;P393,'Finish order'!$C:$K,5,FALSE()),"")</f>
        <v/>
      </c>
      <c r="U393" s="22" t="str">
        <f aca="false">IFERROR(VLOOKUP(P$1&amp;":"&amp;P393,'Finish order'!$C:$K,4,FALSE()),"")</f>
        <v/>
      </c>
      <c r="V393" s="31" t="str">
        <f aca="false" t="array" ref="V393:V393">IFERROR(SMALL(IF($S$2:$S1302=S393,$P$2:$P$911*1.001),1),"")</f>
        <v/>
      </c>
      <c r="W393" s="31" t="str">
        <f aca="false" t="array" ref="W393:W393">IFERROR(SMALL(IF($S$2:$S1302=S393,$P$2:$P$911*1.0001),2),"")</f>
        <v/>
      </c>
      <c r="X393" s="31" t="str">
        <f aca="false" t="array" ref="X393:X393">IFERROR(SMALL(IF($S$2:$S1302=S393,$P$2:$P$911*1.00001),3),"")</f>
        <v/>
      </c>
      <c r="Y393" s="31" t="str">
        <f aca="false" t="array" ref="Y393:Y393">IFERROR(SMALL(IF($S$2:$S1302=S393,$P$2:$P$911*1.000001),4),"")</f>
        <v/>
      </c>
      <c r="Z393" s="31" t="str">
        <f aca="false">IF(P393&lt;&gt;"", IF(COUNT(V393:Y393)=4, SUM(V393:Y393), "No"), "")</f>
        <v>No</v>
      </c>
      <c r="AA393" s="31" t="str">
        <f aca="false">IF(P393&lt;&gt;"", IF(COUNT(V393:X393)=3, SUM(V393:X393), "No"), "")</f>
        <v>No</v>
      </c>
      <c r="AB393" s="31" t="str">
        <f aca="false">IF(P393&lt;&gt;"", IF(COUNT(V393:W393)=2, SUM(V393:W393), "No"), "")</f>
        <v>No</v>
      </c>
      <c r="AC393" s="31" t="str">
        <f aca="false">Table4[[#This Row],[Club]]&amp;":"&amp;Table4[[#Headers],[Female]]</f>
        <v>:Female</v>
      </c>
    </row>
    <row r="394" customFormat="false" ht="15" hidden="false" customHeight="false" outlineLevel="0" collapsed="false">
      <c r="A394" s="22" t="n">
        <v>393</v>
      </c>
      <c r="B394" s="22" t="str">
        <f aca="false">IFERROR(VLOOKUP($A$1&amp;":"&amp;A394,'Finish order'!C:K,6,FALSE()),"")</f>
        <v/>
      </c>
      <c r="C394" s="22" t="str">
        <f aca="false">IFERROR(VLOOKUP(A$1&amp;":"&amp;A394,'Finish order'!$C:$K,9,FALSE()),"")</f>
        <v/>
      </c>
      <c r="D394" s="22" t="str">
        <f aca="false">IFERROR(VLOOKUP(A$1&amp;":"&amp;A394,'Finish order'!$C:$K,7,FALSE()),"")</f>
        <v/>
      </c>
      <c r="E394" s="30" t="str">
        <f aca="false">IFERROR(VLOOKUP($A$1&amp;":"&amp;A394,'Finish order'!C:K,5,FALSE()),"")</f>
        <v/>
      </c>
      <c r="F394" s="22" t="str">
        <f aca="false">IFERROR(VLOOKUP($A$1&amp;":"&amp;A394,'Finish order'!C:K,4,FALSE()),"")</f>
        <v/>
      </c>
      <c r="G394" s="31" t="str">
        <f aca="false" t="array" ref="G394:G394">IFERROR(SMALL(IF($D$2:$D1303=D394,$A$2:$A$911*1.001),1),"")</f>
        <v/>
      </c>
      <c r="H394" s="31" t="str">
        <f aca="false" t="array" ref="H394:H394">IFERROR(SMALL(IF($D$2:$D1303=D394,$A$2:$A$911*1.0001),2),"")</f>
        <v/>
      </c>
      <c r="I394" s="31" t="str">
        <f aca="false" t="array" ref="I394:I394">IFERROR(SMALL(IF($D$2:$D1303=D394,$A$2:$A$911*1.00001),3),"")</f>
        <v/>
      </c>
      <c r="J394" s="31" t="str">
        <f aca="false" t="array" ref="J394:J394">IFERROR(SMALL(IF($D$2:$D1303=D394,$A$2:$A$911*1.000001),4),"")</f>
        <v/>
      </c>
      <c r="K394" s="31" t="str">
        <f aca="false">IF(A394&lt;&gt;"", IF(COUNT(G394:J394)=4, SUM(G394:J394), "No"), "")</f>
        <v>No</v>
      </c>
      <c r="L394" s="31" t="str">
        <f aca="false">IF(A394&lt;&gt;"", IF(COUNT(G394:I394)=3, SUM(G394:I394), "No"), "")</f>
        <v>No</v>
      </c>
      <c r="M394" s="31" t="str">
        <f aca="false">IF(A394&lt;&gt;"", IF(COUNT(G394:H394)=2, SUM(G394:H394), "No"), "")</f>
        <v>No</v>
      </c>
      <c r="N394" s="31" t="str">
        <f aca="false">Table1[[#This Row],[Club]]&amp;":"&amp;Table1[[#Headers],[Male]]</f>
        <v>:Male</v>
      </c>
      <c r="P394" s="22" t="n">
        <v>393</v>
      </c>
      <c r="Q394" s="22" t="str">
        <f aca="false">IFERROR(VLOOKUP(P$1&amp;":"&amp;P394,'Finish order'!$C:$K,6,FALSE()),"")</f>
        <v/>
      </c>
      <c r="R394" s="22" t="str">
        <f aca="false">IFERROR(VLOOKUP(P$1&amp;":"&amp;P394,'Finish order'!$C:$K,9,FALSE()),"")</f>
        <v/>
      </c>
      <c r="S394" s="22" t="str">
        <f aca="false">IFERROR(VLOOKUP(P$1&amp;":"&amp;P394,'Finish order'!$C:$K,7,FALSE()),"")</f>
        <v/>
      </c>
      <c r="T394" s="30" t="str">
        <f aca="false">IFERROR(VLOOKUP(P$1&amp;":"&amp;P394,'Finish order'!$C:$K,5,FALSE()),"")</f>
        <v/>
      </c>
      <c r="U394" s="22" t="str">
        <f aca="false">IFERROR(VLOOKUP(P$1&amp;":"&amp;P394,'Finish order'!$C:$K,4,FALSE()),"")</f>
        <v/>
      </c>
      <c r="V394" s="31" t="str">
        <f aca="false" t="array" ref="V394:V394">IFERROR(SMALL(IF($S$2:$S1303=S394,$P$2:$P$911*1.001),1),"")</f>
        <v/>
      </c>
      <c r="W394" s="31" t="str">
        <f aca="false" t="array" ref="W394:W394">IFERROR(SMALL(IF($S$2:$S1303=S394,$P$2:$P$911*1.0001),2),"")</f>
        <v/>
      </c>
      <c r="X394" s="31" t="str">
        <f aca="false" t="array" ref="X394:X394">IFERROR(SMALL(IF($S$2:$S1303=S394,$P$2:$P$911*1.00001),3),"")</f>
        <v/>
      </c>
      <c r="Y394" s="31" t="str">
        <f aca="false" t="array" ref="Y394:Y394">IFERROR(SMALL(IF($S$2:$S1303=S394,$P$2:$P$911*1.000001),4),"")</f>
        <v/>
      </c>
      <c r="Z394" s="31" t="str">
        <f aca="false">IF(P394&lt;&gt;"", IF(COUNT(V394:Y394)=4, SUM(V394:Y394), "No"), "")</f>
        <v>No</v>
      </c>
      <c r="AA394" s="31" t="str">
        <f aca="false">IF(P394&lt;&gt;"", IF(COUNT(V394:X394)=3, SUM(V394:X394), "No"), "")</f>
        <v>No</v>
      </c>
      <c r="AB394" s="31" t="str">
        <f aca="false">IF(P394&lt;&gt;"", IF(COUNT(V394:W394)=2, SUM(V394:W394), "No"), "")</f>
        <v>No</v>
      </c>
      <c r="AC394" s="31" t="str">
        <f aca="false">Table4[[#This Row],[Club]]&amp;":"&amp;Table4[[#Headers],[Female]]</f>
        <v>:Female</v>
      </c>
    </row>
    <row r="395" customFormat="false" ht="15" hidden="false" customHeight="false" outlineLevel="0" collapsed="false">
      <c r="A395" s="22" t="n">
        <v>394</v>
      </c>
      <c r="B395" s="22" t="str">
        <f aca="false">IFERROR(VLOOKUP($A$1&amp;":"&amp;A395,'Finish order'!C:K,6,FALSE()),"")</f>
        <v/>
      </c>
      <c r="C395" s="22" t="str">
        <f aca="false">IFERROR(VLOOKUP(A$1&amp;":"&amp;A395,'Finish order'!$C:$K,9,FALSE()),"")</f>
        <v/>
      </c>
      <c r="D395" s="22" t="str">
        <f aca="false">IFERROR(VLOOKUP(A$1&amp;":"&amp;A395,'Finish order'!$C:$K,7,FALSE()),"")</f>
        <v/>
      </c>
      <c r="E395" s="30" t="str">
        <f aca="false">IFERROR(VLOOKUP($A$1&amp;":"&amp;A395,'Finish order'!C:K,5,FALSE()),"")</f>
        <v/>
      </c>
      <c r="F395" s="22" t="str">
        <f aca="false">IFERROR(VLOOKUP($A$1&amp;":"&amp;A395,'Finish order'!C:K,4,FALSE()),"")</f>
        <v/>
      </c>
      <c r="G395" s="31" t="str">
        <f aca="false" t="array" ref="G395:G395">IFERROR(SMALL(IF($D$2:$D1304=D395,$A$2:$A$911*1.001),1),"")</f>
        <v/>
      </c>
      <c r="H395" s="31" t="str">
        <f aca="false" t="array" ref="H395:H395">IFERROR(SMALL(IF($D$2:$D1304=D395,$A$2:$A$911*1.0001),2),"")</f>
        <v/>
      </c>
      <c r="I395" s="31" t="str">
        <f aca="false" t="array" ref="I395:I395">IFERROR(SMALL(IF($D$2:$D1304=D395,$A$2:$A$911*1.00001),3),"")</f>
        <v/>
      </c>
      <c r="J395" s="31" t="str">
        <f aca="false" t="array" ref="J395:J395">IFERROR(SMALL(IF($D$2:$D1304=D395,$A$2:$A$911*1.000001),4),"")</f>
        <v/>
      </c>
      <c r="K395" s="31" t="str">
        <f aca="false">IF(A395&lt;&gt;"", IF(COUNT(G395:J395)=4, SUM(G395:J395), "No"), "")</f>
        <v>No</v>
      </c>
      <c r="L395" s="31" t="str">
        <f aca="false">IF(A395&lt;&gt;"", IF(COUNT(G395:I395)=3, SUM(G395:I395), "No"), "")</f>
        <v>No</v>
      </c>
      <c r="M395" s="31" t="str">
        <f aca="false">IF(A395&lt;&gt;"", IF(COUNT(G395:H395)=2, SUM(G395:H395), "No"), "")</f>
        <v>No</v>
      </c>
      <c r="N395" s="31" t="str">
        <f aca="false">Table1[[#This Row],[Club]]&amp;":"&amp;Table1[[#Headers],[Male]]</f>
        <v>:Male</v>
      </c>
      <c r="P395" s="22" t="n">
        <v>394</v>
      </c>
      <c r="Q395" s="22" t="str">
        <f aca="false">IFERROR(VLOOKUP(P$1&amp;":"&amp;P395,'Finish order'!$C:$K,6,FALSE()),"")</f>
        <v/>
      </c>
      <c r="R395" s="22" t="str">
        <f aca="false">IFERROR(VLOOKUP(P$1&amp;":"&amp;P395,'Finish order'!$C:$K,9,FALSE()),"")</f>
        <v/>
      </c>
      <c r="S395" s="22" t="str">
        <f aca="false">IFERROR(VLOOKUP(P$1&amp;":"&amp;P395,'Finish order'!$C:$K,7,FALSE()),"")</f>
        <v/>
      </c>
      <c r="T395" s="30" t="str">
        <f aca="false">IFERROR(VLOOKUP(P$1&amp;":"&amp;P395,'Finish order'!$C:$K,5,FALSE()),"")</f>
        <v/>
      </c>
      <c r="U395" s="22" t="str">
        <f aca="false">IFERROR(VLOOKUP(P$1&amp;":"&amp;P395,'Finish order'!$C:$K,4,FALSE()),"")</f>
        <v/>
      </c>
      <c r="V395" s="31" t="str">
        <f aca="false" t="array" ref="V395:V395">IFERROR(SMALL(IF($S$2:$S1304=S395,$P$2:$P$911*1.001),1),"")</f>
        <v/>
      </c>
      <c r="W395" s="31" t="str">
        <f aca="false" t="array" ref="W395:W395">IFERROR(SMALL(IF($S$2:$S1304=S395,$P$2:$P$911*1.0001),2),"")</f>
        <v/>
      </c>
      <c r="X395" s="31" t="str">
        <f aca="false" t="array" ref="X395:X395">IFERROR(SMALL(IF($S$2:$S1304=S395,$P$2:$P$911*1.00001),3),"")</f>
        <v/>
      </c>
      <c r="Y395" s="31" t="str">
        <f aca="false" t="array" ref="Y395:Y395">IFERROR(SMALL(IF($S$2:$S1304=S395,$P$2:$P$911*1.000001),4),"")</f>
        <v/>
      </c>
      <c r="Z395" s="31" t="str">
        <f aca="false">IF(P395&lt;&gt;"", IF(COUNT(V395:Y395)=4, SUM(V395:Y395), "No"), "")</f>
        <v>No</v>
      </c>
      <c r="AA395" s="31" t="str">
        <f aca="false">IF(P395&lt;&gt;"", IF(COUNT(V395:X395)=3, SUM(V395:X395), "No"), "")</f>
        <v>No</v>
      </c>
      <c r="AB395" s="31" t="str">
        <f aca="false">IF(P395&lt;&gt;"", IF(COUNT(V395:W395)=2, SUM(V395:W395), "No"), "")</f>
        <v>No</v>
      </c>
      <c r="AC395" s="31" t="str">
        <f aca="false">Table4[[#This Row],[Club]]&amp;":"&amp;Table4[[#Headers],[Female]]</f>
        <v>:Female</v>
      </c>
    </row>
    <row r="396" customFormat="false" ht="15" hidden="false" customHeight="false" outlineLevel="0" collapsed="false">
      <c r="A396" s="22" t="n">
        <v>395</v>
      </c>
      <c r="B396" s="22" t="str">
        <f aca="false">IFERROR(VLOOKUP($A$1&amp;":"&amp;A396,'Finish order'!C:K,6,FALSE()),"")</f>
        <v/>
      </c>
      <c r="C396" s="22" t="str">
        <f aca="false">IFERROR(VLOOKUP(A$1&amp;":"&amp;A396,'Finish order'!$C:$K,9,FALSE()),"")</f>
        <v/>
      </c>
      <c r="D396" s="22" t="str">
        <f aca="false">IFERROR(VLOOKUP(A$1&amp;":"&amp;A396,'Finish order'!$C:$K,7,FALSE()),"")</f>
        <v/>
      </c>
      <c r="E396" s="30" t="str">
        <f aca="false">IFERROR(VLOOKUP($A$1&amp;":"&amp;A396,'Finish order'!C:K,5,FALSE()),"")</f>
        <v/>
      </c>
      <c r="F396" s="22" t="str">
        <f aca="false">IFERROR(VLOOKUP($A$1&amp;":"&amp;A396,'Finish order'!C:K,4,FALSE()),"")</f>
        <v/>
      </c>
      <c r="G396" s="31" t="str">
        <f aca="false" t="array" ref="G396:G396">IFERROR(SMALL(IF($D$2:$D1305=D396,$A$2:$A$911*1.001),1),"")</f>
        <v/>
      </c>
      <c r="H396" s="31" t="str">
        <f aca="false" t="array" ref="H396:H396">IFERROR(SMALL(IF($D$2:$D1305=D396,$A$2:$A$911*1.0001),2),"")</f>
        <v/>
      </c>
      <c r="I396" s="31" t="str">
        <f aca="false" t="array" ref="I396:I396">IFERROR(SMALL(IF($D$2:$D1305=D396,$A$2:$A$911*1.00001),3),"")</f>
        <v/>
      </c>
      <c r="J396" s="31" t="str">
        <f aca="false" t="array" ref="J396:J396">IFERROR(SMALL(IF($D$2:$D1305=D396,$A$2:$A$911*1.000001),4),"")</f>
        <v/>
      </c>
      <c r="K396" s="31" t="str">
        <f aca="false">IF(A396&lt;&gt;"", IF(COUNT(G396:J396)=4, SUM(G396:J396), "No"), "")</f>
        <v>No</v>
      </c>
      <c r="L396" s="31" t="str">
        <f aca="false">IF(A396&lt;&gt;"", IF(COUNT(G396:I396)=3, SUM(G396:I396), "No"), "")</f>
        <v>No</v>
      </c>
      <c r="M396" s="31" t="str">
        <f aca="false">IF(A396&lt;&gt;"", IF(COUNT(G396:H396)=2, SUM(G396:H396), "No"), "")</f>
        <v>No</v>
      </c>
      <c r="N396" s="31" t="str">
        <f aca="false">Table1[[#This Row],[Club]]&amp;":"&amp;Table1[[#Headers],[Male]]</f>
        <v>:Male</v>
      </c>
      <c r="P396" s="22" t="n">
        <v>395</v>
      </c>
      <c r="Q396" s="22" t="str">
        <f aca="false">IFERROR(VLOOKUP(P$1&amp;":"&amp;P396,'Finish order'!$C:$K,6,FALSE()),"")</f>
        <v/>
      </c>
      <c r="R396" s="22" t="str">
        <f aca="false">IFERROR(VLOOKUP(P$1&amp;":"&amp;P396,'Finish order'!$C:$K,9,FALSE()),"")</f>
        <v/>
      </c>
      <c r="S396" s="22" t="str">
        <f aca="false">IFERROR(VLOOKUP(P$1&amp;":"&amp;P396,'Finish order'!$C:$K,7,FALSE()),"")</f>
        <v/>
      </c>
      <c r="T396" s="30" t="str">
        <f aca="false">IFERROR(VLOOKUP(P$1&amp;":"&amp;P396,'Finish order'!$C:$K,5,FALSE()),"")</f>
        <v/>
      </c>
      <c r="U396" s="22" t="str">
        <f aca="false">IFERROR(VLOOKUP(P$1&amp;":"&amp;P396,'Finish order'!$C:$K,4,FALSE()),"")</f>
        <v/>
      </c>
      <c r="V396" s="31" t="str">
        <f aca="false" t="array" ref="V396:V396">IFERROR(SMALL(IF($S$2:$S1305=S396,$P$2:$P$911*1.001),1),"")</f>
        <v/>
      </c>
      <c r="W396" s="31" t="str">
        <f aca="false" t="array" ref="W396:W396">IFERROR(SMALL(IF($S$2:$S1305=S396,$P$2:$P$911*1.0001),2),"")</f>
        <v/>
      </c>
      <c r="X396" s="31" t="str">
        <f aca="false" t="array" ref="X396:X396">IFERROR(SMALL(IF($S$2:$S1305=S396,$P$2:$P$911*1.00001),3),"")</f>
        <v/>
      </c>
      <c r="Y396" s="31" t="str">
        <f aca="false" t="array" ref="Y396:Y396">IFERROR(SMALL(IF($S$2:$S1305=S396,$P$2:$P$911*1.000001),4),"")</f>
        <v/>
      </c>
      <c r="Z396" s="31" t="str">
        <f aca="false">IF(P396&lt;&gt;"", IF(COUNT(V396:Y396)=4, SUM(V396:Y396), "No"), "")</f>
        <v>No</v>
      </c>
      <c r="AA396" s="31" t="str">
        <f aca="false">IF(P396&lt;&gt;"", IF(COUNT(V396:X396)=3, SUM(V396:X396), "No"), "")</f>
        <v>No</v>
      </c>
      <c r="AB396" s="31" t="str">
        <f aca="false">IF(P396&lt;&gt;"", IF(COUNT(V396:W396)=2, SUM(V396:W396), "No"), "")</f>
        <v>No</v>
      </c>
      <c r="AC396" s="31" t="str">
        <f aca="false">Table4[[#This Row],[Club]]&amp;":"&amp;Table4[[#Headers],[Female]]</f>
        <v>:Female</v>
      </c>
    </row>
    <row r="397" customFormat="false" ht="15" hidden="false" customHeight="false" outlineLevel="0" collapsed="false">
      <c r="A397" s="22" t="n">
        <v>396</v>
      </c>
      <c r="B397" s="22" t="str">
        <f aca="false">IFERROR(VLOOKUP($A$1&amp;":"&amp;A397,'Finish order'!C:K,6,FALSE()),"")</f>
        <v/>
      </c>
      <c r="C397" s="22" t="str">
        <f aca="false">IFERROR(VLOOKUP(A$1&amp;":"&amp;A397,'Finish order'!$C:$K,9,FALSE()),"")</f>
        <v/>
      </c>
      <c r="D397" s="22" t="str">
        <f aca="false">IFERROR(VLOOKUP(A$1&amp;":"&amp;A397,'Finish order'!$C:$K,7,FALSE()),"")</f>
        <v/>
      </c>
      <c r="E397" s="30" t="str">
        <f aca="false">IFERROR(VLOOKUP($A$1&amp;":"&amp;A397,'Finish order'!C:K,5,FALSE()),"")</f>
        <v/>
      </c>
      <c r="F397" s="22" t="str">
        <f aca="false">IFERROR(VLOOKUP($A$1&amp;":"&amp;A397,'Finish order'!C:K,4,FALSE()),"")</f>
        <v/>
      </c>
      <c r="G397" s="31" t="str">
        <f aca="false" t="array" ref="G397:G397">IFERROR(SMALL(IF($D$2:$D1306=D397,$A$2:$A$911*1.001),1),"")</f>
        <v/>
      </c>
      <c r="H397" s="31" t="str">
        <f aca="false" t="array" ref="H397:H397">IFERROR(SMALL(IF($D$2:$D1306=D397,$A$2:$A$911*1.0001),2),"")</f>
        <v/>
      </c>
      <c r="I397" s="31" t="str">
        <f aca="false" t="array" ref="I397:I397">IFERROR(SMALL(IF($D$2:$D1306=D397,$A$2:$A$911*1.00001),3),"")</f>
        <v/>
      </c>
      <c r="J397" s="31" t="str">
        <f aca="false" t="array" ref="J397:J397">IFERROR(SMALL(IF($D$2:$D1306=D397,$A$2:$A$911*1.000001),4),"")</f>
        <v/>
      </c>
      <c r="K397" s="31" t="str">
        <f aca="false">IF(A397&lt;&gt;"", IF(COUNT(G397:J397)=4, SUM(G397:J397), "No"), "")</f>
        <v>No</v>
      </c>
      <c r="L397" s="31" t="str">
        <f aca="false">IF(A397&lt;&gt;"", IF(COUNT(G397:I397)=3, SUM(G397:I397), "No"), "")</f>
        <v>No</v>
      </c>
      <c r="M397" s="31" t="str">
        <f aca="false">IF(A397&lt;&gt;"", IF(COUNT(G397:H397)=2, SUM(G397:H397), "No"), "")</f>
        <v>No</v>
      </c>
      <c r="N397" s="31" t="str">
        <f aca="false">Table1[[#This Row],[Club]]&amp;":"&amp;Table1[[#Headers],[Male]]</f>
        <v>:Male</v>
      </c>
      <c r="P397" s="22" t="n">
        <v>396</v>
      </c>
      <c r="Q397" s="22" t="str">
        <f aca="false">IFERROR(VLOOKUP(P$1&amp;":"&amp;P397,'Finish order'!$C:$K,6,FALSE()),"")</f>
        <v/>
      </c>
      <c r="R397" s="22" t="str">
        <f aca="false">IFERROR(VLOOKUP(P$1&amp;":"&amp;P397,'Finish order'!$C:$K,9,FALSE()),"")</f>
        <v/>
      </c>
      <c r="S397" s="22" t="str">
        <f aca="false">IFERROR(VLOOKUP(P$1&amp;":"&amp;P397,'Finish order'!$C:$K,7,FALSE()),"")</f>
        <v/>
      </c>
      <c r="T397" s="30" t="str">
        <f aca="false">IFERROR(VLOOKUP(P$1&amp;":"&amp;P397,'Finish order'!$C:$K,5,FALSE()),"")</f>
        <v/>
      </c>
      <c r="U397" s="22" t="str">
        <f aca="false">IFERROR(VLOOKUP(P$1&amp;":"&amp;P397,'Finish order'!$C:$K,4,FALSE()),"")</f>
        <v/>
      </c>
      <c r="V397" s="31" t="str">
        <f aca="false" t="array" ref="V397:V397">IFERROR(SMALL(IF($S$2:$S1306=S397,$P$2:$P$911*1.001),1),"")</f>
        <v/>
      </c>
      <c r="W397" s="31" t="str">
        <f aca="false" t="array" ref="W397:W397">IFERROR(SMALL(IF($S$2:$S1306=S397,$P$2:$P$911*1.0001),2),"")</f>
        <v/>
      </c>
      <c r="X397" s="31" t="str">
        <f aca="false" t="array" ref="X397:X397">IFERROR(SMALL(IF($S$2:$S1306=S397,$P$2:$P$911*1.00001),3),"")</f>
        <v/>
      </c>
      <c r="Y397" s="31" t="str">
        <f aca="false" t="array" ref="Y397:Y397">IFERROR(SMALL(IF($S$2:$S1306=S397,$P$2:$P$911*1.000001),4),"")</f>
        <v/>
      </c>
      <c r="Z397" s="31" t="str">
        <f aca="false">IF(P397&lt;&gt;"", IF(COUNT(V397:Y397)=4, SUM(V397:Y397), "No"), "")</f>
        <v>No</v>
      </c>
      <c r="AA397" s="31" t="str">
        <f aca="false">IF(P397&lt;&gt;"", IF(COUNT(V397:X397)=3, SUM(V397:X397), "No"), "")</f>
        <v>No</v>
      </c>
      <c r="AB397" s="31" t="str">
        <f aca="false">IF(P397&lt;&gt;"", IF(COUNT(V397:W397)=2, SUM(V397:W397), "No"), "")</f>
        <v>No</v>
      </c>
      <c r="AC397" s="31" t="str">
        <f aca="false">Table4[[#This Row],[Club]]&amp;":"&amp;Table4[[#Headers],[Female]]</f>
        <v>:Female</v>
      </c>
    </row>
    <row r="398" customFormat="false" ht="15" hidden="false" customHeight="false" outlineLevel="0" collapsed="false">
      <c r="A398" s="22" t="n">
        <v>397</v>
      </c>
      <c r="B398" s="22" t="str">
        <f aca="false">IFERROR(VLOOKUP($A$1&amp;":"&amp;A398,'Finish order'!C:K,6,FALSE()),"")</f>
        <v/>
      </c>
      <c r="C398" s="22" t="str">
        <f aca="false">IFERROR(VLOOKUP(A$1&amp;":"&amp;A398,'Finish order'!$C:$K,9,FALSE()),"")</f>
        <v/>
      </c>
      <c r="D398" s="22" t="str">
        <f aca="false">IFERROR(VLOOKUP(A$1&amp;":"&amp;A398,'Finish order'!$C:$K,7,FALSE()),"")</f>
        <v/>
      </c>
      <c r="E398" s="30" t="str">
        <f aca="false">IFERROR(VLOOKUP($A$1&amp;":"&amp;A398,'Finish order'!C:K,5,FALSE()),"")</f>
        <v/>
      </c>
      <c r="F398" s="22" t="str">
        <f aca="false">IFERROR(VLOOKUP($A$1&amp;":"&amp;A398,'Finish order'!C:K,4,FALSE()),"")</f>
        <v/>
      </c>
      <c r="G398" s="31" t="str">
        <f aca="false" t="array" ref="G398:G398">IFERROR(SMALL(IF($D$2:$D1307=D398,$A$2:$A$911*1.001),1),"")</f>
        <v/>
      </c>
      <c r="H398" s="31" t="str">
        <f aca="false" t="array" ref="H398:H398">IFERROR(SMALL(IF($D$2:$D1307=D398,$A$2:$A$911*1.0001),2),"")</f>
        <v/>
      </c>
      <c r="I398" s="31" t="str">
        <f aca="false" t="array" ref="I398:I398">IFERROR(SMALL(IF($D$2:$D1307=D398,$A$2:$A$911*1.00001),3),"")</f>
        <v/>
      </c>
      <c r="J398" s="31" t="str">
        <f aca="false" t="array" ref="J398:J398">IFERROR(SMALL(IF($D$2:$D1307=D398,$A$2:$A$911*1.000001),4),"")</f>
        <v/>
      </c>
      <c r="K398" s="31" t="str">
        <f aca="false">IF(A398&lt;&gt;"", IF(COUNT(G398:J398)=4, SUM(G398:J398), "No"), "")</f>
        <v>No</v>
      </c>
      <c r="L398" s="31" t="str">
        <f aca="false">IF(A398&lt;&gt;"", IF(COUNT(G398:I398)=3, SUM(G398:I398), "No"), "")</f>
        <v>No</v>
      </c>
      <c r="M398" s="31" t="str">
        <f aca="false">IF(A398&lt;&gt;"", IF(COUNT(G398:H398)=2, SUM(G398:H398), "No"), "")</f>
        <v>No</v>
      </c>
      <c r="N398" s="31" t="str">
        <f aca="false">Table1[[#This Row],[Club]]&amp;":"&amp;Table1[[#Headers],[Male]]</f>
        <v>:Male</v>
      </c>
      <c r="P398" s="22" t="n">
        <v>397</v>
      </c>
      <c r="Q398" s="22" t="str">
        <f aca="false">IFERROR(VLOOKUP(P$1&amp;":"&amp;P398,'Finish order'!$C:$K,6,FALSE()),"")</f>
        <v/>
      </c>
      <c r="R398" s="22" t="str">
        <f aca="false">IFERROR(VLOOKUP(P$1&amp;":"&amp;P398,'Finish order'!$C:$K,9,FALSE()),"")</f>
        <v/>
      </c>
      <c r="S398" s="22" t="str">
        <f aca="false">IFERROR(VLOOKUP(P$1&amp;":"&amp;P398,'Finish order'!$C:$K,7,FALSE()),"")</f>
        <v/>
      </c>
      <c r="T398" s="30" t="str">
        <f aca="false">IFERROR(VLOOKUP(P$1&amp;":"&amp;P398,'Finish order'!$C:$K,5,FALSE()),"")</f>
        <v/>
      </c>
      <c r="U398" s="22" t="str">
        <f aca="false">IFERROR(VLOOKUP(P$1&amp;":"&amp;P398,'Finish order'!$C:$K,4,FALSE()),"")</f>
        <v/>
      </c>
      <c r="V398" s="31" t="str">
        <f aca="false" t="array" ref="V398:V398">IFERROR(SMALL(IF($S$2:$S1307=S398,$P$2:$P$911*1.001),1),"")</f>
        <v/>
      </c>
      <c r="W398" s="31" t="str">
        <f aca="false" t="array" ref="W398:W398">IFERROR(SMALL(IF($S$2:$S1307=S398,$P$2:$P$911*1.0001),2),"")</f>
        <v/>
      </c>
      <c r="X398" s="31" t="str">
        <f aca="false" t="array" ref="X398:X398">IFERROR(SMALL(IF($S$2:$S1307=S398,$P$2:$P$911*1.00001),3),"")</f>
        <v/>
      </c>
      <c r="Y398" s="31" t="str">
        <f aca="false" t="array" ref="Y398:Y398">IFERROR(SMALL(IF($S$2:$S1307=S398,$P$2:$P$911*1.000001),4),"")</f>
        <v/>
      </c>
      <c r="Z398" s="31" t="str">
        <f aca="false">IF(P398&lt;&gt;"", IF(COUNT(V398:Y398)=4, SUM(V398:Y398), "No"), "")</f>
        <v>No</v>
      </c>
      <c r="AA398" s="31" t="str">
        <f aca="false">IF(P398&lt;&gt;"", IF(COUNT(V398:X398)=3, SUM(V398:X398), "No"), "")</f>
        <v>No</v>
      </c>
      <c r="AB398" s="31" t="str">
        <f aca="false">IF(P398&lt;&gt;"", IF(COUNT(V398:W398)=2, SUM(V398:W398), "No"), "")</f>
        <v>No</v>
      </c>
      <c r="AC398" s="31" t="str">
        <f aca="false">Table4[[#This Row],[Club]]&amp;":"&amp;Table4[[#Headers],[Female]]</f>
        <v>:Female</v>
      </c>
    </row>
    <row r="399" customFormat="false" ht="15" hidden="false" customHeight="false" outlineLevel="0" collapsed="false">
      <c r="A399" s="22" t="n">
        <v>398</v>
      </c>
      <c r="B399" s="22" t="str">
        <f aca="false">IFERROR(VLOOKUP($A$1&amp;":"&amp;A399,'Finish order'!C:K,6,FALSE()),"")</f>
        <v/>
      </c>
      <c r="C399" s="22" t="str">
        <f aca="false">IFERROR(VLOOKUP(A$1&amp;":"&amp;A399,'Finish order'!$C:$K,9,FALSE()),"")</f>
        <v/>
      </c>
      <c r="D399" s="22" t="str">
        <f aca="false">IFERROR(VLOOKUP(A$1&amp;":"&amp;A399,'Finish order'!$C:$K,7,FALSE()),"")</f>
        <v/>
      </c>
      <c r="E399" s="30" t="str">
        <f aca="false">IFERROR(VLOOKUP($A$1&amp;":"&amp;A399,'Finish order'!C:K,5,FALSE()),"")</f>
        <v/>
      </c>
      <c r="F399" s="22" t="str">
        <f aca="false">IFERROR(VLOOKUP($A$1&amp;":"&amp;A399,'Finish order'!C:K,4,FALSE()),"")</f>
        <v/>
      </c>
      <c r="G399" s="31" t="str">
        <f aca="false" t="array" ref="G399:G399">IFERROR(SMALL(IF($D$2:$D1308=D399,$A$2:$A$911*1.001),1),"")</f>
        <v/>
      </c>
      <c r="H399" s="31" t="str">
        <f aca="false" t="array" ref="H399:H399">IFERROR(SMALL(IF($D$2:$D1308=D399,$A$2:$A$911*1.0001),2),"")</f>
        <v/>
      </c>
      <c r="I399" s="31" t="str">
        <f aca="false" t="array" ref="I399:I399">IFERROR(SMALL(IF($D$2:$D1308=D399,$A$2:$A$911*1.00001),3),"")</f>
        <v/>
      </c>
      <c r="J399" s="31" t="str">
        <f aca="false" t="array" ref="J399:J399">IFERROR(SMALL(IF($D$2:$D1308=D399,$A$2:$A$911*1.000001),4),"")</f>
        <v/>
      </c>
      <c r="K399" s="31" t="str">
        <f aca="false">IF(A399&lt;&gt;"", IF(COUNT(G399:J399)=4, SUM(G399:J399), "No"), "")</f>
        <v>No</v>
      </c>
      <c r="L399" s="31" t="str">
        <f aca="false">IF(A399&lt;&gt;"", IF(COUNT(G399:I399)=3, SUM(G399:I399), "No"), "")</f>
        <v>No</v>
      </c>
      <c r="M399" s="31" t="str">
        <f aca="false">IF(A399&lt;&gt;"", IF(COUNT(G399:H399)=2, SUM(G399:H399), "No"), "")</f>
        <v>No</v>
      </c>
      <c r="N399" s="31" t="str">
        <f aca="false">Table1[[#This Row],[Club]]&amp;":"&amp;Table1[[#Headers],[Male]]</f>
        <v>:Male</v>
      </c>
      <c r="P399" s="22" t="n">
        <v>398</v>
      </c>
      <c r="Q399" s="22" t="str">
        <f aca="false">IFERROR(VLOOKUP(P$1&amp;":"&amp;P399,'Finish order'!$C:$K,6,FALSE()),"")</f>
        <v/>
      </c>
      <c r="R399" s="22" t="str">
        <f aca="false">IFERROR(VLOOKUP(P$1&amp;":"&amp;P399,'Finish order'!$C:$K,9,FALSE()),"")</f>
        <v/>
      </c>
      <c r="S399" s="22" t="str">
        <f aca="false">IFERROR(VLOOKUP(P$1&amp;":"&amp;P399,'Finish order'!$C:$K,7,FALSE()),"")</f>
        <v/>
      </c>
      <c r="T399" s="30" t="str">
        <f aca="false">IFERROR(VLOOKUP(P$1&amp;":"&amp;P399,'Finish order'!$C:$K,5,FALSE()),"")</f>
        <v/>
      </c>
      <c r="U399" s="22" t="str">
        <f aca="false">IFERROR(VLOOKUP(P$1&amp;":"&amp;P399,'Finish order'!$C:$K,4,FALSE()),"")</f>
        <v/>
      </c>
      <c r="V399" s="31" t="str">
        <f aca="false" t="array" ref="V399:V399">IFERROR(SMALL(IF($S$2:$S1308=S399,$P$2:$P$911*1.001),1),"")</f>
        <v/>
      </c>
      <c r="W399" s="31" t="str">
        <f aca="false" t="array" ref="W399:W399">IFERROR(SMALL(IF($S$2:$S1308=S399,$P$2:$P$911*1.0001),2),"")</f>
        <v/>
      </c>
      <c r="X399" s="31" t="str">
        <f aca="false" t="array" ref="X399:X399">IFERROR(SMALL(IF($S$2:$S1308=S399,$P$2:$P$911*1.00001),3),"")</f>
        <v/>
      </c>
      <c r="Y399" s="31" t="str">
        <f aca="false" t="array" ref="Y399:Y399">IFERROR(SMALL(IF($S$2:$S1308=S399,$P$2:$P$911*1.000001),4),"")</f>
        <v/>
      </c>
      <c r="Z399" s="31" t="str">
        <f aca="false">IF(P399&lt;&gt;"", IF(COUNT(V399:Y399)=4, SUM(V399:Y399), "No"), "")</f>
        <v>No</v>
      </c>
      <c r="AA399" s="31" t="str">
        <f aca="false">IF(P399&lt;&gt;"", IF(COUNT(V399:X399)=3, SUM(V399:X399), "No"), "")</f>
        <v>No</v>
      </c>
      <c r="AB399" s="31" t="str">
        <f aca="false">IF(P399&lt;&gt;"", IF(COUNT(V399:W399)=2, SUM(V399:W399), "No"), "")</f>
        <v>No</v>
      </c>
      <c r="AC399" s="31" t="str">
        <f aca="false">Table4[[#This Row],[Club]]&amp;":"&amp;Table4[[#Headers],[Female]]</f>
        <v>:Female</v>
      </c>
    </row>
    <row r="400" customFormat="false" ht="15" hidden="false" customHeight="false" outlineLevel="0" collapsed="false">
      <c r="A400" s="22" t="n">
        <v>399</v>
      </c>
      <c r="B400" s="22" t="str">
        <f aca="false">IFERROR(VLOOKUP($A$1&amp;":"&amp;A400,'Finish order'!C:K,6,FALSE()),"")</f>
        <v/>
      </c>
      <c r="C400" s="22" t="str">
        <f aca="false">IFERROR(VLOOKUP(A$1&amp;":"&amp;A400,'Finish order'!$C:$K,9,FALSE()),"")</f>
        <v/>
      </c>
      <c r="D400" s="22" t="str">
        <f aca="false">IFERROR(VLOOKUP(A$1&amp;":"&amp;A400,'Finish order'!$C:$K,7,FALSE()),"")</f>
        <v/>
      </c>
      <c r="E400" s="30" t="str">
        <f aca="false">IFERROR(VLOOKUP($A$1&amp;":"&amp;A400,'Finish order'!C:K,5,FALSE()),"")</f>
        <v/>
      </c>
      <c r="F400" s="22" t="str">
        <f aca="false">IFERROR(VLOOKUP($A$1&amp;":"&amp;A400,'Finish order'!C:K,4,FALSE()),"")</f>
        <v/>
      </c>
      <c r="G400" s="31" t="str">
        <f aca="false" t="array" ref="G400:G400">IFERROR(SMALL(IF($D$2:$D1309=D400,$A$2:$A$911*1.001),1),"")</f>
        <v/>
      </c>
      <c r="H400" s="31" t="str">
        <f aca="false" t="array" ref="H400:H400">IFERROR(SMALL(IF($D$2:$D1309=D400,$A$2:$A$911*1.0001),2),"")</f>
        <v/>
      </c>
      <c r="I400" s="31" t="str">
        <f aca="false" t="array" ref="I400:I400">IFERROR(SMALL(IF($D$2:$D1309=D400,$A$2:$A$911*1.00001),3),"")</f>
        <v/>
      </c>
      <c r="J400" s="31" t="str">
        <f aca="false" t="array" ref="J400:J400">IFERROR(SMALL(IF($D$2:$D1309=D400,$A$2:$A$911*1.000001),4),"")</f>
        <v/>
      </c>
      <c r="K400" s="31" t="str">
        <f aca="false">IF(A400&lt;&gt;"", IF(COUNT(G400:J400)=4, SUM(G400:J400), "No"), "")</f>
        <v>No</v>
      </c>
      <c r="L400" s="31" t="str">
        <f aca="false">IF(A400&lt;&gt;"", IF(COUNT(G400:I400)=3, SUM(G400:I400), "No"), "")</f>
        <v>No</v>
      </c>
      <c r="M400" s="31" t="str">
        <f aca="false">IF(A400&lt;&gt;"", IF(COUNT(G400:H400)=2, SUM(G400:H400), "No"), "")</f>
        <v>No</v>
      </c>
      <c r="N400" s="31" t="str">
        <f aca="false">Table1[[#This Row],[Club]]&amp;":"&amp;Table1[[#Headers],[Male]]</f>
        <v>:Male</v>
      </c>
      <c r="P400" s="22" t="n">
        <v>399</v>
      </c>
      <c r="Q400" s="22" t="str">
        <f aca="false">IFERROR(VLOOKUP(P$1&amp;":"&amp;P400,'Finish order'!$C:$K,6,FALSE()),"")</f>
        <v/>
      </c>
      <c r="R400" s="22" t="str">
        <f aca="false">IFERROR(VLOOKUP(P$1&amp;":"&amp;P400,'Finish order'!$C:$K,9,FALSE()),"")</f>
        <v/>
      </c>
      <c r="S400" s="22" t="str">
        <f aca="false">IFERROR(VLOOKUP(P$1&amp;":"&amp;P400,'Finish order'!$C:$K,7,FALSE()),"")</f>
        <v/>
      </c>
      <c r="T400" s="30" t="str">
        <f aca="false">IFERROR(VLOOKUP(P$1&amp;":"&amp;P400,'Finish order'!$C:$K,5,FALSE()),"")</f>
        <v/>
      </c>
      <c r="U400" s="22" t="str">
        <f aca="false">IFERROR(VLOOKUP(P$1&amp;":"&amp;P400,'Finish order'!$C:$K,4,FALSE()),"")</f>
        <v/>
      </c>
      <c r="V400" s="31" t="str">
        <f aca="false" t="array" ref="V400:V400">IFERROR(SMALL(IF($S$2:$S1309=S400,$P$2:$P$911*1.001),1),"")</f>
        <v/>
      </c>
      <c r="W400" s="31" t="str">
        <f aca="false" t="array" ref="W400:W400">IFERROR(SMALL(IF($S$2:$S1309=S400,$P$2:$P$911*1.0001),2),"")</f>
        <v/>
      </c>
      <c r="X400" s="31" t="str">
        <f aca="false" t="array" ref="X400:X400">IFERROR(SMALL(IF($S$2:$S1309=S400,$P$2:$P$911*1.00001),3),"")</f>
        <v/>
      </c>
      <c r="Y400" s="31" t="str">
        <f aca="false" t="array" ref="Y400:Y400">IFERROR(SMALL(IF($S$2:$S1309=S400,$P$2:$P$911*1.000001),4),"")</f>
        <v/>
      </c>
      <c r="Z400" s="31" t="str">
        <f aca="false">IF(P400&lt;&gt;"", IF(COUNT(V400:Y400)=4, SUM(V400:Y400), "No"), "")</f>
        <v>No</v>
      </c>
      <c r="AA400" s="31" t="str">
        <f aca="false">IF(P400&lt;&gt;"", IF(COUNT(V400:X400)=3, SUM(V400:X400), "No"), "")</f>
        <v>No</v>
      </c>
      <c r="AB400" s="31" t="str">
        <f aca="false">IF(P400&lt;&gt;"", IF(COUNT(V400:W400)=2, SUM(V400:W400), "No"), "")</f>
        <v>No</v>
      </c>
      <c r="AC400" s="31" t="str">
        <f aca="false">Table4[[#This Row],[Club]]&amp;":"&amp;Table4[[#Headers],[Female]]</f>
        <v>:Female</v>
      </c>
    </row>
    <row r="401" customFormat="false" ht="15" hidden="false" customHeight="false" outlineLevel="0" collapsed="false">
      <c r="A401" s="22" t="n">
        <v>400</v>
      </c>
      <c r="B401" s="22" t="str">
        <f aca="false">IFERROR(VLOOKUP($A$1&amp;":"&amp;A401,'Finish order'!C:K,6,FALSE()),"")</f>
        <v/>
      </c>
      <c r="C401" s="22" t="str">
        <f aca="false">IFERROR(VLOOKUP(A$1&amp;":"&amp;A401,'Finish order'!$C:$K,9,FALSE()),"")</f>
        <v/>
      </c>
      <c r="D401" s="22" t="str">
        <f aca="false">IFERROR(VLOOKUP(A$1&amp;":"&amp;A401,'Finish order'!$C:$K,7,FALSE()),"")</f>
        <v/>
      </c>
      <c r="E401" s="30" t="str">
        <f aca="false">IFERROR(VLOOKUP($A$1&amp;":"&amp;A401,'Finish order'!C:K,5,FALSE()),"")</f>
        <v/>
      </c>
      <c r="F401" s="22" t="str">
        <f aca="false">IFERROR(VLOOKUP($A$1&amp;":"&amp;A401,'Finish order'!C:K,4,FALSE()),"")</f>
        <v/>
      </c>
      <c r="G401" s="31" t="str">
        <f aca="false" t="array" ref="G401:G401">IFERROR(SMALL(IF($D$2:$D1310=D401,$A$2:$A$911*1.001),1),"")</f>
        <v/>
      </c>
      <c r="H401" s="31" t="str">
        <f aca="false" t="array" ref="H401:H401">IFERROR(SMALL(IF($D$2:$D1310=D401,$A$2:$A$911*1.0001),2),"")</f>
        <v/>
      </c>
      <c r="I401" s="31" t="str">
        <f aca="false" t="array" ref="I401:I401">IFERROR(SMALL(IF($D$2:$D1310=D401,$A$2:$A$911*1.00001),3),"")</f>
        <v/>
      </c>
      <c r="J401" s="31" t="str">
        <f aca="false" t="array" ref="J401:J401">IFERROR(SMALL(IF($D$2:$D1310=D401,$A$2:$A$911*1.000001),4),"")</f>
        <v/>
      </c>
      <c r="K401" s="31" t="str">
        <f aca="false">IF(A401&lt;&gt;"", IF(COUNT(G401:J401)=4, SUM(G401:J401), "No"), "")</f>
        <v>No</v>
      </c>
      <c r="L401" s="31" t="str">
        <f aca="false">IF(A401&lt;&gt;"", IF(COUNT(G401:I401)=3, SUM(G401:I401), "No"), "")</f>
        <v>No</v>
      </c>
      <c r="M401" s="31" t="str">
        <f aca="false">IF(A401&lt;&gt;"", IF(COUNT(G401:H401)=2, SUM(G401:H401), "No"), "")</f>
        <v>No</v>
      </c>
      <c r="N401" s="31" t="str">
        <f aca="false">Table1[[#This Row],[Club]]&amp;":"&amp;Table1[[#Headers],[Male]]</f>
        <v>:Male</v>
      </c>
      <c r="P401" s="22" t="n">
        <v>400</v>
      </c>
      <c r="Q401" s="22" t="str">
        <f aca="false">IFERROR(VLOOKUP(P$1&amp;":"&amp;P401,'Finish order'!$C:$K,6,FALSE()),"")</f>
        <v/>
      </c>
      <c r="R401" s="22" t="str">
        <f aca="false">IFERROR(VLOOKUP(P$1&amp;":"&amp;P401,'Finish order'!$C:$K,9,FALSE()),"")</f>
        <v/>
      </c>
      <c r="S401" s="22" t="str">
        <f aca="false">IFERROR(VLOOKUP(P$1&amp;":"&amp;P401,'Finish order'!$C:$K,7,FALSE()),"")</f>
        <v/>
      </c>
      <c r="T401" s="30" t="str">
        <f aca="false">IFERROR(VLOOKUP(P$1&amp;":"&amp;P401,'Finish order'!$C:$K,5,FALSE()),"")</f>
        <v/>
      </c>
      <c r="U401" s="22" t="str">
        <f aca="false">IFERROR(VLOOKUP(P$1&amp;":"&amp;P401,'Finish order'!$C:$K,4,FALSE()),"")</f>
        <v/>
      </c>
      <c r="V401" s="31" t="str">
        <f aca="false" t="array" ref="V401:V401">IFERROR(SMALL(IF($S$2:$S1310=S401,$P$2:$P$911*1.001),1),"")</f>
        <v/>
      </c>
      <c r="W401" s="31" t="str">
        <f aca="false" t="array" ref="W401:W401">IFERROR(SMALL(IF($S$2:$S1310=S401,$P$2:$P$911*1.0001),2),"")</f>
        <v/>
      </c>
      <c r="X401" s="31" t="str">
        <f aca="false" t="array" ref="X401:X401">IFERROR(SMALL(IF($S$2:$S1310=S401,$P$2:$P$911*1.00001),3),"")</f>
        <v/>
      </c>
      <c r="Y401" s="31" t="str">
        <f aca="false" t="array" ref="Y401:Y401">IFERROR(SMALL(IF($S$2:$S1310=S401,$P$2:$P$911*1.000001),4),"")</f>
        <v/>
      </c>
      <c r="Z401" s="31" t="str">
        <f aca="false">IF(P401&lt;&gt;"", IF(COUNT(V401:Y401)=4, SUM(V401:Y401), "No"), "")</f>
        <v>No</v>
      </c>
      <c r="AA401" s="31" t="str">
        <f aca="false">IF(P401&lt;&gt;"", IF(COUNT(V401:X401)=3, SUM(V401:X401), "No"), "")</f>
        <v>No</v>
      </c>
      <c r="AB401" s="31" t="str">
        <f aca="false">IF(P401&lt;&gt;"", IF(COUNT(V401:W401)=2, SUM(V401:W401), "No"), "")</f>
        <v>No</v>
      </c>
      <c r="AC401" s="31" t="str">
        <f aca="false">Table4[[#This Row],[Club]]&amp;":"&amp;Table4[[#Headers],[Female]]</f>
        <v>:Female</v>
      </c>
    </row>
    <row r="402" customFormat="false" ht="15" hidden="false" customHeight="false" outlineLevel="0" collapsed="false">
      <c r="A402" s="22" t="n">
        <v>401</v>
      </c>
      <c r="B402" s="22" t="str">
        <f aca="false">IFERROR(VLOOKUP($A$1&amp;":"&amp;A402,'Finish order'!C:K,6,FALSE()),"")</f>
        <v/>
      </c>
      <c r="C402" s="22" t="str">
        <f aca="false">IFERROR(VLOOKUP(A$1&amp;":"&amp;A402,'Finish order'!$C:$K,9,FALSE()),"")</f>
        <v/>
      </c>
      <c r="D402" s="22" t="str">
        <f aca="false">IFERROR(VLOOKUP(A$1&amp;":"&amp;A402,'Finish order'!$C:$K,7,FALSE()),"")</f>
        <v/>
      </c>
      <c r="E402" s="30" t="str">
        <f aca="false">IFERROR(VLOOKUP($A$1&amp;":"&amp;A402,'Finish order'!C:K,5,FALSE()),"")</f>
        <v/>
      </c>
      <c r="F402" s="22" t="str">
        <f aca="false">IFERROR(VLOOKUP($A$1&amp;":"&amp;A402,'Finish order'!C:K,4,FALSE()),"")</f>
        <v/>
      </c>
      <c r="G402" s="31" t="str">
        <f aca="false" t="array" ref="G402:G402">IFERROR(SMALL(IF($D$2:$D1311=D402,$A$2:$A$911*1.001),1),"")</f>
        <v/>
      </c>
      <c r="H402" s="31" t="str">
        <f aca="false" t="array" ref="H402:H402">IFERROR(SMALL(IF($D$2:$D1311=D402,$A$2:$A$911*1.0001),2),"")</f>
        <v/>
      </c>
      <c r="I402" s="31" t="str">
        <f aca="false" t="array" ref="I402:I402">IFERROR(SMALL(IF($D$2:$D1311=D402,$A$2:$A$911*1.00001),3),"")</f>
        <v/>
      </c>
      <c r="J402" s="31" t="str">
        <f aca="false" t="array" ref="J402:J402">IFERROR(SMALL(IF($D$2:$D1311=D402,$A$2:$A$911*1.000001),4),"")</f>
        <v/>
      </c>
      <c r="K402" s="31" t="str">
        <f aca="false">IF(A402&lt;&gt;"", IF(COUNT(G402:J402)=4, SUM(G402:J402), "No"), "")</f>
        <v>No</v>
      </c>
      <c r="L402" s="31" t="str">
        <f aca="false">IF(A402&lt;&gt;"", IF(COUNT(G402:I402)=3, SUM(G402:I402), "No"), "")</f>
        <v>No</v>
      </c>
      <c r="M402" s="31" t="str">
        <f aca="false">IF(A402&lt;&gt;"", IF(COUNT(G402:H402)=2, SUM(G402:H402), "No"), "")</f>
        <v>No</v>
      </c>
      <c r="N402" s="31" t="str">
        <f aca="false">Table1[[#This Row],[Club]]&amp;":"&amp;Table1[[#Headers],[Male]]</f>
        <v>:Male</v>
      </c>
      <c r="P402" s="22" t="n">
        <v>401</v>
      </c>
      <c r="Q402" s="22" t="str">
        <f aca="false">IFERROR(VLOOKUP(P$1&amp;":"&amp;P402,'Finish order'!$C:$K,6,FALSE()),"")</f>
        <v/>
      </c>
      <c r="R402" s="22" t="str">
        <f aca="false">IFERROR(VLOOKUP(P$1&amp;":"&amp;P402,'Finish order'!$C:$K,9,FALSE()),"")</f>
        <v/>
      </c>
      <c r="S402" s="22" t="str">
        <f aca="false">IFERROR(VLOOKUP(P$1&amp;":"&amp;P402,'Finish order'!$C:$K,7,FALSE()),"")</f>
        <v/>
      </c>
      <c r="T402" s="30" t="str">
        <f aca="false">IFERROR(VLOOKUP(P$1&amp;":"&amp;P402,'Finish order'!$C:$K,5,FALSE()),"")</f>
        <v/>
      </c>
      <c r="U402" s="22" t="str">
        <f aca="false">IFERROR(VLOOKUP(P$1&amp;":"&amp;P402,'Finish order'!$C:$K,4,FALSE()),"")</f>
        <v/>
      </c>
      <c r="V402" s="31" t="str">
        <f aca="false" t="array" ref="V402:V402">IFERROR(SMALL(IF($S$2:$S1311=S402,$P$2:$P$911*1.001),1),"")</f>
        <v/>
      </c>
      <c r="W402" s="31" t="str">
        <f aca="false" t="array" ref="W402:W402">IFERROR(SMALL(IF($S$2:$S1311=S402,$P$2:$P$911*1.0001),2),"")</f>
        <v/>
      </c>
      <c r="X402" s="31" t="str">
        <f aca="false" t="array" ref="X402:X402">IFERROR(SMALL(IF($S$2:$S1311=S402,$P$2:$P$911*1.00001),3),"")</f>
        <v/>
      </c>
      <c r="Y402" s="31" t="str">
        <f aca="false" t="array" ref="Y402:Y402">IFERROR(SMALL(IF($S$2:$S1311=S402,$P$2:$P$911*1.000001),4),"")</f>
        <v/>
      </c>
      <c r="Z402" s="31" t="str">
        <f aca="false">IF(P402&lt;&gt;"", IF(COUNT(V402:Y402)=4, SUM(V402:Y402), "No"), "")</f>
        <v>No</v>
      </c>
      <c r="AA402" s="31" t="str">
        <f aca="false">IF(P402&lt;&gt;"", IF(COUNT(V402:X402)=3, SUM(V402:X402), "No"), "")</f>
        <v>No</v>
      </c>
      <c r="AB402" s="31" t="str">
        <f aca="false">IF(P402&lt;&gt;"", IF(COUNT(V402:W402)=2, SUM(V402:W402), "No"), "")</f>
        <v>No</v>
      </c>
      <c r="AC402" s="31" t="str">
        <f aca="false">Table4[[#This Row],[Club]]&amp;":"&amp;Table4[[#Headers],[Female]]</f>
        <v>:Female</v>
      </c>
    </row>
    <row r="403" customFormat="false" ht="15" hidden="false" customHeight="false" outlineLevel="0" collapsed="false">
      <c r="A403" s="22" t="n">
        <v>402</v>
      </c>
      <c r="B403" s="22" t="str">
        <f aca="false">IFERROR(VLOOKUP($A$1&amp;":"&amp;A403,'Finish order'!C:K,6,FALSE()),"")</f>
        <v/>
      </c>
      <c r="C403" s="22" t="str">
        <f aca="false">IFERROR(VLOOKUP(A$1&amp;":"&amp;A403,'Finish order'!$C:$K,9,FALSE()),"")</f>
        <v/>
      </c>
      <c r="D403" s="22" t="str">
        <f aca="false">IFERROR(VLOOKUP(A$1&amp;":"&amp;A403,'Finish order'!$C:$K,7,FALSE()),"")</f>
        <v/>
      </c>
      <c r="E403" s="30" t="str">
        <f aca="false">IFERROR(VLOOKUP($A$1&amp;":"&amp;A403,'Finish order'!C:K,5,FALSE()),"")</f>
        <v/>
      </c>
      <c r="F403" s="22" t="str">
        <f aca="false">IFERROR(VLOOKUP($A$1&amp;":"&amp;A403,'Finish order'!C:K,4,FALSE()),"")</f>
        <v/>
      </c>
      <c r="G403" s="31" t="str">
        <f aca="false" t="array" ref="G403:G403">IFERROR(SMALL(IF($D$2:$D1312=D403,$A$2:$A$911*1.001),1),"")</f>
        <v/>
      </c>
      <c r="H403" s="31" t="str">
        <f aca="false" t="array" ref="H403:H403">IFERROR(SMALL(IF($D$2:$D1312=D403,$A$2:$A$911*1.0001),2),"")</f>
        <v/>
      </c>
      <c r="I403" s="31" t="str">
        <f aca="false" t="array" ref="I403:I403">IFERROR(SMALL(IF($D$2:$D1312=D403,$A$2:$A$911*1.00001),3),"")</f>
        <v/>
      </c>
      <c r="J403" s="31" t="str">
        <f aca="false" t="array" ref="J403:J403">IFERROR(SMALL(IF($D$2:$D1312=D403,$A$2:$A$911*1.000001),4),"")</f>
        <v/>
      </c>
      <c r="K403" s="31" t="str">
        <f aca="false">IF(A403&lt;&gt;"", IF(COUNT(G403:J403)=4, SUM(G403:J403), "No"), "")</f>
        <v>No</v>
      </c>
      <c r="L403" s="31" t="str">
        <f aca="false">IF(A403&lt;&gt;"", IF(COUNT(G403:I403)=3, SUM(G403:I403), "No"), "")</f>
        <v>No</v>
      </c>
      <c r="M403" s="31" t="str">
        <f aca="false">IF(A403&lt;&gt;"", IF(COUNT(G403:H403)=2, SUM(G403:H403), "No"), "")</f>
        <v>No</v>
      </c>
      <c r="N403" s="31" t="str">
        <f aca="false">Table1[[#This Row],[Club]]&amp;":"&amp;Table1[[#Headers],[Male]]</f>
        <v>:Male</v>
      </c>
      <c r="P403" s="22" t="n">
        <v>402</v>
      </c>
      <c r="Q403" s="22" t="str">
        <f aca="false">IFERROR(VLOOKUP(P$1&amp;":"&amp;P403,'Finish order'!$C:$K,6,FALSE()),"")</f>
        <v/>
      </c>
      <c r="R403" s="22" t="str">
        <f aca="false">IFERROR(VLOOKUP(P$1&amp;":"&amp;P403,'Finish order'!$C:$K,9,FALSE()),"")</f>
        <v/>
      </c>
      <c r="S403" s="22" t="str">
        <f aca="false">IFERROR(VLOOKUP(P$1&amp;":"&amp;P403,'Finish order'!$C:$K,7,FALSE()),"")</f>
        <v/>
      </c>
      <c r="T403" s="30" t="str">
        <f aca="false">IFERROR(VLOOKUP(P$1&amp;":"&amp;P403,'Finish order'!$C:$K,5,FALSE()),"")</f>
        <v/>
      </c>
      <c r="U403" s="22" t="str">
        <f aca="false">IFERROR(VLOOKUP(P$1&amp;":"&amp;P403,'Finish order'!$C:$K,4,FALSE()),"")</f>
        <v/>
      </c>
      <c r="V403" s="31" t="str">
        <f aca="false" t="array" ref="V403:V403">IFERROR(SMALL(IF($S$2:$S1312=S403,$P$2:$P$911*1.001),1),"")</f>
        <v/>
      </c>
      <c r="W403" s="31" t="str">
        <f aca="false" t="array" ref="W403:W403">IFERROR(SMALL(IF($S$2:$S1312=S403,$P$2:$P$911*1.0001),2),"")</f>
        <v/>
      </c>
      <c r="X403" s="31" t="str">
        <f aca="false" t="array" ref="X403:X403">IFERROR(SMALL(IF($S$2:$S1312=S403,$P$2:$P$911*1.00001),3),"")</f>
        <v/>
      </c>
      <c r="Y403" s="31" t="str">
        <f aca="false" t="array" ref="Y403:Y403">IFERROR(SMALL(IF($S$2:$S1312=S403,$P$2:$P$911*1.000001),4),"")</f>
        <v/>
      </c>
      <c r="Z403" s="31" t="str">
        <f aca="false">IF(P403&lt;&gt;"", IF(COUNT(V403:Y403)=4, SUM(V403:Y403), "No"), "")</f>
        <v>No</v>
      </c>
      <c r="AA403" s="31" t="str">
        <f aca="false">IF(P403&lt;&gt;"", IF(COUNT(V403:X403)=3, SUM(V403:X403), "No"), "")</f>
        <v>No</v>
      </c>
      <c r="AB403" s="31" t="str">
        <f aca="false">IF(P403&lt;&gt;"", IF(COUNT(V403:W403)=2, SUM(V403:W403), "No"), "")</f>
        <v>No</v>
      </c>
      <c r="AC403" s="31" t="str">
        <f aca="false">Table4[[#This Row],[Club]]&amp;":"&amp;Table4[[#Headers],[Female]]</f>
        <v>:Female</v>
      </c>
    </row>
    <row r="404" customFormat="false" ht="15" hidden="false" customHeight="false" outlineLevel="0" collapsed="false">
      <c r="A404" s="22" t="n">
        <v>403</v>
      </c>
      <c r="B404" s="22" t="str">
        <f aca="false">IFERROR(VLOOKUP($A$1&amp;":"&amp;A404,'Finish order'!C:K,6,FALSE()),"")</f>
        <v/>
      </c>
      <c r="C404" s="22" t="str">
        <f aca="false">IFERROR(VLOOKUP(A$1&amp;":"&amp;A404,'Finish order'!$C:$K,9,FALSE()),"")</f>
        <v/>
      </c>
      <c r="D404" s="22" t="str">
        <f aca="false">IFERROR(VLOOKUP(A$1&amp;":"&amp;A404,'Finish order'!$C:$K,7,FALSE()),"")</f>
        <v/>
      </c>
      <c r="E404" s="30" t="str">
        <f aca="false">IFERROR(VLOOKUP($A$1&amp;":"&amp;A404,'Finish order'!C:K,5,FALSE()),"")</f>
        <v/>
      </c>
      <c r="F404" s="22" t="str">
        <f aca="false">IFERROR(VLOOKUP($A$1&amp;":"&amp;A404,'Finish order'!C:K,4,FALSE()),"")</f>
        <v/>
      </c>
      <c r="G404" s="31" t="str">
        <f aca="false" t="array" ref="G404:G404">IFERROR(SMALL(IF($D$2:$D1313=D404,$A$2:$A$911*1.001),1),"")</f>
        <v/>
      </c>
      <c r="H404" s="31" t="str">
        <f aca="false" t="array" ref="H404:H404">IFERROR(SMALL(IF($D$2:$D1313=D404,$A$2:$A$911*1.0001),2),"")</f>
        <v/>
      </c>
      <c r="I404" s="31" t="str">
        <f aca="false" t="array" ref="I404:I404">IFERROR(SMALL(IF($D$2:$D1313=D404,$A$2:$A$911*1.00001),3),"")</f>
        <v/>
      </c>
      <c r="J404" s="31" t="str">
        <f aca="false" t="array" ref="J404:J404">IFERROR(SMALL(IF($D$2:$D1313=D404,$A$2:$A$911*1.000001),4),"")</f>
        <v/>
      </c>
      <c r="K404" s="31" t="str">
        <f aca="false">IF(A404&lt;&gt;"", IF(COUNT(G404:J404)=4, SUM(G404:J404), "No"), "")</f>
        <v>No</v>
      </c>
      <c r="L404" s="31" t="str">
        <f aca="false">IF(A404&lt;&gt;"", IF(COUNT(G404:I404)=3, SUM(G404:I404), "No"), "")</f>
        <v>No</v>
      </c>
      <c r="M404" s="31" t="str">
        <f aca="false">IF(A404&lt;&gt;"", IF(COUNT(G404:H404)=2, SUM(G404:H404), "No"), "")</f>
        <v>No</v>
      </c>
      <c r="N404" s="31" t="str">
        <f aca="false">Table1[[#This Row],[Club]]&amp;":"&amp;Table1[[#Headers],[Male]]</f>
        <v>:Male</v>
      </c>
      <c r="P404" s="22" t="n">
        <v>403</v>
      </c>
      <c r="Q404" s="22" t="str">
        <f aca="false">IFERROR(VLOOKUP(P$1&amp;":"&amp;P404,'Finish order'!$C:$K,6,FALSE()),"")</f>
        <v/>
      </c>
      <c r="R404" s="22" t="str">
        <f aca="false">IFERROR(VLOOKUP(P$1&amp;":"&amp;P404,'Finish order'!$C:$K,9,FALSE()),"")</f>
        <v/>
      </c>
      <c r="S404" s="22" t="str">
        <f aca="false">IFERROR(VLOOKUP(P$1&amp;":"&amp;P404,'Finish order'!$C:$K,7,FALSE()),"")</f>
        <v/>
      </c>
      <c r="T404" s="30" t="str">
        <f aca="false">IFERROR(VLOOKUP(P$1&amp;":"&amp;P404,'Finish order'!$C:$K,5,FALSE()),"")</f>
        <v/>
      </c>
      <c r="U404" s="22" t="str">
        <f aca="false">IFERROR(VLOOKUP(P$1&amp;":"&amp;P404,'Finish order'!$C:$K,4,FALSE()),"")</f>
        <v/>
      </c>
      <c r="V404" s="31" t="str">
        <f aca="false" t="array" ref="V404:V404">IFERROR(SMALL(IF($S$2:$S1313=S404,$P$2:$P$911*1.001),1),"")</f>
        <v/>
      </c>
      <c r="W404" s="31" t="str">
        <f aca="false" t="array" ref="W404:W404">IFERROR(SMALL(IF($S$2:$S1313=S404,$P$2:$P$911*1.0001),2),"")</f>
        <v/>
      </c>
      <c r="X404" s="31" t="str">
        <f aca="false" t="array" ref="X404:X404">IFERROR(SMALL(IF($S$2:$S1313=S404,$P$2:$P$911*1.00001),3),"")</f>
        <v/>
      </c>
      <c r="Y404" s="31" t="str">
        <f aca="false" t="array" ref="Y404:Y404">IFERROR(SMALL(IF($S$2:$S1313=S404,$P$2:$P$911*1.000001),4),"")</f>
        <v/>
      </c>
      <c r="Z404" s="31" t="str">
        <f aca="false">IF(P404&lt;&gt;"", IF(COUNT(V404:Y404)=4, SUM(V404:Y404), "No"), "")</f>
        <v>No</v>
      </c>
      <c r="AA404" s="31" t="str">
        <f aca="false">IF(P404&lt;&gt;"", IF(COUNT(V404:X404)=3, SUM(V404:X404), "No"), "")</f>
        <v>No</v>
      </c>
      <c r="AB404" s="31" t="str">
        <f aca="false">IF(P404&lt;&gt;"", IF(COUNT(V404:W404)=2, SUM(V404:W404), "No"), "")</f>
        <v>No</v>
      </c>
      <c r="AC404" s="31" t="str">
        <f aca="false">Table4[[#This Row],[Club]]&amp;":"&amp;Table4[[#Headers],[Female]]</f>
        <v>:Female</v>
      </c>
    </row>
    <row r="405" customFormat="false" ht="15" hidden="false" customHeight="false" outlineLevel="0" collapsed="false">
      <c r="A405" s="22" t="n">
        <v>404</v>
      </c>
      <c r="B405" s="22" t="str">
        <f aca="false">IFERROR(VLOOKUP($A$1&amp;":"&amp;A405,'Finish order'!C:K,6,FALSE()),"")</f>
        <v/>
      </c>
      <c r="C405" s="22" t="str">
        <f aca="false">IFERROR(VLOOKUP(A$1&amp;":"&amp;A405,'Finish order'!$C:$K,9,FALSE()),"")</f>
        <v/>
      </c>
      <c r="D405" s="22" t="str">
        <f aca="false">IFERROR(VLOOKUP(A$1&amp;":"&amp;A405,'Finish order'!$C:$K,7,FALSE()),"")</f>
        <v/>
      </c>
      <c r="E405" s="30" t="str">
        <f aca="false">IFERROR(VLOOKUP($A$1&amp;":"&amp;A405,'Finish order'!C:K,5,FALSE()),"")</f>
        <v/>
      </c>
      <c r="F405" s="22" t="str">
        <f aca="false">IFERROR(VLOOKUP($A$1&amp;":"&amp;A405,'Finish order'!C:K,4,FALSE()),"")</f>
        <v/>
      </c>
      <c r="G405" s="31" t="str">
        <f aca="false" t="array" ref="G405:G405">IFERROR(SMALL(IF($D$2:$D1314=D405,$A$2:$A$911*1.001),1),"")</f>
        <v/>
      </c>
      <c r="H405" s="31" t="str">
        <f aca="false" t="array" ref="H405:H405">IFERROR(SMALL(IF($D$2:$D1314=D405,$A$2:$A$911*1.0001),2),"")</f>
        <v/>
      </c>
      <c r="I405" s="31" t="str">
        <f aca="false" t="array" ref="I405:I405">IFERROR(SMALL(IF($D$2:$D1314=D405,$A$2:$A$911*1.00001),3),"")</f>
        <v/>
      </c>
      <c r="J405" s="31" t="str">
        <f aca="false" t="array" ref="J405:J405">IFERROR(SMALL(IF($D$2:$D1314=D405,$A$2:$A$911*1.000001),4),"")</f>
        <v/>
      </c>
      <c r="K405" s="31" t="str">
        <f aca="false">IF(A405&lt;&gt;"", IF(COUNT(G405:J405)=4, SUM(G405:J405), "No"), "")</f>
        <v>No</v>
      </c>
      <c r="L405" s="31" t="str">
        <f aca="false">IF(A405&lt;&gt;"", IF(COUNT(G405:I405)=3, SUM(G405:I405), "No"), "")</f>
        <v>No</v>
      </c>
      <c r="M405" s="31" t="str">
        <f aca="false">IF(A405&lt;&gt;"", IF(COUNT(G405:H405)=2, SUM(G405:H405), "No"), "")</f>
        <v>No</v>
      </c>
      <c r="N405" s="31" t="str">
        <f aca="false">Table1[[#This Row],[Club]]&amp;":"&amp;Table1[[#Headers],[Male]]</f>
        <v>:Male</v>
      </c>
      <c r="P405" s="22" t="n">
        <v>404</v>
      </c>
      <c r="Q405" s="22" t="str">
        <f aca="false">IFERROR(VLOOKUP(P$1&amp;":"&amp;P405,'Finish order'!$C:$K,6,FALSE()),"")</f>
        <v/>
      </c>
      <c r="R405" s="22" t="str">
        <f aca="false">IFERROR(VLOOKUP(P$1&amp;":"&amp;P405,'Finish order'!$C:$K,9,FALSE()),"")</f>
        <v/>
      </c>
      <c r="S405" s="22" t="str">
        <f aca="false">IFERROR(VLOOKUP(P$1&amp;":"&amp;P405,'Finish order'!$C:$K,7,FALSE()),"")</f>
        <v/>
      </c>
      <c r="T405" s="30" t="str">
        <f aca="false">IFERROR(VLOOKUP(P$1&amp;":"&amp;P405,'Finish order'!$C:$K,5,FALSE()),"")</f>
        <v/>
      </c>
      <c r="U405" s="22" t="str">
        <f aca="false">IFERROR(VLOOKUP(P$1&amp;":"&amp;P405,'Finish order'!$C:$K,4,FALSE()),"")</f>
        <v/>
      </c>
      <c r="V405" s="31" t="str">
        <f aca="false" t="array" ref="V405:V405">IFERROR(SMALL(IF($S$2:$S1314=S405,$P$2:$P$911*1.001),1),"")</f>
        <v/>
      </c>
      <c r="W405" s="31" t="str">
        <f aca="false" t="array" ref="W405:W405">IFERROR(SMALL(IF($S$2:$S1314=S405,$P$2:$P$911*1.0001),2),"")</f>
        <v/>
      </c>
      <c r="X405" s="31" t="str">
        <f aca="false" t="array" ref="X405:X405">IFERROR(SMALL(IF($S$2:$S1314=S405,$P$2:$P$911*1.00001),3),"")</f>
        <v/>
      </c>
      <c r="Y405" s="31" t="str">
        <f aca="false" t="array" ref="Y405:Y405">IFERROR(SMALL(IF($S$2:$S1314=S405,$P$2:$P$911*1.000001),4),"")</f>
        <v/>
      </c>
      <c r="Z405" s="31" t="str">
        <f aca="false">IF(P405&lt;&gt;"", IF(COUNT(V405:Y405)=4, SUM(V405:Y405), "No"), "")</f>
        <v>No</v>
      </c>
      <c r="AA405" s="31" t="str">
        <f aca="false">IF(P405&lt;&gt;"", IF(COUNT(V405:X405)=3, SUM(V405:X405), "No"), "")</f>
        <v>No</v>
      </c>
      <c r="AB405" s="31" t="str">
        <f aca="false">IF(P405&lt;&gt;"", IF(COUNT(V405:W405)=2, SUM(V405:W405), "No"), "")</f>
        <v>No</v>
      </c>
      <c r="AC405" s="31" t="str">
        <f aca="false">Table4[[#This Row],[Club]]&amp;":"&amp;Table4[[#Headers],[Female]]</f>
        <v>:Female</v>
      </c>
    </row>
    <row r="406" customFormat="false" ht="15" hidden="false" customHeight="false" outlineLevel="0" collapsed="false">
      <c r="A406" s="22" t="n">
        <v>405</v>
      </c>
      <c r="B406" s="22" t="str">
        <f aca="false">IFERROR(VLOOKUP($A$1&amp;":"&amp;A406,'Finish order'!C:K,6,FALSE()),"")</f>
        <v/>
      </c>
      <c r="C406" s="22" t="str">
        <f aca="false">IFERROR(VLOOKUP(A$1&amp;":"&amp;A406,'Finish order'!$C:$K,9,FALSE()),"")</f>
        <v/>
      </c>
      <c r="D406" s="22" t="str">
        <f aca="false">IFERROR(VLOOKUP(A$1&amp;":"&amp;A406,'Finish order'!$C:$K,7,FALSE()),"")</f>
        <v/>
      </c>
      <c r="E406" s="30" t="str">
        <f aca="false">IFERROR(VLOOKUP($A$1&amp;":"&amp;A406,'Finish order'!C:K,5,FALSE()),"")</f>
        <v/>
      </c>
      <c r="F406" s="22" t="str">
        <f aca="false">IFERROR(VLOOKUP($A$1&amp;":"&amp;A406,'Finish order'!C:K,4,FALSE()),"")</f>
        <v/>
      </c>
      <c r="G406" s="31" t="str">
        <f aca="false" t="array" ref="G406:G406">IFERROR(SMALL(IF($D$2:$D1315=D406,$A$2:$A$911*1.001),1),"")</f>
        <v/>
      </c>
      <c r="H406" s="31" t="str">
        <f aca="false" t="array" ref="H406:H406">IFERROR(SMALL(IF($D$2:$D1315=D406,$A$2:$A$911*1.0001),2),"")</f>
        <v/>
      </c>
      <c r="I406" s="31" t="str">
        <f aca="false" t="array" ref="I406:I406">IFERROR(SMALL(IF($D$2:$D1315=D406,$A$2:$A$911*1.00001),3),"")</f>
        <v/>
      </c>
      <c r="J406" s="31" t="str">
        <f aca="false" t="array" ref="J406:J406">IFERROR(SMALL(IF($D$2:$D1315=D406,$A$2:$A$911*1.000001),4),"")</f>
        <v/>
      </c>
      <c r="K406" s="31" t="str">
        <f aca="false">IF(A406&lt;&gt;"", IF(COUNT(G406:J406)=4, SUM(G406:J406), "No"), "")</f>
        <v>No</v>
      </c>
      <c r="L406" s="31" t="str">
        <f aca="false">IF(A406&lt;&gt;"", IF(COUNT(G406:I406)=3, SUM(G406:I406), "No"), "")</f>
        <v>No</v>
      </c>
      <c r="M406" s="31" t="str">
        <f aca="false">IF(A406&lt;&gt;"", IF(COUNT(G406:H406)=2, SUM(G406:H406), "No"), "")</f>
        <v>No</v>
      </c>
      <c r="N406" s="31" t="str">
        <f aca="false">Table1[[#This Row],[Club]]&amp;":"&amp;Table1[[#Headers],[Male]]</f>
        <v>:Male</v>
      </c>
      <c r="P406" s="22" t="n">
        <v>405</v>
      </c>
      <c r="Q406" s="22" t="str">
        <f aca="false">IFERROR(VLOOKUP(P$1&amp;":"&amp;P406,'Finish order'!$C:$K,6,FALSE()),"")</f>
        <v/>
      </c>
      <c r="R406" s="22" t="str">
        <f aca="false">IFERROR(VLOOKUP(P$1&amp;":"&amp;P406,'Finish order'!$C:$K,9,FALSE()),"")</f>
        <v/>
      </c>
      <c r="S406" s="22" t="str">
        <f aca="false">IFERROR(VLOOKUP(P$1&amp;":"&amp;P406,'Finish order'!$C:$K,7,FALSE()),"")</f>
        <v/>
      </c>
      <c r="T406" s="30" t="str">
        <f aca="false">IFERROR(VLOOKUP(P$1&amp;":"&amp;P406,'Finish order'!$C:$K,5,FALSE()),"")</f>
        <v/>
      </c>
      <c r="U406" s="22" t="str">
        <f aca="false">IFERROR(VLOOKUP(P$1&amp;":"&amp;P406,'Finish order'!$C:$K,4,FALSE()),"")</f>
        <v/>
      </c>
      <c r="V406" s="31" t="str">
        <f aca="false" t="array" ref="V406:V406">IFERROR(SMALL(IF($S$2:$S1315=S406,$P$2:$P$911*1.001),1),"")</f>
        <v/>
      </c>
      <c r="W406" s="31" t="str">
        <f aca="false" t="array" ref="W406:W406">IFERROR(SMALL(IF($S$2:$S1315=S406,$P$2:$P$911*1.0001),2),"")</f>
        <v/>
      </c>
      <c r="X406" s="31" t="str">
        <f aca="false" t="array" ref="X406:X406">IFERROR(SMALL(IF($S$2:$S1315=S406,$P$2:$P$911*1.00001),3),"")</f>
        <v/>
      </c>
      <c r="Y406" s="31" t="str">
        <f aca="false" t="array" ref="Y406:Y406">IFERROR(SMALL(IF($S$2:$S1315=S406,$P$2:$P$911*1.000001),4),"")</f>
        <v/>
      </c>
      <c r="Z406" s="31" t="str">
        <f aca="false">IF(P406&lt;&gt;"", IF(COUNT(V406:Y406)=4, SUM(V406:Y406), "No"), "")</f>
        <v>No</v>
      </c>
      <c r="AA406" s="31" t="str">
        <f aca="false">IF(P406&lt;&gt;"", IF(COUNT(V406:X406)=3, SUM(V406:X406), "No"), "")</f>
        <v>No</v>
      </c>
      <c r="AB406" s="31" t="str">
        <f aca="false">IF(P406&lt;&gt;"", IF(COUNT(V406:W406)=2, SUM(V406:W406), "No"), "")</f>
        <v>No</v>
      </c>
      <c r="AC406" s="31" t="str">
        <f aca="false">Table4[[#This Row],[Club]]&amp;":"&amp;Table4[[#Headers],[Female]]</f>
        <v>:Female</v>
      </c>
    </row>
    <row r="407" customFormat="false" ht="15" hidden="false" customHeight="false" outlineLevel="0" collapsed="false">
      <c r="A407" s="22" t="n">
        <v>406</v>
      </c>
      <c r="B407" s="22" t="str">
        <f aca="false">IFERROR(VLOOKUP($A$1&amp;":"&amp;A407,'Finish order'!C:K,6,FALSE()),"")</f>
        <v/>
      </c>
      <c r="C407" s="22" t="str">
        <f aca="false">IFERROR(VLOOKUP(A$1&amp;":"&amp;A407,'Finish order'!$C:$K,9,FALSE()),"")</f>
        <v/>
      </c>
      <c r="D407" s="22" t="str">
        <f aca="false">IFERROR(VLOOKUP(A$1&amp;":"&amp;A407,'Finish order'!$C:$K,7,FALSE()),"")</f>
        <v/>
      </c>
      <c r="E407" s="30" t="str">
        <f aca="false">IFERROR(VLOOKUP($A$1&amp;":"&amp;A407,'Finish order'!C:K,5,FALSE()),"")</f>
        <v/>
      </c>
      <c r="F407" s="22" t="str">
        <f aca="false">IFERROR(VLOOKUP($A$1&amp;":"&amp;A407,'Finish order'!C:K,4,FALSE()),"")</f>
        <v/>
      </c>
      <c r="G407" s="31" t="str">
        <f aca="false" t="array" ref="G407:G407">IFERROR(SMALL(IF($D$2:$D1316=D407,$A$2:$A$911*1.001),1),"")</f>
        <v/>
      </c>
      <c r="H407" s="31" t="str">
        <f aca="false" t="array" ref="H407:H407">IFERROR(SMALL(IF($D$2:$D1316=D407,$A$2:$A$911*1.0001),2),"")</f>
        <v/>
      </c>
      <c r="I407" s="31" t="str">
        <f aca="false" t="array" ref="I407:I407">IFERROR(SMALL(IF($D$2:$D1316=D407,$A$2:$A$911*1.00001),3),"")</f>
        <v/>
      </c>
      <c r="J407" s="31" t="str">
        <f aca="false" t="array" ref="J407:J407">IFERROR(SMALL(IF($D$2:$D1316=D407,$A$2:$A$911*1.000001),4),"")</f>
        <v/>
      </c>
      <c r="K407" s="31" t="str">
        <f aca="false">IF(A407&lt;&gt;"", IF(COUNT(G407:J407)=4, SUM(G407:J407), "No"), "")</f>
        <v>No</v>
      </c>
      <c r="L407" s="31" t="str">
        <f aca="false">IF(A407&lt;&gt;"", IF(COUNT(G407:I407)=3, SUM(G407:I407), "No"), "")</f>
        <v>No</v>
      </c>
      <c r="M407" s="31" t="str">
        <f aca="false">IF(A407&lt;&gt;"", IF(COUNT(G407:H407)=2, SUM(G407:H407), "No"), "")</f>
        <v>No</v>
      </c>
      <c r="N407" s="31" t="str">
        <f aca="false">Table1[[#This Row],[Club]]&amp;":"&amp;Table1[[#Headers],[Male]]</f>
        <v>:Male</v>
      </c>
      <c r="P407" s="22" t="n">
        <v>406</v>
      </c>
      <c r="Q407" s="22" t="str">
        <f aca="false">IFERROR(VLOOKUP(P$1&amp;":"&amp;P407,'Finish order'!$C:$K,6,FALSE()),"")</f>
        <v/>
      </c>
      <c r="R407" s="22" t="str">
        <f aca="false">IFERROR(VLOOKUP(P$1&amp;":"&amp;P407,'Finish order'!$C:$K,9,FALSE()),"")</f>
        <v/>
      </c>
      <c r="S407" s="22" t="str">
        <f aca="false">IFERROR(VLOOKUP(P$1&amp;":"&amp;P407,'Finish order'!$C:$K,7,FALSE()),"")</f>
        <v/>
      </c>
      <c r="T407" s="30" t="str">
        <f aca="false">IFERROR(VLOOKUP(P$1&amp;":"&amp;P407,'Finish order'!$C:$K,5,FALSE()),"")</f>
        <v/>
      </c>
      <c r="U407" s="22" t="str">
        <f aca="false">IFERROR(VLOOKUP(P$1&amp;":"&amp;P407,'Finish order'!$C:$K,4,FALSE()),"")</f>
        <v/>
      </c>
      <c r="V407" s="31" t="str">
        <f aca="false" t="array" ref="V407:V407">IFERROR(SMALL(IF($S$2:$S1316=S407,$P$2:$P$911*1.001),1),"")</f>
        <v/>
      </c>
      <c r="W407" s="31" t="str">
        <f aca="false" t="array" ref="W407:W407">IFERROR(SMALL(IF($S$2:$S1316=S407,$P$2:$P$911*1.0001),2),"")</f>
        <v/>
      </c>
      <c r="X407" s="31" t="str">
        <f aca="false" t="array" ref="X407:X407">IFERROR(SMALL(IF($S$2:$S1316=S407,$P$2:$P$911*1.00001),3),"")</f>
        <v/>
      </c>
      <c r="Y407" s="31" t="str">
        <f aca="false" t="array" ref="Y407:Y407">IFERROR(SMALL(IF($S$2:$S1316=S407,$P$2:$P$911*1.000001),4),"")</f>
        <v/>
      </c>
      <c r="Z407" s="31" t="str">
        <f aca="false">IF(P407&lt;&gt;"", IF(COUNT(V407:Y407)=4, SUM(V407:Y407), "No"), "")</f>
        <v>No</v>
      </c>
      <c r="AA407" s="31" t="str">
        <f aca="false">IF(P407&lt;&gt;"", IF(COUNT(V407:X407)=3, SUM(V407:X407), "No"), "")</f>
        <v>No</v>
      </c>
      <c r="AB407" s="31" t="str">
        <f aca="false">IF(P407&lt;&gt;"", IF(COUNT(V407:W407)=2, SUM(V407:W407), "No"), "")</f>
        <v>No</v>
      </c>
      <c r="AC407" s="31" t="str">
        <f aca="false">Table4[[#This Row],[Club]]&amp;":"&amp;Table4[[#Headers],[Female]]</f>
        <v>:Female</v>
      </c>
    </row>
    <row r="408" customFormat="false" ht="15" hidden="false" customHeight="false" outlineLevel="0" collapsed="false">
      <c r="A408" s="22" t="n">
        <v>407</v>
      </c>
      <c r="B408" s="22" t="str">
        <f aca="false">IFERROR(VLOOKUP($A$1&amp;":"&amp;A408,'Finish order'!C:K,6,FALSE()),"")</f>
        <v/>
      </c>
      <c r="C408" s="22" t="str">
        <f aca="false">IFERROR(VLOOKUP(A$1&amp;":"&amp;A408,'Finish order'!$C:$K,9,FALSE()),"")</f>
        <v/>
      </c>
      <c r="D408" s="22" t="str">
        <f aca="false">IFERROR(VLOOKUP(A$1&amp;":"&amp;A408,'Finish order'!$C:$K,7,FALSE()),"")</f>
        <v/>
      </c>
      <c r="E408" s="30" t="str">
        <f aca="false">IFERROR(VLOOKUP($A$1&amp;":"&amp;A408,'Finish order'!C:K,5,FALSE()),"")</f>
        <v/>
      </c>
      <c r="F408" s="22" t="str">
        <f aca="false">IFERROR(VLOOKUP($A$1&amp;":"&amp;A408,'Finish order'!C:K,4,FALSE()),"")</f>
        <v/>
      </c>
      <c r="G408" s="31" t="str">
        <f aca="false" t="array" ref="G408:G408">IFERROR(SMALL(IF($D$2:$D1317=D408,$A$2:$A$911*1.001),1),"")</f>
        <v/>
      </c>
      <c r="H408" s="31" t="str">
        <f aca="false" t="array" ref="H408:H408">IFERROR(SMALL(IF($D$2:$D1317=D408,$A$2:$A$911*1.0001),2),"")</f>
        <v/>
      </c>
      <c r="I408" s="31" t="str">
        <f aca="false" t="array" ref="I408:I408">IFERROR(SMALL(IF($D$2:$D1317=D408,$A$2:$A$911*1.00001),3),"")</f>
        <v/>
      </c>
      <c r="J408" s="31" t="str">
        <f aca="false" t="array" ref="J408:J408">IFERROR(SMALL(IF($D$2:$D1317=D408,$A$2:$A$911*1.000001),4),"")</f>
        <v/>
      </c>
      <c r="K408" s="31" t="str">
        <f aca="false">IF(A408&lt;&gt;"", IF(COUNT(G408:J408)=4, SUM(G408:J408), "No"), "")</f>
        <v>No</v>
      </c>
      <c r="L408" s="31" t="str">
        <f aca="false">IF(A408&lt;&gt;"", IF(COUNT(G408:I408)=3, SUM(G408:I408), "No"), "")</f>
        <v>No</v>
      </c>
      <c r="M408" s="31" t="str">
        <f aca="false">IF(A408&lt;&gt;"", IF(COUNT(G408:H408)=2, SUM(G408:H408), "No"), "")</f>
        <v>No</v>
      </c>
      <c r="N408" s="31" t="str">
        <f aca="false">Table1[[#This Row],[Club]]&amp;":"&amp;Table1[[#Headers],[Male]]</f>
        <v>:Male</v>
      </c>
      <c r="P408" s="22" t="n">
        <v>407</v>
      </c>
      <c r="Q408" s="22" t="str">
        <f aca="false">IFERROR(VLOOKUP(P$1&amp;":"&amp;P408,'Finish order'!$C:$K,6,FALSE()),"")</f>
        <v/>
      </c>
      <c r="R408" s="22" t="str">
        <f aca="false">IFERROR(VLOOKUP(P$1&amp;":"&amp;P408,'Finish order'!$C:$K,9,FALSE()),"")</f>
        <v/>
      </c>
      <c r="S408" s="22" t="str">
        <f aca="false">IFERROR(VLOOKUP(P$1&amp;":"&amp;P408,'Finish order'!$C:$K,7,FALSE()),"")</f>
        <v/>
      </c>
      <c r="T408" s="30" t="str">
        <f aca="false">IFERROR(VLOOKUP(P$1&amp;":"&amp;P408,'Finish order'!$C:$K,5,FALSE()),"")</f>
        <v/>
      </c>
      <c r="U408" s="22" t="str">
        <f aca="false">IFERROR(VLOOKUP(P$1&amp;":"&amp;P408,'Finish order'!$C:$K,4,FALSE()),"")</f>
        <v/>
      </c>
      <c r="V408" s="31" t="str">
        <f aca="false" t="array" ref="V408:V408">IFERROR(SMALL(IF($S$2:$S1317=S408,$P$2:$P$911*1.001),1),"")</f>
        <v/>
      </c>
      <c r="W408" s="31" t="str">
        <f aca="false" t="array" ref="W408:W408">IFERROR(SMALL(IF($S$2:$S1317=S408,$P$2:$P$911*1.0001),2),"")</f>
        <v/>
      </c>
      <c r="X408" s="31" t="str">
        <f aca="false" t="array" ref="X408:X408">IFERROR(SMALL(IF($S$2:$S1317=S408,$P$2:$P$911*1.00001),3),"")</f>
        <v/>
      </c>
      <c r="Y408" s="31" t="str">
        <f aca="false" t="array" ref="Y408:Y408">IFERROR(SMALL(IF($S$2:$S1317=S408,$P$2:$P$911*1.000001),4),"")</f>
        <v/>
      </c>
      <c r="Z408" s="31" t="str">
        <f aca="false">IF(P408&lt;&gt;"", IF(COUNT(V408:Y408)=4, SUM(V408:Y408), "No"), "")</f>
        <v>No</v>
      </c>
      <c r="AA408" s="31" t="str">
        <f aca="false">IF(P408&lt;&gt;"", IF(COUNT(V408:X408)=3, SUM(V408:X408), "No"), "")</f>
        <v>No</v>
      </c>
      <c r="AB408" s="31" t="str">
        <f aca="false">IF(P408&lt;&gt;"", IF(COUNT(V408:W408)=2, SUM(V408:W408), "No"), "")</f>
        <v>No</v>
      </c>
      <c r="AC408" s="31" t="str">
        <f aca="false">Table4[[#This Row],[Club]]&amp;":"&amp;Table4[[#Headers],[Female]]</f>
        <v>:Female</v>
      </c>
    </row>
    <row r="409" customFormat="false" ht="15" hidden="false" customHeight="false" outlineLevel="0" collapsed="false">
      <c r="A409" s="22" t="n">
        <v>408</v>
      </c>
      <c r="B409" s="22" t="str">
        <f aca="false">IFERROR(VLOOKUP($A$1&amp;":"&amp;A409,'Finish order'!C:K,6,FALSE()),"")</f>
        <v/>
      </c>
      <c r="C409" s="22" t="str">
        <f aca="false">IFERROR(VLOOKUP(A$1&amp;":"&amp;A409,'Finish order'!$C:$K,9,FALSE()),"")</f>
        <v/>
      </c>
      <c r="D409" s="22" t="str">
        <f aca="false">IFERROR(VLOOKUP(A$1&amp;":"&amp;A409,'Finish order'!$C:$K,7,FALSE()),"")</f>
        <v/>
      </c>
      <c r="E409" s="30" t="str">
        <f aca="false">IFERROR(VLOOKUP($A$1&amp;":"&amp;A409,'Finish order'!C:K,5,FALSE()),"")</f>
        <v/>
      </c>
      <c r="F409" s="22" t="str">
        <f aca="false">IFERROR(VLOOKUP($A$1&amp;":"&amp;A409,'Finish order'!C:K,4,FALSE()),"")</f>
        <v/>
      </c>
      <c r="G409" s="31" t="str">
        <f aca="false" t="array" ref="G409:G409">IFERROR(SMALL(IF($D$2:$D1318=D409,$A$2:$A$911*1.001),1),"")</f>
        <v/>
      </c>
      <c r="H409" s="31" t="str">
        <f aca="false" t="array" ref="H409:H409">IFERROR(SMALL(IF($D$2:$D1318=D409,$A$2:$A$911*1.0001),2),"")</f>
        <v/>
      </c>
      <c r="I409" s="31" t="str">
        <f aca="false" t="array" ref="I409:I409">IFERROR(SMALL(IF($D$2:$D1318=D409,$A$2:$A$911*1.00001),3),"")</f>
        <v/>
      </c>
      <c r="J409" s="31" t="str">
        <f aca="false" t="array" ref="J409:J409">IFERROR(SMALL(IF($D$2:$D1318=D409,$A$2:$A$911*1.000001),4),"")</f>
        <v/>
      </c>
      <c r="K409" s="31" t="str">
        <f aca="false">IF(A409&lt;&gt;"", IF(COUNT(G409:J409)=4, SUM(G409:J409), "No"), "")</f>
        <v>No</v>
      </c>
      <c r="L409" s="31" t="str">
        <f aca="false">IF(A409&lt;&gt;"", IF(COUNT(G409:I409)=3, SUM(G409:I409), "No"), "")</f>
        <v>No</v>
      </c>
      <c r="M409" s="31" t="str">
        <f aca="false">IF(A409&lt;&gt;"", IF(COUNT(G409:H409)=2, SUM(G409:H409), "No"), "")</f>
        <v>No</v>
      </c>
      <c r="N409" s="31" t="str">
        <f aca="false">Table1[[#This Row],[Club]]&amp;":"&amp;Table1[[#Headers],[Male]]</f>
        <v>:Male</v>
      </c>
      <c r="P409" s="22" t="n">
        <v>408</v>
      </c>
      <c r="Q409" s="22" t="str">
        <f aca="false">IFERROR(VLOOKUP(P$1&amp;":"&amp;P409,'Finish order'!$C:$K,6,FALSE()),"")</f>
        <v/>
      </c>
      <c r="R409" s="22" t="str">
        <f aca="false">IFERROR(VLOOKUP(P$1&amp;":"&amp;P409,'Finish order'!$C:$K,9,FALSE()),"")</f>
        <v/>
      </c>
      <c r="S409" s="22" t="str">
        <f aca="false">IFERROR(VLOOKUP(P$1&amp;":"&amp;P409,'Finish order'!$C:$K,7,FALSE()),"")</f>
        <v/>
      </c>
      <c r="T409" s="30" t="str">
        <f aca="false">IFERROR(VLOOKUP(P$1&amp;":"&amp;P409,'Finish order'!$C:$K,5,FALSE()),"")</f>
        <v/>
      </c>
      <c r="U409" s="22" t="str">
        <f aca="false">IFERROR(VLOOKUP(P$1&amp;":"&amp;P409,'Finish order'!$C:$K,4,FALSE()),"")</f>
        <v/>
      </c>
      <c r="V409" s="31" t="str">
        <f aca="false" t="array" ref="V409:V409">IFERROR(SMALL(IF($S$2:$S1318=S409,$P$2:$P$911*1.001),1),"")</f>
        <v/>
      </c>
      <c r="W409" s="31" t="str">
        <f aca="false" t="array" ref="W409:W409">IFERROR(SMALL(IF($S$2:$S1318=S409,$P$2:$P$911*1.0001),2),"")</f>
        <v/>
      </c>
      <c r="X409" s="31" t="str">
        <f aca="false" t="array" ref="X409:X409">IFERROR(SMALL(IF($S$2:$S1318=S409,$P$2:$P$911*1.00001),3),"")</f>
        <v/>
      </c>
      <c r="Y409" s="31" t="str">
        <f aca="false" t="array" ref="Y409:Y409">IFERROR(SMALL(IF($S$2:$S1318=S409,$P$2:$P$911*1.000001),4),"")</f>
        <v/>
      </c>
      <c r="Z409" s="31" t="str">
        <f aca="false">IF(P409&lt;&gt;"", IF(COUNT(V409:Y409)=4, SUM(V409:Y409), "No"), "")</f>
        <v>No</v>
      </c>
      <c r="AA409" s="31" t="str">
        <f aca="false">IF(P409&lt;&gt;"", IF(COUNT(V409:X409)=3, SUM(V409:X409), "No"), "")</f>
        <v>No</v>
      </c>
      <c r="AB409" s="31" t="str">
        <f aca="false">IF(P409&lt;&gt;"", IF(COUNT(V409:W409)=2, SUM(V409:W409), "No"), "")</f>
        <v>No</v>
      </c>
      <c r="AC409" s="31" t="str">
        <f aca="false">Table4[[#This Row],[Club]]&amp;":"&amp;Table4[[#Headers],[Female]]</f>
        <v>:Female</v>
      </c>
    </row>
    <row r="410" customFormat="false" ht="15" hidden="false" customHeight="false" outlineLevel="0" collapsed="false">
      <c r="A410" s="22" t="n">
        <v>409</v>
      </c>
      <c r="B410" s="22" t="str">
        <f aca="false">IFERROR(VLOOKUP($A$1&amp;":"&amp;A410,'Finish order'!C:K,6,FALSE()),"")</f>
        <v/>
      </c>
      <c r="C410" s="22" t="str">
        <f aca="false">IFERROR(VLOOKUP(A$1&amp;":"&amp;A410,'Finish order'!$C:$K,9,FALSE()),"")</f>
        <v/>
      </c>
      <c r="D410" s="22" t="str">
        <f aca="false">IFERROR(VLOOKUP(A$1&amp;":"&amp;A410,'Finish order'!$C:$K,7,FALSE()),"")</f>
        <v/>
      </c>
      <c r="E410" s="30" t="str">
        <f aca="false">IFERROR(VLOOKUP($A$1&amp;":"&amp;A410,'Finish order'!C:K,5,FALSE()),"")</f>
        <v/>
      </c>
      <c r="F410" s="22" t="str">
        <f aca="false">IFERROR(VLOOKUP($A$1&amp;":"&amp;A410,'Finish order'!C:K,4,FALSE()),"")</f>
        <v/>
      </c>
      <c r="G410" s="31" t="str">
        <f aca="false" t="array" ref="G410:G410">IFERROR(SMALL(IF($D$2:$D1319=D410,$A$2:$A$911*1.001),1),"")</f>
        <v/>
      </c>
      <c r="H410" s="31" t="str">
        <f aca="false" t="array" ref="H410:H410">IFERROR(SMALL(IF($D$2:$D1319=D410,$A$2:$A$911*1.0001),2),"")</f>
        <v/>
      </c>
      <c r="I410" s="31" t="str">
        <f aca="false" t="array" ref="I410:I410">IFERROR(SMALL(IF($D$2:$D1319=D410,$A$2:$A$911*1.00001),3),"")</f>
        <v/>
      </c>
      <c r="J410" s="31" t="str">
        <f aca="false" t="array" ref="J410:J410">IFERROR(SMALL(IF($D$2:$D1319=D410,$A$2:$A$911*1.000001),4),"")</f>
        <v/>
      </c>
      <c r="K410" s="31" t="str">
        <f aca="false">IF(A410&lt;&gt;"", IF(COUNT(G410:J410)=4, SUM(G410:J410), "No"), "")</f>
        <v>No</v>
      </c>
      <c r="L410" s="31" t="str">
        <f aca="false">IF(A410&lt;&gt;"", IF(COUNT(G410:I410)=3, SUM(G410:I410), "No"), "")</f>
        <v>No</v>
      </c>
      <c r="M410" s="31" t="str">
        <f aca="false">IF(A410&lt;&gt;"", IF(COUNT(G410:H410)=2, SUM(G410:H410), "No"), "")</f>
        <v>No</v>
      </c>
      <c r="N410" s="31" t="str">
        <f aca="false">Table1[[#This Row],[Club]]&amp;":"&amp;Table1[[#Headers],[Male]]</f>
        <v>:Male</v>
      </c>
      <c r="P410" s="22" t="n">
        <v>409</v>
      </c>
      <c r="Q410" s="22" t="str">
        <f aca="false">IFERROR(VLOOKUP(P$1&amp;":"&amp;P410,'Finish order'!$C:$K,6,FALSE()),"")</f>
        <v/>
      </c>
      <c r="R410" s="22" t="str">
        <f aca="false">IFERROR(VLOOKUP(P$1&amp;":"&amp;P410,'Finish order'!$C:$K,9,FALSE()),"")</f>
        <v/>
      </c>
      <c r="S410" s="22" t="str">
        <f aca="false">IFERROR(VLOOKUP(P$1&amp;":"&amp;P410,'Finish order'!$C:$K,7,FALSE()),"")</f>
        <v/>
      </c>
      <c r="T410" s="30" t="str">
        <f aca="false">IFERROR(VLOOKUP(P$1&amp;":"&amp;P410,'Finish order'!$C:$K,5,FALSE()),"")</f>
        <v/>
      </c>
      <c r="U410" s="22" t="str">
        <f aca="false">IFERROR(VLOOKUP(P$1&amp;":"&amp;P410,'Finish order'!$C:$K,4,FALSE()),"")</f>
        <v/>
      </c>
      <c r="V410" s="31" t="str">
        <f aca="false" t="array" ref="V410:V410">IFERROR(SMALL(IF($S$2:$S1319=S410,$P$2:$P$911*1.001),1),"")</f>
        <v/>
      </c>
      <c r="W410" s="31" t="str">
        <f aca="false" t="array" ref="W410:W410">IFERROR(SMALL(IF($S$2:$S1319=S410,$P$2:$P$911*1.0001),2),"")</f>
        <v/>
      </c>
      <c r="X410" s="31" t="str">
        <f aca="false" t="array" ref="X410:X410">IFERROR(SMALL(IF($S$2:$S1319=S410,$P$2:$P$911*1.00001),3),"")</f>
        <v/>
      </c>
      <c r="Y410" s="31" t="str">
        <f aca="false" t="array" ref="Y410:Y410">IFERROR(SMALL(IF($S$2:$S1319=S410,$P$2:$P$911*1.000001),4),"")</f>
        <v/>
      </c>
      <c r="Z410" s="31" t="str">
        <f aca="false">IF(P410&lt;&gt;"", IF(COUNT(V410:Y410)=4, SUM(V410:Y410), "No"), "")</f>
        <v>No</v>
      </c>
      <c r="AA410" s="31" t="str">
        <f aca="false">IF(P410&lt;&gt;"", IF(COUNT(V410:X410)=3, SUM(V410:X410), "No"), "")</f>
        <v>No</v>
      </c>
      <c r="AB410" s="31" t="str">
        <f aca="false">IF(P410&lt;&gt;"", IF(COUNT(V410:W410)=2, SUM(V410:W410), "No"), "")</f>
        <v>No</v>
      </c>
      <c r="AC410" s="31" t="str">
        <f aca="false">Table4[[#This Row],[Club]]&amp;":"&amp;Table4[[#Headers],[Female]]</f>
        <v>:Female</v>
      </c>
    </row>
    <row r="411" customFormat="false" ht="15" hidden="false" customHeight="false" outlineLevel="0" collapsed="false">
      <c r="A411" s="22" t="n">
        <v>410</v>
      </c>
      <c r="B411" s="22" t="str">
        <f aca="false">IFERROR(VLOOKUP($A$1&amp;":"&amp;A411,'Finish order'!C:K,6,FALSE()),"")</f>
        <v/>
      </c>
      <c r="C411" s="22" t="str">
        <f aca="false">IFERROR(VLOOKUP(A$1&amp;":"&amp;A411,'Finish order'!$C:$K,9,FALSE()),"")</f>
        <v/>
      </c>
      <c r="D411" s="22" t="str">
        <f aca="false">IFERROR(VLOOKUP(A$1&amp;":"&amp;A411,'Finish order'!$C:$K,7,FALSE()),"")</f>
        <v/>
      </c>
      <c r="E411" s="30" t="str">
        <f aca="false">IFERROR(VLOOKUP($A$1&amp;":"&amp;A411,'Finish order'!C:K,5,FALSE()),"")</f>
        <v/>
      </c>
      <c r="F411" s="22" t="str">
        <f aca="false">IFERROR(VLOOKUP($A$1&amp;":"&amp;A411,'Finish order'!C:K,4,FALSE()),"")</f>
        <v/>
      </c>
      <c r="G411" s="31" t="str">
        <f aca="false" t="array" ref="G411:G411">IFERROR(SMALL(IF($D$2:$D1320=D411,$A$2:$A$911*1.001),1),"")</f>
        <v/>
      </c>
      <c r="H411" s="31" t="str">
        <f aca="false" t="array" ref="H411:H411">IFERROR(SMALL(IF($D$2:$D1320=D411,$A$2:$A$911*1.0001),2),"")</f>
        <v/>
      </c>
      <c r="I411" s="31" t="str">
        <f aca="false" t="array" ref="I411:I411">IFERROR(SMALL(IF($D$2:$D1320=D411,$A$2:$A$911*1.00001),3),"")</f>
        <v/>
      </c>
      <c r="J411" s="31" t="str">
        <f aca="false" t="array" ref="J411:J411">IFERROR(SMALL(IF($D$2:$D1320=D411,$A$2:$A$911*1.000001),4),"")</f>
        <v/>
      </c>
      <c r="K411" s="31" t="str">
        <f aca="false">IF(A411&lt;&gt;"", IF(COUNT(G411:J411)=4, SUM(G411:J411), "No"), "")</f>
        <v>No</v>
      </c>
      <c r="L411" s="31" t="str">
        <f aca="false">IF(A411&lt;&gt;"", IF(COUNT(G411:I411)=3, SUM(G411:I411), "No"), "")</f>
        <v>No</v>
      </c>
      <c r="M411" s="31" t="str">
        <f aca="false">IF(A411&lt;&gt;"", IF(COUNT(G411:H411)=2, SUM(G411:H411), "No"), "")</f>
        <v>No</v>
      </c>
      <c r="N411" s="31" t="str">
        <f aca="false">Table1[[#This Row],[Club]]&amp;":"&amp;Table1[[#Headers],[Male]]</f>
        <v>:Male</v>
      </c>
      <c r="P411" s="22" t="n">
        <v>410</v>
      </c>
      <c r="Q411" s="22" t="str">
        <f aca="false">IFERROR(VLOOKUP(P$1&amp;":"&amp;P411,'Finish order'!$C:$K,6,FALSE()),"")</f>
        <v/>
      </c>
      <c r="R411" s="22" t="str">
        <f aca="false">IFERROR(VLOOKUP(P$1&amp;":"&amp;P411,'Finish order'!$C:$K,9,FALSE()),"")</f>
        <v/>
      </c>
      <c r="S411" s="22" t="str">
        <f aca="false">IFERROR(VLOOKUP(P$1&amp;":"&amp;P411,'Finish order'!$C:$K,7,FALSE()),"")</f>
        <v/>
      </c>
      <c r="T411" s="30" t="str">
        <f aca="false">IFERROR(VLOOKUP(P$1&amp;":"&amp;P411,'Finish order'!$C:$K,5,FALSE()),"")</f>
        <v/>
      </c>
      <c r="U411" s="22" t="str">
        <f aca="false">IFERROR(VLOOKUP(P$1&amp;":"&amp;P411,'Finish order'!$C:$K,4,FALSE()),"")</f>
        <v/>
      </c>
      <c r="V411" s="31" t="str">
        <f aca="false" t="array" ref="V411:V411">IFERROR(SMALL(IF($S$2:$S1320=S411,$P$2:$P$911*1.001),1),"")</f>
        <v/>
      </c>
      <c r="W411" s="31" t="str">
        <f aca="false" t="array" ref="W411:W411">IFERROR(SMALL(IF($S$2:$S1320=S411,$P$2:$P$911*1.0001),2),"")</f>
        <v/>
      </c>
      <c r="X411" s="31" t="str">
        <f aca="false" t="array" ref="X411:X411">IFERROR(SMALL(IF($S$2:$S1320=S411,$P$2:$P$911*1.00001),3),"")</f>
        <v/>
      </c>
      <c r="Y411" s="31" t="str">
        <f aca="false" t="array" ref="Y411:Y411">IFERROR(SMALL(IF($S$2:$S1320=S411,$P$2:$P$911*1.000001),4),"")</f>
        <v/>
      </c>
      <c r="Z411" s="31" t="str">
        <f aca="false">IF(P411&lt;&gt;"", IF(COUNT(V411:Y411)=4, SUM(V411:Y411), "No"), "")</f>
        <v>No</v>
      </c>
      <c r="AA411" s="31" t="str">
        <f aca="false">IF(P411&lt;&gt;"", IF(COUNT(V411:X411)=3, SUM(V411:X411), "No"), "")</f>
        <v>No</v>
      </c>
      <c r="AB411" s="31" t="str">
        <f aca="false">IF(P411&lt;&gt;"", IF(COUNT(V411:W411)=2, SUM(V411:W411), "No"), "")</f>
        <v>No</v>
      </c>
      <c r="AC411" s="31" t="str">
        <f aca="false">Table4[[#This Row],[Club]]&amp;":"&amp;Table4[[#Headers],[Female]]</f>
        <v>:Female</v>
      </c>
    </row>
    <row r="412" customFormat="false" ht="15" hidden="false" customHeight="false" outlineLevel="0" collapsed="false">
      <c r="A412" s="22" t="n">
        <v>411</v>
      </c>
      <c r="B412" s="22" t="str">
        <f aca="false">IFERROR(VLOOKUP($A$1&amp;":"&amp;A412,'Finish order'!C:K,6,FALSE()),"")</f>
        <v/>
      </c>
      <c r="C412" s="22" t="str">
        <f aca="false">IFERROR(VLOOKUP(A$1&amp;":"&amp;A412,'Finish order'!$C:$K,9,FALSE()),"")</f>
        <v/>
      </c>
      <c r="D412" s="22" t="str">
        <f aca="false">IFERROR(VLOOKUP(A$1&amp;":"&amp;A412,'Finish order'!$C:$K,7,FALSE()),"")</f>
        <v/>
      </c>
      <c r="E412" s="30" t="str">
        <f aca="false">IFERROR(VLOOKUP($A$1&amp;":"&amp;A412,'Finish order'!C:K,5,FALSE()),"")</f>
        <v/>
      </c>
      <c r="F412" s="22" t="str">
        <f aca="false">IFERROR(VLOOKUP($A$1&amp;":"&amp;A412,'Finish order'!C:K,4,FALSE()),"")</f>
        <v/>
      </c>
      <c r="G412" s="31" t="str">
        <f aca="false" t="array" ref="G412:G412">IFERROR(SMALL(IF($D$2:$D1321=D412,$A$2:$A$911*1.001),1),"")</f>
        <v/>
      </c>
      <c r="H412" s="31" t="str">
        <f aca="false" t="array" ref="H412:H412">IFERROR(SMALL(IF($D$2:$D1321=D412,$A$2:$A$911*1.0001),2),"")</f>
        <v/>
      </c>
      <c r="I412" s="31" t="str">
        <f aca="false" t="array" ref="I412:I412">IFERROR(SMALL(IF($D$2:$D1321=D412,$A$2:$A$911*1.00001),3),"")</f>
        <v/>
      </c>
      <c r="J412" s="31" t="str">
        <f aca="false" t="array" ref="J412:J412">IFERROR(SMALL(IF($D$2:$D1321=D412,$A$2:$A$911*1.000001),4),"")</f>
        <v/>
      </c>
      <c r="K412" s="31" t="str">
        <f aca="false">IF(A412&lt;&gt;"", IF(COUNT(G412:J412)=4, SUM(G412:J412), "No"), "")</f>
        <v>No</v>
      </c>
      <c r="L412" s="31" t="str">
        <f aca="false">IF(A412&lt;&gt;"", IF(COUNT(G412:I412)=3, SUM(G412:I412), "No"), "")</f>
        <v>No</v>
      </c>
      <c r="M412" s="31" t="str">
        <f aca="false">IF(A412&lt;&gt;"", IF(COUNT(G412:H412)=2, SUM(G412:H412), "No"), "")</f>
        <v>No</v>
      </c>
      <c r="N412" s="31" t="str">
        <f aca="false">Table1[[#This Row],[Club]]&amp;":"&amp;Table1[[#Headers],[Male]]</f>
        <v>:Male</v>
      </c>
      <c r="P412" s="22" t="n">
        <v>411</v>
      </c>
      <c r="Q412" s="22" t="str">
        <f aca="false">IFERROR(VLOOKUP(P$1&amp;":"&amp;P412,'Finish order'!$C:$K,6,FALSE()),"")</f>
        <v/>
      </c>
      <c r="R412" s="22" t="str">
        <f aca="false">IFERROR(VLOOKUP(P$1&amp;":"&amp;P412,'Finish order'!$C:$K,9,FALSE()),"")</f>
        <v/>
      </c>
      <c r="S412" s="22" t="str">
        <f aca="false">IFERROR(VLOOKUP(P$1&amp;":"&amp;P412,'Finish order'!$C:$K,7,FALSE()),"")</f>
        <v/>
      </c>
      <c r="T412" s="30" t="str">
        <f aca="false">IFERROR(VLOOKUP(P$1&amp;":"&amp;P412,'Finish order'!$C:$K,5,FALSE()),"")</f>
        <v/>
      </c>
      <c r="U412" s="22" t="str">
        <f aca="false">IFERROR(VLOOKUP(P$1&amp;":"&amp;P412,'Finish order'!$C:$K,4,FALSE()),"")</f>
        <v/>
      </c>
      <c r="V412" s="31" t="str">
        <f aca="false" t="array" ref="V412:V412">IFERROR(SMALL(IF($S$2:$S1321=S412,$P$2:$P$911*1.001),1),"")</f>
        <v/>
      </c>
      <c r="W412" s="31" t="str">
        <f aca="false" t="array" ref="W412:W412">IFERROR(SMALL(IF($S$2:$S1321=S412,$P$2:$P$911*1.0001),2),"")</f>
        <v/>
      </c>
      <c r="X412" s="31" t="str">
        <f aca="false" t="array" ref="X412:X412">IFERROR(SMALL(IF($S$2:$S1321=S412,$P$2:$P$911*1.00001),3),"")</f>
        <v/>
      </c>
      <c r="Y412" s="31" t="str">
        <f aca="false" t="array" ref="Y412:Y412">IFERROR(SMALL(IF($S$2:$S1321=S412,$P$2:$P$911*1.000001),4),"")</f>
        <v/>
      </c>
      <c r="Z412" s="31" t="str">
        <f aca="false">IF(P412&lt;&gt;"", IF(COUNT(V412:Y412)=4, SUM(V412:Y412), "No"), "")</f>
        <v>No</v>
      </c>
      <c r="AA412" s="31" t="str">
        <f aca="false">IF(P412&lt;&gt;"", IF(COUNT(V412:X412)=3, SUM(V412:X412), "No"), "")</f>
        <v>No</v>
      </c>
      <c r="AB412" s="31" t="str">
        <f aca="false">IF(P412&lt;&gt;"", IF(COUNT(V412:W412)=2, SUM(V412:W412), "No"), "")</f>
        <v>No</v>
      </c>
      <c r="AC412" s="31" t="str">
        <f aca="false">Table4[[#This Row],[Club]]&amp;":"&amp;Table4[[#Headers],[Female]]</f>
        <v>:Female</v>
      </c>
    </row>
    <row r="413" customFormat="false" ht="15" hidden="false" customHeight="false" outlineLevel="0" collapsed="false">
      <c r="A413" s="22" t="n">
        <v>412</v>
      </c>
      <c r="B413" s="22" t="str">
        <f aca="false">IFERROR(VLOOKUP($A$1&amp;":"&amp;A413,'Finish order'!C:K,6,FALSE()),"")</f>
        <v/>
      </c>
      <c r="C413" s="22" t="str">
        <f aca="false">IFERROR(VLOOKUP(A$1&amp;":"&amp;A413,'Finish order'!$C:$K,9,FALSE()),"")</f>
        <v/>
      </c>
      <c r="D413" s="22" t="str">
        <f aca="false">IFERROR(VLOOKUP(A$1&amp;":"&amp;A413,'Finish order'!$C:$K,7,FALSE()),"")</f>
        <v/>
      </c>
      <c r="E413" s="30" t="str">
        <f aca="false">IFERROR(VLOOKUP($A$1&amp;":"&amp;A413,'Finish order'!C:K,5,FALSE()),"")</f>
        <v/>
      </c>
      <c r="F413" s="22" t="str">
        <f aca="false">IFERROR(VLOOKUP($A$1&amp;":"&amp;A413,'Finish order'!C:K,4,FALSE()),"")</f>
        <v/>
      </c>
      <c r="G413" s="31" t="str">
        <f aca="false" t="array" ref="G413:G413">IFERROR(SMALL(IF($D$2:$D1322=D413,$A$2:$A$911*1.001),1),"")</f>
        <v/>
      </c>
      <c r="H413" s="31" t="str">
        <f aca="false" t="array" ref="H413:H413">IFERROR(SMALL(IF($D$2:$D1322=D413,$A$2:$A$911*1.0001),2),"")</f>
        <v/>
      </c>
      <c r="I413" s="31" t="str">
        <f aca="false" t="array" ref="I413:I413">IFERROR(SMALL(IF($D$2:$D1322=D413,$A$2:$A$911*1.00001),3),"")</f>
        <v/>
      </c>
      <c r="J413" s="31" t="str">
        <f aca="false" t="array" ref="J413:J413">IFERROR(SMALL(IF($D$2:$D1322=D413,$A$2:$A$911*1.000001),4),"")</f>
        <v/>
      </c>
      <c r="K413" s="31" t="str">
        <f aca="false">IF(A413&lt;&gt;"", IF(COUNT(G413:J413)=4, SUM(G413:J413), "No"), "")</f>
        <v>No</v>
      </c>
      <c r="L413" s="31" t="str">
        <f aca="false">IF(A413&lt;&gt;"", IF(COUNT(G413:I413)=3, SUM(G413:I413), "No"), "")</f>
        <v>No</v>
      </c>
      <c r="M413" s="31" t="str">
        <f aca="false">IF(A413&lt;&gt;"", IF(COUNT(G413:H413)=2, SUM(G413:H413), "No"), "")</f>
        <v>No</v>
      </c>
      <c r="N413" s="31" t="str">
        <f aca="false">Table1[[#This Row],[Club]]&amp;":"&amp;Table1[[#Headers],[Male]]</f>
        <v>:Male</v>
      </c>
      <c r="P413" s="22" t="n">
        <v>412</v>
      </c>
      <c r="Q413" s="22" t="str">
        <f aca="false">IFERROR(VLOOKUP(P$1&amp;":"&amp;P413,'Finish order'!$C:$K,6,FALSE()),"")</f>
        <v/>
      </c>
      <c r="R413" s="22" t="str">
        <f aca="false">IFERROR(VLOOKUP(P$1&amp;":"&amp;P413,'Finish order'!$C:$K,9,FALSE()),"")</f>
        <v/>
      </c>
      <c r="S413" s="22" t="str">
        <f aca="false">IFERROR(VLOOKUP(P$1&amp;":"&amp;P413,'Finish order'!$C:$K,7,FALSE()),"")</f>
        <v/>
      </c>
      <c r="T413" s="30" t="str">
        <f aca="false">IFERROR(VLOOKUP(P$1&amp;":"&amp;P413,'Finish order'!$C:$K,5,FALSE()),"")</f>
        <v/>
      </c>
      <c r="U413" s="22" t="str">
        <f aca="false">IFERROR(VLOOKUP(P$1&amp;":"&amp;P413,'Finish order'!$C:$K,4,FALSE()),"")</f>
        <v/>
      </c>
      <c r="V413" s="31" t="str">
        <f aca="false" t="array" ref="V413:V413">IFERROR(SMALL(IF($S$2:$S1322=S413,$P$2:$P$911*1.001),1),"")</f>
        <v/>
      </c>
      <c r="W413" s="31" t="str">
        <f aca="false" t="array" ref="W413:W413">IFERROR(SMALL(IF($S$2:$S1322=S413,$P$2:$P$911*1.0001),2),"")</f>
        <v/>
      </c>
      <c r="X413" s="31" t="str">
        <f aca="false" t="array" ref="X413:X413">IFERROR(SMALL(IF($S$2:$S1322=S413,$P$2:$P$911*1.00001),3),"")</f>
        <v/>
      </c>
      <c r="Y413" s="31" t="str">
        <f aca="false" t="array" ref="Y413:Y413">IFERROR(SMALL(IF($S$2:$S1322=S413,$P$2:$P$911*1.000001),4),"")</f>
        <v/>
      </c>
      <c r="Z413" s="31" t="str">
        <f aca="false">IF(P413&lt;&gt;"", IF(COUNT(V413:Y413)=4, SUM(V413:Y413), "No"), "")</f>
        <v>No</v>
      </c>
      <c r="AA413" s="31" t="str">
        <f aca="false">IF(P413&lt;&gt;"", IF(COUNT(V413:X413)=3, SUM(V413:X413), "No"), "")</f>
        <v>No</v>
      </c>
      <c r="AB413" s="31" t="str">
        <f aca="false">IF(P413&lt;&gt;"", IF(COUNT(V413:W413)=2, SUM(V413:W413), "No"), "")</f>
        <v>No</v>
      </c>
      <c r="AC413" s="31" t="str">
        <f aca="false">Table4[[#This Row],[Club]]&amp;":"&amp;Table4[[#Headers],[Female]]</f>
        <v>:Female</v>
      </c>
    </row>
    <row r="414" customFormat="false" ht="15" hidden="false" customHeight="false" outlineLevel="0" collapsed="false">
      <c r="A414" s="22" t="n">
        <v>413</v>
      </c>
      <c r="B414" s="22" t="str">
        <f aca="false">IFERROR(VLOOKUP($A$1&amp;":"&amp;A414,'Finish order'!C:K,6,FALSE()),"")</f>
        <v/>
      </c>
      <c r="C414" s="22" t="str">
        <f aca="false">IFERROR(VLOOKUP(A$1&amp;":"&amp;A414,'Finish order'!$C:$K,9,FALSE()),"")</f>
        <v/>
      </c>
      <c r="D414" s="22" t="str">
        <f aca="false">IFERROR(VLOOKUP(A$1&amp;":"&amp;A414,'Finish order'!$C:$K,7,FALSE()),"")</f>
        <v/>
      </c>
      <c r="E414" s="30" t="str">
        <f aca="false">IFERROR(VLOOKUP($A$1&amp;":"&amp;A414,'Finish order'!C:K,5,FALSE()),"")</f>
        <v/>
      </c>
      <c r="F414" s="22" t="str">
        <f aca="false">IFERROR(VLOOKUP($A$1&amp;":"&amp;A414,'Finish order'!C:K,4,FALSE()),"")</f>
        <v/>
      </c>
      <c r="G414" s="31" t="str">
        <f aca="false" t="array" ref="G414:G414">IFERROR(SMALL(IF($D$2:$D1323=D414,$A$2:$A$911*1.001),1),"")</f>
        <v/>
      </c>
      <c r="H414" s="31" t="str">
        <f aca="false" t="array" ref="H414:H414">IFERROR(SMALL(IF($D$2:$D1323=D414,$A$2:$A$911*1.0001),2),"")</f>
        <v/>
      </c>
      <c r="I414" s="31" t="str">
        <f aca="false" t="array" ref="I414:I414">IFERROR(SMALL(IF($D$2:$D1323=D414,$A$2:$A$911*1.00001),3),"")</f>
        <v/>
      </c>
      <c r="J414" s="31" t="str">
        <f aca="false" t="array" ref="J414:J414">IFERROR(SMALL(IF($D$2:$D1323=D414,$A$2:$A$911*1.000001),4),"")</f>
        <v/>
      </c>
      <c r="K414" s="31" t="str">
        <f aca="false">IF(A414&lt;&gt;"", IF(COUNT(G414:J414)=4, SUM(G414:J414), "No"), "")</f>
        <v>No</v>
      </c>
      <c r="L414" s="31" t="str">
        <f aca="false">IF(A414&lt;&gt;"", IF(COUNT(G414:I414)=3, SUM(G414:I414), "No"), "")</f>
        <v>No</v>
      </c>
      <c r="M414" s="31" t="str">
        <f aca="false">IF(A414&lt;&gt;"", IF(COUNT(G414:H414)=2, SUM(G414:H414), "No"), "")</f>
        <v>No</v>
      </c>
      <c r="N414" s="31" t="str">
        <f aca="false">Table1[[#This Row],[Club]]&amp;":"&amp;Table1[[#Headers],[Male]]</f>
        <v>:Male</v>
      </c>
      <c r="P414" s="22" t="n">
        <v>413</v>
      </c>
      <c r="Q414" s="22" t="str">
        <f aca="false">IFERROR(VLOOKUP(P$1&amp;":"&amp;P414,'Finish order'!$C:$K,6,FALSE()),"")</f>
        <v/>
      </c>
      <c r="R414" s="22" t="str">
        <f aca="false">IFERROR(VLOOKUP(P$1&amp;":"&amp;P414,'Finish order'!$C:$K,9,FALSE()),"")</f>
        <v/>
      </c>
      <c r="S414" s="22" t="str">
        <f aca="false">IFERROR(VLOOKUP(P$1&amp;":"&amp;P414,'Finish order'!$C:$K,7,FALSE()),"")</f>
        <v/>
      </c>
      <c r="T414" s="30" t="str">
        <f aca="false">IFERROR(VLOOKUP(P$1&amp;":"&amp;P414,'Finish order'!$C:$K,5,FALSE()),"")</f>
        <v/>
      </c>
      <c r="U414" s="22" t="str">
        <f aca="false">IFERROR(VLOOKUP(P$1&amp;":"&amp;P414,'Finish order'!$C:$K,4,FALSE()),"")</f>
        <v/>
      </c>
      <c r="V414" s="31" t="str">
        <f aca="false" t="array" ref="V414:V414">IFERROR(SMALL(IF($S$2:$S1323=S414,$P$2:$P$911*1.001),1),"")</f>
        <v/>
      </c>
      <c r="W414" s="31" t="str">
        <f aca="false" t="array" ref="W414:W414">IFERROR(SMALL(IF($S$2:$S1323=S414,$P$2:$P$911*1.0001),2),"")</f>
        <v/>
      </c>
      <c r="X414" s="31" t="str">
        <f aca="false" t="array" ref="X414:X414">IFERROR(SMALL(IF($S$2:$S1323=S414,$P$2:$P$911*1.00001),3),"")</f>
        <v/>
      </c>
      <c r="Y414" s="31" t="str">
        <f aca="false" t="array" ref="Y414:Y414">IFERROR(SMALL(IF($S$2:$S1323=S414,$P$2:$P$911*1.000001),4),"")</f>
        <v/>
      </c>
      <c r="Z414" s="31" t="str">
        <f aca="false">IF(P414&lt;&gt;"", IF(COUNT(V414:Y414)=4, SUM(V414:Y414), "No"), "")</f>
        <v>No</v>
      </c>
      <c r="AA414" s="31" t="str">
        <f aca="false">IF(P414&lt;&gt;"", IF(COUNT(V414:X414)=3, SUM(V414:X414), "No"), "")</f>
        <v>No</v>
      </c>
      <c r="AB414" s="31" t="str">
        <f aca="false">IF(P414&lt;&gt;"", IF(COUNT(V414:W414)=2, SUM(V414:W414), "No"), "")</f>
        <v>No</v>
      </c>
      <c r="AC414" s="31" t="str">
        <f aca="false">Table4[[#This Row],[Club]]&amp;":"&amp;Table4[[#Headers],[Female]]</f>
        <v>:Female</v>
      </c>
    </row>
    <row r="415" customFormat="false" ht="15" hidden="false" customHeight="false" outlineLevel="0" collapsed="false">
      <c r="A415" s="22" t="n">
        <v>414</v>
      </c>
      <c r="B415" s="22" t="str">
        <f aca="false">IFERROR(VLOOKUP($A$1&amp;":"&amp;A415,'Finish order'!C:K,6,FALSE()),"")</f>
        <v/>
      </c>
      <c r="C415" s="22" t="str">
        <f aca="false">IFERROR(VLOOKUP(A$1&amp;":"&amp;A415,'Finish order'!$C:$K,9,FALSE()),"")</f>
        <v/>
      </c>
      <c r="D415" s="22" t="str">
        <f aca="false">IFERROR(VLOOKUP(A$1&amp;":"&amp;A415,'Finish order'!$C:$K,7,FALSE()),"")</f>
        <v/>
      </c>
      <c r="E415" s="30" t="str">
        <f aca="false">IFERROR(VLOOKUP($A$1&amp;":"&amp;A415,'Finish order'!C:K,5,FALSE()),"")</f>
        <v/>
      </c>
      <c r="F415" s="22" t="str">
        <f aca="false">IFERROR(VLOOKUP($A$1&amp;":"&amp;A415,'Finish order'!C:K,4,FALSE()),"")</f>
        <v/>
      </c>
      <c r="G415" s="31" t="str">
        <f aca="false" t="array" ref="G415:G415">IFERROR(SMALL(IF($D$2:$D1324=D415,$A$2:$A$911*1.001),1),"")</f>
        <v/>
      </c>
      <c r="H415" s="31" t="str">
        <f aca="false" t="array" ref="H415:H415">IFERROR(SMALL(IF($D$2:$D1324=D415,$A$2:$A$911*1.0001),2),"")</f>
        <v/>
      </c>
      <c r="I415" s="31" t="str">
        <f aca="false" t="array" ref="I415:I415">IFERROR(SMALL(IF($D$2:$D1324=D415,$A$2:$A$911*1.00001),3),"")</f>
        <v/>
      </c>
      <c r="J415" s="31" t="str">
        <f aca="false" t="array" ref="J415:J415">IFERROR(SMALL(IF($D$2:$D1324=D415,$A$2:$A$911*1.000001),4),"")</f>
        <v/>
      </c>
      <c r="K415" s="31" t="str">
        <f aca="false">IF(A415&lt;&gt;"", IF(COUNT(G415:J415)=4, SUM(G415:J415), "No"), "")</f>
        <v>No</v>
      </c>
      <c r="L415" s="31" t="str">
        <f aca="false">IF(A415&lt;&gt;"", IF(COUNT(G415:I415)=3, SUM(G415:I415), "No"), "")</f>
        <v>No</v>
      </c>
      <c r="M415" s="31" t="str">
        <f aca="false">IF(A415&lt;&gt;"", IF(COUNT(G415:H415)=2, SUM(G415:H415), "No"), "")</f>
        <v>No</v>
      </c>
      <c r="N415" s="31" t="str">
        <f aca="false">Table1[[#This Row],[Club]]&amp;":"&amp;Table1[[#Headers],[Male]]</f>
        <v>:Male</v>
      </c>
      <c r="P415" s="22" t="n">
        <v>414</v>
      </c>
      <c r="Q415" s="22" t="str">
        <f aca="false">IFERROR(VLOOKUP(P$1&amp;":"&amp;P415,'Finish order'!$C:$K,6,FALSE()),"")</f>
        <v/>
      </c>
      <c r="R415" s="22" t="str">
        <f aca="false">IFERROR(VLOOKUP(P$1&amp;":"&amp;P415,'Finish order'!$C:$K,9,FALSE()),"")</f>
        <v/>
      </c>
      <c r="S415" s="22" t="str">
        <f aca="false">IFERROR(VLOOKUP(P$1&amp;":"&amp;P415,'Finish order'!$C:$K,7,FALSE()),"")</f>
        <v/>
      </c>
      <c r="T415" s="30" t="str">
        <f aca="false">IFERROR(VLOOKUP(P$1&amp;":"&amp;P415,'Finish order'!$C:$K,5,FALSE()),"")</f>
        <v/>
      </c>
      <c r="U415" s="22" t="str">
        <f aca="false">IFERROR(VLOOKUP(P$1&amp;":"&amp;P415,'Finish order'!$C:$K,4,FALSE()),"")</f>
        <v/>
      </c>
      <c r="V415" s="31" t="str">
        <f aca="false" t="array" ref="V415:V415">IFERROR(SMALL(IF($S$2:$S1324=S415,$P$2:$P$911*1.001),1),"")</f>
        <v/>
      </c>
      <c r="W415" s="31" t="str">
        <f aca="false" t="array" ref="W415:W415">IFERROR(SMALL(IF($S$2:$S1324=S415,$P$2:$P$911*1.0001),2),"")</f>
        <v/>
      </c>
      <c r="X415" s="31" t="str">
        <f aca="false" t="array" ref="X415:X415">IFERROR(SMALL(IF($S$2:$S1324=S415,$P$2:$P$911*1.00001),3),"")</f>
        <v/>
      </c>
      <c r="Y415" s="31" t="str">
        <f aca="false" t="array" ref="Y415:Y415">IFERROR(SMALL(IF($S$2:$S1324=S415,$P$2:$P$911*1.000001),4),"")</f>
        <v/>
      </c>
      <c r="Z415" s="31" t="str">
        <f aca="false">IF(P415&lt;&gt;"", IF(COUNT(V415:Y415)=4, SUM(V415:Y415), "No"), "")</f>
        <v>No</v>
      </c>
      <c r="AA415" s="31" t="str">
        <f aca="false">IF(P415&lt;&gt;"", IF(COUNT(V415:X415)=3, SUM(V415:X415), "No"), "")</f>
        <v>No</v>
      </c>
      <c r="AB415" s="31" t="str">
        <f aca="false">IF(P415&lt;&gt;"", IF(COUNT(V415:W415)=2, SUM(V415:W415), "No"), "")</f>
        <v>No</v>
      </c>
      <c r="AC415" s="31" t="str">
        <f aca="false">Table4[[#This Row],[Club]]&amp;":"&amp;Table4[[#Headers],[Female]]</f>
        <v>:Female</v>
      </c>
    </row>
    <row r="416" customFormat="false" ht="15" hidden="false" customHeight="false" outlineLevel="0" collapsed="false">
      <c r="A416" s="22" t="n">
        <v>415</v>
      </c>
      <c r="B416" s="22" t="str">
        <f aca="false">IFERROR(VLOOKUP($A$1&amp;":"&amp;A416,'Finish order'!C:K,6,FALSE()),"")</f>
        <v/>
      </c>
      <c r="C416" s="22" t="str">
        <f aca="false">IFERROR(VLOOKUP(A$1&amp;":"&amp;A416,'Finish order'!$C:$K,9,FALSE()),"")</f>
        <v/>
      </c>
      <c r="D416" s="22" t="str">
        <f aca="false">IFERROR(VLOOKUP(A$1&amp;":"&amp;A416,'Finish order'!$C:$K,7,FALSE()),"")</f>
        <v/>
      </c>
      <c r="E416" s="30" t="str">
        <f aca="false">IFERROR(VLOOKUP($A$1&amp;":"&amp;A416,'Finish order'!C:K,5,FALSE()),"")</f>
        <v/>
      </c>
      <c r="F416" s="22" t="str">
        <f aca="false">IFERROR(VLOOKUP($A$1&amp;":"&amp;A416,'Finish order'!C:K,4,FALSE()),"")</f>
        <v/>
      </c>
      <c r="G416" s="31" t="str">
        <f aca="false" t="array" ref="G416:G416">IFERROR(SMALL(IF($D$2:$D1325=D416,$A$2:$A$911*1.001),1),"")</f>
        <v/>
      </c>
      <c r="H416" s="31" t="str">
        <f aca="false" t="array" ref="H416:H416">IFERROR(SMALL(IF($D$2:$D1325=D416,$A$2:$A$911*1.0001),2),"")</f>
        <v/>
      </c>
      <c r="I416" s="31" t="str">
        <f aca="false" t="array" ref="I416:I416">IFERROR(SMALL(IF($D$2:$D1325=D416,$A$2:$A$911*1.00001),3),"")</f>
        <v/>
      </c>
      <c r="J416" s="31" t="str">
        <f aca="false" t="array" ref="J416:J416">IFERROR(SMALL(IF($D$2:$D1325=D416,$A$2:$A$911*1.000001),4),"")</f>
        <v/>
      </c>
      <c r="K416" s="31" t="str">
        <f aca="false">IF(A416&lt;&gt;"", IF(COUNT(G416:J416)=4, SUM(G416:J416), "No"), "")</f>
        <v>No</v>
      </c>
      <c r="L416" s="31" t="str">
        <f aca="false">IF(A416&lt;&gt;"", IF(COUNT(G416:I416)=3, SUM(G416:I416), "No"), "")</f>
        <v>No</v>
      </c>
      <c r="M416" s="31" t="str">
        <f aca="false">IF(A416&lt;&gt;"", IF(COUNT(G416:H416)=2, SUM(G416:H416), "No"), "")</f>
        <v>No</v>
      </c>
      <c r="N416" s="31" t="str">
        <f aca="false">Table1[[#This Row],[Club]]&amp;":"&amp;Table1[[#Headers],[Male]]</f>
        <v>:Male</v>
      </c>
      <c r="P416" s="22" t="n">
        <v>415</v>
      </c>
      <c r="Q416" s="22" t="str">
        <f aca="false">IFERROR(VLOOKUP(P$1&amp;":"&amp;P416,'Finish order'!$C:$K,6,FALSE()),"")</f>
        <v/>
      </c>
      <c r="R416" s="22" t="str">
        <f aca="false">IFERROR(VLOOKUP(P$1&amp;":"&amp;P416,'Finish order'!$C:$K,9,FALSE()),"")</f>
        <v/>
      </c>
      <c r="S416" s="22" t="str">
        <f aca="false">IFERROR(VLOOKUP(P$1&amp;":"&amp;P416,'Finish order'!$C:$K,7,FALSE()),"")</f>
        <v/>
      </c>
      <c r="T416" s="30" t="str">
        <f aca="false">IFERROR(VLOOKUP(P$1&amp;":"&amp;P416,'Finish order'!$C:$K,5,FALSE()),"")</f>
        <v/>
      </c>
      <c r="U416" s="22" t="str">
        <f aca="false">IFERROR(VLOOKUP(P$1&amp;":"&amp;P416,'Finish order'!$C:$K,4,FALSE()),"")</f>
        <v/>
      </c>
      <c r="V416" s="31" t="str">
        <f aca="false" t="array" ref="V416:V416">IFERROR(SMALL(IF($S$2:$S1325=S416,$P$2:$P$911*1.001),1),"")</f>
        <v/>
      </c>
      <c r="W416" s="31" t="str">
        <f aca="false" t="array" ref="W416:W416">IFERROR(SMALL(IF($S$2:$S1325=S416,$P$2:$P$911*1.0001),2),"")</f>
        <v/>
      </c>
      <c r="X416" s="31" t="str">
        <f aca="false" t="array" ref="X416:X416">IFERROR(SMALL(IF($S$2:$S1325=S416,$P$2:$P$911*1.00001),3),"")</f>
        <v/>
      </c>
      <c r="Y416" s="31" t="str">
        <f aca="false" t="array" ref="Y416:Y416">IFERROR(SMALL(IF($S$2:$S1325=S416,$P$2:$P$911*1.000001),4),"")</f>
        <v/>
      </c>
      <c r="Z416" s="31" t="str">
        <f aca="false">IF(P416&lt;&gt;"", IF(COUNT(V416:Y416)=4, SUM(V416:Y416), "No"), "")</f>
        <v>No</v>
      </c>
      <c r="AA416" s="31" t="str">
        <f aca="false">IF(P416&lt;&gt;"", IF(COUNT(V416:X416)=3, SUM(V416:X416), "No"), "")</f>
        <v>No</v>
      </c>
      <c r="AB416" s="31" t="str">
        <f aca="false">IF(P416&lt;&gt;"", IF(COUNT(V416:W416)=2, SUM(V416:W416), "No"), "")</f>
        <v>No</v>
      </c>
      <c r="AC416" s="31" t="str">
        <f aca="false">Table4[[#This Row],[Club]]&amp;":"&amp;Table4[[#Headers],[Female]]</f>
        <v>:Female</v>
      </c>
    </row>
    <row r="417" customFormat="false" ht="15" hidden="false" customHeight="false" outlineLevel="0" collapsed="false">
      <c r="A417" s="22" t="n">
        <v>416</v>
      </c>
      <c r="B417" s="22" t="str">
        <f aca="false">IFERROR(VLOOKUP($A$1&amp;":"&amp;A417,'Finish order'!C:K,6,FALSE()),"")</f>
        <v/>
      </c>
      <c r="C417" s="22" t="str">
        <f aca="false">IFERROR(VLOOKUP(A$1&amp;":"&amp;A417,'Finish order'!$C:$K,9,FALSE()),"")</f>
        <v/>
      </c>
      <c r="D417" s="22" t="str">
        <f aca="false">IFERROR(VLOOKUP(A$1&amp;":"&amp;A417,'Finish order'!$C:$K,7,FALSE()),"")</f>
        <v/>
      </c>
      <c r="E417" s="30" t="str">
        <f aca="false">IFERROR(VLOOKUP($A$1&amp;":"&amp;A417,'Finish order'!C:K,5,FALSE()),"")</f>
        <v/>
      </c>
      <c r="F417" s="22" t="str">
        <f aca="false">IFERROR(VLOOKUP($A$1&amp;":"&amp;A417,'Finish order'!C:K,4,FALSE()),"")</f>
        <v/>
      </c>
      <c r="G417" s="31" t="str">
        <f aca="false" t="array" ref="G417:G417">IFERROR(SMALL(IF($D$2:$D1326=D417,$A$2:$A$911*1.001),1),"")</f>
        <v/>
      </c>
      <c r="H417" s="31" t="str">
        <f aca="false" t="array" ref="H417:H417">IFERROR(SMALL(IF($D$2:$D1326=D417,$A$2:$A$911*1.0001),2),"")</f>
        <v/>
      </c>
      <c r="I417" s="31" t="str">
        <f aca="false" t="array" ref="I417:I417">IFERROR(SMALL(IF($D$2:$D1326=D417,$A$2:$A$911*1.00001),3),"")</f>
        <v/>
      </c>
      <c r="J417" s="31" t="str">
        <f aca="false" t="array" ref="J417:J417">IFERROR(SMALL(IF($D$2:$D1326=D417,$A$2:$A$911*1.000001),4),"")</f>
        <v/>
      </c>
      <c r="K417" s="31" t="str">
        <f aca="false">IF(A417&lt;&gt;"", IF(COUNT(G417:J417)=4, SUM(G417:J417), "No"), "")</f>
        <v>No</v>
      </c>
      <c r="L417" s="31" t="str">
        <f aca="false">IF(A417&lt;&gt;"", IF(COUNT(G417:I417)=3, SUM(G417:I417), "No"), "")</f>
        <v>No</v>
      </c>
      <c r="M417" s="31" t="str">
        <f aca="false">IF(A417&lt;&gt;"", IF(COUNT(G417:H417)=2, SUM(G417:H417), "No"), "")</f>
        <v>No</v>
      </c>
      <c r="N417" s="31" t="str">
        <f aca="false">Table1[[#This Row],[Club]]&amp;":"&amp;Table1[[#Headers],[Male]]</f>
        <v>:Male</v>
      </c>
      <c r="P417" s="22" t="n">
        <v>416</v>
      </c>
      <c r="Q417" s="22" t="str">
        <f aca="false">IFERROR(VLOOKUP(P$1&amp;":"&amp;P417,'Finish order'!$C:$K,6,FALSE()),"")</f>
        <v/>
      </c>
      <c r="R417" s="22" t="str">
        <f aca="false">IFERROR(VLOOKUP(P$1&amp;":"&amp;P417,'Finish order'!$C:$K,9,FALSE()),"")</f>
        <v/>
      </c>
      <c r="S417" s="22" t="str">
        <f aca="false">IFERROR(VLOOKUP(P$1&amp;":"&amp;P417,'Finish order'!$C:$K,7,FALSE()),"")</f>
        <v/>
      </c>
      <c r="T417" s="30" t="str">
        <f aca="false">IFERROR(VLOOKUP(P$1&amp;":"&amp;P417,'Finish order'!$C:$K,5,FALSE()),"")</f>
        <v/>
      </c>
      <c r="U417" s="22" t="str">
        <f aca="false">IFERROR(VLOOKUP(P$1&amp;":"&amp;P417,'Finish order'!$C:$K,4,FALSE()),"")</f>
        <v/>
      </c>
      <c r="V417" s="31" t="str">
        <f aca="false" t="array" ref="V417:V417">IFERROR(SMALL(IF($S$2:$S1326=S417,$P$2:$P$911*1.001),1),"")</f>
        <v/>
      </c>
      <c r="W417" s="31" t="str">
        <f aca="false" t="array" ref="W417:W417">IFERROR(SMALL(IF($S$2:$S1326=S417,$P$2:$P$911*1.0001),2),"")</f>
        <v/>
      </c>
      <c r="X417" s="31" t="str">
        <f aca="false" t="array" ref="X417:X417">IFERROR(SMALL(IF($S$2:$S1326=S417,$P$2:$P$911*1.00001),3),"")</f>
        <v/>
      </c>
      <c r="Y417" s="31" t="str">
        <f aca="false" t="array" ref="Y417:Y417">IFERROR(SMALL(IF($S$2:$S1326=S417,$P$2:$P$911*1.000001),4),"")</f>
        <v/>
      </c>
      <c r="Z417" s="31" t="str">
        <f aca="false">IF(P417&lt;&gt;"", IF(COUNT(V417:Y417)=4, SUM(V417:Y417), "No"), "")</f>
        <v>No</v>
      </c>
      <c r="AA417" s="31" t="str">
        <f aca="false">IF(P417&lt;&gt;"", IF(COUNT(V417:X417)=3, SUM(V417:X417), "No"), "")</f>
        <v>No</v>
      </c>
      <c r="AB417" s="31" t="str">
        <f aca="false">IF(P417&lt;&gt;"", IF(COUNT(V417:W417)=2, SUM(V417:W417), "No"), "")</f>
        <v>No</v>
      </c>
      <c r="AC417" s="31" t="str">
        <f aca="false">Table4[[#This Row],[Club]]&amp;":"&amp;Table4[[#Headers],[Female]]</f>
        <v>:Female</v>
      </c>
    </row>
    <row r="418" customFormat="false" ht="15" hidden="false" customHeight="false" outlineLevel="0" collapsed="false">
      <c r="A418" s="22" t="n">
        <v>417</v>
      </c>
      <c r="B418" s="22" t="str">
        <f aca="false">IFERROR(VLOOKUP($A$1&amp;":"&amp;A418,'Finish order'!C:K,6,FALSE()),"")</f>
        <v/>
      </c>
      <c r="C418" s="22" t="str">
        <f aca="false">IFERROR(VLOOKUP(A$1&amp;":"&amp;A418,'Finish order'!$C:$K,9,FALSE()),"")</f>
        <v/>
      </c>
      <c r="D418" s="22" t="str">
        <f aca="false">IFERROR(VLOOKUP(A$1&amp;":"&amp;A418,'Finish order'!$C:$K,7,FALSE()),"")</f>
        <v/>
      </c>
      <c r="E418" s="30" t="str">
        <f aca="false">IFERROR(VLOOKUP($A$1&amp;":"&amp;A418,'Finish order'!C:K,5,FALSE()),"")</f>
        <v/>
      </c>
      <c r="F418" s="22" t="str">
        <f aca="false">IFERROR(VLOOKUP($A$1&amp;":"&amp;A418,'Finish order'!C:K,4,FALSE()),"")</f>
        <v/>
      </c>
      <c r="G418" s="31" t="str">
        <f aca="false" t="array" ref="G418:G418">IFERROR(SMALL(IF($D$2:$D1327=D418,$A$2:$A$911*1.001),1),"")</f>
        <v/>
      </c>
      <c r="H418" s="31" t="str">
        <f aca="false" t="array" ref="H418:H418">IFERROR(SMALL(IF($D$2:$D1327=D418,$A$2:$A$911*1.0001),2),"")</f>
        <v/>
      </c>
      <c r="I418" s="31" t="str">
        <f aca="false" t="array" ref="I418:I418">IFERROR(SMALL(IF($D$2:$D1327=D418,$A$2:$A$911*1.00001),3),"")</f>
        <v/>
      </c>
      <c r="J418" s="31" t="str">
        <f aca="false" t="array" ref="J418:J418">IFERROR(SMALL(IF($D$2:$D1327=D418,$A$2:$A$911*1.000001),4),"")</f>
        <v/>
      </c>
      <c r="K418" s="31" t="str">
        <f aca="false">IF(A418&lt;&gt;"", IF(COUNT(G418:J418)=4, SUM(G418:J418), "No"), "")</f>
        <v>No</v>
      </c>
      <c r="L418" s="31" t="str">
        <f aca="false">IF(A418&lt;&gt;"", IF(COUNT(G418:I418)=3, SUM(G418:I418), "No"), "")</f>
        <v>No</v>
      </c>
      <c r="M418" s="31" t="str">
        <f aca="false">IF(A418&lt;&gt;"", IF(COUNT(G418:H418)=2, SUM(G418:H418), "No"), "")</f>
        <v>No</v>
      </c>
      <c r="N418" s="31" t="str">
        <f aca="false">Table1[[#This Row],[Club]]&amp;":"&amp;Table1[[#Headers],[Male]]</f>
        <v>:Male</v>
      </c>
      <c r="P418" s="22" t="n">
        <v>417</v>
      </c>
      <c r="Q418" s="22" t="str">
        <f aca="false">IFERROR(VLOOKUP(P$1&amp;":"&amp;P418,'Finish order'!$C:$K,6,FALSE()),"")</f>
        <v/>
      </c>
      <c r="R418" s="22" t="str">
        <f aca="false">IFERROR(VLOOKUP(P$1&amp;":"&amp;P418,'Finish order'!$C:$K,9,FALSE()),"")</f>
        <v/>
      </c>
      <c r="S418" s="22" t="str">
        <f aca="false">IFERROR(VLOOKUP(P$1&amp;":"&amp;P418,'Finish order'!$C:$K,7,FALSE()),"")</f>
        <v/>
      </c>
      <c r="T418" s="30" t="str">
        <f aca="false">IFERROR(VLOOKUP(P$1&amp;":"&amp;P418,'Finish order'!$C:$K,5,FALSE()),"")</f>
        <v/>
      </c>
      <c r="U418" s="22" t="str">
        <f aca="false">IFERROR(VLOOKUP(P$1&amp;":"&amp;P418,'Finish order'!$C:$K,4,FALSE()),"")</f>
        <v/>
      </c>
      <c r="V418" s="31" t="str">
        <f aca="false" t="array" ref="V418:V418">IFERROR(SMALL(IF($S$2:$S1327=S418,$P$2:$P$911*1.001),1),"")</f>
        <v/>
      </c>
      <c r="W418" s="31" t="str">
        <f aca="false" t="array" ref="W418:W418">IFERROR(SMALL(IF($S$2:$S1327=S418,$P$2:$P$911*1.0001),2),"")</f>
        <v/>
      </c>
      <c r="X418" s="31" t="str">
        <f aca="false" t="array" ref="X418:X418">IFERROR(SMALL(IF($S$2:$S1327=S418,$P$2:$P$911*1.00001),3),"")</f>
        <v/>
      </c>
      <c r="Y418" s="31" t="str">
        <f aca="false" t="array" ref="Y418:Y418">IFERROR(SMALL(IF($S$2:$S1327=S418,$P$2:$P$911*1.000001),4),"")</f>
        <v/>
      </c>
      <c r="Z418" s="31" t="str">
        <f aca="false">IF(P418&lt;&gt;"", IF(COUNT(V418:Y418)=4, SUM(V418:Y418), "No"), "")</f>
        <v>No</v>
      </c>
      <c r="AA418" s="31" t="str">
        <f aca="false">IF(P418&lt;&gt;"", IF(COUNT(V418:X418)=3, SUM(V418:X418), "No"), "")</f>
        <v>No</v>
      </c>
      <c r="AB418" s="31" t="str">
        <f aca="false">IF(P418&lt;&gt;"", IF(COUNT(V418:W418)=2, SUM(V418:W418), "No"), "")</f>
        <v>No</v>
      </c>
      <c r="AC418" s="31" t="str">
        <f aca="false">Table4[[#This Row],[Club]]&amp;":"&amp;Table4[[#Headers],[Female]]</f>
        <v>:Female</v>
      </c>
    </row>
    <row r="419" customFormat="false" ht="15" hidden="false" customHeight="false" outlineLevel="0" collapsed="false">
      <c r="A419" s="22" t="n">
        <v>418</v>
      </c>
      <c r="B419" s="22" t="str">
        <f aca="false">IFERROR(VLOOKUP($A$1&amp;":"&amp;A419,'Finish order'!C:K,6,FALSE()),"")</f>
        <v/>
      </c>
      <c r="C419" s="22" t="str">
        <f aca="false">IFERROR(VLOOKUP(A$1&amp;":"&amp;A419,'Finish order'!$C:$K,9,FALSE()),"")</f>
        <v/>
      </c>
      <c r="D419" s="22" t="str">
        <f aca="false">IFERROR(VLOOKUP(A$1&amp;":"&amp;A419,'Finish order'!$C:$K,7,FALSE()),"")</f>
        <v/>
      </c>
      <c r="E419" s="30" t="str">
        <f aca="false">IFERROR(VLOOKUP($A$1&amp;":"&amp;A419,'Finish order'!C:K,5,FALSE()),"")</f>
        <v/>
      </c>
      <c r="F419" s="22" t="str">
        <f aca="false">IFERROR(VLOOKUP($A$1&amp;":"&amp;A419,'Finish order'!C:K,4,FALSE()),"")</f>
        <v/>
      </c>
      <c r="G419" s="31" t="str">
        <f aca="false" t="array" ref="G419:G419">IFERROR(SMALL(IF($D$2:$D1328=D419,$A$2:$A$911*1.001),1),"")</f>
        <v/>
      </c>
      <c r="H419" s="31" t="str">
        <f aca="false" t="array" ref="H419:H419">IFERROR(SMALL(IF($D$2:$D1328=D419,$A$2:$A$911*1.0001),2),"")</f>
        <v/>
      </c>
      <c r="I419" s="31" t="str">
        <f aca="false" t="array" ref="I419:I419">IFERROR(SMALL(IF($D$2:$D1328=D419,$A$2:$A$911*1.00001),3),"")</f>
        <v/>
      </c>
      <c r="J419" s="31" t="str">
        <f aca="false" t="array" ref="J419:J419">IFERROR(SMALL(IF($D$2:$D1328=D419,$A$2:$A$911*1.000001),4),"")</f>
        <v/>
      </c>
      <c r="K419" s="31" t="str">
        <f aca="false">IF(A419&lt;&gt;"", IF(COUNT(G419:J419)=4, SUM(G419:J419), "No"), "")</f>
        <v>No</v>
      </c>
      <c r="L419" s="31" t="str">
        <f aca="false">IF(A419&lt;&gt;"", IF(COUNT(G419:I419)=3, SUM(G419:I419), "No"), "")</f>
        <v>No</v>
      </c>
      <c r="M419" s="31" t="str">
        <f aca="false">IF(A419&lt;&gt;"", IF(COUNT(G419:H419)=2, SUM(G419:H419), "No"), "")</f>
        <v>No</v>
      </c>
      <c r="N419" s="31" t="str">
        <f aca="false">Table1[[#This Row],[Club]]&amp;":"&amp;Table1[[#Headers],[Male]]</f>
        <v>:Male</v>
      </c>
      <c r="P419" s="22" t="n">
        <v>418</v>
      </c>
      <c r="Q419" s="22" t="str">
        <f aca="false">IFERROR(VLOOKUP(P$1&amp;":"&amp;P419,'Finish order'!$C:$K,6,FALSE()),"")</f>
        <v/>
      </c>
      <c r="R419" s="22" t="str">
        <f aca="false">IFERROR(VLOOKUP(P$1&amp;":"&amp;P419,'Finish order'!$C:$K,9,FALSE()),"")</f>
        <v/>
      </c>
      <c r="S419" s="22" t="str">
        <f aca="false">IFERROR(VLOOKUP(P$1&amp;":"&amp;P419,'Finish order'!$C:$K,7,FALSE()),"")</f>
        <v/>
      </c>
      <c r="T419" s="30" t="str">
        <f aca="false">IFERROR(VLOOKUP(P$1&amp;":"&amp;P419,'Finish order'!$C:$K,5,FALSE()),"")</f>
        <v/>
      </c>
      <c r="U419" s="22" t="str">
        <f aca="false">IFERROR(VLOOKUP(P$1&amp;":"&amp;P419,'Finish order'!$C:$K,4,FALSE()),"")</f>
        <v/>
      </c>
      <c r="V419" s="31" t="str">
        <f aca="false" t="array" ref="V419:V419">IFERROR(SMALL(IF($S$2:$S1328=S419,$P$2:$P$911*1.001),1),"")</f>
        <v/>
      </c>
      <c r="W419" s="31" t="str">
        <f aca="false" t="array" ref="W419:W419">IFERROR(SMALL(IF($S$2:$S1328=S419,$P$2:$P$911*1.0001),2),"")</f>
        <v/>
      </c>
      <c r="X419" s="31" t="str">
        <f aca="false" t="array" ref="X419:X419">IFERROR(SMALL(IF($S$2:$S1328=S419,$P$2:$P$911*1.00001),3),"")</f>
        <v/>
      </c>
      <c r="Y419" s="31" t="str">
        <f aca="false" t="array" ref="Y419:Y419">IFERROR(SMALL(IF($S$2:$S1328=S419,$P$2:$P$911*1.000001),4),"")</f>
        <v/>
      </c>
      <c r="Z419" s="31" t="str">
        <f aca="false">IF(P419&lt;&gt;"", IF(COUNT(V419:Y419)=4, SUM(V419:Y419), "No"), "")</f>
        <v>No</v>
      </c>
      <c r="AA419" s="31" t="str">
        <f aca="false">IF(P419&lt;&gt;"", IF(COUNT(V419:X419)=3, SUM(V419:X419), "No"), "")</f>
        <v>No</v>
      </c>
      <c r="AB419" s="31" t="str">
        <f aca="false">IF(P419&lt;&gt;"", IF(COUNT(V419:W419)=2, SUM(V419:W419), "No"), "")</f>
        <v>No</v>
      </c>
      <c r="AC419" s="31" t="str">
        <f aca="false">Table4[[#This Row],[Club]]&amp;":"&amp;Table4[[#Headers],[Female]]</f>
        <v>:Female</v>
      </c>
    </row>
    <row r="420" customFormat="false" ht="15" hidden="false" customHeight="false" outlineLevel="0" collapsed="false">
      <c r="A420" s="22" t="n">
        <v>419</v>
      </c>
      <c r="B420" s="22" t="str">
        <f aca="false">IFERROR(VLOOKUP($A$1&amp;":"&amp;A420,'Finish order'!C:K,6,FALSE()),"")</f>
        <v/>
      </c>
      <c r="C420" s="22" t="str">
        <f aca="false">IFERROR(VLOOKUP(A$1&amp;":"&amp;A420,'Finish order'!$C:$K,9,FALSE()),"")</f>
        <v/>
      </c>
      <c r="D420" s="22" t="str">
        <f aca="false">IFERROR(VLOOKUP(A$1&amp;":"&amp;A420,'Finish order'!$C:$K,7,FALSE()),"")</f>
        <v/>
      </c>
      <c r="E420" s="30" t="str">
        <f aca="false">IFERROR(VLOOKUP($A$1&amp;":"&amp;A420,'Finish order'!C:K,5,FALSE()),"")</f>
        <v/>
      </c>
      <c r="F420" s="22" t="str">
        <f aca="false">IFERROR(VLOOKUP($A$1&amp;":"&amp;A420,'Finish order'!C:K,4,FALSE()),"")</f>
        <v/>
      </c>
      <c r="G420" s="31" t="str">
        <f aca="false" t="array" ref="G420:G420">IFERROR(SMALL(IF($D$2:$D1329=D420,$A$2:$A$911*1.001),1),"")</f>
        <v/>
      </c>
      <c r="H420" s="31" t="str">
        <f aca="false" t="array" ref="H420:H420">IFERROR(SMALL(IF($D$2:$D1329=D420,$A$2:$A$911*1.0001),2),"")</f>
        <v/>
      </c>
      <c r="I420" s="31" t="str">
        <f aca="false" t="array" ref="I420:I420">IFERROR(SMALL(IF($D$2:$D1329=D420,$A$2:$A$911*1.00001),3),"")</f>
        <v/>
      </c>
      <c r="J420" s="31" t="str">
        <f aca="false" t="array" ref="J420:J420">IFERROR(SMALL(IF($D$2:$D1329=D420,$A$2:$A$911*1.000001),4),"")</f>
        <v/>
      </c>
      <c r="K420" s="31" t="str">
        <f aca="false">IF(A420&lt;&gt;"", IF(COUNT(G420:J420)=4, SUM(G420:J420), "No"), "")</f>
        <v>No</v>
      </c>
      <c r="L420" s="31" t="str">
        <f aca="false">IF(A420&lt;&gt;"", IF(COUNT(G420:I420)=3, SUM(G420:I420), "No"), "")</f>
        <v>No</v>
      </c>
      <c r="M420" s="31" t="str">
        <f aca="false">IF(A420&lt;&gt;"", IF(COUNT(G420:H420)=2, SUM(G420:H420), "No"), "")</f>
        <v>No</v>
      </c>
      <c r="N420" s="31" t="str">
        <f aca="false">Table1[[#This Row],[Club]]&amp;":"&amp;Table1[[#Headers],[Male]]</f>
        <v>:Male</v>
      </c>
      <c r="P420" s="22" t="n">
        <v>419</v>
      </c>
      <c r="Q420" s="22" t="str">
        <f aca="false">IFERROR(VLOOKUP(P$1&amp;":"&amp;P420,'Finish order'!$C:$K,6,FALSE()),"")</f>
        <v/>
      </c>
      <c r="R420" s="22" t="str">
        <f aca="false">IFERROR(VLOOKUP(P$1&amp;":"&amp;P420,'Finish order'!$C:$K,9,FALSE()),"")</f>
        <v/>
      </c>
      <c r="S420" s="22" t="str">
        <f aca="false">IFERROR(VLOOKUP(P$1&amp;":"&amp;P420,'Finish order'!$C:$K,7,FALSE()),"")</f>
        <v/>
      </c>
      <c r="T420" s="30" t="str">
        <f aca="false">IFERROR(VLOOKUP(P$1&amp;":"&amp;P420,'Finish order'!$C:$K,5,FALSE()),"")</f>
        <v/>
      </c>
      <c r="U420" s="22" t="str">
        <f aca="false">IFERROR(VLOOKUP(P$1&amp;":"&amp;P420,'Finish order'!$C:$K,4,FALSE()),"")</f>
        <v/>
      </c>
      <c r="V420" s="31" t="str">
        <f aca="false" t="array" ref="V420:V420">IFERROR(SMALL(IF($S$2:$S1329=S420,$P$2:$P$911*1.001),1),"")</f>
        <v/>
      </c>
      <c r="W420" s="31" t="str">
        <f aca="false" t="array" ref="W420:W420">IFERROR(SMALL(IF($S$2:$S1329=S420,$P$2:$P$911*1.0001),2),"")</f>
        <v/>
      </c>
      <c r="X420" s="31" t="str">
        <f aca="false" t="array" ref="X420:X420">IFERROR(SMALL(IF($S$2:$S1329=S420,$P$2:$P$911*1.00001),3),"")</f>
        <v/>
      </c>
      <c r="Y420" s="31" t="str">
        <f aca="false" t="array" ref="Y420:Y420">IFERROR(SMALL(IF($S$2:$S1329=S420,$P$2:$P$911*1.000001),4),"")</f>
        <v/>
      </c>
      <c r="Z420" s="31" t="str">
        <f aca="false">IF(P420&lt;&gt;"", IF(COUNT(V420:Y420)=4, SUM(V420:Y420), "No"), "")</f>
        <v>No</v>
      </c>
      <c r="AA420" s="31" t="str">
        <f aca="false">IF(P420&lt;&gt;"", IF(COUNT(V420:X420)=3, SUM(V420:X420), "No"), "")</f>
        <v>No</v>
      </c>
      <c r="AB420" s="31" t="str">
        <f aca="false">IF(P420&lt;&gt;"", IF(COUNT(V420:W420)=2, SUM(V420:W420), "No"), "")</f>
        <v>No</v>
      </c>
      <c r="AC420" s="31" t="str">
        <f aca="false">Table4[[#This Row],[Club]]&amp;":"&amp;Table4[[#Headers],[Female]]</f>
        <v>:Female</v>
      </c>
    </row>
    <row r="421" customFormat="false" ht="15" hidden="false" customHeight="false" outlineLevel="0" collapsed="false">
      <c r="A421" s="22" t="n">
        <v>420</v>
      </c>
      <c r="B421" s="22" t="str">
        <f aca="false">IFERROR(VLOOKUP($A$1&amp;":"&amp;A421,'Finish order'!C:K,6,FALSE()),"")</f>
        <v/>
      </c>
      <c r="C421" s="22" t="str">
        <f aca="false">IFERROR(VLOOKUP(A$1&amp;":"&amp;A421,'Finish order'!$C:$K,9,FALSE()),"")</f>
        <v/>
      </c>
      <c r="D421" s="22" t="str">
        <f aca="false">IFERROR(VLOOKUP(A$1&amp;":"&amp;A421,'Finish order'!$C:$K,7,FALSE()),"")</f>
        <v/>
      </c>
      <c r="E421" s="30" t="str">
        <f aca="false">IFERROR(VLOOKUP($A$1&amp;":"&amp;A421,'Finish order'!C:K,5,FALSE()),"")</f>
        <v/>
      </c>
      <c r="F421" s="22" t="str">
        <f aca="false">IFERROR(VLOOKUP($A$1&amp;":"&amp;A421,'Finish order'!C:K,4,FALSE()),"")</f>
        <v/>
      </c>
      <c r="G421" s="31" t="str">
        <f aca="false" t="array" ref="G421:G421">IFERROR(SMALL(IF($D$2:$D1330=D421,$A$2:$A$911*1.001),1),"")</f>
        <v/>
      </c>
      <c r="H421" s="31" t="str">
        <f aca="false" t="array" ref="H421:H421">IFERROR(SMALL(IF($D$2:$D1330=D421,$A$2:$A$911*1.0001),2),"")</f>
        <v/>
      </c>
      <c r="I421" s="31" t="str">
        <f aca="false" t="array" ref="I421:I421">IFERROR(SMALL(IF($D$2:$D1330=D421,$A$2:$A$911*1.00001),3),"")</f>
        <v/>
      </c>
      <c r="J421" s="31" t="str">
        <f aca="false" t="array" ref="J421:J421">IFERROR(SMALL(IF($D$2:$D1330=D421,$A$2:$A$911*1.000001),4),"")</f>
        <v/>
      </c>
      <c r="K421" s="31" t="str">
        <f aca="false">IF(A421&lt;&gt;"", IF(COUNT(G421:J421)=4, SUM(G421:J421), "No"), "")</f>
        <v>No</v>
      </c>
      <c r="L421" s="31" t="str">
        <f aca="false">IF(A421&lt;&gt;"", IF(COUNT(G421:I421)=3, SUM(G421:I421), "No"), "")</f>
        <v>No</v>
      </c>
      <c r="M421" s="31" t="str">
        <f aca="false">IF(A421&lt;&gt;"", IF(COUNT(G421:H421)=2, SUM(G421:H421), "No"), "")</f>
        <v>No</v>
      </c>
      <c r="N421" s="31" t="str">
        <f aca="false">Table1[[#This Row],[Club]]&amp;":"&amp;Table1[[#Headers],[Male]]</f>
        <v>:Male</v>
      </c>
      <c r="P421" s="22" t="n">
        <v>420</v>
      </c>
      <c r="Q421" s="22" t="str">
        <f aca="false">IFERROR(VLOOKUP(P$1&amp;":"&amp;P421,'Finish order'!$C:$K,6,FALSE()),"")</f>
        <v/>
      </c>
      <c r="R421" s="22" t="str">
        <f aca="false">IFERROR(VLOOKUP(P$1&amp;":"&amp;P421,'Finish order'!$C:$K,9,FALSE()),"")</f>
        <v/>
      </c>
      <c r="S421" s="22" t="str">
        <f aca="false">IFERROR(VLOOKUP(P$1&amp;":"&amp;P421,'Finish order'!$C:$K,7,FALSE()),"")</f>
        <v/>
      </c>
      <c r="T421" s="30" t="str">
        <f aca="false">IFERROR(VLOOKUP(P$1&amp;":"&amp;P421,'Finish order'!$C:$K,5,FALSE()),"")</f>
        <v/>
      </c>
      <c r="U421" s="22" t="str">
        <f aca="false">IFERROR(VLOOKUP(P$1&amp;":"&amp;P421,'Finish order'!$C:$K,4,FALSE()),"")</f>
        <v/>
      </c>
      <c r="V421" s="31" t="str">
        <f aca="false" t="array" ref="V421:V421">IFERROR(SMALL(IF($S$2:$S1330=S421,$P$2:$P$911*1.001),1),"")</f>
        <v/>
      </c>
      <c r="W421" s="31" t="str">
        <f aca="false" t="array" ref="W421:W421">IFERROR(SMALL(IF($S$2:$S1330=S421,$P$2:$P$911*1.0001),2),"")</f>
        <v/>
      </c>
      <c r="X421" s="31" t="str">
        <f aca="false" t="array" ref="X421:X421">IFERROR(SMALL(IF($S$2:$S1330=S421,$P$2:$P$911*1.00001),3),"")</f>
        <v/>
      </c>
      <c r="Y421" s="31" t="str">
        <f aca="false" t="array" ref="Y421:Y421">IFERROR(SMALL(IF($S$2:$S1330=S421,$P$2:$P$911*1.000001),4),"")</f>
        <v/>
      </c>
      <c r="Z421" s="31" t="str">
        <f aca="false">IF(P421&lt;&gt;"", IF(COUNT(V421:Y421)=4, SUM(V421:Y421), "No"), "")</f>
        <v>No</v>
      </c>
      <c r="AA421" s="31" t="str">
        <f aca="false">IF(P421&lt;&gt;"", IF(COUNT(V421:X421)=3, SUM(V421:X421), "No"), "")</f>
        <v>No</v>
      </c>
      <c r="AB421" s="31" t="str">
        <f aca="false">IF(P421&lt;&gt;"", IF(COUNT(V421:W421)=2, SUM(V421:W421), "No"), "")</f>
        <v>No</v>
      </c>
      <c r="AC421" s="31" t="str">
        <f aca="false">Table4[[#This Row],[Club]]&amp;":"&amp;Table4[[#Headers],[Female]]</f>
        <v>:Female</v>
      </c>
    </row>
    <row r="422" customFormat="false" ht="15" hidden="false" customHeight="false" outlineLevel="0" collapsed="false">
      <c r="A422" s="22" t="n">
        <v>421</v>
      </c>
      <c r="B422" s="22" t="str">
        <f aca="false">IFERROR(VLOOKUP($A$1&amp;":"&amp;A422,'Finish order'!C:K,6,FALSE()),"")</f>
        <v/>
      </c>
      <c r="C422" s="22" t="str">
        <f aca="false">IFERROR(VLOOKUP(A$1&amp;":"&amp;A422,'Finish order'!$C:$K,9,FALSE()),"")</f>
        <v/>
      </c>
      <c r="D422" s="22" t="str">
        <f aca="false">IFERROR(VLOOKUP(A$1&amp;":"&amp;A422,'Finish order'!$C:$K,7,FALSE()),"")</f>
        <v/>
      </c>
      <c r="E422" s="30" t="str">
        <f aca="false">IFERROR(VLOOKUP($A$1&amp;":"&amp;A422,'Finish order'!C:K,5,FALSE()),"")</f>
        <v/>
      </c>
      <c r="F422" s="22" t="str">
        <f aca="false">IFERROR(VLOOKUP($A$1&amp;":"&amp;A422,'Finish order'!C:K,4,FALSE()),"")</f>
        <v/>
      </c>
      <c r="G422" s="31" t="str">
        <f aca="false" t="array" ref="G422:G422">IFERROR(SMALL(IF($D$2:$D1331=D422,$A$2:$A$911*1.001),1),"")</f>
        <v/>
      </c>
      <c r="H422" s="31" t="str">
        <f aca="false" t="array" ref="H422:H422">IFERROR(SMALL(IF($D$2:$D1331=D422,$A$2:$A$911*1.0001),2),"")</f>
        <v/>
      </c>
      <c r="I422" s="31" t="str">
        <f aca="false" t="array" ref="I422:I422">IFERROR(SMALL(IF($D$2:$D1331=D422,$A$2:$A$911*1.00001),3),"")</f>
        <v/>
      </c>
      <c r="J422" s="31" t="str">
        <f aca="false" t="array" ref="J422:J422">IFERROR(SMALL(IF($D$2:$D1331=D422,$A$2:$A$911*1.000001),4),"")</f>
        <v/>
      </c>
      <c r="K422" s="31" t="str">
        <f aca="false">IF(A422&lt;&gt;"", IF(COUNT(G422:J422)=4, SUM(G422:J422), "No"), "")</f>
        <v>No</v>
      </c>
      <c r="L422" s="31" t="str">
        <f aca="false">IF(A422&lt;&gt;"", IF(COUNT(G422:I422)=3, SUM(G422:I422), "No"), "")</f>
        <v>No</v>
      </c>
      <c r="M422" s="31" t="str">
        <f aca="false">IF(A422&lt;&gt;"", IF(COUNT(G422:H422)=2, SUM(G422:H422), "No"), "")</f>
        <v>No</v>
      </c>
      <c r="N422" s="31" t="str">
        <f aca="false">Table1[[#This Row],[Club]]&amp;":"&amp;Table1[[#Headers],[Male]]</f>
        <v>:Male</v>
      </c>
      <c r="P422" s="22" t="n">
        <v>421</v>
      </c>
      <c r="Q422" s="22" t="str">
        <f aca="false">IFERROR(VLOOKUP(P$1&amp;":"&amp;P422,'Finish order'!$C:$K,6,FALSE()),"")</f>
        <v/>
      </c>
      <c r="R422" s="22" t="str">
        <f aca="false">IFERROR(VLOOKUP(P$1&amp;":"&amp;P422,'Finish order'!$C:$K,9,FALSE()),"")</f>
        <v/>
      </c>
      <c r="S422" s="22" t="str">
        <f aca="false">IFERROR(VLOOKUP(P$1&amp;":"&amp;P422,'Finish order'!$C:$K,7,FALSE()),"")</f>
        <v/>
      </c>
      <c r="T422" s="30" t="str">
        <f aca="false">IFERROR(VLOOKUP(P$1&amp;":"&amp;P422,'Finish order'!$C:$K,5,FALSE()),"")</f>
        <v/>
      </c>
      <c r="U422" s="22" t="str">
        <f aca="false">IFERROR(VLOOKUP(P$1&amp;":"&amp;P422,'Finish order'!$C:$K,4,FALSE()),"")</f>
        <v/>
      </c>
      <c r="V422" s="31" t="str">
        <f aca="false" t="array" ref="V422:V422">IFERROR(SMALL(IF($S$2:$S1331=S422,$P$2:$P$911*1.001),1),"")</f>
        <v/>
      </c>
      <c r="W422" s="31" t="str">
        <f aca="false" t="array" ref="W422:W422">IFERROR(SMALL(IF($S$2:$S1331=S422,$P$2:$P$911*1.0001),2),"")</f>
        <v/>
      </c>
      <c r="X422" s="31" t="str">
        <f aca="false" t="array" ref="X422:X422">IFERROR(SMALL(IF($S$2:$S1331=S422,$P$2:$P$911*1.00001),3),"")</f>
        <v/>
      </c>
      <c r="Y422" s="31" t="str">
        <f aca="false" t="array" ref="Y422:Y422">IFERROR(SMALL(IF($S$2:$S1331=S422,$P$2:$P$911*1.000001),4),"")</f>
        <v/>
      </c>
      <c r="Z422" s="31" t="str">
        <f aca="false">IF(P422&lt;&gt;"", IF(COUNT(V422:Y422)=4, SUM(V422:Y422), "No"), "")</f>
        <v>No</v>
      </c>
      <c r="AA422" s="31" t="str">
        <f aca="false">IF(P422&lt;&gt;"", IF(COUNT(V422:X422)=3, SUM(V422:X422), "No"), "")</f>
        <v>No</v>
      </c>
      <c r="AB422" s="31" t="str">
        <f aca="false">IF(P422&lt;&gt;"", IF(COUNT(V422:W422)=2, SUM(V422:W422), "No"), "")</f>
        <v>No</v>
      </c>
      <c r="AC422" s="31" t="str">
        <f aca="false">Table4[[#This Row],[Club]]&amp;":"&amp;Table4[[#Headers],[Female]]</f>
        <v>:Female</v>
      </c>
    </row>
    <row r="423" customFormat="false" ht="15" hidden="false" customHeight="false" outlineLevel="0" collapsed="false">
      <c r="A423" s="22" t="n">
        <v>422</v>
      </c>
      <c r="B423" s="22" t="str">
        <f aca="false">IFERROR(VLOOKUP($A$1&amp;":"&amp;A423,'Finish order'!C:K,6,FALSE()),"")</f>
        <v/>
      </c>
      <c r="C423" s="22" t="str">
        <f aca="false">IFERROR(VLOOKUP(A$1&amp;":"&amp;A423,'Finish order'!$C:$K,9,FALSE()),"")</f>
        <v/>
      </c>
      <c r="D423" s="22" t="str">
        <f aca="false">IFERROR(VLOOKUP(A$1&amp;":"&amp;A423,'Finish order'!$C:$K,7,FALSE()),"")</f>
        <v/>
      </c>
      <c r="E423" s="30" t="str">
        <f aca="false">IFERROR(VLOOKUP($A$1&amp;":"&amp;A423,'Finish order'!C:K,5,FALSE()),"")</f>
        <v/>
      </c>
      <c r="F423" s="22" t="str">
        <f aca="false">IFERROR(VLOOKUP($A$1&amp;":"&amp;A423,'Finish order'!C:K,4,FALSE()),"")</f>
        <v/>
      </c>
      <c r="G423" s="31" t="str">
        <f aca="false" t="array" ref="G423:G423">IFERROR(SMALL(IF($D$2:$D1332=D423,$A$2:$A$911*1.001),1),"")</f>
        <v/>
      </c>
      <c r="H423" s="31" t="str">
        <f aca="false" t="array" ref="H423:H423">IFERROR(SMALL(IF($D$2:$D1332=D423,$A$2:$A$911*1.0001),2),"")</f>
        <v/>
      </c>
      <c r="I423" s="31" t="str">
        <f aca="false" t="array" ref="I423:I423">IFERROR(SMALL(IF($D$2:$D1332=D423,$A$2:$A$911*1.00001),3),"")</f>
        <v/>
      </c>
      <c r="J423" s="31" t="str">
        <f aca="false" t="array" ref="J423:J423">IFERROR(SMALL(IF($D$2:$D1332=D423,$A$2:$A$911*1.000001),4),"")</f>
        <v/>
      </c>
      <c r="K423" s="31" t="str">
        <f aca="false">IF(A423&lt;&gt;"", IF(COUNT(G423:J423)=4, SUM(G423:J423), "No"), "")</f>
        <v>No</v>
      </c>
      <c r="L423" s="31" t="str">
        <f aca="false">IF(A423&lt;&gt;"", IF(COUNT(G423:I423)=3, SUM(G423:I423), "No"), "")</f>
        <v>No</v>
      </c>
      <c r="M423" s="31" t="str">
        <f aca="false">IF(A423&lt;&gt;"", IF(COUNT(G423:H423)=2, SUM(G423:H423), "No"), "")</f>
        <v>No</v>
      </c>
      <c r="N423" s="31" t="str">
        <f aca="false">Table1[[#This Row],[Club]]&amp;":"&amp;Table1[[#Headers],[Male]]</f>
        <v>:Male</v>
      </c>
      <c r="P423" s="22" t="n">
        <v>422</v>
      </c>
      <c r="Q423" s="22" t="str">
        <f aca="false">IFERROR(VLOOKUP(P$1&amp;":"&amp;P423,'Finish order'!$C:$K,6,FALSE()),"")</f>
        <v/>
      </c>
      <c r="R423" s="22" t="str">
        <f aca="false">IFERROR(VLOOKUP(P$1&amp;":"&amp;P423,'Finish order'!$C:$K,9,FALSE()),"")</f>
        <v/>
      </c>
      <c r="S423" s="22" t="str">
        <f aca="false">IFERROR(VLOOKUP(P$1&amp;":"&amp;P423,'Finish order'!$C:$K,7,FALSE()),"")</f>
        <v/>
      </c>
      <c r="T423" s="30" t="str">
        <f aca="false">IFERROR(VLOOKUP(P$1&amp;":"&amp;P423,'Finish order'!$C:$K,5,FALSE()),"")</f>
        <v/>
      </c>
      <c r="U423" s="22" t="str">
        <f aca="false">IFERROR(VLOOKUP(P$1&amp;":"&amp;P423,'Finish order'!$C:$K,4,FALSE()),"")</f>
        <v/>
      </c>
      <c r="V423" s="31" t="str">
        <f aca="false" t="array" ref="V423:V423">IFERROR(SMALL(IF($S$2:$S1332=S423,$P$2:$P$911*1.001),1),"")</f>
        <v/>
      </c>
      <c r="W423" s="31" t="str">
        <f aca="false" t="array" ref="W423:W423">IFERROR(SMALL(IF($S$2:$S1332=S423,$P$2:$P$911*1.0001),2),"")</f>
        <v/>
      </c>
      <c r="X423" s="31" t="str">
        <f aca="false" t="array" ref="X423:X423">IFERROR(SMALL(IF($S$2:$S1332=S423,$P$2:$P$911*1.00001),3),"")</f>
        <v/>
      </c>
      <c r="Y423" s="31" t="str">
        <f aca="false" t="array" ref="Y423:Y423">IFERROR(SMALL(IF($S$2:$S1332=S423,$P$2:$P$911*1.000001),4),"")</f>
        <v/>
      </c>
      <c r="Z423" s="31" t="str">
        <f aca="false">IF(P423&lt;&gt;"", IF(COUNT(V423:Y423)=4, SUM(V423:Y423), "No"), "")</f>
        <v>No</v>
      </c>
      <c r="AA423" s="31" t="str">
        <f aca="false">IF(P423&lt;&gt;"", IF(COUNT(V423:X423)=3, SUM(V423:X423), "No"), "")</f>
        <v>No</v>
      </c>
      <c r="AB423" s="31" t="str">
        <f aca="false">IF(P423&lt;&gt;"", IF(COUNT(V423:W423)=2, SUM(V423:W423), "No"), "")</f>
        <v>No</v>
      </c>
      <c r="AC423" s="31" t="str">
        <f aca="false">Table4[[#This Row],[Club]]&amp;":"&amp;Table4[[#Headers],[Female]]</f>
        <v>:Female</v>
      </c>
    </row>
    <row r="424" customFormat="false" ht="15" hidden="false" customHeight="false" outlineLevel="0" collapsed="false">
      <c r="A424" s="22" t="n">
        <v>423</v>
      </c>
      <c r="B424" s="22" t="str">
        <f aca="false">IFERROR(VLOOKUP($A$1&amp;":"&amp;A424,'Finish order'!C:K,6,FALSE()),"")</f>
        <v/>
      </c>
      <c r="C424" s="22" t="str">
        <f aca="false">IFERROR(VLOOKUP(A$1&amp;":"&amp;A424,'Finish order'!$C:$K,9,FALSE()),"")</f>
        <v/>
      </c>
      <c r="D424" s="22" t="str">
        <f aca="false">IFERROR(VLOOKUP(A$1&amp;":"&amp;A424,'Finish order'!$C:$K,7,FALSE()),"")</f>
        <v/>
      </c>
      <c r="E424" s="30" t="str">
        <f aca="false">IFERROR(VLOOKUP($A$1&amp;":"&amp;A424,'Finish order'!C:K,5,FALSE()),"")</f>
        <v/>
      </c>
      <c r="F424" s="22" t="str">
        <f aca="false">IFERROR(VLOOKUP($A$1&amp;":"&amp;A424,'Finish order'!C:K,4,FALSE()),"")</f>
        <v/>
      </c>
      <c r="G424" s="31" t="str">
        <f aca="false" t="array" ref="G424:G424">IFERROR(SMALL(IF($D$2:$D1333=D424,$A$2:$A$911*1.001),1),"")</f>
        <v/>
      </c>
      <c r="H424" s="31" t="str">
        <f aca="false" t="array" ref="H424:H424">IFERROR(SMALL(IF($D$2:$D1333=D424,$A$2:$A$911*1.0001),2),"")</f>
        <v/>
      </c>
      <c r="I424" s="31" t="str">
        <f aca="false" t="array" ref="I424:I424">IFERROR(SMALL(IF($D$2:$D1333=D424,$A$2:$A$911*1.00001),3),"")</f>
        <v/>
      </c>
      <c r="J424" s="31" t="str">
        <f aca="false" t="array" ref="J424:J424">IFERROR(SMALL(IF($D$2:$D1333=D424,$A$2:$A$911*1.000001),4),"")</f>
        <v/>
      </c>
      <c r="K424" s="31" t="str">
        <f aca="false">IF(A424&lt;&gt;"", IF(COUNT(G424:J424)=4, SUM(G424:J424), "No"), "")</f>
        <v>No</v>
      </c>
      <c r="L424" s="31" t="str">
        <f aca="false">IF(A424&lt;&gt;"", IF(COUNT(G424:I424)=3, SUM(G424:I424), "No"), "")</f>
        <v>No</v>
      </c>
      <c r="M424" s="31" t="str">
        <f aca="false">IF(A424&lt;&gt;"", IF(COUNT(G424:H424)=2, SUM(G424:H424), "No"), "")</f>
        <v>No</v>
      </c>
      <c r="N424" s="31" t="str">
        <f aca="false">Table1[[#This Row],[Club]]&amp;":"&amp;Table1[[#Headers],[Male]]</f>
        <v>:Male</v>
      </c>
      <c r="P424" s="22" t="n">
        <v>423</v>
      </c>
      <c r="Q424" s="22" t="str">
        <f aca="false">IFERROR(VLOOKUP(P$1&amp;":"&amp;P424,'Finish order'!$C:$K,6,FALSE()),"")</f>
        <v/>
      </c>
      <c r="R424" s="22" t="str">
        <f aca="false">IFERROR(VLOOKUP(P$1&amp;":"&amp;P424,'Finish order'!$C:$K,9,FALSE()),"")</f>
        <v/>
      </c>
      <c r="S424" s="22" t="str">
        <f aca="false">IFERROR(VLOOKUP(P$1&amp;":"&amp;P424,'Finish order'!$C:$K,7,FALSE()),"")</f>
        <v/>
      </c>
      <c r="T424" s="30" t="str">
        <f aca="false">IFERROR(VLOOKUP(P$1&amp;":"&amp;P424,'Finish order'!$C:$K,5,FALSE()),"")</f>
        <v/>
      </c>
      <c r="U424" s="22" t="str">
        <f aca="false">IFERROR(VLOOKUP(P$1&amp;":"&amp;P424,'Finish order'!$C:$K,4,FALSE()),"")</f>
        <v/>
      </c>
      <c r="V424" s="31" t="str">
        <f aca="false" t="array" ref="V424:V424">IFERROR(SMALL(IF($S$2:$S1333=S424,$P$2:$P$911*1.001),1),"")</f>
        <v/>
      </c>
      <c r="W424" s="31" t="str">
        <f aca="false" t="array" ref="W424:W424">IFERROR(SMALL(IF($S$2:$S1333=S424,$P$2:$P$911*1.0001),2),"")</f>
        <v/>
      </c>
      <c r="X424" s="31" t="str">
        <f aca="false" t="array" ref="X424:X424">IFERROR(SMALL(IF($S$2:$S1333=S424,$P$2:$P$911*1.00001),3),"")</f>
        <v/>
      </c>
      <c r="Y424" s="31" t="str">
        <f aca="false" t="array" ref="Y424:Y424">IFERROR(SMALL(IF($S$2:$S1333=S424,$P$2:$P$911*1.000001),4),"")</f>
        <v/>
      </c>
      <c r="Z424" s="31" t="str">
        <f aca="false">IF(P424&lt;&gt;"", IF(COUNT(V424:Y424)=4, SUM(V424:Y424), "No"), "")</f>
        <v>No</v>
      </c>
      <c r="AA424" s="31" t="str">
        <f aca="false">IF(P424&lt;&gt;"", IF(COUNT(V424:X424)=3, SUM(V424:X424), "No"), "")</f>
        <v>No</v>
      </c>
      <c r="AB424" s="31" t="str">
        <f aca="false">IF(P424&lt;&gt;"", IF(COUNT(V424:W424)=2, SUM(V424:W424), "No"), "")</f>
        <v>No</v>
      </c>
      <c r="AC424" s="31" t="str">
        <f aca="false">Table4[[#This Row],[Club]]&amp;":"&amp;Table4[[#Headers],[Female]]</f>
        <v>:Female</v>
      </c>
    </row>
    <row r="425" customFormat="false" ht="15" hidden="false" customHeight="false" outlineLevel="0" collapsed="false">
      <c r="A425" s="22" t="n">
        <v>424</v>
      </c>
      <c r="B425" s="22" t="str">
        <f aca="false">IFERROR(VLOOKUP($A$1&amp;":"&amp;A425,'Finish order'!C:K,6,FALSE()),"")</f>
        <v/>
      </c>
      <c r="C425" s="22" t="str">
        <f aca="false">IFERROR(VLOOKUP(A$1&amp;":"&amp;A425,'Finish order'!$C:$K,9,FALSE()),"")</f>
        <v/>
      </c>
      <c r="D425" s="22" t="str">
        <f aca="false">IFERROR(VLOOKUP(A$1&amp;":"&amp;A425,'Finish order'!$C:$K,7,FALSE()),"")</f>
        <v/>
      </c>
      <c r="E425" s="30" t="str">
        <f aca="false">IFERROR(VLOOKUP($A$1&amp;":"&amp;A425,'Finish order'!C:K,5,FALSE()),"")</f>
        <v/>
      </c>
      <c r="F425" s="22" t="str">
        <f aca="false">IFERROR(VLOOKUP($A$1&amp;":"&amp;A425,'Finish order'!C:K,4,FALSE()),"")</f>
        <v/>
      </c>
      <c r="G425" s="31" t="str">
        <f aca="false" t="array" ref="G425:G425">IFERROR(SMALL(IF($D$2:$D1334=D425,$A$2:$A$911*1.001),1),"")</f>
        <v/>
      </c>
      <c r="H425" s="31" t="str">
        <f aca="false" t="array" ref="H425:H425">IFERROR(SMALL(IF($D$2:$D1334=D425,$A$2:$A$911*1.0001),2),"")</f>
        <v/>
      </c>
      <c r="I425" s="31" t="str">
        <f aca="false" t="array" ref="I425:I425">IFERROR(SMALL(IF($D$2:$D1334=D425,$A$2:$A$911*1.00001),3),"")</f>
        <v/>
      </c>
      <c r="J425" s="31" t="str">
        <f aca="false" t="array" ref="J425:J425">IFERROR(SMALL(IF($D$2:$D1334=D425,$A$2:$A$911*1.000001),4),"")</f>
        <v/>
      </c>
      <c r="K425" s="31" t="str">
        <f aca="false">IF(A425&lt;&gt;"", IF(COUNT(G425:J425)=4, SUM(G425:J425), "No"), "")</f>
        <v>No</v>
      </c>
      <c r="L425" s="31" t="str">
        <f aca="false">IF(A425&lt;&gt;"", IF(COUNT(G425:I425)=3, SUM(G425:I425), "No"), "")</f>
        <v>No</v>
      </c>
      <c r="M425" s="31" t="str">
        <f aca="false">IF(A425&lt;&gt;"", IF(COUNT(G425:H425)=2, SUM(G425:H425), "No"), "")</f>
        <v>No</v>
      </c>
      <c r="N425" s="31" t="str">
        <f aca="false">Table1[[#This Row],[Club]]&amp;":"&amp;Table1[[#Headers],[Male]]</f>
        <v>:Male</v>
      </c>
      <c r="P425" s="22" t="n">
        <v>424</v>
      </c>
      <c r="Q425" s="22" t="str">
        <f aca="false">IFERROR(VLOOKUP(P$1&amp;":"&amp;P425,'Finish order'!$C:$K,6,FALSE()),"")</f>
        <v/>
      </c>
      <c r="R425" s="22" t="str">
        <f aca="false">IFERROR(VLOOKUP(P$1&amp;":"&amp;P425,'Finish order'!$C:$K,9,FALSE()),"")</f>
        <v/>
      </c>
      <c r="S425" s="22" t="str">
        <f aca="false">IFERROR(VLOOKUP(P$1&amp;":"&amp;P425,'Finish order'!$C:$K,7,FALSE()),"")</f>
        <v/>
      </c>
      <c r="T425" s="30" t="str">
        <f aca="false">IFERROR(VLOOKUP(P$1&amp;":"&amp;P425,'Finish order'!$C:$K,5,FALSE()),"")</f>
        <v/>
      </c>
      <c r="U425" s="22" t="str">
        <f aca="false">IFERROR(VLOOKUP(P$1&amp;":"&amp;P425,'Finish order'!$C:$K,4,FALSE()),"")</f>
        <v/>
      </c>
      <c r="V425" s="31" t="str">
        <f aca="false" t="array" ref="V425:V425">IFERROR(SMALL(IF($S$2:$S1334=S425,$P$2:$P$911*1.001),1),"")</f>
        <v/>
      </c>
      <c r="W425" s="31" t="str">
        <f aca="false" t="array" ref="W425:W425">IFERROR(SMALL(IF($S$2:$S1334=S425,$P$2:$P$911*1.0001),2),"")</f>
        <v/>
      </c>
      <c r="X425" s="31" t="str">
        <f aca="false" t="array" ref="X425:X425">IFERROR(SMALL(IF($S$2:$S1334=S425,$P$2:$P$911*1.00001),3),"")</f>
        <v/>
      </c>
      <c r="Y425" s="31" t="str">
        <f aca="false" t="array" ref="Y425:Y425">IFERROR(SMALL(IF($S$2:$S1334=S425,$P$2:$P$911*1.000001),4),"")</f>
        <v/>
      </c>
      <c r="Z425" s="31" t="str">
        <f aca="false">IF(P425&lt;&gt;"", IF(COUNT(V425:Y425)=4, SUM(V425:Y425), "No"), "")</f>
        <v>No</v>
      </c>
      <c r="AA425" s="31" t="str">
        <f aca="false">IF(P425&lt;&gt;"", IF(COUNT(V425:X425)=3, SUM(V425:X425), "No"), "")</f>
        <v>No</v>
      </c>
      <c r="AB425" s="31" t="str">
        <f aca="false">IF(P425&lt;&gt;"", IF(COUNT(V425:W425)=2, SUM(V425:W425), "No"), "")</f>
        <v>No</v>
      </c>
      <c r="AC425" s="31" t="str">
        <f aca="false">Table4[[#This Row],[Club]]&amp;":"&amp;Table4[[#Headers],[Female]]</f>
        <v>:Female</v>
      </c>
    </row>
    <row r="426" customFormat="false" ht="15" hidden="false" customHeight="false" outlineLevel="0" collapsed="false">
      <c r="A426" s="22" t="n">
        <v>425</v>
      </c>
      <c r="B426" s="22" t="str">
        <f aca="false">IFERROR(VLOOKUP($A$1&amp;":"&amp;A426,'Finish order'!C:K,6,FALSE()),"")</f>
        <v/>
      </c>
      <c r="C426" s="22" t="str">
        <f aca="false">IFERROR(VLOOKUP(A$1&amp;":"&amp;A426,'Finish order'!$C:$K,9,FALSE()),"")</f>
        <v/>
      </c>
      <c r="D426" s="22" t="str">
        <f aca="false">IFERROR(VLOOKUP(A$1&amp;":"&amp;A426,'Finish order'!$C:$K,7,FALSE()),"")</f>
        <v/>
      </c>
      <c r="E426" s="30" t="str">
        <f aca="false">IFERROR(VLOOKUP($A$1&amp;":"&amp;A426,'Finish order'!C:K,5,FALSE()),"")</f>
        <v/>
      </c>
      <c r="F426" s="22" t="str">
        <f aca="false">IFERROR(VLOOKUP($A$1&amp;":"&amp;A426,'Finish order'!C:K,4,FALSE()),"")</f>
        <v/>
      </c>
      <c r="G426" s="31" t="str">
        <f aca="false" t="array" ref="G426:G426">IFERROR(SMALL(IF($D$2:$D1335=D426,$A$2:$A$911*1.001),1),"")</f>
        <v/>
      </c>
      <c r="H426" s="31" t="str">
        <f aca="false" t="array" ref="H426:H426">IFERROR(SMALL(IF($D$2:$D1335=D426,$A$2:$A$911*1.0001),2),"")</f>
        <v/>
      </c>
      <c r="I426" s="31" t="str">
        <f aca="false" t="array" ref="I426:I426">IFERROR(SMALL(IF($D$2:$D1335=D426,$A$2:$A$911*1.00001),3),"")</f>
        <v/>
      </c>
      <c r="J426" s="31" t="str">
        <f aca="false" t="array" ref="J426:J426">IFERROR(SMALL(IF($D$2:$D1335=D426,$A$2:$A$911*1.000001),4),"")</f>
        <v/>
      </c>
      <c r="K426" s="31" t="str">
        <f aca="false">IF(A426&lt;&gt;"", IF(COUNT(G426:J426)=4, SUM(G426:J426), "No"), "")</f>
        <v>No</v>
      </c>
      <c r="L426" s="31" t="str">
        <f aca="false">IF(A426&lt;&gt;"", IF(COUNT(G426:I426)=3, SUM(G426:I426), "No"), "")</f>
        <v>No</v>
      </c>
      <c r="M426" s="31" t="str">
        <f aca="false">IF(A426&lt;&gt;"", IF(COUNT(G426:H426)=2, SUM(G426:H426), "No"), "")</f>
        <v>No</v>
      </c>
      <c r="N426" s="31" t="str">
        <f aca="false">Table1[[#This Row],[Club]]&amp;":"&amp;Table1[[#Headers],[Male]]</f>
        <v>:Male</v>
      </c>
      <c r="P426" s="22" t="n">
        <v>425</v>
      </c>
      <c r="Q426" s="22" t="str">
        <f aca="false">IFERROR(VLOOKUP(P$1&amp;":"&amp;P426,'Finish order'!$C:$K,6,FALSE()),"")</f>
        <v/>
      </c>
      <c r="R426" s="22" t="str">
        <f aca="false">IFERROR(VLOOKUP(P$1&amp;":"&amp;P426,'Finish order'!$C:$K,9,FALSE()),"")</f>
        <v/>
      </c>
      <c r="S426" s="22" t="str">
        <f aca="false">IFERROR(VLOOKUP(P$1&amp;":"&amp;P426,'Finish order'!$C:$K,7,FALSE()),"")</f>
        <v/>
      </c>
      <c r="T426" s="30" t="str">
        <f aca="false">IFERROR(VLOOKUP(P$1&amp;":"&amp;P426,'Finish order'!$C:$K,5,FALSE()),"")</f>
        <v/>
      </c>
      <c r="U426" s="22" t="str">
        <f aca="false">IFERROR(VLOOKUP(P$1&amp;":"&amp;P426,'Finish order'!$C:$K,4,FALSE()),"")</f>
        <v/>
      </c>
      <c r="V426" s="31" t="str">
        <f aca="false" t="array" ref="V426:V426">IFERROR(SMALL(IF($S$2:$S1335=S426,$P$2:$P$911*1.001),1),"")</f>
        <v/>
      </c>
      <c r="W426" s="31" t="str">
        <f aca="false" t="array" ref="W426:W426">IFERROR(SMALL(IF($S$2:$S1335=S426,$P$2:$P$911*1.0001),2),"")</f>
        <v/>
      </c>
      <c r="X426" s="31" t="str">
        <f aca="false" t="array" ref="X426:X426">IFERROR(SMALL(IF($S$2:$S1335=S426,$P$2:$P$911*1.00001),3),"")</f>
        <v/>
      </c>
      <c r="Y426" s="31" t="str">
        <f aca="false" t="array" ref="Y426:Y426">IFERROR(SMALL(IF($S$2:$S1335=S426,$P$2:$P$911*1.000001),4),"")</f>
        <v/>
      </c>
      <c r="Z426" s="31" t="str">
        <f aca="false">IF(P426&lt;&gt;"", IF(COUNT(V426:Y426)=4, SUM(V426:Y426), "No"), "")</f>
        <v>No</v>
      </c>
      <c r="AA426" s="31" t="str">
        <f aca="false">IF(P426&lt;&gt;"", IF(COUNT(V426:X426)=3, SUM(V426:X426), "No"), "")</f>
        <v>No</v>
      </c>
      <c r="AB426" s="31" t="str">
        <f aca="false">IF(P426&lt;&gt;"", IF(COUNT(V426:W426)=2, SUM(V426:W426), "No"), "")</f>
        <v>No</v>
      </c>
      <c r="AC426" s="31" t="str">
        <f aca="false">Table4[[#This Row],[Club]]&amp;":"&amp;Table4[[#Headers],[Female]]</f>
        <v>:Female</v>
      </c>
    </row>
    <row r="427" customFormat="false" ht="15" hidden="false" customHeight="false" outlineLevel="0" collapsed="false">
      <c r="A427" s="22" t="n">
        <v>426</v>
      </c>
      <c r="B427" s="22" t="str">
        <f aca="false">IFERROR(VLOOKUP($A$1&amp;":"&amp;A427,'Finish order'!C:K,6,FALSE()),"")</f>
        <v/>
      </c>
      <c r="C427" s="22" t="str">
        <f aca="false">IFERROR(VLOOKUP(A$1&amp;":"&amp;A427,'Finish order'!$C:$K,9,FALSE()),"")</f>
        <v/>
      </c>
      <c r="D427" s="22" t="str">
        <f aca="false">IFERROR(VLOOKUP(A$1&amp;":"&amp;A427,'Finish order'!$C:$K,7,FALSE()),"")</f>
        <v/>
      </c>
      <c r="E427" s="30" t="str">
        <f aca="false">IFERROR(VLOOKUP($A$1&amp;":"&amp;A427,'Finish order'!C:K,5,FALSE()),"")</f>
        <v/>
      </c>
      <c r="F427" s="22" t="str">
        <f aca="false">IFERROR(VLOOKUP($A$1&amp;":"&amp;A427,'Finish order'!C:K,4,FALSE()),"")</f>
        <v/>
      </c>
      <c r="G427" s="31" t="str">
        <f aca="false" t="array" ref="G427:G427">IFERROR(SMALL(IF($D$2:$D1336=D427,$A$2:$A$911*1.001),1),"")</f>
        <v/>
      </c>
      <c r="H427" s="31" t="str">
        <f aca="false" t="array" ref="H427:H427">IFERROR(SMALL(IF($D$2:$D1336=D427,$A$2:$A$911*1.0001),2),"")</f>
        <v/>
      </c>
      <c r="I427" s="31" t="str">
        <f aca="false" t="array" ref="I427:I427">IFERROR(SMALL(IF($D$2:$D1336=D427,$A$2:$A$911*1.00001),3),"")</f>
        <v/>
      </c>
      <c r="J427" s="31" t="str">
        <f aca="false" t="array" ref="J427:J427">IFERROR(SMALL(IF($D$2:$D1336=D427,$A$2:$A$911*1.000001),4),"")</f>
        <v/>
      </c>
      <c r="K427" s="31" t="str">
        <f aca="false">IF(A427&lt;&gt;"", IF(COUNT(G427:J427)=4, SUM(G427:J427), "No"), "")</f>
        <v>No</v>
      </c>
      <c r="L427" s="31" t="str">
        <f aca="false">IF(A427&lt;&gt;"", IF(COUNT(G427:I427)=3, SUM(G427:I427), "No"), "")</f>
        <v>No</v>
      </c>
      <c r="M427" s="31" t="str">
        <f aca="false">IF(A427&lt;&gt;"", IF(COUNT(G427:H427)=2, SUM(G427:H427), "No"), "")</f>
        <v>No</v>
      </c>
      <c r="N427" s="31" t="str">
        <f aca="false">Table1[[#This Row],[Club]]&amp;":"&amp;Table1[[#Headers],[Male]]</f>
        <v>:Male</v>
      </c>
      <c r="P427" s="22" t="n">
        <v>426</v>
      </c>
      <c r="Q427" s="22" t="str">
        <f aca="false">IFERROR(VLOOKUP(P$1&amp;":"&amp;P427,'Finish order'!$C:$K,6,FALSE()),"")</f>
        <v/>
      </c>
      <c r="R427" s="22" t="str">
        <f aca="false">IFERROR(VLOOKUP(P$1&amp;":"&amp;P427,'Finish order'!$C:$K,9,FALSE()),"")</f>
        <v/>
      </c>
      <c r="S427" s="22" t="str">
        <f aca="false">IFERROR(VLOOKUP(P$1&amp;":"&amp;P427,'Finish order'!$C:$K,7,FALSE()),"")</f>
        <v/>
      </c>
      <c r="T427" s="30" t="str">
        <f aca="false">IFERROR(VLOOKUP(P$1&amp;":"&amp;P427,'Finish order'!$C:$K,5,FALSE()),"")</f>
        <v/>
      </c>
      <c r="U427" s="22" t="str">
        <f aca="false">IFERROR(VLOOKUP(P$1&amp;":"&amp;P427,'Finish order'!$C:$K,4,FALSE()),"")</f>
        <v/>
      </c>
      <c r="V427" s="31" t="str">
        <f aca="false" t="array" ref="V427:V427">IFERROR(SMALL(IF($S$2:$S1336=S427,$P$2:$P$911*1.001),1),"")</f>
        <v/>
      </c>
      <c r="W427" s="31" t="str">
        <f aca="false" t="array" ref="W427:W427">IFERROR(SMALL(IF($S$2:$S1336=S427,$P$2:$P$911*1.0001),2),"")</f>
        <v/>
      </c>
      <c r="X427" s="31" t="str">
        <f aca="false" t="array" ref="X427:X427">IFERROR(SMALL(IF($S$2:$S1336=S427,$P$2:$P$911*1.00001),3),"")</f>
        <v/>
      </c>
      <c r="Y427" s="31" t="str">
        <f aca="false" t="array" ref="Y427:Y427">IFERROR(SMALL(IF($S$2:$S1336=S427,$P$2:$P$911*1.000001),4),"")</f>
        <v/>
      </c>
      <c r="Z427" s="31" t="str">
        <f aca="false">IF(P427&lt;&gt;"", IF(COUNT(V427:Y427)=4, SUM(V427:Y427), "No"), "")</f>
        <v>No</v>
      </c>
      <c r="AA427" s="31" t="str">
        <f aca="false">IF(P427&lt;&gt;"", IF(COUNT(V427:X427)=3, SUM(V427:X427), "No"), "")</f>
        <v>No</v>
      </c>
      <c r="AB427" s="31" t="str">
        <f aca="false">IF(P427&lt;&gt;"", IF(COUNT(V427:W427)=2, SUM(V427:W427), "No"), "")</f>
        <v>No</v>
      </c>
      <c r="AC427" s="31" t="str">
        <f aca="false">Table4[[#This Row],[Club]]&amp;":"&amp;Table4[[#Headers],[Female]]</f>
        <v>:Female</v>
      </c>
    </row>
    <row r="428" customFormat="false" ht="15" hidden="false" customHeight="false" outlineLevel="0" collapsed="false">
      <c r="A428" s="22" t="n">
        <v>427</v>
      </c>
      <c r="B428" s="22" t="str">
        <f aca="false">IFERROR(VLOOKUP($A$1&amp;":"&amp;A428,'Finish order'!C:K,6,FALSE()),"")</f>
        <v/>
      </c>
      <c r="C428" s="22" t="str">
        <f aca="false">IFERROR(VLOOKUP(A$1&amp;":"&amp;A428,'Finish order'!$C:$K,9,FALSE()),"")</f>
        <v/>
      </c>
      <c r="D428" s="22" t="str">
        <f aca="false">IFERROR(VLOOKUP(A$1&amp;":"&amp;A428,'Finish order'!$C:$K,7,FALSE()),"")</f>
        <v/>
      </c>
      <c r="E428" s="30" t="str">
        <f aca="false">IFERROR(VLOOKUP($A$1&amp;":"&amp;A428,'Finish order'!C:K,5,FALSE()),"")</f>
        <v/>
      </c>
      <c r="F428" s="22" t="str">
        <f aca="false">IFERROR(VLOOKUP($A$1&amp;":"&amp;A428,'Finish order'!C:K,4,FALSE()),"")</f>
        <v/>
      </c>
      <c r="G428" s="31" t="str">
        <f aca="false" t="array" ref="G428:G428">IFERROR(SMALL(IF($D$2:$D1337=D428,$A$2:$A$911*1.001),1),"")</f>
        <v/>
      </c>
      <c r="H428" s="31" t="str">
        <f aca="false" t="array" ref="H428:H428">IFERROR(SMALL(IF($D$2:$D1337=D428,$A$2:$A$911*1.0001),2),"")</f>
        <v/>
      </c>
      <c r="I428" s="31" t="str">
        <f aca="false" t="array" ref="I428:I428">IFERROR(SMALL(IF($D$2:$D1337=D428,$A$2:$A$911*1.00001),3),"")</f>
        <v/>
      </c>
      <c r="J428" s="31" t="str">
        <f aca="false" t="array" ref="J428:J428">IFERROR(SMALL(IF($D$2:$D1337=D428,$A$2:$A$911*1.000001),4),"")</f>
        <v/>
      </c>
      <c r="K428" s="31" t="str">
        <f aca="false">IF(A428&lt;&gt;"", IF(COUNT(G428:J428)=4, SUM(G428:J428), "No"), "")</f>
        <v>No</v>
      </c>
      <c r="L428" s="31" t="str">
        <f aca="false">IF(A428&lt;&gt;"", IF(COUNT(G428:I428)=3, SUM(G428:I428), "No"), "")</f>
        <v>No</v>
      </c>
      <c r="M428" s="31" t="str">
        <f aca="false">IF(A428&lt;&gt;"", IF(COUNT(G428:H428)=2, SUM(G428:H428), "No"), "")</f>
        <v>No</v>
      </c>
      <c r="N428" s="31" t="str">
        <f aca="false">Table1[[#This Row],[Club]]&amp;":"&amp;Table1[[#Headers],[Male]]</f>
        <v>:Male</v>
      </c>
      <c r="P428" s="22" t="n">
        <v>427</v>
      </c>
      <c r="Q428" s="22" t="str">
        <f aca="false">IFERROR(VLOOKUP(P$1&amp;":"&amp;P428,'Finish order'!$C:$K,6,FALSE()),"")</f>
        <v/>
      </c>
      <c r="R428" s="22" t="str">
        <f aca="false">IFERROR(VLOOKUP(P$1&amp;":"&amp;P428,'Finish order'!$C:$K,9,FALSE()),"")</f>
        <v/>
      </c>
      <c r="S428" s="22" t="str">
        <f aca="false">IFERROR(VLOOKUP(P$1&amp;":"&amp;P428,'Finish order'!$C:$K,7,FALSE()),"")</f>
        <v/>
      </c>
      <c r="T428" s="30" t="str">
        <f aca="false">IFERROR(VLOOKUP(P$1&amp;":"&amp;P428,'Finish order'!$C:$K,5,FALSE()),"")</f>
        <v/>
      </c>
      <c r="U428" s="22" t="str">
        <f aca="false">IFERROR(VLOOKUP(P$1&amp;":"&amp;P428,'Finish order'!$C:$K,4,FALSE()),"")</f>
        <v/>
      </c>
      <c r="V428" s="31" t="str">
        <f aca="false" t="array" ref="V428:V428">IFERROR(SMALL(IF($S$2:$S1337=S428,$P$2:$P$911*1.001),1),"")</f>
        <v/>
      </c>
      <c r="W428" s="31" t="str">
        <f aca="false" t="array" ref="W428:W428">IFERROR(SMALL(IF($S$2:$S1337=S428,$P$2:$P$911*1.0001),2),"")</f>
        <v/>
      </c>
      <c r="X428" s="31" t="str">
        <f aca="false" t="array" ref="X428:X428">IFERROR(SMALL(IF($S$2:$S1337=S428,$P$2:$P$911*1.00001),3),"")</f>
        <v/>
      </c>
      <c r="Y428" s="31" t="str">
        <f aca="false" t="array" ref="Y428:Y428">IFERROR(SMALL(IF($S$2:$S1337=S428,$P$2:$P$911*1.000001),4),"")</f>
        <v/>
      </c>
      <c r="Z428" s="31" t="str">
        <f aca="false">IF(P428&lt;&gt;"", IF(COUNT(V428:Y428)=4, SUM(V428:Y428), "No"), "")</f>
        <v>No</v>
      </c>
      <c r="AA428" s="31" t="str">
        <f aca="false">IF(P428&lt;&gt;"", IF(COUNT(V428:X428)=3, SUM(V428:X428), "No"), "")</f>
        <v>No</v>
      </c>
      <c r="AB428" s="31" t="str">
        <f aca="false">IF(P428&lt;&gt;"", IF(COUNT(V428:W428)=2, SUM(V428:W428), "No"), "")</f>
        <v>No</v>
      </c>
      <c r="AC428" s="31" t="str">
        <f aca="false">Table4[[#This Row],[Club]]&amp;":"&amp;Table4[[#Headers],[Female]]</f>
        <v>:Female</v>
      </c>
    </row>
    <row r="429" customFormat="false" ht="15" hidden="false" customHeight="false" outlineLevel="0" collapsed="false">
      <c r="A429" s="22" t="n">
        <v>428</v>
      </c>
      <c r="B429" s="22" t="str">
        <f aca="false">IFERROR(VLOOKUP($A$1&amp;":"&amp;A429,'Finish order'!C:K,6,FALSE()),"")</f>
        <v/>
      </c>
      <c r="C429" s="22" t="str">
        <f aca="false">IFERROR(VLOOKUP(A$1&amp;":"&amp;A429,'Finish order'!$C:$K,9,FALSE()),"")</f>
        <v/>
      </c>
      <c r="D429" s="22" t="str">
        <f aca="false">IFERROR(VLOOKUP(A$1&amp;":"&amp;A429,'Finish order'!$C:$K,7,FALSE()),"")</f>
        <v/>
      </c>
      <c r="E429" s="30" t="str">
        <f aca="false">IFERROR(VLOOKUP($A$1&amp;":"&amp;A429,'Finish order'!C:K,5,FALSE()),"")</f>
        <v/>
      </c>
      <c r="F429" s="22" t="str">
        <f aca="false">IFERROR(VLOOKUP($A$1&amp;":"&amp;A429,'Finish order'!C:K,4,FALSE()),"")</f>
        <v/>
      </c>
      <c r="G429" s="31" t="str">
        <f aca="false" t="array" ref="G429:G429">IFERROR(SMALL(IF($D$2:$D1338=D429,$A$2:$A$911*1.001),1),"")</f>
        <v/>
      </c>
      <c r="H429" s="31" t="str">
        <f aca="false" t="array" ref="H429:H429">IFERROR(SMALL(IF($D$2:$D1338=D429,$A$2:$A$911*1.0001),2),"")</f>
        <v/>
      </c>
      <c r="I429" s="31" t="str">
        <f aca="false" t="array" ref="I429:I429">IFERROR(SMALL(IF($D$2:$D1338=D429,$A$2:$A$911*1.00001),3),"")</f>
        <v/>
      </c>
      <c r="J429" s="31" t="str">
        <f aca="false" t="array" ref="J429:J429">IFERROR(SMALL(IF($D$2:$D1338=D429,$A$2:$A$911*1.000001),4),"")</f>
        <v/>
      </c>
      <c r="K429" s="31" t="str">
        <f aca="false">IF(A429&lt;&gt;"", IF(COUNT(G429:J429)=4, SUM(G429:J429), "No"), "")</f>
        <v>No</v>
      </c>
      <c r="L429" s="31" t="str">
        <f aca="false">IF(A429&lt;&gt;"", IF(COUNT(G429:I429)=3, SUM(G429:I429), "No"), "")</f>
        <v>No</v>
      </c>
      <c r="M429" s="31" t="str">
        <f aca="false">IF(A429&lt;&gt;"", IF(COUNT(G429:H429)=2, SUM(G429:H429), "No"), "")</f>
        <v>No</v>
      </c>
      <c r="N429" s="31" t="str">
        <f aca="false">Table1[[#This Row],[Club]]&amp;":"&amp;Table1[[#Headers],[Male]]</f>
        <v>:Male</v>
      </c>
      <c r="P429" s="22" t="n">
        <v>428</v>
      </c>
      <c r="Q429" s="22" t="str">
        <f aca="false">IFERROR(VLOOKUP(P$1&amp;":"&amp;P429,'Finish order'!$C:$K,6,FALSE()),"")</f>
        <v/>
      </c>
      <c r="R429" s="22" t="str">
        <f aca="false">IFERROR(VLOOKUP(P$1&amp;":"&amp;P429,'Finish order'!$C:$K,9,FALSE()),"")</f>
        <v/>
      </c>
      <c r="S429" s="22" t="str">
        <f aca="false">IFERROR(VLOOKUP(P$1&amp;":"&amp;P429,'Finish order'!$C:$K,7,FALSE()),"")</f>
        <v/>
      </c>
      <c r="T429" s="30" t="str">
        <f aca="false">IFERROR(VLOOKUP(P$1&amp;":"&amp;P429,'Finish order'!$C:$K,5,FALSE()),"")</f>
        <v/>
      </c>
      <c r="U429" s="22" t="str">
        <f aca="false">IFERROR(VLOOKUP(P$1&amp;":"&amp;P429,'Finish order'!$C:$K,4,FALSE()),"")</f>
        <v/>
      </c>
      <c r="V429" s="31" t="str">
        <f aca="false" t="array" ref="V429:V429">IFERROR(SMALL(IF($S$2:$S1338=S429,$P$2:$P$911*1.001),1),"")</f>
        <v/>
      </c>
      <c r="W429" s="31" t="str">
        <f aca="false" t="array" ref="W429:W429">IFERROR(SMALL(IF($S$2:$S1338=S429,$P$2:$P$911*1.0001),2),"")</f>
        <v/>
      </c>
      <c r="X429" s="31" t="str">
        <f aca="false" t="array" ref="X429:X429">IFERROR(SMALL(IF($S$2:$S1338=S429,$P$2:$P$911*1.00001),3),"")</f>
        <v/>
      </c>
      <c r="Y429" s="31" t="str">
        <f aca="false" t="array" ref="Y429:Y429">IFERROR(SMALL(IF($S$2:$S1338=S429,$P$2:$P$911*1.000001),4),"")</f>
        <v/>
      </c>
      <c r="Z429" s="31" t="str">
        <f aca="false">IF(P429&lt;&gt;"", IF(COUNT(V429:Y429)=4, SUM(V429:Y429), "No"), "")</f>
        <v>No</v>
      </c>
      <c r="AA429" s="31" t="str">
        <f aca="false">IF(P429&lt;&gt;"", IF(COUNT(V429:X429)=3, SUM(V429:X429), "No"), "")</f>
        <v>No</v>
      </c>
      <c r="AB429" s="31" t="str">
        <f aca="false">IF(P429&lt;&gt;"", IF(COUNT(V429:W429)=2, SUM(V429:W429), "No"), "")</f>
        <v>No</v>
      </c>
      <c r="AC429" s="31" t="str">
        <f aca="false">Table4[[#This Row],[Club]]&amp;":"&amp;Table4[[#Headers],[Female]]</f>
        <v>:Female</v>
      </c>
    </row>
    <row r="430" customFormat="false" ht="15" hidden="false" customHeight="false" outlineLevel="0" collapsed="false">
      <c r="A430" s="22" t="n">
        <v>429</v>
      </c>
      <c r="B430" s="22" t="str">
        <f aca="false">IFERROR(VLOOKUP($A$1&amp;":"&amp;A430,'Finish order'!C:K,6,FALSE()),"")</f>
        <v/>
      </c>
      <c r="C430" s="22" t="str">
        <f aca="false">IFERROR(VLOOKUP(A$1&amp;":"&amp;A430,'Finish order'!$C:$K,9,FALSE()),"")</f>
        <v/>
      </c>
      <c r="D430" s="22" t="str">
        <f aca="false">IFERROR(VLOOKUP(A$1&amp;":"&amp;A430,'Finish order'!$C:$K,7,FALSE()),"")</f>
        <v/>
      </c>
      <c r="E430" s="30" t="str">
        <f aca="false">IFERROR(VLOOKUP($A$1&amp;":"&amp;A430,'Finish order'!C:K,5,FALSE()),"")</f>
        <v/>
      </c>
      <c r="F430" s="22" t="str">
        <f aca="false">IFERROR(VLOOKUP($A$1&amp;":"&amp;A430,'Finish order'!C:K,4,FALSE()),"")</f>
        <v/>
      </c>
      <c r="G430" s="31" t="str">
        <f aca="false" t="array" ref="G430:G430">IFERROR(SMALL(IF($D$2:$D1339=D430,$A$2:$A$911*1.001),1),"")</f>
        <v/>
      </c>
      <c r="H430" s="31" t="str">
        <f aca="false" t="array" ref="H430:H430">IFERROR(SMALL(IF($D$2:$D1339=D430,$A$2:$A$911*1.0001),2),"")</f>
        <v/>
      </c>
      <c r="I430" s="31" t="str">
        <f aca="false" t="array" ref="I430:I430">IFERROR(SMALL(IF($D$2:$D1339=D430,$A$2:$A$911*1.00001),3),"")</f>
        <v/>
      </c>
      <c r="J430" s="31" t="str">
        <f aca="false" t="array" ref="J430:J430">IFERROR(SMALL(IF($D$2:$D1339=D430,$A$2:$A$911*1.000001),4),"")</f>
        <v/>
      </c>
      <c r="K430" s="31" t="str">
        <f aca="false">IF(A430&lt;&gt;"", IF(COUNT(G430:J430)=4, SUM(G430:J430), "No"), "")</f>
        <v>No</v>
      </c>
      <c r="L430" s="31" t="str">
        <f aca="false">IF(A430&lt;&gt;"", IF(COUNT(G430:I430)=3, SUM(G430:I430), "No"), "")</f>
        <v>No</v>
      </c>
      <c r="M430" s="31" t="str">
        <f aca="false">IF(A430&lt;&gt;"", IF(COUNT(G430:H430)=2, SUM(G430:H430), "No"), "")</f>
        <v>No</v>
      </c>
      <c r="N430" s="31" t="str">
        <f aca="false">Table1[[#This Row],[Club]]&amp;":"&amp;Table1[[#Headers],[Male]]</f>
        <v>:Male</v>
      </c>
      <c r="P430" s="22" t="n">
        <v>429</v>
      </c>
      <c r="Q430" s="22" t="str">
        <f aca="false">IFERROR(VLOOKUP(P$1&amp;":"&amp;P430,'Finish order'!$C:$K,6,FALSE()),"")</f>
        <v/>
      </c>
      <c r="R430" s="22" t="str">
        <f aca="false">IFERROR(VLOOKUP(P$1&amp;":"&amp;P430,'Finish order'!$C:$K,9,FALSE()),"")</f>
        <v/>
      </c>
      <c r="S430" s="22" t="str">
        <f aca="false">IFERROR(VLOOKUP(P$1&amp;":"&amp;P430,'Finish order'!$C:$K,7,FALSE()),"")</f>
        <v/>
      </c>
      <c r="T430" s="30" t="str">
        <f aca="false">IFERROR(VLOOKUP(P$1&amp;":"&amp;P430,'Finish order'!$C:$K,5,FALSE()),"")</f>
        <v/>
      </c>
      <c r="U430" s="22" t="str">
        <f aca="false">IFERROR(VLOOKUP(P$1&amp;":"&amp;P430,'Finish order'!$C:$K,4,FALSE()),"")</f>
        <v/>
      </c>
      <c r="V430" s="31" t="str">
        <f aca="false" t="array" ref="V430:V430">IFERROR(SMALL(IF($S$2:$S1339=S430,$P$2:$P$911*1.001),1),"")</f>
        <v/>
      </c>
      <c r="W430" s="31" t="str">
        <f aca="false" t="array" ref="W430:W430">IFERROR(SMALL(IF($S$2:$S1339=S430,$P$2:$P$911*1.0001),2),"")</f>
        <v/>
      </c>
      <c r="X430" s="31" t="str">
        <f aca="false" t="array" ref="X430:X430">IFERROR(SMALL(IF($S$2:$S1339=S430,$P$2:$P$911*1.00001),3),"")</f>
        <v/>
      </c>
      <c r="Y430" s="31" t="str">
        <f aca="false" t="array" ref="Y430:Y430">IFERROR(SMALL(IF($S$2:$S1339=S430,$P$2:$P$911*1.000001),4),"")</f>
        <v/>
      </c>
      <c r="Z430" s="31" t="str">
        <f aca="false">IF(P430&lt;&gt;"", IF(COUNT(V430:Y430)=4, SUM(V430:Y430), "No"), "")</f>
        <v>No</v>
      </c>
      <c r="AA430" s="31" t="str">
        <f aca="false">IF(P430&lt;&gt;"", IF(COUNT(V430:X430)=3, SUM(V430:X430), "No"), "")</f>
        <v>No</v>
      </c>
      <c r="AB430" s="31" t="str">
        <f aca="false">IF(P430&lt;&gt;"", IF(COUNT(V430:W430)=2, SUM(V430:W430), "No"), "")</f>
        <v>No</v>
      </c>
      <c r="AC430" s="31" t="str">
        <f aca="false">Table4[[#This Row],[Club]]&amp;":"&amp;Table4[[#Headers],[Female]]</f>
        <v>:Female</v>
      </c>
    </row>
    <row r="431" customFormat="false" ht="15" hidden="false" customHeight="false" outlineLevel="0" collapsed="false">
      <c r="A431" s="22" t="n">
        <v>430</v>
      </c>
      <c r="B431" s="22" t="str">
        <f aca="false">IFERROR(VLOOKUP($A$1&amp;":"&amp;A431,'Finish order'!C:K,6,FALSE()),"")</f>
        <v/>
      </c>
      <c r="C431" s="22" t="str">
        <f aca="false">IFERROR(VLOOKUP(A$1&amp;":"&amp;A431,'Finish order'!$C:$K,9,FALSE()),"")</f>
        <v/>
      </c>
      <c r="D431" s="22" t="str">
        <f aca="false">IFERROR(VLOOKUP(A$1&amp;":"&amp;A431,'Finish order'!$C:$K,7,FALSE()),"")</f>
        <v/>
      </c>
      <c r="E431" s="30" t="str">
        <f aca="false">IFERROR(VLOOKUP($A$1&amp;":"&amp;A431,'Finish order'!C:K,5,FALSE()),"")</f>
        <v/>
      </c>
      <c r="F431" s="22" t="str">
        <f aca="false">IFERROR(VLOOKUP($A$1&amp;":"&amp;A431,'Finish order'!C:K,4,FALSE()),"")</f>
        <v/>
      </c>
      <c r="G431" s="31" t="str">
        <f aca="false" t="array" ref="G431:G431">IFERROR(SMALL(IF($D$2:$D1340=D431,$A$2:$A$911*1.001),1),"")</f>
        <v/>
      </c>
      <c r="H431" s="31" t="str">
        <f aca="false" t="array" ref="H431:H431">IFERROR(SMALL(IF($D$2:$D1340=D431,$A$2:$A$911*1.0001),2),"")</f>
        <v/>
      </c>
      <c r="I431" s="31" t="str">
        <f aca="false" t="array" ref="I431:I431">IFERROR(SMALL(IF($D$2:$D1340=D431,$A$2:$A$911*1.00001),3),"")</f>
        <v/>
      </c>
      <c r="J431" s="31" t="str">
        <f aca="false" t="array" ref="J431:J431">IFERROR(SMALL(IF($D$2:$D1340=D431,$A$2:$A$911*1.000001),4),"")</f>
        <v/>
      </c>
      <c r="K431" s="31" t="str">
        <f aca="false">IF(A431&lt;&gt;"", IF(COUNT(G431:J431)=4, SUM(G431:J431), "No"), "")</f>
        <v>No</v>
      </c>
      <c r="L431" s="31" t="str">
        <f aca="false">IF(A431&lt;&gt;"", IF(COUNT(G431:I431)=3, SUM(G431:I431), "No"), "")</f>
        <v>No</v>
      </c>
      <c r="M431" s="31" t="str">
        <f aca="false">IF(A431&lt;&gt;"", IF(COUNT(G431:H431)=2, SUM(G431:H431), "No"), "")</f>
        <v>No</v>
      </c>
      <c r="N431" s="31" t="str">
        <f aca="false">Table1[[#This Row],[Club]]&amp;":"&amp;Table1[[#Headers],[Male]]</f>
        <v>:Male</v>
      </c>
      <c r="P431" s="22" t="n">
        <v>430</v>
      </c>
      <c r="Q431" s="22" t="str">
        <f aca="false">IFERROR(VLOOKUP(P$1&amp;":"&amp;P431,'Finish order'!$C:$K,6,FALSE()),"")</f>
        <v/>
      </c>
      <c r="R431" s="22" t="str">
        <f aca="false">IFERROR(VLOOKUP(P$1&amp;":"&amp;P431,'Finish order'!$C:$K,9,FALSE()),"")</f>
        <v/>
      </c>
      <c r="S431" s="22" t="str">
        <f aca="false">IFERROR(VLOOKUP(P$1&amp;":"&amp;P431,'Finish order'!$C:$K,7,FALSE()),"")</f>
        <v/>
      </c>
      <c r="T431" s="30" t="str">
        <f aca="false">IFERROR(VLOOKUP(P$1&amp;":"&amp;P431,'Finish order'!$C:$K,5,FALSE()),"")</f>
        <v/>
      </c>
      <c r="U431" s="22" t="str">
        <f aca="false">IFERROR(VLOOKUP(P$1&amp;":"&amp;P431,'Finish order'!$C:$K,4,FALSE()),"")</f>
        <v/>
      </c>
      <c r="V431" s="31" t="str">
        <f aca="false" t="array" ref="V431:V431">IFERROR(SMALL(IF($S$2:$S1340=S431,$P$2:$P$911*1.001),1),"")</f>
        <v/>
      </c>
      <c r="W431" s="31" t="str">
        <f aca="false" t="array" ref="W431:W431">IFERROR(SMALL(IF($S$2:$S1340=S431,$P$2:$P$911*1.0001),2),"")</f>
        <v/>
      </c>
      <c r="X431" s="31" t="str">
        <f aca="false" t="array" ref="X431:X431">IFERROR(SMALL(IF($S$2:$S1340=S431,$P$2:$P$911*1.00001),3),"")</f>
        <v/>
      </c>
      <c r="Y431" s="31" t="str">
        <f aca="false" t="array" ref="Y431:Y431">IFERROR(SMALL(IF($S$2:$S1340=S431,$P$2:$P$911*1.000001),4),"")</f>
        <v/>
      </c>
      <c r="Z431" s="31" t="str">
        <f aca="false">IF(P431&lt;&gt;"", IF(COUNT(V431:Y431)=4, SUM(V431:Y431), "No"), "")</f>
        <v>No</v>
      </c>
      <c r="AA431" s="31" t="str">
        <f aca="false">IF(P431&lt;&gt;"", IF(COUNT(V431:X431)=3, SUM(V431:X431), "No"), "")</f>
        <v>No</v>
      </c>
      <c r="AB431" s="31" t="str">
        <f aca="false">IF(P431&lt;&gt;"", IF(COUNT(V431:W431)=2, SUM(V431:W431), "No"), "")</f>
        <v>No</v>
      </c>
      <c r="AC431" s="31" t="str">
        <f aca="false">Table4[[#This Row],[Club]]&amp;":"&amp;Table4[[#Headers],[Female]]</f>
        <v>:Female</v>
      </c>
    </row>
    <row r="432" customFormat="false" ht="15" hidden="false" customHeight="false" outlineLevel="0" collapsed="false">
      <c r="A432" s="22" t="n">
        <v>431</v>
      </c>
      <c r="B432" s="22" t="str">
        <f aca="false">IFERROR(VLOOKUP($A$1&amp;":"&amp;A432,'Finish order'!C:K,6,FALSE()),"")</f>
        <v/>
      </c>
      <c r="C432" s="22" t="str">
        <f aca="false">IFERROR(VLOOKUP(A$1&amp;":"&amp;A432,'Finish order'!$C:$K,9,FALSE()),"")</f>
        <v/>
      </c>
      <c r="D432" s="22" t="str">
        <f aca="false">IFERROR(VLOOKUP(A$1&amp;":"&amp;A432,'Finish order'!$C:$K,7,FALSE()),"")</f>
        <v/>
      </c>
      <c r="E432" s="30" t="str">
        <f aca="false">IFERROR(VLOOKUP($A$1&amp;":"&amp;A432,'Finish order'!C:K,5,FALSE()),"")</f>
        <v/>
      </c>
      <c r="F432" s="22" t="str">
        <f aca="false">IFERROR(VLOOKUP($A$1&amp;":"&amp;A432,'Finish order'!C:K,4,FALSE()),"")</f>
        <v/>
      </c>
      <c r="G432" s="31" t="str">
        <f aca="false" t="array" ref="G432:G432">IFERROR(SMALL(IF($D$2:$D1341=D432,$A$2:$A$911*1.001),1),"")</f>
        <v/>
      </c>
      <c r="H432" s="31" t="str">
        <f aca="false" t="array" ref="H432:H432">IFERROR(SMALL(IF($D$2:$D1341=D432,$A$2:$A$911*1.0001),2),"")</f>
        <v/>
      </c>
      <c r="I432" s="31" t="str">
        <f aca="false" t="array" ref="I432:I432">IFERROR(SMALL(IF($D$2:$D1341=D432,$A$2:$A$911*1.00001),3),"")</f>
        <v/>
      </c>
      <c r="J432" s="31" t="str">
        <f aca="false" t="array" ref="J432:J432">IFERROR(SMALL(IF($D$2:$D1341=D432,$A$2:$A$911*1.000001),4),"")</f>
        <v/>
      </c>
      <c r="K432" s="31" t="str">
        <f aca="false">IF(A432&lt;&gt;"", IF(COUNT(G432:J432)=4, SUM(G432:J432), "No"), "")</f>
        <v>No</v>
      </c>
      <c r="L432" s="31" t="str">
        <f aca="false">IF(A432&lt;&gt;"", IF(COUNT(G432:I432)=3, SUM(G432:I432), "No"), "")</f>
        <v>No</v>
      </c>
      <c r="M432" s="31" t="str">
        <f aca="false">IF(A432&lt;&gt;"", IF(COUNT(G432:H432)=2, SUM(G432:H432), "No"), "")</f>
        <v>No</v>
      </c>
      <c r="N432" s="31" t="str">
        <f aca="false">Table1[[#This Row],[Club]]&amp;":"&amp;Table1[[#Headers],[Male]]</f>
        <v>:Male</v>
      </c>
      <c r="P432" s="22" t="n">
        <v>431</v>
      </c>
      <c r="Q432" s="22" t="str">
        <f aca="false">IFERROR(VLOOKUP(P$1&amp;":"&amp;P432,'Finish order'!$C:$K,6,FALSE()),"")</f>
        <v/>
      </c>
      <c r="R432" s="22" t="str">
        <f aca="false">IFERROR(VLOOKUP(P$1&amp;":"&amp;P432,'Finish order'!$C:$K,9,FALSE()),"")</f>
        <v/>
      </c>
      <c r="S432" s="22" t="str">
        <f aca="false">IFERROR(VLOOKUP(P$1&amp;":"&amp;P432,'Finish order'!$C:$K,7,FALSE()),"")</f>
        <v/>
      </c>
      <c r="T432" s="30" t="str">
        <f aca="false">IFERROR(VLOOKUP(P$1&amp;":"&amp;P432,'Finish order'!$C:$K,5,FALSE()),"")</f>
        <v/>
      </c>
      <c r="U432" s="22" t="str">
        <f aca="false">IFERROR(VLOOKUP(P$1&amp;":"&amp;P432,'Finish order'!$C:$K,4,FALSE()),"")</f>
        <v/>
      </c>
      <c r="V432" s="31" t="str">
        <f aca="false" t="array" ref="V432:V432">IFERROR(SMALL(IF($S$2:$S1341=S432,$P$2:$P$911*1.001),1),"")</f>
        <v/>
      </c>
      <c r="W432" s="31" t="str">
        <f aca="false" t="array" ref="W432:W432">IFERROR(SMALL(IF($S$2:$S1341=S432,$P$2:$P$911*1.0001),2),"")</f>
        <v/>
      </c>
      <c r="X432" s="31" t="str">
        <f aca="false" t="array" ref="X432:X432">IFERROR(SMALL(IF($S$2:$S1341=S432,$P$2:$P$911*1.00001),3),"")</f>
        <v/>
      </c>
      <c r="Y432" s="31" t="str">
        <f aca="false" t="array" ref="Y432:Y432">IFERROR(SMALL(IF($S$2:$S1341=S432,$P$2:$P$911*1.000001),4),"")</f>
        <v/>
      </c>
      <c r="Z432" s="31" t="str">
        <f aca="false">IF(P432&lt;&gt;"", IF(COUNT(V432:Y432)=4, SUM(V432:Y432), "No"), "")</f>
        <v>No</v>
      </c>
      <c r="AA432" s="31" t="str">
        <f aca="false">IF(P432&lt;&gt;"", IF(COUNT(V432:X432)=3, SUM(V432:X432), "No"), "")</f>
        <v>No</v>
      </c>
      <c r="AB432" s="31" t="str">
        <f aca="false">IF(P432&lt;&gt;"", IF(COUNT(V432:W432)=2, SUM(V432:W432), "No"), "")</f>
        <v>No</v>
      </c>
      <c r="AC432" s="31" t="str">
        <f aca="false">Table4[[#This Row],[Club]]&amp;":"&amp;Table4[[#Headers],[Female]]</f>
        <v>:Female</v>
      </c>
    </row>
    <row r="433" customFormat="false" ht="15" hidden="false" customHeight="false" outlineLevel="0" collapsed="false">
      <c r="A433" s="22" t="n">
        <v>432</v>
      </c>
      <c r="B433" s="22" t="str">
        <f aca="false">IFERROR(VLOOKUP($A$1&amp;":"&amp;A433,'Finish order'!C:K,6,FALSE()),"")</f>
        <v/>
      </c>
      <c r="C433" s="22" t="str">
        <f aca="false">IFERROR(VLOOKUP(A$1&amp;":"&amp;A433,'Finish order'!$C:$K,9,FALSE()),"")</f>
        <v/>
      </c>
      <c r="D433" s="22" t="str">
        <f aca="false">IFERROR(VLOOKUP(A$1&amp;":"&amp;A433,'Finish order'!$C:$K,7,FALSE()),"")</f>
        <v/>
      </c>
      <c r="E433" s="30" t="str">
        <f aca="false">IFERROR(VLOOKUP($A$1&amp;":"&amp;A433,'Finish order'!C:K,5,FALSE()),"")</f>
        <v/>
      </c>
      <c r="F433" s="22" t="str">
        <f aca="false">IFERROR(VLOOKUP($A$1&amp;":"&amp;A433,'Finish order'!C:K,4,FALSE()),"")</f>
        <v/>
      </c>
      <c r="G433" s="31" t="str">
        <f aca="false" t="array" ref="G433:G433">IFERROR(SMALL(IF($D$2:$D1342=D433,$A$2:$A$911*1.001),1),"")</f>
        <v/>
      </c>
      <c r="H433" s="31" t="str">
        <f aca="false" t="array" ref="H433:H433">IFERROR(SMALL(IF($D$2:$D1342=D433,$A$2:$A$911*1.0001),2),"")</f>
        <v/>
      </c>
      <c r="I433" s="31" t="str">
        <f aca="false" t="array" ref="I433:I433">IFERROR(SMALL(IF($D$2:$D1342=D433,$A$2:$A$911*1.00001),3),"")</f>
        <v/>
      </c>
      <c r="J433" s="31" t="str">
        <f aca="false" t="array" ref="J433:J433">IFERROR(SMALL(IF($D$2:$D1342=D433,$A$2:$A$911*1.000001),4),"")</f>
        <v/>
      </c>
      <c r="K433" s="31" t="str">
        <f aca="false">IF(A433&lt;&gt;"", IF(COUNT(G433:J433)=4, SUM(G433:J433), "No"), "")</f>
        <v>No</v>
      </c>
      <c r="L433" s="31" t="str">
        <f aca="false">IF(A433&lt;&gt;"", IF(COUNT(G433:I433)=3, SUM(G433:I433), "No"), "")</f>
        <v>No</v>
      </c>
      <c r="M433" s="31" t="str">
        <f aca="false">IF(A433&lt;&gt;"", IF(COUNT(G433:H433)=2, SUM(G433:H433), "No"), "")</f>
        <v>No</v>
      </c>
      <c r="N433" s="31" t="str">
        <f aca="false">Table1[[#This Row],[Club]]&amp;":"&amp;Table1[[#Headers],[Male]]</f>
        <v>:Male</v>
      </c>
      <c r="P433" s="22" t="n">
        <v>432</v>
      </c>
      <c r="Q433" s="22" t="str">
        <f aca="false">IFERROR(VLOOKUP(P$1&amp;":"&amp;P433,'Finish order'!$C:$K,6,FALSE()),"")</f>
        <v/>
      </c>
      <c r="R433" s="22" t="str">
        <f aca="false">IFERROR(VLOOKUP(P$1&amp;":"&amp;P433,'Finish order'!$C:$K,9,FALSE()),"")</f>
        <v/>
      </c>
      <c r="S433" s="22" t="str">
        <f aca="false">IFERROR(VLOOKUP(P$1&amp;":"&amp;P433,'Finish order'!$C:$K,7,FALSE()),"")</f>
        <v/>
      </c>
      <c r="T433" s="30" t="str">
        <f aca="false">IFERROR(VLOOKUP(P$1&amp;":"&amp;P433,'Finish order'!$C:$K,5,FALSE()),"")</f>
        <v/>
      </c>
      <c r="U433" s="22" t="str">
        <f aca="false">IFERROR(VLOOKUP(P$1&amp;":"&amp;P433,'Finish order'!$C:$K,4,FALSE()),"")</f>
        <v/>
      </c>
      <c r="V433" s="31" t="str">
        <f aca="false" t="array" ref="V433:V433">IFERROR(SMALL(IF($S$2:$S1342=S433,$P$2:$P$911*1.001),1),"")</f>
        <v/>
      </c>
      <c r="W433" s="31" t="str">
        <f aca="false" t="array" ref="W433:W433">IFERROR(SMALL(IF($S$2:$S1342=S433,$P$2:$P$911*1.0001),2),"")</f>
        <v/>
      </c>
      <c r="X433" s="31" t="str">
        <f aca="false" t="array" ref="X433:X433">IFERROR(SMALL(IF($S$2:$S1342=S433,$P$2:$P$911*1.00001),3),"")</f>
        <v/>
      </c>
      <c r="Y433" s="31" t="str">
        <f aca="false" t="array" ref="Y433:Y433">IFERROR(SMALL(IF($S$2:$S1342=S433,$P$2:$P$911*1.000001),4),"")</f>
        <v/>
      </c>
      <c r="Z433" s="31" t="str">
        <f aca="false">IF(P433&lt;&gt;"", IF(COUNT(V433:Y433)=4, SUM(V433:Y433), "No"), "")</f>
        <v>No</v>
      </c>
      <c r="AA433" s="31" t="str">
        <f aca="false">IF(P433&lt;&gt;"", IF(COUNT(V433:X433)=3, SUM(V433:X433), "No"), "")</f>
        <v>No</v>
      </c>
      <c r="AB433" s="31" t="str">
        <f aca="false">IF(P433&lt;&gt;"", IF(COUNT(V433:W433)=2, SUM(V433:W433), "No"), "")</f>
        <v>No</v>
      </c>
      <c r="AC433" s="31" t="str">
        <f aca="false">Table4[[#This Row],[Club]]&amp;":"&amp;Table4[[#Headers],[Female]]</f>
        <v>:Female</v>
      </c>
    </row>
    <row r="434" customFormat="false" ht="15" hidden="false" customHeight="false" outlineLevel="0" collapsed="false">
      <c r="A434" s="22" t="n">
        <v>433</v>
      </c>
      <c r="B434" s="22" t="str">
        <f aca="false">IFERROR(VLOOKUP($A$1&amp;":"&amp;A434,'Finish order'!C:K,6,FALSE()),"")</f>
        <v/>
      </c>
      <c r="C434" s="22" t="str">
        <f aca="false">IFERROR(VLOOKUP(A$1&amp;":"&amp;A434,'Finish order'!$C:$K,9,FALSE()),"")</f>
        <v/>
      </c>
      <c r="D434" s="22" t="str">
        <f aca="false">IFERROR(VLOOKUP(A$1&amp;":"&amp;A434,'Finish order'!$C:$K,7,FALSE()),"")</f>
        <v/>
      </c>
      <c r="E434" s="30" t="str">
        <f aca="false">IFERROR(VLOOKUP($A$1&amp;":"&amp;A434,'Finish order'!C:K,5,FALSE()),"")</f>
        <v/>
      </c>
      <c r="F434" s="22" t="str">
        <f aca="false">IFERROR(VLOOKUP($A$1&amp;":"&amp;A434,'Finish order'!C:K,4,FALSE()),"")</f>
        <v/>
      </c>
      <c r="G434" s="31" t="str">
        <f aca="false" t="array" ref="G434:G434">IFERROR(SMALL(IF($D$2:$D1343=D434,$A$2:$A$911*1.001),1),"")</f>
        <v/>
      </c>
      <c r="H434" s="31" t="str">
        <f aca="false" t="array" ref="H434:H434">IFERROR(SMALL(IF($D$2:$D1343=D434,$A$2:$A$911*1.0001),2),"")</f>
        <v/>
      </c>
      <c r="I434" s="31" t="str">
        <f aca="false" t="array" ref="I434:I434">IFERROR(SMALL(IF($D$2:$D1343=D434,$A$2:$A$911*1.00001),3),"")</f>
        <v/>
      </c>
      <c r="J434" s="31" t="str">
        <f aca="false" t="array" ref="J434:J434">IFERROR(SMALL(IF($D$2:$D1343=D434,$A$2:$A$911*1.000001),4),"")</f>
        <v/>
      </c>
      <c r="K434" s="31" t="str">
        <f aca="false">IF(A434&lt;&gt;"", IF(COUNT(G434:J434)=4, SUM(G434:J434), "No"), "")</f>
        <v>No</v>
      </c>
      <c r="L434" s="31" t="str">
        <f aca="false">IF(A434&lt;&gt;"", IF(COUNT(G434:I434)=3, SUM(G434:I434), "No"), "")</f>
        <v>No</v>
      </c>
      <c r="M434" s="31" t="str">
        <f aca="false">IF(A434&lt;&gt;"", IF(COUNT(G434:H434)=2, SUM(G434:H434), "No"), "")</f>
        <v>No</v>
      </c>
      <c r="N434" s="31" t="str">
        <f aca="false">Table1[[#This Row],[Club]]&amp;":"&amp;Table1[[#Headers],[Male]]</f>
        <v>:Male</v>
      </c>
      <c r="P434" s="22" t="n">
        <v>433</v>
      </c>
      <c r="Q434" s="22" t="str">
        <f aca="false">IFERROR(VLOOKUP(P$1&amp;":"&amp;P434,'Finish order'!$C:$K,6,FALSE()),"")</f>
        <v/>
      </c>
      <c r="R434" s="22" t="str">
        <f aca="false">IFERROR(VLOOKUP(P$1&amp;":"&amp;P434,'Finish order'!$C:$K,9,FALSE()),"")</f>
        <v/>
      </c>
      <c r="S434" s="22" t="str">
        <f aca="false">IFERROR(VLOOKUP(P$1&amp;":"&amp;P434,'Finish order'!$C:$K,7,FALSE()),"")</f>
        <v/>
      </c>
      <c r="T434" s="30" t="str">
        <f aca="false">IFERROR(VLOOKUP(P$1&amp;":"&amp;P434,'Finish order'!$C:$K,5,FALSE()),"")</f>
        <v/>
      </c>
      <c r="U434" s="22" t="str">
        <f aca="false">IFERROR(VLOOKUP(P$1&amp;":"&amp;P434,'Finish order'!$C:$K,4,FALSE()),"")</f>
        <v/>
      </c>
      <c r="V434" s="31" t="str">
        <f aca="false" t="array" ref="V434:V434">IFERROR(SMALL(IF($S$2:$S1343=S434,$P$2:$P$911*1.001),1),"")</f>
        <v/>
      </c>
      <c r="W434" s="31" t="str">
        <f aca="false" t="array" ref="W434:W434">IFERROR(SMALL(IF($S$2:$S1343=S434,$P$2:$P$911*1.0001),2),"")</f>
        <v/>
      </c>
      <c r="X434" s="31" t="str">
        <f aca="false" t="array" ref="X434:X434">IFERROR(SMALL(IF($S$2:$S1343=S434,$P$2:$P$911*1.00001),3),"")</f>
        <v/>
      </c>
      <c r="Y434" s="31" t="str">
        <f aca="false" t="array" ref="Y434:Y434">IFERROR(SMALL(IF($S$2:$S1343=S434,$P$2:$P$911*1.000001),4),"")</f>
        <v/>
      </c>
      <c r="Z434" s="31" t="str">
        <f aca="false">IF(P434&lt;&gt;"", IF(COUNT(V434:Y434)=4, SUM(V434:Y434), "No"), "")</f>
        <v>No</v>
      </c>
      <c r="AA434" s="31" t="str">
        <f aca="false">IF(P434&lt;&gt;"", IF(COUNT(V434:X434)=3, SUM(V434:X434), "No"), "")</f>
        <v>No</v>
      </c>
      <c r="AB434" s="31" t="str">
        <f aca="false">IF(P434&lt;&gt;"", IF(COUNT(V434:W434)=2, SUM(V434:W434), "No"), "")</f>
        <v>No</v>
      </c>
      <c r="AC434" s="31" t="str">
        <f aca="false">Table4[[#This Row],[Club]]&amp;":"&amp;Table4[[#Headers],[Female]]</f>
        <v>:Female</v>
      </c>
    </row>
    <row r="435" customFormat="false" ht="15" hidden="false" customHeight="false" outlineLevel="0" collapsed="false">
      <c r="A435" s="22" t="n">
        <v>434</v>
      </c>
      <c r="B435" s="22" t="str">
        <f aca="false">IFERROR(VLOOKUP($A$1&amp;":"&amp;A435,'Finish order'!C:K,6,FALSE()),"")</f>
        <v/>
      </c>
      <c r="C435" s="22" t="str">
        <f aca="false">IFERROR(VLOOKUP(A$1&amp;":"&amp;A435,'Finish order'!$C:$K,9,FALSE()),"")</f>
        <v/>
      </c>
      <c r="D435" s="22" t="str">
        <f aca="false">IFERROR(VLOOKUP(A$1&amp;":"&amp;A435,'Finish order'!$C:$K,7,FALSE()),"")</f>
        <v/>
      </c>
      <c r="E435" s="30" t="str">
        <f aca="false">IFERROR(VLOOKUP($A$1&amp;":"&amp;A435,'Finish order'!C:K,5,FALSE()),"")</f>
        <v/>
      </c>
      <c r="F435" s="22" t="str">
        <f aca="false">IFERROR(VLOOKUP($A$1&amp;":"&amp;A435,'Finish order'!C:K,4,FALSE()),"")</f>
        <v/>
      </c>
      <c r="G435" s="31" t="str">
        <f aca="false" t="array" ref="G435:G435">IFERROR(SMALL(IF($D$2:$D1344=D435,$A$2:$A$911*1.001),1),"")</f>
        <v/>
      </c>
      <c r="H435" s="31" t="str">
        <f aca="false" t="array" ref="H435:H435">IFERROR(SMALL(IF($D$2:$D1344=D435,$A$2:$A$911*1.0001),2),"")</f>
        <v/>
      </c>
      <c r="I435" s="31" t="str">
        <f aca="false" t="array" ref="I435:I435">IFERROR(SMALL(IF($D$2:$D1344=D435,$A$2:$A$911*1.00001),3),"")</f>
        <v/>
      </c>
      <c r="J435" s="31" t="str">
        <f aca="false" t="array" ref="J435:J435">IFERROR(SMALL(IF($D$2:$D1344=D435,$A$2:$A$911*1.000001),4),"")</f>
        <v/>
      </c>
      <c r="K435" s="31" t="str">
        <f aca="false">IF(A435&lt;&gt;"", IF(COUNT(G435:J435)=4, SUM(G435:J435), "No"), "")</f>
        <v>No</v>
      </c>
      <c r="L435" s="31" t="str">
        <f aca="false">IF(A435&lt;&gt;"", IF(COUNT(G435:I435)=3, SUM(G435:I435), "No"), "")</f>
        <v>No</v>
      </c>
      <c r="M435" s="31" t="str">
        <f aca="false">IF(A435&lt;&gt;"", IF(COUNT(G435:H435)=2, SUM(G435:H435), "No"), "")</f>
        <v>No</v>
      </c>
      <c r="N435" s="31" t="str">
        <f aca="false">Table1[[#This Row],[Club]]&amp;":"&amp;Table1[[#Headers],[Male]]</f>
        <v>:Male</v>
      </c>
      <c r="P435" s="22" t="n">
        <v>434</v>
      </c>
      <c r="Q435" s="22" t="str">
        <f aca="false">IFERROR(VLOOKUP(P$1&amp;":"&amp;P435,'Finish order'!$C:$K,6,FALSE()),"")</f>
        <v/>
      </c>
      <c r="R435" s="22" t="str">
        <f aca="false">IFERROR(VLOOKUP(P$1&amp;":"&amp;P435,'Finish order'!$C:$K,9,FALSE()),"")</f>
        <v/>
      </c>
      <c r="S435" s="22" t="str">
        <f aca="false">IFERROR(VLOOKUP(P$1&amp;":"&amp;P435,'Finish order'!$C:$K,7,FALSE()),"")</f>
        <v/>
      </c>
      <c r="T435" s="30" t="str">
        <f aca="false">IFERROR(VLOOKUP(P$1&amp;":"&amp;P435,'Finish order'!$C:$K,5,FALSE()),"")</f>
        <v/>
      </c>
      <c r="U435" s="22" t="str">
        <f aca="false">IFERROR(VLOOKUP(P$1&amp;":"&amp;P435,'Finish order'!$C:$K,4,FALSE()),"")</f>
        <v/>
      </c>
      <c r="V435" s="31" t="str">
        <f aca="false" t="array" ref="V435:V435">IFERROR(SMALL(IF($S$2:$S1344=S435,$P$2:$P$911*1.001),1),"")</f>
        <v/>
      </c>
      <c r="W435" s="31" t="str">
        <f aca="false" t="array" ref="W435:W435">IFERROR(SMALL(IF($S$2:$S1344=S435,$P$2:$P$911*1.0001),2),"")</f>
        <v/>
      </c>
      <c r="X435" s="31" t="str">
        <f aca="false" t="array" ref="X435:X435">IFERROR(SMALL(IF($S$2:$S1344=S435,$P$2:$P$911*1.00001),3),"")</f>
        <v/>
      </c>
      <c r="Y435" s="31" t="str">
        <f aca="false" t="array" ref="Y435:Y435">IFERROR(SMALL(IF($S$2:$S1344=S435,$P$2:$P$911*1.000001),4),"")</f>
        <v/>
      </c>
      <c r="Z435" s="31" t="str">
        <f aca="false">IF(P435&lt;&gt;"", IF(COUNT(V435:Y435)=4, SUM(V435:Y435), "No"), "")</f>
        <v>No</v>
      </c>
      <c r="AA435" s="31" t="str">
        <f aca="false">IF(P435&lt;&gt;"", IF(COUNT(V435:X435)=3, SUM(V435:X435), "No"), "")</f>
        <v>No</v>
      </c>
      <c r="AB435" s="31" t="str">
        <f aca="false">IF(P435&lt;&gt;"", IF(COUNT(V435:W435)=2, SUM(V435:W435), "No"), "")</f>
        <v>No</v>
      </c>
      <c r="AC435" s="31" t="str">
        <f aca="false">Table4[[#This Row],[Club]]&amp;":"&amp;Table4[[#Headers],[Female]]</f>
        <v>:Female</v>
      </c>
    </row>
    <row r="436" customFormat="false" ht="15" hidden="false" customHeight="false" outlineLevel="0" collapsed="false">
      <c r="A436" s="22" t="n">
        <v>435</v>
      </c>
      <c r="B436" s="22" t="str">
        <f aca="false">IFERROR(VLOOKUP($A$1&amp;":"&amp;A436,'Finish order'!C:K,6,FALSE()),"")</f>
        <v/>
      </c>
      <c r="C436" s="22" t="str">
        <f aca="false">IFERROR(VLOOKUP(A$1&amp;":"&amp;A436,'Finish order'!$C:$K,9,FALSE()),"")</f>
        <v/>
      </c>
      <c r="D436" s="22" t="str">
        <f aca="false">IFERROR(VLOOKUP(A$1&amp;":"&amp;A436,'Finish order'!$C:$K,7,FALSE()),"")</f>
        <v/>
      </c>
      <c r="E436" s="30" t="str">
        <f aca="false">IFERROR(VLOOKUP($A$1&amp;":"&amp;A436,'Finish order'!C:K,5,FALSE()),"")</f>
        <v/>
      </c>
      <c r="F436" s="22" t="str">
        <f aca="false">IFERROR(VLOOKUP($A$1&amp;":"&amp;A436,'Finish order'!C:K,4,FALSE()),"")</f>
        <v/>
      </c>
      <c r="G436" s="31" t="str">
        <f aca="false" t="array" ref="G436:G436">IFERROR(SMALL(IF($D$2:$D1345=D436,$A$2:$A$911*1.001),1),"")</f>
        <v/>
      </c>
      <c r="H436" s="31" t="str">
        <f aca="false" t="array" ref="H436:H436">IFERROR(SMALL(IF($D$2:$D1345=D436,$A$2:$A$911*1.0001),2),"")</f>
        <v/>
      </c>
      <c r="I436" s="31" t="str">
        <f aca="false" t="array" ref="I436:I436">IFERROR(SMALL(IF($D$2:$D1345=D436,$A$2:$A$911*1.00001),3),"")</f>
        <v/>
      </c>
      <c r="J436" s="31" t="str">
        <f aca="false" t="array" ref="J436:J436">IFERROR(SMALL(IF($D$2:$D1345=D436,$A$2:$A$911*1.000001),4),"")</f>
        <v/>
      </c>
      <c r="K436" s="31" t="str">
        <f aca="false">IF(A436&lt;&gt;"", IF(COUNT(G436:J436)=4, SUM(G436:J436), "No"), "")</f>
        <v>No</v>
      </c>
      <c r="L436" s="31" t="str">
        <f aca="false">IF(A436&lt;&gt;"", IF(COUNT(G436:I436)=3, SUM(G436:I436), "No"), "")</f>
        <v>No</v>
      </c>
      <c r="M436" s="31" t="str">
        <f aca="false">IF(A436&lt;&gt;"", IF(COUNT(G436:H436)=2, SUM(G436:H436), "No"), "")</f>
        <v>No</v>
      </c>
      <c r="N436" s="31" t="str">
        <f aca="false">Table1[[#This Row],[Club]]&amp;":"&amp;Table1[[#Headers],[Male]]</f>
        <v>:Male</v>
      </c>
      <c r="P436" s="22" t="n">
        <v>435</v>
      </c>
      <c r="Q436" s="22" t="str">
        <f aca="false">IFERROR(VLOOKUP(P$1&amp;":"&amp;P436,'Finish order'!$C:$K,6,FALSE()),"")</f>
        <v/>
      </c>
      <c r="R436" s="22" t="str">
        <f aca="false">IFERROR(VLOOKUP(P$1&amp;":"&amp;P436,'Finish order'!$C:$K,9,FALSE()),"")</f>
        <v/>
      </c>
      <c r="S436" s="22" t="str">
        <f aca="false">IFERROR(VLOOKUP(P$1&amp;":"&amp;P436,'Finish order'!$C:$K,7,FALSE()),"")</f>
        <v/>
      </c>
      <c r="T436" s="30" t="str">
        <f aca="false">IFERROR(VLOOKUP(P$1&amp;":"&amp;P436,'Finish order'!$C:$K,5,FALSE()),"")</f>
        <v/>
      </c>
      <c r="U436" s="22" t="str">
        <f aca="false">IFERROR(VLOOKUP(P$1&amp;":"&amp;P436,'Finish order'!$C:$K,4,FALSE()),"")</f>
        <v/>
      </c>
      <c r="V436" s="31" t="str">
        <f aca="false" t="array" ref="V436:V436">IFERROR(SMALL(IF($S$2:$S1345=S436,$P$2:$P$911*1.001),1),"")</f>
        <v/>
      </c>
      <c r="W436" s="31" t="str">
        <f aca="false" t="array" ref="W436:W436">IFERROR(SMALL(IF($S$2:$S1345=S436,$P$2:$P$911*1.0001),2),"")</f>
        <v/>
      </c>
      <c r="X436" s="31" t="str">
        <f aca="false" t="array" ref="X436:X436">IFERROR(SMALL(IF($S$2:$S1345=S436,$P$2:$P$911*1.00001),3),"")</f>
        <v/>
      </c>
      <c r="Y436" s="31" t="str">
        <f aca="false" t="array" ref="Y436:Y436">IFERROR(SMALL(IF($S$2:$S1345=S436,$P$2:$P$911*1.000001),4),"")</f>
        <v/>
      </c>
      <c r="Z436" s="31" t="str">
        <f aca="false">IF(P436&lt;&gt;"", IF(COUNT(V436:Y436)=4, SUM(V436:Y436), "No"), "")</f>
        <v>No</v>
      </c>
      <c r="AA436" s="31" t="str">
        <f aca="false">IF(P436&lt;&gt;"", IF(COUNT(V436:X436)=3, SUM(V436:X436), "No"), "")</f>
        <v>No</v>
      </c>
      <c r="AB436" s="31" t="str">
        <f aca="false">IF(P436&lt;&gt;"", IF(COUNT(V436:W436)=2, SUM(V436:W436), "No"), "")</f>
        <v>No</v>
      </c>
      <c r="AC436" s="31" t="str">
        <f aca="false">Table4[[#This Row],[Club]]&amp;":"&amp;Table4[[#Headers],[Female]]</f>
        <v>:Female</v>
      </c>
    </row>
    <row r="437" customFormat="false" ht="15" hidden="false" customHeight="false" outlineLevel="0" collapsed="false">
      <c r="A437" s="22" t="n">
        <v>436</v>
      </c>
      <c r="B437" s="22" t="str">
        <f aca="false">IFERROR(VLOOKUP($A$1&amp;":"&amp;A437,'Finish order'!C:K,6,FALSE()),"")</f>
        <v/>
      </c>
      <c r="C437" s="22" t="str">
        <f aca="false">IFERROR(VLOOKUP(A$1&amp;":"&amp;A437,'Finish order'!$C:$K,9,FALSE()),"")</f>
        <v/>
      </c>
      <c r="D437" s="22" t="str">
        <f aca="false">IFERROR(VLOOKUP(A$1&amp;":"&amp;A437,'Finish order'!$C:$K,7,FALSE()),"")</f>
        <v/>
      </c>
      <c r="E437" s="30" t="str">
        <f aca="false">IFERROR(VLOOKUP($A$1&amp;":"&amp;A437,'Finish order'!C:K,5,FALSE()),"")</f>
        <v/>
      </c>
      <c r="F437" s="22" t="str">
        <f aca="false">IFERROR(VLOOKUP($A$1&amp;":"&amp;A437,'Finish order'!C:K,4,FALSE()),"")</f>
        <v/>
      </c>
      <c r="G437" s="31" t="str">
        <f aca="false" t="array" ref="G437:G437">IFERROR(SMALL(IF($D$2:$D1346=D437,$A$2:$A$911*1.001),1),"")</f>
        <v/>
      </c>
      <c r="H437" s="31" t="str">
        <f aca="false" t="array" ref="H437:H437">IFERROR(SMALL(IF($D$2:$D1346=D437,$A$2:$A$911*1.0001),2),"")</f>
        <v/>
      </c>
      <c r="I437" s="31" t="str">
        <f aca="false" t="array" ref="I437:I437">IFERROR(SMALL(IF($D$2:$D1346=D437,$A$2:$A$911*1.00001),3),"")</f>
        <v/>
      </c>
      <c r="J437" s="31" t="str">
        <f aca="false" t="array" ref="J437:J437">IFERROR(SMALL(IF($D$2:$D1346=D437,$A$2:$A$911*1.000001),4),"")</f>
        <v/>
      </c>
      <c r="K437" s="31" t="str">
        <f aca="false">IF(A437&lt;&gt;"", IF(COUNT(G437:J437)=4, SUM(G437:J437), "No"), "")</f>
        <v>No</v>
      </c>
      <c r="L437" s="31" t="str">
        <f aca="false">IF(A437&lt;&gt;"", IF(COUNT(G437:I437)=3, SUM(G437:I437), "No"), "")</f>
        <v>No</v>
      </c>
      <c r="M437" s="31" t="str">
        <f aca="false">IF(A437&lt;&gt;"", IF(COUNT(G437:H437)=2, SUM(G437:H437), "No"), "")</f>
        <v>No</v>
      </c>
      <c r="N437" s="31" t="str">
        <f aca="false">Table1[[#This Row],[Club]]&amp;":"&amp;Table1[[#Headers],[Male]]</f>
        <v>:Male</v>
      </c>
      <c r="P437" s="22" t="n">
        <v>436</v>
      </c>
      <c r="Q437" s="22" t="str">
        <f aca="false">IFERROR(VLOOKUP(P$1&amp;":"&amp;P437,'Finish order'!$C:$K,6,FALSE()),"")</f>
        <v/>
      </c>
      <c r="R437" s="22" t="str">
        <f aca="false">IFERROR(VLOOKUP(P$1&amp;":"&amp;P437,'Finish order'!$C:$K,9,FALSE()),"")</f>
        <v/>
      </c>
      <c r="S437" s="22" t="str">
        <f aca="false">IFERROR(VLOOKUP(P$1&amp;":"&amp;P437,'Finish order'!$C:$K,7,FALSE()),"")</f>
        <v/>
      </c>
      <c r="T437" s="30" t="str">
        <f aca="false">IFERROR(VLOOKUP(P$1&amp;":"&amp;P437,'Finish order'!$C:$K,5,FALSE()),"")</f>
        <v/>
      </c>
      <c r="U437" s="22" t="str">
        <f aca="false">IFERROR(VLOOKUP(P$1&amp;":"&amp;P437,'Finish order'!$C:$K,4,FALSE()),"")</f>
        <v/>
      </c>
      <c r="V437" s="31" t="str">
        <f aca="false" t="array" ref="V437:V437">IFERROR(SMALL(IF($S$2:$S1346=S437,$P$2:$P$911*1.001),1),"")</f>
        <v/>
      </c>
      <c r="W437" s="31" t="str">
        <f aca="false" t="array" ref="W437:W437">IFERROR(SMALL(IF($S$2:$S1346=S437,$P$2:$P$911*1.0001),2),"")</f>
        <v/>
      </c>
      <c r="X437" s="31" t="str">
        <f aca="false" t="array" ref="X437:X437">IFERROR(SMALL(IF($S$2:$S1346=S437,$P$2:$P$911*1.00001),3),"")</f>
        <v/>
      </c>
      <c r="Y437" s="31" t="str">
        <f aca="false" t="array" ref="Y437:Y437">IFERROR(SMALL(IF($S$2:$S1346=S437,$P$2:$P$911*1.000001),4),"")</f>
        <v/>
      </c>
      <c r="Z437" s="31" t="str">
        <f aca="false">IF(P437&lt;&gt;"", IF(COUNT(V437:Y437)=4, SUM(V437:Y437), "No"), "")</f>
        <v>No</v>
      </c>
      <c r="AA437" s="31" t="str">
        <f aca="false">IF(P437&lt;&gt;"", IF(COUNT(V437:X437)=3, SUM(V437:X437), "No"), "")</f>
        <v>No</v>
      </c>
      <c r="AB437" s="31" t="str">
        <f aca="false">IF(P437&lt;&gt;"", IF(COUNT(V437:W437)=2, SUM(V437:W437), "No"), "")</f>
        <v>No</v>
      </c>
      <c r="AC437" s="31" t="str">
        <f aca="false">Table4[[#This Row],[Club]]&amp;":"&amp;Table4[[#Headers],[Female]]</f>
        <v>:Female</v>
      </c>
    </row>
    <row r="438" customFormat="false" ht="15" hidden="false" customHeight="false" outlineLevel="0" collapsed="false">
      <c r="A438" s="22" t="n">
        <v>437</v>
      </c>
      <c r="B438" s="22" t="str">
        <f aca="false">IFERROR(VLOOKUP($A$1&amp;":"&amp;A438,'Finish order'!C:K,6,FALSE()),"")</f>
        <v/>
      </c>
      <c r="C438" s="22" t="str">
        <f aca="false">IFERROR(VLOOKUP(A$1&amp;":"&amp;A438,'Finish order'!$C:$K,9,FALSE()),"")</f>
        <v/>
      </c>
      <c r="D438" s="22" t="str">
        <f aca="false">IFERROR(VLOOKUP(A$1&amp;":"&amp;A438,'Finish order'!$C:$K,7,FALSE()),"")</f>
        <v/>
      </c>
      <c r="E438" s="30" t="str">
        <f aca="false">IFERROR(VLOOKUP($A$1&amp;":"&amp;A438,'Finish order'!C:K,5,FALSE()),"")</f>
        <v/>
      </c>
      <c r="F438" s="22" t="str">
        <f aca="false">IFERROR(VLOOKUP($A$1&amp;":"&amp;A438,'Finish order'!C:K,4,FALSE()),"")</f>
        <v/>
      </c>
      <c r="G438" s="31" t="str">
        <f aca="false" t="array" ref="G438:G438">IFERROR(SMALL(IF($D$2:$D1347=D438,$A$2:$A$911*1.001),1),"")</f>
        <v/>
      </c>
      <c r="H438" s="31" t="str">
        <f aca="false" t="array" ref="H438:H438">IFERROR(SMALL(IF($D$2:$D1347=D438,$A$2:$A$911*1.0001),2),"")</f>
        <v/>
      </c>
      <c r="I438" s="31" t="str">
        <f aca="false" t="array" ref="I438:I438">IFERROR(SMALL(IF($D$2:$D1347=D438,$A$2:$A$911*1.00001),3),"")</f>
        <v/>
      </c>
      <c r="J438" s="31" t="str">
        <f aca="false" t="array" ref="J438:J438">IFERROR(SMALL(IF($D$2:$D1347=D438,$A$2:$A$911*1.000001),4),"")</f>
        <v/>
      </c>
      <c r="K438" s="31" t="str">
        <f aca="false">IF(A438&lt;&gt;"", IF(COUNT(G438:J438)=4, SUM(G438:J438), "No"), "")</f>
        <v>No</v>
      </c>
      <c r="L438" s="31" t="str">
        <f aca="false">IF(A438&lt;&gt;"", IF(COUNT(G438:I438)=3, SUM(G438:I438), "No"), "")</f>
        <v>No</v>
      </c>
      <c r="M438" s="31" t="str">
        <f aca="false">IF(A438&lt;&gt;"", IF(COUNT(G438:H438)=2, SUM(G438:H438), "No"), "")</f>
        <v>No</v>
      </c>
      <c r="N438" s="31" t="str">
        <f aca="false">Table1[[#This Row],[Club]]&amp;":"&amp;Table1[[#Headers],[Male]]</f>
        <v>:Male</v>
      </c>
      <c r="P438" s="22" t="n">
        <v>437</v>
      </c>
      <c r="Q438" s="22" t="str">
        <f aca="false">IFERROR(VLOOKUP(P$1&amp;":"&amp;P438,'Finish order'!$C:$K,6,FALSE()),"")</f>
        <v/>
      </c>
      <c r="R438" s="22" t="str">
        <f aca="false">IFERROR(VLOOKUP(P$1&amp;":"&amp;P438,'Finish order'!$C:$K,9,FALSE()),"")</f>
        <v/>
      </c>
      <c r="S438" s="22" t="str">
        <f aca="false">IFERROR(VLOOKUP(P$1&amp;":"&amp;P438,'Finish order'!$C:$K,7,FALSE()),"")</f>
        <v/>
      </c>
      <c r="T438" s="30" t="str">
        <f aca="false">IFERROR(VLOOKUP(P$1&amp;":"&amp;P438,'Finish order'!$C:$K,5,FALSE()),"")</f>
        <v/>
      </c>
      <c r="U438" s="22" t="str">
        <f aca="false">IFERROR(VLOOKUP(P$1&amp;":"&amp;P438,'Finish order'!$C:$K,4,FALSE()),"")</f>
        <v/>
      </c>
      <c r="V438" s="31" t="str">
        <f aca="false" t="array" ref="V438:V438">IFERROR(SMALL(IF($S$2:$S1347=S438,$P$2:$P$911*1.001),1),"")</f>
        <v/>
      </c>
      <c r="W438" s="31" t="str">
        <f aca="false" t="array" ref="W438:W438">IFERROR(SMALL(IF($S$2:$S1347=S438,$P$2:$P$911*1.0001),2),"")</f>
        <v/>
      </c>
      <c r="X438" s="31" t="str">
        <f aca="false" t="array" ref="X438:X438">IFERROR(SMALL(IF($S$2:$S1347=S438,$P$2:$P$911*1.00001),3),"")</f>
        <v/>
      </c>
      <c r="Y438" s="31" t="str">
        <f aca="false" t="array" ref="Y438:Y438">IFERROR(SMALL(IF($S$2:$S1347=S438,$P$2:$P$911*1.000001),4),"")</f>
        <v/>
      </c>
      <c r="Z438" s="31" t="str">
        <f aca="false">IF(P438&lt;&gt;"", IF(COUNT(V438:Y438)=4, SUM(V438:Y438), "No"), "")</f>
        <v>No</v>
      </c>
      <c r="AA438" s="31" t="str">
        <f aca="false">IF(P438&lt;&gt;"", IF(COUNT(V438:X438)=3, SUM(V438:X438), "No"), "")</f>
        <v>No</v>
      </c>
      <c r="AB438" s="31" t="str">
        <f aca="false">IF(P438&lt;&gt;"", IF(COUNT(V438:W438)=2, SUM(V438:W438), "No"), "")</f>
        <v>No</v>
      </c>
      <c r="AC438" s="31" t="str">
        <f aca="false">Table4[[#This Row],[Club]]&amp;":"&amp;Table4[[#Headers],[Female]]</f>
        <v>:Female</v>
      </c>
    </row>
    <row r="439" customFormat="false" ht="15" hidden="false" customHeight="false" outlineLevel="0" collapsed="false">
      <c r="A439" s="22" t="n">
        <v>438</v>
      </c>
      <c r="B439" s="22" t="str">
        <f aca="false">IFERROR(VLOOKUP($A$1&amp;":"&amp;A439,'Finish order'!C:K,6,FALSE()),"")</f>
        <v/>
      </c>
      <c r="C439" s="22" t="str">
        <f aca="false">IFERROR(VLOOKUP(A$1&amp;":"&amp;A439,'Finish order'!$C:$K,9,FALSE()),"")</f>
        <v/>
      </c>
      <c r="D439" s="22" t="str">
        <f aca="false">IFERROR(VLOOKUP(A$1&amp;":"&amp;A439,'Finish order'!$C:$K,7,FALSE()),"")</f>
        <v/>
      </c>
      <c r="E439" s="30" t="str">
        <f aca="false">IFERROR(VLOOKUP($A$1&amp;":"&amp;A439,'Finish order'!C:K,5,FALSE()),"")</f>
        <v/>
      </c>
      <c r="F439" s="22" t="str">
        <f aca="false">IFERROR(VLOOKUP($A$1&amp;":"&amp;A439,'Finish order'!C:K,4,FALSE()),"")</f>
        <v/>
      </c>
      <c r="G439" s="31" t="str">
        <f aca="false" t="array" ref="G439:G439">IFERROR(SMALL(IF($D$2:$D1348=D439,$A$2:$A$911*1.001),1),"")</f>
        <v/>
      </c>
      <c r="H439" s="31" t="str">
        <f aca="false" t="array" ref="H439:H439">IFERROR(SMALL(IF($D$2:$D1348=D439,$A$2:$A$911*1.0001),2),"")</f>
        <v/>
      </c>
      <c r="I439" s="31" t="str">
        <f aca="false" t="array" ref="I439:I439">IFERROR(SMALL(IF($D$2:$D1348=D439,$A$2:$A$911*1.00001),3),"")</f>
        <v/>
      </c>
      <c r="J439" s="31" t="str">
        <f aca="false" t="array" ref="J439:J439">IFERROR(SMALL(IF($D$2:$D1348=D439,$A$2:$A$911*1.000001),4),"")</f>
        <v/>
      </c>
      <c r="K439" s="31" t="str">
        <f aca="false">IF(A439&lt;&gt;"", IF(COUNT(G439:J439)=4, SUM(G439:J439), "No"), "")</f>
        <v>No</v>
      </c>
      <c r="L439" s="31" t="str">
        <f aca="false">IF(A439&lt;&gt;"", IF(COUNT(G439:I439)=3, SUM(G439:I439), "No"), "")</f>
        <v>No</v>
      </c>
      <c r="M439" s="31" t="str">
        <f aca="false">IF(A439&lt;&gt;"", IF(COUNT(G439:H439)=2, SUM(G439:H439), "No"), "")</f>
        <v>No</v>
      </c>
      <c r="N439" s="31" t="str">
        <f aca="false">Table1[[#This Row],[Club]]&amp;":"&amp;Table1[[#Headers],[Male]]</f>
        <v>:Male</v>
      </c>
      <c r="P439" s="22" t="n">
        <v>438</v>
      </c>
      <c r="Q439" s="22" t="str">
        <f aca="false">IFERROR(VLOOKUP(P$1&amp;":"&amp;P439,'Finish order'!$C:$K,6,FALSE()),"")</f>
        <v/>
      </c>
      <c r="R439" s="22" t="str">
        <f aca="false">IFERROR(VLOOKUP(P$1&amp;":"&amp;P439,'Finish order'!$C:$K,9,FALSE()),"")</f>
        <v/>
      </c>
      <c r="S439" s="22" t="str">
        <f aca="false">IFERROR(VLOOKUP(P$1&amp;":"&amp;P439,'Finish order'!$C:$K,7,FALSE()),"")</f>
        <v/>
      </c>
      <c r="T439" s="30" t="str">
        <f aca="false">IFERROR(VLOOKUP(P$1&amp;":"&amp;P439,'Finish order'!$C:$K,5,FALSE()),"")</f>
        <v/>
      </c>
      <c r="U439" s="22" t="str">
        <f aca="false">IFERROR(VLOOKUP(P$1&amp;":"&amp;P439,'Finish order'!$C:$K,4,FALSE()),"")</f>
        <v/>
      </c>
      <c r="V439" s="31" t="str">
        <f aca="false" t="array" ref="V439:V439">IFERROR(SMALL(IF($S$2:$S1348=S439,$P$2:$P$911*1.001),1),"")</f>
        <v/>
      </c>
      <c r="W439" s="31" t="str">
        <f aca="false" t="array" ref="W439:W439">IFERROR(SMALL(IF($S$2:$S1348=S439,$P$2:$P$911*1.0001),2),"")</f>
        <v/>
      </c>
      <c r="X439" s="31" t="str">
        <f aca="false" t="array" ref="X439:X439">IFERROR(SMALL(IF($S$2:$S1348=S439,$P$2:$P$911*1.00001),3),"")</f>
        <v/>
      </c>
      <c r="Y439" s="31" t="str">
        <f aca="false" t="array" ref="Y439:Y439">IFERROR(SMALL(IF($S$2:$S1348=S439,$P$2:$P$911*1.000001),4),"")</f>
        <v/>
      </c>
      <c r="Z439" s="31" t="str">
        <f aca="false">IF(P439&lt;&gt;"", IF(COUNT(V439:Y439)=4, SUM(V439:Y439), "No"), "")</f>
        <v>No</v>
      </c>
      <c r="AA439" s="31" t="str">
        <f aca="false">IF(P439&lt;&gt;"", IF(COUNT(V439:X439)=3, SUM(V439:X439), "No"), "")</f>
        <v>No</v>
      </c>
      <c r="AB439" s="31" t="str">
        <f aca="false">IF(P439&lt;&gt;"", IF(COUNT(V439:W439)=2, SUM(V439:W439), "No"), "")</f>
        <v>No</v>
      </c>
      <c r="AC439" s="31" t="str">
        <f aca="false">Table4[[#This Row],[Club]]&amp;":"&amp;Table4[[#Headers],[Female]]</f>
        <v>:Female</v>
      </c>
    </row>
    <row r="440" customFormat="false" ht="15" hidden="false" customHeight="false" outlineLevel="0" collapsed="false">
      <c r="A440" s="22" t="n">
        <v>439</v>
      </c>
      <c r="B440" s="22" t="str">
        <f aca="false">IFERROR(VLOOKUP($A$1&amp;":"&amp;A440,'Finish order'!C:K,6,FALSE()),"")</f>
        <v/>
      </c>
      <c r="C440" s="22" t="str">
        <f aca="false">IFERROR(VLOOKUP(A$1&amp;":"&amp;A440,'Finish order'!$C:$K,9,FALSE()),"")</f>
        <v/>
      </c>
      <c r="D440" s="22" t="str">
        <f aca="false">IFERROR(VLOOKUP(A$1&amp;":"&amp;A440,'Finish order'!$C:$K,7,FALSE()),"")</f>
        <v/>
      </c>
      <c r="E440" s="30" t="str">
        <f aca="false">IFERROR(VLOOKUP($A$1&amp;":"&amp;A440,'Finish order'!C:K,5,FALSE()),"")</f>
        <v/>
      </c>
      <c r="F440" s="22" t="str">
        <f aca="false">IFERROR(VLOOKUP($A$1&amp;":"&amp;A440,'Finish order'!C:K,4,FALSE()),"")</f>
        <v/>
      </c>
      <c r="G440" s="31" t="str">
        <f aca="false" t="array" ref="G440:G440">IFERROR(SMALL(IF($D$2:$D1349=D440,$A$2:$A$911*1.001),1),"")</f>
        <v/>
      </c>
      <c r="H440" s="31" t="str">
        <f aca="false" t="array" ref="H440:H440">IFERROR(SMALL(IF($D$2:$D1349=D440,$A$2:$A$911*1.0001),2),"")</f>
        <v/>
      </c>
      <c r="I440" s="31" t="str">
        <f aca="false" t="array" ref="I440:I440">IFERROR(SMALL(IF($D$2:$D1349=D440,$A$2:$A$911*1.00001),3),"")</f>
        <v/>
      </c>
      <c r="J440" s="31" t="str">
        <f aca="false" t="array" ref="J440:J440">IFERROR(SMALL(IF($D$2:$D1349=D440,$A$2:$A$911*1.000001),4),"")</f>
        <v/>
      </c>
      <c r="K440" s="31" t="str">
        <f aca="false">IF(A440&lt;&gt;"", IF(COUNT(G440:J440)=4, SUM(G440:J440), "No"), "")</f>
        <v>No</v>
      </c>
      <c r="L440" s="31" t="str">
        <f aca="false">IF(A440&lt;&gt;"", IF(COUNT(G440:I440)=3, SUM(G440:I440), "No"), "")</f>
        <v>No</v>
      </c>
      <c r="M440" s="31" t="str">
        <f aca="false">IF(A440&lt;&gt;"", IF(COUNT(G440:H440)=2, SUM(G440:H440), "No"), "")</f>
        <v>No</v>
      </c>
      <c r="N440" s="31" t="str">
        <f aca="false">Table1[[#This Row],[Club]]&amp;":"&amp;Table1[[#Headers],[Male]]</f>
        <v>:Male</v>
      </c>
      <c r="P440" s="22" t="n">
        <v>439</v>
      </c>
      <c r="Q440" s="22" t="str">
        <f aca="false">IFERROR(VLOOKUP(P$1&amp;":"&amp;P440,'Finish order'!$C:$K,6,FALSE()),"")</f>
        <v/>
      </c>
      <c r="R440" s="22" t="str">
        <f aca="false">IFERROR(VLOOKUP(P$1&amp;":"&amp;P440,'Finish order'!$C:$K,9,FALSE()),"")</f>
        <v/>
      </c>
      <c r="S440" s="22" t="str">
        <f aca="false">IFERROR(VLOOKUP(P$1&amp;":"&amp;P440,'Finish order'!$C:$K,7,FALSE()),"")</f>
        <v/>
      </c>
      <c r="T440" s="30" t="str">
        <f aca="false">IFERROR(VLOOKUP(P$1&amp;":"&amp;P440,'Finish order'!$C:$K,5,FALSE()),"")</f>
        <v/>
      </c>
      <c r="U440" s="22" t="str">
        <f aca="false">IFERROR(VLOOKUP(P$1&amp;":"&amp;P440,'Finish order'!$C:$K,4,FALSE()),"")</f>
        <v/>
      </c>
      <c r="V440" s="31" t="str">
        <f aca="false" t="array" ref="V440:V440">IFERROR(SMALL(IF($S$2:$S1349=S440,$P$2:$P$911*1.001),1),"")</f>
        <v/>
      </c>
      <c r="W440" s="31" t="str">
        <f aca="false" t="array" ref="W440:W440">IFERROR(SMALL(IF($S$2:$S1349=S440,$P$2:$P$911*1.0001),2),"")</f>
        <v/>
      </c>
      <c r="X440" s="31" t="str">
        <f aca="false" t="array" ref="X440:X440">IFERROR(SMALL(IF($S$2:$S1349=S440,$P$2:$P$911*1.00001),3),"")</f>
        <v/>
      </c>
      <c r="Y440" s="31" t="str">
        <f aca="false" t="array" ref="Y440:Y440">IFERROR(SMALL(IF($S$2:$S1349=S440,$P$2:$P$911*1.000001),4),"")</f>
        <v/>
      </c>
      <c r="Z440" s="31" t="str">
        <f aca="false">IF(P440&lt;&gt;"", IF(COUNT(V440:Y440)=4, SUM(V440:Y440), "No"), "")</f>
        <v>No</v>
      </c>
      <c r="AA440" s="31" t="str">
        <f aca="false">IF(P440&lt;&gt;"", IF(COUNT(V440:X440)=3, SUM(V440:X440), "No"), "")</f>
        <v>No</v>
      </c>
      <c r="AB440" s="31" t="str">
        <f aca="false">IF(P440&lt;&gt;"", IF(COUNT(V440:W440)=2, SUM(V440:W440), "No"), "")</f>
        <v>No</v>
      </c>
      <c r="AC440" s="31" t="str">
        <f aca="false">Table4[[#This Row],[Club]]&amp;":"&amp;Table4[[#Headers],[Female]]</f>
        <v>:Female</v>
      </c>
    </row>
    <row r="441" customFormat="false" ht="15" hidden="false" customHeight="false" outlineLevel="0" collapsed="false">
      <c r="A441" s="22" t="n">
        <v>440</v>
      </c>
      <c r="B441" s="22" t="str">
        <f aca="false">IFERROR(VLOOKUP($A$1&amp;":"&amp;A441,'Finish order'!C:K,6,FALSE()),"")</f>
        <v/>
      </c>
      <c r="C441" s="22" t="str">
        <f aca="false">IFERROR(VLOOKUP(A$1&amp;":"&amp;A441,'Finish order'!$C:$K,9,FALSE()),"")</f>
        <v/>
      </c>
      <c r="D441" s="22" t="str">
        <f aca="false">IFERROR(VLOOKUP(A$1&amp;":"&amp;A441,'Finish order'!$C:$K,7,FALSE()),"")</f>
        <v/>
      </c>
      <c r="E441" s="30" t="str">
        <f aca="false">IFERROR(VLOOKUP($A$1&amp;":"&amp;A441,'Finish order'!C:K,5,FALSE()),"")</f>
        <v/>
      </c>
      <c r="F441" s="22" t="str">
        <f aca="false">IFERROR(VLOOKUP($A$1&amp;":"&amp;A441,'Finish order'!C:K,4,FALSE()),"")</f>
        <v/>
      </c>
      <c r="G441" s="31" t="str">
        <f aca="false" t="array" ref="G441:G441">IFERROR(SMALL(IF($D$2:$D1350=D441,$A$2:$A$911*1.001),1),"")</f>
        <v/>
      </c>
      <c r="H441" s="31" t="str">
        <f aca="false" t="array" ref="H441:H441">IFERROR(SMALL(IF($D$2:$D1350=D441,$A$2:$A$911*1.0001),2),"")</f>
        <v/>
      </c>
      <c r="I441" s="31" t="str">
        <f aca="false" t="array" ref="I441:I441">IFERROR(SMALL(IF($D$2:$D1350=D441,$A$2:$A$911*1.00001),3),"")</f>
        <v/>
      </c>
      <c r="J441" s="31" t="str">
        <f aca="false" t="array" ref="J441:J441">IFERROR(SMALL(IF($D$2:$D1350=D441,$A$2:$A$911*1.000001),4),"")</f>
        <v/>
      </c>
      <c r="K441" s="31" t="str">
        <f aca="false">IF(A441&lt;&gt;"", IF(COUNT(G441:J441)=4, SUM(G441:J441), "No"), "")</f>
        <v>No</v>
      </c>
      <c r="L441" s="31" t="str">
        <f aca="false">IF(A441&lt;&gt;"", IF(COUNT(G441:I441)=3, SUM(G441:I441), "No"), "")</f>
        <v>No</v>
      </c>
      <c r="M441" s="31" t="str">
        <f aca="false">IF(A441&lt;&gt;"", IF(COUNT(G441:H441)=2, SUM(G441:H441), "No"), "")</f>
        <v>No</v>
      </c>
      <c r="N441" s="31" t="str">
        <f aca="false">Table1[[#This Row],[Club]]&amp;":"&amp;Table1[[#Headers],[Male]]</f>
        <v>:Male</v>
      </c>
      <c r="P441" s="22" t="n">
        <v>440</v>
      </c>
      <c r="Q441" s="22" t="str">
        <f aca="false">IFERROR(VLOOKUP(P$1&amp;":"&amp;P441,'Finish order'!$C:$K,6,FALSE()),"")</f>
        <v/>
      </c>
      <c r="R441" s="22" t="str">
        <f aca="false">IFERROR(VLOOKUP(P$1&amp;":"&amp;P441,'Finish order'!$C:$K,9,FALSE()),"")</f>
        <v/>
      </c>
      <c r="S441" s="22" t="str">
        <f aca="false">IFERROR(VLOOKUP(P$1&amp;":"&amp;P441,'Finish order'!$C:$K,7,FALSE()),"")</f>
        <v/>
      </c>
      <c r="T441" s="30" t="str">
        <f aca="false">IFERROR(VLOOKUP(P$1&amp;":"&amp;P441,'Finish order'!$C:$K,5,FALSE()),"")</f>
        <v/>
      </c>
      <c r="U441" s="22" t="str">
        <f aca="false">IFERROR(VLOOKUP(P$1&amp;":"&amp;P441,'Finish order'!$C:$K,4,FALSE()),"")</f>
        <v/>
      </c>
      <c r="V441" s="31" t="str">
        <f aca="false" t="array" ref="V441:V441">IFERROR(SMALL(IF($S$2:$S1350=S441,$P$2:$P$911*1.001),1),"")</f>
        <v/>
      </c>
      <c r="W441" s="31" t="str">
        <f aca="false" t="array" ref="W441:W441">IFERROR(SMALL(IF($S$2:$S1350=S441,$P$2:$P$911*1.0001),2),"")</f>
        <v/>
      </c>
      <c r="X441" s="31" t="str">
        <f aca="false" t="array" ref="X441:X441">IFERROR(SMALL(IF($S$2:$S1350=S441,$P$2:$P$911*1.00001),3),"")</f>
        <v/>
      </c>
      <c r="Y441" s="31" t="str">
        <f aca="false" t="array" ref="Y441:Y441">IFERROR(SMALL(IF($S$2:$S1350=S441,$P$2:$P$911*1.000001),4),"")</f>
        <v/>
      </c>
      <c r="Z441" s="31" t="str">
        <f aca="false">IF(P441&lt;&gt;"", IF(COUNT(V441:Y441)=4, SUM(V441:Y441), "No"), "")</f>
        <v>No</v>
      </c>
      <c r="AA441" s="31" t="str">
        <f aca="false">IF(P441&lt;&gt;"", IF(COUNT(V441:X441)=3, SUM(V441:X441), "No"), "")</f>
        <v>No</v>
      </c>
      <c r="AB441" s="31" t="str">
        <f aca="false">IF(P441&lt;&gt;"", IF(COUNT(V441:W441)=2, SUM(V441:W441), "No"), "")</f>
        <v>No</v>
      </c>
      <c r="AC441" s="31" t="str">
        <f aca="false">Table4[[#This Row],[Club]]&amp;":"&amp;Table4[[#Headers],[Female]]</f>
        <v>:Female</v>
      </c>
    </row>
    <row r="442" customFormat="false" ht="15" hidden="false" customHeight="false" outlineLevel="0" collapsed="false">
      <c r="A442" s="22" t="n">
        <v>441</v>
      </c>
      <c r="B442" s="22" t="str">
        <f aca="false">IFERROR(VLOOKUP($A$1&amp;":"&amp;A442,'Finish order'!C:K,6,FALSE()),"")</f>
        <v/>
      </c>
      <c r="C442" s="22" t="str">
        <f aca="false">IFERROR(VLOOKUP(A$1&amp;":"&amp;A442,'Finish order'!$C:$K,9,FALSE()),"")</f>
        <v/>
      </c>
      <c r="D442" s="22" t="str">
        <f aca="false">IFERROR(VLOOKUP(A$1&amp;":"&amp;A442,'Finish order'!$C:$K,7,FALSE()),"")</f>
        <v/>
      </c>
      <c r="E442" s="30" t="str">
        <f aca="false">IFERROR(VLOOKUP($A$1&amp;":"&amp;A442,'Finish order'!C:K,5,FALSE()),"")</f>
        <v/>
      </c>
      <c r="F442" s="22" t="str">
        <f aca="false">IFERROR(VLOOKUP($A$1&amp;":"&amp;A442,'Finish order'!C:K,4,FALSE()),"")</f>
        <v/>
      </c>
      <c r="G442" s="31" t="str">
        <f aca="false" t="array" ref="G442:G442">IFERROR(SMALL(IF($D$2:$D1351=D442,$A$2:$A$911*1.001),1),"")</f>
        <v/>
      </c>
      <c r="H442" s="31" t="str">
        <f aca="false" t="array" ref="H442:H442">IFERROR(SMALL(IF($D$2:$D1351=D442,$A$2:$A$911*1.0001),2),"")</f>
        <v/>
      </c>
      <c r="I442" s="31" t="str">
        <f aca="false" t="array" ref="I442:I442">IFERROR(SMALL(IF($D$2:$D1351=D442,$A$2:$A$911*1.00001),3),"")</f>
        <v/>
      </c>
      <c r="J442" s="31" t="str">
        <f aca="false" t="array" ref="J442:J442">IFERROR(SMALL(IF($D$2:$D1351=D442,$A$2:$A$911*1.000001),4),"")</f>
        <v/>
      </c>
      <c r="K442" s="31" t="str">
        <f aca="false">IF(A442&lt;&gt;"", IF(COUNT(G442:J442)=4, SUM(G442:J442), "No"), "")</f>
        <v>No</v>
      </c>
      <c r="L442" s="31" t="str">
        <f aca="false">IF(A442&lt;&gt;"", IF(COUNT(G442:I442)=3, SUM(G442:I442), "No"), "")</f>
        <v>No</v>
      </c>
      <c r="M442" s="31" t="str">
        <f aca="false">IF(A442&lt;&gt;"", IF(COUNT(G442:H442)=2, SUM(G442:H442), "No"), "")</f>
        <v>No</v>
      </c>
      <c r="N442" s="31" t="str">
        <f aca="false">Table1[[#This Row],[Club]]&amp;":"&amp;Table1[[#Headers],[Male]]</f>
        <v>:Male</v>
      </c>
      <c r="P442" s="22" t="n">
        <v>441</v>
      </c>
      <c r="Q442" s="22" t="str">
        <f aca="false">IFERROR(VLOOKUP(P$1&amp;":"&amp;P442,'Finish order'!$C:$K,6,FALSE()),"")</f>
        <v/>
      </c>
      <c r="R442" s="22" t="str">
        <f aca="false">IFERROR(VLOOKUP(P$1&amp;":"&amp;P442,'Finish order'!$C:$K,9,FALSE()),"")</f>
        <v/>
      </c>
      <c r="S442" s="22" t="str">
        <f aca="false">IFERROR(VLOOKUP(P$1&amp;":"&amp;P442,'Finish order'!$C:$K,7,FALSE()),"")</f>
        <v/>
      </c>
      <c r="T442" s="30" t="str">
        <f aca="false">IFERROR(VLOOKUP(P$1&amp;":"&amp;P442,'Finish order'!$C:$K,5,FALSE()),"")</f>
        <v/>
      </c>
      <c r="U442" s="22" t="str">
        <f aca="false">IFERROR(VLOOKUP(P$1&amp;":"&amp;P442,'Finish order'!$C:$K,4,FALSE()),"")</f>
        <v/>
      </c>
      <c r="V442" s="31" t="str">
        <f aca="false" t="array" ref="V442:V442">IFERROR(SMALL(IF($S$2:$S1351=S442,$P$2:$P$911*1.001),1),"")</f>
        <v/>
      </c>
      <c r="W442" s="31" t="str">
        <f aca="false" t="array" ref="W442:W442">IFERROR(SMALL(IF($S$2:$S1351=S442,$P$2:$P$911*1.0001),2),"")</f>
        <v/>
      </c>
      <c r="X442" s="31" t="str">
        <f aca="false" t="array" ref="X442:X442">IFERROR(SMALL(IF($S$2:$S1351=S442,$P$2:$P$911*1.00001),3),"")</f>
        <v/>
      </c>
      <c r="Y442" s="31" t="str">
        <f aca="false" t="array" ref="Y442:Y442">IFERROR(SMALL(IF($S$2:$S1351=S442,$P$2:$P$911*1.000001),4),"")</f>
        <v/>
      </c>
      <c r="Z442" s="31" t="str">
        <f aca="false">IF(P442&lt;&gt;"", IF(COUNT(V442:Y442)=4, SUM(V442:Y442), "No"), "")</f>
        <v>No</v>
      </c>
      <c r="AA442" s="31" t="str">
        <f aca="false">IF(P442&lt;&gt;"", IF(COUNT(V442:X442)=3, SUM(V442:X442), "No"), "")</f>
        <v>No</v>
      </c>
      <c r="AB442" s="31" t="str">
        <f aca="false">IF(P442&lt;&gt;"", IF(COUNT(V442:W442)=2, SUM(V442:W442), "No"), "")</f>
        <v>No</v>
      </c>
      <c r="AC442" s="31" t="str">
        <f aca="false">Table4[[#This Row],[Club]]&amp;":"&amp;Table4[[#Headers],[Female]]</f>
        <v>:Female</v>
      </c>
    </row>
    <row r="443" customFormat="false" ht="15" hidden="false" customHeight="false" outlineLevel="0" collapsed="false">
      <c r="A443" s="22" t="n">
        <v>442</v>
      </c>
      <c r="B443" s="22" t="str">
        <f aca="false">IFERROR(VLOOKUP($A$1&amp;":"&amp;A443,'Finish order'!C:K,6,FALSE()),"")</f>
        <v/>
      </c>
      <c r="C443" s="22" t="str">
        <f aca="false">IFERROR(VLOOKUP(A$1&amp;":"&amp;A443,'Finish order'!$C:$K,9,FALSE()),"")</f>
        <v/>
      </c>
      <c r="D443" s="22" t="str">
        <f aca="false">IFERROR(VLOOKUP(A$1&amp;":"&amp;A443,'Finish order'!$C:$K,7,FALSE()),"")</f>
        <v/>
      </c>
      <c r="E443" s="30" t="str">
        <f aca="false">IFERROR(VLOOKUP($A$1&amp;":"&amp;A443,'Finish order'!C:K,5,FALSE()),"")</f>
        <v/>
      </c>
      <c r="F443" s="22" t="str">
        <f aca="false">IFERROR(VLOOKUP($A$1&amp;":"&amp;A443,'Finish order'!C:K,4,FALSE()),"")</f>
        <v/>
      </c>
      <c r="G443" s="31" t="str">
        <f aca="false" t="array" ref="G443:G443">IFERROR(SMALL(IF($D$2:$D1352=D443,$A$2:$A$911*1.001),1),"")</f>
        <v/>
      </c>
      <c r="H443" s="31" t="str">
        <f aca="false" t="array" ref="H443:H443">IFERROR(SMALL(IF($D$2:$D1352=D443,$A$2:$A$911*1.0001),2),"")</f>
        <v/>
      </c>
      <c r="I443" s="31" t="str">
        <f aca="false" t="array" ref="I443:I443">IFERROR(SMALL(IF($D$2:$D1352=D443,$A$2:$A$911*1.00001),3),"")</f>
        <v/>
      </c>
      <c r="J443" s="31" t="str">
        <f aca="false" t="array" ref="J443:J443">IFERROR(SMALL(IF($D$2:$D1352=D443,$A$2:$A$911*1.000001),4),"")</f>
        <v/>
      </c>
      <c r="K443" s="31" t="str">
        <f aca="false">IF(A443&lt;&gt;"", IF(COUNT(G443:J443)=4, SUM(G443:J443), "No"), "")</f>
        <v>No</v>
      </c>
      <c r="L443" s="31" t="str">
        <f aca="false">IF(A443&lt;&gt;"", IF(COUNT(G443:I443)=3, SUM(G443:I443), "No"), "")</f>
        <v>No</v>
      </c>
      <c r="M443" s="31" t="str">
        <f aca="false">IF(A443&lt;&gt;"", IF(COUNT(G443:H443)=2, SUM(G443:H443), "No"), "")</f>
        <v>No</v>
      </c>
      <c r="N443" s="31" t="str">
        <f aca="false">Table1[[#This Row],[Club]]&amp;":"&amp;Table1[[#Headers],[Male]]</f>
        <v>:Male</v>
      </c>
      <c r="P443" s="22" t="n">
        <v>442</v>
      </c>
      <c r="Q443" s="22" t="str">
        <f aca="false">IFERROR(VLOOKUP(P$1&amp;":"&amp;P443,'Finish order'!$C:$K,6,FALSE()),"")</f>
        <v/>
      </c>
      <c r="R443" s="22" t="str">
        <f aca="false">IFERROR(VLOOKUP(P$1&amp;":"&amp;P443,'Finish order'!$C:$K,9,FALSE()),"")</f>
        <v/>
      </c>
      <c r="S443" s="22" t="str">
        <f aca="false">IFERROR(VLOOKUP(P$1&amp;":"&amp;P443,'Finish order'!$C:$K,7,FALSE()),"")</f>
        <v/>
      </c>
      <c r="T443" s="30" t="str">
        <f aca="false">IFERROR(VLOOKUP(P$1&amp;":"&amp;P443,'Finish order'!$C:$K,5,FALSE()),"")</f>
        <v/>
      </c>
      <c r="U443" s="22" t="str">
        <f aca="false">IFERROR(VLOOKUP(P$1&amp;":"&amp;P443,'Finish order'!$C:$K,4,FALSE()),"")</f>
        <v/>
      </c>
      <c r="V443" s="31" t="str">
        <f aca="false" t="array" ref="V443:V443">IFERROR(SMALL(IF($S$2:$S1352=S443,$P$2:$P$911*1.001),1),"")</f>
        <v/>
      </c>
      <c r="W443" s="31" t="str">
        <f aca="false" t="array" ref="W443:W443">IFERROR(SMALL(IF($S$2:$S1352=S443,$P$2:$P$911*1.0001),2),"")</f>
        <v/>
      </c>
      <c r="X443" s="31" t="str">
        <f aca="false" t="array" ref="X443:X443">IFERROR(SMALL(IF($S$2:$S1352=S443,$P$2:$P$911*1.00001),3),"")</f>
        <v/>
      </c>
      <c r="Y443" s="31" t="str">
        <f aca="false" t="array" ref="Y443:Y443">IFERROR(SMALL(IF($S$2:$S1352=S443,$P$2:$P$911*1.000001),4),"")</f>
        <v/>
      </c>
      <c r="Z443" s="31" t="str">
        <f aca="false">IF(P443&lt;&gt;"", IF(COUNT(V443:Y443)=4, SUM(V443:Y443), "No"), "")</f>
        <v>No</v>
      </c>
      <c r="AA443" s="31" t="str">
        <f aca="false">IF(P443&lt;&gt;"", IF(COUNT(V443:X443)=3, SUM(V443:X443), "No"), "")</f>
        <v>No</v>
      </c>
      <c r="AB443" s="31" t="str">
        <f aca="false">IF(P443&lt;&gt;"", IF(COUNT(V443:W443)=2, SUM(V443:W443), "No"), "")</f>
        <v>No</v>
      </c>
      <c r="AC443" s="31" t="str">
        <f aca="false">Table4[[#This Row],[Club]]&amp;":"&amp;Table4[[#Headers],[Female]]</f>
        <v>:Female</v>
      </c>
    </row>
    <row r="444" customFormat="false" ht="15" hidden="false" customHeight="false" outlineLevel="0" collapsed="false">
      <c r="A444" s="22" t="n">
        <v>443</v>
      </c>
      <c r="B444" s="22" t="str">
        <f aca="false">IFERROR(VLOOKUP($A$1&amp;":"&amp;A444,'Finish order'!C:K,6,FALSE()),"")</f>
        <v/>
      </c>
      <c r="C444" s="22" t="str">
        <f aca="false">IFERROR(VLOOKUP(A$1&amp;":"&amp;A444,'Finish order'!$C:$K,9,FALSE()),"")</f>
        <v/>
      </c>
      <c r="D444" s="22" t="str">
        <f aca="false">IFERROR(VLOOKUP(A$1&amp;":"&amp;A444,'Finish order'!$C:$K,7,FALSE()),"")</f>
        <v/>
      </c>
      <c r="E444" s="30" t="str">
        <f aca="false">IFERROR(VLOOKUP($A$1&amp;":"&amp;A444,'Finish order'!C:K,5,FALSE()),"")</f>
        <v/>
      </c>
      <c r="F444" s="22" t="str">
        <f aca="false">IFERROR(VLOOKUP($A$1&amp;":"&amp;A444,'Finish order'!C:K,4,FALSE()),"")</f>
        <v/>
      </c>
      <c r="G444" s="31" t="str">
        <f aca="false" t="array" ref="G444:G444">IFERROR(SMALL(IF($D$2:$D1353=D444,$A$2:$A$911*1.001),1),"")</f>
        <v/>
      </c>
      <c r="H444" s="31" t="str">
        <f aca="false" t="array" ref="H444:H444">IFERROR(SMALL(IF($D$2:$D1353=D444,$A$2:$A$911*1.0001),2),"")</f>
        <v/>
      </c>
      <c r="I444" s="31" t="str">
        <f aca="false" t="array" ref="I444:I444">IFERROR(SMALL(IF($D$2:$D1353=D444,$A$2:$A$911*1.00001),3),"")</f>
        <v/>
      </c>
      <c r="J444" s="31" t="str">
        <f aca="false" t="array" ref="J444:J444">IFERROR(SMALL(IF($D$2:$D1353=D444,$A$2:$A$911*1.000001),4),"")</f>
        <v/>
      </c>
      <c r="K444" s="31" t="str">
        <f aca="false">IF(A444&lt;&gt;"", IF(COUNT(G444:J444)=4, SUM(G444:J444), "No"), "")</f>
        <v>No</v>
      </c>
      <c r="L444" s="31" t="str">
        <f aca="false">IF(A444&lt;&gt;"", IF(COUNT(G444:I444)=3, SUM(G444:I444), "No"), "")</f>
        <v>No</v>
      </c>
      <c r="M444" s="31" t="str">
        <f aca="false">IF(A444&lt;&gt;"", IF(COUNT(G444:H444)=2, SUM(G444:H444), "No"), "")</f>
        <v>No</v>
      </c>
      <c r="N444" s="31" t="str">
        <f aca="false">Table1[[#This Row],[Club]]&amp;":"&amp;Table1[[#Headers],[Male]]</f>
        <v>:Male</v>
      </c>
      <c r="P444" s="22" t="n">
        <v>443</v>
      </c>
      <c r="Q444" s="22" t="str">
        <f aca="false">IFERROR(VLOOKUP(P$1&amp;":"&amp;P444,'Finish order'!$C:$K,6,FALSE()),"")</f>
        <v/>
      </c>
      <c r="R444" s="22" t="str">
        <f aca="false">IFERROR(VLOOKUP(P$1&amp;":"&amp;P444,'Finish order'!$C:$K,9,FALSE()),"")</f>
        <v/>
      </c>
      <c r="S444" s="22" t="str">
        <f aca="false">IFERROR(VLOOKUP(P$1&amp;":"&amp;P444,'Finish order'!$C:$K,7,FALSE()),"")</f>
        <v/>
      </c>
      <c r="T444" s="30" t="str">
        <f aca="false">IFERROR(VLOOKUP(P$1&amp;":"&amp;P444,'Finish order'!$C:$K,5,FALSE()),"")</f>
        <v/>
      </c>
      <c r="U444" s="22" t="str">
        <f aca="false">IFERROR(VLOOKUP(P$1&amp;":"&amp;P444,'Finish order'!$C:$K,4,FALSE()),"")</f>
        <v/>
      </c>
      <c r="V444" s="31" t="str">
        <f aca="false" t="array" ref="V444:V444">IFERROR(SMALL(IF($S$2:$S1353=S444,$P$2:$P$911*1.001),1),"")</f>
        <v/>
      </c>
      <c r="W444" s="31" t="str">
        <f aca="false" t="array" ref="W444:W444">IFERROR(SMALL(IF($S$2:$S1353=S444,$P$2:$P$911*1.0001),2),"")</f>
        <v/>
      </c>
      <c r="X444" s="31" t="str">
        <f aca="false" t="array" ref="X444:X444">IFERROR(SMALL(IF($S$2:$S1353=S444,$P$2:$P$911*1.00001),3),"")</f>
        <v/>
      </c>
      <c r="Y444" s="31" t="str">
        <f aca="false" t="array" ref="Y444:Y444">IFERROR(SMALL(IF($S$2:$S1353=S444,$P$2:$P$911*1.000001),4),"")</f>
        <v/>
      </c>
      <c r="Z444" s="31" t="str">
        <f aca="false">IF(P444&lt;&gt;"", IF(COUNT(V444:Y444)=4, SUM(V444:Y444), "No"), "")</f>
        <v>No</v>
      </c>
      <c r="AA444" s="31" t="str">
        <f aca="false">IF(P444&lt;&gt;"", IF(COUNT(V444:X444)=3, SUM(V444:X444), "No"), "")</f>
        <v>No</v>
      </c>
      <c r="AB444" s="31" t="str">
        <f aca="false">IF(P444&lt;&gt;"", IF(COUNT(V444:W444)=2, SUM(V444:W444), "No"), "")</f>
        <v>No</v>
      </c>
      <c r="AC444" s="31" t="str">
        <f aca="false">Table4[[#This Row],[Club]]&amp;":"&amp;Table4[[#Headers],[Female]]</f>
        <v>:Female</v>
      </c>
    </row>
    <row r="445" customFormat="false" ht="15" hidden="false" customHeight="false" outlineLevel="0" collapsed="false">
      <c r="A445" s="22" t="n">
        <v>444</v>
      </c>
      <c r="B445" s="22" t="str">
        <f aca="false">IFERROR(VLOOKUP($A$1&amp;":"&amp;A445,'Finish order'!C:K,6,FALSE()),"")</f>
        <v/>
      </c>
      <c r="C445" s="22" t="str">
        <f aca="false">IFERROR(VLOOKUP(A$1&amp;":"&amp;A445,'Finish order'!$C:$K,9,FALSE()),"")</f>
        <v/>
      </c>
      <c r="D445" s="22" t="str">
        <f aca="false">IFERROR(VLOOKUP(A$1&amp;":"&amp;A445,'Finish order'!$C:$K,7,FALSE()),"")</f>
        <v/>
      </c>
      <c r="E445" s="30" t="str">
        <f aca="false">IFERROR(VLOOKUP($A$1&amp;":"&amp;A445,'Finish order'!C:K,5,FALSE()),"")</f>
        <v/>
      </c>
      <c r="F445" s="22" t="str">
        <f aca="false">IFERROR(VLOOKUP($A$1&amp;":"&amp;A445,'Finish order'!C:K,4,FALSE()),"")</f>
        <v/>
      </c>
      <c r="G445" s="31" t="str">
        <f aca="false" t="array" ref="G445:G445">IFERROR(SMALL(IF($D$2:$D1354=D445,$A$2:$A$911*1.001),1),"")</f>
        <v/>
      </c>
      <c r="H445" s="31" t="str">
        <f aca="false" t="array" ref="H445:H445">IFERROR(SMALL(IF($D$2:$D1354=D445,$A$2:$A$911*1.0001),2),"")</f>
        <v/>
      </c>
      <c r="I445" s="31" t="str">
        <f aca="false" t="array" ref="I445:I445">IFERROR(SMALL(IF($D$2:$D1354=D445,$A$2:$A$911*1.00001),3),"")</f>
        <v/>
      </c>
      <c r="J445" s="31" t="str">
        <f aca="false" t="array" ref="J445:J445">IFERROR(SMALL(IF($D$2:$D1354=D445,$A$2:$A$911*1.000001),4),"")</f>
        <v/>
      </c>
      <c r="K445" s="31" t="str">
        <f aca="false">IF(A445&lt;&gt;"", IF(COUNT(G445:J445)=4, SUM(G445:J445), "No"), "")</f>
        <v>No</v>
      </c>
      <c r="L445" s="31" t="str">
        <f aca="false">IF(A445&lt;&gt;"", IF(COUNT(G445:I445)=3, SUM(G445:I445), "No"), "")</f>
        <v>No</v>
      </c>
      <c r="M445" s="31" t="str">
        <f aca="false">IF(A445&lt;&gt;"", IF(COUNT(G445:H445)=2, SUM(G445:H445), "No"), "")</f>
        <v>No</v>
      </c>
      <c r="N445" s="31" t="str">
        <f aca="false">Table1[[#This Row],[Club]]&amp;":"&amp;Table1[[#Headers],[Male]]</f>
        <v>:Male</v>
      </c>
      <c r="P445" s="22" t="n">
        <v>444</v>
      </c>
      <c r="Q445" s="22" t="str">
        <f aca="false">IFERROR(VLOOKUP(P$1&amp;":"&amp;P445,'Finish order'!$C:$K,6,FALSE()),"")</f>
        <v/>
      </c>
      <c r="R445" s="22" t="str">
        <f aca="false">IFERROR(VLOOKUP(P$1&amp;":"&amp;P445,'Finish order'!$C:$K,9,FALSE()),"")</f>
        <v/>
      </c>
      <c r="S445" s="22" t="str">
        <f aca="false">IFERROR(VLOOKUP(P$1&amp;":"&amp;P445,'Finish order'!$C:$K,7,FALSE()),"")</f>
        <v/>
      </c>
      <c r="T445" s="30" t="str">
        <f aca="false">IFERROR(VLOOKUP(P$1&amp;":"&amp;P445,'Finish order'!$C:$K,5,FALSE()),"")</f>
        <v/>
      </c>
      <c r="U445" s="22" t="str">
        <f aca="false">IFERROR(VLOOKUP(P$1&amp;":"&amp;P445,'Finish order'!$C:$K,4,FALSE()),"")</f>
        <v/>
      </c>
      <c r="V445" s="31" t="str">
        <f aca="false" t="array" ref="V445:V445">IFERROR(SMALL(IF($S$2:$S1354=S445,$P$2:$P$911*1.001),1),"")</f>
        <v/>
      </c>
      <c r="W445" s="31" t="str">
        <f aca="false" t="array" ref="W445:W445">IFERROR(SMALL(IF($S$2:$S1354=S445,$P$2:$P$911*1.0001),2),"")</f>
        <v/>
      </c>
      <c r="X445" s="31" t="str">
        <f aca="false" t="array" ref="X445:X445">IFERROR(SMALL(IF($S$2:$S1354=S445,$P$2:$P$911*1.00001),3),"")</f>
        <v/>
      </c>
      <c r="Y445" s="31" t="str">
        <f aca="false" t="array" ref="Y445:Y445">IFERROR(SMALL(IF($S$2:$S1354=S445,$P$2:$P$911*1.000001),4),"")</f>
        <v/>
      </c>
      <c r="Z445" s="31" t="str">
        <f aca="false">IF(P445&lt;&gt;"", IF(COUNT(V445:Y445)=4, SUM(V445:Y445), "No"), "")</f>
        <v>No</v>
      </c>
      <c r="AA445" s="31" t="str">
        <f aca="false">IF(P445&lt;&gt;"", IF(COUNT(V445:X445)=3, SUM(V445:X445), "No"), "")</f>
        <v>No</v>
      </c>
      <c r="AB445" s="31" t="str">
        <f aca="false">IF(P445&lt;&gt;"", IF(COUNT(V445:W445)=2, SUM(V445:W445), "No"), "")</f>
        <v>No</v>
      </c>
      <c r="AC445" s="31" t="str">
        <f aca="false">Table4[[#This Row],[Club]]&amp;":"&amp;Table4[[#Headers],[Female]]</f>
        <v>:Female</v>
      </c>
    </row>
    <row r="446" customFormat="false" ht="15" hidden="false" customHeight="false" outlineLevel="0" collapsed="false">
      <c r="A446" s="22" t="n">
        <v>445</v>
      </c>
      <c r="B446" s="22" t="str">
        <f aca="false">IFERROR(VLOOKUP($A$1&amp;":"&amp;A446,'Finish order'!C:K,6,FALSE()),"")</f>
        <v/>
      </c>
      <c r="C446" s="22" t="str">
        <f aca="false">IFERROR(VLOOKUP(A$1&amp;":"&amp;A446,'Finish order'!$C:$K,9,FALSE()),"")</f>
        <v/>
      </c>
      <c r="D446" s="22" t="str">
        <f aca="false">IFERROR(VLOOKUP(A$1&amp;":"&amp;A446,'Finish order'!$C:$K,7,FALSE()),"")</f>
        <v/>
      </c>
      <c r="E446" s="30" t="str">
        <f aca="false">IFERROR(VLOOKUP($A$1&amp;":"&amp;A446,'Finish order'!C:K,5,FALSE()),"")</f>
        <v/>
      </c>
      <c r="F446" s="22" t="str">
        <f aca="false">IFERROR(VLOOKUP($A$1&amp;":"&amp;A446,'Finish order'!C:K,4,FALSE()),"")</f>
        <v/>
      </c>
      <c r="G446" s="31" t="str">
        <f aca="false" t="array" ref="G446:G446">IFERROR(SMALL(IF($D$2:$D1355=D446,$A$2:$A$911*1.001),1),"")</f>
        <v/>
      </c>
      <c r="H446" s="31" t="str">
        <f aca="false" t="array" ref="H446:H446">IFERROR(SMALL(IF($D$2:$D1355=D446,$A$2:$A$911*1.0001),2),"")</f>
        <v/>
      </c>
      <c r="I446" s="31" t="str">
        <f aca="false" t="array" ref="I446:I446">IFERROR(SMALL(IF($D$2:$D1355=D446,$A$2:$A$911*1.00001),3),"")</f>
        <v/>
      </c>
      <c r="J446" s="31" t="str">
        <f aca="false" t="array" ref="J446:J446">IFERROR(SMALL(IF($D$2:$D1355=D446,$A$2:$A$911*1.000001),4),"")</f>
        <v/>
      </c>
      <c r="K446" s="31" t="str">
        <f aca="false">IF(A446&lt;&gt;"", IF(COUNT(G446:J446)=4, SUM(G446:J446), "No"), "")</f>
        <v>No</v>
      </c>
      <c r="L446" s="31" t="str">
        <f aca="false">IF(A446&lt;&gt;"", IF(COUNT(G446:I446)=3, SUM(G446:I446), "No"), "")</f>
        <v>No</v>
      </c>
      <c r="M446" s="31" t="str">
        <f aca="false">IF(A446&lt;&gt;"", IF(COUNT(G446:H446)=2, SUM(G446:H446), "No"), "")</f>
        <v>No</v>
      </c>
      <c r="N446" s="31" t="str">
        <f aca="false">Table1[[#This Row],[Club]]&amp;":"&amp;Table1[[#Headers],[Male]]</f>
        <v>:Male</v>
      </c>
      <c r="P446" s="22" t="n">
        <v>445</v>
      </c>
      <c r="Q446" s="22" t="str">
        <f aca="false">IFERROR(VLOOKUP(P$1&amp;":"&amp;P446,'Finish order'!$C:$K,6,FALSE()),"")</f>
        <v/>
      </c>
      <c r="R446" s="22" t="str">
        <f aca="false">IFERROR(VLOOKUP(P$1&amp;":"&amp;P446,'Finish order'!$C:$K,9,FALSE()),"")</f>
        <v/>
      </c>
      <c r="S446" s="22" t="str">
        <f aca="false">IFERROR(VLOOKUP(P$1&amp;":"&amp;P446,'Finish order'!$C:$K,7,FALSE()),"")</f>
        <v/>
      </c>
      <c r="T446" s="30" t="str">
        <f aca="false">IFERROR(VLOOKUP(P$1&amp;":"&amp;P446,'Finish order'!$C:$K,5,FALSE()),"")</f>
        <v/>
      </c>
      <c r="U446" s="22" t="str">
        <f aca="false">IFERROR(VLOOKUP(P$1&amp;":"&amp;P446,'Finish order'!$C:$K,4,FALSE()),"")</f>
        <v/>
      </c>
      <c r="V446" s="31" t="str">
        <f aca="false" t="array" ref="V446:V446">IFERROR(SMALL(IF($S$2:$S1355=S446,$P$2:$P$911*1.001),1),"")</f>
        <v/>
      </c>
      <c r="W446" s="31" t="str">
        <f aca="false" t="array" ref="W446:W446">IFERROR(SMALL(IF($S$2:$S1355=S446,$P$2:$P$911*1.0001),2),"")</f>
        <v/>
      </c>
      <c r="X446" s="31" t="str">
        <f aca="false" t="array" ref="X446:X446">IFERROR(SMALL(IF($S$2:$S1355=S446,$P$2:$P$911*1.00001),3),"")</f>
        <v/>
      </c>
      <c r="Y446" s="31" t="str">
        <f aca="false" t="array" ref="Y446:Y446">IFERROR(SMALL(IF($S$2:$S1355=S446,$P$2:$P$911*1.000001),4),"")</f>
        <v/>
      </c>
      <c r="Z446" s="31" t="str">
        <f aca="false">IF(P446&lt;&gt;"", IF(COUNT(V446:Y446)=4, SUM(V446:Y446), "No"), "")</f>
        <v>No</v>
      </c>
      <c r="AA446" s="31" t="str">
        <f aca="false">IF(P446&lt;&gt;"", IF(COUNT(V446:X446)=3, SUM(V446:X446), "No"), "")</f>
        <v>No</v>
      </c>
      <c r="AB446" s="31" t="str">
        <f aca="false">IF(P446&lt;&gt;"", IF(COUNT(V446:W446)=2, SUM(V446:W446), "No"), "")</f>
        <v>No</v>
      </c>
      <c r="AC446" s="31" t="str">
        <f aca="false">Table4[[#This Row],[Club]]&amp;":"&amp;Table4[[#Headers],[Female]]</f>
        <v>:Female</v>
      </c>
    </row>
    <row r="447" customFormat="false" ht="15" hidden="false" customHeight="false" outlineLevel="0" collapsed="false">
      <c r="A447" s="22" t="n">
        <v>446</v>
      </c>
      <c r="B447" s="22" t="str">
        <f aca="false">IFERROR(VLOOKUP($A$1&amp;":"&amp;A447,'Finish order'!C:K,6,FALSE()),"")</f>
        <v/>
      </c>
      <c r="C447" s="22" t="str">
        <f aca="false">IFERROR(VLOOKUP(A$1&amp;":"&amp;A447,'Finish order'!$C:$K,9,FALSE()),"")</f>
        <v/>
      </c>
      <c r="D447" s="22" t="str">
        <f aca="false">IFERROR(VLOOKUP(A$1&amp;":"&amp;A447,'Finish order'!$C:$K,7,FALSE()),"")</f>
        <v/>
      </c>
      <c r="E447" s="30" t="str">
        <f aca="false">IFERROR(VLOOKUP($A$1&amp;":"&amp;A447,'Finish order'!C:K,5,FALSE()),"")</f>
        <v/>
      </c>
      <c r="F447" s="22" t="str">
        <f aca="false">IFERROR(VLOOKUP($A$1&amp;":"&amp;A447,'Finish order'!C:K,4,FALSE()),"")</f>
        <v/>
      </c>
      <c r="G447" s="31" t="str">
        <f aca="false" t="array" ref="G447:G447">IFERROR(SMALL(IF($D$2:$D1356=D447,$A$2:$A$911*1.001),1),"")</f>
        <v/>
      </c>
      <c r="H447" s="31" t="str">
        <f aca="false" t="array" ref="H447:H447">IFERROR(SMALL(IF($D$2:$D1356=D447,$A$2:$A$911*1.0001),2),"")</f>
        <v/>
      </c>
      <c r="I447" s="31" t="str">
        <f aca="false" t="array" ref="I447:I447">IFERROR(SMALL(IF($D$2:$D1356=D447,$A$2:$A$911*1.00001),3),"")</f>
        <v/>
      </c>
      <c r="J447" s="31" t="str">
        <f aca="false" t="array" ref="J447:J447">IFERROR(SMALL(IF($D$2:$D1356=D447,$A$2:$A$911*1.000001),4),"")</f>
        <v/>
      </c>
      <c r="K447" s="31" t="str">
        <f aca="false">IF(A447&lt;&gt;"", IF(COUNT(G447:J447)=4, SUM(G447:J447), "No"), "")</f>
        <v>No</v>
      </c>
      <c r="L447" s="31" t="str">
        <f aca="false">IF(A447&lt;&gt;"", IF(COUNT(G447:I447)=3, SUM(G447:I447), "No"), "")</f>
        <v>No</v>
      </c>
      <c r="M447" s="31" t="str">
        <f aca="false">IF(A447&lt;&gt;"", IF(COUNT(G447:H447)=2, SUM(G447:H447), "No"), "")</f>
        <v>No</v>
      </c>
      <c r="N447" s="31" t="str">
        <f aca="false">Table1[[#This Row],[Club]]&amp;":"&amp;Table1[[#Headers],[Male]]</f>
        <v>:Male</v>
      </c>
      <c r="P447" s="22" t="n">
        <v>446</v>
      </c>
      <c r="Q447" s="22" t="str">
        <f aca="false">IFERROR(VLOOKUP(P$1&amp;":"&amp;P447,'Finish order'!$C:$K,6,FALSE()),"")</f>
        <v/>
      </c>
      <c r="R447" s="22" t="str">
        <f aca="false">IFERROR(VLOOKUP(P$1&amp;":"&amp;P447,'Finish order'!$C:$K,9,FALSE()),"")</f>
        <v/>
      </c>
      <c r="S447" s="22" t="str">
        <f aca="false">IFERROR(VLOOKUP(P$1&amp;":"&amp;P447,'Finish order'!$C:$K,7,FALSE()),"")</f>
        <v/>
      </c>
      <c r="T447" s="30" t="str">
        <f aca="false">IFERROR(VLOOKUP(P$1&amp;":"&amp;P447,'Finish order'!$C:$K,5,FALSE()),"")</f>
        <v/>
      </c>
      <c r="U447" s="22" t="str">
        <f aca="false">IFERROR(VLOOKUP(P$1&amp;":"&amp;P447,'Finish order'!$C:$K,4,FALSE()),"")</f>
        <v/>
      </c>
      <c r="V447" s="31" t="str">
        <f aca="false" t="array" ref="V447:V447">IFERROR(SMALL(IF($S$2:$S1356=S447,$P$2:$P$911*1.001),1),"")</f>
        <v/>
      </c>
      <c r="W447" s="31" t="str">
        <f aca="false" t="array" ref="W447:W447">IFERROR(SMALL(IF($S$2:$S1356=S447,$P$2:$P$911*1.0001),2),"")</f>
        <v/>
      </c>
      <c r="X447" s="31" t="str">
        <f aca="false" t="array" ref="X447:X447">IFERROR(SMALL(IF($S$2:$S1356=S447,$P$2:$P$911*1.00001),3),"")</f>
        <v/>
      </c>
      <c r="Y447" s="31" t="str">
        <f aca="false" t="array" ref="Y447:Y447">IFERROR(SMALL(IF($S$2:$S1356=S447,$P$2:$P$911*1.000001),4),"")</f>
        <v/>
      </c>
      <c r="Z447" s="31" t="str">
        <f aca="false">IF(P447&lt;&gt;"", IF(COUNT(V447:Y447)=4, SUM(V447:Y447), "No"), "")</f>
        <v>No</v>
      </c>
      <c r="AA447" s="31" t="str">
        <f aca="false">IF(P447&lt;&gt;"", IF(COUNT(V447:X447)=3, SUM(V447:X447), "No"), "")</f>
        <v>No</v>
      </c>
      <c r="AB447" s="31" t="str">
        <f aca="false">IF(P447&lt;&gt;"", IF(COUNT(V447:W447)=2, SUM(V447:W447), "No"), "")</f>
        <v>No</v>
      </c>
      <c r="AC447" s="31" t="str">
        <f aca="false">Table4[[#This Row],[Club]]&amp;":"&amp;Table4[[#Headers],[Female]]</f>
        <v>:Female</v>
      </c>
    </row>
    <row r="448" customFormat="false" ht="15" hidden="false" customHeight="false" outlineLevel="0" collapsed="false">
      <c r="A448" s="22" t="n">
        <v>447</v>
      </c>
      <c r="B448" s="22" t="str">
        <f aca="false">IFERROR(VLOOKUP($A$1&amp;":"&amp;A448,'Finish order'!C:K,6,FALSE()),"")</f>
        <v/>
      </c>
      <c r="C448" s="22" t="str">
        <f aca="false">IFERROR(VLOOKUP(A$1&amp;":"&amp;A448,'Finish order'!$C:$K,9,FALSE()),"")</f>
        <v/>
      </c>
      <c r="D448" s="22" t="str">
        <f aca="false">IFERROR(VLOOKUP(A$1&amp;":"&amp;A448,'Finish order'!$C:$K,7,FALSE()),"")</f>
        <v/>
      </c>
      <c r="E448" s="30" t="str">
        <f aca="false">IFERROR(VLOOKUP($A$1&amp;":"&amp;A448,'Finish order'!C:K,5,FALSE()),"")</f>
        <v/>
      </c>
      <c r="F448" s="22" t="str">
        <f aca="false">IFERROR(VLOOKUP($A$1&amp;":"&amp;A448,'Finish order'!C:K,4,FALSE()),"")</f>
        <v/>
      </c>
      <c r="G448" s="31" t="str">
        <f aca="false" t="array" ref="G448:G448">IFERROR(SMALL(IF($D$2:$D1357=D448,$A$2:$A$911*1.001),1),"")</f>
        <v/>
      </c>
      <c r="H448" s="31" t="str">
        <f aca="false" t="array" ref="H448:H448">IFERROR(SMALL(IF($D$2:$D1357=D448,$A$2:$A$911*1.0001),2),"")</f>
        <v/>
      </c>
      <c r="I448" s="31" t="str">
        <f aca="false" t="array" ref="I448:I448">IFERROR(SMALL(IF($D$2:$D1357=D448,$A$2:$A$911*1.00001),3),"")</f>
        <v/>
      </c>
      <c r="J448" s="31" t="str">
        <f aca="false" t="array" ref="J448:J448">IFERROR(SMALL(IF($D$2:$D1357=D448,$A$2:$A$911*1.000001),4),"")</f>
        <v/>
      </c>
      <c r="K448" s="31" t="str">
        <f aca="false">IF(A448&lt;&gt;"", IF(COUNT(G448:J448)=4, SUM(G448:J448), "No"), "")</f>
        <v>No</v>
      </c>
      <c r="L448" s="31" t="str">
        <f aca="false">IF(A448&lt;&gt;"", IF(COUNT(G448:I448)=3, SUM(G448:I448), "No"), "")</f>
        <v>No</v>
      </c>
      <c r="M448" s="31" t="str">
        <f aca="false">IF(A448&lt;&gt;"", IF(COUNT(G448:H448)=2, SUM(G448:H448), "No"), "")</f>
        <v>No</v>
      </c>
      <c r="N448" s="31" t="str">
        <f aca="false">Table1[[#This Row],[Club]]&amp;":"&amp;Table1[[#Headers],[Male]]</f>
        <v>:Male</v>
      </c>
      <c r="P448" s="22" t="n">
        <v>447</v>
      </c>
      <c r="Q448" s="22" t="str">
        <f aca="false">IFERROR(VLOOKUP(P$1&amp;":"&amp;P448,'Finish order'!$C:$K,6,FALSE()),"")</f>
        <v/>
      </c>
      <c r="R448" s="22" t="str">
        <f aca="false">IFERROR(VLOOKUP(P$1&amp;":"&amp;P448,'Finish order'!$C:$K,9,FALSE()),"")</f>
        <v/>
      </c>
      <c r="S448" s="22" t="str">
        <f aca="false">IFERROR(VLOOKUP(P$1&amp;":"&amp;P448,'Finish order'!$C:$K,7,FALSE()),"")</f>
        <v/>
      </c>
      <c r="T448" s="30" t="str">
        <f aca="false">IFERROR(VLOOKUP(P$1&amp;":"&amp;P448,'Finish order'!$C:$K,5,FALSE()),"")</f>
        <v/>
      </c>
      <c r="U448" s="22" t="str">
        <f aca="false">IFERROR(VLOOKUP(P$1&amp;":"&amp;P448,'Finish order'!$C:$K,4,FALSE()),"")</f>
        <v/>
      </c>
      <c r="V448" s="31" t="str">
        <f aca="false" t="array" ref="V448:V448">IFERROR(SMALL(IF($S$2:$S1357=S448,$P$2:$P$911*1.001),1),"")</f>
        <v/>
      </c>
      <c r="W448" s="31" t="str">
        <f aca="false" t="array" ref="W448:W448">IFERROR(SMALL(IF($S$2:$S1357=S448,$P$2:$P$911*1.0001),2),"")</f>
        <v/>
      </c>
      <c r="X448" s="31" t="str">
        <f aca="false" t="array" ref="X448:X448">IFERROR(SMALL(IF($S$2:$S1357=S448,$P$2:$P$911*1.00001),3),"")</f>
        <v/>
      </c>
      <c r="Y448" s="31" t="str">
        <f aca="false" t="array" ref="Y448:Y448">IFERROR(SMALL(IF($S$2:$S1357=S448,$P$2:$P$911*1.000001),4),"")</f>
        <v/>
      </c>
      <c r="Z448" s="31" t="str">
        <f aca="false">IF(P448&lt;&gt;"", IF(COUNT(V448:Y448)=4, SUM(V448:Y448), "No"), "")</f>
        <v>No</v>
      </c>
      <c r="AA448" s="31" t="str">
        <f aca="false">IF(P448&lt;&gt;"", IF(COUNT(V448:X448)=3, SUM(V448:X448), "No"), "")</f>
        <v>No</v>
      </c>
      <c r="AB448" s="31" t="str">
        <f aca="false">IF(P448&lt;&gt;"", IF(COUNT(V448:W448)=2, SUM(V448:W448), "No"), "")</f>
        <v>No</v>
      </c>
      <c r="AC448" s="31" t="str">
        <f aca="false">Table4[[#This Row],[Club]]&amp;":"&amp;Table4[[#Headers],[Female]]</f>
        <v>:Female</v>
      </c>
    </row>
    <row r="449" customFormat="false" ht="15" hidden="false" customHeight="false" outlineLevel="0" collapsed="false">
      <c r="A449" s="22" t="n">
        <v>448</v>
      </c>
      <c r="B449" s="22" t="str">
        <f aca="false">IFERROR(VLOOKUP($A$1&amp;":"&amp;A449,'Finish order'!C:K,6,FALSE()),"")</f>
        <v/>
      </c>
      <c r="C449" s="22" t="str">
        <f aca="false">IFERROR(VLOOKUP(A$1&amp;":"&amp;A449,'Finish order'!$C:$K,9,FALSE()),"")</f>
        <v/>
      </c>
      <c r="D449" s="22" t="str">
        <f aca="false">IFERROR(VLOOKUP(A$1&amp;":"&amp;A449,'Finish order'!$C:$K,7,FALSE()),"")</f>
        <v/>
      </c>
      <c r="E449" s="30" t="str">
        <f aca="false">IFERROR(VLOOKUP($A$1&amp;":"&amp;A449,'Finish order'!C:K,5,FALSE()),"")</f>
        <v/>
      </c>
      <c r="F449" s="22" t="str">
        <f aca="false">IFERROR(VLOOKUP($A$1&amp;":"&amp;A449,'Finish order'!C:K,4,FALSE()),"")</f>
        <v/>
      </c>
      <c r="G449" s="31" t="str">
        <f aca="false" t="array" ref="G449:G449">IFERROR(SMALL(IF($D$2:$D1358=D449,$A$2:$A$911*1.001),1),"")</f>
        <v/>
      </c>
      <c r="H449" s="31" t="str">
        <f aca="false" t="array" ref="H449:H449">IFERROR(SMALL(IF($D$2:$D1358=D449,$A$2:$A$911*1.0001),2),"")</f>
        <v/>
      </c>
      <c r="I449" s="31" t="str">
        <f aca="false" t="array" ref="I449:I449">IFERROR(SMALL(IF($D$2:$D1358=D449,$A$2:$A$911*1.00001),3),"")</f>
        <v/>
      </c>
      <c r="J449" s="31" t="str">
        <f aca="false" t="array" ref="J449:J449">IFERROR(SMALL(IF($D$2:$D1358=D449,$A$2:$A$911*1.000001),4),"")</f>
        <v/>
      </c>
      <c r="K449" s="31" t="str">
        <f aca="false">IF(A449&lt;&gt;"", IF(COUNT(G449:J449)=4, SUM(G449:J449), "No"), "")</f>
        <v>No</v>
      </c>
      <c r="L449" s="31" t="str">
        <f aca="false">IF(A449&lt;&gt;"", IF(COUNT(G449:I449)=3, SUM(G449:I449), "No"), "")</f>
        <v>No</v>
      </c>
      <c r="M449" s="31" t="str">
        <f aca="false">IF(A449&lt;&gt;"", IF(COUNT(G449:H449)=2, SUM(G449:H449), "No"), "")</f>
        <v>No</v>
      </c>
      <c r="N449" s="31" t="str">
        <f aca="false">Table1[[#This Row],[Club]]&amp;":"&amp;Table1[[#Headers],[Male]]</f>
        <v>:Male</v>
      </c>
      <c r="P449" s="22" t="n">
        <v>448</v>
      </c>
      <c r="Q449" s="22" t="str">
        <f aca="false">IFERROR(VLOOKUP(P$1&amp;":"&amp;P449,'Finish order'!$C:$K,6,FALSE()),"")</f>
        <v/>
      </c>
      <c r="R449" s="22" t="str">
        <f aca="false">IFERROR(VLOOKUP(P$1&amp;":"&amp;P449,'Finish order'!$C:$K,9,FALSE()),"")</f>
        <v/>
      </c>
      <c r="S449" s="22" t="str">
        <f aca="false">IFERROR(VLOOKUP(P$1&amp;":"&amp;P449,'Finish order'!$C:$K,7,FALSE()),"")</f>
        <v/>
      </c>
      <c r="T449" s="30" t="str">
        <f aca="false">IFERROR(VLOOKUP(P$1&amp;":"&amp;P449,'Finish order'!$C:$K,5,FALSE()),"")</f>
        <v/>
      </c>
      <c r="U449" s="22" t="str">
        <f aca="false">IFERROR(VLOOKUP(P$1&amp;":"&amp;P449,'Finish order'!$C:$K,4,FALSE()),"")</f>
        <v/>
      </c>
      <c r="V449" s="31" t="str">
        <f aca="false" t="array" ref="V449:V449">IFERROR(SMALL(IF($S$2:$S1358=S449,$P$2:$P$911*1.001),1),"")</f>
        <v/>
      </c>
      <c r="W449" s="31" t="str">
        <f aca="false" t="array" ref="W449:W449">IFERROR(SMALL(IF($S$2:$S1358=S449,$P$2:$P$911*1.0001),2),"")</f>
        <v/>
      </c>
      <c r="X449" s="31" t="str">
        <f aca="false" t="array" ref="X449:X449">IFERROR(SMALL(IF($S$2:$S1358=S449,$P$2:$P$911*1.00001),3),"")</f>
        <v/>
      </c>
      <c r="Y449" s="31" t="str">
        <f aca="false" t="array" ref="Y449:Y449">IFERROR(SMALL(IF($S$2:$S1358=S449,$P$2:$P$911*1.000001),4),"")</f>
        <v/>
      </c>
      <c r="Z449" s="31" t="str">
        <f aca="false">IF(P449&lt;&gt;"", IF(COUNT(V449:Y449)=4, SUM(V449:Y449), "No"), "")</f>
        <v>No</v>
      </c>
      <c r="AA449" s="31" t="str">
        <f aca="false">IF(P449&lt;&gt;"", IF(COUNT(V449:X449)=3, SUM(V449:X449), "No"), "")</f>
        <v>No</v>
      </c>
      <c r="AB449" s="31" t="str">
        <f aca="false">IF(P449&lt;&gt;"", IF(COUNT(V449:W449)=2, SUM(V449:W449), "No"), "")</f>
        <v>No</v>
      </c>
      <c r="AC449" s="31" t="str">
        <f aca="false">Table4[[#This Row],[Club]]&amp;":"&amp;Table4[[#Headers],[Female]]</f>
        <v>:Female</v>
      </c>
    </row>
    <row r="450" customFormat="false" ht="15" hidden="false" customHeight="false" outlineLevel="0" collapsed="false">
      <c r="A450" s="22" t="n">
        <v>449</v>
      </c>
      <c r="B450" s="22" t="str">
        <f aca="false">IFERROR(VLOOKUP($A$1&amp;":"&amp;A450,'Finish order'!C:K,6,FALSE()),"")</f>
        <v/>
      </c>
      <c r="C450" s="22" t="str">
        <f aca="false">IFERROR(VLOOKUP(A$1&amp;":"&amp;A450,'Finish order'!$C:$K,9,FALSE()),"")</f>
        <v/>
      </c>
      <c r="D450" s="22" t="str">
        <f aca="false">IFERROR(VLOOKUP(A$1&amp;":"&amp;A450,'Finish order'!$C:$K,7,FALSE()),"")</f>
        <v/>
      </c>
      <c r="E450" s="30" t="str">
        <f aca="false">IFERROR(VLOOKUP($A$1&amp;":"&amp;A450,'Finish order'!C:K,5,FALSE()),"")</f>
        <v/>
      </c>
      <c r="F450" s="22" t="str">
        <f aca="false">IFERROR(VLOOKUP($A$1&amp;":"&amp;A450,'Finish order'!C:K,4,FALSE()),"")</f>
        <v/>
      </c>
      <c r="G450" s="31" t="str">
        <f aca="false" t="array" ref="G450:G450">IFERROR(SMALL(IF($D$2:$D1359=D450,$A$2:$A$911*1.001),1),"")</f>
        <v/>
      </c>
      <c r="H450" s="31" t="str">
        <f aca="false" t="array" ref="H450:H450">IFERROR(SMALL(IF($D$2:$D1359=D450,$A$2:$A$911*1.0001),2),"")</f>
        <v/>
      </c>
      <c r="I450" s="31" t="str">
        <f aca="false" t="array" ref="I450:I450">IFERROR(SMALL(IF($D$2:$D1359=D450,$A$2:$A$911*1.00001),3),"")</f>
        <v/>
      </c>
      <c r="J450" s="31" t="str">
        <f aca="false" t="array" ref="J450:J450">IFERROR(SMALL(IF($D$2:$D1359=D450,$A$2:$A$911*1.000001),4),"")</f>
        <v/>
      </c>
      <c r="K450" s="31" t="str">
        <f aca="false">IF(A450&lt;&gt;"", IF(COUNT(G450:J450)=4, SUM(G450:J450), "No"), "")</f>
        <v>No</v>
      </c>
      <c r="L450" s="31" t="str">
        <f aca="false">IF(A450&lt;&gt;"", IF(COUNT(G450:I450)=3, SUM(G450:I450), "No"), "")</f>
        <v>No</v>
      </c>
      <c r="M450" s="31" t="str">
        <f aca="false">IF(A450&lt;&gt;"", IF(COUNT(G450:H450)=2, SUM(G450:H450), "No"), "")</f>
        <v>No</v>
      </c>
      <c r="N450" s="31" t="str">
        <f aca="false">Table1[[#This Row],[Club]]&amp;":"&amp;Table1[[#Headers],[Male]]</f>
        <v>:Male</v>
      </c>
      <c r="P450" s="22" t="n">
        <v>449</v>
      </c>
      <c r="Q450" s="22" t="str">
        <f aca="false">IFERROR(VLOOKUP(P$1&amp;":"&amp;P450,'Finish order'!$C:$K,6,FALSE()),"")</f>
        <v/>
      </c>
      <c r="R450" s="22" t="str">
        <f aca="false">IFERROR(VLOOKUP(P$1&amp;":"&amp;P450,'Finish order'!$C:$K,9,FALSE()),"")</f>
        <v/>
      </c>
      <c r="S450" s="22" t="str">
        <f aca="false">IFERROR(VLOOKUP(P$1&amp;":"&amp;P450,'Finish order'!$C:$K,7,FALSE()),"")</f>
        <v/>
      </c>
      <c r="T450" s="30" t="str">
        <f aca="false">IFERROR(VLOOKUP(P$1&amp;":"&amp;P450,'Finish order'!$C:$K,5,FALSE()),"")</f>
        <v/>
      </c>
      <c r="U450" s="22" t="str">
        <f aca="false">IFERROR(VLOOKUP(P$1&amp;":"&amp;P450,'Finish order'!$C:$K,4,FALSE()),"")</f>
        <v/>
      </c>
      <c r="V450" s="31" t="str">
        <f aca="false" t="array" ref="V450:V450">IFERROR(SMALL(IF($S$2:$S1359=S450,$P$2:$P$911*1.001),1),"")</f>
        <v/>
      </c>
      <c r="W450" s="31" t="str">
        <f aca="false" t="array" ref="W450:W450">IFERROR(SMALL(IF($S$2:$S1359=S450,$P$2:$P$911*1.0001),2),"")</f>
        <v/>
      </c>
      <c r="X450" s="31" t="str">
        <f aca="false" t="array" ref="X450:X450">IFERROR(SMALL(IF($S$2:$S1359=S450,$P$2:$P$911*1.00001),3),"")</f>
        <v/>
      </c>
      <c r="Y450" s="31" t="str">
        <f aca="false" t="array" ref="Y450:Y450">IFERROR(SMALL(IF($S$2:$S1359=S450,$P$2:$P$911*1.000001),4),"")</f>
        <v/>
      </c>
      <c r="Z450" s="31" t="str">
        <f aca="false">IF(P450&lt;&gt;"", IF(COUNT(V450:Y450)=4, SUM(V450:Y450), "No"), "")</f>
        <v>No</v>
      </c>
      <c r="AA450" s="31" t="str">
        <f aca="false">IF(P450&lt;&gt;"", IF(COUNT(V450:X450)=3, SUM(V450:X450), "No"), "")</f>
        <v>No</v>
      </c>
      <c r="AB450" s="31" t="str">
        <f aca="false">IF(P450&lt;&gt;"", IF(COUNT(V450:W450)=2, SUM(V450:W450), "No"), "")</f>
        <v>No</v>
      </c>
      <c r="AC450" s="31" t="str">
        <f aca="false">Table4[[#This Row],[Club]]&amp;":"&amp;Table4[[#Headers],[Female]]</f>
        <v>:Female</v>
      </c>
    </row>
    <row r="451" customFormat="false" ht="15" hidden="false" customHeight="false" outlineLevel="0" collapsed="false">
      <c r="A451" s="22" t="n">
        <v>450</v>
      </c>
      <c r="B451" s="22" t="str">
        <f aca="false">IFERROR(VLOOKUP($A$1&amp;":"&amp;A451,'Finish order'!C:K,6,FALSE()),"")</f>
        <v/>
      </c>
      <c r="C451" s="22" t="str">
        <f aca="false">IFERROR(VLOOKUP(A$1&amp;":"&amp;A451,'Finish order'!$C:$K,9,FALSE()),"")</f>
        <v/>
      </c>
      <c r="D451" s="22" t="str">
        <f aca="false">IFERROR(VLOOKUP(A$1&amp;":"&amp;A451,'Finish order'!$C:$K,7,FALSE()),"")</f>
        <v/>
      </c>
      <c r="E451" s="30" t="str">
        <f aca="false">IFERROR(VLOOKUP($A$1&amp;":"&amp;A451,'Finish order'!C:K,5,FALSE()),"")</f>
        <v/>
      </c>
      <c r="F451" s="22" t="str">
        <f aca="false">IFERROR(VLOOKUP($A$1&amp;":"&amp;A451,'Finish order'!C:K,4,FALSE()),"")</f>
        <v/>
      </c>
      <c r="G451" s="31" t="str">
        <f aca="false" t="array" ref="G451:G451">IFERROR(SMALL(IF($D$2:$D1360=D451,$A$2:$A$911*1.001),1),"")</f>
        <v/>
      </c>
      <c r="H451" s="31" t="str">
        <f aca="false" t="array" ref="H451:H451">IFERROR(SMALL(IF($D$2:$D1360=D451,$A$2:$A$911*1.0001),2),"")</f>
        <v/>
      </c>
      <c r="I451" s="31" t="str">
        <f aca="false" t="array" ref="I451:I451">IFERROR(SMALL(IF($D$2:$D1360=D451,$A$2:$A$911*1.00001),3),"")</f>
        <v/>
      </c>
      <c r="J451" s="31" t="str">
        <f aca="false" t="array" ref="J451:J451">IFERROR(SMALL(IF($D$2:$D1360=D451,$A$2:$A$911*1.000001),4),"")</f>
        <v/>
      </c>
      <c r="K451" s="31" t="str">
        <f aca="false">IF(A451&lt;&gt;"", IF(COUNT(G451:J451)=4, SUM(G451:J451), "No"), "")</f>
        <v>No</v>
      </c>
      <c r="L451" s="31" t="str">
        <f aca="false">IF(A451&lt;&gt;"", IF(COUNT(G451:I451)=3, SUM(G451:I451), "No"), "")</f>
        <v>No</v>
      </c>
      <c r="M451" s="31" t="str">
        <f aca="false">IF(A451&lt;&gt;"", IF(COUNT(G451:H451)=2, SUM(G451:H451), "No"), "")</f>
        <v>No</v>
      </c>
      <c r="N451" s="31" t="str">
        <f aca="false">Table1[[#This Row],[Club]]&amp;":"&amp;Table1[[#Headers],[Male]]</f>
        <v>:Male</v>
      </c>
      <c r="P451" s="22" t="n">
        <v>450</v>
      </c>
      <c r="Q451" s="22" t="str">
        <f aca="false">IFERROR(VLOOKUP(P$1&amp;":"&amp;P451,'Finish order'!$C:$K,6,FALSE()),"")</f>
        <v/>
      </c>
      <c r="R451" s="22" t="str">
        <f aca="false">IFERROR(VLOOKUP(P$1&amp;":"&amp;P451,'Finish order'!$C:$K,9,FALSE()),"")</f>
        <v/>
      </c>
      <c r="S451" s="22" t="str">
        <f aca="false">IFERROR(VLOOKUP(P$1&amp;":"&amp;P451,'Finish order'!$C:$K,7,FALSE()),"")</f>
        <v/>
      </c>
      <c r="T451" s="30" t="str">
        <f aca="false">IFERROR(VLOOKUP(P$1&amp;":"&amp;P451,'Finish order'!$C:$K,5,FALSE()),"")</f>
        <v/>
      </c>
      <c r="U451" s="22" t="str">
        <f aca="false">IFERROR(VLOOKUP(P$1&amp;":"&amp;P451,'Finish order'!$C:$K,4,FALSE()),"")</f>
        <v/>
      </c>
      <c r="V451" s="31" t="str">
        <f aca="false" t="array" ref="V451:V451">IFERROR(SMALL(IF($S$2:$S1360=S451,$P$2:$P$911*1.001),1),"")</f>
        <v/>
      </c>
      <c r="W451" s="31" t="str">
        <f aca="false" t="array" ref="W451:W451">IFERROR(SMALL(IF($S$2:$S1360=S451,$P$2:$P$911*1.0001),2),"")</f>
        <v/>
      </c>
      <c r="X451" s="31" t="str">
        <f aca="false" t="array" ref="X451:X451">IFERROR(SMALL(IF($S$2:$S1360=S451,$P$2:$P$911*1.00001),3),"")</f>
        <v/>
      </c>
      <c r="Y451" s="31" t="str">
        <f aca="false" t="array" ref="Y451:Y451">IFERROR(SMALL(IF($S$2:$S1360=S451,$P$2:$P$911*1.000001),4),"")</f>
        <v/>
      </c>
      <c r="Z451" s="31" t="str">
        <f aca="false">IF(P451&lt;&gt;"", IF(COUNT(V451:Y451)=4, SUM(V451:Y451), "No"), "")</f>
        <v>No</v>
      </c>
      <c r="AA451" s="31" t="str">
        <f aca="false">IF(P451&lt;&gt;"", IF(COUNT(V451:X451)=3, SUM(V451:X451), "No"), "")</f>
        <v>No</v>
      </c>
      <c r="AB451" s="31" t="str">
        <f aca="false">IF(P451&lt;&gt;"", IF(COUNT(V451:W451)=2, SUM(V451:W451), "No"), "")</f>
        <v>No</v>
      </c>
      <c r="AC451" s="31" t="str">
        <f aca="false">Table4[[#This Row],[Club]]&amp;":"&amp;Table4[[#Headers],[Female]]</f>
        <v>:Female</v>
      </c>
    </row>
    <row r="452" customFormat="false" ht="15" hidden="false" customHeight="false" outlineLevel="0" collapsed="false">
      <c r="A452" s="22" t="n">
        <v>451</v>
      </c>
      <c r="B452" s="22" t="str">
        <f aca="false">IFERROR(VLOOKUP($A$1&amp;":"&amp;A452,'Finish order'!C:K,6,FALSE()),"")</f>
        <v/>
      </c>
      <c r="C452" s="22" t="str">
        <f aca="false">IFERROR(VLOOKUP(A$1&amp;":"&amp;A452,'Finish order'!$C:$K,9,FALSE()),"")</f>
        <v/>
      </c>
      <c r="D452" s="22" t="str">
        <f aca="false">IFERROR(VLOOKUP(A$1&amp;":"&amp;A452,'Finish order'!$C:$K,7,FALSE()),"")</f>
        <v/>
      </c>
      <c r="E452" s="30" t="str">
        <f aca="false">IFERROR(VLOOKUP($A$1&amp;":"&amp;A452,'Finish order'!C:K,5,FALSE()),"")</f>
        <v/>
      </c>
      <c r="F452" s="22" t="str">
        <f aca="false">IFERROR(VLOOKUP($A$1&amp;":"&amp;A452,'Finish order'!C:K,4,FALSE()),"")</f>
        <v/>
      </c>
      <c r="G452" s="31" t="str">
        <f aca="false" t="array" ref="G452:G452">IFERROR(SMALL(IF($D$2:$D1361=D452,$A$2:$A$911*1.001),1),"")</f>
        <v/>
      </c>
      <c r="H452" s="31" t="str">
        <f aca="false" t="array" ref="H452:H452">IFERROR(SMALL(IF($D$2:$D1361=D452,$A$2:$A$911*1.0001),2),"")</f>
        <v/>
      </c>
      <c r="I452" s="31" t="str">
        <f aca="false" t="array" ref="I452:I452">IFERROR(SMALL(IF($D$2:$D1361=D452,$A$2:$A$911*1.00001),3),"")</f>
        <v/>
      </c>
      <c r="J452" s="31" t="str">
        <f aca="false" t="array" ref="J452:J452">IFERROR(SMALL(IF($D$2:$D1361=D452,$A$2:$A$911*1.000001),4),"")</f>
        <v/>
      </c>
      <c r="K452" s="31" t="str">
        <f aca="false">IF(A452&lt;&gt;"", IF(COUNT(G452:J452)=4, SUM(G452:J452), "No"), "")</f>
        <v>No</v>
      </c>
      <c r="L452" s="31" t="str">
        <f aca="false">IF(A452&lt;&gt;"", IF(COUNT(G452:I452)=3, SUM(G452:I452), "No"), "")</f>
        <v>No</v>
      </c>
      <c r="M452" s="31" t="str">
        <f aca="false">IF(A452&lt;&gt;"", IF(COUNT(G452:H452)=2, SUM(G452:H452), "No"), "")</f>
        <v>No</v>
      </c>
      <c r="N452" s="31" t="str">
        <f aca="false">Table1[[#This Row],[Club]]&amp;":"&amp;Table1[[#Headers],[Male]]</f>
        <v>:Male</v>
      </c>
      <c r="P452" s="22" t="n">
        <v>451</v>
      </c>
      <c r="Q452" s="22" t="str">
        <f aca="false">IFERROR(VLOOKUP(P$1&amp;":"&amp;P452,'Finish order'!$C:$K,6,FALSE()),"")</f>
        <v/>
      </c>
      <c r="R452" s="22" t="str">
        <f aca="false">IFERROR(VLOOKUP(P$1&amp;":"&amp;P452,'Finish order'!$C:$K,9,FALSE()),"")</f>
        <v/>
      </c>
      <c r="S452" s="22" t="str">
        <f aca="false">IFERROR(VLOOKUP(P$1&amp;":"&amp;P452,'Finish order'!$C:$K,7,FALSE()),"")</f>
        <v/>
      </c>
      <c r="T452" s="30" t="str">
        <f aca="false">IFERROR(VLOOKUP(P$1&amp;":"&amp;P452,'Finish order'!$C:$K,5,FALSE()),"")</f>
        <v/>
      </c>
      <c r="U452" s="22" t="str">
        <f aca="false">IFERROR(VLOOKUP(P$1&amp;":"&amp;P452,'Finish order'!$C:$K,4,FALSE()),"")</f>
        <v/>
      </c>
      <c r="V452" s="31" t="str">
        <f aca="false" t="array" ref="V452:V452">IFERROR(SMALL(IF($S$2:$S1361=S452,$P$2:$P$911*1.001),1),"")</f>
        <v/>
      </c>
      <c r="W452" s="31" t="str">
        <f aca="false" t="array" ref="W452:W452">IFERROR(SMALL(IF($S$2:$S1361=S452,$P$2:$P$911*1.0001),2),"")</f>
        <v/>
      </c>
      <c r="X452" s="31" t="str">
        <f aca="false" t="array" ref="X452:X452">IFERROR(SMALL(IF($S$2:$S1361=S452,$P$2:$P$911*1.00001),3),"")</f>
        <v/>
      </c>
      <c r="Y452" s="31" t="str">
        <f aca="false" t="array" ref="Y452:Y452">IFERROR(SMALL(IF($S$2:$S1361=S452,$P$2:$P$911*1.000001),4),"")</f>
        <v/>
      </c>
      <c r="Z452" s="31" t="str">
        <f aca="false">IF(P452&lt;&gt;"", IF(COUNT(V452:Y452)=4, SUM(V452:Y452), "No"), "")</f>
        <v>No</v>
      </c>
      <c r="AA452" s="31" t="str">
        <f aca="false">IF(P452&lt;&gt;"", IF(COUNT(V452:X452)=3, SUM(V452:X452), "No"), "")</f>
        <v>No</v>
      </c>
      <c r="AB452" s="31" t="str">
        <f aca="false">IF(P452&lt;&gt;"", IF(COUNT(V452:W452)=2, SUM(V452:W452), "No"), "")</f>
        <v>No</v>
      </c>
      <c r="AC452" s="31" t="str">
        <f aca="false">Table4[[#This Row],[Club]]&amp;":"&amp;Table4[[#Headers],[Female]]</f>
        <v>:Female</v>
      </c>
    </row>
    <row r="453" customFormat="false" ht="15" hidden="false" customHeight="false" outlineLevel="0" collapsed="false">
      <c r="A453" s="22" t="n">
        <v>452</v>
      </c>
      <c r="B453" s="22" t="str">
        <f aca="false">IFERROR(VLOOKUP($A$1&amp;":"&amp;A453,'Finish order'!C:K,6,FALSE()),"")</f>
        <v/>
      </c>
      <c r="C453" s="22" t="str">
        <f aca="false">IFERROR(VLOOKUP(A$1&amp;":"&amp;A453,'Finish order'!$C:$K,9,FALSE()),"")</f>
        <v/>
      </c>
      <c r="D453" s="22" t="str">
        <f aca="false">IFERROR(VLOOKUP(A$1&amp;":"&amp;A453,'Finish order'!$C:$K,7,FALSE()),"")</f>
        <v/>
      </c>
      <c r="E453" s="30" t="str">
        <f aca="false">IFERROR(VLOOKUP($A$1&amp;":"&amp;A453,'Finish order'!C:K,5,FALSE()),"")</f>
        <v/>
      </c>
      <c r="F453" s="22" t="str">
        <f aca="false">IFERROR(VLOOKUP($A$1&amp;":"&amp;A453,'Finish order'!C:K,4,FALSE()),"")</f>
        <v/>
      </c>
      <c r="G453" s="31" t="str">
        <f aca="false" t="array" ref="G453:G453">IFERROR(SMALL(IF($D$2:$D1362=D453,$A$2:$A$911*1.001),1),"")</f>
        <v/>
      </c>
      <c r="H453" s="31" t="str">
        <f aca="false" t="array" ref="H453:H453">IFERROR(SMALL(IF($D$2:$D1362=D453,$A$2:$A$911*1.0001),2),"")</f>
        <v/>
      </c>
      <c r="I453" s="31" t="str">
        <f aca="false" t="array" ref="I453:I453">IFERROR(SMALL(IF($D$2:$D1362=D453,$A$2:$A$911*1.00001),3),"")</f>
        <v/>
      </c>
      <c r="J453" s="31" t="str">
        <f aca="false" t="array" ref="J453:J453">IFERROR(SMALL(IF($D$2:$D1362=D453,$A$2:$A$911*1.000001),4),"")</f>
        <v/>
      </c>
      <c r="K453" s="31" t="str">
        <f aca="false">IF(A453&lt;&gt;"", IF(COUNT(G453:J453)=4, SUM(G453:J453), "No"), "")</f>
        <v>No</v>
      </c>
      <c r="L453" s="31" t="str">
        <f aca="false">IF(A453&lt;&gt;"", IF(COUNT(G453:I453)=3, SUM(G453:I453), "No"), "")</f>
        <v>No</v>
      </c>
      <c r="M453" s="31" t="str">
        <f aca="false">IF(A453&lt;&gt;"", IF(COUNT(G453:H453)=2, SUM(G453:H453), "No"), "")</f>
        <v>No</v>
      </c>
      <c r="N453" s="31" t="str">
        <f aca="false">Table1[[#This Row],[Club]]&amp;":"&amp;Table1[[#Headers],[Male]]</f>
        <v>:Male</v>
      </c>
      <c r="P453" s="22" t="n">
        <v>452</v>
      </c>
      <c r="Q453" s="22" t="str">
        <f aca="false">IFERROR(VLOOKUP(P$1&amp;":"&amp;P453,'Finish order'!$C:$K,6,FALSE()),"")</f>
        <v/>
      </c>
      <c r="R453" s="22" t="str">
        <f aca="false">IFERROR(VLOOKUP(P$1&amp;":"&amp;P453,'Finish order'!$C:$K,9,FALSE()),"")</f>
        <v/>
      </c>
      <c r="S453" s="22" t="str">
        <f aca="false">IFERROR(VLOOKUP(P$1&amp;":"&amp;P453,'Finish order'!$C:$K,7,FALSE()),"")</f>
        <v/>
      </c>
      <c r="T453" s="30" t="str">
        <f aca="false">IFERROR(VLOOKUP(P$1&amp;":"&amp;P453,'Finish order'!$C:$K,5,FALSE()),"")</f>
        <v/>
      </c>
      <c r="U453" s="22" t="str">
        <f aca="false">IFERROR(VLOOKUP(P$1&amp;":"&amp;P453,'Finish order'!$C:$K,4,FALSE()),"")</f>
        <v/>
      </c>
      <c r="V453" s="31" t="str">
        <f aca="false" t="array" ref="V453:V453">IFERROR(SMALL(IF($S$2:$S1362=S453,$P$2:$P$911*1.001),1),"")</f>
        <v/>
      </c>
      <c r="W453" s="31" t="str">
        <f aca="false" t="array" ref="W453:W453">IFERROR(SMALL(IF($S$2:$S1362=S453,$P$2:$P$911*1.0001),2),"")</f>
        <v/>
      </c>
      <c r="X453" s="31" t="str">
        <f aca="false" t="array" ref="X453:X453">IFERROR(SMALL(IF($S$2:$S1362=S453,$P$2:$P$911*1.00001),3),"")</f>
        <v/>
      </c>
      <c r="Y453" s="31" t="str">
        <f aca="false" t="array" ref="Y453:Y453">IFERROR(SMALL(IF($S$2:$S1362=S453,$P$2:$P$911*1.000001),4),"")</f>
        <v/>
      </c>
      <c r="Z453" s="31" t="str">
        <f aca="false">IF(P453&lt;&gt;"", IF(COUNT(V453:Y453)=4, SUM(V453:Y453), "No"), "")</f>
        <v>No</v>
      </c>
      <c r="AA453" s="31" t="str">
        <f aca="false">IF(P453&lt;&gt;"", IF(COUNT(V453:X453)=3, SUM(V453:X453), "No"), "")</f>
        <v>No</v>
      </c>
      <c r="AB453" s="31" t="str">
        <f aca="false">IF(P453&lt;&gt;"", IF(COUNT(V453:W453)=2, SUM(V453:W453), "No"), "")</f>
        <v>No</v>
      </c>
      <c r="AC453" s="31" t="str">
        <f aca="false">Table4[[#This Row],[Club]]&amp;":"&amp;Table4[[#Headers],[Female]]</f>
        <v>:Female</v>
      </c>
    </row>
    <row r="454" customFormat="false" ht="15" hidden="false" customHeight="false" outlineLevel="0" collapsed="false">
      <c r="A454" s="22" t="n">
        <v>453</v>
      </c>
      <c r="B454" s="22" t="str">
        <f aca="false">IFERROR(VLOOKUP($A$1&amp;":"&amp;A454,'Finish order'!C:K,6,FALSE()),"")</f>
        <v/>
      </c>
      <c r="C454" s="22" t="str">
        <f aca="false">IFERROR(VLOOKUP(A$1&amp;":"&amp;A454,'Finish order'!$C:$K,9,FALSE()),"")</f>
        <v/>
      </c>
      <c r="D454" s="22" t="str">
        <f aca="false">IFERROR(VLOOKUP(A$1&amp;":"&amp;A454,'Finish order'!$C:$K,7,FALSE()),"")</f>
        <v/>
      </c>
      <c r="E454" s="30" t="str">
        <f aca="false">IFERROR(VLOOKUP($A$1&amp;":"&amp;A454,'Finish order'!C:K,5,FALSE()),"")</f>
        <v/>
      </c>
      <c r="F454" s="22" t="str">
        <f aca="false">IFERROR(VLOOKUP($A$1&amp;":"&amp;A454,'Finish order'!C:K,4,FALSE()),"")</f>
        <v/>
      </c>
      <c r="G454" s="31" t="str">
        <f aca="false" t="array" ref="G454:G454">IFERROR(SMALL(IF($D$2:$D1363=D454,$A$2:$A$911*1.001),1),"")</f>
        <v/>
      </c>
      <c r="H454" s="31" t="str">
        <f aca="false" t="array" ref="H454:H454">IFERROR(SMALL(IF($D$2:$D1363=D454,$A$2:$A$911*1.0001),2),"")</f>
        <v/>
      </c>
      <c r="I454" s="31" t="str">
        <f aca="false" t="array" ref="I454:I454">IFERROR(SMALL(IF($D$2:$D1363=D454,$A$2:$A$911*1.00001),3),"")</f>
        <v/>
      </c>
      <c r="J454" s="31" t="str">
        <f aca="false" t="array" ref="J454:J454">IFERROR(SMALL(IF($D$2:$D1363=D454,$A$2:$A$911*1.000001),4),"")</f>
        <v/>
      </c>
      <c r="K454" s="31" t="str">
        <f aca="false">IF(A454&lt;&gt;"", IF(COUNT(G454:J454)=4, SUM(G454:J454), "No"), "")</f>
        <v>No</v>
      </c>
      <c r="L454" s="31" t="str">
        <f aca="false">IF(A454&lt;&gt;"", IF(COUNT(G454:I454)=3, SUM(G454:I454), "No"), "")</f>
        <v>No</v>
      </c>
      <c r="M454" s="31" t="str">
        <f aca="false">IF(A454&lt;&gt;"", IF(COUNT(G454:H454)=2, SUM(G454:H454), "No"), "")</f>
        <v>No</v>
      </c>
      <c r="N454" s="31" t="str">
        <f aca="false">Table1[[#This Row],[Club]]&amp;":"&amp;Table1[[#Headers],[Male]]</f>
        <v>:Male</v>
      </c>
      <c r="P454" s="22" t="n">
        <v>453</v>
      </c>
      <c r="Q454" s="22" t="str">
        <f aca="false">IFERROR(VLOOKUP(P$1&amp;":"&amp;P454,'Finish order'!$C:$K,6,FALSE()),"")</f>
        <v/>
      </c>
      <c r="R454" s="22" t="str">
        <f aca="false">IFERROR(VLOOKUP(P$1&amp;":"&amp;P454,'Finish order'!$C:$K,9,FALSE()),"")</f>
        <v/>
      </c>
      <c r="S454" s="22" t="str">
        <f aca="false">IFERROR(VLOOKUP(P$1&amp;":"&amp;P454,'Finish order'!$C:$K,7,FALSE()),"")</f>
        <v/>
      </c>
      <c r="T454" s="30" t="str">
        <f aca="false">IFERROR(VLOOKUP(P$1&amp;":"&amp;P454,'Finish order'!$C:$K,5,FALSE()),"")</f>
        <v/>
      </c>
      <c r="U454" s="22" t="str">
        <f aca="false">IFERROR(VLOOKUP(P$1&amp;":"&amp;P454,'Finish order'!$C:$K,4,FALSE()),"")</f>
        <v/>
      </c>
      <c r="V454" s="31" t="str">
        <f aca="false" t="array" ref="V454:V454">IFERROR(SMALL(IF($S$2:$S1363=S454,$P$2:$P$911*1.001),1),"")</f>
        <v/>
      </c>
      <c r="W454" s="31" t="str">
        <f aca="false" t="array" ref="W454:W454">IFERROR(SMALL(IF($S$2:$S1363=S454,$P$2:$P$911*1.0001),2),"")</f>
        <v/>
      </c>
      <c r="X454" s="31" t="str">
        <f aca="false" t="array" ref="X454:X454">IFERROR(SMALL(IF($S$2:$S1363=S454,$P$2:$P$911*1.00001),3),"")</f>
        <v/>
      </c>
      <c r="Y454" s="31" t="str">
        <f aca="false" t="array" ref="Y454:Y454">IFERROR(SMALL(IF($S$2:$S1363=S454,$P$2:$P$911*1.000001),4),"")</f>
        <v/>
      </c>
      <c r="Z454" s="31" t="str">
        <f aca="false">IF(P454&lt;&gt;"", IF(COUNT(V454:Y454)=4, SUM(V454:Y454), "No"), "")</f>
        <v>No</v>
      </c>
      <c r="AA454" s="31" t="str">
        <f aca="false">IF(P454&lt;&gt;"", IF(COUNT(V454:X454)=3, SUM(V454:X454), "No"), "")</f>
        <v>No</v>
      </c>
      <c r="AB454" s="31" t="str">
        <f aca="false">IF(P454&lt;&gt;"", IF(COUNT(V454:W454)=2, SUM(V454:W454), "No"), "")</f>
        <v>No</v>
      </c>
      <c r="AC454" s="31" t="str">
        <f aca="false">Table4[[#This Row],[Club]]&amp;":"&amp;Table4[[#Headers],[Female]]</f>
        <v>:Female</v>
      </c>
    </row>
    <row r="455" customFormat="false" ht="15" hidden="false" customHeight="false" outlineLevel="0" collapsed="false">
      <c r="A455" s="22" t="n">
        <v>454</v>
      </c>
      <c r="B455" s="22" t="str">
        <f aca="false">IFERROR(VLOOKUP($A$1&amp;":"&amp;A455,'Finish order'!C:K,6,FALSE()),"")</f>
        <v/>
      </c>
      <c r="C455" s="22" t="str">
        <f aca="false">IFERROR(VLOOKUP(A$1&amp;":"&amp;A455,'Finish order'!$C:$K,9,FALSE()),"")</f>
        <v/>
      </c>
      <c r="D455" s="22" t="str">
        <f aca="false">IFERROR(VLOOKUP(A$1&amp;":"&amp;A455,'Finish order'!$C:$K,7,FALSE()),"")</f>
        <v/>
      </c>
      <c r="E455" s="30" t="str">
        <f aca="false">IFERROR(VLOOKUP($A$1&amp;":"&amp;A455,'Finish order'!C:K,5,FALSE()),"")</f>
        <v/>
      </c>
      <c r="F455" s="22" t="str">
        <f aca="false">IFERROR(VLOOKUP($A$1&amp;":"&amp;A455,'Finish order'!C:K,4,FALSE()),"")</f>
        <v/>
      </c>
      <c r="G455" s="31" t="str">
        <f aca="false" t="array" ref="G455:G455">IFERROR(SMALL(IF($D$2:$D1364=D455,$A$2:$A$911*1.001),1),"")</f>
        <v/>
      </c>
      <c r="H455" s="31" t="str">
        <f aca="false" t="array" ref="H455:H455">IFERROR(SMALL(IF($D$2:$D1364=D455,$A$2:$A$911*1.0001),2),"")</f>
        <v/>
      </c>
      <c r="I455" s="31" t="str">
        <f aca="false" t="array" ref="I455:I455">IFERROR(SMALL(IF($D$2:$D1364=D455,$A$2:$A$911*1.00001),3),"")</f>
        <v/>
      </c>
      <c r="J455" s="31" t="str">
        <f aca="false" t="array" ref="J455:J455">IFERROR(SMALL(IF($D$2:$D1364=D455,$A$2:$A$911*1.000001),4),"")</f>
        <v/>
      </c>
      <c r="K455" s="31" t="str">
        <f aca="false">IF(A455&lt;&gt;"", IF(COUNT(G455:J455)=4, SUM(G455:J455), "No"), "")</f>
        <v>No</v>
      </c>
      <c r="L455" s="31" t="str">
        <f aca="false">IF(A455&lt;&gt;"", IF(COUNT(G455:I455)=3, SUM(G455:I455), "No"), "")</f>
        <v>No</v>
      </c>
      <c r="M455" s="31" t="str">
        <f aca="false">IF(A455&lt;&gt;"", IF(COUNT(G455:H455)=2, SUM(G455:H455), "No"), "")</f>
        <v>No</v>
      </c>
      <c r="N455" s="31" t="str">
        <f aca="false">Table1[[#This Row],[Club]]&amp;":"&amp;Table1[[#Headers],[Male]]</f>
        <v>:Male</v>
      </c>
      <c r="P455" s="22" t="n">
        <v>454</v>
      </c>
      <c r="Q455" s="22" t="str">
        <f aca="false">IFERROR(VLOOKUP(P$1&amp;":"&amp;P455,'Finish order'!$C:$K,6,FALSE()),"")</f>
        <v/>
      </c>
      <c r="R455" s="22" t="str">
        <f aca="false">IFERROR(VLOOKUP(P$1&amp;":"&amp;P455,'Finish order'!$C:$K,9,FALSE()),"")</f>
        <v/>
      </c>
      <c r="S455" s="22" t="str">
        <f aca="false">IFERROR(VLOOKUP(P$1&amp;":"&amp;P455,'Finish order'!$C:$K,7,FALSE()),"")</f>
        <v/>
      </c>
      <c r="T455" s="30" t="str">
        <f aca="false">IFERROR(VLOOKUP(P$1&amp;":"&amp;P455,'Finish order'!$C:$K,5,FALSE()),"")</f>
        <v/>
      </c>
      <c r="U455" s="22" t="str">
        <f aca="false">IFERROR(VLOOKUP(P$1&amp;":"&amp;P455,'Finish order'!$C:$K,4,FALSE()),"")</f>
        <v/>
      </c>
      <c r="V455" s="31" t="str">
        <f aca="false" t="array" ref="V455:V455">IFERROR(SMALL(IF($S$2:$S1364=S455,$P$2:$P$911*1.001),1),"")</f>
        <v/>
      </c>
      <c r="W455" s="31" t="str">
        <f aca="false" t="array" ref="W455:W455">IFERROR(SMALL(IF($S$2:$S1364=S455,$P$2:$P$911*1.0001),2),"")</f>
        <v/>
      </c>
      <c r="X455" s="31" t="str">
        <f aca="false" t="array" ref="X455:X455">IFERROR(SMALL(IF($S$2:$S1364=S455,$P$2:$P$911*1.00001),3),"")</f>
        <v/>
      </c>
      <c r="Y455" s="31" t="str">
        <f aca="false" t="array" ref="Y455:Y455">IFERROR(SMALL(IF($S$2:$S1364=S455,$P$2:$P$911*1.000001),4),"")</f>
        <v/>
      </c>
      <c r="Z455" s="31" t="str">
        <f aca="false">IF(P455&lt;&gt;"", IF(COUNT(V455:Y455)=4, SUM(V455:Y455), "No"), "")</f>
        <v>No</v>
      </c>
      <c r="AA455" s="31" t="str">
        <f aca="false">IF(P455&lt;&gt;"", IF(COUNT(V455:X455)=3, SUM(V455:X455), "No"), "")</f>
        <v>No</v>
      </c>
      <c r="AB455" s="31" t="str">
        <f aca="false">IF(P455&lt;&gt;"", IF(COUNT(V455:W455)=2, SUM(V455:W455), "No"), "")</f>
        <v>No</v>
      </c>
      <c r="AC455" s="31" t="str">
        <f aca="false">Table4[[#This Row],[Club]]&amp;":"&amp;Table4[[#Headers],[Female]]</f>
        <v>:Female</v>
      </c>
    </row>
    <row r="456" customFormat="false" ht="15" hidden="false" customHeight="false" outlineLevel="0" collapsed="false">
      <c r="A456" s="22" t="n">
        <v>455</v>
      </c>
      <c r="B456" s="22" t="str">
        <f aca="false">IFERROR(VLOOKUP($A$1&amp;":"&amp;A456,'Finish order'!C:K,6,FALSE()),"")</f>
        <v/>
      </c>
      <c r="C456" s="22" t="str">
        <f aca="false">IFERROR(VLOOKUP(A$1&amp;":"&amp;A456,'Finish order'!$C:$K,9,FALSE()),"")</f>
        <v/>
      </c>
      <c r="D456" s="22" t="str">
        <f aca="false">IFERROR(VLOOKUP(A$1&amp;":"&amp;A456,'Finish order'!$C:$K,7,FALSE()),"")</f>
        <v/>
      </c>
      <c r="E456" s="30" t="str">
        <f aca="false">IFERROR(VLOOKUP($A$1&amp;":"&amp;A456,'Finish order'!C:K,5,FALSE()),"")</f>
        <v/>
      </c>
      <c r="F456" s="22" t="str">
        <f aca="false">IFERROR(VLOOKUP($A$1&amp;":"&amp;A456,'Finish order'!C:K,4,FALSE()),"")</f>
        <v/>
      </c>
      <c r="G456" s="31" t="str">
        <f aca="false" t="array" ref="G456:G456">IFERROR(SMALL(IF($D$2:$D1365=D456,$A$2:$A$911*1.001),1),"")</f>
        <v/>
      </c>
      <c r="H456" s="31" t="str">
        <f aca="false" t="array" ref="H456:H456">IFERROR(SMALL(IF($D$2:$D1365=D456,$A$2:$A$911*1.0001),2),"")</f>
        <v/>
      </c>
      <c r="I456" s="31" t="str">
        <f aca="false" t="array" ref="I456:I456">IFERROR(SMALL(IF($D$2:$D1365=D456,$A$2:$A$911*1.00001),3),"")</f>
        <v/>
      </c>
      <c r="J456" s="31" t="str">
        <f aca="false" t="array" ref="J456:J456">IFERROR(SMALL(IF($D$2:$D1365=D456,$A$2:$A$911*1.000001),4),"")</f>
        <v/>
      </c>
      <c r="K456" s="31" t="str">
        <f aca="false">IF(A456&lt;&gt;"", IF(COUNT(G456:J456)=4, SUM(G456:J456), "No"), "")</f>
        <v>No</v>
      </c>
      <c r="L456" s="31" t="str">
        <f aca="false">IF(A456&lt;&gt;"", IF(COUNT(G456:I456)=3, SUM(G456:I456), "No"), "")</f>
        <v>No</v>
      </c>
      <c r="M456" s="31" t="str">
        <f aca="false">IF(A456&lt;&gt;"", IF(COUNT(G456:H456)=2, SUM(G456:H456), "No"), "")</f>
        <v>No</v>
      </c>
      <c r="N456" s="31" t="str">
        <f aca="false">Table1[[#This Row],[Club]]&amp;":"&amp;Table1[[#Headers],[Male]]</f>
        <v>:Male</v>
      </c>
      <c r="P456" s="22" t="n">
        <v>455</v>
      </c>
      <c r="Q456" s="22" t="str">
        <f aca="false">IFERROR(VLOOKUP(P$1&amp;":"&amp;P456,'Finish order'!$C:$K,6,FALSE()),"")</f>
        <v/>
      </c>
      <c r="R456" s="22" t="str">
        <f aca="false">IFERROR(VLOOKUP(P$1&amp;":"&amp;P456,'Finish order'!$C:$K,9,FALSE()),"")</f>
        <v/>
      </c>
      <c r="S456" s="22" t="str">
        <f aca="false">IFERROR(VLOOKUP(P$1&amp;":"&amp;P456,'Finish order'!$C:$K,7,FALSE()),"")</f>
        <v/>
      </c>
      <c r="T456" s="30" t="str">
        <f aca="false">IFERROR(VLOOKUP(P$1&amp;":"&amp;P456,'Finish order'!$C:$K,5,FALSE()),"")</f>
        <v/>
      </c>
      <c r="U456" s="22" t="str">
        <f aca="false">IFERROR(VLOOKUP(P$1&amp;":"&amp;P456,'Finish order'!$C:$K,4,FALSE()),"")</f>
        <v/>
      </c>
      <c r="V456" s="31" t="str">
        <f aca="false" t="array" ref="V456:V456">IFERROR(SMALL(IF($S$2:$S1365=S456,$P$2:$P$911*1.001),1),"")</f>
        <v/>
      </c>
      <c r="W456" s="31" t="str">
        <f aca="false" t="array" ref="W456:W456">IFERROR(SMALL(IF($S$2:$S1365=S456,$P$2:$P$911*1.0001),2),"")</f>
        <v/>
      </c>
      <c r="X456" s="31" t="str">
        <f aca="false" t="array" ref="X456:X456">IFERROR(SMALL(IF($S$2:$S1365=S456,$P$2:$P$911*1.00001),3),"")</f>
        <v/>
      </c>
      <c r="Y456" s="31" t="str">
        <f aca="false" t="array" ref="Y456:Y456">IFERROR(SMALL(IF($S$2:$S1365=S456,$P$2:$P$911*1.000001),4),"")</f>
        <v/>
      </c>
      <c r="Z456" s="31" t="str">
        <f aca="false">IF(P456&lt;&gt;"", IF(COUNT(V456:Y456)=4, SUM(V456:Y456), "No"), "")</f>
        <v>No</v>
      </c>
      <c r="AA456" s="31" t="str">
        <f aca="false">IF(P456&lt;&gt;"", IF(COUNT(V456:X456)=3, SUM(V456:X456), "No"), "")</f>
        <v>No</v>
      </c>
      <c r="AB456" s="31" t="str">
        <f aca="false">IF(P456&lt;&gt;"", IF(COUNT(V456:W456)=2, SUM(V456:W456), "No"), "")</f>
        <v>No</v>
      </c>
      <c r="AC456" s="31" t="str">
        <f aca="false">Table4[[#This Row],[Club]]&amp;":"&amp;Table4[[#Headers],[Female]]</f>
        <v>:Female</v>
      </c>
    </row>
    <row r="457" customFormat="false" ht="15" hidden="false" customHeight="false" outlineLevel="0" collapsed="false">
      <c r="A457" s="22" t="n">
        <v>456</v>
      </c>
      <c r="B457" s="22" t="str">
        <f aca="false">IFERROR(VLOOKUP($A$1&amp;":"&amp;A457,'Finish order'!C:K,6,FALSE()),"")</f>
        <v/>
      </c>
      <c r="C457" s="22" t="str">
        <f aca="false">IFERROR(VLOOKUP(A$1&amp;":"&amp;A457,'Finish order'!$C:$K,9,FALSE()),"")</f>
        <v/>
      </c>
      <c r="D457" s="22" t="str">
        <f aca="false">IFERROR(VLOOKUP(A$1&amp;":"&amp;A457,'Finish order'!$C:$K,7,FALSE()),"")</f>
        <v/>
      </c>
      <c r="E457" s="30" t="str">
        <f aca="false">IFERROR(VLOOKUP($A$1&amp;":"&amp;A457,'Finish order'!C:K,5,FALSE()),"")</f>
        <v/>
      </c>
      <c r="F457" s="22" t="str">
        <f aca="false">IFERROR(VLOOKUP($A$1&amp;":"&amp;A457,'Finish order'!C:K,4,FALSE()),"")</f>
        <v/>
      </c>
      <c r="G457" s="31" t="str">
        <f aca="false" t="array" ref="G457:G457">IFERROR(SMALL(IF($D$2:$D1366=D457,$A$2:$A$911*1.001),1),"")</f>
        <v/>
      </c>
      <c r="H457" s="31" t="str">
        <f aca="false" t="array" ref="H457:H457">IFERROR(SMALL(IF($D$2:$D1366=D457,$A$2:$A$911*1.0001),2),"")</f>
        <v/>
      </c>
      <c r="I457" s="31" t="str">
        <f aca="false" t="array" ref="I457:I457">IFERROR(SMALL(IF($D$2:$D1366=D457,$A$2:$A$911*1.00001),3),"")</f>
        <v/>
      </c>
      <c r="J457" s="31" t="str">
        <f aca="false" t="array" ref="J457:J457">IFERROR(SMALL(IF($D$2:$D1366=D457,$A$2:$A$911*1.000001),4),"")</f>
        <v/>
      </c>
      <c r="K457" s="31" t="str">
        <f aca="false">IF(A457&lt;&gt;"", IF(COUNT(G457:J457)=4, SUM(G457:J457), "No"), "")</f>
        <v>No</v>
      </c>
      <c r="L457" s="31" t="str">
        <f aca="false">IF(A457&lt;&gt;"", IF(COUNT(G457:I457)=3, SUM(G457:I457), "No"), "")</f>
        <v>No</v>
      </c>
      <c r="M457" s="31" t="str">
        <f aca="false">IF(A457&lt;&gt;"", IF(COUNT(G457:H457)=2, SUM(G457:H457), "No"), "")</f>
        <v>No</v>
      </c>
      <c r="N457" s="31" t="str">
        <f aca="false">Table1[[#This Row],[Club]]&amp;":"&amp;Table1[[#Headers],[Male]]</f>
        <v>:Male</v>
      </c>
      <c r="P457" s="22" t="n">
        <v>456</v>
      </c>
      <c r="Q457" s="22" t="str">
        <f aca="false">IFERROR(VLOOKUP(P$1&amp;":"&amp;P457,'Finish order'!$C:$K,6,FALSE()),"")</f>
        <v/>
      </c>
      <c r="R457" s="22" t="str">
        <f aca="false">IFERROR(VLOOKUP(P$1&amp;":"&amp;P457,'Finish order'!$C:$K,9,FALSE()),"")</f>
        <v/>
      </c>
      <c r="S457" s="22" t="str">
        <f aca="false">IFERROR(VLOOKUP(P$1&amp;":"&amp;P457,'Finish order'!$C:$K,7,FALSE()),"")</f>
        <v/>
      </c>
      <c r="T457" s="30" t="str">
        <f aca="false">IFERROR(VLOOKUP(P$1&amp;":"&amp;P457,'Finish order'!$C:$K,5,FALSE()),"")</f>
        <v/>
      </c>
      <c r="U457" s="22" t="str">
        <f aca="false">IFERROR(VLOOKUP(P$1&amp;":"&amp;P457,'Finish order'!$C:$K,4,FALSE()),"")</f>
        <v/>
      </c>
      <c r="V457" s="31" t="str">
        <f aca="false" t="array" ref="V457:V457">IFERROR(SMALL(IF($S$2:$S1366=S457,$P$2:$P$911*1.001),1),"")</f>
        <v/>
      </c>
      <c r="W457" s="31" t="str">
        <f aca="false" t="array" ref="W457:W457">IFERROR(SMALL(IF($S$2:$S1366=S457,$P$2:$P$911*1.0001),2),"")</f>
        <v/>
      </c>
      <c r="X457" s="31" t="str">
        <f aca="false" t="array" ref="X457:X457">IFERROR(SMALL(IF($S$2:$S1366=S457,$P$2:$P$911*1.00001),3),"")</f>
        <v/>
      </c>
      <c r="Y457" s="31" t="str">
        <f aca="false" t="array" ref="Y457:Y457">IFERROR(SMALL(IF($S$2:$S1366=S457,$P$2:$P$911*1.000001),4),"")</f>
        <v/>
      </c>
      <c r="Z457" s="31" t="str">
        <f aca="false">IF(P457&lt;&gt;"", IF(COUNT(V457:Y457)=4, SUM(V457:Y457), "No"), "")</f>
        <v>No</v>
      </c>
      <c r="AA457" s="31" t="str">
        <f aca="false">IF(P457&lt;&gt;"", IF(COUNT(V457:X457)=3, SUM(V457:X457), "No"), "")</f>
        <v>No</v>
      </c>
      <c r="AB457" s="31" t="str">
        <f aca="false">IF(P457&lt;&gt;"", IF(COUNT(V457:W457)=2, SUM(V457:W457), "No"), "")</f>
        <v>No</v>
      </c>
      <c r="AC457" s="31" t="str">
        <f aca="false">Table4[[#This Row],[Club]]&amp;":"&amp;Table4[[#Headers],[Female]]</f>
        <v>:Female</v>
      </c>
    </row>
    <row r="458" customFormat="false" ht="15" hidden="false" customHeight="false" outlineLevel="0" collapsed="false">
      <c r="A458" s="22" t="n">
        <v>457</v>
      </c>
      <c r="B458" s="22" t="str">
        <f aca="false">IFERROR(VLOOKUP($A$1&amp;":"&amp;A458,'Finish order'!C:K,6,FALSE()),"")</f>
        <v/>
      </c>
      <c r="C458" s="22" t="str">
        <f aca="false">IFERROR(VLOOKUP(A$1&amp;":"&amp;A458,'Finish order'!$C:$K,9,FALSE()),"")</f>
        <v/>
      </c>
      <c r="D458" s="22" t="str">
        <f aca="false">IFERROR(VLOOKUP(A$1&amp;":"&amp;A458,'Finish order'!$C:$K,7,FALSE()),"")</f>
        <v/>
      </c>
      <c r="E458" s="30" t="str">
        <f aca="false">IFERROR(VLOOKUP($A$1&amp;":"&amp;A458,'Finish order'!C:K,5,FALSE()),"")</f>
        <v/>
      </c>
      <c r="F458" s="22" t="str">
        <f aca="false">IFERROR(VLOOKUP($A$1&amp;":"&amp;A458,'Finish order'!C:K,4,FALSE()),"")</f>
        <v/>
      </c>
      <c r="G458" s="31" t="str">
        <f aca="false" t="array" ref="G458:G458">IFERROR(SMALL(IF($D$2:$D1367=D458,$A$2:$A$911*1.001),1),"")</f>
        <v/>
      </c>
      <c r="H458" s="31" t="str">
        <f aca="false" t="array" ref="H458:H458">IFERROR(SMALL(IF($D$2:$D1367=D458,$A$2:$A$911*1.0001),2),"")</f>
        <v/>
      </c>
      <c r="I458" s="31" t="str">
        <f aca="false" t="array" ref="I458:I458">IFERROR(SMALL(IF($D$2:$D1367=D458,$A$2:$A$911*1.00001),3),"")</f>
        <v/>
      </c>
      <c r="J458" s="31" t="str">
        <f aca="false" t="array" ref="J458:J458">IFERROR(SMALL(IF($D$2:$D1367=D458,$A$2:$A$911*1.000001),4),"")</f>
        <v/>
      </c>
      <c r="K458" s="31" t="str">
        <f aca="false">IF(A458&lt;&gt;"", IF(COUNT(G458:J458)=4, SUM(G458:J458), "No"), "")</f>
        <v>No</v>
      </c>
      <c r="L458" s="31" t="str">
        <f aca="false">IF(A458&lt;&gt;"", IF(COUNT(G458:I458)=3, SUM(G458:I458), "No"), "")</f>
        <v>No</v>
      </c>
      <c r="M458" s="31" t="str">
        <f aca="false">IF(A458&lt;&gt;"", IF(COUNT(G458:H458)=2, SUM(G458:H458), "No"), "")</f>
        <v>No</v>
      </c>
      <c r="N458" s="31" t="str">
        <f aca="false">Table1[[#This Row],[Club]]&amp;":"&amp;Table1[[#Headers],[Male]]</f>
        <v>:Male</v>
      </c>
      <c r="P458" s="22" t="n">
        <v>457</v>
      </c>
      <c r="Q458" s="22" t="str">
        <f aca="false">IFERROR(VLOOKUP(P$1&amp;":"&amp;P458,'Finish order'!$C:$K,6,FALSE()),"")</f>
        <v/>
      </c>
      <c r="R458" s="22" t="str">
        <f aca="false">IFERROR(VLOOKUP(P$1&amp;":"&amp;P458,'Finish order'!$C:$K,9,FALSE()),"")</f>
        <v/>
      </c>
      <c r="S458" s="22" t="str">
        <f aca="false">IFERROR(VLOOKUP(P$1&amp;":"&amp;P458,'Finish order'!$C:$K,7,FALSE()),"")</f>
        <v/>
      </c>
      <c r="T458" s="30" t="str">
        <f aca="false">IFERROR(VLOOKUP(P$1&amp;":"&amp;P458,'Finish order'!$C:$K,5,FALSE()),"")</f>
        <v/>
      </c>
      <c r="U458" s="22" t="str">
        <f aca="false">IFERROR(VLOOKUP(P$1&amp;":"&amp;P458,'Finish order'!$C:$K,4,FALSE()),"")</f>
        <v/>
      </c>
      <c r="V458" s="31" t="str">
        <f aca="false" t="array" ref="V458:V458">IFERROR(SMALL(IF($S$2:$S1367=S458,$P$2:$P$911*1.001),1),"")</f>
        <v/>
      </c>
      <c r="W458" s="31" t="str">
        <f aca="false" t="array" ref="W458:W458">IFERROR(SMALL(IF($S$2:$S1367=S458,$P$2:$P$911*1.0001),2),"")</f>
        <v/>
      </c>
      <c r="X458" s="31" t="str">
        <f aca="false" t="array" ref="X458:X458">IFERROR(SMALL(IF($S$2:$S1367=S458,$P$2:$P$911*1.00001),3),"")</f>
        <v/>
      </c>
      <c r="Y458" s="31" t="str">
        <f aca="false" t="array" ref="Y458:Y458">IFERROR(SMALL(IF($S$2:$S1367=S458,$P$2:$P$911*1.000001),4),"")</f>
        <v/>
      </c>
      <c r="Z458" s="31" t="str">
        <f aca="false">IF(P458&lt;&gt;"", IF(COUNT(V458:Y458)=4, SUM(V458:Y458), "No"), "")</f>
        <v>No</v>
      </c>
      <c r="AA458" s="31" t="str">
        <f aca="false">IF(P458&lt;&gt;"", IF(COUNT(V458:X458)=3, SUM(V458:X458), "No"), "")</f>
        <v>No</v>
      </c>
      <c r="AB458" s="31" t="str">
        <f aca="false">IF(P458&lt;&gt;"", IF(COUNT(V458:W458)=2, SUM(V458:W458), "No"), "")</f>
        <v>No</v>
      </c>
      <c r="AC458" s="31" t="str">
        <f aca="false">Table4[[#This Row],[Club]]&amp;":"&amp;Table4[[#Headers],[Female]]</f>
        <v>:Female</v>
      </c>
    </row>
    <row r="459" customFormat="false" ht="15" hidden="false" customHeight="false" outlineLevel="0" collapsed="false">
      <c r="A459" s="22" t="n">
        <v>458</v>
      </c>
      <c r="B459" s="22" t="str">
        <f aca="false">IFERROR(VLOOKUP($A$1&amp;":"&amp;A459,'Finish order'!C:K,6,FALSE()),"")</f>
        <v/>
      </c>
      <c r="C459" s="22" t="str">
        <f aca="false">IFERROR(VLOOKUP(A$1&amp;":"&amp;A459,'Finish order'!$C:$K,9,FALSE()),"")</f>
        <v/>
      </c>
      <c r="D459" s="22" t="str">
        <f aca="false">IFERROR(VLOOKUP(A$1&amp;":"&amp;A459,'Finish order'!$C:$K,7,FALSE()),"")</f>
        <v/>
      </c>
      <c r="E459" s="30" t="str">
        <f aca="false">IFERROR(VLOOKUP($A$1&amp;":"&amp;A459,'Finish order'!C:K,5,FALSE()),"")</f>
        <v/>
      </c>
      <c r="F459" s="22" t="str">
        <f aca="false">IFERROR(VLOOKUP($A$1&amp;":"&amp;A459,'Finish order'!C:K,4,FALSE()),"")</f>
        <v/>
      </c>
      <c r="G459" s="31" t="str">
        <f aca="false" t="array" ref="G459:G459">IFERROR(SMALL(IF($D$2:$D1368=D459,$A$2:$A$911*1.001),1),"")</f>
        <v/>
      </c>
      <c r="H459" s="31" t="str">
        <f aca="false" t="array" ref="H459:H459">IFERROR(SMALL(IF($D$2:$D1368=D459,$A$2:$A$911*1.0001),2),"")</f>
        <v/>
      </c>
      <c r="I459" s="31" t="str">
        <f aca="false" t="array" ref="I459:I459">IFERROR(SMALL(IF($D$2:$D1368=D459,$A$2:$A$911*1.00001),3),"")</f>
        <v/>
      </c>
      <c r="J459" s="31" t="str">
        <f aca="false" t="array" ref="J459:J459">IFERROR(SMALL(IF($D$2:$D1368=D459,$A$2:$A$911*1.000001),4),"")</f>
        <v/>
      </c>
      <c r="K459" s="31" t="str">
        <f aca="false">IF(A459&lt;&gt;"", IF(COUNT(G459:J459)=4, SUM(G459:J459), "No"), "")</f>
        <v>No</v>
      </c>
      <c r="L459" s="31" t="str">
        <f aca="false">IF(A459&lt;&gt;"", IF(COUNT(G459:I459)=3, SUM(G459:I459), "No"), "")</f>
        <v>No</v>
      </c>
      <c r="M459" s="31" t="str">
        <f aca="false">IF(A459&lt;&gt;"", IF(COUNT(G459:H459)=2, SUM(G459:H459), "No"), "")</f>
        <v>No</v>
      </c>
      <c r="N459" s="31" t="str">
        <f aca="false">Table1[[#This Row],[Club]]&amp;":"&amp;Table1[[#Headers],[Male]]</f>
        <v>:Male</v>
      </c>
      <c r="P459" s="22" t="n">
        <v>458</v>
      </c>
      <c r="Q459" s="22" t="str">
        <f aca="false">IFERROR(VLOOKUP(P$1&amp;":"&amp;P459,'Finish order'!$C:$K,6,FALSE()),"")</f>
        <v/>
      </c>
      <c r="R459" s="22" t="str">
        <f aca="false">IFERROR(VLOOKUP(P$1&amp;":"&amp;P459,'Finish order'!$C:$K,9,FALSE()),"")</f>
        <v/>
      </c>
      <c r="S459" s="22" t="str">
        <f aca="false">IFERROR(VLOOKUP(P$1&amp;":"&amp;P459,'Finish order'!$C:$K,7,FALSE()),"")</f>
        <v/>
      </c>
      <c r="T459" s="30" t="str">
        <f aca="false">IFERROR(VLOOKUP(P$1&amp;":"&amp;P459,'Finish order'!$C:$K,5,FALSE()),"")</f>
        <v/>
      </c>
      <c r="U459" s="22" t="str">
        <f aca="false">IFERROR(VLOOKUP(P$1&amp;":"&amp;P459,'Finish order'!$C:$K,4,FALSE()),"")</f>
        <v/>
      </c>
      <c r="V459" s="31" t="str">
        <f aca="false" t="array" ref="V459:V459">IFERROR(SMALL(IF($S$2:$S1368=S459,$P$2:$P$911*1.001),1),"")</f>
        <v/>
      </c>
      <c r="W459" s="31" t="str">
        <f aca="false" t="array" ref="W459:W459">IFERROR(SMALL(IF($S$2:$S1368=S459,$P$2:$P$911*1.0001),2),"")</f>
        <v/>
      </c>
      <c r="X459" s="31" t="str">
        <f aca="false" t="array" ref="X459:X459">IFERROR(SMALL(IF($S$2:$S1368=S459,$P$2:$P$911*1.00001),3),"")</f>
        <v/>
      </c>
      <c r="Y459" s="31" t="str">
        <f aca="false" t="array" ref="Y459:Y459">IFERROR(SMALL(IF($S$2:$S1368=S459,$P$2:$P$911*1.000001),4),"")</f>
        <v/>
      </c>
      <c r="Z459" s="31" t="str">
        <f aca="false">IF(P459&lt;&gt;"", IF(COUNT(V459:Y459)=4, SUM(V459:Y459), "No"), "")</f>
        <v>No</v>
      </c>
      <c r="AA459" s="31" t="str">
        <f aca="false">IF(P459&lt;&gt;"", IF(COUNT(V459:X459)=3, SUM(V459:X459), "No"), "")</f>
        <v>No</v>
      </c>
      <c r="AB459" s="31" t="str">
        <f aca="false">IF(P459&lt;&gt;"", IF(COUNT(V459:W459)=2, SUM(V459:W459), "No"), "")</f>
        <v>No</v>
      </c>
      <c r="AC459" s="31" t="str">
        <f aca="false">Table4[[#This Row],[Club]]&amp;":"&amp;Table4[[#Headers],[Female]]</f>
        <v>:Female</v>
      </c>
    </row>
    <row r="460" customFormat="false" ht="15" hidden="false" customHeight="false" outlineLevel="0" collapsed="false">
      <c r="A460" s="22" t="n">
        <v>459</v>
      </c>
      <c r="B460" s="22" t="str">
        <f aca="false">IFERROR(VLOOKUP($A$1&amp;":"&amp;A460,'Finish order'!C:K,6,FALSE()),"")</f>
        <v/>
      </c>
      <c r="C460" s="22" t="str">
        <f aca="false">IFERROR(VLOOKUP(A$1&amp;":"&amp;A460,'Finish order'!$C:$K,9,FALSE()),"")</f>
        <v/>
      </c>
      <c r="D460" s="22" t="str">
        <f aca="false">IFERROR(VLOOKUP(A$1&amp;":"&amp;A460,'Finish order'!$C:$K,7,FALSE()),"")</f>
        <v/>
      </c>
      <c r="E460" s="30" t="str">
        <f aca="false">IFERROR(VLOOKUP($A$1&amp;":"&amp;A460,'Finish order'!C:K,5,FALSE()),"")</f>
        <v/>
      </c>
      <c r="F460" s="22" t="str">
        <f aca="false">IFERROR(VLOOKUP($A$1&amp;":"&amp;A460,'Finish order'!C:K,4,FALSE()),"")</f>
        <v/>
      </c>
      <c r="G460" s="31" t="str">
        <f aca="false" t="array" ref="G460:G460">IFERROR(SMALL(IF($D$2:$D1369=D460,$A$2:$A$911*1.001),1),"")</f>
        <v/>
      </c>
      <c r="H460" s="31" t="str">
        <f aca="false" t="array" ref="H460:H460">IFERROR(SMALL(IF($D$2:$D1369=D460,$A$2:$A$911*1.0001),2),"")</f>
        <v/>
      </c>
      <c r="I460" s="31" t="str">
        <f aca="false" t="array" ref="I460:I460">IFERROR(SMALL(IF($D$2:$D1369=D460,$A$2:$A$911*1.00001),3),"")</f>
        <v/>
      </c>
      <c r="J460" s="31" t="str">
        <f aca="false" t="array" ref="J460:J460">IFERROR(SMALL(IF($D$2:$D1369=D460,$A$2:$A$911*1.000001),4),"")</f>
        <v/>
      </c>
      <c r="K460" s="31" t="str">
        <f aca="false">IF(A460&lt;&gt;"", IF(COUNT(G460:J460)=4, SUM(G460:J460), "No"), "")</f>
        <v>No</v>
      </c>
      <c r="L460" s="31" t="str">
        <f aca="false">IF(A460&lt;&gt;"", IF(COUNT(G460:I460)=3, SUM(G460:I460), "No"), "")</f>
        <v>No</v>
      </c>
      <c r="M460" s="31" t="str">
        <f aca="false">IF(A460&lt;&gt;"", IF(COUNT(G460:H460)=2, SUM(G460:H460), "No"), "")</f>
        <v>No</v>
      </c>
      <c r="N460" s="31" t="str">
        <f aca="false">Table1[[#This Row],[Club]]&amp;":"&amp;Table1[[#Headers],[Male]]</f>
        <v>:Male</v>
      </c>
      <c r="P460" s="22" t="n">
        <v>459</v>
      </c>
      <c r="Q460" s="22" t="str">
        <f aca="false">IFERROR(VLOOKUP(P$1&amp;":"&amp;P460,'Finish order'!$C:$K,6,FALSE()),"")</f>
        <v/>
      </c>
      <c r="R460" s="22" t="str">
        <f aca="false">IFERROR(VLOOKUP(P$1&amp;":"&amp;P460,'Finish order'!$C:$K,9,FALSE()),"")</f>
        <v/>
      </c>
      <c r="S460" s="22" t="str">
        <f aca="false">IFERROR(VLOOKUP(P$1&amp;":"&amp;P460,'Finish order'!$C:$K,7,FALSE()),"")</f>
        <v/>
      </c>
      <c r="T460" s="30" t="str">
        <f aca="false">IFERROR(VLOOKUP(P$1&amp;":"&amp;P460,'Finish order'!$C:$K,5,FALSE()),"")</f>
        <v/>
      </c>
      <c r="U460" s="22" t="str">
        <f aca="false">IFERROR(VLOOKUP(P$1&amp;":"&amp;P460,'Finish order'!$C:$K,4,FALSE()),"")</f>
        <v/>
      </c>
      <c r="V460" s="31" t="str">
        <f aca="false" t="array" ref="V460:V460">IFERROR(SMALL(IF($S$2:$S1369=S460,$P$2:$P$911*1.001),1),"")</f>
        <v/>
      </c>
      <c r="W460" s="31" t="str">
        <f aca="false" t="array" ref="W460:W460">IFERROR(SMALL(IF($S$2:$S1369=S460,$P$2:$P$911*1.0001),2),"")</f>
        <v/>
      </c>
      <c r="X460" s="31" t="str">
        <f aca="false" t="array" ref="X460:X460">IFERROR(SMALL(IF($S$2:$S1369=S460,$P$2:$P$911*1.00001),3),"")</f>
        <v/>
      </c>
      <c r="Y460" s="31" t="str">
        <f aca="false" t="array" ref="Y460:Y460">IFERROR(SMALL(IF($S$2:$S1369=S460,$P$2:$P$911*1.000001),4),"")</f>
        <v/>
      </c>
      <c r="Z460" s="31" t="str">
        <f aca="false">IF(P460&lt;&gt;"", IF(COUNT(V460:Y460)=4, SUM(V460:Y460), "No"), "")</f>
        <v>No</v>
      </c>
      <c r="AA460" s="31" t="str">
        <f aca="false">IF(P460&lt;&gt;"", IF(COUNT(V460:X460)=3, SUM(V460:X460), "No"), "")</f>
        <v>No</v>
      </c>
      <c r="AB460" s="31" t="str">
        <f aca="false">IF(P460&lt;&gt;"", IF(COUNT(V460:W460)=2, SUM(V460:W460), "No"), "")</f>
        <v>No</v>
      </c>
      <c r="AC460" s="31" t="str">
        <f aca="false">Table4[[#This Row],[Club]]&amp;":"&amp;Table4[[#Headers],[Female]]</f>
        <v>:Female</v>
      </c>
    </row>
    <row r="461" customFormat="false" ht="15" hidden="false" customHeight="false" outlineLevel="0" collapsed="false">
      <c r="A461" s="22" t="n">
        <v>460</v>
      </c>
      <c r="B461" s="22" t="str">
        <f aca="false">IFERROR(VLOOKUP($A$1&amp;":"&amp;A461,'Finish order'!C:K,6,FALSE()),"")</f>
        <v/>
      </c>
      <c r="C461" s="22" t="str">
        <f aca="false">IFERROR(VLOOKUP(A$1&amp;":"&amp;A461,'Finish order'!$C:$K,9,FALSE()),"")</f>
        <v/>
      </c>
      <c r="D461" s="22" t="str">
        <f aca="false">IFERROR(VLOOKUP(A$1&amp;":"&amp;A461,'Finish order'!$C:$K,7,FALSE()),"")</f>
        <v/>
      </c>
      <c r="E461" s="30" t="str">
        <f aca="false">IFERROR(VLOOKUP($A$1&amp;":"&amp;A461,'Finish order'!C:K,5,FALSE()),"")</f>
        <v/>
      </c>
      <c r="F461" s="22" t="str">
        <f aca="false">IFERROR(VLOOKUP($A$1&amp;":"&amp;A461,'Finish order'!C:K,4,FALSE()),"")</f>
        <v/>
      </c>
      <c r="G461" s="31" t="str">
        <f aca="false" t="array" ref="G461:G461">IFERROR(SMALL(IF($D$2:$D1370=D461,$A$2:$A$911*1.001),1),"")</f>
        <v/>
      </c>
      <c r="H461" s="31" t="str">
        <f aca="false" t="array" ref="H461:H461">IFERROR(SMALL(IF($D$2:$D1370=D461,$A$2:$A$911*1.0001),2),"")</f>
        <v/>
      </c>
      <c r="I461" s="31" t="str">
        <f aca="false" t="array" ref="I461:I461">IFERROR(SMALL(IF($D$2:$D1370=D461,$A$2:$A$911*1.00001),3),"")</f>
        <v/>
      </c>
      <c r="J461" s="31" t="str">
        <f aca="false" t="array" ref="J461:J461">IFERROR(SMALL(IF($D$2:$D1370=D461,$A$2:$A$911*1.000001),4),"")</f>
        <v/>
      </c>
      <c r="K461" s="31" t="str">
        <f aca="false">IF(A461&lt;&gt;"", IF(COUNT(G461:J461)=4, SUM(G461:J461), "No"), "")</f>
        <v>No</v>
      </c>
      <c r="L461" s="31" t="str">
        <f aca="false">IF(A461&lt;&gt;"", IF(COUNT(G461:I461)=3, SUM(G461:I461), "No"), "")</f>
        <v>No</v>
      </c>
      <c r="M461" s="31" t="str">
        <f aca="false">IF(A461&lt;&gt;"", IF(COUNT(G461:H461)=2, SUM(G461:H461), "No"), "")</f>
        <v>No</v>
      </c>
      <c r="N461" s="31" t="str">
        <f aca="false">Table1[[#This Row],[Club]]&amp;":"&amp;Table1[[#Headers],[Male]]</f>
        <v>:Male</v>
      </c>
      <c r="P461" s="22" t="n">
        <v>460</v>
      </c>
      <c r="Q461" s="22" t="str">
        <f aca="false">IFERROR(VLOOKUP(P$1&amp;":"&amp;P461,'Finish order'!$C:$K,6,FALSE()),"")</f>
        <v/>
      </c>
      <c r="R461" s="22" t="str">
        <f aca="false">IFERROR(VLOOKUP(P$1&amp;":"&amp;P461,'Finish order'!$C:$K,9,FALSE()),"")</f>
        <v/>
      </c>
      <c r="S461" s="22" t="str">
        <f aca="false">IFERROR(VLOOKUP(P$1&amp;":"&amp;P461,'Finish order'!$C:$K,7,FALSE()),"")</f>
        <v/>
      </c>
      <c r="T461" s="30" t="str">
        <f aca="false">IFERROR(VLOOKUP(P$1&amp;":"&amp;P461,'Finish order'!$C:$K,5,FALSE()),"")</f>
        <v/>
      </c>
      <c r="U461" s="22" t="str">
        <f aca="false">IFERROR(VLOOKUP(P$1&amp;":"&amp;P461,'Finish order'!$C:$K,4,FALSE()),"")</f>
        <v/>
      </c>
      <c r="V461" s="31" t="str">
        <f aca="false" t="array" ref="V461:V461">IFERROR(SMALL(IF($S$2:$S1370=S461,$P$2:$P$911*1.001),1),"")</f>
        <v/>
      </c>
      <c r="W461" s="31" t="str">
        <f aca="false" t="array" ref="W461:W461">IFERROR(SMALL(IF($S$2:$S1370=S461,$P$2:$P$911*1.0001),2),"")</f>
        <v/>
      </c>
      <c r="X461" s="31" t="str">
        <f aca="false" t="array" ref="X461:X461">IFERROR(SMALL(IF($S$2:$S1370=S461,$P$2:$P$911*1.00001),3),"")</f>
        <v/>
      </c>
      <c r="Y461" s="31" t="str">
        <f aca="false" t="array" ref="Y461:Y461">IFERROR(SMALL(IF($S$2:$S1370=S461,$P$2:$P$911*1.000001),4),"")</f>
        <v/>
      </c>
      <c r="Z461" s="31" t="str">
        <f aca="false">IF(P461&lt;&gt;"", IF(COUNT(V461:Y461)=4, SUM(V461:Y461), "No"), "")</f>
        <v>No</v>
      </c>
      <c r="AA461" s="31" t="str">
        <f aca="false">IF(P461&lt;&gt;"", IF(COUNT(V461:X461)=3, SUM(V461:X461), "No"), "")</f>
        <v>No</v>
      </c>
      <c r="AB461" s="31" t="str">
        <f aca="false">IF(P461&lt;&gt;"", IF(COUNT(V461:W461)=2, SUM(V461:W461), "No"), "")</f>
        <v>No</v>
      </c>
      <c r="AC461" s="31" t="str">
        <f aca="false">Table4[[#This Row],[Club]]&amp;":"&amp;Table4[[#Headers],[Female]]</f>
        <v>:Female</v>
      </c>
    </row>
    <row r="462" customFormat="false" ht="15" hidden="false" customHeight="false" outlineLevel="0" collapsed="false">
      <c r="A462" s="22" t="n">
        <v>461</v>
      </c>
      <c r="B462" s="22" t="str">
        <f aca="false">IFERROR(VLOOKUP($A$1&amp;":"&amp;A462,'Finish order'!C:K,6,FALSE()),"")</f>
        <v/>
      </c>
      <c r="C462" s="22" t="str">
        <f aca="false">IFERROR(VLOOKUP(A$1&amp;":"&amp;A462,'Finish order'!$C:$K,9,FALSE()),"")</f>
        <v/>
      </c>
      <c r="D462" s="22" t="str">
        <f aca="false">IFERROR(VLOOKUP(A$1&amp;":"&amp;A462,'Finish order'!$C:$K,7,FALSE()),"")</f>
        <v/>
      </c>
      <c r="E462" s="30" t="str">
        <f aca="false">IFERROR(VLOOKUP($A$1&amp;":"&amp;A462,'Finish order'!C:K,5,FALSE()),"")</f>
        <v/>
      </c>
      <c r="F462" s="22" t="str">
        <f aca="false">IFERROR(VLOOKUP($A$1&amp;":"&amp;A462,'Finish order'!C:K,4,FALSE()),"")</f>
        <v/>
      </c>
      <c r="G462" s="31" t="str">
        <f aca="false" t="array" ref="G462:G462">IFERROR(SMALL(IF($D$2:$D1371=D462,$A$2:$A$911*1.001),1),"")</f>
        <v/>
      </c>
      <c r="H462" s="31" t="str">
        <f aca="false" t="array" ref="H462:H462">IFERROR(SMALL(IF($D$2:$D1371=D462,$A$2:$A$911*1.0001),2),"")</f>
        <v/>
      </c>
      <c r="I462" s="31" t="str">
        <f aca="false" t="array" ref="I462:I462">IFERROR(SMALL(IF($D$2:$D1371=D462,$A$2:$A$911*1.00001),3),"")</f>
        <v/>
      </c>
      <c r="J462" s="31" t="str">
        <f aca="false" t="array" ref="J462:J462">IFERROR(SMALL(IF($D$2:$D1371=D462,$A$2:$A$911*1.000001),4),"")</f>
        <v/>
      </c>
      <c r="K462" s="31" t="str">
        <f aca="false">IF(A462&lt;&gt;"", IF(COUNT(G462:J462)=4, SUM(G462:J462), "No"), "")</f>
        <v>No</v>
      </c>
      <c r="L462" s="31" t="str">
        <f aca="false">IF(A462&lt;&gt;"", IF(COUNT(G462:I462)=3, SUM(G462:I462), "No"), "")</f>
        <v>No</v>
      </c>
      <c r="M462" s="31" t="str">
        <f aca="false">IF(A462&lt;&gt;"", IF(COUNT(G462:H462)=2, SUM(G462:H462), "No"), "")</f>
        <v>No</v>
      </c>
      <c r="N462" s="31" t="str">
        <f aca="false">Table1[[#This Row],[Club]]&amp;":"&amp;Table1[[#Headers],[Male]]</f>
        <v>:Male</v>
      </c>
      <c r="P462" s="22" t="n">
        <v>461</v>
      </c>
      <c r="Q462" s="22" t="str">
        <f aca="false">IFERROR(VLOOKUP(P$1&amp;":"&amp;P462,'Finish order'!$C:$K,6,FALSE()),"")</f>
        <v/>
      </c>
      <c r="R462" s="22" t="str">
        <f aca="false">IFERROR(VLOOKUP(P$1&amp;":"&amp;P462,'Finish order'!$C:$K,9,FALSE()),"")</f>
        <v/>
      </c>
      <c r="S462" s="22" t="str">
        <f aca="false">IFERROR(VLOOKUP(P$1&amp;":"&amp;P462,'Finish order'!$C:$K,7,FALSE()),"")</f>
        <v/>
      </c>
      <c r="T462" s="30" t="str">
        <f aca="false">IFERROR(VLOOKUP(P$1&amp;":"&amp;P462,'Finish order'!$C:$K,5,FALSE()),"")</f>
        <v/>
      </c>
      <c r="U462" s="22" t="str">
        <f aca="false">IFERROR(VLOOKUP(P$1&amp;":"&amp;P462,'Finish order'!$C:$K,4,FALSE()),"")</f>
        <v/>
      </c>
      <c r="V462" s="31" t="str">
        <f aca="false" t="array" ref="V462:V462">IFERROR(SMALL(IF($S$2:$S1371=S462,$P$2:$P$911*1.001),1),"")</f>
        <v/>
      </c>
      <c r="W462" s="31" t="str">
        <f aca="false" t="array" ref="W462:W462">IFERROR(SMALL(IF($S$2:$S1371=S462,$P$2:$P$911*1.0001),2),"")</f>
        <v/>
      </c>
      <c r="X462" s="31" t="str">
        <f aca="false" t="array" ref="X462:X462">IFERROR(SMALL(IF($S$2:$S1371=S462,$P$2:$P$911*1.00001),3),"")</f>
        <v/>
      </c>
      <c r="Y462" s="31" t="str">
        <f aca="false" t="array" ref="Y462:Y462">IFERROR(SMALL(IF($S$2:$S1371=S462,$P$2:$P$911*1.000001),4),"")</f>
        <v/>
      </c>
      <c r="Z462" s="31" t="str">
        <f aca="false">IF(P462&lt;&gt;"", IF(COUNT(V462:Y462)=4, SUM(V462:Y462), "No"), "")</f>
        <v>No</v>
      </c>
      <c r="AA462" s="31" t="str">
        <f aca="false">IF(P462&lt;&gt;"", IF(COUNT(V462:X462)=3, SUM(V462:X462), "No"), "")</f>
        <v>No</v>
      </c>
      <c r="AB462" s="31" t="str">
        <f aca="false">IF(P462&lt;&gt;"", IF(COUNT(V462:W462)=2, SUM(V462:W462), "No"), "")</f>
        <v>No</v>
      </c>
      <c r="AC462" s="31" t="str">
        <f aca="false">Table4[[#This Row],[Club]]&amp;":"&amp;Table4[[#Headers],[Female]]</f>
        <v>:Female</v>
      </c>
    </row>
    <row r="463" customFormat="false" ht="15" hidden="false" customHeight="false" outlineLevel="0" collapsed="false">
      <c r="A463" s="22" t="n">
        <v>462</v>
      </c>
      <c r="B463" s="22" t="str">
        <f aca="false">IFERROR(VLOOKUP($A$1&amp;":"&amp;A463,'Finish order'!C:K,6,FALSE()),"")</f>
        <v/>
      </c>
      <c r="C463" s="22" t="str">
        <f aca="false">IFERROR(VLOOKUP(A$1&amp;":"&amp;A463,'Finish order'!$C:$K,9,FALSE()),"")</f>
        <v/>
      </c>
      <c r="D463" s="22" t="str">
        <f aca="false">IFERROR(VLOOKUP(A$1&amp;":"&amp;A463,'Finish order'!$C:$K,7,FALSE()),"")</f>
        <v/>
      </c>
      <c r="E463" s="30" t="str">
        <f aca="false">IFERROR(VLOOKUP($A$1&amp;":"&amp;A463,'Finish order'!C:K,5,FALSE()),"")</f>
        <v/>
      </c>
      <c r="F463" s="22" t="str">
        <f aca="false">IFERROR(VLOOKUP($A$1&amp;":"&amp;A463,'Finish order'!C:K,4,FALSE()),"")</f>
        <v/>
      </c>
      <c r="G463" s="31" t="str">
        <f aca="false" t="array" ref="G463:G463">IFERROR(SMALL(IF($D$2:$D1372=D463,$A$2:$A$911*1.001),1),"")</f>
        <v/>
      </c>
      <c r="H463" s="31" t="str">
        <f aca="false" t="array" ref="H463:H463">IFERROR(SMALL(IF($D$2:$D1372=D463,$A$2:$A$911*1.0001),2),"")</f>
        <v/>
      </c>
      <c r="I463" s="31" t="str">
        <f aca="false" t="array" ref="I463:I463">IFERROR(SMALL(IF($D$2:$D1372=D463,$A$2:$A$911*1.00001),3),"")</f>
        <v/>
      </c>
      <c r="J463" s="31" t="str">
        <f aca="false" t="array" ref="J463:J463">IFERROR(SMALL(IF($D$2:$D1372=D463,$A$2:$A$911*1.000001),4),"")</f>
        <v/>
      </c>
      <c r="K463" s="31" t="str">
        <f aca="false">IF(A463&lt;&gt;"", IF(COUNT(G463:J463)=4, SUM(G463:J463), "No"), "")</f>
        <v>No</v>
      </c>
      <c r="L463" s="31" t="str">
        <f aca="false">IF(A463&lt;&gt;"", IF(COUNT(G463:I463)=3, SUM(G463:I463), "No"), "")</f>
        <v>No</v>
      </c>
      <c r="M463" s="31" t="str">
        <f aca="false">IF(A463&lt;&gt;"", IF(COUNT(G463:H463)=2, SUM(G463:H463), "No"), "")</f>
        <v>No</v>
      </c>
      <c r="N463" s="31" t="str">
        <f aca="false">Table1[[#This Row],[Club]]&amp;":"&amp;Table1[[#Headers],[Male]]</f>
        <v>:Male</v>
      </c>
      <c r="P463" s="22" t="n">
        <v>462</v>
      </c>
      <c r="Q463" s="22" t="str">
        <f aca="false">IFERROR(VLOOKUP(P$1&amp;":"&amp;P463,'Finish order'!$C:$K,6,FALSE()),"")</f>
        <v/>
      </c>
      <c r="R463" s="22" t="str">
        <f aca="false">IFERROR(VLOOKUP(P$1&amp;":"&amp;P463,'Finish order'!$C:$K,9,FALSE()),"")</f>
        <v/>
      </c>
      <c r="S463" s="22" t="str">
        <f aca="false">IFERROR(VLOOKUP(P$1&amp;":"&amp;P463,'Finish order'!$C:$K,7,FALSE()),"")</f>
        <v/>
      </c>
      <c r="T463" s="30" t="str">
        <f aca="false">IFERROR(VLOOKUP(P$1&amp;":"&amp;P463,'Finish order'!$C:$K,5,FALSE()),"")</f>
        <v/>
      </c>
      <c r="U463" s="22" t="str">
        <f aca="false">IFERROR(VLOOKUP(P$1&amp;":"&amp;P463,'Finish order'!$C:$K,4,FALSE()),"")</f>
        <v/>
      </c>
      <c r="V463" s="31" t="str">
        <f aca="false" t="array" ref="V463:V463">IFERROR(SMALL(IF($S$2:$S1372=S463,$P$2:$P$911*1.001),1),"")</f>
        <v/>
      </c>
      <c r="W463" s="31" t="str">
        <f aca="false" t="array" ref="W463:W463">IFERROR(SMALL(IF($S$2:$S1372=S463,$P$2:$P$911*1.0001),2),"")</f>
        <v/>
      </c>
      <c r="X463" s="31" t="str">
        <f aca="false" t="array" ref="X463:X463">IFERROR(SMALL(IF($S$2:$S1372=S463,$P$2:$P$911*1.00001),3),"")</f>
        <v/>
      </c>
      <c r="Y463" s="31" t="str">
        <f aca="false" t="array" ref="Y463:Y463">IFERROR(SMALL(IF($S$2:$S1372=S463,$P$2:$P$911*1.000001),4),"")</f>
        <v/>
      </c>
      <c r="Z463" s="31" t="str">
        <f aca="false">IF(P463&lt;&gt;"", IF(COUNT(V463:Y463)=4, SUM(V463:Y463), "No"), "")</f>
        <v>No</v>
      </c>
      <c r="AA463" s="31" t="str">
        <f aca="false">IF(P463&lt;&gt;"", IF(COUNT(V463:X463)=3, SUM(V463:X463), "No"), "")</f>
        <v>No</v>
      </c>
      <c r="AB463" s="31" t="str">
        <f aca="false">IF(P463&lt;&gt;"", IF(COUNT(V463:W463)=2, SUM(V463:W463), "No"), "")</f>
        <v>No</v>
      </c>
      <c r="AC463" s="31" t="str">
        <f aca="false">Table4[[#This Row],[Club]]&amp;":"&amp;Table4[[#Headers],[Female]]</f>
        <v>:Female</v>
      </c>
    </row>
    <row r="464" customFormat="false" ht="15" hidden="false" customHeight="false" outlineLevel="0" collapsed="false">
      <c r="A464" s="22" t="n">
        <v>463</v>
      </c>
      <c r="B464" s="22" t="str">
        <f aca="false">IFERROR(VLOOKUP($A$1&amp;":"&amp;A464,'Finish order'!C:K,6,FALSE()),"")</f>
        <v/>
      </c>
      <c r="C464" s="22" t="str">
        <f aca="false">IFERROR(VLOOKUP(A$1&amp;":"&amp;A464,'Finish order'!$C:$K,9,FALSE()),"")</f>
        <v/>
      </c>
      <c r="D464" s="22" t="str">
        <f aca="false">IFERROR(VLOOKUP(A$1&amp;":"&amp;A464,'Finish order'!$C:$K,7,FALSE()),"")</f>
        <v/>
      </c>
      <c r="E464" s="30" t="str">
        <f aca="false">IFERROR(VLOOKUP($A$1&amp;":"&amp;A464,'Finish order'!C:K,5,FALSE()),"")</f>
        <v/>
      </c>
      <c r="F464" s="22" t="str">
        <f aca="false">IFERROR(VLOOKUP($A$1&amp;":"&amp;A464,'Finish order'!C:K,4,FALSE()),"")</f>
        <v/>
      </c>
      <c r="G464" s="31" t="str">
        <f aca="false" t="array" ref="G464:G464">IFERROR(SMALL(IF($D$2:$D1373=D464,$A$2:$A$911*1.001),1),"")</f>
        <v/>
      </c>
      <c r="H464" s="31" t="str">
        <f aca="false" t="array" ref="H464:H464">IFERROR(SMALL(IF($D$2:$D1373=D464,$A$2:$A$911*1.0001),2),"")</f>
        <v/>
      </c>
      <c r="I464" s="31" t="str">
        <f aca="false" t="array" ref="I464:I464">IFERROR(SMALL(IF($D$2:$D1373=D464,$A$2:$A$911*1.00001),3),"")</f>
        <v/>
      </c>
      <c r="J464" s="31" t="str">
        <f aca="false" t="array" ref="J464:J464">IFERROR(SMALL(IF($D$2:$D1373=D464,$A$2:$A$911*1.000001),4),"")</f>
        <v/>
      </c>
      <c r="K464" s="31" t="str">
        <f aca="false">IF(A464&lt;&gt;"", IF(COUNT(G464:J464)=4, SUM(G464:J464), "No"), "")</f>
        <v>No</v>
      </c>
      <c r="L464" s="31" t="str">
        <f aca="false">IF(A464&lt;&gt;"", IF(COUNT(G464:I464)=3, SUM(G464:I464), "No"), "")</f>
        <v>No</v>
      </c>
      <c r="M464" s="31" t="str">
        <f aca="false">IF(A464&lt;&gt;"", IF(COUNT(G464:H464)=2, SUM(G464:H464), "No"), "")</f>
        <v>No</v>
      </c>
      <c r="N464" s="31" t="str">
        <f aca="false">Table1[[#This Row],[Club]]&amp;":"&amp;Table1[[#Headers],[Male]]</f>
        <v>:Male</v>
      </c>
      <c r="P464" s="22" t="n">
        <v>463</v>
      </c>
      <c r="Q464" s="22" t="str">
        <f aca="false">IFERROR(VLOOKUP(P$1&amp;":"&amp;P464,'Finish order'!$C:$K,6,FALSE()),"")</f>
        <v/>
      </c>
      <c r="R464" s="22" t="str">
        <f aca="false">IFERROR(VLOOKUP(P$1&amp;":"&amp;P464,'Finish order'!$C:$K,9,FALSE()),"")</f>
        <v/>
      </c>
      <c r="S464" s="22" t="str">
        <f aca="false">IFERROR(VLOOKUP(P$1&amp;":"&amp;P464,'Finish order'!$C:$K,7,FALSE()),"")</f>
        <v/>
      </c>
      <c r="T464" s="30" t="str">
        <f aca="false">IFERROR(VLOOKUP(P$1&amp;":"&amp;P464,'Finish order'!$C:$K,5,FALSE()),"")</f>
        <v/>
      </c>
      <c r="U464" s="22" t="str">
        <f aca="false">IFERROR(VLOOKUP(P$1&amp;":"&amp;P464,'Finish order'!$C:$K,4,FALSE()),"")</f>
        <v/>
      </c>
      <c r="V464" s="31" t="str">
        <f aca="false" t="array" ref="V464:V464">IFERROR(SMALL(IF($S$2:$S1373=S464,$P$2:$P$911*1.001),1),"")</f>
        <v/>
      </c>
      <c r="W464" s="31" t="str">
        <f aca="false" t="array" ref="W464:W464">IFERROR(SMALL(IF($S$2:$S1373=S464,$P$2:$P$911*1.0001),2),"")</f>
        <v/>
      </c>
      <c r="X464" s="31" t="str">
        <f aca="false" t="array" ref="X464:X464">IFERROR(SMALL(IF($S$2:$S1373=S464,$P$2:$P$911*1.00001),3),"")</f>
        <v/>
      </c>
      <c r="Y464" s="31" t="str">
        <f aca="false" t="array" ref="Y464:Y464">IFERROR(SMALL(IF($S$2:$S1373=S464,$P$2:$P$911*1.000001),4),"")</f>
        <v/>
      </c>
      <c r="Z464" s="31" t="str">
        <f aca="false">IF(P464&lt;&gt;"", IF(COUNT(V464:Y464)=4, SUM(V464:Y464), "No"), "")</f>
        <v>No</v>
      </c>
      <c r="AA464" s="31" t="str">
        <f aca="false">IF(P464&lt;&gt;"", IF(COUNT(V464:X464)=3, SUM(V464:X464), "No"), "")</f>
        <v>No</v>
      </c>
      <c r="AB464" s="31" t="str">
        <f aca="false">IF(P464&lt;&gt;"", IF(COUNT(V464:W464)=2, SUM(V464:W464), "No"), "")</f>
        <v>No</v>
      </c>
      <c r="AC464" s="31" t="str">
        <f aca="false">Table4[[#This Row],[Club]]&amp;":"&amp;Table4[[#Headers],[Female]]</f>
        <v>:Female</v>
      </c>
    </row>
    <row r="465" customFormat="false" ht="15" hidden="false" customHeight="false" outlineLevel="0" collapsed="false">
      <c r="A465" s="22" t="n">
        <v>464</v>
      </c>
      <c r="B465" s="22" t="str">
        <f aca="false">IFERROR(VLOOKUP($A$1&amp;":"&amp;A465,'Finish order'!C:K,6,FALSE()),"")</f>
        <v/>
      </c>
      <c r="C465" s="22" t="str">
        <f aca="false">IFERROR(VLOOKUP(A$1&amp;":"&amp;A465,'Finish order'!$C:$K,9,FALSE()),"")</f>
        <v/>
      </c>
      <c r="D465" s="22" t="str">
        <f aca="false">IFERROR(VLOOKUP(A$1&amp;":"&amp;A465,'Finish order'!$C:$K,7,FALSE()),"")</f>
        <v/>
      </c>
      <c r="E465" s="30" t="str">
        <f aca="false">IFERROR(VLOOKUP($A$1&amp;":"&amp;A465,'Finish order'!C:K,5,FALSE()),"")</f>
        <v/>
      </c>
      <c r="F465" s="22" t="str">
        <f aca="false">IFERROR(VLOOKUP($A$1&amp;":"&amp;A465,'Finish order'!C:K,4,FALSE()),"")</f>
        <v/>
      </c>
      <c r="G465" s="31" t="str">
        <f aca="false" t="array" ref="G465:G465">IFERROR(SMALL(IF($D$2:$D1374=D465,$A$2:$A$911*1.001),1),"")</f>
        <v/>
      </c>
      <c r="H465" s="31" t="str">
        <f aca="false" t="array" ref="H465:H465">IFERROR(SMALL(IF($D$2:$D1374=D465,$A$2:$A$911*1.0001),2),"")</f>
        <v/>
      </c>
      <c r="I465" s="31" t="str">
        <f aca="false" t="array" ref="I465:I465">IFERROR(SMALL(IF($D$2:$D1374=D465,$A$2:$A$911*1.00001),3),"")</f>
        <v/>
      </c>
      <c r="J465" s="31" t="str">
        <f aca="false" t="array" ref="J465:J465">IFERROR(SMALL(IF($D$2:$D1374=D465,$A$2:$A$911*1.000001),4),"")</f>
        <v/>
      </c>
      <c r="K465" s="31" t="str">
        <f aca="false">IF(A465&lt;&gt;"", IF(COUNT(G465:J465)=4, SUM(G465:J465), "No"), "")</f>
        <v>No</v>
      </c>
      <c r="L465" s="31" t="str">
        <f aca="false">IF(A465&lt;&gt;"", IF(COUNT(G465:I465)=3, SUM(G465:I465), "No"), "")</f>
        <v>No</v>
      </c>
      <c r="M465" s="31" t="str">
        <f aca="false">IF(A465&lt;&gt;"", IF(COUNT(G465:H465)=2, SUM(G465:H465), "No"), "")</f>
        <v>No</v>
      </c>
      <c r="N465" s="31" t="str">
        <f aca="false">Table1[[#This Row],[Club]]&amp;":"&amp;Table1[[#Headers],[Male]]</f>
        <v>:Male</v>
      </c>
      <c r="P465" s="22" t="n">
        <v>464</v>
      </c>
      <c r="Q465" s="22" t="str">
        <f aca="false">IFERROR(VLOOKUP(P$1&amp;":"&amp;P465,'Finish order'!$C:$K,6,FALSE()),"")</f>
        <v/>
      </c>
      <c r="R465" s="22" t="str">
        <f aca="false">IFERROR(VLOOKUP(P$1&amp;":"&amp;P465,'Finish order'!$C:$K,9,FALSE()),"")</f>
        <v/>
      </c>
      <c r="S465" s="22" t="str">
        <f aca="false">IFERROR(VLOOKUP(P$1&amp;":"&amp;P465,'Finish order'!$C:$K,7,FALSE()),"")</f>
        <v/>
      </c>
      <c r="T465" s="30" t="str">
        <f aca="false">IFERROR(VLOOKUP(P$1&amp;":"&amp;P465,'Finish order'!$C:$K,5,FALSE()),"")</f>
        <v/>
      </c>
      <c r="U465" s="22" t="str">
        <f aca="false">IFERROR(VLOOKUP(P$1&amp;":"&amp;P465,'Finish order'!$C:$K,4,FALSE()),"")</f>
        <v/>
      </c>
      <c r="V465" s="31" t="str">
        <f aca="false" t="array" ref="V465:V465">IFERROR(SMALL(IF($S$2:$S1374=S465,$P$2:$P$911*1.001),1),"")</f>
        <v/>
      </c>
      <c r="W465" s="31" t="str">
        <f aca="false" t="array" ref="W465:W465">IFERROR(SMALL(IF($S$2:$S1374=S465,$P$2:$P$911*1.0001),2),"")</f>
        <v/>
      </c>
      <c r="X465" s="31" t="str">
        <f aca="false" t="array" ref="X465:X465">IFERROR(SMALL(IF($S$2:$S1374=S465,$P$2:$P$911*1.00001),3),"")</f>
        <v/>
      </c>
      <c r="Y465" s="31" t="str">
        <f aca="false" t="array" ref="Y465:Y465">IFERROR(SMALL(IF($S$2:$S1374=S465,$P$2:$P$911*1.000001),4),"")</f>
        <v/>
      </c>
      <c r="Z465" s="31" t="str">
        <f aca="false">IF(P465&lt;&gt;"", IF(COUNT(V465:Y465)=4, SUM(V465:Y465), "No"), "")</f>
        <v>No</v>
      </c>
      <c r="AA465" s="31" t="str">
        <f aca="false">IF(P465&lt;&gt;"", IF(COUNT(V465:X465)=3, SUM(V465:X465), "No"), "")</f>
        <v>No</v>
      </c>
      <c r="AB465" s="31" t="str">
        <f aca="false">IF(P465&lt;&gt;"", IF(COUNT(V465:W465)=2, SUM(V465:W465), "No"), "")</f>
        <v>No</v>
      </c>
      <c r="AC465" s="31" t="str">
        <f aca="false">Table4[[#This Row],[Club]]&amp;":"&amp;Table4[[#Headers],[Female]]</f>
        <v>:Female</v>
      </c>
    </row>
    <row r="466" customFormat="false" ht="15" hidden="false" customHeight="false" outlineLevel="0" collapsed="false">
      <c r="A466" s="22" t="n">
        <v>465</v>
      </c>
      <c r="B466" s="22" t="str">
        <f aca="false">IFERROR(VLOOKUP($A$1&amp;":"&amp;A466,'Finish order'!C:K,6,FALSE()),"")</f>
        <v/>
      </c>
      <c r="C466" s="22" t="str">
        <f aca="false">IFERROR(VLOOKUP(A$1&amp;":"&amp;A466,'Finish order'!$C:$K,9,FALSE()),"")</f>
        <v/>
      </c>
      <c r="D466" s="22" t="str">
        <f aca="false">IFERROR(VLOOKUP(A$1&amp;":"&amp;A466,'Finish order'!$C:$K,7,FALSE()),"")</f>
        <v/>
      </c>
      <c r="E466" s="30" t="str">
        <f aca="false">IFERROR(VLOOKUP($A$1&amp;":"&amp;A466,'Finish order'!C:K,5,FALSE()),"")</f>
        <v/>
      </c>
      <c r="F466" s="22" t="str">
        <f aca="false">IFERROR(VLOOKUP($A$1&amp;":"&amp;A466,'Finish order'!C:K,4,FALSE()),"")</f>
        <v/>
      </c>
      <c r="G466" s="31" t="str">
        <f aca="false" t="array" ref="G466:G466">IFERROR(SMALL(IF($D$2:$D1375=D466,$A$2:$A$911*1.001),1),"")</f>
        <v/>
      </c>
      <c r="H466" s="31" t="str">
        <f aca="false" t="array" ref="H466:H466">IFERROR(SMALL(IF($D$2:$D1375=D466,$A$2:$A$911*1.0001),2),"")</f>
        <v/>
      </c>
      <c r="I466" s="31" t="str">
        <f aca="false" t="array" ref="I466:I466">IFERROR(SMALL(IF($D$2:$D1375=D466,$A$2:$A$911*1.00001),3),"")</f>
        <v/>
      </c>
      <c r="J466" s="31" t="str">
        <f aca="false" t="array" ref="J466:J466">IFERROR(SMALL(IF($D$2:$D1375=D466,$A$2:$A$911*1.000001),4),"")</f>
        <v/>
      </c>
      <c r="K466" s="31" t="str">
        <f aca="false">IF(A466&lt;&gt;"", IF(COUNT(G466:J466)=4, SUM(G466:J466), "No"), "")</f>
        <v>No</v>
      </c>
      <c r="L466" s="31" t="str">
        <f aca="false">IF(A466&lt;&gt;"", IF(COUNT(G466:I466)=3, SUM(G466:I466), "No"), "")</f>
        <v>No</v>
      </c>
      <c r="M466" s="31" t="str">
        <f aca="false">IF(A466&lt;&gt;"", IF(COUNT(G466:H466)=2, SUM(G466:H466), "No"), "")</f>
        <v>No</v>
      </c>
      <c r="N466" s="31" t="str">
        <f aca="false">Table1[[#This Row],[Club]]&amp;":"&amp;Table1[[#Headers],[Male]]</f>
        <v>:Male</v>
      </c>
      <c r="P466" s="22" t="n">
        <v>465</v>
      </c>
      <c r="Q466" s="22" t="str">
        <f aca="false">IFERROR(VLOOKUP(P$1&amp;":"&amp;P466,'Finish order'!$C:$K,6,FALSE()),"")</f>
        <v/>
      </c>
      <c r="R466" s="22" t="str">
        <f aca="false">IFERROR(VLOOKUP(P$1&amp;":"&amp;P466,'Finish order'!$C:$K,9,FALSE()),"")</f>
        <v/>
      </c>
      <c r="S466" s="22" t="str">
        <f aca="false">IFERROR(VLOOKUP(P$1&amp;":"&amp;P466,'Finish order'!$C:$K,7,FALSE()),"")</f>
        <v/>
      </c>
      <c r="T466" s="30" t="str">
        <f aca="false">IFERROR(VLOOKUP(P$1&amp;":"&amp;P466,'Finish order'!$C:$K,5,FALSE()),"")</f>
        <v/>
      </c>
      <c r="U466" s="22" t="str">
        <f aca="false">IFERROR(VLOOKUP(P$1&amp;":"&amp;P466,'Finish order'!$C:$K,4,FALSE()),"")</f>
        <v/>
      </c>
      <c r="V466" s="31" t="str">
        <f aca="false" t="array" ref="V466:V466">IFERROR(SMALL(IF($S$2:$S1375=S466,$P$2:$P$911*1.001),1),"")</f>
        <v/>
      </c>
      <c r="W466" s="31" t="str">
        <f aca="false" t="array" ref="W466:W466">IFERROR(SMALL(IF($S$2:$S1375=S466,$P$2:$P$911*1.0001),2),"")</f>
        <v/>
      </c>
      <c r="X466" s="31" t="str">
        <f aca="false" t="array" ref="X466:X466">IFERROR(SMALL(IF($S$2:$S1375=S466,$P$2:$P$911*1.00001),3),"")</f>
        <v/>
      </c>
      <c r="Y466" s="31" t="str">
        <f aca="false" t="array" ref="Y466:Y466">IFERROR(SMALL(IF($S$2:$S1375=S466,$P$2:$P$911*1.000001),4),"")</f>
        <v/>
      </c>
      <c r="Z466" s="31" t="str">
        <f aca="false">IF(P466&lt;&gt;"", IF(COUNT(V466:Y466)=4, SUM(V466:Y466), "No"), "")</f>
        <v>No</v>
      </c>
      <c r="AA466" s="31" t="str">
        <f aca="false">IF(P466&lt;&gt;"", IF(COUNT(V466:X466)=3, SUM(V466:X466), "No"), "")</f>
        <v>No</v>
      </c>
      <c r="AB466" s="31" t="str">
        <f aca="false">IF(P466&lt;&gt;"", IF(COUNT(V466:W466)=2, SUM(V466:W466), "No"), "")</f>
        <v>No</v>
      </c>
      <c r="AC466" s="31" t="str">
        <f aca="false">Table4[[#This Row],[Club]]&amp;":"&amp;Table4[[#Headers],[Female]]</f>
        <v>:Female</v>
      </c>
    </row>
    <row r="467" customFormat="false" ht="15" hidden="false" customHeight="false" outlineLevel="0" collapsed="false">
      <c r="A467" s="22" t="n">
        <v>466</v>
      </c>
      <c r="B467" s="22" t="str">
        <f aca="false">IFERROR(VLOOKUP($A$1&amp;":"&amp;A467,'Finish order'!C:K,6,FALSE()),"")</f>
        <v/>
      </c>
      <c r="C467" s="22" t="str">
        <f aca="false">IFERROR(VLOOKUP(A$1&amp;":"&amp;A467,'Finish order'!$C:$K,9,FALSE()),"")</f>
        <v/>
      </c>
      <c r="D467" s="22" t="str">
        <f aca="false">IFERROR(VLOOKUP(A$1&amp;":"&amp;A467,'Finish order'!$C:$K,7,FALSE()),"")</f>
        <v/>
      </c>
      <c r="E467" s="30" t="str">
        <f aca="false">IFERROR(VLOOKUP($A$1&amp;":"&amp;A467,'Finish order'!C:K,5,FALSE()),"")</f>
        <v/>
      </c>
      <c r="F467" s="22" t="str">
        <f aca="false">IFERROR(VLOOKUP($A$1&amp;":"&amp;A467,'Finish order'!C:K,4,FALSE()),"")</f>
        <v/>
      </c>
      <c r="G467" s="31" t="str">
        <f aca="false" t="array" ref="G467:G467">IFERROR(SMALL(IF($D$2:$D1376=D467,$A$2:$A$911*1.001),1),"")</f>
        <v/>
      </c>
      <c r="H467" s="31" t="str">
        <f aca="false" t="array" ref="H467:H467">IFERROR(SMALL(IF($D$2:$D1376=D467,$A$2:$A$911*1.0001),2),"")</f>
        <v/>
      </c>
      <c r="I467" s="31" t="str">
        <f aca="false" t="array" ref="I467:I467">IFERROR(SMALL(IF($D$2:$D1376=D467,$A$2:$A$911*1.00001),3),"")</f>
        <v/>
      </c>
      <c r="J467" s="31" t="str">
        <f aca="false" t="array" ref="J467:J467">IFERROR(SMALL(IF($D$2:$D1376=D467,$A$2:$A$911*1.000001),4),"")</f>
        <v/>
      </c>
      <c r="K467" s="31" t="str">
        <f aca="false">IF(A467&lt;&gt;"", IF(COUNT(G467:J467)=4, SUM(G467:J467), "No"), "")</f>
        <v>No</v>
      </c>
      <c r="L467" s="31" t="str">
        <f aca="false">IF(A467&lt;&gt;"", IF(COUNT(G467:I467)=3, SUM(G467:I467), "No"), "")</f>
        <v>No</v>
      </c>
      <c r="M467" s="31" t="str">
        <f aca="false">IF(A467&lt;&gt;"", IF(COUNT(G467:H467)=2, SUM(G467:H467), "No"), "")</f>
        <v>No</v>
      </c>
      <c r="N467" s="31" t="str">
        <f aca="false">Table1[[#This Row],[Club]]&amp;":"&amp;Table1[[#Headers],[Male]]</f>
        <v>:Male</v>
      </c>
      <c r="P467" s="22" t="n">
        <v>466</v>
      </c>
      <c r="Q467" s="22" t="str">
        <f aca="false">IFERROR(VLOOKUP(P$1&amp;":"&amp;P467,'Finish order'!$C:$K,6,FALSE()),"")</f>
        <v/>
      </c>
      <c r="R467" s="22" t="str">
        <f aca="false">IFERROR(VLOOKUP(P$1&amp;":"&amp;P467,'Finish order'!$C:$K,9,FALSE()),"")</f>
        <v/>
      </c>
      <c r="S467" s="22" t="str">
        <f aca="false">IFERROR(VLOOKUP(P$1&amp;":"&amp;P467,'Finish order'!$C:$K,7,FALSE()),"")</f>
        <v/>
      </c>
      <c r="T467" s="30" t="str">
        <f aca="false">IFERROR(VLOOKUP(P$1&amp;":"&amp;P467,'Finish order'!$C:$K,5,FALSE()),"")</f>
        <v/>
      </c>
      <c r="U467" s="22" t="str">
        <f aca="false">IFERROR(VLOOKUP(P$1&amp;":"&amp;P467,'Finish order'!$C:$K,4,FALSE()),"")</f>
        <v/>
      </c>
      <c r="V467" s="31" t="str">
        <f aca="false" t="array" ref="V467:V467">IFERROR(SMALL(IF($S$2:$S1376=S467,$P$2:$P$911*1.001),1),"")</f>
        <v/>
      </c>
      <c r="W467" s="31" t="str">
        <f aca="false" t="array" ref="W467:W467">IFERROR(SMALL(IF($S$2:$S1376=S467,$P$2:$P$911*1.0001),2),"")</f>
        <v/>
      </c>
      <c r="X467" s="31" t="str">
        <f aca="false" t="array" ref="X467:X467">IFERROR(SMALL(IF($S$2:$S1376=S467,$P$2:$P$911*1.00001),3),"")</f>
        <v/>
      </c>
      <c r="Y467" s="31" t="str">
        <f aca="false" t="array" ref="Y467:Y467">IFERROR(SMALL(IF($S$2:$S1376=S467,$P$2:$P$911*1.000001),4),"")</f>
        <v/>
      </c>
      <c r="Z467" s="31" t="str">
        <f aca="false">IF(P467&lt;&gt;"", IF(COUNT(V467:Y467)=4, SUM(V467:Y467), "No"), "")</f>
        <v>No</v>
      </c>
      <c r="AA467" s="31" t="str">
        <f aca="false">IF(P467&lt;&gt;"", IF(COUNT(V467:X467)=3, SUM(V467:X467), "No"), "")</f>
        <v>No</v>
      </c>
      <c r="AB467" s="31" t="str">
        <f aca="false">IF(P467&lt;&gt;"", IF(COUNT(V467:W467)=2, SUM(V467:W467), "No"), "")</f>
        <v>No</v>
      </c>
      <c r="AC467" s="31" t="str">
        <f aca="false">Table4[[#This Row],[Club]]&amp;":"&amp;Table4[[#Headers],[Female]]</f>
        <v>:Female</v>
      </c>
    </row>
    <row r="468" customFormat="false" ht="15" hidden="false" customHeight="false" outlineLevel="0" collapsed="false">
      <c r="A468" s="22" t="n">
        <v>467</v>
      </c>
      <c r="B468" s="22" t="str">
        <f aca="false">IFERROR(VLOOKUP($A$1&amp;":"&amp;A468,'Finish order'!C:K,6,FALSE()),"")</f>
        <v/>
      </c>
      <c r="C468" s="22" t="str">
        <f aca="false">IFERROR(VLOOKUP(A$1&amp;":"&amp;A468,'Finish order'!$C:$K,9,FALSE()),"")</f>
        <v/>
      </c>
      <c r="D468" s="22" t="str">
        <f aca="false">IFERROR(VLOOKUP(A$1&amp;":"&amp;A468,'Finish order'!$C:$K,7,FALSE()),"")</f>
        <v/>
      </c>
      <c r="E468" s="30" t="str">
        <f aca="false">IFERROR(VLOOKUP($A$1&amp;":"&amp;A468,'Finish order'!C:K,5,FALSE()),"")</f>
        <v/>
      </c>
      <c r="F468" s="22" t="str">
        <f aca="false">IFERROR(VLOOKUP($A$1&amp;":"&amp;A468,'Finish order'!C:K,4,FALSE()),"")</f>
        <v/>
      </c>
      <c r="G468" s="31" t="str">
        <f aca="false" t="array" ref="G468:G468">IFERROR(SMALL(IF($D$2:$D1377=D468,$A$2:$A$911*1.001),1),"")</f>
        <v/>
      </c>
      <c r="H468" s="31" t="str">
        <f aca="false" t="array" ref="H468:H468">IFERROR(SMALL(IF($D$2:$D1377=D468,$A$2:$A$911*1.0001),2),"")</f>
        <v/>
      </c>
      <c r="I468" s="31" t="str">
        <f aca="false" t="array" ref="I468:I468">IFERROR(SMALL(IF($D$2:$D1377=D468,$A$2:$A$911*1.00001),3),"")</f>
        <v/>
      </c>
      <c r="J468" s="31" t="str">
        <f aca="false" t="array" ref="J468:J468">IFERROR(SMALL(IF($D$2:$D1377=D468,$A$2:$A$911*1.000001),4),"")</f>
        <v/>
      </c>
      <c r="K468" s="31" t="str">
        <f aca="false">IF(A468&lt;&gt;"", IF(COUNT(G468:J468)=4, SUM(G468:J468), "No"), "")</f>
        <v>No</v>
      </c>
      <c r="L468" s="31" t="str">
        <f aca="false">IF(A468&lt;&gt;"", IF(COUNT(G468:I468)=3, SUM(G468:I468), "No"), "")</f>
        <v>No</v>
      </c>
      <c r="M468" s="31" t="str">
        <f aca="false">IF(A468&lt;&gt;"", IF(COUNT(G468:H468)=2, SUM(G468:H468), "No"), "")</f>
        <v>No</v>
      </c>
      <c r="N468" s="31" t="str">
        <f aca="false">Table1[[#This Row],[Club]]&amp;":"&amp;Table1[[#Headers],[Male]]</f>
        <v>:Male</v>
      </c>
      <c r="P468" s="22" t="n">
        <v>467</v>
      </c>
      <c r="Q468" s="22" t="str">
        <f aca="false">IFERROR(VLOOKUP(P$1&amp;":"&amp;P468,'Finish order'!$C:$K,6,FALSE()),"")</f>
        <v/>
      </c>
      <c r="R468" s="22" t="str">
        <f aca="false">IFERROR(VLOOKUP(P$1&amp;":"&amp;P468,'Finish order'!$C:$K,9,FALSE()),"")</f>
        <v/>
      </c>
      <c r="S468" s="22" t="str">
        <f aca="false">IFERROR(VLOOKUP(P$1&amp;":"&amp;P468,'Finish order'!$C:$K,7,FALSE()),"")</f>
        <v/>
      </c>
      <c r="T468" s="30" t="str">
        <f aca="false">IFERROR(VLOOKUP(P$1&amp;":"&amp;P468,'Finish order'!$C:$K,5,FALSE()),"")</f>
        <v/>
      </c>
      <c r="U468" s="22" t="str">
        <f aca="false">IFERROR(VLOOKUP(P$1&amp;":"&amp;P468,'Finish order'!$C:$K,4,FALSE()),"")</f>
        <v/>
      </c>
      <c r="V468" s="31" t="str">
        <f aca="false" t="array" ref="V468:V468">IFERROR(SMALL(IF($S$2:$S1377=S468,$P$2:$P$911*1.001),1),"")</f>
        <v/>
      </c>
      <c r="W468" s="31" t="str">
        <f aca="false" t="array" ref="W468:W468">IFERROR(SMALL(IF($S$2:$S1377=S468,$P$2:$P$911*1.0001),2),"")</f>
        <v/>
      </c>
      <c r="X468" s="31" t="str">
        <f aca="false" t="array" ref="X468:X468">IFERROR(SMALL(IF($S$2:$S1377=S468,$P$2:$P$911*1.00001),3),"")</f>
        <v/>
      </c>
      <c r="Y468" s="31" t="str">
        <f aca="false" t="array" ref="Y468:Y468">IFERROR(SMALL(IF($S$2:$S1377=S468,$P$2:$P$911*1.000001),4),"")</f>
        <v/>
      </c>
      <c r="Z468" s="31" t="str">
        <f aca="false">IF(P468&lt;&gt;"", IF(COUNT(V468:Y468)=4, SUM(V468:Y468), "No"), "")</f>
        <v>No</v>
      </c>
      <c r="AA468" s="31" t="str">
        <f aca="false">IF(P468&lt;&gt;"", IF(COUNT(V468:X468)=3, SUM(V468:X468), "No"), "")</f>
        <v>No</v>
      </c>
      <c r="AB468" s="31" t="str">
        <f aca="false">IF(P468&lt;&gt;"", IF(COUNT(V468:W468)=2, SUM(V468:W468), "No"), "")</f>
        <v>No</v>
      </c>
      <c r="AC468" s="31" t="str">
        <f aca="false">Table4[[#This Row],[Club]]&amp;":"&amp;Table4[[#Headers],[Female]]</f>
        <v>:Female</v>
      </c>
    </row>
    <row r="469" customFormat="false" ht="15" hidden="false" customHeight="false" outlineLevel="0" collapsed="false">
      <c r="A469" s="22" t="n">
        <v>468</v>
      </c>
      <c r="B469" s="22" t="str">
        <f aca="false">IFERROR(VLOOKUP($A$1&amp;":"&amp;A469,'Finish order'!C:K,6,FALSE()),"")</f>
        <v/>
      </c>
      <c r="C469" s="22" t="str">
        <f aca="false">IFERROR(VLOOKUP(A$1&amp;":"&amp;A469,'Finish order'!$C:$K,9,FALSE()),"")</f>
        <v/>
      </c>
      <c r="D469" s="22" t="str">
        <f aca="false">IFERROR(VLOOKUP(A$1&amp;":"&amp;A469,'Finish order'!$C:$K,7,FALSE()),"")</f>
        <v/>
      </c>
      <c r="E469" s="30" t="str">
        <f aca="false">IFERROR(VLOOKUP($A$1&amp;":"&amp;A469,'Finish order'!C:K,5,FALSE()),"")</f>
        <v/>
      </c>
      <c r="F469" s="22" t="str">
        <f aca="false">IFERROR(VLOOKUP($A$1&amp;":"&amp;A469,'Finish order'!C:K,4,FALSE()),"")</f>
        <v/>
      </c>
      <c r="G469" s="31" t="str">
        <f aca="false" t="array" ref="G469:G469">IFERROR(SMALL(IF($D$2:$D1378=D469,$A$2:$A$911*1.001),1),"")</f>
        <v/>
      </c>
      <c r="H469" s="31" t="str">
        <f aca="false" t="array" ref="H469:H469">IFERROR(SMALL(IF($D$2:$D1378=D469,$A$2:$A$911*1.0001),2),"")</f>
        <v/>
      </c>
      <c r="I469" s="31" t="str">
        <f aca="false" t="array" ref="I469:I469">IFERROR(SMALL(IF($D$2:$D1378=D469,$A$2:$A$911*1.00001),3),"")</f>
        <v/>
      </c>
      <c r="J469" s="31" t="str">
        <f aca="false" t="array" ref="J469:J469">IFERROR(SMALL(IF($D$2:$D1378=D469,$A$2:$A$911*1.000001),4),"")</f>
        <v/>
      </c>
      <c r="K469" s="31" t="str">
        <f aca="false">IF(A469&lt;&gt;"", IF(COUNT(G469:J469)=4, SUM(G469:J469), "No"), "")</f>
        <v>No</v>
      </c>
      <c r="L469" s="31" t="str">
        <f aca="false">IF(A469&lt;&gt;"", IF(COUNT(G469:I469)=3, SUM(G469:I469), "No"), "")</f>
        <v>No</v>
      </c>
      <c r="M469" s="31" t="str">
        <f aca="false">IF(A469&lt;&gt;"", IF(COUNT(G469:H469)=2, SUM(G469:H469), "No"), "")</f>
        <v>No</v>
      </c>
      <c r="N469" s="31" t="str">
        <f aca="false">Table1[[#This Row],[Club]]&amp;":"&amp;Table1[[#Headers],[Male]]</f>
        <v>:Male</v>
      </c>
      <c r="P469" s="22" t="n">
        <v>468</v>
      </c>
      <c r="Q469" s="22" t="str">
        <f aca="false">IFERROR(VLOOKUP(P$1&amp;":"&amp;P469,'Finish order'!$C:$K,6,FALSE()),"")</f>
        <v/>
      </c>
      <c r="R469" s="22" t="str">
        <f aca="false">IFERROR(VLOOKUP(P$1&amp;":"&amp;P469,'Finish order'!$C:$K,9,FALSE()),"")</f>
        <v/>
      </c>
      <c r="S469" s="22" t="str">
        <f aca="false">IFERROR(VLOOKUP(P$1&amp;":"&amp;P469,'Finish order'!$C:$K,7,FALSE()),"")</f>
        <v/>
      </c>
      <c r="T469" s="30" t="str">
        <f aca="false">IFERROR(VLOOKUP(P$1&amp;":"&amp;P469,'Finish order'!$C:$K,5,FALSE()),"")</f>
        <v/>
      </c>
      <c r="U469" s="22" t="str">
        <f aca="false">IFERROR(VLOOKUP(P$1&amp;":"&amp;P469,'Finish order'!$C:$K,4,FALSE()),"")</f>
        <v/>
      </c>
      <c r="V469" s="31" t="str">
        <f aca="false" t="array" ref="V469:V469">IFERROR(SMALL(IF($S$2:$S1378=S469,$P$2:$P$911*1.001),1),"")</f>
        <v/>
      </c>
      <c r="W469" s="31" t="str">
        <f aca="false" t="array" ref="W469:W469">IFERROR(SMALL(IF($S$2:$S1378=S469,$P$2:$P$911*1.0001),2),"")</f>
        <v/>
      </c>
      <c r="X469" s="31" t="str">
        <f aca="false" t="array" ref="X469:X469">IFERROR(SMALL(IF($S$2:$S1378=S469,$P$2:$P$911*1.00001),3),"")</f>
        <v/>
      </c>
      <c r="Y469" s="31" t="str">
        <f aca="false" t="array" ref="Y469:Y469">IFERROR(SMALL(IF($S$2:$S1378=S469,$P$2:$P$911*1.000001),4),"")</f>
        <v/>
      </c>
      <c r="Z469" s="31" t="str">
        <f aca="false">IF(P469&lt;&gt;"", IF(COUNT(V469:Y469)=4, SUM(V469:Y469), "No"), "")</f>
        <v>No</v>
      </c>
      <c r="AA469" s="31" t="str">
        <f aca="false">IF(P469&lt;&gt;"", IF(COUNT(V469:X469)=3, SUM(V469:X469), "No"), "")</f>
        <v>No</v>
      </c>
      <c r="AB469" s="31" t="str">
        <f aca="false">IF(P469&lt;&gt;"", IF(COUNT(V469:W469)=2, SUM(V469:W469), "No"), "")</f>
        <v>No</v>
      </c>
      <c r="AC469" s="31" t="str">
        <f aca="false">Table4[[#This Row],[Club]]&amp;":"&amp;Table4[[#Headers],[Female]]</f>
        <v>:Female</v>
      </c>
    </row>
    <row r="470" customFormat="false" ht="15" hidden="false" customHeight="false" outlineLevel="0" collapsed="false">
      <c r="A470" s="22" t="n">
        <v>469</v>
      </c>
      <c r="B470" s="22" t="str">
        <f aca="false">IFERROR(VLOOKUP($A$1&amp;":"&amp;A470,'Finish order'!C:K,6,FALSE()),"")</f>
        <v/>
      </c>
      <c r="C470" s="22" t="str">
        <f aca="false">IFERROR(VLOOKUP(A$1&amp;":"&amp;A470,'Finish order'!$C:$K,9,FALSE()),"")</f>
        <v/>
      </c>
      <c r="D470" s="22" t="str">
        <f aca="false">IFERROR(VLOOKUP(A$1&amp;":"&amp;A470,'Finish order'!$C:$K,7,FALSE()),"")</f>
        <v/>
      </c>
      <c r="E470" s="30" t="str">
        <f aca="false">IFERROR(VLOOKUP($A$1&amp;":"&amp;A470,'Finish order'!C:K,5,FALSE()),"")</f>
        <v/>
      </c>
      <c r="F470" s="22" t="str">
        <f aca="false">IFERROR(VLOOKUP($A$1&amp;":"&amp;A470,'Finish order'!C:K,4,FALSE()),"")</f>
        <v/>
      </c>
      <c r="G470" s="31" t="str">
        <f aca="false" t="array" ref="G470:G470">IFERROR(SMALL(IF($D$2:$D1379=D470,$A$2:$A$911*1.001),1),"")</f>
        <v/>
      </c>
      <c r="H470" s="31" t="str">
        <f aca="false" t="array" ref="H470:H470">IFERROR(SMALL(IF($D$2:$D1379=D470,$A$2:$A$911*1.0001),2),"")</f>
        <v/>
      </c>
      <c r="I470" s="31" t="str">
        <f aca="false" t="array" ref="I470:I470">IFERROR(SMALL(IF($D$2:$D1379=D470,$A$2:$A$911*1.00001),3),"")</f>
        <v/>
      </c>
      <c r="J470" s="31" t="str">
        <f aca="false" t="array" ref="J470:J470">IFERROR(SMALL(IF($D$2:$D1379=D470,$A$2:$A$911*1.000001),4),"")</f>
        <v/>
      </c>
      <c r="K470" s="31" t="str">
        <f aca="false">IF(A470&lt;&gt;"", IF(COUNT(G470:J470)=4, SUM(G470:J470), "No"), "")</f>
        <v>No</v>
      </c>
      <c r="L470" s="31" t="str">
        <f aca="false">IF(A470&lt;&gt;"", IF(COUNT(G470:I470)=3, SUM(G470:I470), "No"), "")</f>
        <v>No</v>
      </c>
      <c r="M470" s="31" t="str">
        <f aca="false">IF(A470&lt;&gt;"", IF(COUNT(G470:H470)=2, SUM(G470:H470), "No"), "")</f>
        <v>No</v>
      </c>
      <c r="N470" s="31" t="str">
        <f aca="false">Table1[[#This Row],[Club]]&amp;":"&amp;Table1[[#Headers],[Male]]</f>
        <v>:Male</v>
      </c>
      <c r="P470" s="22" t="n">
        <v>469</v>
      </c>
      <c r="Q470" s="22" t="str">
        <f aca="false">IFERROR(VLOOKUP(P$1&amp;":"&amp;P470,'Finish order'!$C:$K,6,FALSE()),"")</f>
        <v/>
      </c>
      <c r="R470" s="22" t="str">
        <f aca="false">IFERROR(VLOOKUP(P$1&amp;":"&amp;P470,'Finish order'!$C:$K,9,FALSE()),"")</f>
        <v/>
      </c>
      <c r="S470" s="22" t="str">
        <f aca="false">IFERROR(VLOOKUP(P$1&amp;":"&amp;P470,'Finish order'!$C:$K,7,FALSE()),"")</f>
        <v/>
      </c>
      <c r="T470" s="30" t="str">
        <f aca="false">IFERROR(VLOOKUP(P$1&amp;":"&amp;P470,'Finish order'!$C:$K,5,FALSE()),"")</f>
        <v/>
      </c>
      <c r="U470" s="22" t="str">
        <f aca="false">IFERROR(VLOOKUP(P$1&amp;":"&amp;P470,'Finish order'!$C:$K,4,FALSE()),"")</f>
        <v/>
      </c>
      <c r="V470" s="31" t="str">
        <f aca="false" t="array" ref="V470:V470">IFERROR(SMALL(IF($S$2:$S1379=S470,$P$2:$P$911*1.001),1),"")</f>
        <v/>
      </c>
      <c r="W470" s="31" t="str">
        <f aca="false" t="array" ref="W470:W470">IFERROR(SMALL(IF($S$2:$S1379=S470,$P$2:$P$911*1.0001),2),"")</f>
        <v/>
      </c>
      <c r="X470" s="31" t="str">
        <f aca="false" t="array" ref="X470:X470">IFERROR(SMALL(IF($S$2:$S1379=S470,$P$2:$P$911*1.00001),3),"")</f>
        <v/>
      </c>
      <c r="Y470" s="31" t="str">
        <f aca="false" t="array" ref="Y470:Y470">IFERROR(SMALL(IF($S$2:$S1379=S470,$P$2:$P$911*1.000001),4),"")</f>
        <v/>
      </c>
      <c r="Z470" s="31" t="str">
        <f aca="false">IF(P470&lt;&gt;"", IF(COUNT(V470:Y470)=4, SUM(V470:Y470), "No"), "")</f>
        <v>No</v>
      </c>
      <c r="AA470" s="31" t="str">
        <f aca="false">IF(P470&lt;&gt;"", IF(COUNT(V470:X470)=3, SUM(V470:X470), "No"), "")</f>
        <v>No</v>
      </c>
      <c r="AB470" s="31" t="str">
        <f aca="false">IF(P470&lt;&gt;"", IF(COUNT(V470:W470)=2, SUM(V470:W470), "No"), "")</f>
        <v>No</v>
      </c>
      <c r="AC470" s="31" t="str">
        <f aca="false">Table4[[#This Row],[Club]]&amp;":"&amp;Table4[[#Headers],[Female]]</f>
        <v>:Female</v>
      </c>
    </row>
    <row r="471" customFormat="false" ht="15" hidden="false" customHeight="false" outlineLevel="0" collapsed="false">
      <c r="A471" s="22" t="n">
        <v>470</v>
      </c>
      <c r="B471" s="22" t="str">
        <f aca="false">IFERROR(VLOOKUP($A$1&amp;":"&amp;A471,'Finish order'!C:K,6,FALSE()),"")</f>
        <v/>
      </c>
      <c r="C471" s="22" t="str">
        <f aca="false">IFERROR(VLOOKUP(A$1&amp;":"&amp;A471,'Finish order'!$C:$K,9,FALSE()),"")</f>
        <v/>
      </c>
      <c r="D471" s="22" t="str">
        <f aca="false">IFERROR(VLOOKUP(A$1&amp;":"&amp;A471,'Finish order'!$C:$K,7,FALSE()),"")</f>
        <v/>
      </c>
      <c r="E471" s="30" t="str">
        <f aca="false">IFERROR(VLOOKUP($A$1&amp;":"&amp;A471,'Finish order'!C:K,5,FALSE()),"")</f>
        <v/>
      </c>
      <c r="F471" s="22" t="str">
        <f aca="false">IFERROR(VLOOKUP($A$1&amp;":"&amp;A471,'Finish order'!C:K,4,FALSE()),"")</f>
        <v/>
      </c>
      <c r="G471" s="31" t="str">
        <f aca="false" t="array" ref="G471:G471">IFERROR(SMALL(IF($D$2:$D1380=D471,$A$2:$A$911*1.001),1),"")</f>
        <v/>
      </c>
      <c r="H471" s="31" t="str">
        <f aca="false" t="array" ref="H471:H471">IFERROR(SMALL(IF($D$2:$D1380=D471,$A$2:$A$911*1.0001),2),"")</f>
        <v/>
      </c>
      <c r="I471" s="31" t="str">
        <f aca="false" t="array" ref="I471:I471">IFERROR(SMALL(IF($D$2:$D1380=D471,$A$2:$A$911*1.00001),3),"")</f>
        <v/>
      </c>
      <c r="J471" s="31" t="str">
        <f aca="false" t="array" ref="J471:J471">IFERROR(SMALL(IF($D$2:$D1380=D471,$A$2:$A$911*1.000001),4),"")</f>
        <v/>
      </c>
      <c r="K471" s="31" t="str">
        <f aca="false">IF(A471&lt;&gt;"", IF(COUNT(G471:J471)=4, SUM(G471:J471), "No"), "")</f>
        <v>No</v>
      </c>
      <c r="L471" s="31" t="str">
        <f aca="false">IF(A471&lt;&gt;"", IF(COUNT(G471:I471)=3, SUM(G471:I471), "No"), "")</f>
        <v>No</v>
      </c>
      <c r="M471" s="31" t="str">
        <f aca="false">IF(A471&lt;&gt;"", IF(COUNT(G471:H471)=2, SUM(G471:H471), "No"), "")</f>
        <v>No</v>
      </c>
      <c r="N471" s="31" t="str">
        <f aca="false">Table1[[#This Row],[Club]]&amp;":"&amp;Table1[[#Headers],[Male]]</f>
        <v>:Male</v>
      </c>
      <c r="P471" s="22" t="n">
        <v>470</v>
      </c>
      <c r="Q471" s="22" t="str">
        <f aca="false">IFERROR(VLOOKUP(P$1&amp;":"&amp;P471,'Finish order'!$C:$K,6,FALSE()),"")</f>
        <v/>
      </c>
      <c r="R471" s="22" t="str">
        <f aca="false">IFERROR(VLOOKUP(P$1&amp;":"&amp;P471,'Finish order'!$C:$K,9,FALSE()),"")</f>
        <v/>
      </c>
      <c r="S471" s="22" t="str">
        <f aca="false">IFERROR(VLOOKUP(P$1&amp;":"&amp;P471,'Finish order'!$C:$K,7,FALSE()),"")</f>
        <v/>
      </c>
      <c r="T471" s="30" t="str">
        <f aca="false">IFERROR(VLOOKUP(P$1&amp;":"&amp;P471,'Finish order'!$C:$K,5,FALSE()),"")</f>
        <v/>
      </c>
      <c r="U471" s="22" t="str">
        <f aca="false">IFERROR(VLOOKUP(P$1&amp;":"&amp;P471,'Finish order'!$C:$K,4,FALSE()),"")</f>
        <v/>
      </c>
      <c r="V471" s="31" t="str">
        <f aca="false" t="array" ref="V471:V471">IFERROR(SMALL(IF($S$2:$S1380=S471,$P$2:$P$911*1.001),1),"")</f>
        <v/>
      </c>
      <c r="W471" s="31" t="str">
        <f aca="false" t="array" ref="W471:W471">IFERROR(SMALL(IF($S$2:$S1380=S471,$P$2:$P$911*1.0001),2),"")</f>
        <v/>
      </c>
      <c r="X471" s="31" t="str">
        <f aca="false" t="array" ref="X471:X471">IFERROR(SMALL(IF($S$2:$S1380=S471,$P$2:$P$911*1.00001),3),"")</f>
        <v/>
      </c>
      <c r="Y471" s="31" t="str">
        <f aca="false" t="array" ref="Y471:Y471">IFERROR(SMALL(IF($S$2:$S1380=S471,$P$2:$P$911*1.000001),4),"")</f>
        <v/>
      </c>
      <c r="Z471" s="31" t="str">
        <f aca="false">IF(P471&lt;&gt;"", IF(COUNT(V471:Y471)=4, SUM(V471:Y471), "No"), "")</f>
        <v>No</v>
      </c>
      <c r="AA471" s="31" t="str">
        <f aca="false">IF(P471&lt;&gt;"", IF(COUNT(V471:X471)=3, SUM(V471:X471), "No"), "")</f>
        <v>No</v>
      </c>
      <c r="AB471" s="31" t="str">
        <f aca="false">IF(P471&lt;&gt;"", IF(COUNT(V471:W471)=2, SUM(V471:W471), "No"), "")</f>
        <v>No</v>
      </c>
      <c r="AC471" s="31" t="str">
        <f aca="false">Table4[[#This Row],[Club]]&amp;":"&amp;Table4[[#Headers],[Female]]</f>
        <v>:Female</v>
      </c>
    </row>
    <row r="472" customFormat="false" ht="15" hidden="false" customHeight="false" outlineLevel="0" collapsed="false">
      <c r="A472" s="22" t="n">
        <v>471</v>
      </c>
      <c r="B472" s="22" t="str">
        <f aca="false">IFERROR(VLOOKUP($A$1&amp;":"&amp;A472,'Finish order'!C:K,6,FALSE()),"")</f>
        <v/>
      </c>
      <c r="C472" s="22" t="str">
        <f aca="false">IFERROR(VLOOKUP(A$1&amp;":"&amp;A472,'Finish order'!$C:$K,9,FALSE()),"")</f>
        <v/>
      </c>
      <c r="D472" s="22" t="str">
        <f aca="false">IFERROR(VLOOKUP(A$1&amp;":"&amp;A472,'Finish order'!$C:$K,7,FALSE()),"")</f>
        <v/>
      </c>
      <c r="E472" s="30" t="str">
        <f aca="false">IFERROR(VLOOKUP($A$1&amp;":"&amp;A472,'Finish order'!C:K,5,FALSE()),"")</f>
        <v/>
      </c>
      <c r="F472" s="22" t="str">
        <f aca="false">IFERROR(VLOOKUP($A$1&amp;":"&amp;A472,'Finish order'!C:K,4,FALSE()),"")</f>
        <v/>
      </c>
      <c r="G472" s="31" t="str">
        <f aca="false" t="array" ref="G472:G472">IFERROR(SMALL(IF($D$2:$D1381=D472,$A$2:$A$911*1.001),1),"")</f>
        <v/>
      </c>
      <c r="H472" s="31" t="str">
        <f aca="false" t="array" ref="H472:H472">IFERROR(SMALL(IF($D$2:$D1381=D472,$A$2:$A$911*1.0001),2),"")</f>
        <v/>
      </c>
      <c r="I472" s="31" t="str">
        <f aca="false" t="array" ref="I472:I472">IFERROR(SMALL(IF($D$2:$D1381=D472,$A$2:$A$911*1.00001),3),"")</f>
        <v/>
      </c>
      <c r="J472" s="31" t="str">
        <f aca="false" t="array" ref="J472:J472">IFERROR(SMALL(IF($D$2:$D1381=D472,$A$2:$A$911*1.000001),4),"")</f>
        <v/>
      </c>
      <c r="K472" s="31" t="str">
        <f aca="false">IF(A472&lt;&gt;"", IF(COUNT(G472:J472)=4, SUM(G472:J472), "No"), "")</f>
        <v>No</v>
      </c>
      <c r="L472" s="31" t="str">
        <f aca="false">IF(A472&lt;&gt;"", IF(COUNT(G472:I472)=3, SUM(G472:I472), "No"), "")</f>
        <v>No</v>
      </c>
      <c r="M472" s="31" t="str">
        <f aca="false">IF(A472&lt;&gt;"", IF(COUNT(G472:H472)=2, SUM(G472:H472), "No"), "")</f>
        <v>No</v>
      </c>
      <c r="N472" s="31" t="str">
        <f aca="false">Table1[[#This Row],[Club]]&amp;":"&amp;Table1[[#Headers],[Male]]</f>
        <v>:Male</v>
      </c>
      <c r="P472" s="22" t="n">
        <v>471</v>
      </c>
      <c r="Q472" s="22" t="str">
        <f aca="false">IFERROR(VLOOKUP(P$1&amp;":"&amp;P472,'Finish order'!$C:$K,6,FALSE()),"")</f>
        <v/>
      </c>
      <c r="R472" s="22" t="str">
        <f aca="false">IFERROR(VLOOKUP(P$1&amp;":"&amp;P472,'Finish order'!$C:$K,9,FALSE()),"")</f>
        <v/>
      </c>
      <c r="S472" s="22" t="str">
        <f aca="false">IFERROR(VLOOKUP(P$1&amp;":"&amp;P472,'Finish order'!$C:$K,7,FALSE()),"")</f>
        <v/>
      </c>
      <c r="T472" s="30" t="str">
        <f aca="false">IFERROR(VLOOKUP(P$1&amp;":"&amp;P472,'Finish order'!$C:$K,5,FALSE()),"")</f>
        <v/>
      </c>
      <c r="U472" s="22" t="str">
        <f aca="false">IFERROR(VLOOKUP(P$1&amp;":"&amp;P472,'Finish order'!$C:$K,4,FALSE()),"")</f>
        <v/>
      </c>
      <c r="V472" s="31" t="str">
        <f aca="false" t="array" ref="V472:V472">IFERROR(SMALL(IF($S$2:$S1381=S472,$P$2:$P$911*1.001),1),"")</f>
        <v/>
      </c>
      <c r="W472" s="31" t="str">
        <f aca="false" t="array" ref="W472:W472">IFERROR(SMALL(IF($S$2:$S1381=S472,$P$2:$P$911*1.0001),2),"")</f>
        <v/>
      </c>
      <c r="X472" s="31" t="str">
        <f aca="false" t="array" ref="X472:X472">IFERROR(SMALL(IF($S$2:$S1381=S472,$P$2:$P$911*1.00001),3),"")</f>
        <v/>
      </c>
      <c r="Y472" s="31" t="str">
        <f aca="false" t="array" ref="Y472:Y472">IFERROR(SMALL(IF($S$2:$S1381=S472,$P$2:$P$911*1.000001),4),"")</f>
        <v/>
      </c>
      <c r="Z472" s="31" t="str">
        <f aca="false">IF(P472&lt;&gt;"", IF(COUNT(V472:Y472)=4, SUM(V472:Y472), "No"), "")</f>
        <v>No</v>
      </c>
      <c r="AA472" s="31" t="str">
        <f aca="false">IF(P472&lt;&gt;"", IF(COUNT(V472:X472)=3, SUM(V472:X472), "No"), "")</f>
        <v>No</v>
      </c>
      <c r="AB472" s="31" t="str">
        <f aca="false">IF(P472&lt;&gt;"", IF(COUNT(V472:W472)=2, SUM(V472:W472), "No"), "")</f>
        <v>No</v>
      </c>
      <c r="AC472" s="31" t="str">
        <f aca="false">Table4[[#This Row],[Club]]&amp;":"&amp;Table4[[#Headers],[Female]]</f>
        <v>:Female</v>
      </c>
    </row>
    <row r="473" customFormat="false" ht="15" hidden="false" customHeight="false" outlineLevel="0" collapsed="false">
      <c r="A473" s="22" t="n">
        <v>472</v>
      </c>
      <c r="B473" s="22" t="str">
        <f aca="false">IFERROR(VLOOKUP($A$1&amp;":"&amp;A473,'Finish order'!C:K,6,FALSE()),"")</f>
        <v/>
      </c>
      <c r="C473" s="22" t="str">
        <f aca="false">IFERROR(VLOOKUP(A$1&amp;":"&amp;A473,'Finish order'!$C:$K,9,FALSE()),"")</f>
        <v/>
      </c>
      <c r="D473" s="22" t="str">
        <f aca="false">IFERROR(VLOOKUP(A$1&amp;":"&amp;A473,'Finish order'!$C:$K,7,FALSE()),"")</f>
        <v/>
      </c>
      <c r="E473" s="30" t="str">
        <f aca="false">IFERROR(VLOOKUP($A$1&amp;":"&amp;A473,'Finish order'!C:K,5,FALSE()),"")</f>
        <v/>
      </c>
      <c r="F473" s="22" t="str">
        <f aca="false">IFERROR(VLOOKUP($A$1&amp;":"&amp;A473,'Finish order'!C:K,4,FALSE()),"")</f>
        <v/>
      </c>
      <c r="G473" s="31" t="str">
        <f aca="false" t="array" ref="G473:G473">IFERROR(SMALL(IF($D$2:$D1382=D473,$A$2:$A$911*1.001),1),"")</f>
        <v/>
      </c>
      <c r="H473" s="31" t="str">
        <f aca="false" t="array" ref="H473:H473">IFERROR(SMALL(IF($D$2:$D1382=D473,$A$2:$A$911*1.0001),2),"")</f>
        <v/>
      </c>
      <c r="I473" s="31" t="str">
        <f aca="false" t="array" ref="I473:I473">IFERROR(SMALL(IF($D$2:$D1382=D473,$A$2:$A$911*1.00001),3),"")</f>
        <v/>
      </c>
      <c r="J473" s="31" t="str">
        <f aca="false" t="array" ref="J473:J473">IFERROR(SMALL(IF($D$2:$D1382=D473,$A$2:$A$911*1.000001),4),"")</f>
        <v/>
      </c>
      <c r="K473" s="31" t="str">
        <f aca="false">IF(A473&lt;&gt;"", IF(COUNT(G473:J473)=4, SUM(G473:J473), "No"), "")</f>
        <v>No</v>
      </c>
      <c r="L473" s="31" t="str">
        <f aca="false">IF(A473&lt;&gt;"", IF(COUNT(G473:I473)=3, SUM(G473:I473), "No"), "")</f>
        <v>No</v>
      </c>
      <c r="M473" s="31" t="str">
        <f aca="false">IF(A473&lt;&gt;"", IF(COUNT(G473:H473)=2, SUM(G473:H473), "No"), "")</f>
        <v>No</v>
      </c>
      <c r="N473" s="31" t="str">
        <f aca="false">Table1[[#This Row],[Club]]&amp;":"&amp;Table1[[#Headers],[Male]]</f>
        <v>:Male</v>
      </c>
      <c r="P473" s="22" t="n">
        <v>472</v>
      </c>
      <c r="Q473" s="22" t="str">
        <f aca="false">IFERROR(VLOOKUP(P$1&amp;":"&amp;P473,'Finish order'!$C:$K,6,FALSE()),"")</f>
        <v/>
      </c>
      <c r="R473" s="22" t="str">
        <f aca="false">IFERROR(VLOOKUP(P$1&amp;":"&amp;P473,'Finish order'!$C:$K,9,FALSE()),"")</f>
        <v/>
      </c>
      <c r="S473" s="22" t="str">
        <f aca="false">IFERROR(VLOOKUP(P$1&amp;":"&amp;P473,'Finish order'!$C:$K,7,FALSE()),"")</f>
        <v/>
      </c>
      <c r="T473" s="30" t="str">
        <f aca="false">IFERROR(VLOOKUP(P$1&amp;":"&amp;P473,'Finish order'!$C:$K,5,FALSE()),"")</f>
        <v/>
      </c>
      <c r="U473" s="22" t="str">
        <f aca="false">IFERROR(VLOOKUP(P$1&amp;":"&amp;P473,'Finish order'!$C:$K,4,FALSE()),"")</f>
        <v/>
      </c>
      <c r="V473" s="31" t="str">
        <f aca="false" t="array" ref="V473:V473">IFERROR(SMALL(IF($S$2:$S1382=S473,$P$2:$P$911*1.001),1),"")</f>
        <v/>
      </c>
      <c r="W473" s="31" t="str">
        <f aca="false" t="array" ref="W473:W473">IFERROR(SMALL(IF($S$2:$S1382=S473,$P$2:$P$911*1.0001),2),"")</f>
        <v/>
      </c>
      <c r="X473" s="31" t="str">
        <f aca="false" t="array" ref="X473:X473">IFERROR(SMALL(IF($S$2:$S1382=S473,$P$2:$P$911*1.00001),3),"")</f>
        <v/>
      </c>
      <c r="Y473" s="31" t="str">
        <f aca="false" t="array" ref="Y473:Y473">IFERROR(SMALL(IF($S$2:$S1382=S473,$P$2:$P$911*1.000001),4),"")</f>
        <v/>
      </c>
      <c r="Z473" s="31" t="str">
        <f aca="false">IF(P473&lt;&gt;"", IF(COUNT(V473:Y473)=4, SUM(V473:Y473), "No"), "")</f>
        <v>No</v>
      </c>
      <c r="AA473" s="31" t="str">
        <f aca="false">IF(P473&lt;&gt;"", IF(COUNT(V473:X473)=3, SUM(V473:X473), "No"), "")</f>
        <v>No</v>
      </c>
      <c r="AB473" s="31" t="str">
        <f aca="false">IF(P473&lt;&gt;"", IF(COUNT(V473:W473)=2, SUM(V473:W473), "No"), "")</f>
        <v>No</v>
      </c>
      <c r="AC473" s="31" t="str">
        <f aca="false">Table4[[#This Row],[Club]]&amp;":"&amp;Table4[[#Headers],[Female]]</f>
        <v>:Female</v>
      </c>
    </row>
    <row r="474" customFormat="false" ht="15" hidden="false" customHeight="false" outlineLevel="0" collapsed="false">
      <c r="A474" s="22" t="n">
        <v>473</v>
      </c>
      <c r="B474" s="22" t="str">
        <f aca="false">IFERROR(VLOOKUP($A$1&amp;":"&amp;A474,'Finish order'!C:K,6,FALSE()),"")</f>
        <v/>
      </c>
      <c r="C474" s="22" t="str">
        <f aca="false">IFERROR(VLOOKUP(A$1&amp;":"&amp;A474,'Finish order'!$C:$K,9,FALSE()),"")</f>
        <v/>
      </c>
      <c r="D474" s="22" t="str">
        <f aca="false">IFERROR(VLOOKUP(A$1&amp;":"&amp;A474,'Finish order'!$C:$K,7,FALSE()),"")</f>
        <v/>
      </c>
      <c r="E474" s="30" t="str">
        <f aca="false">IFERROR(VLOOKUP($A$1&amp;":"&amp;A474,'Finish order'!C:K,5,FALSE()),"")</f>
        <v/>
      </c>
      <c r="F474" s="22" t="str">
        <f aca="false">IFERROR(VLOOKUP($A$1&amp;":"&amp;A474,'Finish order'!C:K,4,FALSE()),"")</f>
        <v/>
      </c>
      <c r="G474" s="31" t="str">
        <f aca="false" t="array" ref="G474:G474">IFERROR(SMALL(IF($D$2:$D1383=D474,$A$2:$A$911*1.001),1),"")</f>
        <v/>
      </c>
      <c r="H474" s="31" t="str">
        <f aca="false" t="array" ref="H474:H474">IFERROR(SMALL(IF($D$2:$D1383=D474,$A$2:$A$911*1.0001),2),"")</f>
        <v/>
      </c>
      <c r="I474" s="31" t="str">
        <f aca="false" t="array" ref="I474:I474">IFERROR(SMALL(IF($D$2:$D1383=D474,$A$2:$A$911*1.00001),3),"")</f>
        <v/>
      </c>
      <c r="J474" s="31" t="str">
        <f aca="false" t="array" ref="J474:J474">IFERROR(SMALL(IF($D$2:$D1383=D474,$A$2:$A$911*1.000001),4),"")</f>
        <v/>
      </c>
      <c r="K474" s="31" t="str">
        <f aca="false">IF(A474&lt;&gt;"", IF(COUNT(G474:J474)=4, SUM(G474:J474), "No"), "")</f>
        <v>No</v>
      </c>
      <c r="L474" s="31" t="str">
        <f aca="false">IF(A474&lt;&gt;"", IF(COUNT(G474:I474)=3, SUM(G474:I474), "No"), "")</f>
        <v>No</v>
      </c>
      <c r="M474" s="31" t="str">
        <f aca="false">IF(A474&lt;&gt;"", IF(COUNT(G474:H474)=2, SUM(G474:H474), "No"), "")</f>
        <v>No</v>
      </c>
      <c r="N474" s="31" t="str">
        <f aca="false">Table1[[#This Row],[Club]]&amp;":"&amp;Table1[[#Headers],[Male]]</f>
        <v>:Male</v>
      </c>
      <c r="P474" s="22" t="n">
        <v>473</v>
      </c>
      <c r="Q474" s="22" t="str">
        <f aca="false">IFERROR(VLOOKUP(P$1&amp;":"&amp;P474,'Finish order'!$C:$K,6,FALSE()),"")</f>
        <v/>
      </c>
      <c r="R474" s="22" t="str">
        <f aca="false">IFERROR(VLOOKUP(P$1&amp;":"&amp;P474,'Finish order'!$C:$K,9,FALSE()),"")</f>
        <v/>
      </c>
      <c r="S474" s="22" t="str">
        <f aca="false">IFERROR(VLOOKUP(P$1&amp;":"&amp;P474,'Finish order'!$C:$K,7,FALSE()),"")</f>
        <v/>
      </c>
      <c r="T474" s="30" t="str">
        <f aca="false">IFERROR(VLOOKUP(P$1&amp;":"&amp;P474,'Finish order'!$C:$K,5,FALSE()),"")</f>
        <v/>
      </c>
      <c r="U474" s="22" t="str">
        <f aca="false">IFERROR(VLOOKUP(P$1&amp;":"&amp;P474,'Finish order'!$C:$K,4,FALSE()),"")</f>
        <v/>
      </c>
      <c r="V474" s="31" t="str">
        <f aca="false" t="array" ref="V474:V474">IFERROR(SMALL(IF($S$2:$S1383=S474,$P$2:$P$911*1.001),1),"")</f>
        <v/>
      </c>
      <c r="W474" s="31" t="str">
        <f aca="false" t="array" ref="W474:W474">IFERROR(SMALL(IF($S$2:$S1383=S474,$P$2:$P$911*1.0001),2),"")</f>
        <v/>
      </c>
      <c r="X474" s="31" t="str">
        <f aca="false" t="array" ref="X474:X474">IFERROR(SMALL(IF($S$2:$S1383=S474,$P$2:$P$911*1.00001),3),"")</f>
        <v/>
      </c>
      <c r="Y474" s="31" t="str">
        <f aca="false" t="array" ref="Y474:Y474">IFERROR(SMALL(IF($S$2:$S1383=S474,$P$2:$P$911*1.000001),4),"")</f>
        <v/>
      </c>
      <c r="Z474" s="31" t="str">
        <f aca="false">IF(P474&lt;&gt;"", IF(COUNT(V474:Y474)=4, SUM(V474:Y474), "No"), "")</f>
        <v>No</v>
      </c>
      <c r="AA474" s="31" t="str">
        <f aca="false">IF(P474&lt;&gt;"", IF(COUNT(V474:X474)=3, SUM(V474:X474), "No"), "")</f>
        <v>No</v>
      </c>
      <c r="AB474" s="31" t="str">
        <f aca="false">IF(P474&lt;&gt;"", IF(COUNT(V474:W474)=2, SUM(V474:W474), "No"), "")</f>
        <v>No</v>
      </c>
      <c r="AC474" s="31" t="str">
        <f aca="false">Table4[[#This Row],[Club]]&amp;":"&amp;Table4[[#Headers],[Female]]</f>
        <v>:Female</v>
      </c>
    </row>
    <row r="475" customFormat="false" ht="15" hidden="false" customHeight="false" outlineLevel="0" collapsed="false">
      <c r="A475" s="22" t="n">
        <v>474</v>
      </c>
      <c r="B475" s="22" t="str">
        <f aca="false">IFERROR(VLOOKUP($A$1&amp;":"&amp;A475,'Finish order'!C:K,6,FALSE()),"")</f>
        <v/>
      </c>
      <c r="C475" s="22" t="str">
        <f aca="false">IFERROR(VLOOKUP(A$1&amp;":"&amp;A475,'Finish order'!$C:$K,9,FALSE()),"")</f>
        <v/>
      </c>
      <c r="D475" s="22" t="str">
        <f aca="false">IFERROR(VLOOKUP(A$1&amp;":"&amp;A475,'Finish order'!$C:$K,7,FALSE()),"")</f>
        <v/>
      </c>
      <c r="E475" s="30" t="str">
        <f aca="false">IFERROR(VLOOKUP($A$1&amp;":"&amp;A475,'Finish order'!C:K,5,FALSE()),"")</f>
        <v/>
      </c>
      <c r="F475" s="22" t="str">
        <f aca="false">IFERROR(VLOOKUP($A$1&amp;":"&amp;A475,'Finish order'!C:K,4,FALSE()),"")</f>
        <v/>
      </c>
      <c r="G475" s="31" t="str">
        <f aca="false" t="array" ref="G475:G475">IFERROR(SMALL(IF($D$2:$D1384=D475,$A$2:$A$911*1.001),1),"")</f>
        <v/>
      </c>
      <c r="H475" s="31" t="str">
        <f aca="false" t="array" ref="H475:H475">IFERROR(SMALL(IF($D$2:$D1384=D475,$A$2:$A$911*1.0001),2),"")</f>
        <v/>
      </c>
      <c r="I475" s="31" t="str">
        <f aca="false" t="array" ref="I475:I475">IFERROR(SMALL(IF($D$2:$D1384=D475,$A$2:$A$911*1.00001),3),"")</f>
        <v/>
      </c>
      <c r="J475" s="31" t="str">
        <f aca="false" t="array" ref="J475:J475">IFERROR(SMALL(IF($D$2:$D1384=D475,$A$2:$A$911*1.000001),4),"")</f>
        <v/>
      </c>
      <c r="K475" s="31" t="str">
        <f aca="false">IF(A475&lt;&gt;"", IF(COUNT(G475:J475)=4, SUM(G475:J475), "No"), "")</f>
        <v>No</v>
      </c>
      <c r="L475" s="31" t="str">
        <f aca="false">IF(A475&lt;&gt;"", IF(COUNT(G475:I475)=3, SUM(G475:I475), "No"), "")</f>
        <v>No</v>
      </c>
      <c r="M475" s="31" t="str">
        <f aca="false">IF(A475&lt;&gt;"", IF(COUNT(G475:H475)=2, SUM(G475:H475), "No"), "")</f>
        <v>No</v>
      </c>
      <c r="N475" s="31" t="str">
        <f aca="false">Table1[[#This Row],[Club]]&amp;":"&amp;Table1[[#Headers],[Male]]</f>
        <v>:Male</v>
      </c>
      <c r="P475" s="22" t="n">
        <v>474</v>
      </c>
      <c r="Q475" s="22" t="str">
        <f aca="false">IFERROR(VLOOKUP(P$1&amp;":"&amp;P475,'Finish order'!$C:$K,6,FALSE()),"")</f>
        <v/>
      </c>
      <c r="R475" s="22" t="str">
        <f aca="false">IFERROR(VLOOKUP(P$1&amp;":"&amp;P475,'Finish order'!$C:$K,9,FALSE()),"")</f>
        <v/>
      </c>
      <c r="S475" s="22" t="str">
        <f aca="false">IFERROR(VLOOKUP(P$1&amp;":"&amp;P475,'Finish order'!$C:$K,7,FALSE()),"")</f>
        <v/>
      </c>
      <c r="T475" s="30" t="str">
        <f aca="false">IFERROR(VLOOKUP(P$1&amp;":"&amp;P475,'Finish order'!$C:$K,5,FALSE()),"")</f>
        <v/>
      </c>
      <c r="U475" s="22" t="str">
        <f aca="false">IFERROR(VLOOKUP(P$1&amp;":"&amp;P475,'Finish order'!$C:$K,4,FALSE()),"")</f>
        <v/>
      </c>
      <c r="V475" s="31" t="str">
        <f aca="false" t="array" ref="V475:V475">IFERROR(SMALL(IF($S$2:$S1384=S475,$P$2:$P$911*1.001),1),"")</f>
        <v/>
      </c>
      <c r="W475" s="31" t="str">
        <f aca="false" t="array" ref="W475:W475">IFERROR(SMALL(IF($S$2:$S1384=S475,$P$2:$P$911*1.0001),2),"")</f>
        <v/>
      </c>
      <c r="X475" s="31" t="str">
        <f aca="false" t="array" ref="X475:X475">IFERROR(SMALL(IF($S$2:$S1384=S475,$P$2:$P$911*1.00001),3),"")</f>
        <v/>
      </c>
      <c r="Y475" s="31" t="str">
        <f aca="false" t="array" ref="Y475:Y475">IFERROR(SMALL(IF($S$2:$S1384=S475,$P$2:$P$911*1.000001),4),"")</f>
        <v/>
      </c>
      <c r="Z475" s="31" t="str">
        <f aca="false">IF(P475&lt;&gt;"", IF(COUNT(V475:Y475)=4, SUM(V475:Y475), "No"), "")</f>
        <v>No</v>
      </c>
      <c r="AA475" s="31" t="str">
        <f aca="false">IF(P475&lt;&gt;"", IF(COUNT(V475:X475)=3, SUM(V475:X475), "No"), "")</f>
        <v>No</v>
      </c>
      <c r="AB475" s="31" t="str">
        <f aca="false">IF(P475&lt;&gt;"", IF(COUNT(V475:W475)=2, SUM(V475:W475), "No"), "")</f>
        <v>No</v>
      </c>
      <c r="AC475" s="31" t="str">
        <f aca="false">Table4[[#This Row],[Club]]&amp;":"&amp;Table4[[#Headers],[Female]]</f>
        <v>:Female</v>
      </c>
    </row>
    <row r="476" customFormat="false" ht="15" hidden="false" customHeight="false" outlineLevel="0" collapsed="false">
      <c r="A476" s="22" t="n">
        <v>475</v>
      </c>
      <c r="B476" s="22" t="str">
        <f aca="false">IFERROR(VLOOKUP($A$1&amp;":"&amp;A476,'Finish order'!C:K,6,FALSE()),"")</f>
        <v/>
      </c>
      <c r="C476" s="22" t="str">
        <f aca="false">IFERROR(VLOOKUP(A$1&amp;":"&amp;A476,'Finish order'!$C:$K,9,FALSE()),"")</f>
        <v/>
      </c>
      <c r="D476" s="22" t="str">
        <f aca="false">IFERROR(VLOOKUP(A$1&amp;":"&amp;A476,'Finish order'!$C:$K,7,FALSE()),"")</f>
        <v/>
      </c>
      <c r="E476" s="30" t="str">
        <f aca="false">IFERROR(VLOOKUP($A$1&amp;":"&amp;A476,'Finish order'!C:K,5,FALSE()),"")</f>
        <v/>
      </c>
      <c r="F476" s="22" t="str">
        <f aca="false">IFERROR(VLOOKUP($A$1&amp;":"&amp;A476,'Finish order'!C:K,4,FALSE()),"")</f>
        <v/>
      </c>
      <c r="G476" s="31" t="str">
        <f aca="false" t="array" ref="G476:G476">IFERROR(SMALL(IF($D$2:$D1385=D476,$A$2:$A$911*1.001),1),"")</f>
        <v/>
      </c>
      <c r="H476" s="31" t="str">
        <f aca="false" t="array" ref="H476:H476">IFERROR(SMALL(IF($D$2:$D1385=D476,$A$2:$A$911*1.0001),2),"")</f>
        <v/>
      </c>
      <c r="I476" s="31" t="str">
        <f aca="false" t="array" ref="I476:I476">IFERROR(SMALL(IF($D$2:$D1385=D476,$A$2:$A$911*1.00001),3),"")</f>
        <v/>
      </c>
      <c r="J476" s="31" t="str">
        <f aca="false" t="array" ref="J476:J476">IFERROR(SMALL(IF($D$2:$D1385=D476,$A$2:$A$911*1.000001),4),"")</f>
        <v/>
      </c>
      <c r="K476" s="31" t="str">
        <f aca="false">IF(A476&lt;&gt;"", IF(COUNT(G476:J476)=4, SUM(G476:J476), "No"), "")</f>
        <v>No</v>
      </c>
      <c r="L476" s="31" t="str">
        <f aca="false">IF(A476&lt;&gt;"", IF(COUNT(G476:I476)=3, SUM(G476:I476), "No"), "")</f>
        <v>No</v>
      </c>
      <c r="M476" s="31" t="str">
        <f aca="false">IF(A476&lt;&gt;"", IF(COUNT(G476:H476)=2, SUM(G476:H476), "No"), "")</f>
        <v>No</v>
      </c>
      <c r="N476" s="31" t="str">
        <f aca="false">Table1[[#This Row],[Club]]&amp;":"&amp;Table1[[#Headers],[Male]]</f>
        <v>:Male</v>
      </c>
      <c r="P476" s="22" t="n">
        <v>475</v>
      </c>
      <c r="Q476" s="22" t="str">
        <f aca="false">IFERROR(VLOOKUP(P$1&amp;":"&amp;P476,'Finish order'!$C:$K,6,FALSE()),"")</f>
        <v/>
      </c>
      <c r="R476" s="22" t="str">
        <f aca="false">IFERROR(VLOOKUP(P$1&amp;":"&amp;P476,'Finish order'!$C:$K,9,FALSE()),"")</f>
        <v/>
      </c>
      <c r="S476" s="22" t="str">
        <f aca="false">IFERROR(VLOOKUP(P$1&amp;":"&amp;P476,'Finish order'!$C:$K,7,FALSE()),"")</f>
        <v/>
      </c>
      <c r="T476" s="30" t="str">
        <f aca="false">IFERROR(VLOOKUP(P$1&amp;":"&amp;P476,'Finish order'!$C:$K,5,FALSE()),"")</f>
        <v/>
      </c>
      <c r="U476" s="22" t="str">
        <f aca="false">IFERROR(VLOOKUP(P$1&amp;":"&amp;P476,'Finish order'!$C:$K,4,FALSE()),"")</f>
        <v/>
      </c>
      <c r="V476" s="31" t="str">
        <f aca="false" t="array" ref="V476:V476">IFERROR(SMALL(IF($S$2:$S1385=S476,$P$2:$P$911*1.001),1),"")</f>
        <v/>
      </c>
      <c r="W476" s="31" t="str">
        <f aca="false" t="array" ref="W476:W476">IFERROR(SMALL(IF($S$2:$S1385=S476,$P$2:$P$911*1.0001),2),"")</f>
        <v/>
      </c>
      <c r="X476" s="31" t="str">
        <f aca="false" t="array" ref="X476:X476">IFERROR(SMALL(IF($S$2:$S1385=S476,$P$2:$P$911*1.00001),3),"")</f>
        <v/>
      </c>
      <c r="Y476" s="31" t="str">
        <f aca="false" t="array" ref="Y476:Y476">IFERROR(SMALL(IF($S$2:$S1385=S476,$P$2:$P$911*1.000001),4),"")</f>
        <v/>
      </c>
      <c r="Z476" s="31" t="str">
        <f aca="false">IF(P476&lt;&gt;"", IF(COUNT(V476:Y476)=4, SUM(V476:Y476), "No"), "")</f>
        <v>No</v>
      </c>
      <c r="AA476" s="31" t="str">
        <f aca="false">IF(P476&lt;&gt;"", IF(COUNT(V476:X476)=3, SUM(V476:X476), "No"), "")</f>
        <v>No</v>
      </c>
      <c r="AB476" s="31" t="str">
        <f aca="false">IF(P476&lt;&gt;"", IF(COUNT(V476:W476)=2, SUM(V476:W476), "No"), "")</f>
        <v>No</v>
      </c>
      <c r="AC476" s="31" t="str">
        <f aca="false">Table4[[#This Row],[Club]]&amp;":"&amp;Table4[[#Headers],[Female]]</f>
        <v>:Female</v>
      </c>
    </row>
    <row r="477" customFormat="false" ht="15" hidden="false" customHeight="false" outlineLevel="0" collapsed="false">
      <c r="A477" s="22" t="n">
        <v>476</v>
      </c>
      <c r="B477" s="22" t="str">
        <f aca="false">IFERROR(VLOOKUP($A$1&amp;":"&amp;A477,'Finish order'!C:K,6,FALSE()),"")</f>
        <v/>
      </c>
      <c r="C477" s="22" t="str">
        <f aca="false">IFERROR(VLOOKUP(A$1&amp;":"&amp;A477,'Finish order'!$C:$K,9,FALSE()),"")</f>
        <v/>
      </c>
      <c r="D477" s="22" t="str">
        <f aca="false">IFERROR(VLOOKUP(A$1&amp;":"&amp;A477,'Finish order'!$C:$K,7,FALSE()),"")</f>
        <v/>
      </c>
      <c r="E477" s="30" t="str">
        <f aca="false">IFERROR(VLOOKUP($A$1&amp;":"&amp;A477,'Finish order'!C:K,5,FALSE()),"")</f>
        <v/>
      </c>
      <c r="F477" s="22" t="str">
        <f aca="false">IFERROR(VLOOKUP($A$1&amp;":"&amp;A477,'Finish order'!C:K,4,FALSE()),"")</f>
        <v/>
      </c>
      <c r="G477" s="31" t="str">
        <f aca="false" t="array" ref="G477:G477">IFERROR(SMALL(IF($D$2:$D1386=D477,$A$2:$A$911*1.001),1),"")</f>
        <v/>
      </c>
      <c r="H477" s="31" t="str">
        <f aca="false" t="array" ref="H477:H477">IFERROR(SMALL(IF($D$2:$D1386=D477,$A$2:$A$911*1.0001),2),"")</f>
        <v/>
      </c>
      <c r="I477" s="31" t="str">
        <f aca="false" t="array" ref="I477:I477">IFERROR(SMALL(IF($D$2:$D1386=D477,$A$2:$A$911*1.00001),3),"")</f>
        <v/>
      </c>
      <c r="J477" s="31" t="str">
        <f aca="false" t="array" ref="J477:J477">IFERROR(SMALL(IF($D$2:$D1386=D477,$A$2:$A$911*1.000001),4),"")</f>
        <v/>
      </c>
      <c r="K477" s="31" t="str">
        <f aca="false">IF(A477&lt;&gt;"", IF(COUNT(G477:J477)=4, SUM(G477:J477), "No"), "")</f>
        <v>No</v>
      </c>
      <c r="L477" s="31" t="str">
        <f aca="false">IF(A477&lt;&gt;"", IF(COUNT(G477:I477)=3, SUM(G477:I477), "No"), "")</f>
        <v>No</v>
      </c>
      <c r="M477" s="31" t="str">
        <f aca="false">IF(A477&lt;&gt;"", IF(COUNT(G477:H477)=2, SUM(G477:H477), "No"), "")</f>
        <v>No</v>
      </c>
      <c r="N477" s="31" t="str">
        <f aca="false">Table1[[#This Row],[Club]]&amp;":"&amp;Table1[[#Headers],[Male]]</f>
        <v>:Male</v>
      </c>
      <c r="P477" s="22" t="n">
        <v>476</v>
      </c>
      <c r="Q477" s="22" t="str">
        <f aca="false">IFERROR(VLOOKUP(P$1&amp;":"&amp;P477,'Finish order'!$C:$K,6,FALSE()),"")</f>
        <v/>
      </c>
      <c r="R477" s="22" t="str">
        <f aca="false">IFERROR(VLOOKUP(P$1&amp;":"&amp;P477,'Finish order'!$C:$K,9,FALSE()),"")</f>
        <v/>
      </c>
      <c r="S477" s="22" t="str">
        <f aca="false">IFERROR(VLOOKUP(P$1&amp;":"&amp;P477,'Finish order'!$C:$K,7,FALSE()),"")</f>
        <v/>
      </c>
      <c r="T477" s="30" t="str">
        <f aca="false">IFERROR(VLOOKUP(P$1&amp;":"&amp;P477,'Finish order'!$C:$K,5,FALSE()),"")</f>
        <v/>
      </c>
      <c r="U477" s="22" t="str">
        <f aca="false">IFERROR(VLOOKUP(P$1&amp;":"&amp;P477,'Finish order'!$C:$K,4,FALSE()),"")</f>
        <v/>
      </c>
      <c r="V477" s="31" t="str">
        <f aca="false" t="array" ref="V477:V477">IFERROR(SMALL(IF($S$2:$S1386=S477,$P$2:$P$911*1.001),1),"")</f>
        <v/>
      </c>
      <c r="W477" s="31" t="str">
        <f aca="false" t="array" ref="W477:W477">IFERROR(SMALL(IF($S$2:$S1386=S477,$P$2:$P$911*1.0001),2),"")</f>
        <v/>
      </c>
      <c r="X477" s="31" t="str">
        <f aca="false" t="array" ref="X477:X477">IFERROR(SMALL(IF($S$2:$S1386=S477,$P$2:$P$911*1.00001),3),"")</f>
        <v/>
      </c>
      <c r="Y477" s="31" t="str">
        <f aca="false" t="array" ref="Y477:Y477">IFERROR(SMALL(IF($S$2:$S1386=S477,$P$2:$P$911*1.000001),4),"")</f>
        <v/>
      </c>
      <c r="Z477" s="31" t="str">
        <f aca="false">IF(P477&lt;&gt;"", IF(COUNT(V477:Y477)=4, SUM(V477:Y477), "No"), "")</f>
        <v>No</v>
      </c>
      <c r="AA477" s="31" t="str">
        <f aca="false">IF(P477&lt;&gt;"", IF(COUNT(V477:X477)=3, SUM(V477:X477), "No"), "")</f>
        <v>No</v>
      </c>
      <c r="AB477" s="31" t="str">
        <f aca="false">IF(P477&lt;&gt;"", IF(COUNT(V477:W477)=2, SUM(V477:W477), "No"), "")</f>
        <v>No</v>
      </c>
      <c r="AC477" s="31" t="str">
        <f aca="false">Table4[[#This Row],[Club]]&amp;":"&amp;Table4[[#Headers],[Female]]</f>
        <v>:Female</v>
      </c>
    </row>
    <row r="478" customFormat="false" ht="15" hidden="false" customHeight="false" outlineLevel="0" collapsed="false">
      <c r="A478" s="22" t="n">
        <v>477</v>
      </c>
      <c r="B478" s="22" t="str">
        <f aca="false">IFERROR(VLOOKUP($A$1&amp;":"&amp;A478,'Finish order'!C:K,6,FALSE()),"")</f>
        <v/>
      </c>
      <c r="C478" s="22" t="str">
        <f aca="false">IFERROR(VLOOKUP(A$1&amp;":"&amp;A478,'Finish order'!$C:$K,9,FALSE()),"")</f>
        <v/>
      </c>
      <c r="D478" s="22" t="str">
        <f aca="false">IFERROR(VLOOKUP(A$1&amp;":"&amp;A478,'Finish order'!$C:$K,7,FALSE()),"")</f>
        <v/>
      </c>
      <c r="E478" s="30" t="str">
        <f aca="false">IFERROR(VLOOKUP($A$1&amp;":"&amp;A478,'Finish order'!C:K,5,FALSE()),"")</f>
        <v/>
      </c>
      <c r="F478" s="22" t="str">
        <f aca="false">IFERROR(VLOOKUP($A$1&amp;":"&amp;A478,'Finish order'!C:K,4,FALSE()),"")</f>
        <v/>
      </c>
      <c r="G478" s="31" t="str">
        <f aca="false" t="array" ref="G478:G478">IFERROR(SMALL(IF($D$2:$D1387=D478,$A$2:$A$911*1.001),1),"")</f>
        <v/>
      </c>
      <c r="H478" s="31" t="str">
        <f aca="false" t="array" ref="H478:H478">IFERROR(SMALL(IF($D$2:$D1387=D478,$A$2:$A$911*1.0001),2),"")</f>
        <v/>
      </c>
      <c r="I478" s="31" t="str">
        <f aca="false" t="array" ref="I478:I478">IFERROR(SMALL(IF($D$2:$D1387=D478,$A$2:$A$911*1.00001),3),"")</f>
        <v/>
      </c>
      <c r="J478" s="31" t="str">
        <f aca="false" t="array" ref="J478:J478">IFERROR(SMALL(IF($D$2:$D1387=D478,$A$2:$A$911*1.000001),4),"")</f>
        <v/>
      </c>
      <c r="K478" s="31" t="str">
        <f aca="false">IF(A478&lt;&gt;"", IF(COUNT(G478:J478)=4, SUM(G478:J478), "No"), "")</f>
        <v>No</v>
      </c>
      <c r="L478" s="31" t="str">
        <f aca="false">IF(A478&lt;&gt;"", IF(COUNT(G478:I478)=3, SUM(G478:I478), "No"), "")</f>
        <v>No</v>
      </c>
      <c r="M478" s="31" t="str">
        <f aca="false">IF(A478&lt;&gt;"", IF(COUNT(G478:H478)=2, SUM(G478:H478), "No"), "")</f>
        <v>No</v>
      </c>
      <c r="N478" s="31" t="str">
        <f aca="false">Table1[[#This Row],[Club]]&amp;":"&amp;Table1[[#Headers],[Male]]</f>
        <v>:Male</v>
      </c>
      <c r="P478" s="22" t="n">
        <v>477</v>
      </c>
      <c r="Q478" s="22" t="str">
        <f aca="false">IFERROR(VLOOKUP(P$1&amp;":"&amp;P478,'Finish order'!$C:$K,6,FALSE()),"")</f>
        <v/>
      </c>
      <c r="R478" s="22" t="str">
        <f aca="false">IFERROR(VLOOKUP(P$1&amp;":"&amp;P478,'Finish order'!$C:$K,9,FALSE()),"")</f>
        <v/>
      </c>
      <c r="S478" s="22" t="str">
        <f aca="false">IFERROR(VLOOKUP(P$1&amp;":"&amp;P478,'Finish order'!$C:$K,7,FALSE()),"")</f>
        <v/>
      </c>
      <c r="T478" s="30" t="str">
        <f aca="false">IFERROR(VLOOKUP(P$1&amp;":"&amp;P478,'Finish order'!$C:$K,5,FALSE()),"")</f>
        <v/>
      </c>
      <c r="U478" s="22" t="str">
        <f aca="false">IFERROR(VLOOKUP(P$1&amp;":"&amp;P478,'Finish order'!$C:$K,4,FALSE()),"")</f>
        <v/>
      </c>
      <c r="V478" s="31" t="str">
        <f aca="false" t="array" ref="V478:V478">IFERROR(SMALL(IF($S$2:$S1387=S478,$P$2:$P$911*1.001),1),"")</f>
        <v/>
      </c>
      <c r="W478" s="31" t="str">
        <f aca="false" t="array" ref="W478:W478">IFERROR(SMALL(IF($S$2:$S1387=S478,$P$2:$P$911*1.0001),2),"")</f>
        <v/>
      </c>
      <c r="X478" s="31" t="str">
        <f aca="false" t="array" ref="X478:X478">IFERROR(SMALL(IF($S$2:$S1387=S478,$P$2:$P$911*1.00001),3),"")</f>
        <v/>
      </c>
      <c r="Y478" s="31" t="str">
        <f aca="false" t="array" ref="Y478:Y478">IFERROR(SMALL(IF($S$2:$S1387=S478,$P$2:$P$911*1.000001),4),"")</f>
        <v/>
      </c>
      <c r="Z478" s="31" t="str">
        <f aca="false">IF(P478&lt;&gt;"", IF(COUNT(V478:Y478)=4, SUM(V478:Y478), "No"), "")</f>
        <v>No</v>
      </c>
      <c r="AA478" s="31" t="str">
        <f aca="false">IF(P478&lt;&gt;"", IF(COUNT(V478:X478)=3, SUM(V478:X478), "No"), "")</f>
        <v>No</v>
      </c>
      <c r="AB478" s="31" t="str">
        <f aca="false">IF(P478&lt;&gt;"", IF(COUNT(V478:W478)=2, SUM(V478:W478), "No"), "")</f>
        <v>No</v>
      </c>
      <c r="AC478" s="31" t="str">
        <f aca="false">Table4[[#This Row],[Club]]&amp;":"&amp;Table4[[#Headers],[Female]]</f>
        <v>:Female</v>
      </c>
    </row>
    <row r="479" customFormat="false" ht="15" hidden="false" customHeight="false" outlineLevel="0" collapsed="false">
      <c r="A479" s="22" t="n">
        <v>478</v>
      </c>
      <c r="B479" s="22" t="str">
        <f aca="false">IFERROR(VLOOKUP($A$1&amp;":"&amp;A479,'Finish order'!C:K,6,FALSE()),"")</f>
        <v/>
      </c>
      <c r="C479" s="22" t="str">
        <f aca="false">IFERROR(VLOOKUP(A$1&amp;":"&amp;A479,'Finish order'!$C:$K,9,FALSE()),"")</f>
        <v/>
      </c>
      <c r="D479" s="22" t="str">
        <f aca="false">IFERROR(VLOOKUP(A$1&amp;":"&amp;A479,'Finish order'!$C:$K,7,FALSE()),"")</f>
        <v/>
      </c>
      <c r="E479" s="30" t="str">
        <f aca="false">IFERROR(VLOOKUP($A$1&amp;":"&amp;A479,'Finish order'!C:K,5,FALSE()),"")</f>
        <v/>
      </c>
      <c r="F479" s="22" t="str">
        <f aca="false">IFERROR(VLOOKUP($A$1&amp;":"&amp;A479,'Finish order'!C:K,4,FALSE()),"")</f>
        <v/>
      </c>
      <c r="G479" s="31" t="str">
        <f aca="false" t="array" ref="G479:G479">IFERROR(SMALL(IF($D$2:$D1388=D479,$A$2:$A$911*1.001),1),"")</f>
        <v/>
      </c>
      <c r="H479" s="31" t="str">
        <f aca="false" t="array" ref="H479:H479">IFERROR(SMALL(IF($D$2:$D1388=D479,$A$2:$A$911*1.0001),2),"")</f>
        <v/>
      </c>
      <c r="I479" s="31" t="str">
        <f aca="false" t="array" ref="I479:I479">IFERROR(SMALL(IF($D$2:$D1388=D479,$A$2:$A$911*1.00001),3),"")</f>
        <v/>
      </c>
      <c r="J479" s="31" t="str">
        <f aca="false" t="array" ref="J479:J479">IFERROR(SMALL(IF($D$2:$D1388=D479,$A$2:$A$911*1.000001),4),"")</f>
        <v/>
      </c>
      <c r="K479" s="31" t="str">
        <f aca="false">IF(A479&lt;&gt;"", IF(COUNT(G479:J479)=4, SUM(G479:J479), "No"), "")</f>
        <v>No</v>
      </c>
      <c r="L479" s="31" t="str">
        <f aca="false">IF(A479&lt;&gt;"", IF(COUNT(G479:I479)=3, SUM(G479:I479), "No"), "")</f>
        <v>No</v>
      </c>
      <c r="M479" s="31" t="str">
        <f aca="false">IF(A479&lt;&gt;"", IF(COUNT(G479:H479)=2, SUM(G479:H479), "No"), "")</f>
        <v>No</v>
      </c>
      <c r="N479" s="31" t="str">
        <f aca="false">Table1[[#This Row],[Club]]&amp;":"&amp;Table1[[#Headers],[Male]]</f>
        <v>:Male</v>
      </c>
      <c r="P479" s="22" t="n">
        <v>478</v>
      </c>
      <c r="Q479" s="22" t="str">
        <f aca="false">IFERROR(VLOOKUP(P$1&amp;":"&amp;P479,'Finish order'!$C:$K,6,FALSE()),"")</f>
        <v/>
      </c>
      <c r="R479" s="22" t="str">
        <f aca="false">IFERROR(VLOOKUP(P$1&amp;":"&amp;P479,'Finish order'!$C:$K,9,FALSE()),"")</f>
        <v/>
      </c>
      <c r="S479" s="22" t="str">
        <f aca="false">IFERROR(VLOOKUP(P$1&amp;":"&amp;P479,'Finish order'!$C:$K,7,FALSE()),"")</f>
        <v/>
      </c>
      <c r="T479" s="30" t="str">
        <f aca="false">IFERROR(VLOOKUP(P$1&amp;":"&amp;P479,'Finish order'!$C:$K,5,FALSE()),"")</f>
        <v/>
      </c>
      <c r="U479" s="22" t="str">
        <f aca="false">IFERROR(VLOOKUP(P$1&amp;":"&amp;P479,'Finish order'!$C:$K,4,FALSE()),"")</f>
        <v/>
      </c>
      <c r="V479" s="31" t="str">
        <f aca="false" t="array" ref="V479:V479">IFERROR(SMALL(IF($S$2:$S1388=S479,$P$2:$P$911*1.001),1),"")</f>
        <v/>
      </c>
      <c r="W479" s="31" t="str">
        <f aca="false" t="array" ref="W479:W479">IFERROR(SMALL(IF($S$2:$S1388=S479,$P$2:$P$911*1.0001),2),"")</f>
        <v/>
      </c>
      <c r="X479" s="31" t="str">
        <f aca="false" t="array" ref="X479:X479">IFERROR(SMALL(IF($S$2:$S1388=S479,$P$2:$P$911*1.00001),3),"")</f>
        <v/>
      </c>
      <c r="Y479" s="31" t="str">
        <f aca="false" t="array" ref="Y479:Y479">IFERROR(SMALL(IF($S$2:$S1388=S479,$P$2:$P$911*1.000001),4),"")</f>
        <v/>
      </c>
      <c r="Z479" s="31" t="str">
        <f aca="false">IF(P479&lt;&gt;"", IF(COUNT(V479:Y479)=4, SUM(V479:Y479), "No"), "")</f>
        <v>No</v>
      </c>
      <c r="AA479" s="31" t="str">
        <f aca="false">IF(P479&lt;&gt;"", IF(COUNT(V479:X479)=3, SUM(V479:X479), "No"), "")</f>
        <v>No</v>
      </c>
      <c r="AB479" s="31" t="str">
        <f aca="false">IF(P479&lt;&gt;"", IF(COUNT(V479:W479)=2, SUM(V479:W479), "No"), "")</f>
        <v>No</v>
      </c>
      <c r="AC479" s="31" t="str">
        <f aca="false">Table4[[#This Row],[Club]]&amp;":"&amp;Table4[[#Headers],[Female]]</f>
        <v>:Female</v>
      </c>
    </row>
    <row r="480" customFormat="false" ht="15" hidden="false" customHeight="false" outlineLevel="0" collapsed="false">
      <c r="A480" s="22" t="n">
        <v>479</v>
      </c>
      <c r="B480" s="22" t="str">
        <f aca="false">IFERROR(VLOOKUP($A$1&amp;":"&amp;A480,'Finish order'!C:K,6,FALSE()),"")</f>
        <v/>
      </c>
      <c r="C480" s="22" t="str">
        <f aca="false">IFERROR(VLOOKUP(A$1&amp;":"&amp;A480,'Finish order'!$C:$K,9,FALSE()),"")</f>
        <v/>
      </c>
      <c r="D480" s="22" t="str">
        <f aca="false">IFERROR(VLOOKUP(A$1&amp;":"&amp;A480,'Finish order'!$C:$K,7,FALSE()),"")</f>
        <v/>
      </c>
      <c r="E480" s="30" t="str">
        <f aca="false">IFERROR(VLOOKUP($A$1&amp;":"&amp;A480,'Finish order'!C:K,5,FALSE()),"")</f>
        <v/>
      </c>
      <c r="F480" s="22" t="str">
        <f aca="false">IFERROR(VLOOKUP($A$1&amp;":"&amp;A480,'Finish order'!C:K,4,FALSE()),"")</f>
        <v/>
      </c>
      <c r="G480" s="31" t="str">
        <f aca="false" t="array" ref="G480:G480">IFERROR(SMALL(IF($D$2:$D1389=D480,$A$2:$A$911*1.001),1),"")</f>
        <v/>
      </c>
      <c r="H480" s="31" t="str">
        <f aca="false" t="array" ref="H480:H480">IFERROR(SMALL(IF($D$2:$D1389=D480,$A$2:$A$911*1.0001),2),"")</f>
        <v/>
      </c>
      <c r="I480" s="31" t="str">
        <f aca="false" t="array" ref="I480:I480">IFERROR(SMALL(IF($D$2:$D1389=D480,$A$2:$A$911*1.00001),3),"")</f>
        <v/>
      </c>
      <c r="J480" s="31" t="str">
        <f aca="false" t="array" ref="J480:J480">IFERROR(SMALL(IF($D$2:$D1389=D480,$A$2:$A$911*1.000001),4),"")</f>
        <v/>
      </c>
      <c r="K480" s="31" t="str">
        <f aca="false">IF(A480&lt;&gt;"", IF(COUNT(G480:J480)=4, SUM(G480:J480), "No"), "")</f>
        <v>No</v>
      </c>
      <c r="L480" s="31" t="str">
        <f aca="false">IF(A480&lt;&gt;"", IF(COUNT(G480:I480)=3, SUM(G480:I480), "No"), "")</f>
        <v>No</v>
      </c>
      <c r="M480" s="31" t="str">
        <f aca="false">IF(A480&lt;&gt;"", IF(COUNT(G480:H480)=2, SUM(G480:H480), "No"), "")</f>
        <v>No</v>
      </c>
      <c r="N480" s="31" t="str">
        <f aca="false">Table1[[#This Row],[Club]]&amp;":"&amp;Table1[[#Headers],[Male]]</f>
        <v>:Male</v>
      </c>
      <c r="P480" s="22" t="n">
        <v>479</v>
      </c>
      <c r="Q480" s="22" t="str">
        <f aca="false">IFERROR(VLOOKUP(P$1&amp;":"&amp;P480,'Finish order'!$C:$K,6,FALSE()),"")</f>
        <v/>
      </c>
      <c r="R480" s="22" t="str">
        <f aca="false">IFERROR(VLOOKUP(P$1&amp;":"&amp;P480,'Finish order'!$C:$K,9,FALSE()),"")</f>
        <v/>
      </c>
      <c r="S480" s="22" t="str">
        <f aca="false">IFERROR(VLOOKUP(P$1&amp;":"&amp;P480,'Finish order'!$C:$K,7,FALSE()),"")</f>
        <v/>
      </c>
      <c r="T480" s="30" t="str">
        <f aca="false">IFERROR(VLOOKUP(P$1&amp;":"&amp;P480,'Finish order'!$C:$K,5,FALSE()),"")</f>
        <v/>
      </c>
      <c r="U480" s="22" t="str">
        <f aca="false">IFERROR(VLOOKUP(P$1&amp;":"&amp;P480,'Finish order'!$C:$K,4,FALSE()),"")</f>
        <v/>
      </c>
      <c r="V480" s="31" t="str">
        <f aca="false" t="array" ref="V480:V480">IFERROR(SMALL(IF($S$2:$S1389=S480,$P$2:$P$911*1.001),1),"")</f>
        <v/>
      </c>
      <c r="W480" s="31" t="str">
        <f aca="false" t="array" ref="W480:W480">IFERROR(SMALL(IF($S$2:$S1389=S480,$P$2:$P$911*1.0001),2),"")</f>
        <v/>
      </c>
      <c r="X480" s="31" t="str">
        <f aca="false" t="array" ref="X480:X480">IFERROR(SMALL(IF($S$2:$S1389=S480,$P$2:$P$911*1.00001),3),"")</f>
        <v/>
      </c>
      <c r="Y480" s="31" t="str">
        <f aca="false" t="array" ref="Y480:Y480">IFERROR(SMALL(IF($S$2:$S1389=S480,$P$2:$P$911*1.000001),4),"")</f>
        <v/>
      </c>
      <c r="Z480" s="31" t="str">
        <f aca="false">IF(P480&lt;&gt;"", IF(COUNT(V480:Y480)=4, SUM(V480:Y480), "No"), "")</f>
        <v>No</v>
      </c>
      <c r="AA480" s="31" t="str">
        <f aca="false">IF(P480&lt;&gt;"", IF(COUNT(V480:X480)=3, SUM(V480:X480), "No"), "")</f>
        <v>No</v>
      </c>
      <c r="AB480" s="31" t="str">
        <f aca="false">IF(P480&lt;&gt;"", IF(COUNT(V480:W480)=2, SUM(V480:W480), "No"), "")</f>
        <v>No</v>
      </c>
      <c r="AC480" s="31" t="str">
        <f aca="false">Table4[[#This Row],[Club]]&amp;":"&amp;Table4[[#Headers],[Female]]</f>
        <v>:Female</v>
      </c>
    </row>
    <row r="481" customFormat="false" ht="15" hidden="false" customHeight="false" outlineLevel="0" collapsed="false">
      <c r="A481" s="22" t="n">
        <v>480</v>
      </c>
      <c r="B481" s="22" t="str">
        <f aca="false">IFERROR(VLOOKUP($A$1&amp;":"&amp;A481,'Finish order'!C:K,6,FALSE()),"")</f>
        <v/>
      </c>
      <c r="C481" s="22" t="str">
        <f aca="false">IFERROR(VLOOKUP(A$1&amp;":"&amp;A481,'Finish order'!$C:$K,9,FALSE()),"")</f>
        <v/>
      </c>
      <c r="D481" s="22" t="str">
        <f aca="false">IFERROR(VLOOKUP(A$1&amp;":"&amp;A481,'Finish order'!$C:$K,7,FALSE()),"")</f>
        <v/>
      </c>
      <c r="E481" s="30" t="str">
        <f aca="false">IFERROR(VLOOKUP($A$1&amp;":"&amp;A481,'Finish order'!C:K,5,FALSE()),"")</f>
        <v/>
      </c>
      <c r="F481" s="22" t="str">
        <f aca="false">IFERROR(VLOOKUP($A$1&amp;":"&amp;A481,'Finish order'!C:K,4,FALSE()),"")</f>
        <v/>
      </c>
      <c r="G481" s="31" t="str">
        <f aca="false" t="array" ref="G481:G481">IFERROR(SMALL(IF($D$2:$D1390=D481,$A$2:$A$911*1.001),1),"")</f>
        <v/>
      </c>
      <c r="H481" s="31" t="str">
        <f aca="false" t="array" ref="H481:H481">IFERROR(SMALL(IF($D$2:$D1390=D481,$A$2:$A$911*1.0001),2),"")</f>
        <v/>
      </c>
      <c r="I481" s="31" t="str">
        <f aca="false" t="array" ref="I481:I481">IFERROR(SMALL(IF($D$2:$D1390=D481,$A$2:$A$911*1.00001),3),"")</f>
        <v/>
      </c>
      <c r="J481" s="31" t="str">
        <f aca="false" t="array" ref="J481:J481">IFERROR(SMALL(IF($D$2:$D1390=D481,$A$2:$A$911*1.000001),4),"")</f>
        <v/>
      </c>
      <c r="K481" s="31" t="str">
        <f aca="false">IF(A481&lt;&gt;"", IF(COUNT(G481:J481)=4, SUM(G481:J481), "No"), "")</f>
        <v>No</v>
      </c>
      <c r="L481" s="31" t="str">
        <f aca="false">IF(A481&lt;&gt;"", IF(COUNT(G481:I481)=3, SUM(G481:I481), "No"), "")</f>
        <v>No</v>
      </c>
      <c r="M481" s="31" t="str">
        <f aca="false">IF(A481&lt;&gt;"", IF(COUNT(G481:H481)=2, SUM(G481:H481), "No"), "")</f>
        <v>No</v>
      </c>
      <c r="N481" s="31" t="str">
        <f aca="false">Table1[[#This Row],[Club]]&amp;":"&amp;Table1[[#Headers],[Male]]</f>
        <v>:Male</v>
      </c>
      <c r="P481" s="22" t="n">
        <v>480</v>
      </c>
      <c r="Q481" s="22" t="str">
        <f aca="false">IFERROR(VLOOKUP(P$1&amp;":"&amp;P481,'Finish order'!$C:$K,6,FALSE()),"")</f>
        <v/>
      </c>
      <c r="R481" s="22" t="str">
        <f aca="false">IFERROR(VLOOKUP(P$1&amp;":"&amp;P481,'Finish order'!$C:$K,9,FALSE()),"")</f>
        <v/>
      </c>
      <c r="S481" s="22" t="str">
        <f aca="false">IFERROR(VLOOKUP(P$1&amp;":"&amp;P481,'Finish order'!$C:$K,7,FALSE()),"")</f>
        <v/>
      </c>
      <c r="T481" s="30" t="str">
        <f aca="false">IFERROR(VLOOKUP(P$1&amp;":"&amp;P481,'Finish order'!$C:$K,5,FALSE()),"")</f>
        <v/>
      </c>
      <c r="U481" s="22" t="str">
        <f aca="false">IFERROR(VLOOKUP(P$1&amp;":"&amp;P481,'Finish order'!$C:$K,4,FALSE()),"")</f>
        <v/>
      </c>
      <c r="V481" s="31" t="str">
        <f aca="false" t="array" ref="V481:V481">IFERROR(SMALL(IF($S$2:$S1390=S481,$P$2:$P$911*1.001),1),"")</f>
        <v/>
      </c>
      <c r="W481" s="31" t="str">
        <f aca="false" t="array" ref="W481:W481">IFERROR(SMALL(IF($S$2:$S1390=S481,$P$2:$P$911*1.0001),2),"")</f>
        <v/>
      </c>
      <c r="X481" s="31" t="str">
        <f aca="false" t="array" ref="X481:X481">IFERROR(SMALL(IF($S$2:$S1390=S481,$P$2:$P$911*1.00001),3),"")</f>
        <v/>
      </c>
      <c r="Y481" s="31" t="str">
        <f aca="false" t="array" ref="Y481:Y481">IFERROR(SMALL(IF($S$2:$S1390=S481,$P$2:$P$911*1.000001),4),"")</f>
        <v/>
      </c>
      <c r="Z481" s="31" t="str">
        <f aca="false">IF(P481&lt;&gt;"", IF(COUNT(V481:Y481)=4, SUM(V481:Y481), "No"), "")</f>
        <v>No</v>
      </c>
      <c r="AA481" s="31" t="str">
        <f aca="false">IF(P481&lt;&gt;"", IF(COUNT(V481:X481)=3, SUM(V481:X481), "No"), "")</f>
        <v>No</v>
      </c>
      <c r="AB481" s="31" t="str">
        <f aca="false">IF(P481&lt;&gt;"", IF(COUNT(V481:W481)=2, SUM(V481:W481), "No"), "")</f>
        <v>No</v>
      </c>
      <c r="AC481" s="31" t="str">
        <f aca="false">Table4[[#This Row],[Club]]&amp;":"&amp;Table4[[#Headers],[Female]]</f>
        <v>:Female</v>
      </c>
    </row>
    <row r="482" customFormat="false" ht="15" hidden="false" customHeight="false" outlineLevel="0" collapsed="false">
      <c r="A482" s="22" t="n">
        <v>481</v>
      </c>
      <c r="B482" s="22" t="str">
        <f aca="false">IFERROR(VLOOKUP($A$1&amp;":"&amp;A482,'Finish order'!C:K,6,FALSE()),"")</f>
        <v/>
      </c>
      <c r="C482" s="22" t="str">
        <f aca="false">IFERROR(VLOOKUP(A$1&amp;":"&amp;A482,'Finish order'!$C:$K,9,FALSE()),"")</f>
        <v/>
      </c>
      <c r="D482" s="22" t="str">
        <f aca="false">IFERROR(VLOOKUP(A$1&amp;":"&amp;A482,'Finish order'!$C:$K,7,FALSE()),"")</f>
        <v/>
      </c>
      <c r="E482" s="30" t="str">
        <f aca="false">IFERROR(VLOOKUP($A$1&amp;":"&amp;A482,'Finish order'!C:K,5,FALSE()),"")</f>
        <v/>
      </c>
      <c r="F482" s="22" t="str">
        <f aca="false">IFERROR(VLOOKUP($A$1&amp;":"&amp;A482,'Finish order'!C:K,4,FALSE()),"")</f>
        <v/>
      </c>
      <c r="G482" s="31" t="str">
        <f aca="false" t="array" ref="G482:G482">IFERROR(SMALL(IF($D$2:$D1391=D482,$A$2:$A$911*1.001),1),"")</f>
        <v/>
      </c>
      <c r="H482" s="31" t="str">
        <f aca="false" t="array" ref="H482:H482">IFERROR(SMALL(IF($D$2:$D1391=D482,$A$2:$A$911*1.0001),2),"")</f>
        <v/>
      </c>
      <c r="I482" s="31" t="str">
        <f aca="false" t="array" ref="I482:I482">IFERROR(SMALL(IF($D$2:$D1391=D482,$A$2:$A$911*1.00001),3),"")</f>
        <v/>
      </c>
      <c r="J482" s="31" t="str">
        <f aca="false" t="array" ref="J482:J482">IFERROR(SMALL(IF($D$2:$D1391=D482,$A$2:$A$911*1.000001),4),"")</f>
        <v/>
      </c>
      <c r="K482" s="31" t="str">
        <f aca="false">IF(A482&lt;&gt;"", IF(COUNT(G482:J482)=4, SUM(G482:J482), "No"), "")</f>
        <v>No</v>
      </c>
      <c r="L482" s="31" t="str">
        <f aca="false">IF(A482&lt;&gt;"", IF(COUNT(G482:I482)=3, SUM(G482:I482), "No"), "")</f>
        <v>No</v>
      </c>
      <c r="M482" s="31" t="str">
        <f aca="false">IF(A482&lt;&gt;"", IF(COUNT(G482:H482)=2, SUM(G482:H482), "No"), "")</f>
        <v>No</v>
      </c>
      <c r="N482" s="31" t="str">
        <f aca="false">Table1[[#This Row],[Club]]&amp;":"&amp;Table1[[#Headers],[Male]]</f>
        <v>:Male</v>
      </c>
      <c r="P482" s="22" t="n">
        <v>481</v>
      </c>
      <c r="Q482" s="22" t="str">
        <f aca="false">IFERROR(VLOOKUP(P$1&amp;":"&amp;P482,'Finish order'!$C:$K,6,FALSE()),"")</f>
        <v/>
      </c>
      <c r="R482" s="22" t="str">
        <f aca="false">IFERROR(VLOOKUP(P$1&amp;":"&amp;P482,'Finish order'!$C:$K,9,FALSE()),"")</f>
        <v/>
      </c>
      <c r="S482" s="22" t="str">
        <f aca="false">IFERROR(VLOOKUP(P$1&amp;":"&amp;P482,'Finish order'!$C:$K,7,FALSE()),"")</f>
        <v/>
      </c>
      <c r="T482" s="30" t="str">
        <f aca="false">IFERROR(VLOOKUP(P$1&amp;":"&amp;P482,'Finish order'!$C:$K,5,FALSE()),"")</f>
        <v/>
      </c>
      <c r="U482" s="22" t="str">
        <f aca="false">IFERROR(VLOOKUP(P$1&amp;":"&amp;P482,'Finish order'!$C:$K,4,FALSE()),"")</f>
        <v/>
      </c>
      <c r="V482" s="31" t="str">
        <f aca="false" t="array" ref="V482:V482">IFERROR(SMALL(IF($S$2:$S1391=S482,$P$2:$P$911*1.001),1),"")</f>
        <v/>
      </c>
      <c r="W482" s="31" t="str">
        <f aca="false" t="array" ref="W482:W482">IFERROR(SMALL(IF($S$2:$S1391=S482,$P$2:$P$911*1.0001),2),"")</f>
        <v/>
      </c>
      <c r="X482" s="31" t="str">
        <f aca="false" t="array" ref="X482:X482">IFERROR(SMALL(IF($S$2:$S1391=S482,$P$2:$P$911*1.00001),3),"")</f>
        <v/>
      </c>
      <c r="Y482" s="31" t="str">
        <f aca="false" t="array" ref="Y482:Y482">IFERROR(SMALL(IF($S$2:$S1391=S482,$P$2:$P$911*1.000001),4),"")</f>
        <v/>
      </c>
      <c r="Z482" s="31" t="str">
        <f aca="false">IF(P482&lt;&gt;"", IF(COUNT(V482:Y482)=4, SUM(V482:Y482), "No"), "")</f>
        <v>No</v>
      </c>
      <c r="AA482" s="31" t="str">
        <f aca="false">IF(P482&lt;&gt;"", IF(COUNT(V482:X482)=3, SUM(V482:X482), "No"), "")</f>
        <v>No</v>
      </c>
      <c r="AB482" s="31" t="str">
        <f aca="false">IF(P482&lt;&gt;"", IF(COUNT(V482:W482)=2, SUM(V482:W482), "No"), "")</f>
        <v>No</v>
      </c>
      <c r="AC482" s="31" t="str">
        <f aca="false">Table4[[#This Row],[Club]]&amp;":"&amp;Table4[[#Headers],[Female]]</f>
        <v>:Female</v>
      </c>
    </row>
    <row r="483" customFormat="false" ht="15" hidden="false" customHeight="false" outlineLevel="0" collapsed="false">
      <c r="A483" s="22" t="n">
        <v>482</v>
      </c>
      <c r="B483" s="22" t="str">
        <f aca="false">IFERROR(VLOOKUP($A$1&amp;":"&amp;A483,'Finish order'!C:K,6,FALSE()),"")</f>
        <v/>
      </c>
      <c r="C483" s="22" t="str">
        <f aca="false">IFERROR(VLOOKUP(A$1&amp;":"&amp;A483,'Finish order'!$C:$K,9,FALSE()),"")</f>
        <v/>
      </c>
      <c r="D483" s="22" t="str">
        <f aca="false">IFERROR(VLOOKUP(A$1&amp;":"&amp;A483,'Finish order'!$C:$K,7,FALSE()),"")</f>
        <v/>
      </c>
      <c r="E483" s="30" t="str">
        <f aca="false">IFERROR(VLOOKUP($A$1&amp;":"&amp;A483,'Finish order'!C:K,5,FALSE()),"")</f>
        <v/>
      </c>
      <c r="F483" s="22" t="str">
        <f aca="false">IFERROR(VLOOKUP($A$1&amp;":"&amp;A483,'Finish order'!C:K,4,FALSE()),"")</f>
        <v/>
      </c>
      <c r="G483" s="31" t="str">
        <f aca="false" t="array" ref="G483:G483">IFERROR(SMALL(IF($D$2:$D1392=D483,$A$2:$A$911*1.001),1),"")</f>
        <v/>
      </c>
      <c r="H483" s="31" t="str">
        <f aca="false" t="array" ref="H483:H483">IFERROR(SMALL(IF($D$2:$D1392=D483,$A$2:$A$911*1.0001),2),"")</f>
        <v/>
      </c>
      <c r="I483" s="31" t="str">
        <f aca="false" t="array" ref="I483:I483">IFERROR(SMALL(IF($D$2:$D1392=D483,$A$2:$A$911*1.00001),3),"")</f>
        <v/>
      </c>
      <c r="J483" s="31" t="str">
        <f aca="false" t="array" ref="J483:J483">IFERROR(SMALL(IF($D$2:$D1392=D483,$A$2:$A$911*1.000001),4),"")</f>
        <v/>
      </c>
      <c r="K483" s="31" t="str">
        <f aca="false">IF(A483&lt;&gt;"", IF(COUNT(G483:J483)=4, SUM(G483:J483), "No"), "")</f>
        <v>No</v>
      </c>
      <c r="L483" s="31" t="str">
        <f aca="false">IF(A483&lt;&gt;"", IF(COUNT(G483:I483)=3, SUM(G483:I483), "No"), "")</f>
        <v>No</v>
      </c>
      <c r="M483" s="31" t="str">
        <f aca="false">IF(A483&lt;&gt;"", IF(COUNT(G483:H483)=2, SUM(G483:H483), "No"), "")</f>
        <v>No</v>
      </c>
      <c r="N483" s="31" t="str">
        <f aca="false">Table1[[#This Row],[Club]]&amp;":"&amp;Table1[[#Headers],[Male]]</f>
        <v>:Male</v>
      </c>
      <c r="P483" s="22" t="n">
        <v>482</v>
      </c>
      <c r="Q483" s="22" t="str">
        <f aca="false">IFERROR(VLOOKUP(P$1&amp;":"&amp;P483,'Finish order'!$C:$K,6,FALSE()),"")</f>
        <v/>
      </c>
      <c r="R483" s="22" t="str">
        <f aca="false">IFERROR(VLOOKUP(P$1&amp;":"&amp;P483,'Finish order'!$C:$K,9,FALSE()),"")</f>
        <v/>
      </c>
      <c r="S483" s="22" t="str">
        <f aca="false">IFERROR(VLOOKUP(P$1&amp;":"&amp;P483,'Finish order'!$C:$K,7,FALSE()),"")</f>
        <v/>
      </c>
      <c r="T483" s="30" t="str">
        <f aca="false">IFERROR(VLOOKUP(P$1&amp;":"&amp;P483,'Finish order'!$C:$K,5,FALSE()),"")</f>
        <v/>
      </c>
      <c r="U483" s="22" t="str">
        <f aca="false">IFERROR(VLOOKUP(P$1&amp;":"&amp;P483,'Finish order'!$C:$K,4,FALSE()),"")</f>
        <v/>
      </c>
      <c r="V483" s="31" t="str">
        <f aca="false" t="array" ref="V483:V483">IFERROR(SMALL(IF($S$2:$S1392=S483,$P$2:$P$911*1.001),1),"")</f>
        <v/>
      </c>
      <c r="W483" s="31" t="str">
        <f aca="false" t="array" ref="W483:W483">IFERROR(SMALL(IF($S$2:$S1392=S483,$P$2:$P$911*1.0001),2),"")</f>
        <v/>
      </c>
      <c r="X483" s="31" t="str">
        <f aca="false" t="array" ref="X483:X483">IFERROR(SMALL(IF($S$2:$S1392=S483,$P$2:$P$911*1.00001),3),"")</f>
        <v/>
      </c>
      <c r="Y483" s="31" t="str">
        <f aca="false" t="array" ref="Y483:Y483">IFERROR(SMALL(IF($S$2:$S1392=S483,$P$2:$P$911*1.000001),4),"")</f>
        <v/>
      </c>
      <c r="Z483" s="31" t="str">
        <f aca="false">IF(P483&lt;&gt;"", IF(COUNT(V483:Y483)=4, SUM(V483:Y483), "No"), "")</f>
        <v>No</v>
      </c>
      <c r="AA483" s="31" t="str">
        <f aca="false">IF(P483&lt;&gt;"", IF(COUNT(V483:X483)=3, SUM(V483:X483), "No"), "")</f>
        <v>No</v>
      </c>
      <c r="AB483" s="31" t="str">
        <f aca="false">IF(P483&lt;&gt;"", IF(COUNT(V483:W483)=2, SUM(V483:W483), "No"), "")</f>
        <v>No</v>
      </c>
      <c r="AC483" s="31" t="str">
        <f aca="false">Table4[[#This Row],[Club]]&amp;":"&amp;Table4[[#Headers],[Female]]</f>
        <v>:Female</v>
      </c>
    </row>
    <row r="484" customFormat="false" ht="15" hidden="false" customHeight="false" outlineLevel="0" collapsed="false">
      <c r="A484" s="22" t="n">
        <v>483</v>
      </c>
      <c r="B484" s="22" t="str">
        <f aca="false">IFERROR(VLOOKUP($A$1&amp;":"&amp;A484,'Finish order'!C:K,6,FALSE()),"")</f>
        <v/>
      </c>
      <c r="C484" s="22" t="str">
        <f aca="false">IFERROR(VLOOKUP(A$1&amp;":"&amp;A484,'Finish order'!$C:$K,9,FALSE()),"")</f>
        <v/>
      </c>
      <c r="D484" s="22" t="str">
        <f aca="false">IFERROR(VLOOKUP(A$1&amp;":"&amp;A484,'Finish order'!$C:$K,7,FALSE()),"")</f>
        <v/>
      </c>
      <c r="E484" s="30" t="str">
        <f aca="false">IFERROR(VLOOKUP($A$1&amp;":"&amp;A484,'Finish order'!C:K,5,FALSE()),"")</f>
        <v/>
      </c>
      <c r="F484" s="22" t="str">
        <f aca="false">IFERROR(VLOOKUP($A$1&amp;":"&amp;A484,'Finish order'!C:K,4,FALSE()),"")</f>
        <v/>
      </c>
      <c r="G484" s="31" t="str">
        <f aca="false" t="array" ref="G484:G484">IFERROR(SMALL(IF($D$2:$D1393=D484,$A$2:$A$911*1.001),1),"")</f>
        <v/>
      </c>
      <c r="H484" s="31" t="str">
        <f aca="false" t="array" ref="H484:H484">IFERROR(SMALL(IF($D$2:$D1393=D484,$A$2:$A$911*1.0001),2),"")</f>
        <v/>
      </c>
      <c r="I484" s="31" t="str">
        <f aca="false" t="array" ref="I484:I484">IFERROR(SMALL(IF($D$2:$D1393=D484,$A$2:$A$911*1.00001),3),"")</f>
        <v/>
      </c>
      <c r="J484" s="31" t="str">
        <f aca="false" t="array" ref="J484:J484">IFERROR(SMALL(IF($D$2:$D1393=D484,$A$2:$A$911*1.000001),4),"")</f>
        <v/>
      </c>
      <c r="K484" s="31" t="str">
        <f aca="false">IF(A484&lt;&gt;"", IF(COUNT(G484:J484)=4, SUM(G484:J484), "No"), "")</f>
        <v>No</v>
      </c>
      <c r="L484" s="31" t="str">
        <f aca="false">IF(A484&lt;&gt;"", IF(COUNT(G484:I484)=3, SUM(G484:I484), "No"), "")</f>
        <v>No</v>
      </c>
      <c r="M484" s="31" t="str">
        <f aca="false">IF(A484&lt;&gt;"", IF(COUNT(G484:H484)=2, SUM(G484:H484), "No"), "")</f>
        <v>No</v>
      </c>
      <c r="N484" s="31" t="str">
        <f aca="false">Table1[[#This Row],[Club]]&amp;":"&amp;Table1[[#Headers],[Male]]</f>
        <v>:Male</v>
      </c>
      <c r="P484" s="22" t="n">
        <v>483</v>
      </c>
      <c r="Q484" s="22" t="str">
        <f aca="false">IFERROR(VLOOKUP(P$1&amp;":"&amp;P484,'Finish order'!$C:$K,6,FALSE()),"")</f>
        <v/>
      </c>
      <c r="R484" s="22" t="str">
        <f aca="false">IFERROR(VLOOKUP(P$1&amp;":"&amp;P484,'Finish order'!$C:$K,9,FALSE()),"")</f>
        <v/>
      </c>
      <c r="S484" s="22" t="str">
        <f aca="false">IFERROR(VLOOKUP(P$1&amp;":"&amp;P484,'Finish order'!$C:$K,7,FALSE()),"")</f>
        <v/>
      </c>
      <c r="T484" s="30" t="str">
        <f aca="false">IFERROR(VLOOKUP(P$1&amp;":"&amp;P484,'Finish order'!$C:$K,5,FALSE()),"")</f>
        <v/>
      </c>
      <c r="U484" s="22" t="str">
        <f aca="false">IFERROR(VLOOKUP(P$1&amp;":"&amp;P484,'Finish order'!$C:$K,4,FALSE()),"")</f>
        <v/>
      </c>
      <c r="V484" s="31" t="str">
        <f aca="false" t="array" ref="V484:V484">IFERROR(SMALL(IF($S$2:$S1393=S484,$P$2:$P$911*1.001),1),"")</f>
        <v/>
      </c>
      <c r="W484" s="31" t="str">
        <f aca="false" t="array" ref="W484:W484">IFERROR(SMALL(IF($S$2:$S1393=S484,$P$2:$P$911*1.0001),2),"")</f>
        <v/>
      </c>
      <c r="X484" s="31" t="str">
        <f aca="false" t="array" ref="X484:X484">IFERROR(SMALL(IF($S$2:$S1393=S484,$P$2:$P$911*1.00001),3),"")</f>
        <v/>
      </c>
      <c r="Y484" s="31" t="str">
        <f aca="false" t="array" ref="Y484:Y484">IFERROR(SMALL(IF($S$2:$S1393=S484,$P$2:$P$911*1.000001),4),"")</f>
        <v/>
      </c>
      <c r="Z484" s="31" t="str">
        <f aca="false">IF(P484&lt;&gt;"", IF(COUNT(V484:Y484)=4, SUM(V484:Y484), "No"), "")</f>
        <v>No</v>
      </c>
      <c r="AA484" s="31" t="str">
        <f aca="false">IF(P484&lt;&gt;"", IF(COUNT(V484:X484)=3, SUM(V484:X484), "No"), "")</f>
        <v>No</v>
      </c>
      <c r="AB484" s="31" t="str">
        <f aca="false">IF(P484&lt;&gt;"", IF(COUNT(V484:W484)=2, SUM(V484:W484), "No"), "")</f>
        <v>No</v>
      </c>
      <c r="AC484" s="31" t="str">
        <f aca="false">Table4[[#This Row],[Club]]&amp;":"&amp;Table4[[#Headers],[Female]]</f>
        <v>:Female</v>
      </c>
    </row>
    <row r="485" customFormat="false" ht="15" hidden="false" customHeight="false" outlineLevel="0" collapsed="false">
      <c r="A485" s="22" t="n">
        <v>484</v>
      </c>
      <c r="B485" s="22" t="str">
        <f aca="false">IFERROR(VLOOKUP($A$1&amp;":"&amp;A485,'Finish order'!C:K,6,FALSE()),"")</f>
        <v/>
      </c>
      <c r="C485" s="22" t="str">
        <f aca="false">IFERROR(VLOOKUP(A$1&amp;":"&amp;A485,'Finish order'!$C:$K,9,FALSE()),"")</f>
        <v/>
      </c>
      <c r="D485" s="22" t="str">
        <f aca="false">IFERROR(VLOOKUP(A$1&amp;":"&amp;A485,'Finish order'!$C:$K,7,FALSE()),"")</f>
        <v/>
      </c>
      <c r="E485" s="30" t="str">
        <f aca="false">IFERROR(VLOOKUP($A$1&amp;":"&amp;A485,'Finish order'!C:K,5,FALSE()),"")</f>
        <v/>
      </c>
      <c r="F485" s="22" t="str">
        <f aca="false">IFERROR(VLOOKUP($A$1&amp;":"&amp;A485,'Finish order'!C:K,4,FALSE()),"")</f>
        <v/>
      </c>
      <c r="G485" s="31" t="str">
        <f aca="false" t="array" ref="G485:G485">IFERROR(SMALL(IF($D$2:$D1394=D485,$A$2:$A$911*1.001),1),"")</f>
        <v/>
      </c>
      <c r="H485" s="31" t="str">
        <f aca="false" t="array" ref="H485:H485">IFERROR(SMALL(IF($D$2:$D1394=D485,$A$2:$A$911*1.0001),2),"")</f>
        <v/>
      </c>
      <c r="I485" s="31" t="str">
        <f aca="false" t="array" ref="I485:I485">IFERROR(SMALL(IF($D$2:$D1394=D485,$A$2:$A$911*1.00001),3),"")</f>
        <v/>
      </c>
      <c r="J485" s="31" t="str">
        <f aca="false" t="array" ref="J485:J485">IFERROR(SMALL(IF($D$2:$D1394=D485,$A$2:$A$911*1.000001),4),"")</f>
        <v/>
      </c>
      <c r="K485" s="31" t="str">
        <f aca="false">IF(A485&lt;&gt;"", IF(COUNT(G485:J485)=4, SUM(G485:J485), "No"), "")</f>
        <v>No</v>
      </c>
      <c r="L485" s="31" t="str">
        <f aca="false">IF(A485&lt;&gt;"", IF(COUNT(G485:I485)=3, SUM(G485:I485), "No"), "")</f>
        <v>No</v>
      </c>
      <c r="M485" s="31" t="str">
        <f aca="false">IF(A485&lt;&gt;"", IF(COUNT(G485:H485)=2, SUM(G485:H485), "No"), "")</f>
        <v>No</v>
      </c>
      <c r="N485" s="31" t="str">
        <f aca="false">Table1[[#This Row],[Club]]&amp;":"&amp;Table1[[#Headers],[Male]]</f>
        <v>:Male</v>
      </c>
      <c r="P485" s="22" t="n">
        <v>484</v>
      </c>
      <c r="Q485" s="22" t="str">
        <f aca="false">IFERROR(VLOOKUP(P$1&amp;":"&amp;P485,'Finish order'!$C:$K,6,FALSE()),"")</f>
        <v/>
      </c>
      <c r="R485" s="22" t="str">
        <f aca="false">IFERROR(VLOOKUP(P$1&amp;":"&amp;P485,'Finish order'!$C:$K,9,FALSE()),"")</f>
        <v/>
      </c>
      <c r="S485" s="22" t="str">
        <f aca="false">IFERROR(VLOOKUP(P$1&amp;":"&amp;P485,'Finish order'!$C:$K,7,FALSE()),"")</f>
        <v/>
      </c>
      <c r="T485" s="30" t="str">
        <f aca="false">IFERROR(VLOOKUP(P$1&amp;":"&amp;P485,'Finish order'!$C:$K,5,FALSE()),"")</f>
        <v/>
      </c>
      <c r="U485" s="22" t="str">
        <f aca="false">IFERROR(VLOOKUP(P$1&amp;":"&amp;P485,'Finish order'!$C:$K,4,FALSE()),"")</f>
        <v/>
      </c>
      <c r="V485" s="31" t="str">
        <f aca="false" t="array" ref="V485:V485">IFERROR(SMALL(IF($S$2:$S1394=S485,$P$2:$P$911*1.001),1),"")</f>
        <v/>
      </c>
      <c r="W485" s="31" t="str">
        <f aca="false" t="array" ref="W485:W485">IFERROR(SMALL(IF($S$2:$S1394=S485,$P$2:$P$911*1.0001),2),"")</f>
        <v/>
      </c>
      <c r="X485" s="31" t="str">
        <f aca="false" t="array" ref="X485:X485">IFERROR(SMALL(IF($S$2:$S1394=S485,$P$2:$P$911*1.00001),3),"")</f>
        <v/>
      </c>
      <c r="Y485" s="31" t="str">
        <f aca="false" t="array" ref="Y485:Y485">IFERROR(SMALL(IF($S$2:$S1394=S485,$P$2:$P$911*1.000001),4),"")</f>
        <v/>
      </c>
      <c r="Z485" s="31" t="str">
        <f aca="false">IF(P485&lt;&gt;"", IF(COUNT(V485:Y485)=4, SUM(V485:Y485), "No"), "")</f>
        <v>No</v>
      </c>
      <c r="AA485" s="31" t="str">
        <f aca="false">IF(P485&lt;&gt;"", IF(COUNT(V485:X485)=3, SUM(V485:X485), "No"), "")</f>
        <v>No</v>
      </c>
      <c r="AB485" s="31" t="str">
        <f aca="false">IF(P485&lt;&gt;"", IF(COUNT(V485:W485)=2, SUM(V485:W485), "No"), "")</f>
        <v>No</v>
      </c>
      <c r="AC485" s="31" t="str">
        <f aca="false">Table4[[#This Row],[Club]]&amp;":"&amp;Table4[[#Headers],[Female]]</f>
        <v>:Female</v>
      </c>
    </row>
    <row r="486" customFormat="false" ht="15" hidden="false" customHeight="false" outlineLevel="0" collapsed="false">
      <c r="A486" s="22" t="n">
        <v>485</v>
      </c>
      <c r="B486" s="22" t="str">
        <f aca="false">IFERROR(VLOOKUP($A$1&amp;":"&amp;A486,'Finish order'!C:K,6,FALSE()),"")</f>
        <v/>
      </c>
      <c r="C486" s="22" t="str">
        <f aca="false">IFERROR(VLOOKUP(A$1&amp;":"&amp;A486,'Finish order'!$C:$K,9,FALSE()),"")</f>
        <v/>
      </c>
      <c r="D486" s="22" t="str">
        <f aca="false">IFERROR(VLOOKUP(A$1&amp;":"&amp;A486,'Finish order'!$C:$K,7,FALSE()),"")</f>
        <v/>
      </c>
      <c r="E486" s="30" t="str">
        <f aca="false">IFERROR(VLOOKUP($A$1&amp;":"&amp;A486,'Finish order'!C:K,5,FALSE()),"")</f>
        <v/>
      </c>
      <c r="F486" s="22" t="str">
        <f aca="false">IFERROR(VLOOKUP($A$1&amp;":"&amp;A486,'Finish order'!C:K,4,FALSE()),"")</f>
        <v/>
      </c>
      <c r="G486" s="31" t="str">
        <f aca="false" t="array" ref="G486:G486">IFERROR(SMALL(IF($D$2:$D1395=D486,$A$2:$A$911*1.001),1),"")</f>
        <v/>
      </c>
      <c r="H486" s="31" t="str">
        <f aca="false" t="array" ref="H486:H486">IFERROR(SMALL(IF($D$2:$D1395=D486,$A$2:$A$911*1.0001),2),"")</f>
        <v/>
      </c>
      <c r="I486" s="31" t="str">
        <f aca="false" t="array" ref="I486:I486">IFERROR(SMALL(IF($D$2:$D1395=D486,$A$2:$A$911*1.00001),3),"")</f>
        <v/>
      </c>
      <c r="J486" s="31" t="str">
        <f aca="false" t="array" ref="J486:J486">IFERROR(SMALL(IF($D$2:$D1395=D486,$A$2:$A$911*1.000001),4),"")</f>
        <v/>
      </c>
      <c r="K486" s="31" t="str">
        <f aca="false">IF(A486&lt;&gt;"", IF(COUNT(G486:J486)=4, SUM(G486:J486), "No"), "")</f>
        <v>No</v>
      </c>
      <c r="L486" s="31" t="str">
        <f aca="false">IF(A486&lt;&gt;"", IF(COUNT(G486:I486)=3, SUM(G486:I486), "No"), "")</f>
        <v>No</v>
      </c>
      <c r="M486" s="31" t="str">
        <f aca="false">IF(A486&lt;&gt;"", IF(COUNT(G486:H486)=2, SUM(G486:H486), "No"), "")</f>
        <v>No</v>
      </c>
      <c r="N486" s="31" t="str">
        <f aca="false">Table1[[#This Row],[Club]]&amp;":"&amp;Table1[[#Headers],[Male]]</f>
        <v>:Male</v>
      </c>
      <c r="P486" s="22" t="n">
        <v>485</v>
      </c>
      <c r="Q486" s="22" t="str">
        <f aca="false">IFERROR(VLOOKUP(P$1&amp;":"&amp;P486,'Finish order'!$C:$K,6,FALSE()),"")</f>
        <v/>
      </c>
      <c r="R486" s="22" t="str">
        <f aca="false">IFERROR(VLOOKUP(P$1&amp;":"&amp;P486,'Finish order'!$C:$K,9,FALSE()),"")</f>
        <v/>
      </c>
      <c r="S486" s="22" t="str">
        <f aca="false">IFERROR(VLOOKUP(P$1&amp;":"&amp;P486,'Finish order'!$C:$K,7,FALSE()),"")</f>
        <v/>
      </c>
      <c r="T486" s="30" t="str">
        <f aca="false">IFERROR(VLOOKUP(P$1&amp;":"&amp;P486,'Finish order'!$C:$K,5,FALSE()),"")</f>
        <v/>
      </c>
      <c r="U486" s="22" t="str">
        <f aca="false">IFERROR(VLOOKUP(P$1&amp;":"&amp;P486,'Finish order'!$C:$K,4,FALSE()),"")</f>
        <v/>
      </c>
      <c r="V486" s="31" t="str">
        <f aca="false" t="array" ref="V486:V486">IFERROR(SMALL(IF($S$2:$S1395=S486,$P$2:$P$911*1.001),1),"")</f>
        <v/>
      </c>
      <c r="W486" s="31" t="str">
        <f aca="false" t="array" ref="W486:W486">IFERROR(SMALL(IF($S$2:$S1395=S486,$P$2:$P$911*1.0001),2),"")</f>
        <v/>
      </c>
      <c r="X486" s="31" t="str">
        <f aca="false" t="array" ref="X486:X486">IFERROR(SMALL(IF($S$2:$S1395=S486,$P$2:$P$911*1.00001),3),"")</f>
        <v/>
      </c>
      <c r="Y486" s="31" t="str">
        <f aca="false" t="array" ref="Y486:Y486">IFERROR(SMALL(IF($S$2:$S1395=S486,$P$2:$P$911*1.000001),4),"")</f>
        <v/>
      </c>
      <c r="Z486" s="31" t="str">
        <f aca="false">IF(P486&lt;&gt;"", IF(COUNT(V486:Y486)=4, SUM(V486:Y486), "No"), "")</f>
        <v>No</v>
      </c>
      <c r="AA486" s="31" t="str">
        <f aca="false">IF(P486&lt;&gt;"", IF(COUNT(V486:X486)=3, SUM(V486:X486), "No"), "")</f>
        <v>No</v>
      </c>
      <c r="AB486" s="31" t="str">
        <f aca="false">IF(P486&lt;&gt;"", IF(COUNT(V486:W486)=2, SUM(V486:W486), "No"), "")</f>
        <v>No</v>
      </c>
      <c r="AC486" s="31" t="str">
        <f aca="false">Table4[[#This Row],[Club]]&amp;":"&amp;Table4[[#Headers],[Female]]</f>
        <v>:Female</v>
      </c>
    </row>
    <row r="487" customFormat="false" ht="15" hidden="false" customHeight="false" outlineLevel="0" collapsed="false">
      <c r="A487" s="22" t="n">
        <v>486</v>
      </c>
      <c r="B487" s="22" t="str">
        <f aca="false">IFERROR(VLOOKUP($A$1&amp;":"&amp;A487,'Finish order'!C:K,6,FALSE()),"")</f>
        <v/>
      </c>
      <c r="C487" s="22" t="str">
        <f aca="false">IFERROR(VLOOKUP(A$1&amp;":"&amp;A487,'Finish order'!$C:$K,9,FALSE()),"")</f>
        <v/>
      </c>
      <c r="D487" s="22" t="str">
        <f aca="false">IFERROR(VLOOKUP(A$1&amp;":"&amp;A487,'Finish order'!$C:$K,7,FALSE()),"")</f>
        <v/>
      </c>
      <c r="E487" s="30" t="str">
        <f aca="false">IFERROR(VLOOKUP($A$1&amp;":"&amp;A487,'Finish order'!C:K,5,FALSE()),"")</f>
        <v/>
      </c>
      <c r="F487" s="22" t="str">
        <f aca="false">IFERROR(VLOOKUP($A$1&amp;":"&amp;A487,'Finish order'!C:K,4,FALSE()),"")</f>
        <v/>
      </c>
      <c r="G487" s="31" t="str">
        <f aca="false" t="array" ref="G487:G487">IFERROR(SMALL(IF($D$2:$D1396=D487,$A$2:$A$911*1.001),1),"")</f>
        <v/>
      </c>
      <c r="H487" s="31" t="str">
        <f aca="false" t="array" ref="H487:H487">IFERROR(SMALL(IF($D$2:$D1396=D487,$A$2:$A$911*1.0001),2),"")</f>
        <v/>
      </c>
      <c r="I487" s="31" t="str">
        <f aca="false" t="array" ref="I487:I487">IFERROR(SMALL(IF($D$2:$D1396=D487,$A$2:$A$911*1.00001),3),"")</f>
        <v/>
      </c>
      <c r="J487" s="31" t="str">
        <f aca="false" t="array" ref="J487:J487">IFERROR(SMALL(IF($D$2:$D1396=D487,$A$2:$A$911*1.000001),4),"")</f>
        <v/>
      </c>
      <c r="K487" s="31" t="str">
        <f aca="false">IF(A487&lt;&gt;"", IF(COUNT(G487:J487)=4, SUM(G487:J487), "No"), "")</f>
        <v>No</v>
      </c>
      <c r="L487" s="31" t="str">
        <f aca="false">IF(A487&lt;&gt;"", IF(COUNT(G487:I487)=3, SUM(G487:I487), "No"), "")</f>
        <v>No</v>
      </c>
      <c r="M487" s="31" t="str">
        <f aca="false">IF(A487&lt;&gt;"", IF(COUNT(G487:H487)=2, SUM(G487:H487), "No"), "")</f>
        <v>No</v>
      </c>
      <c r="N487" s="31" t="str">
        <f aca="false">Table1[[#This Row],[Club]]&amp;":"&amp;Table1[[#Headers],[Male]]</f>
        <v>:Male</v>
      </c>
      <c r="P487" s="22" t="n">
        <v>486</v>
      </c>
      <c r="Q487" s="22" t="str">
        <f aca="false">IFERROR(VLOOKUP(P$1&amp;":"&amp;P487,'Finish order'!$C:$K,6,FALSE()),"")</f>
        <v/>
      </c>
      <c r="R487" s="22" t="str">
        <f aca="false">IFERROR(VLOOKUP(P$1&amp;":"&amp;P487,'Finish order'!$C:$K,9,FALSE()),"")</f>
        <v/>
      </c>
      <c r="S487" s="22" t="str">
        <f aca="false">IFERROR(VLOOKUP(P$1&amp;":"&amp;P487,'Finish order'!$C:$K,7,FALSE()),"")</f>
        <v/>
      </c>
      <c r="T487" s="30" t="str">
        <f aca="false">IFERROR(VLOOKUP(P$1&amp;":"&amp;P487,'Finish order'!$C:$K,5,FALSE()),"")</f>
        <v/>
      </c>
      <c r="U487" s="22" t="str">
        <f aca="false">IFERROR(VLOOKUP(P$1&amp;":"&amp;P487,'Finish order'!$C:$K,4,FALSE()),"")</f>
        <v/>
      </c>
      <c r="V487" s="31" t="str">
        <f aca="false" t="array" ref="V487:V487">IFERROR(SMALL(IF($S$2:$S1396=S487,$P$2:$P$911*1.001),1),"")</f>
        <v/>
      </c>
      <c r="W487" s="31" t="str">
        <f aca="false" t="array" ref="W487:W487">IFERROR(SMALL(IF($S$2:$S1396=S487,$P$2:$P$911*1.0001),2),"")</f>
        <v/>
      </c>
      <c r="X487" s="31" t="str">
        <f aca="false" t="array" ref="X487:X487">IFERROR(SMALL(IF($S$2:$S1396=S487,$P$2:$P$911*1.00001),3),"")</f>
        <v/>
      </c>
      <c r="Y487" s="31" t="str">
        <f aca="false" t="array" ref="Y487:Y487">IFERROR(SMALL(IF($S$2:$S1396=S487,$P$2:$P$911*1.000001),4),"")</f>
        <v/>
      </c>
      <c r="Z487" s="31" t="str">
        <f aca="false">IF(P487&lt;&gt;"", IF(COUNT(V487:Y487)=4, SUM(V487:Y487), "No"), "")</f>
        <v>No</v>
      </c>
      <c r="AA487" s="31" t="str">
        <f aca="false">IF(P487&lt;&gt;"", IF(COUNT(V487:X487)=3, SUM(V487:X487), "No"), "")</f>
        <v>No</v>
      </c>
      <c r="AB487" s="31" t="str">
        <f aca="false">IF(P487&lt;&gt;"", IF(COUNT(V487:W487)=2, SUM(V487:W487), "No"), "")</f>
        <v>No</v>
      </c>
      <c r="AC487" s="31" t="str">
        <f aca="false">Table4[[#This Row],[Club]]&amp;":"&amp;Table4[[#Headers],[Female]]</f>
        <v>:Female</v>
      </c>
    </row>
    <row r="488" customFormat="false" ht="15" hidden="false" customHeight="false" outlineLevel="0" collapsed="false">
      <c r="A488" s="22" t="n">
        <v>487</v>
      </c>
      <c r="B488" s="22" t="str">
        <f aca="false">IFERROR(VLOOKUP($A$1&amp;":"&amp;A488,'Finish order'!C:K,6,FALSE()),"")</f>
        <v/>
      </c>
      <c r="C488" s="22" t="str">
        <f aca="false">IFERROR(VLOOKUP(A$1&amp;":"&amp;A488,'Finish order'!$C:$K,9,FALSE()),"")</f>
        <v/>
      </c>
      <c r="D488" s="22" t="str">
        <f aca="false">IFERROR(VLOOKUP(A$1&amp;":"&amp;A488,'Finish order'!$C:$K,7,FALSE()),"")</f>
        <v/>
      </c>
      <c r="E488" s="30" t="str">
        <f aca="false">IFERROR(VLOOKUP($A$1&amp;":"&amp;A488,'Finish order'!C:K,5,FALSE()),"")</f>
        <v/>
      </c>
      <c r="F488" s="22" t="str">
        <f aca="false">IFERROR(VLOOKUP($A$1&amp;":"&amp;A488,'Finish order'!C:K,4,FALSE()),"")</f>
        <v/>
      </c>
      <c r="G488" s="31" t="str">
        <f aca="false" t="array" ref="G488:G488">IFERROR(SMALL(IF($D$2:$D1397=D488,$A$2:$A$911*1.001),1),"")</f>
        <v/>
      </c>
      <c r="H488" s="31" t="str">
        <f aca="false" t="array" ref="H488:H488">IFERROR(SMALL(IF($D$2:$D1397=D488,$A$2:$A$911*1.0001),2),"")</f>
        <v/>
      </c>
      <c r="I488" s="31" t="str">
        <f aca="false" t="array" ref="I488:I488">IFERROR(SMALL(IF($D$2:$D1397=D488,$A$2:$A$911*1.00001),3),"")</f>
        <v/>
      </c>
      <c r="J488" s="31" t="str">
        <f aca="false" t="array" ref="J488:J488">IFERROR(SMALL(IF($D$2:$D1397=D488,$A$2:$A$911*1.000001),4),"")</f>
        <v/>
      </c>
      <c r="K488" s="31" t="str">
        <f aca="false">IF(A488&lt;&gt;"", IF(COUNT(G488:J488)=4, SUM(G488:J488), "No"), "")</f>
        <v>No</v>
      </c>
      <c r="L488" s="31" t="str">
        <f aca="false">IF(A488&lt;&gt;"", IF(COUNT(G488:I488)=3, SUM(G488:I488), "No"), "")</f>
        <v>No</v>
      </c>
      <c r="M488" s="31" t="str">
        <f aca="false">IF(A488&lt;&gt;"", IF(COUNT(G488:H488)=2, SUM(G488:H488), "No"), "")</f>
        <v>No</v>
      </c>
      <c r="N488" s="31" t="str">
        <f aca="false">Table1[[#This Row],[Club]]&amp;":"&amp;Table1[[#Headers],[Male]]</f>
        <v>:Male</v>
      </c>
      <c r="P488" s="22" t="n">
        <v>487</v>
      </c>
      <c r="Q488" s="22" t="str">
        <f aca="false">IFERROR(VLOOKUP(P$1&amp;":"&amp;P488,'Finish order'!$C:$K,6,FALSE()),"")</f>
        <v/>
      </c>
      <c r="R488" s="22" t="str">
        <f aca="false">IFERROR(VLOOKUP(P$1&amp;":"&amp;P488,'Finish order'!$C:$K,9,FALSE()),"")</f>
        <v/>
      </c>
      <c r="S488" s="22" t="str">
        <f aca="false">IFERROR(VLOOKUP(P$1&amp;":"&amp;P488,'Finish order'!$C:$K,7,FALSE()),"")</f>
        <v/>
      </c>
      <c r="T488" s="30" t="str">
        <f aca="false">IFERROR(VLOOKUP(P$1&amp;":"&amp;P488,'Finish order'!$C:$K,5,FALSE()),"")</f>
        <v/>
      </c>
      <c r="U488" s="22" t="str">
        <f aca="false">IFERROR(VLOOKUP(P$1&amp;":"&amp;P488,'Finish order'!$C:$K,4,FALSE()),"")</f>
        <v/>
      </c>
      <c r="V488" s="31" t="str">
        <f aca="false" t="array" ref="V488:V488">IFERROR(SMALL(IF($S$2:$S1397=S488,$P$2:$P$911*1.001),1),"")</f>
        <v/>
      </c>
      <c r="W488" s="31" t="str">
        <f aca="false" t="array" ref="W488:W488">IFERROR(SMALL(IF($S$2:$S1397=S488,$P$2:$P$911*1.0001),2),"")</f>
        <v/>
      </c>
      <c r="X488" s="31" t="str">
        <f aca="false" t="array" ref="X488:X488">IFERROR(SMALL(IF($S$2:$S1397=S488,$P$2:$P$911*1.00001),3),"")</f>
        <v/>
      </c>
      <c r="Y488" s="31" t="str">
        <f aca="false" t="array" ref="Y488:Y488">IFERROR(SMALL(IF($S$2:$S1397=S488,$P$2:$P$911*1.000001),4),"")</f>
        <v/>
      </c>
      <c r="Z488" s="31" t="str">
        <f aca="false">IF(P488&lt;&gt;"", IF(COUNT(V488:Y488)=4, SUM(V488:Y488), "No"), "")</f>
        <v>No</v>
      </c>
      <c r="AA488" s="31" t="str">
        <f aca="false">IF(P488&lt;&gt;"", IF(COUNT(V488:X488)=3, SUM(V488:X488), "No"), "")</f>
        <v>No</v>
      </c>
      <c r="AB488" s="31" t="str">
        <f aca="false">IF(P488&lt;&gt;"", IF(COUNT(V488:W488)=2, SUM(V488:W488), "No"), "")</f>
        <v>No</v>
      </c>
      <c r="AC488" s="31" t="str">
        <f aca="false">Table4[[#This Row],[Club]]&amp;":"&amp;Table4[[#Headers],[Female]]</f>
        <v>:Female</v>
      </c>
    </row>
    <row r="489" customFormat="false" ht="15" hidden="false" customHeight="false" outlineLevel="0" collapsed="false">
      <c r="A489" s="22" t="n">
        <v>488</v>
      </c>
      <c r="B489" s="22" t="str">
        <f aca="false">IFERROR(VLOOKUP($A$1&amp;":"&amp;A489,'Finish order'!C:K,6,FALSE()),"")</f>
        <v/>
      </c>
      <c r="C489" s="22" t="str">
        <f aca="false">IFERROR(VLOOKUP(A$1&amp;":"&amp;A489,'Finish order'!$C:$K,9,FALSE()),"")</f>
        <v/>
      </c>
      <c r="D489" s="22" t="str">
        <f aca="false">IFERROR(VLOOKUP(A$1&amp;":"&amp;A489,'Finish order'!$C:$K,7,FALSE()),"")</f>
        <v/>
      </c>
      <c r="E489" s="30" t="str">
        <f aca="false">IFERROR(VLOOKUP($A$1&amp;":"&amp;A489,'Finish order'!C:K,5,FALSE()),"")</f>
        <v/>
      </c>
      <c r="F489" s="22" t="str">
        <f aca="false">IFERROR(VLOOKUP($A$1&amp;":"&amp;A489,'Finish order'!C:K,4,FALSE()),"")</f>
        <v/>
      </c>
      <c r="G489" s="31" t="str">
        <f aca="false" t="array" ref="G489:G489">IFERROR(SMALL(IF($D$2:$D1398=D489,$A$2:$A$911*1.001),1),"")</f>
        <v/>
      </c>
      <c r="H489" s="31" t="str">
        <f aca="false" t="array" ref="H489:H489">IFERROR(SMALL(IF($D$2:$D1398=D489,$A$2:$A$911*1.0001),2),"")</f>
        <v/>
      </c>
      <c r="I489" s="31" t="str">
        <f aca="false" t="array" ref="I489:I489">IFERROR(SMALL(IF($D$2:$D1398=D489,$A$2:$A$911*1.00001),3),"")</f>
        <v/>
      </c>
      <c r="J489" s="31" t="str">
        <f aca="false" t="array" ref="J489:J489">IFERROR(SMALL(IF($D$2:$D1398=D489,$A$2:$A$911*1.000001),4),"")</f>
        <v/>
      </c>
      <c r="K489" s="31" t="str">
        <f aca="false">IF(A489&lt;&gt;"", IF(COUNT(G489:J489)=4, SUM(G489:J489), "No"), "")</f>
        <v>No</v>
      </c>
      <c r="L489" s="31" t="str">
        <f aca="false">IF(A489&lt;&gt;"", IF(COUNT(G489:I489)=3, SUM(G489:I489), "No"), "")</f>
        <v>No</v>
      </c>
      <c r="M489" s="31" t="str">
        <f aca="false">IF(A489&lt;&gt;"", IF(COUNT(G489:H489)=2, SUM(G489:H489), "No"), "")</f>
        <v>No</v>
      </c>
      <c r="N489" s="31" t="str">
        <f aca="false">Table1[[#This Row],[Club]]&amp;":"&amp;Table1[[#Headers],[Male]]</f>
        <v>:Male</v>
      </c>
      <c r="P489" s="22" t="n">
        <v>488</v>
      </c>
      <c r="Q489" s="22" t="str">
        <f aca="false">IFERROR(VLOOKUP(P$1&amp;":"&amp;P489,'Finish order'!$C:$K,6,FALSE()),"")</f>
        <v/>
      </c>
      <c r="R489" s="22" t="str">
        <f aca="false">IFERROR(VLOOKUP(P$1&amp;":"&amp;P489,'Finish order'!$C:$K,9,FALSE()),"")</f>
        <v/>
      </c>
      <c r="S489" s="22" t="str">
        <f aca="false">IFERROR(VLOOKUP(P$1&amp;":"&amp;P489,'Finish order'!$C:$K,7,FALSE()),"")</f>
        <v/>
      </c>
      <c r="T489" s="30" t="str">
        <f aca="false">IFERROR(VLOOKUP(P$1&amp;":"&amp;P489,'Finish order'!$C:$K,5,FALSE()),"")</f>
        <v/>
      </c>
      <c r="U489" s="22" t="str">
        <f aca="false">IFERROR(VLOOKUP(P$1&amp;":"&amp;P489,'Finish order'!$C:$K,4,FALSE()),"")</f>
        <v/>
      </c>
      <c r="V489" s="31" t="str">
        <f aca="false" t="array" ref="V489:V489">IFERROR(SMALL(IF($S$2:$S1398=S489,$P$2:$P$911*1.001),1),"")</f>
        <v/>
      </c>
      <c r="W489" s="31" t="str">
        <f aca="false" t="array" ref="W489:W489">IFERROR(SMALL(IF($S$2:$S1398=S489,$P$2:$P$911*1.0001),2),"")</f>
        <v/>
      </c>
      <c r="X489" s="31" t="str">
        <f aca="false" t="array" ref="X489:X489">IFERROR(SMALL(IF($S$2:$S1398=S489,$P$2:$P$911*1.00001),3),"")</f>
        <v/>
      </c>
      <c r="Y489" s="31" t="str">
        <f aca="false" t="array" ref="Y489:Y489">IFERROR(SMALL(IF($S$2:$S1398=S489,$P$2:$P$911*1.000001),4),"")</f>
        <v/>
      </c>
      <c r="Z489" s="31" t="str">
        <f aca="false">IF(P489&lt;&gt;"", IF(COUNT(V489:Y489)=4, SUM(V489:Y489), "No"), "")</f>
        <v>No</v>
      </c>
      <c r="AA489" s="31" t="str">
        <f aca="false">IF(P489&lt;&gt;"", IF(COUNT(V489:X489)=3, SUM(V489:X489), "No"), "")</f>
        <v>No</v>
      </c>
      <c r="AB489" s="31" t="str">
        <f aca="false">IF(P489&lt;&gt;"", IF(COUNT(V489:W489)=2, SUM(V489:W489), "No"), "")</f>
        <v>No</v>
      </c>
      <c r="AC489" s="31" t="str">
        <f aca="false">Table4[[#This Row],[Club]]&amp;":"&amp;Table4[[#Headers],[Female]]</f>
        <v>:Female</v>
      </c>
    </row>
    <row r="490" customFormat="false" ht="15" hidden="false" customHeight="false" outlineLevel="0" collapsed="false">
      <c r="A490" s="22" t="n">
        <v>489</v>
      </c>
      <c r="B490" s="22" t="str">
        <f aca="false">IFERROR(VLOOKUP($A$1&amp;":"&amp;A490,'Finish order'!C:K,6,FALSE()),"")</f>
        <v/>
      </c>
      <c r="C490" s="22" t="str">
        <f aca="false">IFERROR(VLOOKUP(A$1&amp;":"&amp;A490,'Finish order'!$C:$K,9,FALSE()),"")</f>
        <v/>
      </c>
      <c r="D490" s="22" t="str">
        <f aca="false">IFERROR(VLOOKUP(A$1&amp;":"&amp;A490,'Finish order'!$C:$K,7,FALSE()),"")</f>
        <v/>
      </c>
      <c r="E490" s="30" t="str">
        <f aca="false">IFERROR(VLOOKUP($A$1&amp;":"&amp;A490,'Finish order'!C:K,5,FALSE()),"")</f>
        <v/>
      </c>
      <c r="F490" s="22" t="str">
        <f aca="false">IFERROR(VLOOKUP($A$1&amp;":"&amp;A490,'Finish order'!C:K,4,FALSE()),"")</f>
        <v/>
      </c>
      <c r="G490" s="31" t="str">
        <f aca="false" t="array" ref="G490:G490">IFERROR(SMALL(IF($D$2:$D1399=D490,$A$2:$A$911*1.001),1),"")</f>
        <v/>
      </c>
      <c r="H490" s="31" t="str">
        <f aca="false" t="array" ref="H490:H490">IFERROR(SMALL(IF($D$2:$D1399=D490,$A$2:$A$911*1.0001),2),"")</f>
        <v/>
      </c>
      <c r="I490" s="31" t="str">
        <f aca="false" t="array" ref="I490:I490">IFERROR(SMALL(IF($D$2:$D1399=D490,$A$2:$A$911*1.00001),3),"")</f>
        <v/>
      </c>
      <c r="J490" s="31" t="str">
        <f aca="false" t="array" ref="J490:J490">IFERROR(SMALL(IF($D$2:$D1399=D490,$A$2:$A$911*1.000001),4),"")</f>
        <v/>
      </c>
      <c r="K490" s="31" t="str">
        <f aca="false">IF(A490&lt;&gt;"", IF(COUNT(G490:J490)=4, SUM(G490:J490), "No"), "")</f>
        <v>No</v>
      </c>
      <c r="L490" s="31" t="str">
        <f aca="false">IF(A490&lt;&gt;"", IF(COUNT(G490:I490)=3, SUM(G490:I490), "No"), "")</f>
        <v>No</v>
      </c>
      <c r="M490" s="31" t="str">
        <f aca="false">IF(A490&lt;&gt;"", IF(COUNT(G490:H490)=2, SUM(G490:H490), "No"), "")</f>
        <v>No</v>
      </c>
      <c r="N490" s="31" t="str">
        <f aca="false">Table1[[#This Row],[Club]]&amp;":"&amp;Table1[[#Headers],[Male]]</f>
        <v>:Male</v>
      </c>
      <c r="P490" s="22" t="n">
        <v>489</v>
      </c>
      <c r="Q490" s="22" t="str">
        <f aca="false">IFERROR(VLOOKUP(P$1&amp;":"&amp;P490,'Finish order'!$C:$K,6,FALSE()),"")</f>
        <v/>
      </c>
      <c r="R490" s="22" t="str">
        <f aca="false">IFERROR(VLOOKUP(P$1&amp;":"&amp;P490,'Finish order'!$C:$K,9,FALSE()),"")</f>
        <v/>
      </c>
      <c r="S490" s="22" t="str">
        <f aca="false">IFERROR(VLOOKUP(P$1&amp;":"&amp;P490,'Finish order'!$C:$K,7,FALSE()),"")</f>
        <v/>
      </c>
      <c r="T490" s="30" t="str">
        <f aca="false">IFERROR(VLOOKUP(P$1&amp;":"&amp;P490,'Finish order'!$C:$K,5,FALSE()),"")</f>
        <v/>
      </c>
      <c r="U490" s="22" t="str">
        <f aca="false">IFERROR(VLOOKUP(P$1&amp;":"&amp;P490,'Finish order'!$C:$K,4,FALSE()),"")</f>
        <v/>
      </c>
      <c r="V490" s="31" t="str">
        <f aca="false" t="array" ref="V490:V490">IFERROR(SMALL(IF($S$2:$S1399=S490,$P$2:$P$911*1.001),1),"")</f>
        <v/>
      </c>
      <c r="W490" s="31" t="str">
        <f aca="false" t="array" ref="W490:W490">IFERROR(SMALL(IF($S$2:$S1399=S490,$P$2:$P$911*1.0001),2),"")</f>
        <v/>
      </c>
      <c r="X490" s="31" t="str">
        <f aca="false" t="array" ref="X490:X490">IFERROR(SMALL(IF($S$2:$S1399=S490,$P$2:$P$911*1.00001),3),"")</f>
        <v/>
      </c>
      <c r="Y490" s="31" t="str">
        <f aca="false" t="array" ref="Y490:Y490">IFERROR(SMALL(IF($S$2:$S1399=S490,$P$2:$P$911*1.000001),4),"")</f>
        <v/>
      </c>
      <c r="Z490" s="31" t="str">
        <f aca="false">IF(P490&lt;&gt;"", IF(COUNT(V490:Y490)=4, SUM(V490:Y490), "No"), "")</f>
        <v>No</v>
      </c>
      <c r="AA490" s="31" t="str">
        <f aca="false">IF(P490&lt;&gt;"", IF(COUNT(V490:X490)=3, SUM(V490:X490), "No"), "")</f>
        <v>No</v>
      </c>
      <c r="AB490" s="31" t="str">
        <f aca="false">IF(P490&lt;&gt;"", IF(COUNT(V490:W490)=2, SUM(V490:W490), "No"), "")</f>
        <v>No</v>
      </c>
      <c r="AC490" s="31" t="str">
        <f aca="false">Table4[[#This Row],[Club]]&amp;":"&amp;Table4[[#Headers],[Female]]</f>
        <v>:Female</v>
      </c>
    </row>
    <row r="491" customFormat="false" ht="15" hidden="false" customHeight="false" outlineLevel="0" collapsed="false">
      <c r="A491" s="22" t="n">
        <v>490</v>
      </c>
      <c r="B491" s="22" t="str">
        <f aca="false">IFERROR(VLOOKUP($A$1&amp;":"&amp;A491,'Finish order'!C:K,6,FALSE()),"")</f>
        <v/>
      </c>
      <c r="C491" s="22" t="str">
        <f aca="false">IFERROR(VLOOKUP(A$1&amp;":"&amp;A491,'Finish order'!$C:$K,9,FALSE()),"")</f>
        <v/>
      </c>
      <c r="D491" s="22" t="str">
        <f aca="false">IFERROR(VLOOKUP(A$1&amp;":"&amp;A491,'Finish order'!$C:$K,7,FALSE()),"")</f>
        <v/>
      </c>
      <c r="E491" s="30" t="str">
        <f aca="false">IFERROR(VLOOKUP($A$1&amp;":"&amp;A491,'Finish order'!C:K,5,FALSE()),"")</f>
        <v/>
      </c>
      <c r="F491" s="22" t="str">
        <f aca="false">IFERROR(VLOOKUP($A$1&amp;":"&amp;A491,'Finish order'!C:K,4,FALSE()),"")</f>
        <v/>
      </c>
      <c r="G491" s="31" t="str">
        <f aca="false" t="array" ref="G491:G491">IFERROR(SMALL(IF($D$2:$D1400=D491,$A$2:$A$911*1.001),1),"")</f>
        <v/>
      </c>
      <c r="H491" s="31" t="str">
        <f aca="false" t="array" ref="H491:H491">IFERROR(SMALL(IF($D$2:$D1400=D491,$A$2:$A$911*1.0001),2),"")</f>
        <v/>
      </c>
      <c r="I491" s="31" t="str">
        <f aca="false" t="array" ref="I491:I491">IFERROR(SMALL(IF($D$2:$D1400=D491,$A$2:$A$911*1.00001),3),"")</f>
        <v/>
      </c>
      <c r="J491" s="31" t="str">
        <f aca="false" t="array" ref="J491:J491">IFERROR(SMALL(IF($D$2:$D1400=D491,$A$2:$A$911*1.000001),4),"")</f>
        <v/>
      </c>
      <c r="K491" s="31" t="str">
        <f aca="false">IF(A491&lt;&gt;"", IF(COUNT(G491:J491)=4, SUM(G491:J491), "No"), "")</f>
        <v>No</v>
      </c>
      <c r="L491" s="31" t="str">
        <f aca="false">IF(A491&lt;&gt;"", IF(COUNT(G491:I491)=3, SUM(G491:I491), "No"), "")</f>
        <v>No</v>
      </c>
      <c r="M491" s="31" t="str">
        <f aca="false">IF(A491&lt;&gt;"", IF(COUNT(G491:H491)=2, SUM(G491:H491), "No"), "")</f>
        <v>No</v>
      </c>
      <c r="N491" s="31" t="str">
        <f aca="false">Table1[[#This Row],[Club]]&amp;":"&amp;Table1[[#Headers],[Male]]</f>
        <v>:Male</v>
      </c>
      <c r="P491" s="22" t="n">
        <v>490</v>
      </c>
      <c r="Q491" s="22" t="str">
        <f aca="false">IFERROR(VLOOKUP(P$1&amp;":"&amp;P491,'Finish order'!$C:$K,6,FALSE()),"")</f>
        <v/>
      </c>
      <c r="R491" s="22" t="str">
        <f aca="false">IFERROR(VLOOKUP(P$1&amp;":"&amp;P491,'Finish order'!$C:$K,9,FALSE()),"")</f>
        <v/>
      </c>
      <c r="S491" s="22" t="str">
        <f aca="false">IFERROR(VLOOKUP(P$1&amp;":"&amp;P491,'Finish order'!$C:$K,7,FALSE()),"")</f>
        <v/>
      </c>
      <c r="T491" s="30" t="str">
        <f aca="false">IFERROR(VLOOKUP(P$1&amp;":"&amp;P491,'Finish order'!$C:$K,5,FALSE()),"")</f>
        <v/>
      </c>
      <c r="U491" s="22" t="str">
        <f aca="false">IFERROR(VLOOKUP(P$1&amp;":"&amp;P491,'Finish order'!$C:$K,4,FALSE()),"")</f>
        <v/>
      </c>
      <c r="V491" s="31" t="str">
        <f aca="false" t="array" ref="V491:V491">IFERROR(SMALL(IF($S$2:$S1400=S491,$P$2:$P$911*1.001),1),"")</f>
        <v/>
      </c>
      <c r="W491" s="31" t="str">
        <f aca="false" t="array" ref="W491:W491">IFERROR(SMALL(IF($S$2:$S1400=S491,$P$2:$P$911*1.0001),2),"")</f>
        <v/>
      </c>
      <c r="X491" s="31" t="str">
        <f aca="false" t="array" ref="X491:X491">IFERROR(SMALL(IF($S$2:$S1400=S491,$P$2:$P$911*1.00001),3),"")</f>
        <v/>
      </c>
      <c r="Y491" s="31" t="str">
        <f aca="false" t="array" ref="Y491:Y491">IFERROR(SMALL(IF($S$2:$S1400=S491,$P$2:$P$911*1.000001),4),"")</f>
        <v/>
      </c>
      <c r="Z491" s="31" t="str">
        <f aca="false">IF(P491&lt;&gt;"", IF(COUNT(V491:Y491)=4, SUM(V491:Y491), "No"), "")</f>
        <v>No</v>
      </c>
      <c r="AA491" s="31" t="str">
        <f aca="false">IF(P491&lt;&gt;"", IF(COUNT(V491:X491)=3, SUM(V491:X491), "No"), "")</f>
        <v>No</v>
      </c>
      <c r="AB491" s="31" t="str">
        <f aca="false">IF(P491&lt;&gt;"", IF(COUNT(V491:W491)=2, SUM(V491:W491), "No"), "")</f>
        <v>No</v>
      </c>
      <c r="AC491" s="31" t="str">
        <f aca="false">Table4[[#This Row],[Club]]&amp;":"&amp;Table4[[#Headers],[Female]]</f>
        <v>:Female</v>
      </c>
    </row>
    <row r="492" customFormat="false" ht="15" hidden="false" customHeight="false" outlineLevel="0" collapsed="false">
      <c r="A492" s="22" t="n">
        <v>491</v>
      </c>
      <c r="B492" s="22" t="str">
        <f aca="false">IFERROR(VLOOKUP($A$1&amp;":"&amp;A492,'Finish order'!C:K,6,FALSE()),"")</f>
        <v/>
      </c>
      <c r="C492" s="22" t="str">
        <f aca="false">IFERROR(VLOOKUP(A$1&amp;":"&amp;A492,'Finish order'!$C:$K,9,FALSE()),"")</f>
        <v/>
      </c>
      <c r="D492" s="22" t="str">
        <f aca="false">IFERROR(VLOOKUP(A$1&amp;":"&amp;A492,'Finish order'!$C:$K,7,FALSE()),"")</f>
        <v/>
      </c>
      <c r="E492" s="30" t="str">
        <f aca="false">IFERROR(VLOOKUP($A$1&amp;":"&amp;A492,'Finish order'!C:K,5,FALSE()),"")</f>
        <v/>
      </c>
      <c r="F492" s="22" t="str">
        <f aca="false">IFERROR(VLOOKUP($A$1&amp;":"&amp;A492,'Finish order'!C:K,4,FALSE()),"")</f>
        <v/>
      </c>
      <c r="G492" s="31" t="str">
        <f aca="false" t="array" ref="G492:G492">IFERROR(SMALL(IF($D$2:$D1401=D492,$A$2:$A$911*1.001),1),"")</f>
        <v/>
      </c>
      <c r="H492" s="31" t="str">
        <f aca="false" t="array" ref="H492:H492">IFERROR(SMALL(IF($D$2:$D1401=D492,$A$2:$A$911*1.0001),2),"")</f>
        <v/>
      </c>
      <c r="I492" s="31" t="str">
        <f aca="false" t="array" ref="I492:I492">IFERROR(SMALL(IF($D$2:$D1401=D492,$A$2:$A$911*1.00001),3),"")</f>
        <v/>
      </c>
      <c r="J492" s="31" t="str">
        <f aca="false" t="array" ref="J492:J492">IFERROR(SMALL(IF($D$2:$D1401=D492,$A$2:$A$911*1.000001),4),"")</f>
        <v/>
      </c>
      <c r="K492" s="31" t="str">
        <f aca="false">IF(A492&lt;&gt;"", IF(COUNT(G492:J492)=4, SUM(G492:J492), "No"), "")</f>
        <v>No</v>
      </c>
      <c r="L492" s="31" t="str">
        <f aca="false">IF(A492&lt;&gt;"", IF(COUNT(G492:I492)=3, SUM(G492:I492), "No"), "")</f>
        <v>No</v>
      </c>
      <c r="M492" s="31" t="str">
        <f aca="false">IF(A492&lt;&gt;"", IF(COUNT(G492:H492)=2, SUM(G492:H492), "No"), "")</f>
        <v>No</v>
      </c>
      <c r="N492" s="31" t="str">
        <f aca="false">Table1[[#This Row],[Club]]&amp;":"&amp;Table1[[#Headers],[Male]]</f>
        <v>:Male</v>
      </c>
      <c r="P492" s="22" t="n">
        <v>491</v>
      </c>
      <c r="Q492" s="22" t="str">
        <f aca="false">IFERROR(VLOOKUP(P$1&amp;":"&amp;P492,'Finish order'!$C:$K,6,FALSE()),"")</f>
        <v/>
      </c>
      <c r="R492" s="22" t="str">
        <f aca="false">IFERROR(VLOOKUP(P$1&amp;":"&amp;P492,'Finish order'!$C:$K,9,FALSE()),"")</f>
        <v/>
      </c>
      <c r="S492" s="22" t="str">
        <f aca="false">IFERROR(VLOOKUP(P$1&amp;":"&amp;P492,'Finish order'!$C:$K,7,FALSE()),"")</f>
        <v/>
      </c>
      <c r="T492" s="30" t="str">
        <f aca="false">IFERROR(VLOOKUP(P$1&amp;":"&amp;P492,'Finish order'!$C:$K,5,FALSE()),"")</f>
        <v/>
      </c>
      <c r="U492" s="22" t="str">
        <f aca="false">IFERROR(VLOOKUP(P$1&amp;":"&amp;P492,'Finish order'!$C:$K,4,FALSE()),"")</f>
        <v/>
      </c>
      <c r="V492" s="31" t="str">
        <f aca="false" t="array" ref="V492:V492">IFERROR(SMALL(IF($S$2:$S1401=S492,$P$2:$P$911*1.001),1),"")</f>
        <v/>
      </c>
      <c r="W492" s="31" t="str">
        <f aca="false" t="array" ref="W492:W492">IFERROR(SMALL(IF($S$2:$S1401=S492,$P$2:$P$911*1.0001),2),"")</f>
        <v/>
      </c>
      <c r="X492" s="31" t="str">
        <f aca="false" t="array" ref="X492:X492">IFERROR(SMALL(IF($S$2:$S1401=S492,$P$2:$P$911*1.00001),3),"")</f>
        <v/>
      </c>
      <c r="Y492" s="31" t="str">
        <f aca="false" t="array" ref="Y492:Y492">IFERROR(SMALL(IF($S$2:$S1401=S492,$P$2:$P$911*1.000001),4),"")</f>
        <v/>
      </c>
      <c r="Z492" s="31" t="str">
        <f aca="false">IF(P492&lt;&gt;"", IF(COUNT(V492:Y492)=4, SUM(V492:Y492), "No"), "")</f>
        <v>No</v>
      </c>
      <c r="AA492" s="31" t="str">
        <f aca="false">IF(P492&lt;&gt;"", IF(COUNT(V492:X492)=3, SUM(V492:X492), "No"), "")</f>
        <v>No</v>
      </c>
      <c r="AB492" s="31" t="str">
        <f aca="false">IF(P492&lt;&gt;"", IF(COUNT(V492:W492)=2, SUM(V492:W492), "No"), "")</f>
        <v>No</v>
      </c>
      <c r="AC492" s="31" t="str">
        <f aca="false">Table4[[#This Row],[Club]]&amp;":"&amp;Table4[[#Headers],[Female]]</f>
        <v>:Female</v>
      </c>
    </row>
    <row r="493" customFormat="false" ht="15" hidden="false" customHeight="false" outlineLevel="0" collapsed="false">
      <c r="A493" s="22" t="n">
        <v>492</v>
      </c>
      <c r="B493" s="22" t="str">
        <f aca="false">IFERROR(VLOOKUP($A$1&amp;":"&amp;A493,'Finish order'!C:K,6,FALSE()),"")</f>
        <v/>
      </c>
      <c r="C493" s="22" t="str">
        <f aca="false">IFERROR(VLOOKUP(A$1&amp;":"&amp;A493,'Finish order'!$C:$K,9,FALSE()),"")</f>
        <v/>
      </c>
      <c r="D493" s="22" t="str">
        <f aca="false">IFERROR(VLOOKUP(A$1&amp;":"&amp;A493,'Finish order'!$C:$K,7,FALSE()),"")</f>
        <v/>
      </c>
      <c r="E493" s="30" t="str">
        <f aca="false">IFERROR(VLOOKUP($A$1&amp;":"&amp;A493,'Finish order'!C:K,5,FALSE()),"")</f>
        <v/>
      </c>
      <c r="F493" s="22" t="str">
        <f aca="false">IFERROR(VLOOKUP($A$1&amp;":"&amp;A493,'Finish order'!C:K,4,FALSE()),"")</f>
        <v/>
      </c>
      <c r="G493" s="31" t="str">
        <f aca="false" t="array" ref="G493:G493">IFERROR(SMALL(IF($D$2:$D1402=D493,$A$2:$A$911*1.001),1),"")</f>
        <v/>
      </c>
      <c r="H493" s="31" t="str">
        <f aca="false" t="array" ref="H493:H493">IFERROR(SMALL(IF($D$2:$D1402=D493,$A$2:$A$911*1.0001),2),"")</f>
        <v/>
      </c>
      <c r="I493" s="31" t="str">
        <f aca="false" t="array" ref="I493:I493">IFERROR(SMALL(IF($D$2:$D1402=D493,$A$2:$A$911*1.00001),3),"")</f>
        <v/>
      </c>
      <c r="J493" s="31" t="str">
        <f aca="false" t="array" ref="J493:J493">IFERROR(SMALL(IF($D$2:$D1402=D493,$A$2:$A$911*1.000001),4),"")</f>
        <v/>
      </c>
      <c r="K493" s="31" t="str">
        <f aca="false">IF(A493&lt;&gt;"", IF(COUNT(G493:J493)=4, SUM(G493:J493), "No"), "")</f>
        <v>No</v>
      </c>
      <c r="L493" s="31" t="str">
        <f aca="false">IF(A493&lt;&gt;"", IF(COUNT(G493:I493)=3, SUM(G493:I493), "No"), "")</f>
        <v>No</v>
      </c>
      <c r="M493" s="31" t="str">
        <f aca="false">IF(A493&lt;&gt;"", IF(COUNT(G493:H493)=2, SUM(G493:H493), "No"), "")</f>
        <v>No</v>
      </c>
      <c r="N493" s="31" t="str">
        <f aca="false">Table1[[#This Row],[Club]]&amp;":"&amp;Table1[[#Headers],[Male]]</f>
        <v>:Male</v>
      </c>
      <c r="P493" s="22" t="n">
        <v>492</v>
      </c>
      <c r="Q493" s="22" t="str">
        <f aca="false">IFERROR(VLOOKUP(P$1&amp;":"&amp;P493,'Finish order'!$C:$K,6,FALSE()),"")</f>
        <v/>
      </c>
      <c r="R493" s="22" t="str">
        <f aca="false">IFERROR(VLOOKUP(P$1&amp;":"&amp;P493,'Finish order'!$C:$K,9,FALSE()),"")</f>
        <v/>
      </c>
      <c r="S493" s="22" t="str">
        <f aca="false">IFERROR(VLOOKUP(P$1&amp;":"&amp;P493,'Finish order'!$C:$K,7,FALSE()),"")</f>
        <v/>
      </c>
      <c r="T493" s="30" t="str">
        <f aca="false">IFERROR(VLOOKUP(P$1&amp;":"&amp;P493,'Finish order'!$C:$K,5,FALSE()),"")</f>
        <v/>
      </c>
      <c r="U493" s="22" t="str">
        <f aca="false">IFERROR(VLOOKUP(P$1&amp;":"&amp;P493,'Finish order'!$C:$K,4,FALSE()),"")</f>
        <v/>
      </c>
      <c r="V493" s="31" t="str">
        <f aca="false" t="array" ref="V493:V493">IFERROR(SMALL(IF($S$2:$S1402=S493,$P$2:$P$911*1.001),1),"")</f>
        <v/>
      </c>
      <c r="W493" s="31" t="str">
        <f aca="false" t="array" ref="W493:W493">IFERROR(SMALL(IF($S$2:$S1402=S493,$P$2:$P$911*1.0001),2),"")</f>
        <v/>
      </c>
      <c r="X493" s="31" t="str">
        <f aca="false" t="array" ref="X493:X493">IFERROR(SMALL(IF($S$2:$S1402=S493,$P$2:$P$911*1.00001),3),"")</f>
        <v/>
      </c>
      <c r="Y493" s="31" t="str">
        <f aca="false" t="array" ref="Y493:Y493">IFERROR(SMALL(IF($S$2:$S1402=S493,$P$2:$P$911*1.000001),4),"")</f>
        <v/>
      </c>
      <c r="Z493" s="31" t="str">
        <f aca="false">IF(P493&lt;&gt;"", IF(COUNT(V493:Y493)=4, SUM(V493:Y493), "No"), "")</f>
        <v>No</v>
      </c>
      <c r="AA493" s="31" t="str">
        <f aca="false">IF(P493&lt;&gt;"", IF(COUNT(V493:X493)=3, SUM(V493:X493), "No"), "")</f>
        <v>No</v>
      </c>
      <c r="AB493" s="31" t="str">
        <f aca="false">IF(P493&lt;&gt;"", IF(COUNT(V493:W493)=2, SUM(V493:W493), "No"), "")</f>
        <v>No</v>
      </c>
      <c r="AC493" s="31" t="str">
        <f aca="false">Table4[[#This Row],[Club]]&amp;":"&amp;Table4[[#Headers],[Female]]</f>
        <v>:Female</v>
      </c>
    </row>
    <row r="494" customFormat="false" ht="15" hidden="false" customHeight="false" outlineLevel="0" collapsed="false">
      <c r="A494" s="22" t="n">
        <v>493</v>
      </c>
      <c r="B494" s="22" t="str">
        <f aca="false">IFERROR(VLOOKUP($A$1&amp;":"&amp;A494,'Finish order'!C:K,6,FALSE()),"")</f>
        <v/>
      </c>
      <c r="C494" s="22" t="str">
        <f aca="false">IFERROR(VLOOKUP(A$1&amp;":"&amp;A494,'Finish order'!$C:$K,9,FALSE()),"")</f>
        <v/>
      </c>
      <c r="D494" s="22" t="str">
        <f aca="false">IFERROR(VLOOKUP(A$1&amp;":"&amp;A494,'Finish order'!$C:$K,7,FALSE()),"")</f>
        <v/>
      </c>
      <c r="E494" s="30" t="str">
        <f aca="false">IFERROR(VLOOKUP($A$1&amp;":"&amp;A494,'Finish order'!C:K,5,FALSE()),"")</f>
        <v/>
      </c>
      <c r="F494" s="22" t="str">
        <f aca="false">IFERROR(VLOOKUP($A$1&amp;":"&amp;A494,'Finish order'!C:K,4,FALSE()),"")</f>
        <v/>
      </c>
      <c r="G494" s="31" t="str">
        <f aca="false" t="array" ref="G494:G494">IFERROR(SMALL(IF($D$2:$D1403=D494,$A$2:$A$911*1.001),1),"")</f>
        <v/>
      </c>
      <c r="H494" s="31" t="str">
        <f aca="false" t="array" ref="H494:H494">IFERROR(SMALL(IF($D$2:$D1403=D494,$A$2:$A$911*1.0001),2),"")</f>
        <v/>
      </c>
      <c r="I494" s="31" t="str">
        <f aca="false" t="array" ref="I494:I494">IFERROR(SMALL(IF($D$2:$D1403=D494,$A$2:$A$911*1.00001),3),"")</f>
        <v/>
      </c>
      <c r="J494" s="31" t="str">
        <f aca="false" t="array" ref="J494:J494">IFERROR(SMALL(IF($D$2:$D1403=D494,$A$2:$A$911*1.000001),4),"")</f>
        <v/>
      </c>
      <c r="K494" s="31" t="str">
        <f aca="false">IF(A494&lt;&gt;"", IF(COUNT(G494:J494)=4, SUM(G494:J494), "No"), "")</f>
        <v>No</v>
      </c>
      <c r="L494" s="31" t="str">
        <f aca="false">IF(A494&lt;&gt;"", IF(COUNT(G494:I494)=3, SUM(G494:I494), "No"), "")</f>
        <v>No</v>
      </c>
      <c r="M494" s="31" t="str">
        <f aca="false">IF(A494&lt;&gt;"", IF(COUNT(G494:H494)=2, SUM(G494:H494), "No"), "")</f>
        <v>No</v>
      </c>
      <c r="N494" s="31" t="str">
        <f aca="false">Table1[[#This Row],[Club]]&amp;":"&amp;Table1[[#Headers],[Male]]</f>
        <v>:Male</v>
      </c>
      <c r="P494" s="22" t="n">
        <v>493</v>
      </c>
      <c r="Q494" s="22" t="str">
        <f aca="false">IFERROR(VLOOKUP(P$1&amp;":"&amp;P494,'Finish order'!$C:$K,6,FALSE()),"")</f>
        <v/>
      </c>
      <c r="R494" s="22" t="str">
        <f aca="false">IFERROR(VLOOKUP(P$1&amp;":"&amp;P494,'Finish order'!$C:$K,9,FALSE()),"")</f>
        <v/>
      </c>
      <c r="S494" s="22" t="str">
        <f aca="false">IFERROR(VLOOKUP(P$1&amp;":"&amp;P494,'Finish order'!$C:$K,7,FALSE()),"")</f>
        <v/>
      </c>
      <c r="T494" s="30" t="str">
        <f aca="false">IFERROR(VLOOKUP(P$1&amp;":"&amp;P494,'Finish order'!$C:$K,5,FALSE()),"")</f>
        <v/>
      </c>
      <c r="U494" s="22" t="str">
        <f aca="false">IFERROR(VLOOKUP(P$1&amp;":"&amp;P494,'Finish order'!$C:$K,4,FALSE()),"")</f>
        <v/>
      </c>
      <c r="V494" s="31" t="str">
        <f aca="false" t="array" ref="V494:V494">IFERROR(SMALL(IF($S$2:$S1403=S494,$P$2:$P$911*1.001),1),"")</f>
        <v/>
      </c>
      <c r="W494" s="31" t="str">
        <f aca="false" t="array" ref="W494:W494">IFERROR(SMALL(IF($S$2:$S1403=S494,$P$2:$P$911*1.0001),2),"")</f>
        <v/>
      </c>
      <c r="X494" s="31" t="str">
        <f aca="false" t="array" ref="X494:X494">IFERROR(SMALL(IF($S$2:$S1403=S494,$P$2:$P$911*1.00001),3),"")</f>
        <v/>
      </c>
      <c r="Y494" s="31" t="str">
        <f aca="false" t="array" ref="Y494:Y494">IFERROR(SMALL(IF($S$2:$S1403=S494,$P$2:$P$911*1.000001),4),"")</f>
        <v/>
      </c>
      <c r="Z494" s="31" t="str">
        <f aca="false">IF(P494&lt;&gt;"", IF(COUNT(V494:Y494)=4, SUM(V494:Y494), "No"), "")</f>
        <v>No</v>
      </c>
      <c r="AA494" s="31" t="str">
        <f aca="false">IF(P494&lt;&gt;"", IF(COUNT(V494:X494)=3, SUM(V494:X494), "No"), "")</f>
        <v>No</v>
      </c>
      <c r="AB494" s="31" t="str">
        <f aca="false">IF(P494&lt;&gt;"", IF(COUNT(V494:W494)=2, SUM(V494:W494), "No"), "")</f>
        <v>No</v>
      </c>
      <c r="AC494" s="31" t="str">
        <f aca="false">Table4[[#This Row],[Club]]&amp;":"&amp;Table4[[#Headers],[Female]]</f>
        <v>:Female</v>
      </c>
    </row>
    <row r="495" customFormat="false" ht="15" hidden="false" customHeight="false" outlineLevel="0" collapsed="false">
      <c r="A495" s="22" t="n">
        <v>494</v>
      </c>
      <c r="B495" s="22" t="str">
        <f aca="false">IFERROR(VLOOKUP($A$1&amp;":"&amp;A495,'Finish order'!C:K,6,FALSE()),"")</f>
        <v/>
      </c>
      <c r="C495" s="22" t="str">
        <f aca="false">IFERROR(VLOOKUP(A$1&amp;":"&amp;A495,'Finish order'!$C:$K,9,FALSE()),"")</f>
        <v/>
      </c>
      <c r="D495" s="22" t="str">
        <f aca="false">IFERROR(VLOOKUP(A$1&amp;":"&amp;A495,'Finish order'!$C:$K,7,FALSE()),"")</f>
        <v/>
      </c>
      <c r="E495" s="30" t="str">
        <f aca="false">IFERROR(VLOOKUP($A$1&amp;":"&amp;A495,'Finish order'!C:K,5,FALSE()),"")</f>
        <v/>
      </c>
      <c r="F495" s="22" t="str">
        <f aca="false">IFERROR(VLOOKUP($A$1&amp;":"&amp;A495,'Finish order'!C:K,4,FALSE()),"")</f>
        <v/>
      </c>
      <c r="G495" s="31" t="str">
        <f aca="false" t="array" ref="G495:G495">IFERROR(SMALL(IF($D$2:$D1404=D495,$A$2:$A$911*1.001),1),"")</f>
        <v/>
      </c>
      <c r="H495" s="31" t="str">
        <f aca="false" t="array" ref="H495:H495">IFERROR(SMALL(IF($D$2:$D1404=D495,$A$2:$A$911*1.0001),2),"")</f>
        <v/>
      </c>
      <c r="I495" s="31" t="str">
        <f aca="false" t="array" ref="I495:I495">IFERROR(SMALL(IF($D$2:$D1404=D495,$A$2:$A$911*1.00001),3),"")</f>
        <v/>
      </c>
      <c r="J495" s="31" t="str">
        <f aca="false" t="array" ref="J495:J495">IFERROR(SMALL(IF($D$2:$D1404=D495,$A$2:$A$911*1.000001),4),"")</f>
        <v/>
      </c>
      <c r="K495" s="31" t="str">
        <f aca="false">IF(A495&lt;&gt;"", IF(COUNT(G495:J495)=4, SUM(G495:J495), "No"), "")</f>
        <v>No</v>
      </c>
      <c r="L495" s="31" t="str">
        <f aca="false">IF(A495&lt;&gt;"", IF(COUNT(G495:I495)=3, SUM(G495:I495), "No"), "")</f>
        <v>No</v>
      </c>
      <c r="M495" s="31" t="str">
        <f aca="false">IF(A495&lt;&gt;"", IF(COUNT(G495:H495)=2, SUM(G495:H495), "No"), "")</f>
        <v>No</v>
      </c>
      <c r="N495" s="31" t="str">
        <f aca="false">Table1[[#This Row],[Club]]&amp;":"&amp;Table1[[#Headers],[Male]]</f>
        <v>:Male</v>
      </c>
      <c r="P495" s="22" t="n">
        <v>494</v>
      </c>
      <c r="Q495" s="22" t="str">
        <f aca="false">IFERROR(VLOOKUP(P$1&amp;":"&amp;P495,'Finish order'!$C:$K,6,FALSE()),"")</f>
        <v/>
      </c>
      <c r="R495" s="22" t="str">
        <f aca="false">IFERROR(VLOOKUP(P$1&amp;":"&amp;P495,'Finish order'!$C:$K,9,FALSE()),"")</f>
        <v/>
      </c>
      <c r="S495" s="22" t="str">
        <f aca="false">IFERROR(VLOOKUP(P$1&amp;":"&amp;P495,'Finish order'!$C:$K,7,FALSE()),"")</f>
        <v/>
      </c>
      <c r="T495" s="30" t="str">
        <f aca="false">IFERROR(VLOOKUP(P$1&amp;":"&amp;P495,'Finish order'!$C:$K,5,FALSE()),"")</f>
        <v/>
      </c>
      <c r="U495" s="22" t="str">
        <f aca="false">IFERROR(VLOOKUP(P$1&amp;":"&amp;P495,'Finish order'!$C:$K,4,FALSE()),"")</f>
        <v/>
      </c>
      <c r="V495" s="31" t="str">
        <f aca="false" t="array" ref="V495:V495">IFERROR(SMALL(IF($S$2:$S1404=S495,$P$2:$P$911*1.001),1),"")</f>
        <v/>
      </c>
      <c r="W495" s="31" t="str">
        <f aca="false" t="array" ref="W495:W495">IFERROR(SMALL(IF($S$2:$S1404=S495,$P$2:$P$911*1.0001),2),"")</f>
        <v/>
      </c>
      <c r="X495" s="31" t="str">
        <f aca="false" t="array" ref="X495:X495">IFERROR(SMALL(IF($S$2:$S1404=S495,$P$2:$P$911*1.00001),3),"")</f>
        <v/>
      </c>
      <c r="Y495" s="31" t="str">
        <f aca="false" t="array" ref="Y495:Y495">IFERROR(SMALL(IF($S$2:$S1404=S495,$P$2:$P$911*1.000001),4),"")</f>
        <v/>
      </c>
      <c r="Z495" s="31" t="str">
        <f aca="false">IF(P495&lt;&gt;"", IF(COUNT(V495:Y495)=4, SUM(V495:Y495), "No"), "")</f>
        <v>No</v>
      </c>
      <c r="AA495" s="31" t="str">
        <f aca="false">IF(P495&lt;&gt;"", IF(COUNT(V495:X495)=3, SUM(V495:X495), "No"), "")</f>
        <v>No</v>
      </c>
      <c r="AB495" s="31" t="str">
        <f aca="false">IF(P495&lt;&gt;"", IF(COUNT(V495:W495)=2, SUM(V495:W495), "No"), "")</f>
        <v>No</v>
      </c>
      <c r="AC495" s="31" t="str">
        <f aca="false">Table4[[#This Row],[Club]]&amp;":"&amp;Table4[[#Headers],[Female]]</f>
        <v>:Female</v>
      </c>
    </row>
    <row r="496" customFormat="false" ht="15" hidden="false" customHeight="false" outlineLevel="0" collapsed="false">
      <c r="A496" s="22" t="n">
        <v>495</v>
      </c>
      <c r="B496" s="22" t="str">
        <f aca="false">IFERROR(VLOOKUP($A$1&amp;":"&amp;A496,'Finish order'!C:K,6,FALSE()),"")</f>
        <v/>
      </c>
      <c r="C496" s="22" t="str">
        <f aca="false">IFERROR(VLOOKUP(A$1&amp;":"&amp;A496,'Finish order'!$C:$K,9,FALSE()),"")</f>
        <v/>
      </c>
      <c r="D496" s="22" t="str">
        <f aca="false">IFERROR(VLOOKUP(A$1&amp;":"&amp;A496,'Finish order'!$C:$K,7,FALSE()),"")</f>
        <v/>
      </c>
      <c r="E496" s="30" t="str">
        <f aca="false">IFERROR(VLOOKUP($A$1&amp;":"&amp;A496,'Finish order'!C:K,5,FALSE()),"")</f>
        <v/>
      </c>
      <c r="F496" s="22" t="str">
        <f aca="false">IFERROR(VLOOKUP($A$1&amp;":"&amp;A496,'Finish order'!C:K,4,FALSE()),"")</f>
        <v/>
      </c>
      <c r="G496" s="31" t="str">
        <f aca="false" t="array" ref="G496:G496">IFERROR(SMALL(IF($D$2:$D1405=D496,$A$2:$A$911*1.001),1),"")</f>
        <v/>
      </c>
      <c r="H496" s="31" t="str">
        <f aca="false" t="array" ref="H496:H496">IFERROR(SMALL(IF($D$2:$D1405=D496,$A$2:$A$911*1.0001),2),"")</f>
        <v/>
      </c>
      <c r="I496" s="31" t="str">
        <f aca="false" t="array" ref="I496:I496">IFERROR(SMALL(IF($D$2:$D1405=D496,$A$2:$A$911*1.00001),3),"")</f>
        <v/>
      </c>
      <c r="J496" s="31" t="str">
        <f aca="false" t="array" ref="J496:J496">IFERROR(SMALL(IF($D$2:$D1405=D496,$A$2:$A$911*1.000001),4),"")</f>
        <v/>
      </c>
      <c r="K496" s="31" t="str">
        <f aca="false">IF(A496&lt;&gt;"", IF(COUNT(G496:J496)=4, SUM(G496:J496), "No"), "")</f>
        <v>No</v>
      </c>
      <c r="L496" s="31" t="str">
        <f aca="false">IF(A496&lt;&gt;"", IF(COUNT(G496:I496)=3, SUM(G496:I496), "No"), "")</f>
        <v>No</v>
      </c>
      <c r="M496" s="31" t="str">
        <f aca="false">IF(A496&lt;&gt;"", IF(COUNT(G496:H496)=2, SUM(G496:H496), "No"), "")</f>
        <v>No</v>
      </c>
      <c r="N496" s="31" t="str">
        <f aca="false">Table1[[#This Row],[Club]]&amp;":"&amp;Table1[[#Headers],[Male]]</f>
        <v>:Male</v>
      </c>
      <c r="P496" s="22" t="n">
        <v>495</v>
      </c>
      <c r="Q496" s="22" t="str">
        <f aca="false">IFERROR(VLOOKUP(P$1&amp;":"&amp;P496,'Finish order'!$C:$K,6,FALSE()),"")</f>
        <v/>
      </c>
      <c r="R496" s="22" t="str">
        <f aca="false">IFERROR(VLOOKUP(P$1&amp;":"&amp;P496,'Finish order'!$C:$K,9,FALSE()),"")</f>
        <v/>
      </c>
      <c r="S496" s="22" t="str">
        <f aca="false">IFERROR(VLOOKUP(P$1&amp;":"&amp;P496,'Finish order'!$C:$K,7,FALSE()),"")</f>
        <v/>
      </c>
      <c r="T496" s="30" t="str">
        <f aca="false">IFERROR(VLOOKUP(P$1&amp;":"&amp;P496,'Finish order'!$C:$K,5,FALSE()),"")</f>
        <v/>
      </c>
      <c r="U496" s="22" t="str">
        <f aca="false">IFERROR(VLOOKUP(P$1&amp;":"&amp;P496,'Finish order'!$C:$K,4,FALSE()),"")</f>
        <v/>
      </c>
      <c r="V496" s="31" t="str">
        <f aca="false" t="array" ref="V496:V496">IFERROR(SMALL(IF($S$2:$S1405=S496,$P$2:$P$911*1.001),1),"")</f>
        <v/>
      </c>
      <c r="W496" s="31" t="str">
        <f aca="false" t="array" ref="W496:W496">IFERROR(SMALL(IF($S$2:$S1405=S496,$P$2:$P$911*1.0001),2),"")</f>
        <v/>
      </c>
      <c r="X496" s="31" t="str">
        <f aca="false" t="array" ref="X496:X496">IFERROR(SMALL(IF($S$2:$S1405=S496,$P$2:$P$911*1.00001),3),"")</f>
        <v/>
      </c>
      <c r="Y496" s="31" t="str">
        <f aca="false" t="array" ref="Y496:Y496">IFERROR(SMALL(IF($S$2:$S1405=S496,$P$2:$P$911*1.000001),4),"")</f>
        <v/>
      </c>
      <c r="Z496" s="31" t="str">
        <f aca="false">IF(P496&lt;&gt;"", IF(COUNT(V496:Y496)=4, SUM(V496:Y496), "No"), "")</f>
        <v>No</v>
      </c>
      <c r="AA496" s="31" t="str">
        <f aca="false">IF(P496&lt;&gt;"", IF(COUNT(V496:X496)=3, SUM(V496:X496), "No"), "")</f>
        <v>No</v>
      </c>
      <c r="AB496" s="31" t="str">
        <f aca="false">IF(P496&lt;&gt;"", IF(COUNT(V496:W496)=2, SUM(V496:W496), "No"), "")</f>
        <v>No</v>
      </c>
      <c r="AC496" s="31" t="str">
        <f aca="false">Table4[[#This Row],[Club]]&amp;":"&amp;Table4[[#Headers],[Female]]</f>
        <v>:Female</v>
      </c>
    </row>
    <row r="497" customFormat="false" ht="15" hidden="false" customHeight="false" outlineLevel="0" collapsed="false">
      <c r="A497" s="22" t="n">
        <v>496</v>
      </c>
      <c r="B497" s="22" t="str">
        <f aca="false">IFERROR(VLOOKUP($A$1&amp;":"&amp;A497,'Finish order'!C:K,6,FALSE()),"")</f>
        <v/>
      </c>
      <c r="C497" s="22" t="str">
        <f aca="false">IFERROR(VLOOKUP(A$1&amp;":"&amp;A497,'Finish order'!$C:$K,9,FALSE()),"")</f>
        <v/>
      </c>
      <c r="D497" s="22" t="str">
        <f aca="false">IFERROR(VLOOKUP(A$1&amp;":"&amp;A497,'Finish order'!$C:$K,7,FALSE()),"")</f>
        <v/>
      </c>
      <c r="E497" s="30" t="str">
        <f aca="false">IFERROR(VLOOKUP($A$1&amp;":"&amp;A497,'Finish order'!C:K,5,FALSE()),"")</f>
        <v/>
      </c>
      <c r="F497" s="22" t="str">
        <f aca="false">IFERROR(VLOOKUP($A$1&amp;":"&amp;A497,'Finish order'!C:K,4,FALSE()),"")</f>
        <v/>
      </c>
      <c r="G497" s="31" t="str">
        <f aca="false" t="array" ref="G497:G497">IFERROR(SMALL(IF($D$2:$D1406=D497,$A$2:$A$911*1.001),1),"")</f>
        <v/>
      </c>
      <c r="H497" s="31" t="str">
        <f aca="false" t="array" ref="H497:H497">IFERROR(SMALL(IF($D$2:$D1406=D497,$A$2:$A$911*1.0001),2),"")</f>
        <v/>
      </c>
      <c r="I497" s="31" t="str">
        <f aca="false" t="array" ref="I497:I497">IFERROR(SMALL(IF($D$2:$D1406=D497,$A$2:$A$911*1.00001),3),"")</f>
        <v/>
      </c>
      <c r="J497" s="31" t="str">
        <f aca="false" t="array" ref="J497:J497">IFERROR(SMALL(IF($D$2:$D1406=D497,$A$2:$A$911*1.000001),4),"")</f>
        <v/>
      </c>
      <c r="K497" s="31" t="str">
        <f aca="false">IF(A497&lt;&gt;"", IF(COUNT(G497:J497)=4, SUM(G497:J497), "No"), "")</f>
        <v>No</v>
      </c>
      <c r="L497" s="31" t="str">
        <f aca="false">IF(A497&lt;&gt;"", IF(COUNT(G497:I497)=3, SUM(G497:I497), "No"), "")</f>
        <v>No</v>
      </c>
      <c r="M497" s="31" t="str">
        <f aca="false">IF(A497&lt;&gt;"", IF(COUNT(G497:H497)=2, SUM(G497:H497), "No"), "")</f>
        <v>No</v>
      </c>
      <c r="N497" s="31" t="str">
        <f aca="false">Table1[[#This Row],[Club]]&amp;":"&amp;Table1[[#Headers],[Male]]</f>
        <v>:Male</v>
      </c>
      <c r="P497" s="22" t="n">
        <v>496</v>
      </c>
      <c r="Q497" s="22" t="str">
        <f aca="false">IFERROR(VLOOKUP(P$1&amp;":"&amp;P497,'Finish order'!$C:$K,6,FALSE()),"")</f>
        <v/>
      </c>
      <c r="R497" s="22" t="str">
        <f aca="false">IFERROR(VLOOKUP(P$1&amp;":"&amp;P497,'Finish order'!$C:$K,9,FALSE()),"")</f>
        <v/>
      </c>
      <c r="S497" s="22" t="str">
        <f aca="false">IFERROR(VLOOKUP(P$1&amp;":"&amp;P497,'Finish order'!$C:$K,7,FALSE()),"")</f>
        <v/>
      </c>
      <c r="T497" s="30" t="str">
        <f aca="false">IFERROR(VLOOKUP(P$1&amp;":"&amp;P497,'Finish order'!$C:$K,5,FALSE()),"")</f>
        <v/>
      </c>
      <c r="U497" s="22" t="str">
        <f aca="false">IFERROR(VLOOKUP(P$1&amp;":"&amp;P497,'Finish order'!$C:$K,4,FALSE()),"")</f>
        <v/>
      </c>
      <c r="V497" s="31" t="str">
        <f aca="false" t="array" ref="V497:V497">IFERROR(SMALL(IF($S$2:$S1406=S497,$P$2:$P$911*1.001),1),"")</f>
        <v/>
      </c>
      <c r="W497" s="31" t="str">
        <f aca="false" t="array" ref="W497:W497">IFERROR(SMALL(IF($S$2:$S1406=S497,$P$2:$P$911*1.0001),2),"")</f>
        <v/>
      </c>
      <c r="X497" s="31" t="str">
        <f aca="false" t="array" ref="X497:X497">IFERROR(SMALL(IF($S$2:$S1406=S497,$P$2:$P$911*1.00001),3),"")</f>
        <v/>
      </c>
      <c r="Y497" s="31" t="str">
        <f aca="false" t="array" ref="Y497:Y497">IFERROR(SMALL(IF($S$2:$S1406=S497,$P$2:$P$911*1.000001),4),"")</f>
        <v/>
      </c>
      <c r="Z497" s="31" t="str">
        <f aca="false">IF(P497&lt;&gt;"", IF(COUNT(V497:Y497)=4, SUM(V497:Y497), "No"), "")</f>
        <v>No</v>
      </c>
      <c r="AA497" s="31" t="str">
        <f aca="false">IF(P497&lt;&gt;"", IF(COUNT(V497:X497)=3, SUM(V497:X497), "No"), "")</f>
        <v>No</v>
      </c>
      <c r="AB497" s="31" t="str">
        <f aca="false">IF(P497&lt;&gt;"", IF(COUNT(V497:W497)=2, SUM(V497:W497), "No"), "")</f>
        <v>No</v>
      </c>
      <c r="AC497" s="31" t="str">
        <f aca="false">Table4[[#This Row],[Club]]&amp;":"&amp;Table4[[#Headers],[Female]]</f>
        <v>:Female</v>
      </c>
    </row>
    <row r="498" customFormat="false" ht="15" hidden="false" customHeight="false" outlineLevel="0" collapsed="false">
      <c r="A498" s="22" t="n">
        <v>497</v>
      </c>
      <c r="B498" s="22" t="str">
        <f aca="false">IFERROR(VLOOKUP($A$1&amp;":"&amp;A498,'Finish order'!C:K,6,FALSE()),"")</f>
        <v/>
      </c>
      <c r="C498" s="22" t="str">
        <f aca="false">IFERROR(VLOOKUP(A$1&amp;":"&amp;A498,'Finish order'!$C:$K,9,FALSE()),"")</f>
        <v/>
      </c>
      <c r="D498" s="22" t="str">
        <f aca="false">IFERROR(VLOOKUP(A$1&amp;":"&amp;A498,'Finish order'!$C:$K,7,FALSE()),"")</f>
        <v/>
      </c>
      <c r="E498" s="30" t="str">
        <f aca="false">IFERROR(VLOOKUP($A$1&amp;":"&amp;A498,'Finish order'!C:K,5,FALSE()),"")</f>
        <v/>
      </c>
      <c r="F498" s="22" t="str">
        <f aca="false">IFERROR(VLOOKUP($A$1&amp;":"&amp;A498,'Finish order'!C:K,4,FALSE()),"")</f>
        <v/>
      </c>
      <c r="G498" s="31" t="str">
        <f aca="false" t="array" ref="G498:G498">IFERROR(SMALL(IF($D$2:$D1407=D498,$A$2:$A$911*1.001),1),"")</f>
        <v/>
      </c>
      <c r="H498" s="31" t="str">
        <f aca="false" t="array" ref="H498:H498">IFERROR(SMALL(IF($D$2:$D1407=D498,$A$2:$A$911*1.0001),2),"")</f>
        <v/>
      </c>
      <c r="I498" s="31" t="str">
        <f aca="false" t="array" ref="I498:I498">IFERROR(SMALL(IF($D$2:$D1407=D498,$A$2:$A$911*1.00001),3),"")</f>
        <v/>
      </c>
      <c r="J498" s="31" t="str">
        <f aca="false" t="array" ref="J498:J498">IFERROR(SMALL(IF($D$2:$D1407=D498,$A$2:$A$911*1.000001),4),"")</f>
        <v/>
      </c>
      <c r="K498" s="31" t="str">
        <f aca="false">IF(A498&lt;&gt;"", IF(COUNT(G498:J498)=4, SUM(G498:J498), "No"), "")</f>
        <v>No</v>
      </c>
      <c r="L498" s="31" t="str">
        <f aca="false">IF(A498&lt;&gt;"", IF(COUNT(G498:I498)=3, SUM(G498:I498), "No"), "")</f>
        <v>No</v>
      </c>
      <c r="M498" s="31" t="str">
        <f aca="false">IF(A498&lt;&gt;"", IF(COUNT(G498:H498)=2, SUM(G498:H498), "No"), "")</f>
        <v>No</v>
      </c>
      <c r="N498" s="31" t="str">
        <f aca="false">Table1[[#This Row],[Club]]&amp;":"&amp;Table1[[#Headers],[Male]]</f>
        <v>:Male</v>
      </c>
      <c r="P498" s="22" t="n">
        <v>497</v>
      </c>
      <c r="Q498" s="22" t="str">
        <f aca="false">IFERROR(VLOOKUP(P$1&amp;":"&amp;P498,'Finish order'!$C:$K,6,FALSE()),"")</f>
        <v/>
      </c>
      <c r="R498" s="22" t="str">
        <f aca="false">IFERROR(VLOOKUP(P$1&amp;":"&amp;P498,'Finish order'!$C:$K,9,FALSE()),"")</f>
        <v/>
      </c>
      <c r="S498" s="22" t="str">
        <f aca="false">IFERROR(VLOOKUP(P$1&amp;":"&amp;P498,'Finish order'!$C:$K,7,FALSE()),"")</f>
        <v/>
      </c>
      <c r="T498" s="30" t="str">
        <f aca="false">IFERROR(VLOOKUP(P$1&amp;":"&amp;P498,'Finish order'!$C:$K,5,FALSE()),"")</f>
        <v/>
      </c>
      <c r="U498" s="22" t="str">
        <f aca="false">IFERROR(VLOOKUP(P$1&amp;":"&amp;P498,'Finish order'!$C:$K,4,FALSE()),"")</f>
        <v/>
      </c>
      <c r="V498" s="31" t="str">
        <f aca="false" t="array" ref="V498:V498">IFERROR(SMALL(IF($S$2:$S1407=S498,$P$2:$P$911*1.001),1),"")</f>
        <v/>
      </c>
      <c r="W498" s="31" t="str">
        <f aca="false" t="array" ref="W498:W498">IFERROR(SMALL(IF($S$2:$S1407=S498,$P$2:$P$911*1.0001),2),"")</f>
        <v/>
      </c>
      <c r="X498" s="31" t="str">
        <f aca="false" t="array" ref="X498:X498">IFERROR(SMALL(IF($S$2:$S1407=S498,$P$2:$P$911*1.00001),3),"")</f>
        <v/>
      </c>
      <c r="Y498" s="31" t="str">
        <f aca="false" t="array" ref="Y498:Y498">IFERROR(SMALL(IF($S$2:$S1407=S498,$P$2:$P$911*1.000001),4),"")</f>
        <v/>
      </c>
      <c r="Z498" s="31" t="str">
        <f aca="false">IF(P498&lt;&gt;"", IF(COUNT(V498:Y498)=4, SUM(V498:Y498), "No"), "")</f>
        <v>No</v>
      </c>
      <c r="AA498" s="31" t="str">
        <f aca="false">IF(P498&lt;&gt;"", IF(COUNT(V498:X498)=3, SUM(V498:X498), "No"), "")</f>
        <v>No</v>
      </c>
      <c r="AB498" s="31" t="str">
        <f aca="false">IF(P498&lt;&gt;"", IF(COUNT(V498:W498)=2, SUM(V498:W498), "No"), "")</f>
        <v>No</v>
      </c>
      <c r="AC498" s="31" t="str">
        <f aca="false">Table4[[#This Row],[Club]]&amp;":"&amp;Table4[[#Headers],[Female]]</f>
        <v>:Female</v>
      </c>
    </row>
    <row r="499" customFormat="false" ht="15" hidden="false" customHeight="false" outlineLevel="0" collapsed="false">
      <c r="A499" s="22" t="n">
        <v>498</v>
      </c>
      <c r="B499" s="22" t="str">
        <f aca="false">IFERROR(VLOOKUP($A$1&amp;":"&amp;A499,'Finish order'!C:K,6,FALSE()),"")</f>
        <v/>
      </c>
      <c r="C499" s="22" t="str">
        <f aca="false">IFERROR(VLOOKUP(A$1&amp;":"&amp;A499,'Finish order'!$C:$K,9,FALSE()),"")</f>
        <v/>
      </c>
      <c r="D499" s="22" t="str">
        <f aca="false">IFERROR(VLOOKUP(A$1&amp;":"&amp;A499,'Finish order'!$C:$K,7,FALSE()),"")</f>
        <v/>
      </c>
      <c r="E499" s="30" t="str">
        <f aca="false">IFERROR(VLOOKUP($A$1&amp;":"&amp;A499,'Finish order'!C:K,5,FALSE()),"")</f>
        <v/>
      </c>
      <c r="F499" s="22" t="str">
        <f aca="false">IFERROR(VLOOKUP($A$1&amp;":"&amp;A499,'Finish order'!C:K,4,FALSE()),"")</f>
        <v/>
      </c>
      <c r="G499" s="31" t="str">
        <f aca="false" t="array" ref="G499:G499">IFERROR(SMALL(IF($D$2:$D1408=D499,$A$2:$A$911*1.001),1),"")</f>
        <v/>
      </c>
      <c r="H499" s="31" t="str">
        <f aca="false" t="array" ref="H499:H499">IFERROR(SMALL(IF($D$2:$D1408=D499,$A$2:$A$911*1.0001),2),"")</f>
        <v/>
      </c>
      <c r="I499" s="31" t="str">
        <f aca="false" t="array" ref="I499:I499">IFERROR(SMALL(IF($D$2:$D1408=D499,$A$2:$A$911*1.00001),3),"")</f>
        <v/>
      </c>
      <c r="J499" s="31" t="str">
        <f aca="false" t="array" ref="J499:J499">IFERROR(SMALL(IF($D$2:$D1408=D499,$A$2:$A$911*1.000001),4),"")</f>
        <v/>
      </c>
      <c r="K499" s="31" t="str">
        <f aca="false">IF(A499&lt;&gt;"", IF(COUNT(G499:J499)=4, SUM(G499:J499), "No"), "")</f>
        <v>No</v>
      </c>
      <c r="L499" s="31" t="str">
        <f aca="false">IF(A499&lt;&gt;"", IF(COUNT(G499:I499)=3, SUM(G499:I499), "No"), "")</f>
        <v>No</v>
      </c>
      <c r="M499" s="31" t="str">
        <f aca="false">IF(A499&lt;&gt;"", IF(COUNT(G499:H499)=2, SUM(G499:H499), "No"), "")</f>
        <v>No</v>
      </c>
      <c r="N499" s="31" t="str">
        <f aca="false">Table1[[#This Row],[Club]]&amp;":"&amp;Table1[[#Headers],[Male]]</f>
        <v>:Male</v>
      </c>
      <c r="P499" s="22" t="n">
        <v>498</v>
      </c>
      <c r="Q499" s="22" t="str">
        <f aca="false">IFERROR(VLOOKUP(P$1&amp;":"&amp;P499,'Finish order'!$C:$K,6,FALSE()),"")</f>
        <v/>
      </c>
      <c r="R499" s="22" t="str">
        <f aca="false">IFERROR(VLOOKUP(P$1&amp;":"&amp;P499,'Finish order'!$C:$K,9,FALSE()),"")</f>
        <v/>
      </c>
      <c r="S499" s="22" t="str">
        <f aca="false">IFERROR(VLOOKUP(P$1&amp;":"&amp;P499,'Finish order'!$C:$K,7,FALSE()),"")</f>
        <v/>
      </c>
      <c r="T499" s="30" t="str">
        <f aca="false">IFERROR(VLOOKUP(P$1&amp;":"&amp;P499,'Finish order'!$C:$K,5,FALSE()),"")</f>
        <v/>
      </c>
      <c r="U499" s="22" t="str">
        <f aca="false">IFERROR(VLOOKUP(P$1&amp;":"&amp;P499,'Finish order'!$C:$K,4,FALSE()),"")</f>
        <v/>
      </c>
      <c r="V499" s="31" t="str">
        <f aca="false" t="array" ref="V499:V499">IFERROR(SMALL(IF($S$2:$S1408=S499,$P$2:$P$911*1.001),1),"")</f>
        <v/>
      </c>
      <c r="W499" s="31" t="str">
        <f aca="false" t="array" ref="W499:W499">IFERROR(SMALL(IF($S$2:$S1408=S499,$P$2:$P$911*1.0001),2),"")</f>
        <v/>
      </c>
      <c r="X499" s="31" t="str">
        <f aca="false" t="array" ref="X499:X499">IFERROR(SMALL(IF($S$2:$S1408=S499,$P$2:$P$911*1.00001),3),"")</f>
        <v/>
      </c>
      <c r="Y499" s="31" t="str">
        <f aca="false" t="array" ref="Y499:Y499">IFERROR(SMALL(IF($S$2:$S1408=S499,$P$2:$P$911*1.000001),4),"")</f>
        <v/>
      </c>
      <c r="Z499" s="31" t="str">
        <f aca="false">IF(P499&lt;&gt;"", IF(COUNT(V499:Y499)=4, SUM(V499:Y499), "No"), "")</f>
        <v>No</v>
      </c>
      <c r="AA499" s="31" t="str">
        <f aca="false">IF(P499&lt;&gt;"", IF(COUNT(V499:X499)=3, SUM(V499:X499), "No"), "")</f>
        <v>No</v>
      </c>
      <c r="AB499" s="31" t="str">
        <f aca="false">IF(P499&lt;&gt;"", IF(COUNT(V499:W499)=2, SUM(V499:W499), "No"), "")</f>
        <v>No</v>
      </c>
      <c r="AC499" s="31" t="str">
        <f aca="false">Table4[[#This Row],[Club]]&amp;":"&amp;Table4[[#Headers],[Female]]</f>
        <v>:Female</v>
      </c>
    </row>
    <row r="500" customFormat="false" ht="15" hidden="false" customHeight="false" outlineLevel="0" collapsed="false">
      <c r="A500" s="22" t="n">
        <v>499</v>
      </c>
      <c r="B500" s="22" t="str">
        <f aca="false">IFERROR(VLOOKUP($A$1&amp;":"&amp;A500,'Finish order'!C:K,6,FALSE()),"")</f>
        <v/>
      </c>
      <c r="C500" s="22" t="str">
        <f aca="false">IFERROR(VLOOKUP(A$1&amp;":"&amp;A500,'Finish order'!$C:$K,9,FALSE()),"")</f>
        <v/>
      </c>
      <c r="D500" s="22" t="str">
        <f aca="false">IFERROR(VLOOKUP(A$1&amp;":"&amp;A500,'Finish order'!$C:$K,7,FALSE()),"")</f>
        <v/>
      </c>
      <c r="E500" s="30" t="str">
        <f aca="false">IFERROR(VLOOKUP($A$1&amp;":"&amp;A500,'Finish order'!C:K,5,FALSE()),"")</f>
        <v/>
      </c>
      <c r="F500" s="22" t="str">
        <f aca="false">IFERROR(VLOOKUP($A$1&amp;":"&amp;A500,'Finish order'!C:K,4,FALSE()),"")</f>
        <v/>
      </c>
      <c r="G500" s="31" t="str">
        <f aca="false" t="array" ref="G500:G500">IFERROR(SMALL(IF($D$2:$D1409=D500,$A$2:$A$911*1.001),1),"")</f>
        <v/>
      </c>
      <c r="H500" s="31" t="str">
        <f aca="false" t="array" ref="H500:H500">IFERROR(SMALL(IF($D$2:$D1409=D500,$A$2:$A$911*1.0001),2),"")</f>
        <v/>
      </c>
      <c r="I500" s="31" t="str">
        <f aca="false" t="array" ref="I500:I500">IFERROR(SMALL(IF($D$2:$D1409=D500,$A$2:$A$911*1.00001),3),"")</f>
        <v/>
      </c>
      <c r="J500" s="31" t="str">
        <f aca="false" t="array" ref="J500:J500">IFERROR(SMALL(IF($D$2:$D1409=D500,$A$2:$A$911*1.000001),4),"")</f>
        <v/>
      </c>
      <c r="K500" s="31" t="str">
        <f aca="false">IF(A500&lt;&gt;"", IF(COUNT(G500:J500)=4, SUM(G500:J500), "No"), "")</f>
        <v>No</v>
      </c>
      <c r="L500" s="31" t="str">
        <f aca="false">IF(A500&lt;&gt;"", IF(COUNT(G500:I500)=3, SUM(G500:I500), "No"), "")</f>
        <v>No</v>
      </c>
      <c r="M500" s="31" t="str">
        <f aca="false">IF(A500&lt;&gt;"", IF(COUNT(G500:H500)=2, SUM(G500:H500), "No"), "")</f>
        <v>No</v>
      </c>
      <c r="N500" s="31" t="str">
        <f aca="false">Table1[[#This Row],[Club]]&amp;":"&amp;Table1[[#Headers],[Male]]</f>
        <v>:Male</v>
      </c>
      <c r="P500" s="22" t="n">
        <v>499</v>
      </c>
      <c r="Q500" s="22" t="str">
        <f aca="false">IFERROR(VLOOKUP(P$1&amp;":"&amp;P500,'Finish order'!$C:$K,6,FALSE()),"")</f>
        <v/>
      </c>
      <c r="R500" s="22" t="str">
        <f aca="false">IFERROR(VLOOKUP(P$1&amp;":"&amp;P500,'Finish order'!$C:$K,9,FALSE()),"")</f>
        <v/>
      </c>
      <c r="S500" s="22" t="str">
        <f aca="false">IFERROR(VLOOKUP(P$1&amp;":"&amp;P500,'Finish order'!$C:$K,7,FALSE()),"")</f>
        <v/>
      </c>
      <c r="T500" s="30" t="str">
        <f aca="false">IFERROR(VLOOKUP(P$1&amp;":"&amp;P500,'Finish order'!$C:$K,5,FALSE()),"")</f>
        <v/>
      </c>
      <c r="U500" s="22" t="str">
        <f aca="false">IFERROR(VLOOKUP(P$1&amp;":"&amp;P500,'Finish order'!$C:$K,4,FALSE()),"")</f>
        <v/>
      </c>
      <c r="V500" s="31" t="str">
        <f aca="false" t="array" ref="V500:V500">IFERROR(SMALL(IF($S$2:$S1409=S500,$P$2:$P$911*1.001),1),"")</f>
        <v/>
      </c>
      <c r="W500" s="31" t="str">
        <f aca="false" t="array" ref="W500:W500">IFERROR(SMALL(IF($S$2:$S1409=S500,$P$2:$P$911*1.0001),2),"")</f>
        <v/>
      </c>
      <c r="X500" s="31" t="str">
        <f aca="false" t="array" ref="X500:X500">IFERROR(SMALL(IF($S$2:$S1409=S500,$P$2:$P$911*1.00001),3),"")</f>
        <v/>
      </c>
      <c r="Y500" s="31" t="str">
        <f aca="false" t="array" ref="Y500:Y500">IFERROR(SMALL(IF($S$2:$S1409=S500,$P$2:$P$911*1.000001),4),"")</f>
        <v/>
      </c>
      <c r="Z500" s="31" t="str">
        <f aca="false">IF(P500&lt;&gt;"", IF(COUNT(V500:Y500)=4, SUM(V500:Y500), "No"), "")</f>
        <v>No</v>
      </c>
      <c r="AA500" s="31" t="str">
        <f aca="false">IF(P500&lt;&gt;"", IF(COUNT(V500:X500)=3, SUM(V500:X500), "No"), "")</f>
        <v>No</v>
      </c>
      <c r="AB500" s="31" t="str">
        <f aca="false">IF(P500&lt;&gt;"", IF(COUNT(V500:W500)=2, SUM(V500:W500), "No"), "")</f>
        <v>No</v>
      </c>
      <c r="AC500" s="31" t="str">
        <f aca="false">Table4[[#This Row],[Club]]&amp;":"&amp;Table4[[#Headers],[Female]]</f>
        <v>:Female</v>
      </c>
    </row>
    <row r="501" customFormat="false" ht="15" hidden="false" customHeight="false" outlineLevel="0" collapsed="false">
      <c r="A501" s="22" t="n">
        <v>500</v>
      </c>
      <c r="B501" s="22" t="str">
        <f aca="false">IFERROR(VLOOKUP($A$1&amp;":"&amp;A501,'Finish order'!C:K,6,FALSE()),"")</f>
        <v/>
      </c>
      <c r="C501" s="22" t="str">
        <f aca="false">IFERROR(VLOOKUP(A$1&amp;":"&amp;A501,'Finish order'!$C:$K,9,FALSE()),"")</f>
        <v/>
      </c>
      <c r="D501" s="22" t="str">
        <f aca="false">IFERROR(VLOOKUP(A$1&amp;":"&amp;A501,'Finish order'!$C:$K,7,FALSE()),"")</f>
        <v/>
      </c>
      <c r="E501" s="30" t="str">
        <f aca="false">IFERROR(VLOOKUP($A$1&amp;":"&amp;A501,'Finish order'!C:K,5,FALSE()),"")</f>
        <v/>
      </c>
      <c r="F501" s="22" t="str">
        <f aca="false">IFERROR(VLOOKUP($A$1&amp;":"&amp;A501,'Finish order'!C:K,4,FALSE()),"")</f>
        <v/>
      </c>
      <c r="G501" s="31" t="str">
        <f aca="false" t="array" ref="G501:G501">IFERROR(SMALL(IF($D$2:$D1410=D501,$A$2:$A$911*1.001),1),"")</f>
        <v/>
      </c>
      <c r="H501" s="31" t="str">
        <f aca="false" t="array" ref="H501:H501">IFERROR(SMALL(IF($D$2:$D1410=D501,$A$2:$A$911*1.0001),2),"")</f>
        <v/>
      </c>
      <c r="I501" s="31" t="str">
        <f aca="false" t="array" ref="I501:I501">IFERROR(SMALL(IF($D$2:$D1410=D501,$A$2:$A$911*1.00001),3),"")</f>
        <v/>
      </c>
      <c r="J501" s="31" t="str">
        <f aca="false" t="array" ref="J501:J501">IFERROR(SMALL(IF($D$2:$D1410=D501,$A$2:$A$911*1.000001),4),"")</f>
        <v/>
      </c>
      <c r="K501" s="31" t="str">
        <f aca="false">IF(A501&lt;&gt;"", IF(COUNT(G501:J501)=4, SUM(G501:J501), "No"), "")</f>
        <v>No</v>
      </c>
      <c r="L501" s="31" t="str">
        <f aca="false">IF(A501&lt;&gt;"", IF(COUNT(G501:I501)=3, SUM(G501:I501), "No"), "")</f>
        <v>No</v>
      </c>
      <c r="M501" s="31" t="str">
        <f aca="false">IF(A501&lt;&gt;"", IF(COUNT(G501:H501)=2, SUM(G501:H501), "No"), "")</f>
        <v>No</v>
      </c>
      <c r="N501" s="31" t="str">
        <f aca="false">Table1[[#This Row],[Club]]&amp;":"&amp;Table1[[#Headers],[Male]]</f>
        <v>:Male</v>
      </c>
      <c r="P501" s="22" t="n">
        <v>500</v>
      </c>
      <c r="Q501" s="22" t="str">
        <f aca="false">IFERROR(VLOOKUP(P$1&amp;":"&amp;P501,'Finish order'!$C:$K,6,FALSE()),"")</f>
        <v/>
      </c>
      <c r="R501" s="22" t="str">
        <f aca="false">IFERROR(VLOOKUP(P$1&amp;":"&amp;P501,'Finish order'!$C:$K,9,FALSE()),"")</f>
        <v/>
      </c>
      <c r="S501" s="22" t="str">
        <f aca="false">IFERROR(VLOOKUP(P$1&amp;":"&amp;P501,'Finish order'!$C:$K,7,FALSE()),"")</f>
        <v/>
      </c>
      <c r="T501" s="30" t="str">
        <f aca="false">IFERROR(VLOOKUP(P$1&amp;":"&amp;P501,'Finish order'!$C:$K,5,FALSE()),"")</f>
        <v/>
      </c>
      <c r="U501" s="22" t="str">
        <f aca="false">IFERROR(VLOOKUP(P$1&amp;":"&amp;P501,'Finish order'!$C:$K,4,FALSE()),"")</f>
        <v/>
      </c>
      <c r="V501" s="31" t="str">
        <f aca="false" t="array" ref="V501:V501">IFERROR(SMALL(IF($S$2:$S1410=S501,$P$2:$P$911*1.001),1),"")</f>
        <v/>
      </c>
      <c r="W501" s="31" t="str">
        <f aca="false" t="array" ref="W501:W501">IFERROR(SMALL(IF($S$2:$S1410=S501,$P$2:$P$911*1.0001),2),"")</f>
        <v/>
      </c>
      <c r="X501" s="31" t="str">
        <f aca="false" t="array" ref="X501:X501">IFERROR(SMALL(IF($S$2:$S1410=S501,$P$2:$P$911*1.00001),3),"")</f>
        <v/>
      </c>
      <c r="Y501" s="31" t="str">
        <f aca="false" t="array" ref="Y501:Y501">IFERROR(SMALL(IF($S$2:$S1410=S501,$P$2:$P$911*1.000001),4),"")</f>
        <v/>
      </c>
      <c r="Z501" s="31" t="str">
        <f aca="false">IF(P501&lt;&gt;"", IF(COUNT(V501:Y501)=4, SUM(V501:Y501), "No"), "")</f>
        <v>No</v>
      </c>
      <c r="AA501" s="31" t="str">
        <f aca="false">IF(P501&lt;&gt;"", IF(COUNT(V501:X501)=3, SUM(V501:X501), "No"), "")</f>
        <v>No</v>
      </c>
      <c r="AB501" s="31" t="str">
        <f aca="false">IF(P501&lt;&gt;"", IF(COUNT(V501:W501)=2, SUM(V501:W501), "No"), "")</f>
        <v>No</v>
      </c>
      <c r="AC501" s="31" t="str">
        <f aca="false">Table4[[#This Row],[Club]]&amp;":"&amp;Table4[[#Headers],[Female]]</f>
        <v>:Female</v>
      </c>
    </row>
    <row r="502" customFormat="false" ht="15" hidden="false" customHeight="false" outlineLevel="0" collapsed="false">
      <c r="A502" s="22" t="n">
        <v>501</v>
      </c>
      <c r="B502" s="22" t="str">
        <f aca="false">IFERROR(VLOOKUP($A$1&amp;":"&amp;A502,'Finish order'!C:K,6,FALSE()),"")</f>
        <v/>
      </c>
      <c r="C502" s="22" t="str">
        <f aca="false">IFERROR(VLOOKUP(A$1&amp;":"&amp;A502,'Finish order'!$C:$K,9,FALSE()),"")</f>
        <v/>
      </c>
      <c r="D502" s="22" t="str">
        <f aca="false">IFERROR(VLOOKUP(A$1&amp;":"&amp;A502,'Finish order'!$C:$K,7,FALSE()),"")</f>
        <v/>
      </c>
      <c r="E502" s="30" t="str">
        <f aca="false">IFERROR(VLOOKUP($A$1&amp;":"&amp;A502,'Finish order'!C:K,5,FALSE()),"")</f>
        <v/>
      </c>
      <c r="F502" s="22" t="str">
        <f aca="false">IFERROR(VLOOKUP($A$1&amp;":"&amp;A502,'Finish order'!C:K,4,FALSE()),"")</f>
        <v/>
      </c>
      <c r="G502" s="31" t="str">
        <f aca="false" t="array" ref="G502:G502">IFERROR(SMALL(IF($D$2:$D1411=D502,$A$2:$A$911*1.001),1),"")</f>
        <v/>
      </c>
      <c r="H502" s="31" t="str">
        <f aca="false" t="array" ref="H502:H502">IFERROR(SMALL(IF($D$2:$D1411=D502,$A$2:$A$911*1.0001),2),"")</f>
        <v/>
      </c>
      <c r="I502" s="31" t="str">
        <f aca="false" t="array" ref="I502:I502">IFERROR(SMALL(IF($D$2:$D1411=D502,$A$2:$A$911*1.00001),3),"")</f>
        <v/>
      </c>
      <c r="J502" s="31" t="str">
        <f aca="false" t="array" ref="J502:J502">IFERROR(SMALL(IF($D$2:$D1411=D502,$A$2:$A$911*1.000001),4),"")</f>
        <v/>
      </c>
      <c r="K502" s="31" t="str">
        <f aca="false">IF(A502&lt;&gt;"", IF(COUNT(G502:J502)=4, SUM(G502:J502), "No"), "")</f>
        <v>No</v>
      </c>
      <c r="L502" s="31" t="str">
        <f aca="false">IF(A502&lt;&gt;"", IF(COUNT(G502:I502)=3, SUM(G502:I502), "No"), "")</f>
        <v>No</v>
      </c>
      <c r="M502" s="31" t="str">
        <f aca="false">IF(A502&lt;&gt;"", IF(COUNT(G502:H502)=2, SUM(G502:H502), "No"), "")</f>
        <v>No</v>
      </c>
      <c r="N502" s="31" t="str">
        <f aca="false">Table1[[#This Row],[Club]]&amp;":"&amp;Table1[[#Headers],[Male]]</f>
        <v>:Male</v>
      </c>
      <c r="P502" s="22" t="n">
        <v>501</v>
      </c>
      <c r="Q502" s="22" t="str">
        <f aca="false">IFERROR(VLOOKUP(P$1&amp;":"&amp;P502,'Finish order'!$C:$K,6,FALSE()),"")</f>
        <v/>
      </c>
      <c r="R502" s="22" t="str">
        <f aca="false">IFERROR(VLOOKUP(P$1&amp;":"&amp;P502,'Finish order'!$C:$K,9,FALSE()),"")</f>
        <v/>
      </c>
      <c r="S502" s="22" t="str">
        <f aca="false">IFERROR(VLOOKUP(P$1&amp;":"&amp;P502,'Finish order'!$C:$K,7,FALSE()),"")</f>
        <v/>
      </c>
      <c r="T502" s="30" t="str">
        <f aca="false">IFERROR(VLOOKUP(P$1&amp;":"&amp;P502,'Finish order'!$C:$K,5,FALSE()),"")</f>
        <v/>
      </c>
      <c r="U502" s="22" t="str">
        <f aca="false">IFERROR(VLOOKUP(P$1&amp;":"&amp;P502,'Finish order'!$C:$K,4,FALSE()),"")</f>
        <v/>
      </c>
      <c r="V502" s="31" t="str">
        <f aca="false" t="array" ref="V502:V502">IFERROR(SMALL(IF($S$2:$S1411=S502,$P$2:$P$911*1.001),1),"")</f>
        <v/>
      </c>
      <c r="W502" s="31" t="str">
        <f aca="false" t="array" ref="W502:W502">IFERROR(SMALL(IF($S$2:$S1411=S502,$P$2:$P$911*1.0001),2),"")</f>
        <v/>
      </c>
      <c r="X502" s="31" t="str">
        <f aca="false" t="array" ref="X502:X502">IFERROR(SMALL(IF($S$2:$S1411=S502,$P$2:$P$911*1.00001),3),"")</f>
        <v/>
      </c>
      <c r="Y502" s="31" t="str">
        <f aca="false" t="array" ref="Y502:Y502">IFERROR(SMALL(IF($S$2:$S1411=S502,$P$2:$P$911*1.000001),4),"")</f>
        <v/>
      </c>
      <c r="Z502" s="31" t="str">
        <f aca="false">IF(P502&lt;&gt;"", IF(COUNT(V502:Y502)=4, SUM(V502:Y502), "No"), "")</f>
        <v>No</v>
      </c>
      <c r="AA502" s="31" t="str">
        <f aca="false">IF(P502&lt;&gt;"", IF(COUNT(V502:X502)=3, SUM(V502:X502), "No"), "")</f>
        <v>No</v>
      </c>
      <c r="AB502" s="31" t="str">
        <f aca="false">IF(P502&lt;&gt;"", IF(COUNT(V502:W502)=2, SUM(V502:W502), "No"), "")</f>
        <v>No</v>
      </c>
      <c r="AC502" s="31" t="str">
        <f aca="false">Table4[[#This Row],[Club]]&amp;":"&amp;Table4[[#Headers],[Female]]</f>
        <v>:Female</v>
      </c>
    </row>
    <row r="503" customFormat="false" ht="15" hidden="false" customHeight="false" outlineLevel="0" collapsed="false">
      <c r="A503" s="22" t="n">
        <v>502</v>
      </c>
      <c r="B503" s="22" t="str">
        <f aca="false">IFERROR(VLOOKUP($A$1&amp;":"&amp;A503,'Finish order'!C:K,6,FALSE()),"")</f>
        <v/>
      </c>
      <c r="C503" s="22" t="str">
        <f aca="false">IFERROR(VLOOKUP(A$1&amp;":"&amp;A503,'Finish order'!$C:$K,9,FALSE()),"")</f>
        <v/>
      </c>
      <c r="D503" s="22" t="str">
        <f aca="false">IFERROR(VLOOKUP(A$1&amp;":"&amp;A503,'Finish order'!$C:$K,7,FALSE()),"")</f>
        <v/>
      </c>
      <c r="E503" s="30" t="str">
        <f aca="false">IFERROR(VLOOKUP($A$1&amp;":"&amp;A503,'Finish order'!C:K,5,FALSE()),"")</f>
        <v/>
      </c>
      <c r="F503" s="22" t="str">
        <f aca="false">IFERROR(VLOOKUP($A$1&amp;":"&amp;A503,'Finish order'!C:K,4,FALSE()),"")</f>
        <v/>
      </c>
      <c r="G503" s="31" t="str">
        <f aca="false" t="array" ref="G503:G503">IFERROR(SMALL(IF($D$2:$D1412=D503,$A$2:$A$911*1.001),1),"")</f>
        <v/>
      </c>
      <c r="H503" s="31" t="str">
        <f aca="false" t="array" ref="H503:H503">IFERROR(SMALL(IF($D$2:$D1412=D503,$A$2:$A$911*1.0001),2),"")</f>
        <v/>
      </c>
      <c r="I503" s="31" t="str">
        <f aca="false" t="array" ref="I503:I503">IFERROR(SMALL(IF($D$2:$D1412=D503,$A$2:$A$911*1.00001),3),"")</f>
        <v/>
      </c>
      <c r="J503" s="31" t="str">
        <f aca="false" t="array" ref="J503:J503">IFERROR(SMALL(IF($D$2:$D1412=D503,$A$2:$A$911*1.000001),4),"")</f>
        <v/>
      </c>
      <c r="K503" s="31" t="str">
        <f aca="false">IF(A503&lt;&gt;"", IF(COUNT(G503:J503)=4, SUM(G503:J503), "No"), "")</f>
        <v>No</v>
      </c>
      <c r="L503" s="31" t="str">
        <f aca="false">IF(A503&lt;&gt;"", IF(COUNT(G503:I503)=3, SUM(G503:I503), "No"), "")</f>
        <v>No</v>
      </c>
      <c r="M503" s="31" t="str">
        <f aca="false">IF(A503&lt;&gt;"", IF(COUNT(G503:H503)=2, SUM(G503:H503), "No"), "")</f>
        <v>No</v>
      </c>
      <c r="N503" s="31" t="str">
        <f aca="false">Table1[[#This Row],[Club]]&amp;":"&amp;Table1[[#Headers],[Male]]</f>
        <v>:Male</v>
      </c>
      <c r="P503" s="22" t="n">
        <v>502</v>
      </c>
      <c r="Q503" s="22" t="str">
        <f aca="false">IFERROR(VLOOKUP(P$1&amp;":"&amp;P503,'Finish order'!$C:$K,6,FALSE()),"")</f>
        <v/>
      </c>
      <c r="R503" s="22" t="str">
        <f aca="false">IFERROR(VLOOKUP(P$1&amp;":"&amp;P503,'Finish order'!$C:$K,9,FALSE()),"")</f>
        <v/>
      </c>
      <c r="S503" s="22" t="str">
        <f aca="false">IFERROR(VLOOKUP(P$1&amp;":"&amp;P503,'Finish order'!$C:$K,7,FALSE()),"")</f>
        <v/>
      </c>
      <c r="T503" s="30" t="str">
        <f aca="false">IFERROR(VLOOKUP(P$1&amp;":"&amp;P503,'Finish order'!$C:$K,5,FALSE()),"")</f>
        <v/>
      </c>
      <c r="U503" s="22" t="str">
        <f aca="false">IFERROR(VLOOKUP(P$1&amp;":"&amp;P503,'Finish order'!$C:$K,4,FALSE()),"")</f>
        <v/>
      </c>
      <c r="V503" s="31" t="str">
        <f aca="false" t="array" ref="V503:V503">IFERROR(SMALL(IF($S$2:$S1412=S503,$P$2:$P$911*1.001),1),"")</f>
        <v/>
      </c>
      <c r="W503" s="31" t="str">
        <f aca="false" t="array" ref="W503:W503">IFERROR(SMALL(IF($S$2:$S1412=S503,$P$2:$P$911*1.0001),2),"")</f>
        <v/>
      </c>
      <c r="X503" s="31" t="str">
        <f aca="false" t="array" ref="X503:X503">IFERROR(SMALL(IF($S$2:$S1412=S503,$P$2:$P$911*1.00001),3),"")</f>
        <v/>
      </c>
      <c r="Y503" s="31" t="str">
        <f aca="false" t="array" ref="Y503:Y503">IFERROR(SMALL(IF($S$2:$S1412=S503,$P$2:$P$911*1.000001),4),"")</f>
        <v/>
      </c>
      <c r="Z503" s="31" t="str">
        <f aca="false">IF(P503&lt;&gt;"", IF(COUNT(V503:Y503)=4, SUM(V503:Y503), "No"), "")</f>
        <v>No</v>
      </c>
      <c r="AA503" s="31" t="str">
        <f aca="false">IF(P503&lt;&gt;"", IF(COUNT(V503:X503)=3, SUM(V503:X503), "No"), "")</f>
        <v>No</v>
      </c>
      <c r="AB503" s="31" t="str">
        <f aca="false">IF(P503&lt;&gt;"", IF(COUNT(V503:W503)=2, SUM(V503:W503), "No"), "")</f>
        <v>No</v>
      </c>
      <c r="AC503" s="31" t="str">
        <f aca="false">Table4[[#This Row],[Club]]&amp;":"&amp;Table4[[#Headers],[Female]]</f>
        <v>:Female</v>
      </c>
    </row>
    <row r="504" customFormat="false" ht="15" hidden="false" customHeight="false" outlineLevel="0" collapsed="false">
      <c r="A504" s="22" t="n">
        <v>503</v>
      </c>
      <c r="B504" s="22" t="str">
        <f aca="false">IFERROR(VLOOKUP($A$1&amp;":"&amp;A504,'Finish order'!C:K,6,FALSE()),"")</f>
        <v/>
      </c>
      <c r="C504" s="22" t="str">
        <f aca="false">IFERROR(VLOOKUP(A$1&amp;":"&amp;A504,'Finish order'!$C:$K,9,FALSE()),"")</f>
        <v/>
      </c>
      <c r="D504" s="22" t="str">
        <f aca="false">IFERROR(VLOOKUP(A$1&amp;":"&amp;A504,'Finish order'!$C:$K,7,FALSE()),"")</f>
        <v/>
      </c>
      <c r="E504" s="30" t="str">
        <f aca="false">IFERROR(VLOOKUP($A$1&amp;":"&amp;A504,'Finish order'!C:K,5,FALSE()),"")</f>
        <v/>
      </c>
      <c r="F504" s="22" t="str">
        <f aca="false">IFERROR(VLOOKUP($A$1&amp;":"&amp;A504,'Finish order'!C:K,4,FALSE()),"")</f>
        <v/>
      </c>
      <c r="G504" s="31" t="str">
        <f aca="false" t="array" ref="G504:G504">IFERROR(SMALL(IF($D$2:$D1413=D504,$A$2:$A$911*1.001),1),"")</f>
        <v/>
      </c>
      <c r="H504" s="31" t="str">
        <f aca="false" t="array" ref="H504:H504">IFERROR(SMALL(IF($D$2:$D1413=D504,$A$2:$A$911*1.0001),2),"")</f>
        <v/>
      </c>
      <c r="I504" s="31" t="str">
        <f aca="false" t="array" ref="I504:I504">IFERROR(SMALL(IF($D$2:$D1413=D504,$A$2:$A$911*1.00001),3),"")</f>
        <v/>
      </c>
      <c r="J504" s="31" t="str">
        <f aca="false" t="array" ref="J504:J504">IFERROR(SMALL(IF($D$2:$D1413=D504,$A$2:$A$911*1.000001),4),"")</f>
        <v/>
      </c>
      <c r="K504" s="31" t="str">
        <f aca="false">IF(A504&lt;&gt;"", IF(COUNT(G504:J504)=4, SUM(G504:J504), "No"), "")</f>
        <v>No</v>
      </c>
      <c r="L504" s="31" t="str">
        <f aca="false">IF(A504&lt;&gt;"", IF(COUNT(G504:I504)=3, SUM(G504:I504), "No"), "")</f>
        <v>No</v>
      </c>
      <c r="M504" s="31" t="str">
        <f aca="false">IF(A504&lt;&gt;"", IF(COUNT(G504:H504)=2, SUM(G504:H504), "No"), "")</f>
        <v>No</v>
      </c>
      <c r="N504" s="31" t="str">
        <f aca="false">Table1[[#This Row],[Club]]&amp;":"&amp;Table1[[#Headers],[Male]]</f>
        <v>:Male</v>
      </c>
      <c r="P504" s="22" t="n">
        <v>503</v>
      </c>
      <c r="Q504" s="22" t="str">
        <f aca="false">IFERROR(VLOOKUP(P$1&amp;":"&amp;P504,'Finish order'!$C:$K,6,FALSE()),"")</f>
        <v/>
      </c>
      <c r="R504" s="22" t="str">
        <f aca="false">IFERROR(VLOOKUP(P$1&amp;":"&amp;P504,'Finish order'!$C:$K,9,FALSE()),"")</f>
        <v/>
      </c>
      <c r="S504" s="22" t="str">
        <f aca="false">IFERROR(VLOOKUP(P$1&amp;":"&amp;P504,'Finish order'!$C:$K,7,FALSE()),"")</f>
        <v/>
      </c>
      <c r="T504" s="30" t="str">
        <f aca="false">IFERROR(VLOOKUP(P$1&amp;":"&amp;P504,'Finish order'!$C:$K,5,FALSE()),"")</f>
        <v/>
      </c>
      <c r="U504" s="22" t="str">
        <f aca="false">IFERROR(VLOOKUP(P$1&amp;":"&amp;P504,'Finish order'!$C:$K,4,FALSE()),"")</f>
        <v/>
      </c>
      <c r="V504" s="31" t="str">
        <f aca="false" t="array" ref="V504:V504">IFERROR(SMALL(IF($S$2:$S1413=S504,$P$2:$P$911*1.001),1),"")</f>
        <v/>
      </c>
      <c r="W504" s="31" t="str">
        <f aca="false" t="array" ref="W504:W504">IFERROR(SMALL(IF($S$2:$S1413=S504,$P$2:$P$911*1.0001),2),"")</f>
        <v/>
      </c>
      <c r="X504" s="31" t="str">
        <f aca="false" t="array" ref="X504:X504">IFERROR(SMALL(IF($S$2:$S1413=S504,$P$2:$P$911*1.00001),3),"")</f>
        <v/>
      </c>
      <c r="Y504" s="31" t="str">
        <f aca="false" t="array" ref="Y504:Y504">IFERROR(SMALL(IF($S$2:$S1413=S504,$P$2:$P$911*1.000001),4),"")</f>
        <v/>
      </c>
      <c r="Z504" s="31" t="str">
        <f aca="false">IF(P504&lt;&gt;"", IF(COUNT(V504:Y504)=4, SUM(V504:Y504), "No"), "")</f>
        <v>No</v>
      </c>
      <c r="AA504" s="31" t="str">
        <f aca="false">IF(P504&lt;&gt;"", IF(COUNT(V504:X504)=3, SUM(V504:X504), "No"), "")</f>
        <v>No</v>
      </c>
      <c r="AB504" s="31" t="str">
        <f aca="false">IF(P504&lt;&gt;"", IF(COUNT(V504:W504)=2, SUM(V504:W504), "No"), "")</f>
        <v>No</v>
      </c>
      <c r="AC504" s="31" t="str">
        <f aca="false">Table4[[#This Row],[Club]]&amp;":"&amp;Table4[[#Headers],[Female]]</f>
        <v>:Female</v>
      </c>
    </row>
    <row r="505" customFormat="false" ht="15" hidden="false" customHeight="false" outlineLevel="0" collapsed="false">
      <c r="A505" s="22" t="n">
        <v>504</v>
      </c>
      <c r="B505" s="22" t="str">
        <f aca="false">IFERROR(VLOOKUP($A$1&amp;":"&amp;A505,'Finish order'!C:K,6,FALSE()),"")</f>
        <v/>
      </c>
      <c r="C505" s="22" t="str">
        <f aca="false">IFERROR(VLOOKUP(A$1&amp;":"&amp;A505,'Finish order'!$C:$K,9,FALSE()),"")</f>
        <v/>
      </c>
      <c r="D505" s="22" t="str">
        <f aca="false">IFERROR(VLOOKUP(A$1&amp;":"&amp;A505,'Finish order'!$C:$K,7,FALSE()),"")</f>
        <v/>
      </c>
      <c r="E505" s="30" t="str">
        <f aca="false">IFERROR(VLOOKUP($A$1&amp;":"&amp;A505,'Finish order'!C:K,5,FALSE()),"")</f>
        <v/>
      </c>
      <c r="F505" s="22" t="str">
        <f aca="false">IFERROR(VLOOKUP($A$1&amp;":"&amp;A505,'Finish order'!C:K,4,FALSE()),"")</f>
        <v/>
      </c>
      <c r="G505" s="31" t="str">
        <f aca="false" t="array" ref="G505:G505">IFERROR(SMALL(IF($D$2:$D1414=D505,$A$2:$A$911*1.001),1),"")</f>
        <v/>
      </c>
      <c r="H505" s="31" t="str">
        <f aca="false" t="array" ref="H505:H505">IFERROR(SMALL(IF($D$2:$D1414=D505,$A$2:$A$911*1.0001),2),"")</f>
        <v/>
      </c>
      <c r="I505" s="31" t="str">
        <f aca="false" t="array" ref="I505:I505">IFERROR(SMALL(IF($D$2:$D1414=D505,$A$2:$A$911*1.00001),3),"")</f>
        <v/>
      </c>
      <c r="J505" s="31" t="str">
        <f aca="false" t="array" ref="J505:J505">IFERROR(SMALL(IF($D$2:$D1414=D505,$A$2:$A$911*1.000001),4),"")</f>
        <v/>
      </c>
      <c r="K505" s="31" t="str">
        <f aca="false">IF(A505&lt;&gt;"", IF(COUNT(G505:J505)=4, SUM(G505:J505), "No"), "")</f>
        <v>No</v>
      </c>
      <c r="L505" s="31" t="str">
        <f aca="false">IF(A505&lt;&gt;"", IF(COUNT(G505:I505)=3, SUM(G505:I505), "No"), "")</f>
        <v>No</v>
      </c>
      <c r="M505" s="31" t="str">
        <f aca="false">IF(A505&lt;&gt;"", IF(COUNT(G505:H505)=2, SUM(G505:H505), "No"), "")</f>
        <v>No</v>
      </c>
      <c r="N505" s="31" t="str">
        <f aca="false">Table1[[#This Row],[Club]]&amp;":"&amp;Table1[[#Headers],[Male]]</f>
        <v>:Male</v>
      </c>
      <c r="P505" s="22" t="n">
        <v>504</v>
      </c>
      <c r="Q505" s="22" t="str">
        <f aca="false">IFERROR(VLOOKUP(P$1&amp;":"&amp;P505,'Finish order'!$C:$K,6,FALSE()),"")</f>
        <v/>
      </c>
      <c r="R505" s="22" t="str">
        <f aca="false">IFERROR(VLOOKUP(P$1&amp;":"&amp;P505,'Finish order'!$C:$K,9,FALSE()),"")</f>
        <v/>
      </c>
      <c r="S505" s="22" t="str">
        <f aca="false">IFERROR(VLOOKUP(P$1&amp;":"&amp;P505,'Finish order'!$C:$K,7,FALSE()),"")</f>
        <v/>
      </c>
      <c r="T505" s="30" t="str">
        <f aca="false">IFERROR(VLOOKUP(P$1&amp;":"&amp;P505,'Finish order'!$C:$K,5,FALSE()),"")</f>
        <v/>
      </c>
      <c r="U505" s="22" t="str">
        <f aca="false">IFERROR(VLOOKUP(P$1&amp;":"&amp;P505,'Finish order'!$C:$K,4,FALSE()),"")</f>
        <v/>
      </c>
      <c r="V505" s="31" t="str">
        <f aca="false" t="array" ref="V505:V505">IFERROR(SMALL(IF($S$2:$S1414=S505,$P$2:$P$911*1.001),1),"")</f>
        <v/>
      </c>
      <c r="W505" s="31" t="str">
        <f aca="false" t="array" ref="W505:W505">IFERROR(SMALL(IF($S$2:$S1414=S505,$P$2:$P$911*1.0001),2),"")</f>
        <v/>
      </c>
      <c r="X505" s="31" t="str">
        <f aca="false" t="array" ref="X505:X505">IFERROR(SMALL(IF($S$2:$S1414=S505,$P$2:$P$911*1.00001),3),"")</f>
        <v/>
      </c>
      <c r="Y505" s="31" t="str">
        <f aca="false" t="array" ref="Y505:Y505">IFERROR(SMALL(IF($S$2:$S1414=S505,$P$2:$P$911*1.000001),4),"")</f>
        <v/>
      </c>
      <c r="Z505" s="31" t="str">
        <f aca="false">IF(P505&lt;&gt;"", IF(COUNT(V505:Y505)=4, SUM(V505:Y505), "No"), "")</f>
        <v>No</v>
      </c>
      <c r="AA505" s="31" t="str">
        <f aca="false">IF(P505&lt;&gt;"", IF(COUNT(V505:X505)=3, SUM(V505:X505), "No"), "")</f>
        <v>No</v>
      </c>
      <c r="AB505" s="31" t="str">
        <f aca="false">IF(P505&lt;&gt;"", IF(COUNT(V505:W505)=2, SUM(V505:W505), "No"), "")</f>
        <v>No</v>
      </c>
      <c r="AC505" s="31" t="str">
        <f aca="false">Table4[[#This Row],[Club]]&amp;":"&amp;Table4[[#Headers],[Female]]</f>
        <v>:Female</v>
      </c>
    </row>
    <row r="506" customFormat="false" ht="15" hidden="false" customHeight="false" outlineLevel="0" collapsed="false">
      <c r="A506" s="22" t="n">
        <v>505</v>
      </c>
      <c r="B506" s="22" t="str">
        <f aca="false">IFERROR(VLOOKUP($A$1&amp;":"&amp;A506,'Finish order'!C:K,6,FALSE()),"")</f>
        <v/>
      </c>
      <c r="C506" s="22" t="str">
        <f aca="false">IFERROR(VLOOKUP(A$1&amp;":"&amp;A506,'Finish order'!$C:$K,9,FALSE()),"")</f>
        <v/>
      </c>
      <c r="D506" s="22" t="str">
        <f aca="false">IFERROR(VLOOKUP(A$1&amp;":"&amp;A506,'Finish order'!$C:$K,7,FALSE()),"")</f>
        <v/>
      </c>
      <c r="E506" s="30" t="str">
        <f aca="false">IFERROR(VLOOKUP($A$1&amp;":"&amp;A506,'Finish order'!C:K,5,FALSE()),"")</f>
        <v/>
      </c>
      <c r="F506" s="22" t="str">
        <f aca="false">IFERROR(VLOOKUP($A$1&amp;":"&amp;A506,'Finish order'!C:K,4,FALSE()),"")</f>
        <v/>
      </c>
      <c r="G506" s="31" t="str">
        <f aca="false" t="array" ref="G506:G506">IFERROR(SMALL(IF($D$2:$D1415=D506,$A$2:$A$911*1.001),1),"")</f>
        <v/>
      </c>
      <c r="H506" s="31" t="str">
        <f aca="false" t="array" ref="H506:H506">IFERROR(SMALL(IF($D$2:$D1415=D506,$A$2:$A$911*1.0001),2),"")</f>
        <v/>
      </c>
      <c r="I506" s="31" t="str">
        <f aca="false" t="array" ref="I506:I506">IFERROR(SMALL(IF($D$2:$D1415=D506,$A$2:$A$911*1.00001),3),"")</f>
        <v/>
      </c>
      <c r="J506" s="31" t="str">
        <f aca="false" t="array" ref="J506:J506">IFERROR(SMALL(IF($D$2:$D1415=D506,$A$2:$A$911*1.000001),4),"")</f>
        <v/>
      </c>
      <c r="K506" s="31" t="str">
        <f aca="false">IF(A506&lt;&gt;"", IF(COUNT(G506:J506)=4, SUM(G506:J506), "No"), "")</f>
        <v>No</v>
      </c>
      <c r="L506" s="31" t="str">
        <f aca="false">IF(A506&lt;&gt;"", IF(COUNT(G506:I506)=3, SUM(G506:I506), "No"), "")</f>
        <v>No</v>
      </c>
      <c r="M506" s="31" t="str">
        <f aca="false">IF(A506&lt;&gt;"", IF(COUNT(G506:H506)=2, SUM(G506:H506), "No"), "")</f>
        <v>No</v>
      </c>
      <c r="N506" s="31" t="str">
        <f aca="false">Table1[[#This Row],[Club]]&amp;":"&amp;Table1[[#Headers],[Male]]</f>
        <v>:Male</v>
      </c>
      <c r="P506" s="22" t="n">
        <v>505</v>
      </c>
      <c r="Q506" s="22" t="str">
        <f aca="false">IFERROR(VLOOKUP(P$1&amp;":"&amp;P506,'Finish order'!$C:$K,6,FALSE()),"")</f>
        <v/>
      </c>
      <c r="R506" s="22" t="str">
        <f aca="false">IFERROR(VLOOKUP(P$1&amp;":"&amp;P506,'Finish order'!$C:$K,9,FALSE()),"")</f>
        <v/>
      </c>
      <c r="S506" s="22" t="str">
        <f aca="false">IFERROR(VLOOKUP(P$1&amp;":"&amp;P506,'Finish order'!$C:$K,7,FALSE()),"")</f>
        <v/>
      </c>
      <c r="T506" s="30" t="str">
        <f aca="false">IFERROR(VLOOKUP(P$1&amp;":"&amp;P506,'Finish order'!$C:$K,5,FALSE()),"")</f>
        <v/>
      </c>
      <c r="U506" s="22" t="str">
        <f aca="false">IFERROR(VLOOKUP(P$1&amp;":"&amp;P506,'Finish order'!$C:$K,4,FALSE()),"")</f>
        <v/>
      </c>
      <c r="V506" s="31" t="str">
        <f aca="false" t="array" ref="V506:V506">IFERROR(SMALL(IF($S$2:$S1415=S506,$P$2:$P$911*1.001),1),"")</f>
        <v/>
      </c>
      <c r="W506" s="31" t="str">
        <f aca="false" t="array" ref="W506:W506">IFERROR(SMALL(IF($S$2:$S1415=S506,$P$2:$P$911*1.0001),2),"")</f>
        <v/>
      </c>
      <c r="X506" s="31" t="str">
        <f aca="false" t="array" ref="X506:X506">IFERROR(SMALL(IF($S$2:$S1415=S506,$P$2:$P$911*1.00001),3),"")</f>
        <v/>
      </c>
      <c r="Y506" s="31" t="str">
        <f aca="false" t="array" ref="Y506:Y506">IFERROR(SMALL(IF($S$2:$S1415=S506,$P$2:$P$911*1.000001),4),"")</f>
        <v/>
      </c>
      <c r="Z506" s="31" t="str">
        <f aca="false">IF(P506&lt;&gt;"", IF(COUNT(V506:Y506)=4, SUM(V506:Y506), "No"), "")</f>
        <v>No</v>
      </c>
      <c r="AA506" s="31" t="str">
        <f aca="false">IF(P506&lt;&gt;"", IF(COUNT(V506:X506)=3, SUM(V506:X506), "No"), "")</f>
        <v>No</v>
      </c>
      <c r="AB506" s="31" t="str">
        <f aca="false">IF(P506&lt;&gt;"", IF(COUNT(V506:W506)=2, SUM(V506:W506), "No"), "")</f>
        <v>No</v>
      </c>
      <c r="AC506" s="31" t="str">
        <f aca="false">Table4[[#This Row],[Club]]&amp;":"&amp;Table4[[#Headers],[Female]]</f>
        <v>:Female</v>
      </c>
    </row>
    <row r="507" customFormat="false" ht="15" hidden="false" customHeight="false" outlineLevel="0" collapsed="false">
      <c r="A507" s="22" t="n">
        <v>506</v>
      </c>
      <c r="B507" s="22" t="str">
        <f aca="false">IFERROR(VLOOKUP($A$1&amp;":"&amp;A507,'Finish order'!C:K,6,FALSE()),"")</f>
        <v/>
      </c>
      <c r="C507" s="22" t="str">
        <f aca="false">IFERROR(VLOOKUP(A$1&amp;":"&amp;A507,'Finish order'!$C:$K,9,FALSE()),"")</f>
        <v/>
      </c>
      <c r="D507" s="22" t="str">
        <f aca="false">IFERROR(VLOOKUP(A$1&amp;":"&amp;A507,'Finish order'!$C:$K,7,FALSE()),"")</f>
        <v/>
      </c>
      <c r="E507" s="30" t="str">
        <f aca="false">IFERROR(VLOOKUP($A$1&amp;":"&amp;A507,'Finish order'!C:K,5,FALSE()),"")</f>
        <v/>
      </c>
      <c r="F507" s="22" t="str">
        <f aca="false">IFERROR(VLOOKUP($A$1&amp;":"&amp;A507,'Finish order'!C:K,4,FALSE()),"")</f>
        <v/>
      </c>
      <c r="G507" s="31" t="str">
        <f aca="false" t="array" ref="G507:G507">IFERROR(SMALL(IF($D$2:$D1416=D507,$A$2:$A$911*1.001),1),"")</f>
        <v/>
      </c>
      <c r="H507" s="31" t="str">
        <f aca="false" t="array" ref="H507:H507">IFERROR(SMALL(IF($D$2:$D1416=D507,$A$2:$A$911*1.0001),2),"")</f>
        <v/>
      </c>
      <c r="I507" s="31" t="str">
        <f aca="false" t="array" ref="I507:I507">IFERROR(SMALL(IF($D$2:$D1416=D507,$A$2:$A$911*1.00001),3),"")</f>
        <v/>
      </c>
      <c r="J507" s="31" t="str">
        <f aca="false" t="array" ref="J507:J507">IFERROR(SMALL(IF($D$2:$D1416=D507,$A$2:$A$911*1.000001),4),"")</f>
        <v/>
      </c>
      <c r="K507" s="31" t="str">
        <f aca="false">IF(A507&lt;&gt;"", IF(COUNT(G507:J507)=4, SUM(G507:J507), "No"), "")</f>
        <v>No</v>
      </c>
      <c r="L507" s="31" t="str">
        <f aca="false">IF(A507&lt;&gt;"", IF(COUNT(G507:I507)=3, SUM(G507:I507), "No"), "")</f>
        <v>No</v>
      </c>
      <c r="M507" s="31" t="str">
        <f aca="false">IF(A507&lt;&gt;"", IF(COUNT(G507:H507)=2, SUM(G507:H507), "No"), "")</f>
        <v>No</v>
      </c>
      <c r="N507" s="31" t="str">
        <f aca="false">Table1[[#This Row],[Club]]&amp;":"&amp;Table1[[#Headers],[Male]]</f>
        <v>:Male</v>
      </c>
      <c r="P507" s="22" t="n">
        <v>506</v>
      </c>
      <c r="Q507" s="22" t="str">
        <f aca="false">IFERROR(VLOOKUP(P$1&amp;":"&amp;P507,'Finish order'!$C:$K,6,FALSE()),"")</f>
        <v/>
      </c>
      <c r="R507" s="22" t="str">
        <f aca="false">IFERROR(VLOOKUP(P$1&amp;":"&amp;P507,'Finish order'!$C:$K,9,FALSE()),"")</f>
        <v/>
      </c>
      <c r="S507" s="22" t="str">
        <f aca="false">IFERROR(VLOOKUP(P$1&amp;":"&amp;P507,'Finish order'!$C:$K,7,FALSE()),"")</f>
        <v/>
      </c>
      <c r="T507" s="30" t="str">
        <f aca="false">IFERROR(VLOOKUP(P$1&amp;":"&amp;P507,'Finish order'!$C:$K,5,FALSE()),"")</f>
        <v/>
      </c>
      <c r="U507" s="22" t="str">
        <f aca="false">IFERROR(VLOOKUP(P$1&amp;":"&amp;P507,'Finish order'!$C:$K,4,FALSE()),"")</f>
        <v/>
      </c>
      <c r="V507" s="31" t="str">
        <f aca="false" t="array" ref="V507:V507">IFERROR(SMALL(IF($S$2:$S1416=S507,$P$2:$P$911*1.001),1),"")</f>
        <v/>
      </c>
      <c r="W507" s="31" t="str">
        <f aca="false" t="array" ref="W507:W507">IFERROR(SMALL(IF($S$2:$S1416=S507,$P$2:$P$911*1.0001),2),"")</f>
        <v/>
      </c>
      <c r="X507" s="31" t="str">
        <f aca="false" t="array" ref="X507:X507">IFERROR(SMALL(IF($S$2:$S1416=S507,$P$2:$P$911*1.00001),3),"")</f>
        <v/>
      </c>
      <c r="Y507" s="31" t="str">
        <f aca="false" t="array" ref="Y507:Y507">IFERROR(SMALL(IF($S$2:$S1416=S507,$P$2:$P$911*1.000001),4),"")</f>
        <v/>
      </c>
      <c r="Z507" s="31" t="str">
        <f aca="false">IF(P507&lt;&gt;"", IF(COUNT(V507:Y507)=4, SUM(V507:Y507), "No"), "")</f>
        <v>No</v>
      </c>
      <c r="AA507" s="31" t="str">
        <f aca="false">IF(P507&lt;&gt;"", IF(COUNT(V507:X507)=3, SUM(V507:X507), "No"), "")</f>
        <v>No</v>
      </c>
      <c r="AB507" s="31" t="str">
        <f aca="false">IF(P507&lt;&gt;"", IF(COUNT(V507:W507)=2, SUM(V507:W507), "No"), "")</f>
        <v>No</v>
      </c>
      <c r="AC507" s="31" t="str">
        <f aca="false">Table4[[#This Row],[Club]]&amp;":"&amp;Table4[[#Headers],[Female]]</f>
        <v>:Female</v>
      </c>
    </row>
    <row r="508" customFormat="false" ht="15" hidden="false" customHeight="false" outlineLevel="0" collapsed="false">
      <c r="A508" s="22" t="n">
        <v>507</v>
      </c>
      <c r="B508" s="22" t="str">
        <f aca="false">IFERROR(VLOOKUP($A$1&amp;":"&amp;A508,'Finish order'!C:K,6,FALSE()),"")</f>
        <v/>
      </c>
      <c r="C508" s="22" t="str">
        <f aca="false">IFERROR(VLOOKUP(A$1&amp;":"&amp;A508,'Finish order'!$C:$K,9,FALSE()),"")</f>
        <v/>
      </c>
      <c r="D508" s="22" t="str">
        <f aca="false">IFERROR(VLOOKUP(A$1&amp;":"&amp;A508,'Finish order'!$C:$K,7,FALSE()),"")</f>
        <v/>
      </c>
      <c r="E508" s="30" t="str">
        <f aca="false">IFERROR(VLOOKUP($A$1&amp;":"&amp;A508,'Finish order'!C:K,5,FALSE()),"")</f>
        <v/>
      </c>
      <c r="F508" s="22" t="str">
        <f aca="false">IFERROR(VLOOKUP($A$1&amp;":"&amp;A508,'Finish order'!C:K,4,FALSE()),"")</f>
        <v/>
      </c>
      <c r="G508" s="31" t="str">
        <f aca="false" t="array" ref="G508:G508">IFERROR(SMALL(IF($D$2:$D1417=D508,$A$2:$A$911*1.001),1),"")</f>
        <v/>
      </c>
      <c r="H508" s="31" t="str">
        <f aca="false" t="array" ref="H508:H508">IFERROR(SMALL(IF($D$2:$D1417=D508,$A$2:$A$911*1.0001),2),"")</f>
        <v/>
      </c>
      <c r="I508" s="31" t="str">
        <f aca="false" t="array" ref="I508:I508">IFERROR(SMALL(IF($D$2:$D1417=D508,$A$2:$A$911*1.00001),3),"")</f>
        <v/>
      </c>
      <c r="J508" s="31" t="str">
        <f aca="false" t="array" ref="J508:J508">IFERROR(SMALL(IF($D$2:$D1417=D508,$A$2:$A$911*1.000001),4),"")</f>
        <v/>
      </c>
      <c r="K508" s="31" t="str">
        <f aca="false">IF(A508&lt;&gt;"", IF(COUNT(G508:J508)=4, SUM(G508:J508), "No"), "")</f>
        <v>No</v>
      </c>
      <c r="L508" s="31" t="str">
        <f aca="false">IF(A508&lt;&gt;"", IF(COUNT(G508:I508)=3, SUM(G508:I508), "No"), "")</f>
        <v>No</v>
      </c>
      <c r="M508" s="31" t="str">
        <f aca="false">IF(A508&lt;&gt;"", IF(COUNT(G508:H508)=2, SUM(G508:H508), "No"), "")</f>
        <v>No</v>
      </c>
      <c r="N508" s="31" t="str">
        <f aca="false">Table1[[#This Row],[Club]]&amp;":"&amp;Table1[[#Headers],[Male]]</f>
        <v>:Male</v>
      </c>
      <c r="P508" s="22" t="n">
        <v>507</v>
      </c>
      <c r="Q508" s="22" t="str">
        <f aca="false">IFERROR(VLOOKUP(P$1&amp;":"&amp;P508,'Finish order'!$C:$K,6,FALSE()),"")</f>
        <v/>
      </c>
      <c r="R508" s="22" t="str">
        <f aca="false">IFERROR(VLOOKUP(P$1&amp;":"&amp;P508,'Finish order'!$C:$K,9,FALSE()),"")</f>
        <v/>
      </c>
      <c r="S508" s="22" t="str">
        <f aca="false">IFERROR(VLOOKUP(P$1&amp;":"&amp;P508,'Finish order'!$C:$K,7,FALSE()),"")</f>
        <v/>
      </c>
      <c r="T508" s="30" t="str">
        <f aca="false">IFERROR(VLOOKUP(P$1&amp;":"&amp;P508,'Finish order'!$C:$K,5,FALSE()),"")</f>
        <v/>
      </c>
      <c r="U508" s="22" t="str">
        <f aca="false">IFERROR(VLOOKUP(P$1&amp;":"&amp;P508,'Finish order'!$C:$K,4,FALSE()),"")</f>
        <v/>
      </c>
      <c r="V508" s="31" t="str">
        <f aca="false" t="array" ref="V508:V508">IFERROR(SMALL(IF($S$2:$S1417=S508,$P$2:$P$911*1.001),1),"")</f>
        <v/>
      </c>
      <c r="W508" s="31" t="str">
        <f aca="false" t="array" ref="W508:W508">IFERROR(SMALL(IF($S$2:$S1417=S508,$P$2:$P$911*1.0001),2),"")</f>
        <v/>
      </c>
      <c r="X508" s="31" t="str">
        <f aca="false" t="array" ref="X508:X508">IFERROR(SMALL(IF($S$2:$S1417=S508,$P$2:$P$911*1.00001),3),"")</f>
        <v/>
      </c>
      <c r="Y508" s="31" t="str">
        <f aca="false" t="array" ref="Y508:Y508">IFERROR(SMALL(IF($S$2:$S1417=S508,$P$2:$P$911*1.000001),4),"")</f>
        <v/>
      </c>
      <c r="Z508" s="31" t="str">
        <f aca="false">IF(P508&lt;&gt;"", IF(COUNT(V508:Y508)=4, SUM(V508:Y508), "No"), "")</f>
        <v>No</v>
      </c>
      <c r="AA508" s="31" t="str">
        <f aca="false">IF(P508&lt;&gt;"", IF(COUNT(V508:X508)=3, SUM(V508:X508), "No"), "")</f>
        <v>No</v>
      </c>
      <c r="AB508" s="31" t="str">
        <f aca="false">IF(P508&lt;&gt;"", IF(COUNT(V508:W508)=2, SUM(V508:W508), "No"), "")</f>
        <v>No</v>
      </c>
      <c r="AC508" s="31" t="str">
        <f aca="false">Table4[[#This Row],[Club]]&amp;":"&amp;Table4[[#Headers],[Female]]</f>
        <v>:Female</v>
      </c>
    </row>
    <row r="509" customFormat="false" ht="15" hidden="false" customHeight="false" outlineLevel="0" collapsed="false">
      <c r="A509" s="22" t="n">
        <v>508</v>
      </c>
      <c r="B509" s="22" t="str">
        <f aca="false">IFERROR(VLOOKUP($A$1&amp;":"&amp;A509,'Finish order'!C:K,6,FALSE()),"")</f>
        <v/>
      </c>
      <c r="C509" s="22" t="str">
        <f aca="false">IFERROR(VLOOKUP(A$1&amp;":"&amp;A509,'Finish order'!$C:$K,9,FALSE()),"")</f>
        <v/>
      </c>
      <c r="D509" s="22" t="str">
        <f aca="false">IFERROR(VLOOKUP(A$1&amp;":"&amp;A509,'Finish order'!$C:$K,7,FALSE()),"")</f>
        <v/>
      </c>
      <c r="E509" s="30" t="str">
        <f aca="false">IFERROR(VLOOKUP($A$1&amp;":"&amp;A509,'Finish order'!C:K,5,FALSE()),"")</f>
        <v/>
      </c>
      <c r="F509" s="22" t="str">
        <f aca="false">IFERROR(VLOOKUP($A$1&amp;":"&amp;A509,'Finish order'!C:K,4,FALSE()),"")</f>
        <v/>
      </c>
      <c r="G509" s="31" t="str">
        <f aca="false" t="array" ref="G509:G509">IFERROR(SMALL(IF($D$2:$D1418=D509,$A$2:$A$911*1.001),1),"")</f>
        <v/>
      </c>
      <c r="H509" s="31" t="str">
        <f aca="false" t="array" ref="H509:H509">IFERROR(SMALL(IF($D$2:$D1418=D509,$A$2:$A$911*1.0001),2),"")</f>
        <v/>
      </c>
      <c r="I509" s="31" t="str">
        <f aca="false" t="array" ref="I509:I509">IFERROR(SMALL(IF($D$2:$D1418=D509,$A$2:$A$911*1.00001),3),"")</f>
        <v/>
      </c>
      <c r="J509" s="31" t="str">
        <f aca="false" t="array" ref="J509:J509">IFERROR(SMALL(IF($D$2:$D1418=D509,$A$2:$A$911*1.000001),4),"")</f>
        <v/>
      </c>
      <c r="K509" s="31" t="str">
        <f aca="false">IF(A509&lt;&gt;"", IF(COUNT(G509:J509)=4, SUM(G509:J509), "No"), "")</f>
        <v>No</v>
      </c>
      <c r="L509" s="31" t="str">
        <f aca="false">IF(A509&lt;&gt;"", IF(COUNT(G509:I509)=3, SUM(G509:I509), "No"), "")</f>
        <v>No</v>
      </c>
      <c r="M509" s="31" t="str">
        <f aca="false">IF(A509&lt;&gt;"", IF(COUNT(G509:H509)=2, SUM(G509:H509), "No"), "")</f>
        <v>No</v>
      </c>
      <c r="N509" s="31" t="str">
        <f aca="false">Table1[[#This Row],[Club]]&amp;":"&amp;Table1[[#Headers],[Male]]</f>
        <v>:Male</v>
      </c>
      <c r="P509" s="22" t="n">
        <v>508</v>
      </c>
      <c r="Q509" s="22" t="str">
        <f aca="false">IFERROR(VLOOKUP(P$1&amp;":"&amp;P509,'Finish order'!$C:$K,6,FALSE()),"")</f>
        <v/>
      </c>
      <c r="R509" s="22" t="str">
        <f aca="false">IFERROR(VLOOKUP(P$1&amp;":"&amp;P509,'Finish order'!$C:$K,9,FALSE()),"")</f>
        <v/>
      </c>
      <c r="S509" s="22" t="str">
        <f aca="false">IFERROR(VLOOKUP(P$1&amp;":"&amp;P509,'Finish order'!$C:$K,7,FALSE()),"")</f>
        <v/>
      </c>
      <c r="T509" s="30" t="str">
        <f aca="false">IFERROR(VLOOKUP(P$1&amp;":"&amp;P509,'Finish order'!$C:$K,5,FALSE()),"")</f>
        <v/>
      </c>
      <c r="U509" s="22" t="str">
        <f aca="false">IFERROR(VLOOKUP(P$1&amp;":"&amp;P509,'Finish order'!$C:$K,4,FALSE()),"")</f>
        <v/>
      </c>
      <c r="V509" s="31" t="str">
        <f aca="false" t="array" ref="V509:V509">IFERROR(SMALL(IF($S$2:$S1418=S509,$P$2:$P$911*1.001),1),"")</f>
        <v/>
      </c>
      <c r="W509" s="31" t="str">
        <f aca="false" t="array" ref="W509:W509">IFERROR(SMALL(IF($S$2:$S1418=S509,$P$2:$P$911*1.0001),2),"")</f>
        <v/>
      </c>
      <c r="X509" s="31" t="str">
        <f aca="false" t="array" ref="X509:X509">IFERROR(SMALL(IF($S$2:$S1418=S509,$P$2:$P$911*1.00001),3),"")</f>
        <v/>
      </c>
      <c r="Y509" s="31" t="str">
        <f aca="false" t="array" ref="Y509:Y509">IFERROR(SMALL(IF($S$2:$S1418=S509,$P$2:$P$911*1.000001),4),"")</f>
        <v/>
      </c>
      <c r="Z509" s="31" t="str">
        <f aca="false">IF(P509&lt;&gt;"", IF(COUNT(V509:Y509)=4, SUM(V509:Y509), "No"), "")</f>
        <v>No</v>
      </c>
      <c r="AA509" s="31" t="str">
        <f aca="false">IF(P509&lt;&gt;"", IF(COUNT(V509:X509)=3, SUM(V509:X509), "No"), "")</f>
        <v>No</v>
      </c>
      <c r="AB509" s="31" t="str">
        <f aca="false">IF(P509&lt;&gt;"", IF(COUNT(V509:W509)=2, SUM(V509:W509), "No"), "")</f>
        <v>No</v>
      </c>
      <c r="AC509" s="31" t="str">
        <f aca="false">Table4[[#This Row],[Club]]&amp;":"&amp;Table4[[#Headers],[Female]]</f>
        <v>:Female</v>
      </c>
    </row>
    <row r="510" customFormat="false" ht="15" hidden="false" customHeight="false" outlineLevel="0" collapsed="false">
      <c r="A510" s="22" t="n">
        <v>509</v>
      </c>
      <c r="B510" s="22" t="str">
        <f aca="false">IFERROR(VLOOKUP($A$1&amp;":"&amp;A510,'Finish order'!C:K,6,FALSE()),"")</f>
        <v/>
      </c>
      <c r="C510" s="22" t="str">
        <f aca="false">IFERROR(VLOOKUP(A$1&amp;":"&amp;A510,'Finish order'!$C:$K,9,FALSE()),"")</f>
        <v/>
      </c>
      <c r="D510" s="22" t="str">
        <f aca="false">IFERROR(VLOOKUP(A$1&amp;":"&amp;A510,'Finish order'!$C:$K,7,FALSE()),"")</f>
        <v/>
      </c>
      <c r="E510" s="30" t="str">
        <f aca="false">IFERROR(VLOOKUP($A$1&amp;":"&amp;A510,'Finish order'!C:K,5,FALSE()),"")</f>
        <v/>
      </c>
      <c r="F510" s="22" t="str">
        <f aca="false">IFERROR(VLOOKUP($A$1&amp;":"&amp;A510,'Finish order'!C:K,4,FALSE()),"")</f>
        <v/>
      </c>
      <c r="G510" s="31" t="str">
        <f aca="false" t="array" ref="G510:G510">IFERROR(SMALL(IF($D$2:$D1419=D510,$A$2:$A$911*1.001),1),"")</f>
        <v/>
      </c>
      <c r="H510" s="31" t="str">
        <f aca="false" t="array" ref="H510:H510">IFERROR(SMALL(IF($D$2:$D1419=D510,$A$2:$A$911*1.0001),2),"")</f>
        <v/>
      </c>
      <c r="I510" s="31" t="str">
        <f aca="false" t="array" ref="I510:I510">IFERROR(SMALL(IF($D$2:$D1419=D510,$A$2:$A$911*1.00001),3),"")</f>
        <v/>
      </c>
      <c r="J510" s="31" t="str">
        <f aca="false" t="array" ref="J510:J510">IFERROR(SMALL(IF($D$2:$D1419=D510,$A$2:$A$911*1.000001),4),"")</f>
        <v/>
      </c>
      <c r="K510" s="31" t="str">
        <f aca="false">IF(A510&lt;&gt;"", IF(COUNT(G510:J510)=4, SUM(G510:J510), "No"), "")</f>
        <v>No</v>
      </c>
      <c r="L510" s="31" t="str">
        <f aca="false">IF(A510&lt;&gt;"", IF(COUNT(G510:I510)=3, SUM(G510:I510), "No"), "")</f>
        <v>No</v>
      </c>
      <c r="M510" s="31" t="str">
        <f aca="false">IF(A510&lt;&gt;"", IF(COUNT(G510:H510)=2, SUM(G510:H510), "No"), "")</f>
        <v>No</v>
      </c>
      <c r="N510" s="31" t="str">
        <f aca="false">Table1[[#This Row],[Club]]&amp;":"&amp;Table1[[#Headers],[Male]]</f>
        <v>:Male</v>
      </c>
      <c r="P510" s="22" t="n">
        <v>509</v>
      </c>
      <c r="Q510" s="22" t="str">
        <f aca="false">IFERROR(VLOOKUP(P$1&amp;":"&amp;P510,'Finish order'!$C:$K,6,FALSE()),"")</f>
        <v/>
      </c>
      <c r="R510" s="22" t="str">
        <f aca="false">IFERROR(VLOOKUP(P$1&amp;":"&amp;P510,'Finish order'!$C:$K,9,FALSE()),"")</f>
        <v/>
      </c>
      <c r="S510" s="22" t="str">
        <f aca="false">IFERROR(VLOOKUP(P$1&amp;":"&amp;P510,'Finish order'!$C:$K,7,FALSE()),"")</f>
        <v/>
      </c>
      <c r="T510" s="30" t="str">
        <f aca="false">IFERROR(VLOOKUP(P$1&amp;":"&amp;P510,'Finish order'!$C:$K,5,FALSE()),"")</f>
        <v/>
      </c>
      <c r="U510" s="22" t="str">
        <f aca="false">IFERROR(VLOOKUP(P$1&amp;":"&amp;P510,'Finish order'!$C:$K,4,FALSE()),"")</f>
        <v/>
      </c>
      <c r="V510" s="31" t="str">
        <f aca="false" t="array" ref="V510:V510">IFERROR(SMALL(IF($S$2:$S1419=S510,$P$2:$P$911*1.001),1),"")</f>
        <v/>
      </c>
      <c r="W510" s="31" t="str">
        <f aca="false" t="array" ref="W510:W510">IFERROR(SMALL(IF($S$2:$S1419=S510,$P$2:$P$911*1.0001),2),"")</f>
        <v/>
      </c>
      <c r="X510" s="31" t="str">
        <f aca="false" t="array" ref="X510:X510">IFERROR(SMALL(IF($S$2:$S1419=S510,$P$2:$P$911*1.00001),3),"")</f>
        <v/>
      </c>
      <c r="Y510" s="31" t="str">
        <f aca="false" t="array" ref="Y510:Y510">IFERROR(SMALL(IF($S$2:$S1419=S510,$P$2:$P$911*1.000001),4),"")</f>
        <v/>
      </c>
      <c r="Z510" s="31" t="str">
        <f aca="false">IF(P510&lt;&gt;"", IF(COUNT(V510:Y510)=4, SUM(V510:Y510), "No"), "")</f>
        <v>No</v>
      </c>
      <c r="AA510" s="31" t="str">
        <f aca="false">IF(P510&lt;&gt;"", IF(COUNT(V510:X510)=3, SUM(V510:X510), "No"), "")</f>
        <v>No</v>
      </c>
      <c r="AB510" s="31" t="str">
        <f aca="false">IF(P510&lt;&gt;"", IF(COUNT(V510:W510)=2, SUM(V510:W510), "No"), "")</f>
        <v>No</v>
      </c>
      <c r="AC510" s="31" t="str">
        <f aca="false">Table4[[#This Row],[Club]]&amp;":"&amp;Table4[[#Headers],[Female]]</f>
        <v>:Female</v>
      </c>
    </row>
    <row r="511" customFormat="false" ht="15" hidden="false" customHeight="false" outlineLevel="0" collapsed="false">
      <c r="A511" s="22" t="n">
        <v>510</v>
      </c>
      <c r="B511" s="22" t="str">
        <f aca="false">IFERROR(VLOOKUP($A$1&amp;":"&amp;A511,'Finish order'!C:K,6,FALSE()),"")</f>
        <v/>
      </c>
      <c r="C511" s="22" t="str">
        <f aca="false">IFERROR(VLOOKUP(A$1&amp;":"&amp;A511,'Finish order'!$C:$K,9,FALSE()),"")</f>
        <v/>
      </c>
      <c r="D511" s="22" t="str">
        <f aca="false">IFERROR(VLOOKUP(A$1&amp;":"&amp;A511,'Finish order'!$C:$K,7,FALSE()),"")</f>
        <v/>
      </c>
      <c r="E511" s="30" t="str">
        <f aca="false">IFERROR(VLOOKUP($A$1&amp;":"&amp;A511,'Finish order'!C:K,5,FALSE()),"")</f>
        <v/>
      </c>
      <c r="F511" s="22" t="str">
        <f aca="false">IFERROR(VLOOKUP($A$1&amp;":"&amp;A511,'Finish order'!C:K,4,FALSE()),"")</f>
        <v/>
      </c>
      <c r="G511" s="31" t="str">
        <f aca="false" t="array" ref="G511:G511">IFERROR(SMALL(IF($D$2:$D1420=D511,$A$2:$A$911*1.001),1),"")</f>
        <v/>
      </c>
      <c r="H511" s="31" t="str">
        <f aca="false" t="array" ref="H511:H511">IFERROR(SMALL(IF($D$2:$D1420=D511,$A$2:$A$911*1.0001),2),"")</f>
        <v/>
      </c>
      <c r="I511" s="31" t="str">
        <f aca="false" t="array" ref="I511:I511">IFERROR(SMALL(IF($D$2:$D1420=D511,$A$2:$A$911*1.00001),3),"")</f>
        <v/>
      </c>
      <c r="J511" s="31" t="str">
        <f aca="false" t="array" ref="J511:J511">IFERROR(SMALL(IF($D$2:$D1420=D511,$A$2:$A$911*1.000001),4),"")</f>
        <v/>
      </c>
      <c r="K511" s="31" t="str">
        <f aca="false">IF(A511&lt;&gt;"", IF(COUNT(G511:J511)=4, SUM(G511:J511), "No"), "")</f>
        <v>No</v>
      </c>
      <c r="L511" s="31" t="str">
        <f aca="false">IF(A511&lt;&gt;"", IF(COUNT(G511:I511)=3, SUM(G511:I511), "No"), "")</f>
        <v>No</v>
      </c>
      <c r="M511" s="31" t="str">
        <f aca="false">IF(A511&lt;&gt;"", IF(COUNT(G511:H511)=2, SUM(G511:H511), "No"), "")</f>
        <v>No</v>
      </c>
      <c r="N511" s="31" t="str">
        <f aca="false">Table1[[#This Row],[Club]]&amp;":"&amp;Table1[[#Headers],[Male]]</f>
        <v>:Male</v>
      </c>
      <c r="P511" s="22" t="n">
        <v>510</v>
      </c>
      <c r="Q511" s="22" t="str">
        <f aca="false">IFERROR(VLOOKUP(P$1&amp;":"&amp;P511,'Finish order'!$C:$K,6,FALSE()),"")</f>
        <v/>
      </c>
      <c r="R511" s="22" t="str">
        <f aca="false">IFERROR(VLOOKUP(P$1&amp;":"&amp;P511,'Finish order'!$C:$K,9,FALSE()),"")</f>
        <v/>
      </c>
      <c r="S511" s="22" t="str">
        <f aca="false">IFERROR(VLOOKUP(P$1&amp;":"&amp;P511,'Finish order'!$C:$K,7,FALSE()),"")</f>
        <v/>
      </c>
      <c r="T511" s="30" t="str">
        <f aca="false">IFERROR(VLOOKUP(P$1&amp;":"&amp;P511,'Finish order'!$C:$K,5,FALSE()),"")</f>
        <v/>
      </c>
      <c r="U511" s="22" t="str">
        <f aca="false">IFERROR(VLOOKUP(P$1&amp;":"&amp;P511,'Finish order'!$C:$K,4,FALSE()),"")</f>
        <v/>
      </c>
      <c r="V511" s="31" t="str">
        <f aca="false" t="array" ref="V511:V511">IFERROR(SMALL(IF($S$2:$S1420=S511,$P$2:$P$911*1.001),1),"")</f>
        <v/>
      </c>
      <c r="W511" s="31" t="str">
        <f aca="false" t="array" ref="W511:W511">IFERROR(SMALL(IF($S$2:$S1420=S511,$P$2:$P$911*1.0001),2),"")</f>
        <v/>
      </c>
      <c r="X511" s="31" t="str">
        <f aca="false" t="array" ref="X511:X511">IFERROR(SMALL(IF($S$2:$S1420=S511,$P$2:$P$911*1.00001),3),"")</f>
        <v/>
      </c>
      <c r="Y511" s="31" t="str">
        <f aca="false" t="array" ref="Y511:Y511">IFERROR(SMALL(IF($S$2:$S1420=S511,$P$2:$P$911*1.000001),4),"")</f>
        <v/>
      </c>
      <c r="Z511" s="31" t="str">
        <f aca="false">IF(P511&lt;&gt;"", IF(COUNT(V511:Y511)=4, SUM(V511:Y511), "No"), "")</f>
        <v>No</v>
      </c>
      <c r="AA511" s="31" t="str">
        <f aca="false">IF(P511&lt;&gt;"", IF(COUNT(V511:X511)=3, SUM(V511:X511), "No"), "")</f>
        <v>No</v>
      </c>
      <c r="AB511" s="31" t="str">
        <f aca="false">IF(P511&lt;&gt;"", IF(COUNT(V511:W511)=2, SUM(V511:W511), "No"), "")</f>
        <v>No</v>
      </c>
      <c r="AC511" s="31" t="str">
        <f aca="false">Table4[[#This Row],[Club]]&amp;":"&amp;Table4[[#Headers],[Female]]</f>
        <v>:Female</v>
      </c>
    </row>
    <row r="512" customFormat="false" ht="15" hidden="false" customHeight="false" outlineLevel="0" collapsed="false">
      <c r="A512" s="22" t="n">
        <v>511</v>
      </c>
      <c r="B512" s="22" t="str">
        <f aca="false">IFERROR(VLOOKUP($A$1&amp;":"&amp;A512,'Finish order'!C:K,6,FALSE()),"")</f>
        <v/>
      </c>
      <c r="C512" s="22" t="str">
        <f aca="false">IFERROR(VLOOKUP(A$1&amp;":"&amp;A512,'Finish order'!$C:$K,9,FALSE()),"")</f>
        <v/>
      </c>
      <c r="D512" s="22" t="str">
        <f aca="false">IFERROR(VLOOKUP(A$1&amp;":"&amp;A512,'Finish order'!$C:$K,7,FALSE()),"")</f>
        <v/>
      </c>
      <c r="E512" s="30" t="str">
        <f aca="false">IFERROR(VLOOKUP($A$1&amp;":"&amp;A512,'Finish order'!C:K,5,FALSE()),"")</f>
        <v/>
      </c>
      <c r="F512" s="22" t="str">
        <f aca="false">IFERROR(VLOOKUP($A$1&amp;":"&amp;A512,'Finish order'!C:K,4,FALSE()),"")</f>
        <v/>
      </c>
      <c r="G512" s="31" t="str">
        <f aca="false" t="array" ref="G512:G512">IFERROR(SMALL(IF($D$2:$D1421=D512,$A$2:$A$911*1.001),1),"")</f>
        <v/>
      </c>
      <c r="H512" s="31" t="str">
        <f aca="false" t="array" ref="H512:H512">IFERROR(SMALL(IF($D$2:$D1421=D512,$A$2:$A$911*1.0001),2),"")</f>
        <v/>
      </c>
      <c r="I512" s="31" t="str">
        <f aca="false" t="array" ref="I512:I512">IFERROR(SMALL(IF($D$2:$D1421=D512,$A$2:$A$911*1.00001),3),"")</f>
        <v/>
      </c>
      <c r="J512" s="31" t="str">
        <f aca="false" t="array" ref="J512:J512">IFERROR(SMALL(IF($D$2:$D1421=D512,$A$2:$A$911*1.000001),4),"")</f>
        <v/>
      </c>
      <c r="K512" s="31" t="str">
        <f aca="false">IF(A512&lt;&gt;"", IF(COUNT(G512:J512)=4, SUM(G512:J512), "No"), "")</f>
        <v>No</v>
      </c>
      <c r="L512" s="31" t="str">
        <f aca="false">IF(A512&lt;&gt;"", IF(COUNT(G512:I512)=3, SUM(G512:I512), "No"), "")</f>
        <v>No</v>
      </c>
      <c r="M512" s="31" t="str">
        <f aca="false">IF(A512&lt;&gt;"", IF(COUNT(G512:H512)=2, SUM(G512:H512), "No"), "")</f>
        <v>No</v>
      </c>
      <c r="N512" s="31" t="str">
        <f aca="false">Table1[[#This Row],[Club]]&amp;":"&amp;Table1[[#Headers],[Male]]</f>
        <v>:Male</v>
      </c>
      <c r="P512" s="22" t="n">
        <v>511</v>
      </c>
      <c r="Q512" s="22" t="str">
        <f aca="false">IFERROR(VLOOKUP(P$1&amp;":"&amp;P512,'Finish order'!$C:$K,6,FALSE()),"")</f>
        <v/>
      </c>
      <c r="R512" s="22" t="str">
        <f aca="false">IFERROR(VLOOKUP(P$1&amp;":"&amp;P512,'Finish order'!$C:$K,9,FALSE()),"")</f>
        <v/>
      </c>
      <c r="S512" s="22" t="str">
        <f aca="false">IFERROR(VLOOKUP(P$1&amp;":"&amp;P512,'Finish order'!$C:$K,7,FALSE()),"")</f>
        <v/>
      </c>
      <c r="T512" s="30" t="str">
        <f aca="false">IFERROR(VLOOKUP(P$1&amp;":"&amp;P512,'Finish order'!$C:$K,5,FALSE()),"")</f>
        <v/>
      </c>
      <c r="U512" s="22" t="str">
        <f aca="false">IFERROR(VLOOKUP(P$1&amp;":"&amp;P512,'Finish order'!$C:$K,4,FALSE()),"")</f>
        <v/>
      </c>
      <c r="V512" s="31" t="str">
        <f aca="false" t="array" ref="V512:V512">IFERROR(SMALL(IF($S$2:$S1421=S512,$P$2:$P$911*1.001),1),"")</f>
        <v/>
      </c>
      <c r="W512" s="31" t="str">
        <f aca="false" t="array" ref="W512:W512">IFERROR(SMALL(IF($S$2:$S1421=S512,$P$2:$P$911*1.0001),2),"")</f>
        <v/>
      </c>
      <c r="X512" s="31" t="str">
        <f aca="false" t="array" ref="X512:X512">IFERROR(SMALL(IF($S$2:$S1421=S512,$P$2:$P$911*1.00001),3),"")</f>
        <v/>
      </c>
      <c r="Y512" s="31" t="str">
        <f aca="false" t="array" ref="Y512:Y512">IFERROR(SMALL(IF($S$2:$S1421=S512,$P$2:$P$911*1.000001),4),"")</f>
        <v/>
      </c>
      <c r="Z512" s="31" t="str">
        <f aca="false">IF(P512&lt;&gt;"", IF(COUNT(V512:Y512)=4, SUM(V512:Y512), "No"), "")</f>
        <v>No</v>
      </c>
      <c r="AA512" s="31" t="str">
        <f aca="false">IF(P512&lt;&gt;"", IF(COUNT(V512:X512)=3, SUM(V512:X512), "No"), "")</f>
        <v>No</v>
      </c>
      <c r="AB512" s="31" t="str">
        <f aca="false">IF(P512&lt;&gt;"", IF(COUNT(V512:W512)=2, SUM(V512:W512), "No"), "")</f>
        <v>No</v>
      </c>
      <c r="AC512" s="31" t="str">
        <f aca="false">Table4[[#This Row],[Club]]&amp;":"&amp;Table4[[#Headers],[Female]]</f>
        <v>:Female</v>
      </c>
    </row>
    <row r="513" customFormat="false" ht="15" hidden="false" customHeight="false" outlineLevel="0" collapsed="false">
      <c r="A513" s="22" t="n">
        <v>512</v>
      </c>
      <c r="B513" s="22" t="str">
        <f aca="false">IFERROR(VLOOKUP($A$1&amp;":"&amp;A513,'Finish order'!C:K,6,FALSE()),"")</f>
        <v/>
      </c>
      <c r="C513" s="22" t="str">
        <f aca="false">IFERROR(VLOOKUP(A$1&amp;":"&amp;A513,'Finish order'!$C:$K,9,FALSE()),"")</f>
        <v/>
      </c>
      <c r="D513" s="22" t="str">
        <f aca="false">IFERROR(VLOOKUP(A$1&amp;":"&amp;A513,'Finish order'!$C:$K,7,FALSE()),"")</f>
        <v/>
      </c>
      <c r="E513" s="30" t="str">
        <f aca="false">IFERROR(VLOOKUP($A$1&amp;":"&amp;A513,'Finish order'!C:K,5,FALSE()),"")</f>
        <v/>
      </c>
      <c r="F513" s="22" t="str">
        <f aca="false">IFERROR(VLOOKUP($A$1&amp;":"&amp;A513,'Finish order'!C:K,4,FALSE()),"")</f>
        <v/>
      </c>
      <c r="G513" s="31" t="str">
        <f aca="false" t="array" ref="G513:G513">IFERROR(SMALL(IF($D$2:$D1422=D513,$A$2:$A$911*1.001),1),"")</f>
        <v/>
      </c>
      <c r="H513" s="31" t="str">
        <f aca="false" t="array" ref="H513:H513">IFERROR(SMALL(IF($D$2:$D1422=D513,$A$2:$A$911*1.0001),2),"")</f>
        <v/>
      </c>
      <c r="I513" s="31" t="str">
        <f aca="false" t="array" ref="I513:I513">IFERROR(SMALL(IF($D$2:$D1422=D513,$A$2:$A$911*1.00001),3),"")</f>
        <v/>
      </c>
      <c r="J513" s="31" t="str">
        <f aca="false" t="array" ref="J513:J513">IFERROR(SMALL(IF($D$2:$D1422=D513,$A$2:$A$911*1.000001),4),"")</f>
        <v/>
      </c>
      <c r="K513" s="31" t="str">
        <f aca="false">IF(A513&lt;&gt;"", IF(COUNT(G513:J513)=4, SUM(G513:J513), "No"), "")</f>
        <v>No</v>
      </c>
      <c r="L513" s="31" t="str">
        <f aca="false">IF(A513&lt;&gt;"", IF(COUNT(G513:I513)=3, SUM(G513:I513), "No"), "")</f>
        <v>No</v>
      </c>
      <c r="M513" s="31" t="str">
        <f aca="false">IF(A513&lt;&gt;"", IF(COUNT(G513:H513)=2, SUM(G513:H513), "No"), "")</f>
        <v>No</v>
      </c>
      <c r="N513" s="31" t="str">
        <f aca="false">Table1[[#This Row],[Club]]&amp;":"&amp;Table1[[#Headers],[Male]]</f>
        <v>:Male</v>
      </c>
      <c r="P513" s="22" t="n">
        <v>512</v>
      </c>
      <c r="Q513" s="22" t="str">
        <f aca="false">IFERROR(VLOOKUP(P$1&amp;":"&amp;P513,'Finish order'!$C:$K,6,FALSE()),"")</f>
        <v/>
      </c>
      <c r="R513" s="22" t="str">
        <f aca="false">IFERROR(VLOOKUP(P$1&amp;":"&amp;P513,'Finish order'!$C:$K,9,FALSE()),"")</f>
        <v/>
      </c>
      <c r="S513" s="22" t="str">
        <f aca="false">IFERROR(VLOOKUP(P$1&amp;":"&amp;P513,'Finish order'!$C:$K,7,FALSE()),"")</f>
        <v/>
      </c>
      <c r="T513" s="30" t="str">
        <f aca="false">IFERROR(VLOOKUP(P$1&amp;":"&amp;P513,'Finish order'!$C:$K,5,FALSE()),"")</f>
        <v/>
      </c>
      <c r="U513" s="22" t="str">
        <f aca="false">IFERROR(VLOOKUP(P$1&amp;":"&amp;P513,'Finish order'!$C:$K,4,FALSE()),"")</f>
        <v/>
      </c>
      <c r="V513" s="31" t="str">
        <f aca="false" t="array" ref="V513:V513">IFERROR(SMALL(IF($S$2:$S1422=S513,$P$2:$P$911*1.001),1),"")</f>
        <v/>
      </c>
      <c r="W513" s="31" t="str">
        <f aca="false" t="array" ref="W513:W513">IFERROR(SMALL(IF($S$2:$S1422=S513,$P$2:$P$911*1.0001),2),"")</f>
        <v/>
      </c>
      <c r="X513" s="31" t="str">
        <f aca="false" t="array" ref="X513:X513">IFERROR(SMALL(IF($S$2:$S1422=S513,$P$2:$P$911*1.00001),3),"")</f>
        <v/>
      </c>
      <c r="Y513" s="31" t="str">
        <f aca="false" t="array" ref="Y513:Y513">IFERROR(SMALL(IF($S$2:$S1422=S513,$P$2:$P$911*1.000001),4),"")</f>
        <v/>
      </c>
      <c r="Z513" s="31" t="str">
        <f aca="false">IF(P513&lt;&gt;"", IF(COUNT(V513:Y513)=4, SUM(V513:Y513), "No"), "")</f>
        <v>No</v>
      </c>
      <c r="AA513" s="31" t="str">
        <f aca="false">IF(P513&lt;&gt;"", IF(COUNT(V513:X513)=3, SUM(V513:X513), "No"), "")</f>
        <v>No</v>
      </c>
      <c r="AB513" s="31" t="str">
        <f aca="false">IF(P513&lt;&gt;"", IF(COUNT(V513:W513)=2, SUM(V513:W513), "No"), "")</f>
        <v>No</v>
      </c>
      <c r="AC513" s="31" t="str">
        <f aca="false">Table4[[#This Row],[Club]]&amp;":"&amp;Table4[[#Headers],[Female]]</f>
        <v>:Female</v>
      </c>
    </row>
    <row r="514" customFormat="false" ht="15" hidden="false" customHeight="false" outlineLevel="0" collapsed="false">
      <c r="A514" s="22" t="n">
        <v>513</v>
      </c>
      <c r="B514" s="22" t="str">
        <f aca="false">IFERROR(VLOOKUP($A$1&amp;":"&amp;A514,'Finish order'!C:K,6,FALSE()),"")</f>
        <v/>
      </c>
      <c r="C514" s="22" t="str">
        <f aca="false">IFERROR(VLOOKUP(A$1&amp;":"&amp;A514,'Finish order'!$C:$K,9,FALSE()),"")</f>
        <v/>
      </c>
      <c r="D514" s="22" t="str">
        <f aca="false">IFERROR(VLOOKUP(A$1&amp;":"&amp;A514,'Finish order'!$C:$K,7,FALSE()),"")</f>
        <v/>
      </c>
      <c r="E514" s="30" t="str">
        <f aca="false">IFERROR(VLOOKUP($A$1&amp;":"&amp;A514,'Finish order'!C:K,5,FALSE()),"")</f>
        <v/>
      </c>
      <c r="F514" s="22" t="str">
        <f aca="false">IFERROR(VLOOKUP($A$1&amp;":"&amp;A514,'Finish order'!C:K,4,FALSE()),"")</f>
        <v/>
      </c>
      <c r="G514" s="22" t="str">
        <f aca="false" t="array" ref="G514:G514">IFERROR(SMALL(IF($D$2:$D1423=D514,$A$2:$A$911*1.001),1),"")</f>
        <v/>
      </c>
      <c r="H514" s="22" t="str">
        <f aca="false" t="array" ref="H514:H514">IFERROR(SMALL(IF($D$2:$D1423=D514,$A$2:$A$911*1.0001),2),"")</f>
        <v/>
      </c>
      <c r="I514" s="22" t="str">
        <f aca="false" t="array" ref="I514:I514">IFERROR(SMALL(IF($D$2:$D1423=D514,$A$2:$A$911*1.00001),3),"")</f>
        <v/>
      </c>
      <c r="J514" s="22" t="str">
        <f aca="false" t="array" ref="J514:J514">IFERROR(SMALL(IF($D$2:$D1423=D514,$A$2:$A$911*1.000001),4),"")</f>
        <v/>
      </c>
      <c r="K514" s="31" t="str">
        <f aca="false">IF(A514&lt;&gt;"", IF(COUNT(G514:J514)=4, SUM(G514:J514), "No"), "")</f>
        <v>No</v>
      </c>
      <c r="L514" s="31" t="str">
        <f aca="false">IF(A514&lt;&gt;"", IF(COUNT(G514:I514)=3, SUM(G514:I514), "No"), "")</f>
        <v>No</v>
      </c>
      <c r="M514" s="31" t="str">
        <f aca="false">IF(A514&lt;&gt;"", IF(COUNT(G514:H514)=2, SUM(G514:H514), "No"), "")</f>
        <v>No</v>
      </c>
      <c r="N514" s="31" t="str">
        <f aca="false">Table1[[#This Row],[Club]]&amp;":"&amp;Table1[[#Headers],[Male]]</f>
        <v>:Male</v>
      </c>
      <c r="Z514" s="25" t="str">
        <f aca="true">IF(P514&lt;&gt;"", IF(COUNT(V514:Y514)=4, SUM(V514:Y514)+RAND()/100, "No"), "")</f>
        <v/>
      </c>
      <c r="AA514" s="25" t="str">
        <f aca="false">IF(P514&lt;&gt;"", IF(COUNT(V514:X514)=3, SUM(V514:X514), "No"), "")</f>
        <v/>
      </c>
      <c r="AB514" s="25" t="str">
        <f aca="false">IF(P514&lt;&gt;"", IF(COUNT(V514:W514)=2, SUM(V514:W514), "No"), "")</f>
        <v/>
      </c>
    </row>
    <row r="515" customFormat="false" ht="15" hidden="false" customHeight="false" outlineLevel="0" collapsed="false">
      <c r="A515" s="22" t="n">
        <v>514</v>
      </c>
      <c r="B515" s="22" t="str">
        <f aca="false">IFERROR(VLOOKUP($A$1&amp;":"&amp;A515,'Finish order'!C:K,6,FALSE()),"")</f>
        <v/>
      </c>
      <c r="C515" s="22" t="str">
        <f aca="false">IFERROR(VLOOKUP(A$1&amp;":"&amp;A515,'Finish order'!$C:$K,9,FALSE()),"")</f>
        <v/>
      </c>
      <c r="D515" s="22" t="str">
        <f aca="false">IFERROR(VLOOKUP(A$1&amp;":"&amp;A515,'Finish order'!$C:$K,7,FALSE()),"")</f>
        <v/>
      </c>
      <c r="E515" s="30" t="str">
        <f aca="false">IFERROR(VLOOKUP($A$1&amp;":"&amp;A515,'Finish order'!C:K,5,FALSE()),"")</f>
        <v/>
      </c>
      <c r="F515" s="22" t="str">
        <f aca="false">IFERROR(VLOOKUP($A$1&amp;":"&amp;A515,'Finish order'!C:K,4,FALSE()),"")</f>
        <v/>
      </c>
      <c r="G515" s="22" t="str">
        <f aca="false" t="array" ref="G515:G515">IFERROR(SMALL(IF($D$2:$D1424=D515,$A$2:$A$911*1.001),1),"")</f>
        <v/>
      </c>
      <c r="H515" s="22" t="str">
        <f aca="false" t="array" ref="H515:H515">IFERROR(SMALL(IF($D$2:$D1424=D515,$A$2:$A$911*1.0001),2),"")</f>
        <v/>
      </c>
      <c r="I515" s="22" t="str">
        <f aca="false" t="array" ref="I515:I515">IFERROR(SMALL(IF($D$2:$D1424=D515,$A$2:$A$911*1.00001),3),"")</f>
        <v/>
      </c>
      <c r="J515" s="22" t="str">
        <f aca="false" t="array" ref="J515:J515">IFERROR(SMALL(IF($D$2:$D1424=D515,$A$2:$A$911*1.000001),4),"")</f>
        <v/>
      </c>
      <c r="K515" s="31" t="str">
        <f aca="false">IF(A515&lt;&gt;"", IF(COUNT(G515:J515)=4, SUM(G515:J515), "No"), "")</f>
        <v>No</v>
      </c>
      <c r="L515" s="31" t="str">
        <f aca="false">IF(A515&lt;&gt;"", IF(COUNT(G515:I515)=3, SUM(G515:I515), "No"), "")</f>
        <v>No</v>
      </c>
      <c r="M515" s="31" t="str">
        <f aca="false">IF(A515&lt;&gt;"", IF(COUNT(G515:H515)=2, SUM(G515:H515), "No"), "")</f>
        <v>No</v>
      </c>
      <c r="N515" s="31" t="str">
        <f aca="false">Table1[[#This Row],[Club]]&amp;":"&amp;Table1[[#Headers],[Male]]</f>
        <v>:Male</v>
      </c>
      <c r="Z515" s="25" t="str">
        <f aca="true">IF(P515&lt;&gt;"", IF(COUNT(V515:Y515)=4, SUM(V515:Y515)+RAND()/100, "No"), "")</f>
        <v/>
      </c>
      <c r="AA515" s="25" t="str">
        <f aca="false">IF(P515&lt;&gt;"", IF(COUNT(V515:X515)=3, SUM(V515:X515), "No"), "")</f>
        <v/>
      </c>
      <c r="AB515" s="25" t="str">
        <f aca="false">IF(P515&lt;&gt;"", IF(COUNT(V515:W515)=2, SUM(V515:W515), "No"), "")</f>
        <v/>
      </c>
    </row>
    <row r="516" customFormat="false" ht="15" hidden="false" customHeight="false" outlineLevel="0" collapsed="false">
      <c r="A516" s="22" t="n">
        <v>515</v>
      </c>
      <c r="B516" s="22" t="str">
        <f aca="false">IFERROR(VLOOKUP($A$1&amp;":"&amp;A516,'Finish order'!C:K,6,FALSE()),"")</f>
        <v/>
      </c>
      <c r="C516" s="22" t="str">
        <f aca="false">IFERROR(VLOOKUP(A$1&amp;":"&amp;A516,'Finish order'!$C:$K,9,FALSE()),"")</f>
        <v/>
      </c>
      <c r="D516" s="22" t="str">
        <f aca="false">IFERROR(VLOOKUP(A$1&amp;":"&amp;A516,'Finish order'!$C:$K,7,FALSE()),"")</f>
        <v/>
      </c>
      <c r="E516" s="30" t="str">
        <f aca="false">IFERROR(VLOOKUP($A$1&amp;":"&amp;A516,'Finish order'!C:K,5,FALSE()),"")</f>
        <v/>
      </c>
      <c r="F516" s="22" t="str">
        <f aca="false">IFERROR(VLOOKUP($A$1&amp;":"&amp;A516,'Finish order'!C:K,4,FALSE()),"")</f>
        <v/>
      </c>
      <c r="G516" s="22" t="str">
        <f aca="false" t="array" ref="G516:G516">IFERROR(SMALL(IF($D$2:$D1425=D516,$A$2:$A$911*1.001),1),"")</f>
        <v/>
      </c>
      <c r="H516" s="22" t="str">
        <f aca="false" t="array" ref="H516:H516">IFERROR(SMALL(IF($D$2:$D1425=D516,$A$2:$A$911*1.0001),2),"")</f>
        <v/>
      </c>
      <c r="I516" s="22" t="str">
        <f aca="false" t="array" ref="I516:I516">IFERROR(SMALL(IF($D$2:$D1425=D516,$A$2:$A$911*1.00001),3),"")</f>
        <v/>
      </c>
      <c r="J516" s="22" t="str">
        <f aca="false" t="array" ref="J516:J516">IFERROR(SMALL(IF($D$2:$D1425=D516,$A$2:$A$911*1.000001),4),"")</f>
        <v/>
      </c>
      <c r="K516" s="31" t="str">
        <f aca="false">IF(A516&lt;&gt;"", IF(COUNT(G516:J516)=4, SUM(G516:J516), "No"), "")</f>
        <v>No</v>
      </c>
      <c r="L516" s="31" t="str">
        <f aca="false">IF(A516&lt;&gt;"", IF(COUNT(G516:I516)=3, SUM(G516:I516), "No"), "")</f>
        <v>No</v>
      </c>
      <c r="M516" s="31" t="str">
        <f aca="false">IF(A516&lt;&gt;"", IF(COUNT(G516:H516)=2, SUM(G516:H516), "No"), "")</f>
        <v>No</v>
      </c>
      <c r="N516" s="31" t="str">
        <f aca="false">Table1[[#This Row],[Club]]&amp;":"&amp;Table1[[#Headers],[Male]]</f>
        <v>:Male</v>
      </c>
      <c r="Z516" s="25" t="str">
        <f aca="true">IF(P516&lt;&gt;"", IF(COUNT(V516:Y516)=4, SUM(V516:Y516)+RAND()/100, "No"), "")</f>
        <v/>
      </c>
      <c r="AA516" s="25" t="str">
        <f aca="false">IF(P516&lt;&gt;"", IF(COUNT(V516:X516)=3, SUM(V516:X516), "No"), "")</f>
        <v/>
      </c>
      <c r="AB516" s="25" t="str">
        <f aca="false">IF(P516&lt;&gt;"", IF(COUNT(V516:W516)=2, SUM(V516:W516), "No"), "")</f>
        <v/>
      </c>
    </row>
    <row r="517" customFormat="false" ht="15" hidden="false" customHeight="false" outlineLevel="0" collapsed="false">
      <c r="A517" s="22" t="n">
        <v>516</v>
      </c>
      <c r="B517" s="22" t="str">
        <f aca="false">IFERROR(VLOOKUP($A$1&amp;":"&amp;A517,'Finish order'!C:K,6,FALSE()),"")</f>
        <v/>
      </c>
      <c r="C517" s="22" t="str">
        <f aca="false">IFERROR(VLOOKUP(A$1&amp;":"&amp;A517,'Finish order'!$C:$K,9,FALSE()),"")</f>
        <v/>
      </c>
      <c r="D517" s="22" t="str">
        <f aca="false">IFERROR(VLOOKUP(A$1&amp;":"&amp;A517,'Finish order'!$C:$K,7,FALSE()),"")</f>
        <v/>
      </c>
      <c r="E517" s="30" t="str">
        <f aca="false">IFERROR(VLOOKUP($A$1&amp;":"&amp;A517,'Finish order'!C:K,5,FALSE()),"")</f>
        <v/>
      </c>
      <c r="F517" s="22" t="str">
        <f aca="false">IFERROR(VLOOKUP($A$1&amp;":"&amp;A517,'Finish order'!C:K,4,FALSE()),"")</f>
        <v/>
      </c>
      <c r="G517" s="22" t="str">
        <f aca="false" t="array" ref="G517:G517">IFERROR(SMALL(IF($D$2:$D1426=D517,$A$2:$A$911*1.001),1),"")</f>
        <v/>
      </c>
      <c r="H517" s="22" t="str">
        <f aca="false" t="array" ref="H517:H517">IFERROR(SMALL(IF($D$2:$D1426=D517,$A$2:$A$911*1.0001),2),"")</f>
        <v/>
      </c>
      <c r="I517" s="22" t="str">
        <f aca="false" t="array" ref="I517:I517">IFERROR(SMALL(IF($D$2:$D1426=D517,$A$2:$A$911*1.00001),3),"")</f>
        <v/>
      </c>
      <c r="J517" s="22" t="str">
        <f aca="false" t="array" ref="J517:J517">IFERROR(SMALL(IF($D$2:$D1426=D517,$A$2:$A$911*1.000001),4),"")</f>
        <v/>
      </c>
      <c r="K517" s="31" t="str">
        <f aca="false">IF(A517&lt;&gt;"", IF(COUNT(G517:J517)=4, SUM(G517:J517), "No"), "")</f>
        <v>No</v>
      </c>
      <c r="L517" s="31" t="str">
        <f aca="false">IF(A517&lt;&gt;"", IF(COUNT(G517:I517)=3, SUM(G517:I517), "No"), "")</f>
        <v>No</v>
      </c>
      <c r="M517" s="31" t="str">
        <f aca="false">IF(A517&lt;&gt;"", IF(COUNT(G517:H517)=2, SUM(G517:H517), "No"), "")</f>
        <v>No</v>
      </c>
      <c r="N517" s="31" t="str">
        <f aca="false">Table1[[#This Row],[Club]]&amp;":"&amp;Table1[[#Headers],[Male]]</f>
        <v>:Male</v>
      </c>
      <c r="Z517" s="25" t="str">
        <f aca="true">IF(P517&lt;&gt;"", IF(COUNT(V517:Y517)=4, SUM(V517:Y517)+RAND()/100, "No"), "")</f>
        <v/>
      </c>
      <c r="AA517" s="25" t="str">
        <f aca="false">IF(P517&lt;&gt;"", IF(COUNT(V517:X517)=3, SUM(V517:X517), "No"), "")</f>
        <v/>
      </c>
      <c r="AB517" s="25" t="str">
        <f aca="false">IF(P517&lt;&gt;"", IF(COUNT(V517:W517)=2, SUM(V517:W517), "No"), "")</f>
        <v/>
      </c>
    </row>
    <row r="518" customFormat="false" ht="15" hidden="false" customHeight="false" outlineLevel="0" collapsed="false">
      <c r="A518" s="22" t="n">
        <v>517</v>
      </c>
      <c r="B518" s="22" t="str">
        <f aca="false">IFERROR(VLOOKUP($A$1&amp;":"&amp;A518,'Finish order'!C:K,6,FALSE()),"")</f>
        <v/>
      </c>
      <c r="C518" s="22" t="str">
        <f aca="false">IFERROR(VLOOKUP(A$1&amp;":"&amp;A518,'Finish order'!$C:$K,9,FALSE()),"")</f>
        <v/>
      </c>
      <c r="D518" s="22" t="str">
        <f aca="false">IFERROR(VLOOKUP(A$1&amp;":"&amp;A518,'Finish order'!$C:$K,7,FALSE()),"")</f>
        <v/>
      </c>
      <c r="E518" s="30" t="str">
        <f aca="false">IFERROR(VLOOKUP($A$1&amp;":"&amp;A518,'Finish order'!C:K,5,FALSE()),"")</f>
        <v/>
      </c>
      <c r="F518" s="22" t="str">
        <f aca="false">IFERROR(VLOOKUP($A$1&amp;":"&amp;A518,'Finish order'!C:K,4,FALSE()),"")</f>
        <v/>
      </c>
      <c r="G518" s="22" t="str">
        <f aca="false" t="array" ref="G518:G518">IFERROR(SMALL(IF($D$2:$D1427=D518,$A$2:$A$911*1.001),1),"")</f>
        <v/>
      </c>
      <c r="H518" s="22" t="str">
        <f aca="false" t="array" ref="H518:H518">IFERROR(SMALL(IF($D$2:$D1427=D518,$A$2:$A$911*1.0001),2),"")</f>
        <v/>
      </c>
      <c r="I518" s="22" t="str">
        <f aca="false" t="array" ref="I518:I518">IFERROR(SMALL(IF($D$2:$D1427=D518,$A$2:$A$911*1.00001),3),"")</f>
        <v/>
      </c>
      <c r="J518" s="22" t="str">
        <f aca="false" t="array" ref="J518:J518">IFERROR(SMALL(IF($D$2:$D1427=D518,$A$2:$A$911*1.000001),4),"")</f>
        <v/>
      </c>
      <c r="K518" s="31" t="str">
        <f aca="false">IF(A518&lt;&gt;"", IF(COUNT(G518:J518)=4, SUM(G518:J518), "No"), "")</f>
        <v>No</v>
      </c>
      <c r="L518" s="31" t="str">
        <f aca="false">IF(A518&lt;&gt;"", IF(COUNT(G518:I518)=3, SUM(G518:I518), "No"), "")</f>
        <v>No</v>
      </c>
      <c r="M518" s="31" t="str">
        <f aca="false">IF(A518&lt;&gt;"", IF(COUNT(G518:H518)=2, SUM(G518:H518), "No"), "")</f>
        <v>No</v>
      </c>
      <c r="N518" s="31" t="str">
        <f aca="false">Table1[[#This Row],[Club]]&amp;":"&amp;Table1[[#Headers],[Male]]</f>
        <v>:Male</v>
      </c>
      <c r="Z518" s="25" t="str">
        <f aca="true">IF(P518&lt;&gt;"", IF(COUNT(V518:Y518)=4, SUM(V518:Y518)+RAND()/100, "No"), "")</f>
        <v/>
      </c>
      <c r="AA518" s="25" t="str">
        <f aca="false">IF(P518&lt;&gt;"", IF(COUNT(V518:X518)=3, SUM(V518:X518), "No"), "")</f>
        <v/>
      </c>
      <c r="AB518" s="25" t="str">
        <f aca="false">IF(P518&lt;&gt;"", IF(COUNT(V518:W518)=2, SUM(V518:W518), "No"), "")</f>
        <v/>
      </c>
    </row>
    <row r="519" customFormat="false" ht="15" hidden="false" customHeight="false" outlineLevel="0" collapsed="false">
      <c r="A519" s="22" t="n">
        <v>518</v>
      </c>
      <c r="B519" s="22" t="str">
        <f aca="false">IFERROR(VLOOKUP($A$1&amp;":"&amp;A519,'Finish order'!C:K,6,FALSE()),"")</f>
        <v/>
      </c>
      <c r="C519" s="22" t="str">
        <f aca="false">IFERROR(VLOOKUP(A$1&amp;":"&amp;A519,'Finish order'!$C:$K,9,FALSE()),"")</f>
        <v/>
      </c>
      <c r="D519" s="22" t="str">
        <f aca="false">IFERROR(VLOOKUP(A$1&amp;":"&amp;A519,'Finish order'!$C:$K,7,FALSE()),"")</f>
        <v/>
      </c>
      <c r="E519" s="30" t="str">
        <f aca="false">IFERROR(VLOOKUP($A$1&amp;":"&amp;A519,'Finish order'!C:K,5,FALSE()),"")</f>
        <v/>
      </c>
      <c r="F519" s="22" t="str">
        <f aca="false">IFERROR(VLOOKUP($A$1&amp;":"&amp;A519,'Finish order'!C:K,4,FALSE()),"")</f>
        <v/>
      </c>
      <c r="G519" s="22" t="str">
        <f aca="false" t="array" ref="G519:G519">IFERROR(SMALL(IF($D$2:$D1428=D519,$A$2:$A$911*1.001),1),"")</f>
        <v/>
      </c>
      <c r="H519" s="22" t="str">
        <f aca="false" t="array" ref="H519:H519">IFERROR(SMALL(IF($D$2:$D1428=D519,$A$2:$A$911*1.0001),2),"")</f>
        <v/>
      </c>
      <c r="I519" s="22" t="str">
        <f aca="false" t="array" ref="I519:I519">IFERROR(SMALL(IF($D$2:$D1428=D519,$A$2:$A$911*1.00001),3),"")</f>
        <v/>
      </c>
      <c r="J519" s="22" t="str">
        <f aca="false" t="array" ref="J519:J519">IFERROR(SMALL(IF($D$2:$D1428=D519,$A$2:$A$911*1.000001),4),"")</f>
        <v/>
      </c>
      <c r="K519" s="31" t="str">
        <f aca="false">IF(A519&lt;&gt;"", IF(COUNT(G519:J519)=4, SUM(G519:J519), "No"), "")</f>
        <v>No</v>
      </c>
      <c r="L519" s="31" t="str">
        <f aca="false">IF(A519&lt;&gt;"", IF(COUNT(G519:I519)=3, SUM(G519:I519), "No"), "")</f>
        <v>No</v>
      </c>
      <c r="M519" s="31" t="str">
        <f aca="false">IF(A519&lt;&gt;"", IF(COUNT(G519:H519)=2, SUM(G519:H519), "No"), "")</f>
        <v>No</v>
      </c>
      <c r="N519" s="31" t="str">
        <f aca="false">Table1[[#This Row],[Club]]&amp;":"&amp;Table1[[#Headers],[Male]]</f>
        <v>:Male</v>
      </c>
      <c r="Z519" s="25" t="str">
        <f aca="true">IF(P519&lt;&gt;"", IF(COUNT(V519:Y519)=4, SUM(V519:Y519)+RAND()/100, "No"), "")</f>
        <v/>
      </c>
      <c r="AA519" s="25" t="str">
        <f aca="false">IF(P519&lt;&gt;"", IF(COUNT(V519:X519)=3, SUM(V519:X519), "No"), "")</f>
        <v/>
      </c>
      <c r="AB519" s="25" t="str">
        <f aca="false">IF(P519&lt;&gt;"", IF(COUNT(V519:W519)=2, SUM(V519:W519), "No"), "")</f>
        <v/>
      </c>
    </row>
    <row r="520" customFormat="false" ht="15" hidden="false" customHeight="false" outlineLevel="0" collapsed="false">
      <c r="A520" s="22" t="n">
        <v>519</v>
      </c>
      <c r="B520" s="22" t="str">
        <f aca="false">IFERROR(VLOOKUP($A$1&amp;":"&amp;A520,'Finish order'!C:K,6,FALSE()),"")</f>
        <v/>
      </c>
      <c r="C520" s="22" t="str">
        <f aca="false">IFERROR(VLOOKUP(A$1&amp;":"&amp;A520,'Finish order'!$C:$K,9,FALSE()),"")</f>
        <v/>
      </c>
      <c r="D520" s="22" t="str">
        <f aca="false">IFERROR(VLOOKUP(A$1&amp;":"&amp;A520,'Finish order'!$C:$K,7,FALSE()),"")</f>
        <v/>
      </c>
      <c r="E520" s="30" t="str">
        <f aca="false">IFERROR(VLOOKUP($A$1&amp;":"&amp;A520,'Finish order'!C:K,5,FALSE()),"")</f>
        <v/>
      </c>
      <c r="F520" s="22" t="str">
        <f aca="false">IFERROR(VLOOKUP($A$1&amp;":"&amp;A520,'Finish order'!C:K,4,FALSE()),"")</f>
        <v/>
      </c>
      <c r="G520" s="22" t="str">
        <f aca="false" t="array" ref="G520:G520">IFERROR(SMALL(IF($D$2:$D1429=D520,$A$2:$A$911*1.001),1),"")</f>
        <v/>
      </c>
      <c r="H520" s="22" t="str">
        <f aca="false" t="array" ref="H520:H520">IFERROR(SMALL(IF($D$2:$D1429=D520,$A$2:$A$911*1.0001),2),"")</f>
        <v/>
      </c>
      <c r="I520" s="22" t="str">
        <f aca="false" t="array" ref="I520:I520">IFERROR(SMALL(IF($D$2:$D1429=D520,$A$2:$A$911*1.00001),3),"")</f>
        <v/>
      </c>
      <c r="J520" s="22" t="str">
        <f aca="false" t="array" ref="J520:J520">IFERROR(SMALL(IF($D$2:$D1429=D520,$A$2:$A$911*1.000001),4),"")</f>
        <v/>
      </c>
      <c r="K520" s="31" t="str">
        <f aca="false">IF(A520&lt;&gt;"", IF(COUNT(G520:J520)=4, SUM(G520:J520), "No"), "")</f>
        <v>No</v>
      </c>
      <c r="L520" s="31" t="str">
        <f aca="false">IF(A520&lt;&gt;"", IF(COUNT(G520:I520)=3, SUM(G520:I520), "No"), "")</f>
        <v>No</v>
      </c>
      <c r="M520" s="31" t="str">
        <f aca="false">IF(A520&lt;&gt;"", IF(COUNT(G520:H520)=2, SUM(G520:H520), "No"), "")</f>
        <v>No</v>
      </c>
      <c r="N520" s="31" t="str">
        <f aca="false">Table1[[#This Row],[Club]]&amp;":"&amp;Table1[[#Headers],[Male]]</f>
        <v>:Male</v>
      </c>
      <c r="Z520" s="25" t="str">
        <f aca="true">IF(P520&lt;&gt;"", IF(COUNT(V520:Y520)=4, SUM(V520:Y520)+RAND()/100, "No"), "")</f>
        <v/>
      </c>
      <c r="AA520" s="25" t="str">
        <f aca="false">IF(P520&lt;&gt;"", IF(COUNT(V520:X520)=3, SUM(V520:X520), "No"), "")</f>
        <v/>
      </c>
      <c r="AB520" s="25" t="str">
        <f aca="false">IF(P520&lt;&gt;"", IF(COUNT(V520:W520)=2, SUM(V520:W520), "No"), "")</f>
        <v/>
      </c>
    </row>
    <row r="521" customFormat="false" ht="15" hidden="false" customHeight="false" outlineLevel="0" collapsed="false">
      <c r="A521" s="22" t="n">
        <v>520</v>
      </c>
      <c r="B521" s="22" t="str">
        <f aca="false">IFERROR(VLOOKUP($A$1&amp;":"&amp;A521,'Finish order'!C:K,6,FALSE()),"")</f>
        <v/>
      </c>
      <c r="C521" s="22" t="str">
        <f aca="false">IFERROR(VLOOKUP(A$1&amp;":"&amp;A521,'Finish order'!$C:$K,9,FALSE()),"")</f>
        <v/>
      </c>
      <c r="D521" s="22" t="str">
        <f aca="false">IFERROR(VLOOKUP(A$1&amp;":"&amp;A521,'Finish order'!$C:$K,7,FALSE()),"")</f>
        <v/>
      </c>
      <c r="E521" s="30" t="str">
        <f aca="false">IFERROR(VLOOKUP($A$1&amp;":"&amp;A521,'Finish order'!C:K,5,FALSE()),"")</f>
        <v/>
      </c>
      <c r="F521" s="22" t="str">
        <f aca="false">IFERROR(VLOOKUP($A$1&amp;":"&amp;A521,'Finish order'!C:K,4,FALSE()),"")</f>
        <v/>
      </c>
      <c r="G521" s="22" t="str">
        <f aca="false" t="array" ref="G521:G521">IFERROR(SMALL(IF($D$2:$D1430=D521,$A$2:$A$911*1.001),1),"")</f>
        <v/>
      </c>
      <c r="H521" s="22" t="str">
        <f aca="false" t="array" ref="H521:H521">IFERROR(SMALL(IF($D$2:$D1430=D521,$A$2:$A$911*1.0001),2),"")</f>
        <v/>
      </c>
      <c r="I521" s="22" t="str">
        <f aca="false" t="array" ref="I521:I521">IFERROR(SMALL(IF($D$2:$D1430=D521,$A$2:$A$911*1.00001),3),"")</f>
        <v/>
      </c>
      <c r="J521" s="22" t="str">
        <f aca="false" t="array" ref="J521:J521">IFERROR(SMALL(IF($D$2:$D1430=D521,$A$2:$A$911*1.000001),4),"")</f>
        <v/>
      </c>
      <c r="K521" s="31" t="str">
        <f aca="false">IF(A521&lt;&gt;"", IF(COUNT(G521:J521)=4, SUM(G521:J521), "No"), "")</f>
        <v>No</v>
      </c>
      <c r="L521" s="31" t="str">
        <f aca="false">IF(A521&lt;&gt;"", IF(COUNT(G521:I521)=3, SUM(G521:I521), "No"), "")</f>
        <v>No</v>
      </c>
      <c r="M521" s="31" t="str">
        <f aca="false">IF(A521&lt;&gt;"", IF(COUNT(G521:H521)=2, SUM(G521:H521), "No"), "")</f>
        <v>No</v>
      </c>
      <c r="N521" s="31" t="str">
        <f aca="false">Table1[[#This Row],[Club]]&amp;":"&amp;Table1[[#Headers],[Male]]</f>
        <v>:Male</v>
      </c>
      <c r="Z521" s="25" t="str">
        <f aca="true">IF(P521&lt;&gt;"", IF(COUNT(V521:Y521)=4, SUM(V521:Y521)+RAND()/100, "No"), "")</f>
        <v/>
      </c>
      <c r="AA521" s="25" t="str">
        <f aca="false">IF(P521&lt;&gt;"", IF(COUNT(V521:X521)=3, SUM(V521:X521), "No"), "")</f>
        <v/>
      </c>
      <c r="AB521" s="25" t="str">
        <f aca="false">IF(P521&lt;&gt;"", IF(COUNT(V521:W521)=2, SUM(V521:W521), "No"), "")</f>
        <v/>
      </c>
    </row>
    <row r="522" customFormat="false" ht="15" hidden="false" customHeight="false" outlineLevel="0" collapsed="false">
      <c r="A522" s="22" t="n">
        <v>521</v>
      </c>
      <c r="B522" s="22" t="str">
        <f aca="false">IFERROR(VLOOKUP($A$1&amp;":"&amp;A522,'Finish order'!C:K,6,FALSE()),"")</f>
        <v/>
      </c>
      <c r="C522" s="22" t="str">
        <f aca="false">IFERROR(VLOOKUP(A$1&amp;":"&amp;A522,'Finish order'!$C:$K,9,FALSE()),"")</f>
        <v/>
      </c>
      <c r="D522" s="22" t="str">
        <f aca="false">IFERROR(VLOOKUP(A$1&amp;":"&amp;A522,'Finish order'!$C:$K,7,FALSE()),"")</f>
        <v/>
      </c>
      <c r="E522" s="30" t="str">
        <f aca="false">IFERROR(VLOOKUP($A$1&amp;":"&amp;A522,'Finish order'!C:K,5,FALSE()),"")</f>
        <v/>
      </c>
      <c r="F522" s="22" t="str">
        <f aca="false">IFERROR(VLOOKUP($A$1&amp;":"&amp;A522,'Finish order'!C:K,4,FALSE()),"")</f>
        <v/>
      </c>
      <c r="G522" s="22" t="str">
        <f aca="false" t="array" ref="G522:G522">IFERROR(SMALL(IF($D$2:$D1431=D522,$A$2:$A$911*1.001),1),"")</f>
        <v/>
      </c>
      <c r="H522" s="22" t="str">
        <f aca="false" t="array" ref="H522:H522">IFERROR(SMALL(IF($D$2:$D1431=D522,$A$2:$A$911*1.0001),2),"")</f>
        <v/>
      </c>
      <c r="I522" s="22" t="str">
        <f aca="false" t="array" ref="I522:I522">IFERROR(SMALL(IF($D$2:$D1431=D522,$A$2:$A$911*1.00001),3),"")</f>
        <v/>
      </c>
      <c r="J522" s="22" t="str">
        <f aca="false" t="array" ref="J522:J522">IFERROR(SMALL(IF($D$2:$D1431=D522,$A$2:$A$911*1.000001),4),"")</f>
        <v/>
      </c>
      <c r="K522" s="31" t="str">
        <f aca="false">IF(A522&lt;&gt;"", IF(COUNT(G522:J522)=4, SUM(G522:J522), "No"), "")</f>
        <v>No</v>
      </c>
      <c r="L522" s="31" t="str">
        <f aca="false">IF(A522&lt;&gt;"", IF(COUNT(G522:I522)=3, SUM(G522:I522), "No"), "")</f>
        <v>No</v>
      </c>
      <c r="M522" s="31" t="str">
        <f aca="false">IF(A522&lt;&gt;"", IF(COUNT(G522:H522)=2, SUM(G522:H522), "No"), "")</f>
        <v>No</v>
      </c>
      <c r="N522" s="31" t="str">
        <f aca="false">Table1[[#This Row],[Club]]&amp;":"&amp;Table1[[#Headers],[Male]]</f>
        <v>:Male</v>
      </c>
      <c r="Z522" s="25" t="str">
        <f aca="true">IF(P522&lt;&gt;"", IF(COUNT(V522:Y522)=4, SUM(V522:Y522)+RAND()/100, "No"), "")</f>
        <v/>
      </c>
      <c r="AA522" s="25" t="str">
        <f aca="false">IF(P522&lt;&gt;"", IF(COUNT(V522:X522)=3, SUM(V522:X522), "No"), "")</f>
        <v/>
      </c>
      <c r="AB522" s="25" t="str">
        <f aca="false">IF(P522&lt;&gt;"", IF(COUNT(V522:W522)=2, SUM(V522:W522), "No"), "")</f>
        <v/>
      </c>
    </row>
    <row r="523" customFormat="false" ht="15" hidden="false" customHeight="false" outlineLevel="0" collapsed="false">
      <c r="A523" s="22" t="n">
        <v>522</v>
      </c>
      <c r="B523" s="22" t="str">
        <f aca="false">IFERROR(VLOOKUP($A$1&amp;":"&amp;A523,'Finish order'!C:K,6,FALSE()),"")</f>
        <v/>
      </c>
      <c r="C523" s="22" t="str">
        <f aca="false">IFERROR(VLOOKUP(A$1&amp;":"&amp;A523,'Finish order'!$C:$K,9,FALSE()),"")</f>
        <v/>
      </c>
      <c r="D523" s="22" t="str">
        <f aca="false">IFERROR(VLOOKUP(A$1&amp;":"&amp;A523,'Finish order'!$C:$K,7,FALSE()),"")</f>
        <v/>
      </c>
      <c r="E523" s="30" t="str">
        <f aca="false">IFERROR(VLOOKUP($A$1&amp;":"&amp;A523,'Finish order'!C:K,5,FALSE()),"")</f>
        <v/>
      </c>
      <c r="F523" s="22" t="str">
        <f aca="false">IFERROR(VLOOKUP($A$1&amp;":"&amp;A523,'Finish order'!C:K,4,FALSE()),"")</f>
        <v/>
      </c>
      <c r="G523" s="22" t="str">
        <f aca="false" t="array" ref="G523:G523">IFERROR(SMALL(IF($D$2:$D1432=D523,$A$2:$A$911*1.001),1),"")</f>
        <v/>
      </c>
      <c r="H523" s="22" t="str">
        <f aca="false" t="array" ref="H523:H523">IFERROR(SMALL(IF($D$2:$D1432=D523,$A$2:$A$911*1.0001),2),"")</f>
        <v/>
      </c>
      <c r="I523" s="22" t="str">
        <f aca="false" t="array" ref="I523:I523">IFERROR(SMALL(IF($D$2:$D1432=D523,$A$2:$A$911*1.00001),3),"")</f>
        <v/>
      </c>
      <c r="J523" s="22" t="str">
        <f aca="false" t="array" ref="J523:J523">IFERROR(SMALL(IF($D$2:$D1432=D523,$A$2:$A$911*1.000001),4),"")</f>
        <v/>
      </c>
      <c r="K523" s="31" t="str">
        <f aca="false">IF(A523&lt;&gt;"", IF(COUNT(G523:J523)=4, SUM(G523:J523), "No"), "")</f>
        <v>No</v>
      </c>
      <c r="L523" s="31" t="str">
        <f aca="false">IF(A523&lt;&gt;"", IF(COUNT(G523:I523)=3, SUM(G523:I523), "No"), "")</f>
        <v>No</v>
      </c>
      <c r="M523" s="31" t="str">
        <f aca="false">IF(A523&lt;&gt;"", IF(COUNT(G523:H523)=2, SUM(G523:H523), "No"), "")</f>
        <v>No</v>
      </c>
      <c r="N523" s="31" t="str">
        <f aca="false">Table1[[#This Row],[Club]]&amp;":"&amp;Table1[[#Headers],[Male]]</f>
        <v>:Male</v>
      </c>
      <c r="Z523" s="25" t="str">
        <f aca="true">IF(P523&lt;&gt;"", IF(COUNT(V523:Y523)=4, SUM(V523:Y523)+RAND()/100, "No"), "")</f>
        <v/>
      </c>
      <c r="AA523" s="25" t="str">
        <f aca="false">IF(P523&lt;&gt;"", IF(COUNT(V523:X523)=3, SUM(V523:X523), "No"), "")</f>
        <v/>
      </c>
      <c r="AB523" s="25" t="str">
        <f aca="false">IF(P523&lt;&gt;"", IF(COUNT(V523:W523)=2, SUM(V523:W523), "No"), "")</f>
        <v/>
      </c>
    </row>
    <row r="524" customFormat="false" ht="15" hidden="false" customHeight="false" outlineLevel="0" collapsed="false">
      <c r="A524" s="22" t="n">
        <v>523</v>
      </c>
      <c r="B524" s="22" t="str">
        <f aca="false">IFERROR(VLOOKUP($A$1&amp;":"&amp;A524,'Finish order'!C:K,6,FALSE()),"")</f>
        <v/>
      </c>
      <c r="C524" s="22" t="str">
        <f aca="false">IFERROR(VLOOKUP(A$1&amp;":"&amp;A524,'Finish order'!$C:$K,9,FALSE()),"")</f>
        <v/>
      </c>
      <c r="D524" s="22" t="str">
        <f aca="false">IFERROR(VLOOKUP(A$1&amp;":"&amp;A524,'Finish order'!$C:$K,7,FALSE()),"")</f>
        <v/>
      </c>
      <c r="E524" s="30" t="str">
        <f aca="false">IFERROR(VLOOKUP($A$1&amp;":"&amp;A524,'Finish order'!C:K,5,FALSE()),"")</f>
        <v/>
      </c>
      <c r="F524" s="22" t="str">
        <f aca="false">IFERROR(VLOOKUP($A$1&amp;":"&amp;A524,'Finish order'!C:K,4,FALSE()),"")</f>
        <v/>
      </c>
      <c r="G524" s="22" t="str">
        <f aca="false" t="array" ref="G524:G524">IFERROR(SMALL(IF($D$2:$D1433=D524,$A$2:$A$911*1.001),1),"")</f>
        <v/>
      </c>
      <c r="H524" s="22" t="str">
        <f aca="false" t="array" ref="H524:H524">IFERROR(SMALL(IF($D$2:$D1433=D524,$A$2:$A$911*1.0001),2),"")</f>
        <v/>
      </c>
      <c r="I524" s="22" t="str">
        <f aca="false" t="array" ref="I524:I524">IFERROR(SMALL(IF($D$2:$D1433=D524,$A$2:$A$911*1.00001),3),"")</f>
        <v/>
      </c>
      <c r="J524" s="22" t="str">
        <f aca="false" t="array" ref="J524:J524">IFERROR(SMALL(IF($D$2:$D1433=D524,$A$2:$A$911*1.000001),4),"")</f>
        <v/>
      </c>
      <c r="K524" s="31" t="str">
        <f aca="false">IF(A524&lt;&gt;"", IF(COUNT(G524:J524)=4, SUM(G524:J524), "No"), "")</f>
        <v>No</v>
      </c>
      <c r="L524" s="31" t="str">
        <f aca="false">IF(A524&lt;&gt;"", IF(COUNT(G524:I524)=3, SUM(G524:I524), "No"), "")</f>
        <v>No</v>
      </c>
      <c r="M524" s="31" t="str">
        <f aca="false">IF(A524&lt;&gt;"", IF(COUNT(G524:H524)=2, SUM(G524:H524), "No"), "")</f>
        <v>No</v>
      </c>
      <c r="N524" s="31" t="str">
        <f aca="false">Table1[[#This Row],[Club]]&amp;":"&amp;Table1[[#Headers],[Male]]</f>
        <v>:Male</v>
      </c>
      <c r="Z524" s="25" t="str">
        <f aca="true">IF(P524&lt;&gt;"", IF(COUNT(V524:Y524)=4, SUM(V524:Y524)+RAND()/100, "No"), "")</f>
        <v/>
      </c>
      <c r="AA524" s="25" t="str">
        <f aca="false">IF(P524&lt;&gt;"", IF(COUNT(V524:X524)=3, SUM(V524:X524), "No"), "")</f>
        <v/>
      </c>
      <c r="AB524" s="25" t="str">
        <f aca="false">IF(P524&lt;&gt;"", IF(COUNT(V524:W524)=2, SUM(V524:W524), "No"), "")</f>
        <v/>
      </c>
    </row>
    <row r="525" customFormat="false" ht="15" hidden="false" customHeight="false" outlineLevel="0" collapsed="false">
      <c r="A525" s="22" t="n">
        <v>524</v>
      </c>
      <c r="B525" s="22" t="str">
        <f aca="false">IFERROR(VLOOKUP($A$1&amp;":"&amp;A525,'Finish order'!C:K,6,FALSE()),"")</f>
        <v/>
      </c>
      <c r="C525" s="22" t="str">
        <f aca="false">IFERROR(VLOOKUP(A$1&amp;":"&amp;A525,'Finish order'!$C:$K,9,FALSE()),"")</f>
        <v/>
      </c>
      <c r="D525" s="22" t="str">
        <f aca="false">IFERROR(VLOOKUP(A$1&amp;":"&amp;A525,'Finish order'!$C:$K,7,FALSE()),"")</f>
        <v/>
      </c>
      <c r="E525" s="30" t="str">
        <f aca="false">IFERROR(VLOOKUP($A$1&amp;":"&amp;A525,'Finish order'!C:K,5,FALSE()),"")</f>
        <v/>
      </c>
      <c r="F525" s="22" t="str">
        <f aca="false">IFERROR(VLOOKUP($A$1&amp;":"&amp;A525,'Finish order'!C:K,4,FALSE()),"")</f>
        <v/>
      </c>
      <c r="G525" s="22" t="str">
        <f aca="false" t="array" ref="G525:G525">IFERROR(SMALL(IF($D$2:$D1434=D525,$A$2:$A$911*1.001),1),"")</f>
        <v/>
      </c>
      <c r="H525" s="22" t="str">
        <f aca="false" t="array" ref="H525:H525">IFERROR(SMALL(IF($D$2:$D1434=D525,$A$2:$A$911*1.0001),2),"")</f>
        <v/>
      </c>
      <c r="I525" s="22" t="str">
        <f aca="false" t="array" ref="I525:I525">IFERROR(SMALL(IF($D$2:$D1434=D525,$A$2:$A$911*1.00001),3),"")</f>
        <v/>
      </c>
      <c r="J525" s="22" t="str">
        <f aca="false" t="array" ref="J525:J525">IFERROR(SMALL(IF($D$2:$D1434=D525,$A$2:$A$911*1.000001),4),"")</f>
        <v/>
      </c>
      <c r="K525" s="31" t="str">
        <f aca="false">IF(A525&lt;&gt;"", IF(COUNT(G525:J525)=4, SUM(G525:J525), "No"), "")</f>
        <v>No</v>
      </c>
      <c r="L525" s="31" t="str">
        <f aca="false">IF(A525&lt;&gt;"", IF(COUNT(G525:I525)=3, SUM(G525:I525), "No"), "")</f>
        <v>No</v>
      </c>
      <c r="M525" s="31" t="str">
        <f aca="false">IF(A525&lt;&gt;"", IF(COUNT(G525:H525)=2, SUM(G525:H525), "No"), "")</f>
        <v>No</v>
      </c>
      <c r="N525" s="31" t="str">
        <f aca="false">Table1[[#This Row],[Club]]&amp;":"&amp;Table1[[#Headers],[Male]]</f>
        <v>:Male</v>
      </c>
      <c r="Z525" s="25" t="str">
        <f aca="true">IF(P525&lt;&gt;"", IF(COUNT(V525:Y525)=4, SUM(V525:Y525)+RAND()/100, "No"), "")</f>
        <v/>
      </c>
      <c r="AA525" s="25" t="str">
        <f aca="false">IF(P525&lt;&gt;"", IF(COUNT(V525:X525)=3, SUM(V525:X525), "No"), "")</f>
        <v/>
      </c>
      <c r="AB525" s="25" t="str">
        <f aca="false">IF(P525&lt;&gt;"", IF(COUNT(V525:W525)=2, SUM(V525:W525), "No"), "")</f>
        <v/>
      </c>
    </row>
    <row r="526" customFormat="false" ht="15" hidden="false" customHeight="false" outlineLevel="0" collapsed="false">
      <c r="A526" s="22" t="n">
        <v>525</v>
      </c>
      <c r="B526" s="22" t="str">
        <f aca="false">IFERROR(VLOOKUP($A$1&amp;":"&amp;A526,'Finish order'!C:K,6,FALSE()),"")</f>
        <v/>
      </c>
      <c r="C526" s="22" t="str">
        <f aca="false">IFERROR(VLOOKUP(A$1&amp;":"&amp;A526,'Finish order'!$C:$K,9,FALSE()),"")</f>
        <v/>
      </c>
      <c r="D526" s="22" t="str">
        <f aca="false">IFERROR(VLOOKUP(A$1&amp;":"&amp;A526,'Finish order'!$C:$K,7,FALSE()),"")</f>
        <v/>
      </c>
      <c r="E526" s="30" t="str">
        <f aca="false">IFERROR(VLOOKUP($A$1&amp;":"&amp;A526,'Finish order'!C:K,5,FALSE()),"")</f>
        <v/>
      </c>
      <c r="F526" s="22" t="str">
        <f aca="false">IFERROR(VLOOKUP($A$1&amp;":"&amp;A526,'Finish order'!C:K,4,FALSE()),"")</f>
        <v/>
      </c>
      <c r="G526" s="22" t="str">
        <f aca="false" t="array" ref="G526:G526">IFERROR(SMALL(IF($D$2:$D1435=D526,$A$2:$A$911*1.001),1),"")</f>
        <v/>
      </c>
      <c r="H526" s="22" t="str">
        <f aca="false" t="array" ref="H526:H526">IFERROR(SMALL(IF($D$2:$D1435=D526,$A$2:$A$911*1.0001),2),"")</f>
        <v/>
      </c>
      <c r="I526" s="22" t="str">
        <f aca="false" t="array" ref="I526:I526">IFERROR(SMALL(IF($D$2:$D1435=D526,$A$2:$A$911*1.00001),3),"")</f>
        <v/>
      </c>
      <c r="J526" s="22" t="str">
        <f aca="false" t="array" ref="J526:J526">IFERROR(SMALL(IF($D$2:$D1435=D526,$A$2:$A$911*1.000001),4),"")</f>
        <v/>
      </c>
      <c r="K526" s="31" t="str">
        <f aca="false">IF(A526&lt;&gt;"", IF(COUNT(G526:J526)=4, SUM(G526:J526), "No"), "")</f>
        <v>No</v>
      </c>
      <c r="L526" s="31" t="str">
        <f aca="false">IF(A526&lt;&gt;"", IF(COUNT(G526:I526)=3, SUM(G526:I526), "No"), "")</f>
        <v>No</v>
      </c>
      <c r="M526" s="31" t="str">
        <f aca="false">IF(A526&lt;&gt;"", IF(COUNT(G526:H526)=2, SUM(G526:H526), "No"), "")</f>
        <v>No</v>
      </c>
      <c r="N526" s="31" t="str">
        <f aca="false">Table1[[#This Row],[Club]]&amp;":"&amp;Table1[[#Headers],[Male]]</f>
        <v>:Male</v>
      </c>
      <c r="Z526" s="25" t="str">
        <f aca="true">IF(P526&lt;&gt;"", IF(COUNT(V526:Y526)=4, SUM(V526:Y526)+RAND()/100, "No"), "")</f>
        <v/>
      </c>
      <c r="AA526" s="25" t="str">
        <f aca="false">IF(P526&lt;&gt;"", IF(COUNT(V526:X526)=3, SUM(V526:X526), "No"), "")</f>
        <v/>
      </c>
      <c r="AB526" s="25" t="str">
        <f aca="false">IF(P526&lt;&gt;"", IF(COUNT(V526:W526)=2, SUM(V526:W526), "No"), "")</f>
        <v/>
      </c>
    </row>
    <row r="527" customFormat="false" ht="15" hidden="false" customHeight="false" outlineLevel="0" collapsed="false">
      <c r="A527" s="22" t="n">
        <v>526</v>
      </c>
      <c r="B527" s="22" t="str">
        <f aca="false">IFERROR(VLOOKUP($A$1&amp;":"&amp;A527,'Finish order'!C:K,6,FALSE()),"")</f>
        <v/>
      </c>
      <c r="C527" s="22" t="str">
        <f aca="false">IFERROR(VLOOKUP(A$1&amp;":"&amp;A527,'Finish order'!$C:$K,9,FALSE()),"")</f>
        <v/>
      </c>
      <c r="D527" s="22" t="str">
        <f aca="false">IFERROR(VLOOKUP(A$1&amp;":"&amp;A527,'Finish order'!$C:$K,7,FALSE()),"")</f>
        <v/>
      </c>
      <c r="E527" s="30" t="str">
        <f aca="false">IFERROR(VLOOKUP($A$1&amp;":"&amp;A527,'Finish order'!C:K,5,FALSE()),"")</f>
        <v/>
      </c>
      <c r="F527" s="22" t="str">
        <f aca="false">IFERROR(VLOOKUP($A$1&amp;":"&amp;A527,'Finish order'!C:K,4,FALSE()),"")</f>
        <v/>
      </c>
      <c r="G527" s="22" t="str">
        <f aca="false" t="array" ref="G527:G527">IFERROR(SMALL(IF($D$2:$D1436=D527,$A$2:$A$911*1.001),1),"")</f>
        <v/>
      </c>
      <c r="H527" s="22" t="str">
        <f aca="false" t="array" ref="H527:H527">IFERROR(SMALL(IF($D$2:$D1436=D527,$A$2:$A$911*1.0001),2),"")</f>
        <v/>
      </c>
      <c r="I527" s="22" t="str">
        <f aca="false" t="array" ref="I527:I527">IFERROR(SMALL(IF($D$2:$D1436=D527,$A$2:$A$911*1.00001),3),"")</f>
        <v/>
      </c>
      <c r="J527" s="22" t="str">
        <f aca="false" t="array" ref="J527:J527">IFERROR(SMALL(IF($D$2:$D1436=D527,$A$2:$A$911*1.000001),4),"")</f>
        <v/>
      </c>
      <c r="K527" s="31" t="str">
        <f aca="false">IF(A527&lt;&gt;"", IF(COUNT(G527:J527)=4, SUM(G527:J527), "No"), "")</f>
        <v>No</v>
      </c>
      <c r="L527" s="31" t="str">
        <f aca="false">IF(A527&lt;&gt;"", IF(COUNT(G527:I527)=3, SUM(G527:I527), "No"), "")</f>
        <v>No</v>
      </c>
      <c r="M527" s="31" t="str">
        <f aca="false">IF(A527&lt;&gt;"", IF(COUNT(G527:H527)=2, SUM(G527:H527), "No"), "")</f>
        <v>No</v>
      </c>
      <c r="N527" s="31" t="str">
        <f aca="false">Table1[[#This Row],[Club]]&amp;":"&amp;Table1[[#Headers],[Male]]</f>
        <v>:Male</v>
      </c>
      <c r="Z527" s="25" t="str">
        <f aca="true">IF(P527&lt;&gt;"", IF(COUNT(V527:Y527)=4, SUM(V527:Y527)+RAND()/100, "No"), "")</f>
        <v/>
      </c>
      <c r="AA527" s="25" t="str">
        <f aca="false">IF(P527&lt;&gt;"", IF(COUNT(V527:X527)=3, SUM(V527:X527), "No"), "")</f>
        <v/>
      </c>
      <c r="AB527" s="25" t="str">
        <f aca="false">IF(P527&lt;&gt;"", IF(COUNT(V527:W527)=2, SUM(V527:W527), "No"), "")</f>
        <v/>
      </c>
    </row>
    <row r="528" customFormat="false" ht="15" hidden="false" customHeight="false" outlineLevel="0" collapsed="false">
      <c r="A528" s="22" t="n">
        <v>527</v>
      </c>
      <c r="B528" s="22" t="str">
        <f aca="false">IFERROR(VLOOKUP($A$1&amp;":"&amp;A528,'Finish order'!C:K,6,FALSE()),"")</f>
        <v/>
      </c>
      <c r="C528" s="22" t="str">
        <f aca="false">IFERROR(VLOOKUP(A$1&amp;":"&amp;A528,'Finish order'!$C:$K,9,FALSE()),"")</f>
        <v/>
      </c>
      <c r="D528" s="22" t="str">
        <f aca="false">IFERROR(VLOOKUP(A$1&amp;":"&amp;A528,'Finish order'!$C:$K,7,FALSE()),"")</f>
        <v/>
      </c>
      <c r="E528" s="30" t="str">
        <f aca="false">IFERROR(VLOOKUP($A$1&amp;":"&amp;A528,'Finish order'!C:K,5,FALSE()),"")</f>
        <v/>
      </c>
      <c r="F528" s="22" t="str">
        <f aca="false">IFERROR(VLOOKUP($A$1&amp;":"&amp;A528,'Finish order'!C:K,4,FALSE()),"")</f>
        <v/>
      </c>
      <c r="G528" s="22" t="str">
        <f aca="false" t="array" ref="G528:G528">IFERROR(SMALL(IF($D$2:$D1437=D528,$A$2:$A$911*1.001),1),"")</f>
        <v/>
      </c>
      <c r="H528" s="22" t="str">
        <f aca="false" t="array" ref="H528:H528">IFERROR(SMALL(IF($D$2:$D1437=D528,$A$2:$A$911*1.0001),2),"")</f>
        <v/>
      </c>
      <c r="I528" s="22" t="str">
        <f aca="false" t="array" ref="I528:I528">IFERROR(SMALL(IF($D$2:$D1437=D528,$A$2:$A$911*1.00001),3),"")</f>
        <v/>
      </c>
      <c r="J528" s="22" t="str">
        <f aca="false" t="array" ref="J528:J528">IFERROR(SMALL(IF($D$2:$D1437=D528,$A$2:$A$911*1.000001),4),"")</f>
        <v/>
      </c>
      <c r="K528" s="31" t="str">
        <f aca="false">IF(A528&lt;&gt;"", IF(COUNT(G528:J528)=4, SUM(G528:J528), "No"), "")</f>
        <v>No</v>
      </c>
      <c r="L528" s="31" t="str">
        <f aca="false">IF(A528&lt;&gt;"", IF(COUNT(G528:I528)=3, SUM(G528:I528), "No"), "")</f>
        <v>No</v>
      </c>
      <c r="M528" s="31" t="str">
        <f aca="false">IF(A528&lt;&gt;"", IF(COUNT(G528:H528)=2, SUM(G528:H528), "No"), "")</f>
        <v>No</v>
      </c>
      <c r="N528" s="31" t="str">
        <f aca="false">Table1[[#This Row],[Club]]&amp;":"&amp;Table1[[#Headers],[Male]]</f>
        <v>:Male</v>
      </c>
      <c r="Z528" s="25" t="str">
        <f aca="true">IF(P528&lt;&gt;"", IF(COUNT(V528:Y528)=4, SUM(V528:Y528)+RAND()/100, "No"), "")</f>
        <v/>
      </c>
      <c r="AA528" s="25" t="str">
        <f aca="false">IF(P528&lt;&gt;"", IF(COUNT(V528:X528)=3, SUM(V528:X528), "No"), "")</f>
        <v/>
      </c>
      <c r="AB528" s="25" t="str">
        <f aca="false">IF(P528&lt;&gt;"", IF(COUNT(V528:W528)=2, SUM(V528:W528), "No"), "")</f>
        <v/>
      </c>
    </row>
    <row r="529" customFormat="false" ht="15" hidden="false" customHeight="false" outlineLevel="0" collapsed="false">
      <c r="A529" s="22" t="n">
        <v>528</v>
      </c>
      <c r="B529" s="22" t="str">
        <f aca="false">IFERROR(VLOOKUP($A$1&amp;":"&amp;A529,'Finish order'!C:K,6,FALSE()),"")</f>
        <v/>
      </c>
      <c r="C529" s="22" t="str">
        <f aca="false">IFERROR(VLOOKUP(A$1&amp;":"&amp;A529,'Finish order'!$C:$K,9,FALSE()),"")</f>
        <v/>
      </c>
      <c r="D529" s="22" t="str">
        <f aca="false">IFERROR(VLOOKUP(A$1&amp;":"&amp;A529,'Finish order'!$C:$K,7,FALSE()),"")</f>
        <v/>
      </c>
      <c r="E529" s="30" t="str">
        <f aca="false">IFERROR(VLOOKUP($A$1&amp;":"&amp;A529,'Finish order'!C:K,5,FALSE()),"")</f>
        <v/>
      </c>
      <c r="F529" s="22" t="str">
        <f aca="false">IFERROR(VLOOKUP($A$1&amp;":"&amp;A529,'Finish order'!C:K,4,FALSE()),"")</f>
        <v/>
      </c>
      <c r="G529" s="22" t="str">
        <f aca="false" t="array" ref="G529:G529">IFERROR(SMALL(IF($D$2:$D1438=D529,$A$2:$A$911*1.001),1),"")</f>
        <v/>
      </c>
      <c r="H529" s="22" t="str">
        <f aca="false" t="array" ref="H529:H529">IFERROR(SMALL(IF($D$2:$D1438=D529,$A$2:$A$911*1.0001),2),"")</f>
        <v/>
      </c>
      <c r="I529" s="22" t="str">
        <f aca="false" t="array" ref="I529:I529">IFERROR(SMALL(IF($D$2:$D1438=D529,$A$2:$A$911*1.00001),3),"")</f>
        <v/>
      </c>
      <c r="J529" s="22" t="str">
        <f aca="false" t="array" ref="J529:J529">IFERROR(SMALL(IF($D$2:$D1438=D529,$A$2:$A$911*1.000001),4),"")</f>
        <v/>
      </c>
      <c r="K529" s="31" t="str">
        <f aca="false">IF(A529&lt;&gt;"", IF(COUNT(G529:J529)=4, SUM(G529:J529), "No"), "")</f>
        <v>No</v>
      </c>
      <c r="L529" s="31" t="str">
        <f aca="false">IF(A529&lt;&gt;"", IF(COUNT(G529:I529)=3, SUM(G529:I529), "No"), "")</f>
        <v>No</v>
      </c>
      <c r="M529" s="31" t="str">
        <f aca="false">IF(A529&lt;&gt;"", IF(COUNT(G529:H529)=2, SUM(G529:H529), "No"), "")</f>
        <v>No</v>
      </c>
      <c r="N529" s="31" t="str">
        <f aca="false">Table1[[#This Row],[Club]]&amp;":"&amp;Table1[[#Headers],[Male]]</f>
        <v>:Male</v>
      </c>
      <c r="Z529" s="25" t="str">
        <f aca="true">IF(P529&lt;&gt;"", IF(COUNT(V529:Y529)=4, SUM(V529:Y529)+RAND()/100, "No"), "")</f>
        <v/>
      </c>
      <c r="AA529" s="25" t="str">
        <f aca="false">IF(P529&lt;&gt;"", IF(COUNT(V529:X529)=3, SUM(V529:X529), "No"), "")</f>
        <v/>
      </c>
      <c r="AB529" s="25" t="str">
        <f aca="false">IF(P529&lt;&gt;"", IF(COUNT(V529:W529)=2, SUM(V529:W529), "No"), "")</f>
        <v/>
      </c>
    </row>
    <row r="530" customFormat="false" ht="15" hidden="false" customHeight="false" outlineLevel="0" collapsed="false">
      <c r="A530" s="22" t="n">
        <v>529</v>
      </c>
      <c r="B530" s="22" t="str">
        <f aca="false">IFERROR(VLOOKUP($A$1&amp;":"&amp;A530,'Finish order'!C:K,6,FALSE()),"")</f>
        <v/>
      </c>
      <c r="C530" s="22" t="str">
        <f aca="false">IFERROR(VLOOKUP(A$1&amp;":"&amp;A530,'Finish order'!$C:$K,9,FALSE()),"")</f>
        <v/>
      </c>
      <c r="D530" s="22" t="str">
        <f aca="false">IFERROR(VLOOKUP(A$1&amp;":"&amp;A530,'Finish order'!$C:$K,7,FALSE()),"")</f>
        <v/>
      </c>
      <c r="E530" s="30" t="str">
        <f aca="false">IFERROR(VLOOKUP($A$1&amp;":"&amp;A530,'Finish order'!C:K,5,FALSE()),"")</f>
        <v/>
      </c>
      <c r="F530" s="22" t="str">
        <f aca="false">IFERROR(VLOOKUP($A$1&amp;":"&amp;A530,'Finish order'!C:K,4,FALSE()),"")</f>
        <v/>
      </c>
      <c r="G530" s="22" t="str">
        <f aca="false" t="array" ref="G530:G530">IFERROR(SMALL(IF($D$2:$D1439=D530,$A$2:$A$911*1.001),1),"")</f>
        <v/>
      </c>
      <c r="H530" s="22" t="str">
        <f aca="false" t="array" ref="H530:H530">IFERROR(SMALL(IF($D$2:$D1439=D530,$A$2:$A$911*1.0001),2),"")</f>
        <v/>
      </c>
      <c r="I530" s="22" t="str">
        <f aca="false" t="array" ref="I530:I530">IFERROR(SMALL(IF($D$2:$D1439=D530,$A$2:$A$911*1.00001),3),"")</f>
        <v/>
      </c>
      <c r="J530" s="22" t="str">
        <f aca="false" t="array" ref="J530:J530">IFERROR(SMALL(IF($D$2:$D1439=D530,$A$2:$A$911*1.000001),4),"")</f>
        <v/>
      </c>
      <c r="K530" s="31" t="str">
        <f aca="false">IF(A530&lt;&gt;"", IF(COUNT(G530:J530)=4, SUM(G530:J530), "No"), "")</f>
        <v>No</v>
      </c>
      <c r="L530" s="31" t="str">
        <f aca="false">IF(A530&lt;&gt;"", IF(COUNT(G530:I530)=3, SUM(G530:I530), "No"), "")</f>
        <v>No</v>
      </c>
      <c r="M530" s="31" t="str">
        <f aca="false">IF(A530&lt;&gt;"", IF(COUNT(G530:H530)=2, SUM(G530:H530), "No"), "")</f>
        <v>No</v>
      </c>
      <c r="N530" s="31" t="str">
        <f aca="false">Table1[[#This Row],[Club]]&amp;":"&amp;Table1[[#Headers],[Male]]</f>
        <v>:Male</v>
      </c>
      <c r="Z530" s="25" t="str">
        <f aca="true">IF(P530&lt;&gt;"", IF(COUNT(V530:Y530)=4, SUM(V530:Y530)+RAND()/100, "No"), "")</f>
        <v/>
      </c>
      <c r="AA530" s="25" t="str">
        <f aca="false">IF(P530&lt;&gt;"", IF(COUNT(V530:X530)=3, SUM(V530:X530), "No"), "")</f>
        <v/>
      </c>
      <c r="AB530" s="25" t="str">
        <f aca="false">IF(P530&lt;&gt;"", IF(COUNT(V530:W530)=2, SUM(V530:W530), "No"), "")</f>
        <v/>
      </c>
    </row>
    <row r="531" customFormat="false" ht="15" hidden="false" customHeight="false" outlineLevel="0" collapsed="false">
      <c r="A531" s="22" t="n">
        <v>530</v>
      </c>
      <c r="B531" s="22" t="str">
        <f aca="false">IFERROR(VLOOKUP($A$1&amp;":"&amp;A531,'Finish order'!C:K,6,FALSE()),"")</f>
        <v/>
      </c>
      <c r="C531" s="22" t="str">
        <f aca="false">IFERROR(VLOOKUP(A$1&amp;":"&amp;A531,'Finish order'!$C:$K,9,FALSE()),"")</f>
        <v/>
      </c>
      <c r="D531" s="22" t="str">
        <f aca="false">IFERROR(VLOOKUP(A$1&amp;":"&amp;A531,'Finish order'!$C:$K,7,FALSE()),"")</f>
        <v/>
      </c>
      <c r="E531" s="30" t="str">
        <f aca="false">IFERROR(VLOOKUP($A$1&amp;":"&amp;A531,'Finish order'!C:K,5,FALSE()),"")</f>
        <v/>
      </c>
      <c r="F531" s="22" t="str">
        <f aca="false">IFERROR(VLOOKUP($A$1&amp;":"&amp;A531,'Finish order'!C:K,4,FALSE()),"")</f>
        <v/>
      </c>
      <c r="G531" s="22" t="str">
        <f aca="false" t="array" ref="G531:G531">IFERROR(SMALL(IF($D$2:$D1440=D531,$A$2:$A$911*1.001),1),"")</f>
        <v/>
      </c>
      <c r="H531" s="22" t="str">
        <f aca="false" t="array" ref="H531:H531">IFERROR(SMALL(IF($D$2:$D1440=D531,$A$2:$A$911*1.0001),2),"")</f>
        <v/>
      </c>
      <c r="I531" s="22" t="str">
        <f aca="false" t="array" ref="I531:I531">IFERROR(SMALL(IF($D$2:$D1440=D531,$A$2:$A$911*1.00001),3),"")</f>
        <v/>
      </c>
      <c r="J531" s="22" t="str">
        <f aca="false" t="array" ref="J531:J531">IFERROR(SMALL(IF($D$2:$D1440=D531,$A$2:$A$911*1.000001),4),"")</f>
        <v/>
      </c>
      <c r="K531" s="31" t="str">
        <f aca="false">IF(A531&lt;&gt;"", IF(COUNT(G531:J531)=4, SUM(G531:J531), "No"), "")</f>
        <v>No</v>
      </c>
      <c r="L531" s="31" t="str">
        <f aca="false">IF(A531&lt;&gt;"", IF(COUNT(G531:I531)=3, SUM(G531:I531), "No"), "")</f>
        <v>No</v>
      </c>
      <c r="M531" s="31" t="str">
        <f aca="false">IF(A531&lt;&gt;"", IF(COUNT(G531:H531)=2, SUM(G531:H531), "No"), "")</f>
        <v>No</v>
      </c>
      <c r="N531" s="31" t="str">
        <f aca="false">Table1[[#This Row],[Club]]&amp;":"&amp;Table1[[#Headers],[Male]]</f>
        <v>:Male</v>
      </c>
      <c r="Z531" s="25" t="str">
        <f aca="true">IF(P531&lt;&gt;"", IF(COUNT(V531:Y531)=4, SUM(V531:Y531)+RAND()/100, "No"), "")</f>
        <v/>
      </c>
      <c r="AA531" s="25" t="str">
        <f aca="false">IF(P531&lt;&gt;"", IF(COUNT(V531:X531)=3, SUM(V531:X531), "No"), "")</f>
        <v/>
      </c>
      <c r="AB531" s="25" t="str">
        <f aca="false">IF(P531&lt;&gt;"", IF(COUNT(V531:W531)=2, SUM(V531:W531), "No"), "")</f>
        <v/>
      </c>
    </row>
    <row r="532" customFormat="false" ht="15" hidden="false" customHeight="false" outlineLevel="0" collapsed="false">
      <c r="A532" s="22" t="n">
        <v>531</v>
      </c>
      <c r="B532" s="22" t="str">
        <f aca="false">IFERROR(VLOOKUP($A$1&amp;":"&amp;A532,'Finish order'!C:K,6,FALSE()),"")</f>
        <v/>
      </c>
      <c r="C532" s="22" t="str">
        <f aca="false">IFERROR(VLOOKUP(A$1&amp;":"&amp;A532,'Finish order'!$C:$K,9,FALSE()),"")</f>
        <v/>
      </c>
      <c r="D532" s="22" t="str">
        <f aca="false">IFERROR(VLOOKUP(A$1&amp;":"&amp;A532,'Finish order'!$C:$K,7,FALSE()),"")</f>
        <v/>
      </c>
      <c r="E532" s="30" t="str">
        <f aca="false">IFERROR(VLOOKUP($A$1&amp;":"&amp;A532,'Finish order'!C:K,5,FALSE()),"")</f>
        <v/>
      </c>
      <c r="F532" s="22" t="str">
        <f aca="false">IFERROR(VLOOKUP($A$1&amp;":"&amp;A532,'Finish order'!C:K,4,FALSE()),"")</f>
        <v/>
      </c>
      <c r="G532" s="22" t="str">
        <f aca="false" t="array" ref="G532:G532">IFERROR(SMALL(IF($D$2:$D1441=D532,$A$2:$A$911*1.001),1),"")</f>
        <v/>
      </c>
      <c r="H532" s="22" t="str">
        <f aca="false" t="array" ref="H532:H532">IFERROR(SMALL(IF($D$2:$D1441=D532,$A$2:$A$911*1.0001),2),"")</f>
        <v/>
      </c>
      <c r="I532" s="22" t="str">
        <f aca="false" t="array" ref="I532:I532">IFERROR(SMALL(IF($D$2:$D1441=D532,$A$2:$A$911*1.00001),3),"")</f>
        <v/>
      </c>
      <c r="J532" s="22" t="str">
        <f aca="false" t="array" ref="J532:J532">IFERROR(SMALL(IF($D$2:$D1441=D532,$A$2:$A$911*1.000001),4),"")</f>
        <v/>
      </c>
      <c r="K532" s="31" t="str">
        <f aca="false">IF(A532&lt;&gt;"", IF(COUNT(G532:J532)=4, SUM(G532:J532), "No"), "")</f>
        <v>No</v>
      </c>
      <c r="L532" s="31" t="str">
        <f aca="false">IF(A532&lt;&gt;"", IF(COUNT(G532:I532)=3, SUM(G532:I532), "No"), "")</f>
        <v>No</v>
      </c>
      <c r="M532" s="31" t="str">
        <f aca="false">IF(A532&lt;&gt;"", IF(COUNT(G532:H532)=2, SUM(G532:H532), "No"), "")</f>
        <v>No</v>
      </c>
      <c r="N532" s="31" t="str">
        <f aca="false">Table1[[#This Row],[Club]]&amp;":"&amp;Table1[[#Headers],[Male]]</f>
        <v>:Male</v>
      </c>
      <c r="Z532" s="25" t="str">
        <f aca="true">IF(P532&lt;&gt;"", IF(COUNT(V532:Y532)=4, SUM(V532:Y532)+RAND()/100, "No"), "")</f>
        <v/>
      </c>
      <c r="AA532" s="25" t="str">
        <f aca="false">IF(P532&lt;&gt;"", IF(COUNT(V532:X532)=3, SUM(V532:X532), "No"), "")</f>
        <v/>
      </c>
      <c r="AB532" s="25" t="str">
        <f aca="false">IF(P532&lt;&gt;"", IF(COUNT(V532:W532)=2, SUM(V532:W532), "No"), "")</f>
        <v/>
      </c>
    </row>
    <row r="533" customFormat="false" ht="15" hidden="false" customHeight="false" outlineLevel="0" collapsed="false">
      <c r="A533" s="22" t="n">
        <v>532</v>
      </c>
      <c r="B533" s="22" t="str">
        <f aca="false">IFERROR(VLOOKUP($A$1&amp;":"&amp;A533,'Finish order'!C:K,6,FALSE()),"")</f>
        <v/>
      </c>
      <c r="C533" s="22" t="str">
        <f aca="false">IFERROR(VLOOKUP(A$1&amp;":"&amp;A533,'Finish order'!$C:$K,9,FALSE()),"")</f>
        <v/>
      </c>
      <c r="D533" s="22" t="str">
        <f aca="false">IFERROR(VLOOKUP(A$1&amp;":"&amp;A533,'Finish order'!$C:$K,7,FALSE()),"")</f>
        <v/>
      </c>
      <c r="E533" s="30" t="str">
        <f aca="false">IFERROR(VLOOKUP($A$1&amp;":"&amp;A533,'Finish order'!C:K,5,FALSE()),"")</f>
        <v/>
      </c>
      <c r="F533" s="22" t="str">
        <f aca="false">IFERROR(VLOOKUP($A$1&amp;":"&amp;A533,'Finish order'!C:K,4,FALSE()),"")</f>
        <v/>
      </c>
      <c r="G533" s="22" t="str">
        <f aca="false" t="array" ref="G533:G533">IFERROR(SMALL(IF($D$2:$D1442=D533,$A$2:$A$911*1.001),1),"")</f>
        <v/>
      </c>
      <c r="H533" s="22" t="str">
        <f aca="false" t="array" ref="H533:H533">IFERROR(SMALL(IF($D$2:$D1442=D533,$A$2:$A$911*1.0001),2),"")</f>
        <v/>
      </c>
      <c r="I533" s="22" t="str">
        <f aca="false" t="array" ref="I533:I533">IFERROR(SMALL(IF($D$2:$D1442=D533,$A$2:$A$911*1.00001),3),"")</f>
        <v/>
      </c>
      <c r="J533" s="22" t="str">
        <f aca="false" t="array" ref="J533:J533">IFERROR(SMALL(IF($D$2:$D1442=D533,$A$2:$A$911*1.000001),4),"")</f>
        <v/>
      </c>
      <c r="K533" s="31" t="str">
        <f aca="false">IF(A533&lt;&gt;"", IF(COUNT(G533:J533)=4, SUM(G533:J533), "No"), "")</f>
        <v>No</v>
      </c>
      <c r="L533" s="31" t="str">
        <f aca="false">IF(A533&lt;&gt;"", IF(COUNT(G533:I533)=3, SUM(G533:I533), "No"), "")</f>
        <v>No</v>
      </c>
      <c r="M533" s="31" t="str">
        <f aca="false">IF(A533&lt;&gt;"", IF(COUNT(G533:H533)=2, SUM(G533:H533), "No"), "")</f>
        <v>No</v>
      </c>
      <c r="N533" s="31" t="str">
        <f aca="false">Table1[[#This Row],[Club]]&amp;":"&amp;Table1[[#Headers],[Male]]</f>
        <v>:Male</v>
      </c>
      <c r="Z533" s="25" t="str">
        <f aca="true">IF(P533&lt;&gt;"", IF(COUNT(V533:Y533)=4, SUM(V533:Y533)+RAND()/100, "No"), "")</f>
        <v/>
      </c>
      <c r="AA533" s="25" t="str">
        <f aca="false">IF(P533&lt;&gt;"", IF(COUNT(V533:X533)=3, SUM(V533:X533), "No"), "")</f>
        <v/>
      </c>
      <c r="AB533" s="25" t="str">
        <f aca="false">IF(P533&lt;&gt;"", IF(COUNT(V533:W533)=2, SUM(V533:W533), "No"), "")</f>
        <v/>
      </c>
    </row>
    <row r="534" customFormat="false" ht="15" hidden="false" customHeight="false" outlineLevel="0" collapsed="false">
      <c r="A534" s="22" t="n">
        <v>533</v>
      </c>
      <c r="B534" s="22" t="str">
        <f aca="false">IFERROR(VLOOKUP($A$1&amp;":"&amp;A534,'Finish order'!C:K,6,FALSE()),"")</f>
        <v/>
      </c>
      <c r="C534" s="22" t="str">
        <f aca="false">IFERROR(VLOOKUP(A$1&amp;":"&amp;A534,'Finish order'!$C:$K,9,FALSE()),"")</f>
        <v/>
      </c>
      <c r="D534" s="22" t="str">
        <f aca="false">IFERROR(VLOOKUP(A$1&amp;":"&amp;A534,'Finish order'!$C:$K,7,FALSE()),"")</f>
        <v/>
      </c>
      <c r="E534" s="30" t="str">
        <f aca="false">IFERROR(VLOOKUP($A$1&amp;":"&amp;A534,'Finish order'!C:K,5,FALSE()),"")</f>
        <v/>
      </c>
      <c r="F534" s="22" t="str">
        <f aca="false">IFERROR(VLOOKUP($A$1&amp;":"&amp;A534,'Finish order'!C:K,4,FALSE()),"")</f>
        <v/>
      </c>
      <c r="G534" s="22" t="str">
        <f aca="false" t="array" ref="G534:G534">IFERROR(SMALL(IF($D$2:$D1443=D534,$A$2:$A$911*1.001),1),"")</f>
        <v/>
      </c>
      <c r="H534" s="22" t="str">
        <f aca="false" t="array" ref="H534:H534">IFERROR(SMALL(IF($D$2:$D1443=D534,$A$2:$A$911*1.0001),2),"")</f>
        <v/>
      </c>
      <c r="I534" s="22" t="str">
        <f aca="false" t="array" ref="I534:I534">IFERROR(SMALL(IF($D$2:$D1443=D534,$A$2:$A$911*1.00001),3),"")</f>
        <v/>
      </c>
      <c r="J534" s="22" t="str">
        <f aca="false" t="array" ref="J534:J534">IFERROR(SMALL(IF($D$2:$D1443=D534,$A$2:$A$911*1.000001),4),"")</f>
        <v/>
      </c>
      <c r="K534" s="31" t="str">
        <f aca="false">IF(A534&lt;&gt;"", IF(COUNT(G534:J534)=4, SUM(G534:J534), "No"), "")</f>
        <v>No</v>
      </c>
      <c r="L534" s="31" t="str">
        <f aca="false">IF(A534&lt;&gt;"", IF(COUNT(G534:I534)=3, SUM(G534:I534), "No"), "")</f>
        <v>No</v>
      </c>
      <c r="M534" s="31" t="str">
        <f aca="false">IF(A534&lt;&gt;"", IF(COUNT(G534:H534)=2, SUM(G534:H534), "No"), "")</f>
        <v>No</v>
      </c>
      <c r="N534" s="31" t="str">
        <f aca="false">Table1[[#This Row],[Club]]&amp;":"&amp;Table1[[#Headers],[Male]]</f>
        <v>:Male</v>
      </c>
      <c r="Z534" s="25" t="str">
        <f aca="false">IF(P534&lt;&gt;"", IF(COUNT(V534:Y534)=4, SUM(V534:Y534), "No"), "")</f>
        <v/>
      </c>
      <c r="AA534" s="25" t="str">
        <f aca="false">IF(P534&lt;&gt;"", IF(COUNT(V534:X534)=3, SUM(V534:X534), "No"), "")</f>
        <v/>
      </c>
      <c r="AB534" s="25" t="str">
        <f aca="false">IF(P534&lt;&gt;"", IF(COUNT(V534:W534)=2, SUM(V534:W534), "No"), "")</f>
        <v/>
      </c>
    </row>
    <row r="535" customFormat="false" ht="15" hidden="false" customHeight="false" outlineLevel="0" collapsed="false">
      <c r="A535" s="22" t="n">
        <v>534</v>
      </c>
      <c r="B535" s="22" t="str">
        <f aca="false">IFERROR(VLOOKUP($A$1&amp;":"&amp;A535,'Finish order'!C:K,6,FALSE()),"")</f>
        <v/>
      </c>
      <c r="C535" s="22" t="str">
        <f aca="false">IFERROR(VLOOKUP(A$1&amp;":"&amp;A535,'Finish order'!$C:$K,9,FALSE()),"")</f>
        <v/>
      </c>
      <c r="D535" s="22" t="str">
        <f aca="false">IFERROR(VLOOKUP(A$1&amp;":"&amp;A535,'Finish order'!$C:$K,7,FALSE()),"")</f>
        <v/>
      </c>
      <c r="E535" s="30" t="str">
        <f aca="false">IFERROR(VLOOKUP($A$1&amp;":"&amp;A535,'Finish order'!C:K,5,FALSE()),"")</f>
        <v/>
      </c>
      <c r="F535" s="22" t="str">
        <f aca="false">IFERROR(VLOOKUP($A$1&amp;":"&amp;A535,'Finish order'!C:K,4,FALSE()),"")</f>
        <v/>
      </c>
      <c r="G535" s="22" t="str">
        <f aca="false" t="array" ref="G535:G535">IFERROR(SMALL(IF($D$2:$D1444=D535,$A$2:$A$911*1.001),1),"")</f>
        <v/>
      </c>
      <c r="H535" s="22" t="str">
        <f aca="false" t="array" ref="H535:H535">IFERROR(SMALL(IF($D$2:$D1444=D535,$A$2:$A$911*1.0001),2),"")</f>
        <v/>
      </c>
      <c r="I535" s="22" t="str">
        <f aca="false" t="array" ref="I535:I535">IFERROR(SMALL(IF($D$2:$D1444=D535,$A$2:$A$911*1.00001),3),"")</f>
        <v/>
      </c>
      <c r="J535" s="22" t="str">
        <f aca="false" t="array" ref="J535:J535">IFERROR(SMALL(IF($D$2:$D1444=D535,$A$2:$A$911*1.000001),4),"")</f>
        <v/>
      </c>
      <c r="K535" s="31" t="str">
        <f aca="false">IF(A535&lt;&gt;"", IF(COUNT(G535:J535)=4, SUM(G535:J535), "No"), "")</f>
        <v>No</v>
      </c>
      <c r="L535" s="31" t="str">
        <f aca="false">IF(A535&lt;&gt;"", IF(COUNT(G535:I535)=3, SUM(G535:I535), "No"), "")</f>
        <v>No</v>
      </c>
      <c r="M535" s="31" t="str">
        <f aca="false">IF(A535&lt;&gt;"", IF(COUNT(G535:H535)=2, SUM(G535:H535), "No"), "")</f>
        <v>No</v>
      </c>
      <c r="N535" s="31" t="str">
        <f aca="false">Table1[[#This Row],[Club]]&amp;":"&amp;Table1[[#Headers],[Male]]</f>
        <v>:Male</v>
      </c>
      <c r="Z535" s="25" t="str">
        <f aca="false">IF(P535&lt;&gt;"", IF(COUNT(V535:Y535)=4, SUM(V535:Y535), "No"), "")</f>
        <v/>
      </c>
      <c r="AA535" s="25" t="str">
        <f aca="false">IF(P535&lt;&gt;"", IF(COUNT(V535:X535)=3, SUM(V535:X535), "No"), "")</f>
        <v/>
      </c>
      <c r="AB535" s="25" t="str">
        <f aca="false">IF(P535&lt;&gt;"", IF(COUNT(V535:W535)=2, SUM(V535:W535), "No"), "")</f>
        <v/>
      </c>
    </row>
    <row r="536" customFormat="false" ht="15" hidden="false" customHeight="false" outlineLevel="0" collapsed="false">
      <c r="A536" s="22" t="n">
        <v>535</v>
      </c>
      <c r="B536" s="22" t="str">
        <f aca="false">IFERROR(VLOOKUP($A$1&amp;":"&amp;A536,'Finish order'!C:K,6,FALSE()),"")</f>
        <v/>
      </c>
      <c r="C536" s="22" t="str">
        <f aca="false">IFERROR(VLOOKUP(A$1&amp;":"&amp;A536,'Finish order'!$C:$K,9,FALSE()),"")</f>
        <v/>
      </c>
      <c r="D536" s="22" t="str">
        <f aca="false">IFERROR(VLOOKUP(A$1&amp;":"&amp;A536,'Finish order'!$C:$K,7,FALSE()),"")</f>
        <v/>
      </c>
      <c r="E536" s="30" t="str">
        <f aca="false">IFERROR(VLOOKUP($A$1&amp;":"&amp;A536,'Finish order'!C:K,5,FALSE()),"")</f>
        <v/>
      </c>
      <c r="F536" s="22" t="str">
        <f aca="false">IFERROR(VLOOKUP($A$1&amp;":"&amp;A536,'Finish order'!C:K,4,FALSE()),"")</f>
        <v/>
      </c>
      <c r="G536" s="22" t="str">
        <f aca="false" t="array" ref="G536:G536">IFERROR(SMALL(IF($D$2:$D1445=D536,$A$2:$A$911*1.001),1),"")</f>
        <v/>
      </c>
      <c r="H536" s="22" t="str">
        <f aca="false" t="array" ref="H536:H536">IFERROR(SMALL(IF($D$2:$D1445=D536,$A$2:$A$911*1.0001),2),"")</f>
        <v/>
      </c>
      <c r="I536" s="22" t="str">
        <f aca="false" t="array" ref="I536:I536">IFERROR(SMALL(IF($D$2:$D1445=D536,$A$2:$A$911*1.00001),3),"")</f>
        <v/>
      </c>
      <c r="J536" s="22" t="str">
        <f aca="false" t="array" ref="J536:J536">IFERROR(SMALL(IF($D$2:$D1445=D536,$A$2:$A$911*1.000001),4),"")</f>
        <v/>
      </c>
      <c r="K536" s="31" t="str">
        <f aca="false">IF(A536&lt;&gt;"", IF(COUNT(G536:J536)=4, SUM(G536:J536), "No"), "")</f>
        <v>No</v>
      </c>
      <c r="L536" s="31" t="str">
        <f aca="false">IF(A536&lt;&gt;"", IF(COUNT(G536:I536)=3, SUM(G536:I536), "No"), "")</f>
        <v>No</v>
      </c>
      <c r="M536" s="31" t="str">
        <f aca="false">IF(A536&lt;&gt;"", IF(COUNT(G536:H536)=2, SUM(G536:H536), "No"), "")</f>
        <v>No</v>
      </c>
      <c r="N536" s="31" t="str">
        <f aca="false">Table1[[#This Row],[Club]]&amp;":"&amp;Table1[[#Headers],[Male]]</f>
        <v>:Male</v>
      </c>
      <c r="Z536" s="25" t="str">
        <f aca="false">IF(P536&lt;&gt;"", IF(COUNT(V536:Y536)=4, SUM(V536:Y536), "No"), "")</f>
        <v/>
      </c>
      <c r="AA536" s="25" t="str">
        <f aca="false">IF(P536&lt;&gt;"", IF(COUNT(V536:X536)=3, SUM(V536:X536), "No"), "")</f>
        <v/>
      </c>
      <c r="AB536" s="25" t="str">
        <f aca="false">IF(P536&lt;&gt;"", IF(COUNT(V536:W536)=2, SUM(V536:W536), "No"), "")</f>
        <v/>
      </c>
    </row>
    <row r="537" customFormat="false" ht="15" hidden="false" customHeight="false" outlineLevel="0" collapsed="false">
      <c r="A537" s="22" t="n">
        <v>536</v>
      </c>
      <c r="B537" s="22" t="str">
        <f aca="false">IFERROR(VLOOKUP($A$1&amp;":"&amp;A537,'Finish order'!C:K,6,FALSE()),"")</f>
        <v/>
      </c>
      <c r="C537" s="22" t="str">
        <f aca="false">IFERROR(VLOOKUP(A$1&amp;":"&amp;A537,'Finish order'!$C:$K,9,FALSE()),"")</f>
        <v/>
      </c>
      <c r="D537" s="22" t="str">
        <f aca="false">IFERROR(VLOOKUP(A$1&amp;":"&amp;A537,'Finish order'!$C:$K,7,FALSE()),"")</f>
        <v/>
      </c>
      <c r="E537" s="30" t="str">
        <f aca="false">IFERROR(VLOOKUP($A$1&amp;":"&amp;A537,'Finish order'!C:K,5,FALSE()),"")</f>
        <v/>
      </c>
      <c r="F537" s="22" t="str">
        <f aca="false">IFERROR(VLOOKUP($A$1&amp;":"&amp;A537,'Finish order'!C:K,4,FALSE()),"")</f>
        <v/>
      </c>
      <c r="G537" s="22" t="str">
        <f aca="false" t="array" ref="G537:G537">IFERROR(SMALL(IF($D$2:$D1446=D537,$A$2:$A$911*1.001),1),"")</f>
        <v/>
      </c>
      <c r="H537" s="22" t="str">
        <f aca="false" t="array" ref="H537:H537">IFERROR(SMALL(IF($D$2:$D1446=D537,$A$2:$A$911*1.0001),2),"")</f>
        <v/>
      </c>
      <c r="I537" s="22" t="str">
        <f aca="false" t="array" ref="I537:I537">IFERROR(SMALL(IF($D$2:$D1446=D537,$A$2:$A$911*1.00001),3),"")</f>
        <v/>
      </c>
      <c r="J537" s="22" t="str">
        <f aca="false" t="array" ref="J537:J537">IFERROR(SMALL(IF($D$2:$D1446=D537,$A$2:$A$911*1.000001),4),"")</f>
        <v/>
      </c>
      <c r="K537" s="31" t="str">
        <f aca="false">IF(A537&lt;&gt;"", IF(COUNT(G537:J537)=4, SUM(G537:J537), "No"), "")</f>
        <v>No</v>
      </c>
      <c r="L537" s="31" t="str">
        <f aca="false">IF(A537&lt;&gt;"", IF(COUNT(G537:I537)=3, SUM(G537:I537), "No"), "")</f>
        <v>No</v>
      </c>
      <c r="M537" s="31" t="str">
        <f aca="false">IF(A537&lt;&gt;"", IF(COUNT(G537:H537)=2, SUM(G537:H537), "No"), "")</f>
        <v>No</v>
      </c>
      <c r="N537" s="31" t="str">
        <f aca="false">Table1[[#This Row],[Club]]&amp;":"&amp;Table1[[#Headers],[Male]]</f>
        <v>:Male</v>
      </c>
      <c r="Z537" s="25" t="str">
        <f aca="false">IF(P537&lt;&gt;"", IF(COUNT(V537:Y537)=4, SUM(V537:Y537), "No"), "")</f>
        <v/>
      </c>
      <c r="AA537" s="25" t="str">
        <f aca="false">IF(P537&lt;&gt;"", IF(COUNT(V537:X537)=3, SUM(V537:X537), "No"), "")</f>
        <v/>
      </c>
      <c r="AB537" s="25" t="str">
        <f aca="false">IF(P537&lt;&gt;"", IF(COUNT(V537:W537)=2, SUM(V537:W537), "No"), "")</f>
        <v/>
      </c>
    </row>
    <row r="538" customFormat="false" ht="15" hidden="false" customHeight="false" outlineLevel="0" collapsed="false">
      <c r="A538" s="22" t="n">
        <v>537</v>
      </c>
      <c r="B538" s="22" t="str">
        <f aca="false">IFERROR(VLOOKUP($A$1&amp;":"&amp;A538,'Finish order'!C:K,6,FALSE()),"")</f>
        <v/>
      </c>
      <c r="C538" s="22" t="str">
        <f aca="false">IFERROR(VLOOKUP(A$1&amp;":"&amp;A538,'Finish order'!$C:$K,9,FALSE()),"")</f>
        <v/>
      </c>
      <c r="D538" s="22" t="str">
        <f aca="false">IFERROR(VLOOKUP(A$1&amp;":"&amp;A538,'Finish order'!$C:$K,7,FALSE()),"")</f>
        <v/>
      </c>
      <c r="E538" s="30" t="str">
        <f aca="false">IFERROR(VLOOKUP($A$1&amp;":"&amp;A538,'Finish order'!C:K,5,FALSE()),"")</f>
        <v/>
      </c>
      <c r="F538" s="22" t="str">
        <f aca="false">IFERROR(VLOOKUP($A$1&amp;":"&amp;A538,'Finish order'!C:K,4,FALSE()),"")</f>
        <v/>
      </c>
      <c r="G538" s="22" t="str">
        <f aca="false" t="array" ref="G538:G538">IFERROR(SMALL(IF($D$2:$D1447=D538,$A$2:$A$911*1.001),1),"")</f>
        <v/>
      </c>
      <c r="H538" s="22" t="str">
        <f aca="false" t="array" ref="H538:H538">IFERROR(SMALL(IF($D$2:$D1447=D538,$A$2:$A$911*1.0001),2),"")</f>
        <v/>
      </c>
      <c r="I538" s="22" t="str">
        <f aca="false" t="array" ref="I538:I538">IFERROR(SMALL(IF($D$2:$D1447=D538,$A$2:$A$911*1.00001),3),"")</f>
        <v/>
      </c>
      <c r="J538" s="22" t="str">
        <f aca="false" t="array" ref="J538:J538">IFERROR(SMALL(IF($D$2:$D1447=D538,$A$2:$A$911*1.000001),4),"")</f>
        <v/>
      </c>
      <c r="K538" s="31" t="str">
        <f aca="false">IF(A538&lt;&gt;"", IF(COUNT(G538:J538)=4, SUM(G538:J538), "No"), "")</f>
        <v>No</v>
      </c>
      <c r="L538" s="31" t="str">
        <f aca="false">IF(A538&lt;&gt;"", IF(COUNT(G538:I538)=3, SUM(G538:I538), "No"), "")</f>
        <v>No</v>
      </c>
      <c r="M538" s="31" t="str">
        <f aca="false">IF(A538&lt;&gt;"", IF(COUNT(G538:H538)=2, SUM(G538:H538), "No"), "")</f>
        <v>No</v>
      </c>
      <c r="N538" s="31" t="str">
        <f aca="false">Table1[[#This Row],[Club]]&amp;":"&amp;Table1[[#Headers],[Male]]</f>
        <v>:Male</v>
      </c>
      <c r="Z538" s="25" t="str">
        <f aca="false">IF(P538&lt;&gt;"", IF(COUNT(V538:Y538)=4, SUM(V538:Y538), "No"), "")</f>
        <v/>
      </c>
      <c r="AA538" s="25" t="str">
        <f aca="false">IF(P538&lt;&gt;"", IF(COUNT(V538:X538)=3, SUM(V538:X538), "No"), "")</f>
        <v/>
      </c>
      <c r="AB538" s="25" t="str">
        <f aca="false">IF(P538&lt;&gt;"", IF(COUNT(V538:W538)=2, SUM(V538:W538), "No"), "")</f>
        <v/>
      </c>
    </row>
    <row r="539" customFormat="false" ht="15" hidden="false" customHeight="false" outlineLevel="0" collapsed="false">
      <c r="A539" s="22" t="n">
        <v>538</v>
      </c>
      <c r="B539" s="22" t="str">
        <f aca="false">IFERROR(VLOOKUP($A$1&amp;":"&amp;A539,'Finish order'!C:K,6,FALSE()),"")</f>
        <v/>
      </c>
      <c r="C539" s="22" t="str">
        <f aca="false">IFERROR(VLOOKUP(A$1&amp;":"&amp;A539,'Finish order'!$C:$K,9,FALSE()),"")</f>
        <v/>
      </c>
      <c r="D539" s="22" t="str">
        <f aca="false">IFERROR(VLOOKUP(A$1&amp;":"&amp;A539,'Finish order'!$C:$K,7,FALSE()),"")</f>
        <v/>
      </c>
      <c r="E539" s="30" t="str">
        <f aca="false">IFERROR(VLOOKUP($A$1&amp;":"&amp;A539,'Finish order'!C:K,5,FALSE()),"")</f>
        <v/>
      </c>
      <c r="F539" s="22" t="str">
        <f aca="false">IFERROR(VLOOKUP($A$1&amp;":"&amp;A539,'Finish order'!C:K,4,FALSE()),"")</f>
        <v/>
      </c>
      <c r="G539" s="22" t="str">
        <f aca="false" t="array" ref="G539:G539">IFERROR(SMALL(IF($D$2:$D1448=D539,$A$2:$A$911*1.001),1),"")</f>
        <v/>
      </c>
      <c r="H539" s="22" t="str">
        <f aca="false" t="array" ref="H539:H539">IFERROR(SMALL(IF($D$2:$D1448=D539,$A$2:$A$911*1.0001),2),"")</f>
        <v/>
      </c>
      <c r="I539" s="22" t="str">
        <f aca="false" t="array" ref="I539:I539">IFERROR(SMALL(IF($D$2:$D1448=D539,$A$2:$A$911*1.00001),3),"")</f>
        <v/>
      </c>
      <c r="J539" s="22" t="str">
        <f aca="false" t="array" ref="J539:J539">IFERROR(SMALL(IF($D$2:$D1448=D539,$A$2:$A$911*1.000001),4),"")</f>
        <v/>
      </c>
      <c r="K539" s="31" t="str">
        <f aca="false">IF(A539&lt;&gt;"", IF(COUNT(G539:J539)=4, SUM(G539:J539), "No"), "")</f>
        <v>No</v>
      </c>
      <c r="L539" s="31" t="str">
        <f aca="false">IF(A539&lt;&gt;"", IF(COUNT(G539:I539)=3, SUM(G539:I539), "No"), "")</f>
        <v>No</v>
      </c>
      <c r="M539" s="31" t="str">
        <f aca="false">IF(A539&lt;&gt;"", IF(COUNT(G539:H539)=2, SUM(G539:H539), "No"), "")</f>
        <v>No</v>
      </c>
      <c r="N539" s="31" t="str">
        <f aca="false">Table1[[#This Row],[Club]]&amp;":"&amp;Table1[[#Headers],[Male]]</f>
        <v>:Male</v>
      </c>
      <c r="Z539" s="25" t="str">
        <f aca="false">IF(P539&lt;&gt;"", IF(COUNT(V539:Y539)=4, SUM(V539:Y539), "No"), "")</f>
        <v/>
      </c>
      <c r="AA539" s="25" t="str">
        <f aca="false">IF(P539&lt;&gt;"", IF(COUNT(V539:X539)=3, SUM(V539:X539), "No"), "")</f>
        <v/>
      </c>
      <c r="AB539" s="25" t="str">
        <f aca="false">IF(P539&lt;&gt;"", IF(COUNT(V539:W539)=2, SUM(V539:W539), "No"), "")</f>
        <v/>
      </c>
    </row>
    <row r="540" customFormat="false" ht="15" hidden="false" customHeight="false" outlineLevel="0" collapsed="false">
      <c r="A540" s="22" t="n">
        <v>539</v>
      </c>
      <c r="B540" s="22" t="str">
        <f aca="false">IFERROR(VLOOKUP($A$1&amp;":"&amp;A540,'Finish order'!C:K,6,FALSE()),"")</f>
        <v/>
      </c>
      <c r="C540" s="22" t="str">
        <f aca="false">IFERROR(VLOOKUP(A$1&amp;":"&amp;A540,'Finish order'!$C:$K,9,FALSE()),"")</f>
        <v/>
      </c>
      <c r="D540" s="22" t="str">
        <f aca="false">IFERROR(VLOOKUP(A$1&amp;":"&amp;A540,'Finish order'!$C:$K,7,FALSE()),"")</f>
        <v/>
      </c>
      <c r="E540" s="30" t="str">
        <f aca="false">IFERROR(VLOOKUP($A$1&amp;":"&amp;A540,'Finish order'!C:K,5,FALSE()),"")</f>
        <v/>
      </c>
      <c r="F540" s="22" t="str">
        <f aca="false">IFERROR(VLOOKUP($A$1&amp;":"&amp;A540,'Finish order'!C:K,4,FALSE()),"")</f>
        <v/>
      </c>
      <c r="G540" s="22" t="str">
        <f aca="false" t="array" ref="G540:G540">IFERROR(SMALL(IF($D$2:$D1449=D540,$A$2:$A$911*1.001),1),"")</f>
        <v/>
      </c>
      <c r="H540" s="22" t="str">
        <f aca="false" t="array" ref="H540:H540">IFERROR(SMALL(IF($D$2:$D1449=D540,$A$2:$A$911*1.0001),2),"")</f>
        <v/>
      </c>
      <c r="I540" s="22" t="str">
        <f aca="false" t="array" ref="I540:I540">IFERROR(SMALL(IF($D$2:$D1449=D540,$A$2:$A$911*1.00001),3),"")</f>
        <v/>
      </c>
      <c r="J540" s="22" t="str">
        <f aca="false" t="array" ref="J540:J540">IFERROR(SMALL(IF($D$2:$D1449=D540,$A$2:$A$911*1.000001),4),"")</f>
        <v/>
      </c>
      <c r="K540" s="31" t="str">
        <f aca="false">IF(A540&lt;&gt;"", IF(COUNT(G540:J540)=4, SUM(G540:J540), "No"), "")</f>
        <v>No</v>
      </c>
      <c r="L540" s="31" t="str">
        <f aca="false">IF(A540&lt;&gt;"", IF(COUNT(G540:I540)=3, SUM(G540:I540), "No"), "")</f>
        <v>No</v>
      </c>
      <c r="M540" s="31" t="str">
        <f aca="false">IF(A540&lt;&gt;"", IF(COUNT(G540:H540)=2, SUM(G540:H540), "No"), "")</f>
        <v>No</v>
      </c>
      <c r="N540" s="31" t="str">
        <f aca="false">Table1[[#This Row],[Club]]&amp;":"&amp;Table1[[#Headers],[Male]]</f>
        <v>:Male</v>
      </c>
      <c r="Z540" s="25" t="str">
        <f aca="false">IF(P540&lt;&gt;"", IF(COUNT(V540:Y540)=4, SUM(V540:Y540), "No"), "")</f>
        <v/>
      </c>
      <c r="AA540" s="25" t="str">
        <f aca="false">IF(P540&lt;&gt;"", IF(COUNT(V540:X540)=3, SUM(V540:X540), "No"), "")</f>
        <v/>
      </c>
      <c r="AB540" s="25" t="str">
        <f aca="false">IF(P540&lt;&gt;"", IF(COUNT(V540:W540)=2, SUM(V540:W540), "No"), "")</f>
        <v/>
      </c>
    </row>
    <row r="541" customFormat="false" ht="15" hidden="false" customHeight="false" outlineLevel="0" collapsed="false">
      <c r="A541" s="22" t="n">
        <v>540</v>
      </c>
      <c r="B541" s="22" t="str">
        <f aca="false">IFERROR(VLOOKUP($A$1&amp;":"&amp;A541,'Finish order'!C:K,6,FALSE()),"")</f>
        <v/>
      </c>
      <c r="C541" s="22" t="str">
        <f aca="false">IFERROR(VLOOKUP(A$1&amp;":"&amp;A541,'Finish order'!$C:$K,9,FALSE()),"")</f>
        <v/>
      </c>
      <c r="D541" s="22" t="str">
        <f aca="false">IFERROR(VLOOKUP(A$1&amp;":"&amp;A541,'Finish order'!$C:$K,7,FALSE()),"")</f>
        <v/>
      </c>
      <c r="E541" s="30" t="str">
        <f aca="false">IFERROR(VLOOKUP($A$1&amp;":"&amp;A541,'Finish order'!C:K,5,FALSE()),"")</f>
        <v/>
      </c>
      <c r="F541" s="22" t="str">
        <f aca="false">IFERROR(VLOOKUP($A$1&amp;":"&amp;A541,'Finish order'!C:K,4,FALSE()),"")</f>
        <v/>
      </c>
      <c r="G541" s="22" t="str">
        <f aca="false" t="array" ref="G541:G541">IFERROR(SMALL(IF($D$2:$D1450=D541,$A$2:$A$911*1.001),1),"")</f>
        <v/>
      </c>
      <c r="H541" s="22" t="str">
        <f aca="false" t="array" ref="H541:H541">IFERROR(SMALL(IF($D$2:$D1450=D541,$A$2:$A$911*1.0001),2),"")</f>
        <v/>
      </c>
      <c r="I541" s="22" t="str">
        <f aca="false" t="array" ref="I541:I541">IFERROR(SMALL(IF($D$2:$D1450=D541,$A$2:$A$911*1.00001),3),"")</f>
        <v/>
      </c>
      <c r="J541" s="22" t="str">
        <f aca="false" t="array" ref="J541:J541">IFERROR(SMALL(IF($D$2:$D1450=D541,$A$2:$A$911*1.000001),4),"")</f>
        <v/>
      </c>
      <c r="K541" s="31" t="str">
        <f aca="false">IF(A541&lt;&gt;"", IF(COUNT(G541:J541)=4, SUM(G541:J541), "No"), "")</f>
        <v>No</v>
      </c>
      <c r="L541" s="31" t="str">
        <f aca="false">IF(A541&lt;&gt;"", IF(COUNT(G541:I541)=3, SUM(G541:I541), "No"), "")</f>
        <v>No</v>
      </c>
      <c r="M541" s="31" t="str">
        <f aca="false">IF(A541&lt;&gt;"", IF(COUNT(G541:H541)=2, SUM(G541:H541), "No"), "")</f>
        <v>No</v>
      </c>
      <c r="N541" s="31" t="str">
        <f aca="false">Table1[[#This Row],[Club]]&amp;":"&amp;Table1[[#Headers],[Male]]</f>
        <v>:Male</v>
      </c>
      <c r="Z541" s="25" t="str">
        <f aca="false">IF(P541&lt;&gt;"", IF(COUNT(V541:Y541)=4, SUM(V541:Y541), "No"), "")</f>
        <v/>
      </c>
      <c r="AA541" s="25" t="str">
        <f aca="false">IF(P541&lt;&gt;"", IF(COUNT(V541:X541)=3, SUM(V541:X541), "No"), "")</f>
        <v/>
      </c>
      <c r="AB541" s="25" t="str">
        <f aca="false">IF(P541&lt;&gt;"", IF(COUNT(V541:W541)=2, SUM(V541:W541), "No"), "")</f>
        <v/>
      </c>
    </row>
    <row r="542" customFormat="false" ht="15" hidden="false" customHeight="false" outlineLevel="0" collapsed="false">
      <c r="A542" s="22" t="n">
        <v>541</v>
      </c>
      <c r="B542" s="22" t="str">
        <f aca="false">IFERROR(VLOOKUP($A$1&amp;":"&amp;A542,'Finish order'!C:K,6,FALSE()),"")</f>
        <v/>
      </c>
      <c r="C542" s="22" t="str">
        <f aca="false">IFERROR(VLOOKUP(A$1&amp;":"&amp;A542,'Finish order'!$C:$K,9,FALSE()),"")</f>
        <v/>
      </c>
      <c r="D542" s="22" t="str">
        <f aca="false">IFERROR(VLOOKUP(A$1&amp;":"&amp;A542,'Finish order'!$C:$K,7,FALSE()),"")</f>
        <v/>
      </c>
      <c r="E542" s="30" t="str">
        <f aca="false">IFERROR(VLOOKUP($A$1&amp;":"&amp;A542,'Finish order'!C:K,5,FALSE()),"")</f>
        <v/>
      </c>
      <c r="F542" s="22" t="str">
        <f aca="false">IFERROR(VLOOKUP($A$1&amp;":"&amp;A542,'Finish order'!C:K,4,FALSE()),"")</f>
        <v/>
      </c>
      <c r="G542" s="22" t="str">
        <f aca="false" t="array" ref="G542:G542">IFERROR(SMALL(IF($D$2:$D1451=D542,$A$2:$A$911*1.001),1),"")</f>
        <v/>
      </c>
      <c r="H542" s="22" t="str">
        <f aca="false" t="array" ref="H542:H542">IFERROR(SMALL(IF($D$2:$D1451=D542,$A$2:$A$911*1.0001),2),"")</f>
        <v/>
      </c>
      <c r="I542" s="22" t="str">
        <f aca="false" t="array" ref="I542:I542">IFERROR(SMALL(IF($D$2:$D1451=D542,$A$2:$A$911*1.00001),3),"")</f>
        <v/>
      </c>
      <c r="J542" s="22" t="str">
        <f aca="false" t="array" ref="J542:J542">IFERROR(SMALL(IF($D$2:$D1451=D542,$A$2:$A$911*1.000001),4),"")</f>
        <v/>
      </c>
      <c r="K542" s="31" t="str">
        <f aca="false">IF(A542&lt;&gt;"", IF(COUNT(G542:J542)=4, SUM(G542:J542), "No"), "")</f>
        <v>No</v>
      </c>
      <c r="L542" s="31" t="str">
        <f aca="false">IF(A542&lt;&gt;"", IF(COUNT(G542:I542)=3, SUM(G542:I542), "No"), "")</f>
        <v>No</v>
      </c>
      <c r="M542" s="31" t="str">
        <f aca="false">IF(A542&lt;&gt;"", IF(COUNT(G542:H542)=2, SUM(G542:H542), "No"), "")</f>
        <v>No</v>
      </c>
      <c r="N542" s="31" t="str">
        <f aca="false">Table1[[#This Row],[Club]]&amp;":"&amp;Table1[[#Headers],[Male]]</f>
        <v>:Male</v>
      </c>
      <c r="Z542" s="25" t="str">
        <f aca="false">IF(P542&lt;&gt;"", IF(COUNT(V542:Y542)=4, SUM(V542:Y542), "No"), "")</f>
        <v/>
      </c>
      <c r="AA542" s="25" t="str">
        <f aca="false">IF(P542&lt;&gt;"", IF(COUNT(V542:X542)=3, SUM(V542:X542), "No"), "")</f>
        <v/>
      </c>
      <c r="AB542" s="25" t="str">
        <f aca="false">IF(P542&lt;&gt;"", IF(COUNT(V542:W542)=2, SUM(V542:W542), "No"), "")</f>
        <v/>
      </c>
    </row>
    <row r="543" customFormat="false" ht="15" hidden="false" customHeight="false" outlineLevel="0" collapsed="false">
      <c r="A543" s="22" t="n">
        <v>542</v>
      </c>
      <c r="B543" s="22" t="str">
        <f aca="false">IFERROR(VLOOKUP($A$1&amp;":"&amp;A543,'Finish order'!C:K,6,FALSE()),"")</f>
        <v/>
      </c>
      <c r="C543" s="22" t="str">
        <f aca="false">IFERROR(VLOOKUP(A$1&amp;":"&amp;A543,'Finish order'!$C:$K,9,FALSE()),"")</f>
        <v/>
      </c>
      <c r="D543" s="22" t="str">
        <f aca="false">IFERROR(VLOOKUP(A$1&amp;":"&amp;A543,'Finish order'!$C:$K,7,FALSE()),"")</f>
        <v/>
      </c>
      <c r="E543" s="30" t="str">
        <f aca="false">IFERROR(VLOOKUP($A$1&amp;":"&amp;A543,'Finish order'!C:K,5,FALSE()),"")</f>
        <v/>
      </c>
      <c r="F543" s="22" t="str">
        <f aca="false">IFERROR(VLOOKUP($A$1&amp;":"&amp;A543,'Finish order'!C:K,4,FALSE()),"")</f>
        <v/>
      </c>
      <c r="G543" s="22" t="str">
        <f aca="false" t="array" ref="G543:G543">IFERROR(SMALL(IF($D$2:$D1452=D543,$A$2:$A$911*1.001),1),"")</f>
        <v/>
      </c>
      <c r="H543" s="22" t="str">
        <f aca="false" t="array" ref="H543:H543">IFERROR(SMALL(IF($D$2:$D1452=D543,$A$2:$A$911*1.0001),2),"")</f>
        <v/>
      </c>
      <c r="I543" s="22" t="str">
        <f aca="false" t="array" ref="I543:I543">IFERROR(SMALL(IF($D$2:$D1452=D543,$A$2:$A$911*1.00001),3),"")</f>
        <v/>
      </c>
      <c r="J543" s="22" t="str">
        <f aca="false" t="array" ref="J543:J543">IFERROR(SMALL(IF($D$2:$D1452=D543,$A$2:$A$911*1.000001),4),"")</f>
        <v/>
      </c>
      <c r="K543" s="31" t="str">
        <f aca="false">IF(A543&lt;&gt;"", IF(COUNT(G543:J543)=4, SUM(G543:J543), "No"), "")</f>
        <v>No</v>
      </c>
      <c r="L543" s="31" t="str">
        <f aca="false">IF(A543&lt;&gt;"", IF(COUNT(G543:I543)=3, SUM(G543:I543), "No"), "")</f>
        <v>No</v>
      </c>
      <c r="M543" s="31" t="str">
        <f aca="false">IF(A543&lt;&gt;"", IF(COUNT(G543:H543)=2, SUM(G543:H543), "No"), "")</f>
        <v>No</v>
      </c>
      <c r="N543" s="31" t="str">
        <f aca="false">Table1[[#This Row],[Club]]&amp;":"&amp;Table1[[#Headers],[Male]]</f>
        <v>:Male</v>
      </c>
      <c r="Z543" s="25" t="str">
        <f aca="false">IF(P543&lt;&gt;"", IF(COUNT(V543:Y543)=4, SUM(V543:Y543), "No"), "")</f>
        <v/>
      </c>
      <c r="AA543" s="25" t="str">
        <f aca="false">IF(P543&lt;&gt;"", IF(COUNT(V543:X543)=3, SUM(V543:X543), "No"), "")</f>
        <v/>
      </c>
      <c r="AB543" s="25" t="str">
        <f aca="false">IF(P543&lt;&gt;"", IF(COUNT(V543:W543)=2, SUM(V543:W543), "No"), "")</f>
        <v/>
      </c>
    </row>
    <row r="544" customFormat="false" ht="15" hidden="false" customHeight="false" outlineLevel="0" collapsed="false">
      <c r="A544" s="22" t="n">
        <v>543</v>
      </c>
      <c r="B544" s="22" t="str">
        <f aca="false">IFERROR(VLOOKUP($A$1&amp;":"&amp;A544,'Finish order'!C:K,6,FALSE()),"")</f>
        <v/>
      </c>
      <c r="C544" s="22" t="str">
        <f aca="false">IFERROR(VLOOKUP(A$1&amp;":"&amp;A544,'Finish order'!$C:$K,9,FALSE()),"")</f>
        <v/>
      </c>
      <c r="D544" s="22" t="str">
        <f aca="false">IFERROR(VLOOKUP(A$1&amp;":"&amp;A544,'Finish order'!$C:$K,7,FALSE()),"")</f>
        <v/>
      </c>
      <c r="E544" s="30" t="str">
        <f aca="false">IFERROR(VLOOKUP($A$1&amp;":"&amp;A544,'Finish order'!C:K,5,FALSE()),"")</f>
        <v/>
      </c>
      <c r="F544" s="22" t="str">
        <f aca="false">IFERROR(VLOOKUP($A$1&amp;":"&amp;A544,'Finish order'!C:K,4,FALSE()),"")</f>
        <v/>
      </c>
      <c r="G544" s="22" t="str">
        <f aca="false" t="array" ref="G544:G544">IFERROR(SMALL(IF($D$2:$D1453=D544,$A$2:$A$911*1.001),1),"")</f>
        <v/>
      </c>
      <c r="H544" s="22" t="str">
        <f aca="false" t="array" ref="H544:H544">IFERROR(SMALL(IF($D$2:$D1453=D544,$A$2:$A$911*1.0001),2),"")</f>
        <v/>
      </c>
      <c r="I544" s="22" t="str">
        <f aca="false" t="array" ref="I544:I544">IFERROR(SMALL(IF($D$2:$D1453=D544,$A$2:$A$911*1.00001),3),"")</f>
        <v/>
      </c>
      <c r="J544" s="22" t="str">
        <f aca="false" t="array" ref="J544:J544">IFERROR(SMALL(IF($D$2:$D1453=D544,$A$2:$A$911*1.000001),4),"")</f>
        <v/>
      </c>
      <c r="K544" s="31" t="str">
        <f aca="false">IF(A544&lt;&gt;"", IF(COUNT(G544:J544)=4, SUM(G544:J544), "No"), "")</f>
        <v>No</v>
      </c>
      <c r="L544" s="31" t="str">
        <f aca="false">IF(A544&lt;&gt;"", IF(COUNT(G544:I544)=3, SUM(G544:I544), "No"), "")</f>
        <v>No</v>
      </c>
      <c r="M544" s="31" t="str">
        <f aca="false">IF(A544&lt;&gt;"", IF(COUNT(G544:H544)=2, SUM(G544:H544), "No"), "")</f>
        <v>No</v>
      </c>
      <c r="N544" s="31" t="str">
        <f aca="false">Table1[[#This Row],[Club]]&amp;":"&amp;Table1[[#Headers],[Male]]</f>
        <v>:Male</v>
      </c>
      <c r="Z544" s="25" t="str">
        <f aca="false">IF(P544&lt;&gt;"", IF(COUNT(V544:Y544)=4, SUM(V544:Y544), "No"), "")</f>
        <v/>
      </c>
      <c r="AA544" s="25" t="str">
        <f aca="false">IF(P544&lt;&gt;"", IF(COUNT(V544:X544)=3, SUM(V544:X544), "No"), "")</f>
        <v/>
      </c>
      <c r="AB544" s="25" t="str">
        <f aca="false">IF(P544&lt;&gt;"", IF(COUNT(V544:W544)=2, SUM(V544:W544), "No"), "")</f>
        <v/>
      </c>
    </row>
    <row r="545" customFormat="false" ht="15" hidden="false" customHeight="false" outlineLevel="0" collapsed="false">
      <c r="A545" s="22" t="n">
        <v>544</v>
      </c>
      <c r="B545" s="22" t="str">
        <f aca="false">IFERROR(VLOOKUP($A$1&amp;":"&amp;A545,'Finish order'!C:K,6,FALSE()),"")</f>
        <v/>
      </c>
      <c r="C545" s="22" t="str">
        <f aca="false">IFERROR(VLOOKUP(A$1&amp;":"&amp;A545,'Finish order'!$C:$K,9,FALSE()),"")</f>
        <v/>
      </c>
      <c r="D545" s="22" t="str">
        <f aca="false">IFERROR(VLOOKUP(A$1&amp;":"&amp;A545,'Finish order'!$C:$K,7,FALSE()),"")</f>
        <v/>
      </c>
      <c r="E545" s="30" t="str">
        <f aca="false">IFERROR(VLOOKUP($A$1&amp;":"&amp;A545,'Finish order'!C:K,5,FALSE()),"")</f>
        <v/>
      </c>
      <c r="F545" s="22" t="str">
        <f aca="false">IFERROR(VLOOKUP($A$1&amp;":"&amp;A545,'Finish order'!C:K,4,FALSE()),"")</f>
        <v/>
      </c>
      <c r="G545" s="22" t="str">
        <f aca="false" t="array" ref="G545:G545">IFERROR(SMALL(IF($D$2:$D1454=D545,$A$2:$A$911*1.001),1),"")</f>
        <v/>
      </c>
      <c r="H545" s="22" t="str">
        <f aca="false" t="array" ref="H545:H545">IFERROR(SMALL(IF($D$2:$D1454=D545,$A$2:$A$911*1.0001),2),"")</f>
        <v/>
      </c>
      <c r="I545" s="22" t="str">
        <f aca="false" t="array" ref="I545:I545">IFERROR(SMALL(IF($D$2:$D1454=D545,$A$2:$A$911*1.00001),3),"")</f>
        <v/>
      </c>
      <c r="J545" s="22" t="str">
        <f aca="false" t="array" ref="J545:J545">IFERROR(SMALL(IF($D$2:$D1454=D545,$A$2:$A$911*1.000001),4),"")</f>
        <v/>
      </c>
      <c r="K545" s="31" t="str">
        <f aca="false">IF(A545&lt;&gt;"", IF(COUNT(G545:J545)=4, SUM(G545:J545), "No"), "")</f>
        <v>No</v>
      </c>
      <c r="L545" s="31" t="str">
        <f aca="false">IF(A545&lt;&gt;"", IF(COUNT(G545:I545)=3, SUM(G545:I545), "No"), "")</f>
        <v>No</v>
      </c>
      <c r="M545" s="31" t="str">
        <f aca="false">IF(A545&lt;&gt;"", IF(COUNT(G545:H545)=2, SUM(G545:H545), "No"), "")</f>
        <v>No</v>
      </c>
      <c r="N545" s="31" t="str">
        <f aca="false">Table1[[#This Row],[Club]]&amp;":"&amp;Table1[[#Headers],[Male]]</f>
        <v>:Male</v>
      </c>
      <c r="Z545" s="25" t="str">
        <f aca="false">IF(P545&lt;&gt;"", IF(COUNT(V545:Y545)=4, SUM(V545:Y545), "No"), "")</f>
        <v/>
      </c>
      <c r="AA545" s="25" t="str">
        <f aca="false">IF(P545&lt;&gt;"", IF(COUNT(V545:X545)=3, SUM(V545:X545), "No"), "")</f>
        <v/>
      </c>
      <c r="AB545" s="25" t="str">
        <f aca="false">IF(P545&lt;&gt;"", IF(COUNT(V545:W545)=2, SUM(V545:W545), "No"), "")</f>
        <v/>
      </c>
    </row>
    <row r="546" customFormat="false" ht="15" hidden="false" customHeight="false" outlineLevel="0" collapsed="false">
      <c r="A546" s="22" t="n">
        <v>545</v>
      </c>
      <c r="B546" s="22" t="str">
        <f aca="false">IFERROR(VLOOKUP($A$1&amp;":"&amp;A546,'Finish order'!C:K,6,FALSE()),"")</f>
        <v/>
      </c>
      <c r="C546" s="22" t="str">
        <f aca="false">IFERROR(VLOOKUP(A$1&amp;":"&amp;A546,'Finish order'!$C:$K,9,FALSE()),"")</f>
        <v/>
      </c>
      <c r="D546" s="22" t="str">
        <f aca="false">IFERROR(VLOOKUP(A$1&amp;":"&amp;A546,'Finish order'!$C:$K,7,FALSE()),"")</f>
        <v/>
      </c>
      <c r="E546" s="30" t="str">
        <f aca="false">IFERROR(VLOOKUP($A$1&amp;":"&amp;A546,'Finish order'!C:K,5,FALSE()),"")</f>
        <v/>
      </c>
      <c r="F546" s="22" t="str">
        <f aca="false">IFERROR(VLOOKUP($A$1&amp;":"&amp;A546,'Finish order'!C:K,4,FALSE()),"")</f>
        <v/>
      </c>
      <c r="G546" s="22" t="str">
        <f aca="false" t="array" ref="G546:G546">IFERROR(SMALL(IF($D$2:$D1455=D546,$A$2:$A$911*1.001),1),"")</f>
        <v/>
      </c>
      <c r="H546" s="22" t="str">
        <f aca="false" t="array" ref="H546:H546">IFERROR(SMALL(IF($D$2:$D1455=D546,$A$2:$A$911*1.0001),2),"")</f>
        <v/>
      </c>
      <c r="I546" s="22" t="str">
        <f aca="false" t="array" ref="I546:I546">IFERROR(SMALL(IF($D$2:$D1455=D546,$A$2:$A$911*1.00001),3),"")</f>
        <v/>
      </c>
      <c r="J546" s="22" t="str">
        <f aca="false" t="array" ref="J546:J546">IFERROR(SMALL(IF($D$2:$D1455=D546,$A$2:$A$911*1.000001),4),"")</f>
        <v/>
      </c>
      <c r="K546" s="31" t="str">
        <f aca="false">IF(A546&lt;&gt;"", IF(COUNT(G546:J546)=4, SUM(G546:J546), "No"), "")</f>
        <v>No</v>
      </c>
      <c r="L546" s="31" t="str">
        <f aca="false">IF(A546&lt;&gt;"", IF(COUNT(G546:I546)=3, SUM(G546:I546), "No"), "")</f>
        <v>No</v>
      </c>
      <c r="M546" s="31" t="str">
        <f aca="false">IF(A546&lt;&gt;"", IF(COUNT(G546:H546)=2, SUM(G546:H546), "No"), "")</f>
        <v>No</v>
      </c>
      <c r="N546" s="31" t="str">
        <f aca="false">Table1[[#This Row],[Club]]&amp;":"&amp;Table1[[#Headers],[Male]]</f>
        <v>:Male</v>
      </c>
      <c r="Z546" s="25" t="str">
        <f aca="false">IF(P546&lt;&gt;"", IF(COUNT(V546:Y546)=4, SUM(V546:Y546), "No"), "")</f>
        <v/>
      </c>
      <c r="AA546" s="25" t="str">
        <f aca="false">IF(P546&lt;&gt;"", IF(COUNT(V546:X546)=3, SUM(V546:X546), "No"), "")</f>
        <v/>
      </c>
      <c r="AB546" s="25" t="str">
        <f aca="false">IF(P546&lt;&gt;"", IF(COUNT(V546:W546)=2, SUM(V546:W546), "No"), "")</f>
        <v/>
      </c>
    </row>
    <row r="547" customFormat="false" ht="15" hidden="false" customHeight="false" outlineLevel="0" collapsed="false">
      <c r="A547" s="22" t="n">
        <v>546</v>
      </c>
      <c r="B547" s="22" t="str">
        <f aca="false">IFERROR(VLOOKUP($A$1&amp;":"&amp;A547,'Finish order'!C:K,6,FALSE()),"")</f>
        <v/>
      </c>
      <c r="C547" s="22" t="str">
        <f aca="false">IFERROR(VLOOKUP(A$1&amp;":"&amp;A547,'Finish order'!$C:$K,9,FALSE()),"")</f>
        <v/>
      </c>
      <c r="D547" s="22" t="str">
        <f aca="false">IFERROR(VLOOKUP(A$1&amp;":"&amp;A547,'Finish order'!$C:$K,7,FALSE()),"")</f>
        <v/>
      </c>
      <c r="E547" s="30" t="str">
        <f aca="false">IFERROR(VLOOKUP($A$1&amp;":"&amp;A547,'Finish order'!C:K,5,FALSE()),"")</f>
        <v/>
      </c>
      <c r="F547" s="22" t="str">
        <f aca="false">IFERROR(VLOOKUP($A$1&amp;":"&amp;A547,'Finish order'!C:K,4,FALSE()),"")</f>
        <v/>
      </c>
      <c r="G547" s="22" t="str">
        <f aca="false" t="array" ref="G547:G547">IFERROR(SMALL(IF($D$2:$D1456=D547,$A$2:$A$911*1.001),1),"")</f>
        <v/>
      </c>
      <c r="H547" s="22" t="str">
        <f aca="false" t="array" ref="H547:H547">IFERROR(SMALL(IF($D$2:$D1456=D547,$A$2:$A$911*1.0001),2),"")</f>
        <v/>
      </c>
      <c r="I547" s="22" t="str">
        <f aca="false" t="array" ref="I547:I547">IFERROR(SMALL(IF($D$2:$D1456=D547,$A$2:$A$911*1.00001),3),"")</f>
        <v/>
      </c>
      <c r="J547" s="22" t="str">
        <f aca="false" t="array" ref="J547:J547">IFERROR(SMALL(IF($D$2:$D1456=D547,$A$2:$A$911*1.000001),4),"")</f>
        <v/>
      </c>
      <c r="K547" s="31" t="str">
        <f aca="false">IF(A547&lt;&gt;"", IF(COUNT(G547:J547)=4, SUM(G547:J547), "No"), "")</f>
        <v>No</v>
      </c>
      <c r="L547" s="31" t="str">
        <f aca="false">IF(A547&lt;&gt;"", IF(COUNT(G547:I547)=3, SUM(G547:I547), "No"), "")</f>
        <v>No</v>
      </c>
      <c r="M547" s="31" t="str">
        <f aca="false">IF(A547&lt;&gt;"", IF(COUNT(G547:H547)=2, SUM(G547:H547), "No"), "")</f>
        <v>No</v>
      </c>
      <c r="N547" s="31" t="str">
        <f aca="false">Table1[[#This Row],[Club]]&amp;":"&amp;Table1[[#Headers],[Male]]</f>
        <v>:Male</v>
      </c>
      <c r="Z547" s="25" t="str">
        <f aca="false">IF(P547&lt;&gt;"", IF(COUNT(V547:Y547)=4, SUM(V547:Y547), "No"), "")</f>
        <v/>
      </c>
      <c r="AA547" s="25" t="str">
        <f aca="false">IF(P547&lt;&gt;"", IF(COUNT(V547:X547)=3, SUM(V547:X547), "No"), "")</f>
        <v/>
      </c>
      <c r="AB547" s="25" t="str">
        <f aca="false">IF(P547&lt;&gt;"", IF(COUNT(V547:W547)=2, SUM(V547:W547), "No"), "")</f>
        <v/>
      </c>
    </row>
    <row r="548" customFormat="false" ht="15" hidden="false" customHeight="false" outlineLevel="0" collapsed="false">
      <c r="A548" s="22" t="n">
        <v>547</v>
      </c>
      <c r="B548" s="22" t="str">
        <f aca="false">IFERROR(VLOOKUP($A$1&amp;":"&amp;A548,'Finish order'!C:K,6,FALSE()),"")</f>
        <v/>
      </c>
      <c r="C548" s="22" t="str">
        <f aca="false">IFERROR(VLOOKUP(A$1&amp;":"&amp;A548,'Finish order'!$C:$K,9,FALSE()),"")</f>
        <v/>
      </c>
      <c r="D548" s="22" t="str">
        <f aca="false">IFERROR(VLOOKUP(A$1&amp;":"&amp;A548,'Finish order'!$C:$K,7,FALSE()),"")</f>
        <v/>
      </c>
      <c r="E548" s="30" t="str">
        <f aca="false">IFERROR(VLOOKUP($A$1&amp;":"&amp;A548,'Finish order'!C:K,5,FALSE()),"")</f>
        <v/>
      </c>
      <c r="F548" s="22" t="str">
        <f aca="false">IFERROR(VLOOKUP($A$1&amp;":"&amp;A548,'Finish order'!C:K,4,FALSE()),"")</f>
        <v/>
      </c>
      <c r="G548" s="22" t="str">
        <f aca="false" t="array" ref="G548:G548">IFERROR(SMALL(IF($D$2:$D1457=D548,$A$2:$A$911*1.001),1),"")</f>
        <v/>
      </c>
      <c r="H548" s="22" t="str">
        <f aca="false" t="array" ref="H548:H548">IFERROR(SMALL(IF($D$2:$D1457=D548,$A$2:$A$911*1.0001),2),"")</f>
        <v/>
      </c>
      <c r="I548" s="22" t="str">
        <f aca="false" t="array" ref="I548:I548">IFERROR(SMALL(IF($D$2:$D1457=D548,$A$2:$A$911*1.00001),3),"")</f>
        <v/>
      </c>
      <c r="J548" s="22" t="str">
        <f aca="false" t="array" ref="J548:J548">IFERROR(SMALL(IF($D$2:$D1457=D548,$A$2:$A$911*1.000001),4),"")</f>
        <v/>
      </c>
      <c r="K548" s="31" t="str">
        <f aca="false">IF(A548&lt;&gt;"", IF(COUNT(G548:J548)=4, SUM(G548:J548), "No"), "")</f>
        <v>No</v>
      </c>
      <c r="L548" s="31" t="str">
        <f aca="false">IF(A548&lt;&gt;"", IF(COUNT(G548:I548)=3, SUM(G548:I548), "No"), "")</f>
        <v>No</v>
      </c>
      <c r="M548" s="31" t="str">
        <f aca="false">IF(A548&lt;&gt;"", IF(COUNT(G548:H548)=2, SUM(G548:H548), "No"), "")</f>
        <v>No</v>
      </c>
      <c r="N548" s="31" t="str">
        <f aca="false">Table1[[#This Row],[Club]]&amp;":"&amp;Table1[[#Headers],[Male]]</f>
        <v>:Male</v>
      </c>
      <c r="Z548" s="25" t="str">
        <f aca="false">IF(P548&lt;&gt;"", IF(COUNT(V548:Y548)=4, SUM(V548:Y548), "No"), "")</f>
        <v/>
      </c>
      <c r="AA548" s="25" t="str">
        <f aca="false">IF(P548&lt;&gt;"", IF(COUNT(V548:X548)=3, SUM(V548:X548), "No"), "")</f>
        <v/>
      </c>
      <c r="AB548" s="25" t="str">
        <f aca="false">IF(P548&lt;&gt;"", IF(COUNT(V548:W548)=2, SUM(V548:W548), "No"), "")</f>
        <v/>
      </c>
    </row>
    <row r="549" customFormat="false" ht="15" hidden="false" customHeight="false" outlineLevel="0" collapsed="false">
      <c r="A549" s="22" t="n">
        <v>548</v>
      </c>
      <c r="B549" s="22" t="str">
        <f aca="false">IFERROR(VLOOKUP($A$1&amp;":"&amp;A549,'Finish order'!C:K,6,FALSE()),"")</f>
        <v/>
      </c>
      <c r="C549" s="22" t="str">
        <f aca="false">IFERROR(VLOOKUP(A$1&amp;":"&amp;A549,'Finish order'!$C:$K,9,FALSE()),"")</f>
        <v/>
      </c>
      <c r="D549" s="22" t="str">
        <f aca="false">IFERROR(VLOOKUP(A$1&amp;":"&amp;A549,'Finish order'!$C:$K,7,FALSE()),"")</f>
        <v/>
      </c>
      <c r="E549" s="30" t="str">
        <f aca="false">IFERROR(VLOOKUP($A$1&amp;":"&amp;A549,'Finish order'!C:K,5,FALSE()),"")</f>
        <v/>
      </c>
      <c r="F549" s="22" t="str">
        <f aca="false">IFERROR(VLOOKUP($A$1&amp;":"&amp;A549,'Finish order'!C:K,4,FALSE()),"")</f>
        <v/>
      </c>
      <c r="G549" s="22" t="str">
        <f aca="false" t="array" ref="G549:G549">IFERROR(SMALL(IF($D$2:$D1458=D549,$A$2:$A$911*1.001),1),"")</f>
        <v/>
      </c>
      <c r="H549" s="22" t="str">
        <f aca="false" t="array" ref="H549:H549">IFERROR(SMALL(IF($D$2:$D1458=D549,$A$2:$A$911*1.0001),2),"")</f>
        <v/>
      </c>
      <c r="I549" s="22" t="str">
        <f aca="false" t="array" ref="I549:I549">IFERROR(SMALL(IF($D$2:$D1458=D549,$A$2:$A$911*1.00001),3),"")</f>
        <v/>
      </c>
      <c r="J549" s="22" t="str">
        <f aca="false" t="array" ref="J549:J549">IFERROR(SMALL(IF($D$2:$D1458=D549,$A$2:$A$911*1.000001),4),"")</f>
        <v/>
      </c>
      <c r="K549" s="31" t="str">
        <f aca="false">IF(A549&lt;&gt;"", IF(COUNT(G549:J549)=4, SUM(G549:J549), "No"), "")</f>
        <v>No</v>
      </c>
      <c r="L549" s="31" t="str">
        <f aca="false">IF(A549&lt;&gt;"", IF(COUNT(G549:I549)=3, SUM(G549:I549), "No"), "")</f>
        <v>No</v>
      </c>
      <c r="M549" s="31" t="str">
        <f aca="false">IF(A549&lt;&gt;"", IF(COUNT(G549:H549)=2, SUM(G549:H549), "No"), "")</f>
        <v>No</v>
      </c>
      <c r="N549" s="31" t="str">
        <f aca="false">Table1[[#This Row],[Club]]&amp;":"&amp;Table1[[#Headers],[Male]]</f>
        <v>:Male</v>
      </c>
      <c r="Z549" s="25" t="str">
        <f aca="false">IF(P549&lt;&gt;"", IF(COUNT(V549:Y549)=4, SUM(V549:Y549), "No"), "")</f>
        <v/>
      </c>
      <c r="AA549" s="25" t="str">
        <f aca="false">IF(P549&lt;&gt;"", IF(COUNT(V549:X549)=3, SUM(V549:X549), "No"), "")</f>
        <v/>
      </c>
      <c r="AB549" s="25" t="str">
        <f aca="false">IF(P549&lt;&gt;"", IF(COUNT(V549:W549)=2, SUM(V549:W549), "No"), "")</f>
        <v/>
      </c>
    </row>
    <row r="550" customFormat="false" ht="15" hidden="false" customHeight="false" outlineLevel="0" collapsed="false">
      <c r="A550" s="22" t="n">
        <v>549</v>
      </c>
      <c r="B550" s="22" t="str">
        <f aca="false">IFERROR(VLOOKUP($A$1&amp;":"&amp;A550,'Finish order'!C:K,6,FALSE()),"")</f>
        <v/>
      </c>
      <c r="C550" s="22" t="str">
        <f aca="false">IFERROR(VLOOKUP(A$1&amp;":"&amp;A550,'Finish order'!$C:$K,9,FALSE()),"")</f>
        <v/>
      </c>
      <c r="D550" s="22" t="str">
        <f aca="false">IFERROR(VLOOKUP(A$1&amp;":"&amp;A550,'Finish order'!$C:$K,7,FALSE()),"")</f>
        <v/>
      </c>
      <c r="E550" s="30" t="str">
        <f aca="false">IFERROR(VLOOKUP($A$1&amp;":"&amp;A550,'Finish order'!C:K,5,FALSE()),"")</f>
        <v/>
      </c>
      <c r="F550" s="22" t="str">
        <f aca="false">IFERROR(VLOOKUP($A$1&amp;":"&amp;A550,'Finish order'!C:K,4,FALSE()),"")</f>
        <v/>
      </c>
      <c r="G550" s="22" t="str">
        <f aca="false" t="array" ref="G550:G550">IFERROR(SMALL(IF($D$2:$D1459=D550,$A$2:$A$911*1.001),1),"")</f>
        <v/>
      </c>
      <c r="H550" s="22" t="str">
        <f aca="false" t="array" ref="H550:H550">IFERROR(SMALL(IF($D$2:$D1459=D550,$A$2:$A$911*1.0001),2),"")</f>
        <v/>
      </c>
      <c r="I550" s="22" t="str">
        <f aca="false" t="array" ref="I550:I550">IFERROR(SMALL(IF($D$2:$D1459=D550,$A$2:$A$911*1.00001),3),"")</f>
        <v/>
      </c>
      <c r="J550" s="22" t="str">
        <f aca="false" t="array" ref="J550:J550">IFERROR(SMALL(IF($D$2:$D1459=D550,$A$2:$A$911*1.000001),4),"")</f>
        <v/>
      </c>
      <c r="K550" s="31" t="str">
        <f aca="false">IF(A550&lt;&gt;"", IF(COUNT(G550:J550)=4, SUM(G550:J550), "No"), "")</f>
        <v>No</v>
      </c>
      <c r="L550" s="31" t="str">
        <f aca="false">IF(A550&lt;&gt;"", IF(COUNT(G550:I550)=3, SUM(G550:I550), "No"), "")</f>
        <v>No</v>
      </c>
      <c r="M550" s="31" t="str">
        <f aca="false">IF(A550&lt;&gt;"", IF(COUNT(G550:H550)=2, SUM(G550:H550), "No"), "")</f>
        <v>No</v>
      </c>
      <c r="N550" s="31" t="str">
        <f aca="false">Table1[[#This Row],[Club]]&amp;":"&amp;Table1[[#Headers],[Male]]</f>
        <v>:Male</v>
      </c>
      <c r="Z550" s="25" t="str">
        <f aca="false">IF(P550&lt;&gt;"", IF(COUNT(V550:Y550)=4, SUM(V550:Y550), "No"), "")</f>
        <v/>
      </c>
      <c r="AA550" s="25" t="str">
        <f aca="false">IF(P550&lt;&gt;"", IF(COUNT(V550:X550)=3, SUM(V550:X550), "No"), "")</f>
        <v/>
      </c>
      <c r="AB550" s="25" t="str">
        <f aca="false">IF(P550&lt;&gt;"", IF(COUNT(V550:W550)=2, SUM(V550:W550), "No"), "")</f>
        <v/>
      </c>
    </row>
    <row r="551" customFormat="false" ht="15" hidden="false" customHeight="false" outlineLevel="0" collapsed="false">
      <c r="A551" s="22" t="n">
        <v>550</v>
      </c>
      <c r="B551" s="22" t="str">
        <f aca="false">IFERROR(VLOOKUP($A$1&amp;":"&amp;A551,'Finish order'!C:K,6,FALSE()),"")</f>
        <v/>
      </c>
      <c r="C551" s="22" t="str">
        <f aca="false">IFERROR(VLOOKUP(A$1&amp;":"&amp;A551,'Finish order'!$C:$K,9,FALSE()),"")</f>
        <v/>
      </c>
      <c r="D551" s="22" t="str">
        <f aca="false">IFERROR(VLOOKUP(A$1&amp;":"&amp;A551,'Finish order'!$C:$K,7,FALSE()),"")</f>
        <v/>
      </c>
      <c r="E551" s="30" t="str">
        <f aca="false">IFERROR(VLOOKUP($A$1&amp;":"&amp;A551,'Finish order'!C:K,5,FALSE()),"")</f>
        <v/>
      </c>
      <c r="F551" s="22" t="str">
        <f aca="false">IFERROR(VLOOKUP($A$1&amp;":"&amp;A551,'Finish order'!C:K,4,FALSE()),"")</f>
        <v/>
      </c>
      <c r="G551" s="22" t="str">
        <f aca="false" t="array" ref="G551:G551">IFERROR(SMALL(IF($D$2:$D1460=D551,$A$2:$A$911*1.001),1),"")</f>
        <v/>
      </c>
      <c r="H551" s="22" t="str">
        <f aca="false" t="array" ref="H551:H551">IFERROR(SMALL(IF($D$2:$D1460=D551,$A$2:$A$911*1.0001),2),"")</f>
        <v/>
      </c>
      <c r="I551" s="22" t="str">
        <f aca="false" t="array" ref="I551:I551">IFERROR(SMALL(IF($D$2:$D1460=D551,$A$2:$A$911*1.00001),3),"")</f>
        <v/>
      </c>
      <c r="J551" s="22" t="str">
        <f aca="false" t="array" ref="J551:J551">IFERROR(SMALL(IF($D$2:$D1460=D551,$A$2:$A$911*1.000001),4),"")</f>
        <v/>
      </c>
      <c r="K551" s="31" t="str">
        <f aca="false">IF(A551&lt;&gt;"", IF(COUNT(G551:J551)=4, SUM(G551:J551), "No"), "")</f>
        <v>No</v>
      </c>
      <c r="L551" s="31" t="str">
        <f aca="false">IF(A551&lt;&gt;"", IF(COUNT(G551:I551)=3, SUM(G551:I551), "No"), "")</f>
        <v>No</v>
      </c>
      <c r="M551" s="31" t="str">
        <f aca="false">IF(A551&lt;&gt;"", IF(COUNT(G551:H551)=2, SUM(G551:H551), "No"), "")</f>
        <v>No</v>
      </c>
      <c r="N551" s="31" t="str">
        <f aca="false">Table1[[#This Row],[Club]]&amp;":"&amp;Table1[[#Headers],[Male]]</f>
        <v>:Male</v>
      </c>
      <c r="Z551" s="25" t="str">
        <f aca="false">IF(P551&lt;&gt;"", IF(COUNT(V551:Y551)=4, SUM(V551:Y551), "No"), "")</f>
        <v/>
      </c>
      <c r="AA551" s="25" t="str">
        <f aca="false">IF(P551&lt;&gt;"", IF(COUNT(V551:X551)=3, SUM(V551:X551), "No"), "")</f>
        <v/>
      </c>
      <c r="AB551" s="25" t="str">
        <f aca="false">IF(P551&lt;&gt;"", IF(COUNT(V551:W551)=2, SUM(V551:W551), "No"), "")</f>
        <v/>
      </c>
    </row>
    <row r="552" customFormat="false" ht="15" hidden="false" customHeight="false" outlineLevel="0" collapsed="false">
      <c r="A552" s="22" t="n">
        <v>551</v>
      </c>
      <c r="B552" s="22" t="str">
        <f aca="false">IFERROR(VLOOKUP($A$1&amp;":"&amp;A552,'Finish order'!C:K,6,FALSE()),"")</f>
        <v/>
      </c>
      <c r="C552" s="22" t="str">
        <f aca="false">IFERROR(VLOOKUP(A$1&amp;":"&amp;A552,'Finish order'!$C:$K,9,FALSE()),"")</f>
        <v/>
      </c>
      <c r="D552" s="22" t="str">
        <f aca="false">IFERROR(VLOOKUP(A$1&amp;":"&amp;A552,'Finish order'!$C:$K,7,FALSE()),"")</f>
        <v/>
      </c>
      <c r="E552" s="30" t="str">
        <f aca="false">IFERROR(VLOOKUP($A$1&amp;":"&amp;A552,'Finish order'!C:K,5,FALSE()),"")</f>
        <v/>
      </c>
      <c r="F552" s="22" t="str">
        <f aca="false">IFERROR(VLOOKUP($A$1&amp;":"&amp;A552,'Finish order'!C:K,4,FALSE()),"")</f>
        <v/>
      </c>
      <c r="G552" s="22" t="str">
        <f aca="false" t="array" ref="G552:G552">IFERROR(SMALL(IF($D$2:$D1461=D552,$A$2:$A$911*1.001),1),"")</f>
        <v/>
      </c>
      <c r="H552" s="22" t="str">
        <f aca="false" t="array" ref="H552:H552">IFERROR(SMALL(IF($D$2:$D1461=D552,$A$2:$A$911*1.0001),2),"")</f>
        <v/>
      </c>
      <c r="I552" s="22" t="str">
        <f aca="false" t="array" ref="I552:I552">IFERROR(SMALL(IF($D$2:$D1461=D552,$A$2:$A$911*1.00001),3),"")</f>
        <v/>
      </c>
      <c r="J552" s="22" t="str">
        <f aca="false" t="array" ref="J552:J552">IFERROR(SMALL(IF($D$2:$D1461=D552,$A$2:$A$911*1.000001),4),"")</f>
        <v/>
      </c>
      <c r="K552" s="31" t="str">
        <f aca="false">IF(A552&lt;&gt;"", IF(COUNT(G552:J552)=4, SUM(G552:J552), "No"), "")</f>
        <v>No</v>
      </c>
      <c r="L552" s="31" t="str">
        <f aca="false">IF(A552&lt;&gt;"", IF(COUNT(G552:I552)=3, SUM(G552:I552), "No"), "")</f>
        <v>No</v>
      </c>
      <c r="M552" s="31" t="str">
        <f aca="false">IF(A552&lt;&gt;"", IF(COUNT(G552:H552)=2, SUM(G552:H552), "No"), "")</f>
        <v>No</v>
      </c>
      <c r="N552" s="31" t="str">
        <f aca="false">Table1[[#This Row],[Club]]&amp;":"&amp;Table1[[#Headers],[Male]]</f>
        <v>:Male</v>
      </c>
      <c r="Z552" s="25" t="str">
        <f aca="false">IF(P552&lt;&gt;"", IF(COUNT(V552:Y552)=4, SUM(V552:Y552), "No"), "")</f>
        <v/>
      </c>
      <c r="AA552" s="25" t="str">
        <f aca="false">IF(P552&lt;&gt;"", IF(COUNT(V552:X552)=3, SUM(V552:X552), "No"), "")</f>
        <v/>
      </c>
      <c r="AB552" s="25" t="str">
        <f aca="false">IF(P552&lt;&gt;"", IF(COUNT(V552:W552)=2, SUM(V552:W552), "No"), "")</f>
        <v/>
      </c>
    </row>
    <row r="553" customFormat="false" ht="15" hidden="false" customHeight="false" outlineLevel="0" collapsed="false">
      <c r="A553" s="22" t="n">
        <v>552</v>
      </c>
      <c r="B553" s="22" t="str">
        <f aca="false">IFERROR(VLOOKUP($A$1&amp;":"&amp;A553,'Finish order'!C:K,6,FALSE()),"")</f>
        <v/>
      </c>
      <c r="C553" s="22" t="str">
        <f aca="false">IFERROR(VLOOKUP(A$1&amp;":"&amp;A553,'Finish order'!$C:$K,9,FALSE()),"")</f>
        <v/>
      </c>
      <c r="D553" s="22" t="str">
        <f aca="false">IFERROR(VLOOKUP(A$1&amp;":"&amp;A553,'Finish order'!$C:$K,7,FALSE()),"")</f>
        <v/>
      </c>
      <c r="E553" s="30" t="str">
        <f aca="false">IFERROR(VLOOKUP($A$1&amp;":"&amp;A553,'Finish order'!C:K,5,FALSE()),"")</f>
        <v/>
      </c>
      <c r="F553" s="22" t="str">
        <f aca="false">IFERROR(VLOOKUP($A$1&amp;":"&amp;A553,'Finish order'!C:K,4,FALSE()),"")</f>
        <v/>
      </c>
      <c r="G553" s="22" t="str">
        <f aca="false" t="array" ref="G553:G553">IFERROR(SMALL(IF($D$2:$D1462=D553,$A$2:$A$911*1.001),1),"")</f>
        <v/>
      </c>
      <c r="H553" s="22" t="str">
        <f aca="false" t="array" ref="H553:H553">IFERROR(SMALL(IF($D$2:$D1462=D553,$A$2:$A$911*1.0001),2),"")</f>
        <v/>
      </c>
      <c r="I553" s="22" t="str">
        <f aca="false" t="array" ref="I553:I553">IFERROR(SMALL(IF($D$2:$D1462=D553,$A$2:$A$911*1.00001),3),"")</f>
        <v/>
      </c>
      <c r="J553" s="22" t="str">
        <f aca="false" t="array" ref="J553:J553">IFERROR(SMALL(IF($D$2:$D1462=D553,$A$2:$A$911*1.000001),4),"")</f>
        <v/>
      </c>
      <c r="K553" s="31" t="str">
        <f aca="false">IF(A553&lt;&gt;"", IF(COUNT(G553:J553)=4, SUM(G553:J553), "No"), "")</f>
        <v>No</v>
      </c>
      <c r="L553" s="31" t="str">
        <f aca="false">IF(A553&lt;&gt;"", IF(COUNT(G553:I553)=3, SUM(G553:I553), "No"), "")</f>
        <v>No</v>
      </c>
      <c r="M553" s="31" t="str">
        <f aca="false">IF(A553&lt;&gt;"", IF(COUNT(G553:H553)=2, SUM(G553:H553), "No"), "")</f>
        <v>No</v>
      </c>
      <c r="N553" s="31" t="str">
        <f aca="false">Table1[[#This Row],[Club]]&amp;":"&amp;Table1[[#Headers],[Male]]</f>
        <v>:Male</v>
      </c>
      <c r="Z553" s="25" t="str">
        <f aca="false">IF(P553&lt;&gt;"", IF(COUNT(V553:Y553)=4, SUM(V553:Y553), "No"), "")</f>
        <v/>
      </c>
      <c r="AA553" s="25" t="str">
        <f aca="false">IF(P553&lt;&gt;"", IF(COUNT(V553:X553)=3, SUM(V553:X553), "No"), "")</f>
        <v/>
      </c>
      <c r="AB553" s="25" t="str">
        <f aca="false">IF(P553&lt;&gt;"", IF(COUNT(V553:W553)=2, SUM(V553:W553), "No"), "")</f>
        <v/>
      </c>
    </row>
    <row r="554" customFormat="false" ht="15" hidden="false" customHeight="false" outlineLevel="0" collapsed="false">
      <c r="A554" s="22" t="n">
        <v>553</v>
      </c>
      <c r="B554" s="22" t="str">
        <f aca="false">IFERROR(VLOOKUP($A$1&amp;":"&amp;A554,'Finish order'!C:K,6,FALSE()),"")</f>
        <v/>
      </c>
      <c r="C554" s="22" t="str">
        <f aca="false">IFERROR(VLOOKUP(A$1&amp;":"&amp;A554,'Finish order'!$C:$K,9,FALSE()),"")</f>
        <v/>
      </c>
      <c r="D554" s="22" t="str">
        <f aca="false">IFERROR(VLOOKUP(A$1&amp;":"&amp;A554,'Finish order'!$C:$K,7,FALSE()),"")</f>
        <v/>
      </c>
      <c r="E554" s="30" t="str">
        <f aca="false">IFERROR(VLOOKUP($A$1&amp;":"&amp;A554,'Finish order'!C:K,5,FALSE()),"")</f>
        <v/>
      </c>
      <c r="F554" s="22" t="str">
        <f aca="false">IFERROR(VLOOKUP($A$1&amp;":"&amp;A554,'Finish order'!C:K,4,FALSE()),"")</f>
        <v/>
      </c>
      <c r="G554" s="22" t="str">
        <f aca="false" t="array" ref="G554:G554">IFERROR(SMALL(IF($D$2:$D1463=D554,$A$2:$A$911*1.001),1),"")</f>
        <v/>
      </c>
      <c r="H554" s="22" t="str">
        <f aca="false" t="array" ref="H554:H554">IFERROR(SMALL(IF($D$2:$D1463=D554,$A$2:$A$911*1.0001),2),"")</f>
        <v/>
      </c>
      <c r="I554" s="22" t="str">
        <f aca="false" t="array" ref="I554:I554">IFERROR(SMALL(IF($D$2:$D1463=D554,$A$2:$A$911*1.00001),3),"")</f>
        <v/>
      </c>
      <c r="J554" s="22" t="str">
        <f aca="false" t="array" ref="J554:J554">IFERROR(SMALL(IF($D$2:$D1463=D554,$A$2:$A$911*1.000001),4),"")</f>
        <v/>
      </c>
      <c r="K554" s="31" t="str">
        <f aca="false">IF(A554&lt;&gt;"", IF(COUNT(G554:J554)=4, SUM(G554:J554), "No"), "")</f>
        <v>No</v>
      </c>
      <c r="L554" s="31" t="str">
        <f aca="false">IF(A554&lt;&gt;"", IF(COUNT(G554:I554)=3, SUM(G554:I554), "No"), "")</f>
        <v>No</v>
      </c>
      <c r="M554" s="31" t="str">
        <f aca="false">IF(A554&lt;&gt;"", IF(COUNT(G554:H554)=2, SUM(G554:H554), "No"), "")</f>
        <v>No</v>
      </c>
      <c r="N554" s="31" t="str">
        <f aca="false">Table1[[#This Row],[Club]]&amp;":"&amp;Table1[[#Headers],[Male]]</f>
        <v>:Male</v>
      </c>
      <c r="Z554" s="25" t="str">
        <f aca="false">IF(P554&lt;&gt;"", IF(COUNT(V554:Y554)=4, SUM(V554:Y554), "No"), "")</f>
        <v/>
      </c>
      <c r="AA554" s="25" t="str">
        <f aca="false">IF(P554&lt;&gt;"", IF(COUNT(V554:X554)=3, SUM(V554:X554), "No"), "")</f>
        <v/>
      </c>
      <c r="AB554" s="25" t="str">
        <f aca="false">IF(P554&lt;&gt;"", IF(COUNT(V554:W554)=2, SUM(V554:W554), "No"), "")</f>
        <v/>
      </c>
    </row>
    <row r="555" customFormat="false" ht="15" hidden="false" customHeight="false" outlineLevel="0" collapsed="false">
      <c r="A555" s="22" t="n">
        <v>554</v>
      </c>
      <c r="B555" s="22" t="str">
        <f aca="false">IFERROR(VLOOKUP($A$1&amp;":"&amp;A555,'Finish order'!C:K,6,FALSE()),"")</f>
        <v/>
      </c>
      <c r="C555" s="22" t="str">
        <f aca="false">IFERROR(VLOOKUP(A$1&amp;":"&amp;A555,'Finish order'!$C:$K,9,FALSE()),"")</f>
        <v/>
      </c>
      <c r="D555" s="22" t="str">
        <f aca="false">IFERROR(VLOOKUP(A$1&amp;":"&amp;A555,'Finish order'!$C:$K,7,FALSE()),"")</f>
        <v/>
      </c>
      <c r="E555" s="30" t="str">
        <f aca="false">IFERROR(VLOOKUP($A$1&amp;":"&amp;A555,'Finish order'!C:K,5,FALSE()),"")</f>
        <v/>
      </c>
      <c r="F555" s="22" t="str">
        <f aca="false">IFERROR(VLOOKUP($A$1&amp;":"&amp;A555,'Finish order'!C:K,4,FALSE()),"")</f>
        <v/>
      </c>
      <c r="G555" s="22" t="str">
        <f aca="false" t="array" ref="G555:G555">IFERROR(SMALL(IF($D$2:$D1464=D555,$A$2:$A$911*1.001),1),"")</f>
        <v/>
      </c>
      <c r="H555" s="22" t="str">
        <f aca="false" t="array" ref="H555:H555">IFERROR(SMALL(IF($D$2:$D1464=D555,$A$2:$A$911*1.0001),2),"")</f>
        <v/>
      </c>
      <c r="I555" s="22" t="str">
        <f aca="false" t="array" ref="I555:I555">IFERROR(SMALL(IF($D$2:$D1464=D555,$A$2:$A$911*1.00001),3),"")</f>
        <v/>
      </c>
      <c r="J555" s="22" t="str">
        <f aca="false" t="array" ref="J555:J555">IFERROR(SMALL(IF($D$2:$D1464=D555,$A$2:$A$911*1.000001),4),"")</f>
        <v/>
      </c>
      <c r="K555" s="31" t="str">
        <f aca="false">IF(A555&lt;&gt;"", IF(COUNT(G555:J555)=4, SUM(G555:J555), "No"), "")</f>
        <v>No</v>
      </c>
      <c r="L555" s="31" t="str">
        <f aca="false">IF(A555&lt;&gt;"", IF(COUNT(G555:I555)=3, SUM(G555:I555), "No"), "")</f>
        <v>No</v>
      </c>
      <c r="M555" s="31" t="str">
        <f aca="false">IF(A555&lt;&gt;"", IF(COUNT(G555:H555)=2, SUM(G555:H555), "No"), "")</f>
        <v>No</v>
      </c>
      <c r="N555" s="31" t="str">
        <f aca="false">Table1[[#This Row],[Club]]&amp;":"&amp;Table1[[#Headers],[Male]]</f>
        <v>:Male</v>
      </c>
      <c r="Z555" s="25" t="str">
        <f aca="false">IF(P555&lt;&gt;"", IF(COUNT(V555:Y555)=4, SUM(V555:Y555), "No"), "")</f>
        <v/>
      </c>
      <c r="AA555" s="25" t="str">
        <f aca="false">IF(P555&lt;&gt;"", IF(COUNT(V555:X555)=3, SUM(V555:X555), "No"), "")</f>
        <v/>
      </c>
      <c r="AB555" s="25" t="str">
        <f aca="false">IF(P555&lt;&gt;"", IF(COUNT(V555:W555)=2, SUM(V555:W555), "No"), "")</f>
        <v/>
      </c>
    </row>
    <row r="556" customFormat="false" ht="15" hidden="false" customHeight="false" outlineLevel="0" collapsed="false">
      <c r="A556" s="22" t="n">
        <v>555</v>
      </c>
      <c r="B556" s="22" t="str">
        <f aca="false">IFERROR(VLOOKUP($A$1&amp;":"&amp;A556,'Finish order'!C:K,6,FALSE()),"")</f>
        <v/>
      </c>
      <c r="C556" s="22" t="str">
        <f aca="false">IFERROR(VLOOKUP(A$1&amp;":"&amp;A556,'Finish order'!$C:$K,9,FALSE()),"")</f>
        <v/>
      </c>
      <c r="D556" s="22" t="str">
        <f aca="false">IFERROR(VLOOKUP(A$1&amp;":"&amp;A556,'Finish order'!$C:$K,7,FALSE()),"")</f>
        <v/>
      </c>
      <c r="E556" s="30" t="str">
        <f aca="false">IFERROR(VLOOKUP($A$1&amp;":"&amp;A556,'Finish order'!C:K,5,FALSE()),"")</f>
        <v/>
      </c>
      <c r="F556" s="22" t="str">
        <f aca="false">IFERROR(VLOOKUP($A$1&amp;":"&amp;A556,'Finish order'!C:K,4,FALSE()),"")</f>
        <v/>
      </c>
      <c r="G556" s="22" t="str">
        <f aca="false" t="array" ref="G556:G556">IFERROR(SMALL(IF($D$2:$D1465=D556,$A$2:$A$911*1.001),1),"")</f>
        <v/>
      </c>
      <c r="H556" s="22" t="str">
        <f aca="false" t="array" ref="H556:H556">IFERROR(SMALL(IF($D$2:$D1465=D556,$A$2:$A$911*1.0001),2),"")</f>
        <v/>
      </c>
      <c r="I556" s="22" t="str">
        <f aca="false" t="array" ref="I556:I556">IFERROR(SMALL(IF($D$2:$D1465=D556,$A$2:$A$911*1.00001),3),"")</f>
        <v/>
      </c>
      <c r="J556" s="22" t="str">
        <f aca="false" t="array" ref="J556:J556">IFERROR(SMALL(IF($D$2:$D1465=D556,$A$2:$A$911*1.000001),4),"")</f>
        <v/>
      </c>
      <c r="K556" s="31" t="str">
        <f aca="false">IF(A556&lt;&gt;"", IF(COUNT(G556:J556)=4, SUM(G556:J556), "No"), "")</f>
        <v>No</v>
      </c>
      <c r="L556" s="31" t="str">
        <f aca="false">IF(A556&lt;&gt;"", IF(COUNT(G556:I556)=3, SUM(G556:I556), "No"), "")</f>
        <v>No</v>
      </c>
      <c r="M556" s="31" t="str">
        <f aca="false">IF(A556&lt;&gt;"", IF(COUNT(G556:H556)=2, SUM(G556:H556), "No"), "")</f>
        <v>No</v>
      </c>
      <c r="N556" s="31" t="str">
        <f aca="false">Table1[[#This Row],[Club]]&amp;":"&amp;Table1[[#Headers],[Male]]</f>
        <v>:Male</v>
      </c>
      <c r="Z556" s="25" t="str">
        <f aca="false">IF(P556&lt;&gt;"", IF(COUNT(V556:Y556)=4, SUM(V556:Y556), "No"), "")</f>
        <v/>
      </c>
      <c r="AA556" s="25" t="str">
        <f aca="false">IF(P556&lt;&gt;"", IF(COUNT(V556:X556)=3, SUM(V556:X556), "No"), "")</f>
        <v/>
      </c>
      <c r="AB556" s="25" t="str">
        <f aca="false">IF(P556&lt;&gt;"", IF(COUNT(V556:W556)=2, SUM(V556:W556), "No"), "")</f>
        <v/>
      </c>
    </row>
    <row r="557" customFormat="false" ht="15" hidden="false" customHeight="false" outlineLevel="0" collapsed="false">
      <c r="A557" s="22" t="n">
        <v>556</v>
      </c>
      <c r="B557" s="22" t="str">
        <f aca="false">IFERROR(VLOOKUP($A$1&amp;":"&amp;A557,'Finish order'!C:K,6,FALSE()),"")</f>
        <v/>
      </c>
      <c r="C557" s="22" t="str">
        <f aca="false">IFERROR(VLOOKUP(A$1&amp;":"&amp;A557,'Finish order'!$C:$K,9,FALSE()),"")</f>
        <v/>
      </c>
      <c r="D557" s="22" t="str">
        <f aca="false">IFERROR(VLOOKUP(A$1&amp;":"&amp;A557,'Finish order'!$C:$K,7,FALSE()),"")</f>
        <v/>
      </c>
      <c r="E557" s="30" t="str">
        <f aca="false">IFERROR(VLOOKUP($A$1&amp;":"&amp;A557,'Finish order'!C:K,5,FALSE()),"")</f>
        <v/>
      </c>
      <c r="F557" s="22" t="str">
        <f aca="false">IFERROR(VLOOKUP($A$1&amp;":"&amp;A557,'Finish order'!C:K,4,FALSE()),"")</f>
        <v/>
      </c>
      <c r="G557" s="22" t="str">
        <f aca="false" t="array" ref="G557:G557">IFERROR(SMALL(IF($D$2:$D1466=D557,$A$2:$A$911*1.001),1),"")</f>
        <v/>
      </c>
      <c r="H557" s="22" t="str">
        <f aca="false" t="array" ref="H557:H557">IFERROR(SMALL(IF($D$2:$D1466=D557,$A$2:$A$911*1.0001),2),"")</f>
        <v/>
      </c>
      <c r="I557" s="22" t="str">
        <f aca="false" t="array" ref="I557:I557">IFERROR(SMALL(IF($D$2:$D1466=D557,$A$2:$A$911*1.00001),3),"")</f>
        <v/>
      </c>
      <c r="J557" s="22" t="str">
        <f aca="false" t="array" ref="J557:J557">IFERROR(SMALL(IF($D$2:$D1466=D557,$A$2:$A$911*1.000001),4),"")</f>
        <v/>
      </c>
      <c r="K557" s="31" t="str">
        <f aca="false">IF(A557&lt;&gt;"", IF(COUNT(G557:J557)=4, SUM(G557:J557), "No"), "")</f>
        <v>No</v>
      </c>
      <c r="L557" s="31" t="str">
        <f aca="false">IF(A557&lt;&gt;"", IF(COUNT(G557:I557)=3, SUM(G557:I557), "No"), "")</f>
        <v>No</v>
      </c>
      <c r="M557" s="31" t="str">
        <f aca="false">IF(A557&lt;&gt;"", IF(COUNT(G557:H557)=2, SUM(G557:H557), "No"), "")</f>
        <v>No</v>
      </c>
      <c r="N557" s="31" t="str">
        <f aca="false">Table1[[#This Row],[Club]]&amp;":"&amp;Table1[[#Headers],[Male]]</f>
        <v>:Male</v>
      </c>
      <c r="Z557" s="25" t="str">
        <f aca="false">IF(P557&lt;&gt;"", IF(COUNT(V557:Y557)=4, SUM(V557:Y557), "No"), "")</f>
        <v/>
      </c>
      <c r="AA557" s="25" t="str">
        <f aca="false">IF(P557&lt;&gt;"", IF(COUNT(V557:X557)=3, SUM(V557:X557), "No"), "")</f>
        <v/>
      </c>
      <c r="AB557" s="25" t="str">
        <f aca="false">IF(P557&lt;&gt;"", IF(COUNT(V557:W557)=2, SUM(V557:W557), "No"), "")</f>
        <v/>
      </c>
    </row>
    <row r="558" customFormat="false" ht="15" hidden="false" customHeight="false" outlineLevel="0" collapsed="false">
      <c r="A558" s="22" t="n">
        <v>557</v>
      </c>
      <c r="B558" s="22" t="str">
        <f aca="false">IFERROR(VLOOKUP($A$1&amp;":"&amp;A558,'Finish order'!C:K,6,FALSE()),"")</f>
        <v/>
      </c>
      <c r="C558" s="22" t="str">
        <f aca="false">IFERROR(VLOOKUP(A$1&amp;":"&amp;A558,'Finish order'!$C:$K,9,FALSE()),"")</f>
        <v/>
      </c>
      <c r="D558" s="22" t="str">
        <f aca="false">IFERROR(VLOOKUP(A$1&amp;":"&amp;A558,'Finish order'!$C:$K,7,FALSE()),"")</f>
        <v/>
      </c>
      <c r="E558" s="30" t="str">
        <f aca="false">IFERROR(VLOOKUP($A$1&amp;":"&amp;A558,'Finish order'!C:K,5,FALSE()),"")</f>
        <v/>
      </c>
      <c r="F558" s="22" t="str">
        <f aca="false">IFERROR(VLOOKUP($A$1&amp;":"&amp;A558,'Finish order'!C:K,4,FALSE()),"")</f>
        <v/>
      </c>
      <c r="G558" s="22" t="str">
        <f aca="false" t="array" ref="G558:G558">IFERROR(SMALL(IF($D$2:$D1467=D558,$A$2:$A$911*1.001),1),"")</f>
        <v/>
      </c>
      <c r="H558" s="22" t="str">
        <f aca="false" t="array" ref="H558:H558">IFERROR(SMALL(IF($D$2:$D1467=D558,$A$2:$A$911*1.0001),2),"")</f>
        <v/>
      </c>
      <c r="I558" s="22" t="str">
        <f aca="false" t="array" ref="I558:I558">IFERROR(SMALL(IF($D$2:$D1467=D558,$A$2:$A$911*1.00001),3),"")</f>
        <v/>
      </c>
      <c r="J558" s="22" t="str">
        <f aca="false" t="array" ref="J558:J558">IFERROR(SMALL(IF($D$2:$D1467=D558,$A$2:$A$911*1.000001),4),"")</f>
        <v/>
      </c>
      <c r="K558" s="31" t="str">
        <f aca="false">IF(A558&lt;&gt;"", IF(COUNT(G558:J558)=4, SUM(G558:J558), "No"), "")</f>
        <v>No</v>
      </c>
      <c r="L558" s="31" t="str">
        <f aca="false">IF(A558&lt;&gt;"", IF(COUNT(G558:I558)=3, SUM(G558:I558), "No"), "")</f>
        <v>No</v>
      </c>
      <c r="M558" s="31" t="str">
        <f aca="false">IF(A558&lt;&gt;"", IF(COUNT(G558:H558)=2, SUM(G558:H558), "No"), "")</f>
        <v>No</v>
      </c>
      <c r="N558" s="31" t="str">
        <f aca="false">Table1[[#This Row],[Club]]&amp;":"&amp;Table1[[#Headers],[Male]]</f>
        <v>:Male</v>
      </c>
      <c r="Z558" s="25" t="str">
        <f aca="false">IF(P558&lt;&gt;"", IF(COUNT(V558:Y558)=4, SUM(V558:Y558), "No"), "")</f>
        <v/>
      </c>
      <c r="AA558" s="25" t="str">
        <f aca="false">IF(P558&lt;&gt;"", IF(COUNT(V558:X558)=3, SUM(V558:X558), "No"), "")</f>
        <v/>
      </c>
      <c r="AB558" s="25" t="str">
        <f aca="false">IF(P558&lt;&gt;"", IF(COUNT(V558:W558)=2, SUM(V558:W558), "No"), "")</f>
        <v/>
      </c>
    </row>
    <row r="559" customFormat="false" ht="15" hidden="false" customHeight="false" outlineLevel="0" collapsed="false">
      <c r="A559" s="22" t="n">
        <v>558</v>
      </c>
      <c r="B559" s="22" t="str">
        <f aca="false">IFERROR(VLOOKUP($A$1&amp;":"&amp;A559,'Finish order'!C:K,6,FALSE()),"")</f>
        <v/>
      </c>
      <c r="C559" s="22" t="str">
        <f aca="false">IFERROR(VLOOKUP(A$1&amp;":"&amp;A559,'Finish order'!$C:$K,9,FALSE()),"")</f>
        <v/>
      </c>
      <c r="D559" s="22" t="str">
        <f aca="false">IFERROR(VLOOKUP(A$1&amp;":"&amp;A559,'Finish order'!$C:$K,7,FALSE()),"")</f>
        <v/>
      </c>
      <c r="E559" s="30" t="str">
        <f aca="false">IFERROR(VLOOKUP($A$1&amp;":"&amp;A559,'Finish order'!C:K,5,FALSE()),"")</f>
        <v/>
      </c>
      <c r="F559" s="22" t="str">
        <f aca="false">IFERROR(VLOOKUP($A$1&amp;":"&amp;A559,'Finish order'!C:K,4,FALSE()),"")</f>
        <v/>
      </c>
      <c r="G559" s="22" t="str">
        <f aca="false" t="array" ref="G559:G559">IFERROR(SMALL(IF($D$2:$D1468=D559,$A$2:$A$911*1.001),1),"")</f>
        <v/>
      </c>
      <c r="H559" s="22" t="str">
        <f aca="false" t="array" ref="H559:H559">IFERROR(SMALL(IF($D$2:$D1468=D559,$A$2:$A$911*1.0001),2),"")</f>
        <v/>
      </c>
      <c r="I559" s="22" t="str">
        <f aca="false" t="array" ref="I559:I559">IFERROR(SMALL(IF($D$2:$D1468=D559,$A$2:$A$911*1.00001),3),"")</f>
        <v/>
      </c>
      <c r="J559" s="22" t="str">
        <f aca="false" t="array" ref="J559:J559">IFERROR(SMALL(IF($D$2:$D1468=D559,$A$2:$A$911*1.000001),4),"")</f>
        <v/>
      </c>
      <c r="K559" s="31" t="str">
        <f aca="false">IF(A559&lt;&gt;"", IF(COUNT(G559:J559)=4, SUM(G559:J559), "No"), "")</f>
        <v>No</v>
      </c>
      <c r="L559" s="31" t="str">
        <f aca="false">IF(A559&lt;&gt;"", IF(COUNT(G559:I559)=3, SUM(G559:I559), "No"), "")</f>
        <v>No</v>
      </c>
      <c r="M559" s="31" t="str">
        <f aca="false">IF(A559&lt;&gt;"", IF(COUNT(G559:H559)=2, SUM(G559:H559), "No"), "")</f>
        <v>No</v>
      </c>
      <c r="N559" s="31" t="str">
        <f aca="false">Table1[[#This Row],[Club]]&amp;":"&amp;Table1[[#Headers],[Male]]</f>
        <v>:Male</v>
      </c>
      <c r="Z559" s="25" t="str">
        <f aca="false">IF(P559&lt;&gt;"", IF(COUNT(V559:Y559)=4, SUM(V559:Y559), "No"), "")</f>
        <v/>
      </c>
      <c r="AA559" s="25" t="str">
        <f aca="false">IF(P559&lt;&gt;"", IF(COUNT(V559:X559)=3, SUM(V559:X559), "No"), "")</f>
        <v/>
      </c>
      <c r="AB559" s="25" t="str">
        <f aca="false">IF(P559&lt;&gt;"", IF(COUNT(V559:W559)=2, SUM(V559:W559), "No"), "")</f>
        <v/>
      </c>
    </row>
    <row r="560" customFormat="false" ht="15" hidden="false" customHeight="false" outlineLevel="0" collapsed="false">
      <c r="A560" s="22" t="n">
        <v>559</v>
      </c>
      <c r="B560" s="22" t="str">
        <f aca="false">IFERROR(VLOOKUP($A$1&amp;":"&amp;A560,'Finish order'!C:K,6,FALSE()),"")</f>
        <v/>
      </c>
      <c r="C560" s="22" t="str">
        <f aca="false">IFERROR(VLOOKUP(A$1&amp;":"&amp;A560,'Finish order'!$C:$K,9,FALSE()),"")</f>
        <v/>
      </c>
      <c r="D560" s="22" t="str">
        <f aca="false">IFERROR(VLOOKUP(A$1&amp;":"&amp;A560,'Finish order'!$C:$K,7,FALSE()),"")</f>
        <v/>
      </c>
      <c r="E560" s="30" t="str">
        <f aca="false">IFERROR(VLOOKUP($A$1&amp;":"&amp;A560,'Finish order'!C:K,5,FALSE()),"")</f>
        <v/>
      </c>
      <c r="F560" s="22" t="str">
        <f aca="false">IFERROR(VLOOKUP($A$1&amp;":"&amp;A560,'Finish order'!C:K,4,FALSE()),"")</f>
        <v/>
      </c>
      <c r="G560" s="22" t="str">
        <f aca="false" t="array" ref="G560:G560">IFERROR(SMALL(IF($D$2:$D1469=D560,$A$2:$A$911*1.001),1),"")</f>
        <v/>
      </c>
      <c r="H560" s="22" t="str">
        <f aca="false" t="array" ref="H560:H560">IFERROR(SMALL(IF($D$2:$D1469=D560,$A$2:$A$911*1.0001),2),"")</f>
        <v/>
      </c>
      <c r="I560" s="22" t="str">
        <f aca="false" t="array" ref="I560:I560">IFERROR(SMALL(IF($D$2:$D1469=D560,$A$2:$A$911*1.00001),3),"")</f>
        <v/>
      </c>
      <c r="J560" s="22" t="str">
        <f aca="false" t="array" ref="J560:J560">IFERROR(SMALL(IF($D$2:$D1469=D560,$A$2:$A$911*1.000001),4),"")</f>
        <v/>
      </c>
      <c r="K560" s="31" t="str">
        <f aca="false">IF(A560&lt;&gt;"", IF(COUNT(G560:J560)=4, SUM(G560:J560), "No"), "")</f>
        <v>No</v>
      </c>
      <c r="L560" s="31" t="str">
        <f aca="false">IF(A560&lt;&gt;"", IF(COUNT(G560:I560)=3, SUM(G560:I560), "No"), "")</f>
        <v>No</v>
      </c>
      <c r="M560" s="31" t="str">
        <f aca="false">IF(A560&lt;&gt;"", IF(COUNT(G560:H560)=2, SUM(G560:H560), "No"), "")</f>
        <v>No</v>
      </c>
      <c r="N560" s="31" t="str">
        <f aca="false">Table1[[#This Row],[Club]]&amp;":"&amp;Table1[[#Headers],[Male]]</f>
        <v>:Male</v>
      </c>
      <c r="Z560" s="25" t="str">
        <f aca="false">IF(P560&lt;&gt;"", IF(COUNT(V560:Y560)=4, SUM(V560:Y560), "No"), "")</f>
        <v/>
      </c>
      <c r="AA560" s="25" t="str">
        <f aca="false">IF(P560&lt;&gt;"", IF(COUNT(V560:X560)=3, SUM(V560:X560), "No"), "")</f>
        <v/>
      </c>
      <c r="AB560" s="25" t="str">
        <f aca="false">IF(P560&lt;&gt;"", IF(COUNT(V560:W560)=2, SUM(V560:W560), "No"), "")</f>
        <v/>
      </c>
    </row>
    <row r="561" customFormat="false" ht="15" hidden="false" customHeight="false" outlineLevel="0" collapsed="false">
      <c r="A561" s="22" t="n">
        <v>560</v>
      </c>
      <c r="B561" s="22" t="str">
        <f aca="false">IFERROR(VLOOKUP($A$1&amp;":"&amp;A561,'Finish order'!C:K,6,FALSE()),"")</f>
        <v/>
      </c>
      <c r="C561" s="22" t="str">
        <f aca="false">IFERROR(VLOOKUP(A$1&amp;":"&amp;A561,'Finish order'!$C:$K,9,FALSE()),"")</f>
        <v/>
      </c>
      <c r="D561" s="22" t="str">
        <f aca="false">IFERROR(VLOOKUP(A$1&amp;":"&amp;A561,'Finish order'!$C:$K,7,FALSE()),"")</f>
        <v/>
      </c>
      <c r="E561" s="30" t="str">
        <f aca="false">IFERROR(VLOOKUP($A$1&amp;":"&amp;A561,'Finish order'!C:K,5,FALSE()),"")</f>
        <v/>
      </c>
      <c r="F561" s="22" t="str">
        <f aca="false">IFERROR(VLOOKUP($A$1&amp;":"&amp;A561,'Finish order'!C:K,4,FALSE()),"")</f>
        <v/>
      </c>
      <c r="G561" s="22" t="str">
        <f aca="false" t="array" ref="G561:G561">IFERROR(SMALL(IF($D$2:$D1470=D561,$A$2:$A$911*1.001),1),"")</f>
        <v/>
      </c>
      <c r="H561" s="22" t="str">
        <f aca="false" t="array" ref="H561:H561">IFERROR(SMALL(IF($D$2:$D1470=D561,$A$2:$A$911*1.0001),2),"")</f>
        <v/>
      </c>
      <c r="I561" s="22" t="str">
        <f aca="false" t="array" ref="I561:I561">IFERROR(SMALL(IF($D$2:$D1470=D561,$A$2:$A$911*1.00001),3),"")</f>
        <v/>
      </c>
      <c r="J561" s="22" t="str">
        <f aca="false" t="array" ref="J561:J561">IFERROR(SMALL(IF($D$2:$D1470=D561,$A$2:$A$911*1.000001),4),"")</f>
        <v/>
      </c>
      <c r="K561" s="31" t="str">
        <f aca="false">IF(A561&lt;&gt;"", IF(COUNT(G561:J561)=4, SUM(G561:J561), "No"), "")</f>
        <v>No</v>
      </c>
      <c r="L561" s="31" t="str">
        <f aca="false">IF(A561&lt;&gt;"", IF(COUNT(G561:I561)=3, SUM(G561:I561), "No"), "")</f>
        <v>No</v>
      </c>
      <c r="M561" s="31" t="str">
        <f aca="false">IF(A561&lt;&gt;"", IF(COUNT(G561:H561)=2, SUM(G561:H561), "No"), "")</f>
        <v>No</v>
      </c>
      <c r="N561" s="31" t="str">
        <f aca="false">Table1[[#This Row],[Club]]&amp;":"&amp;Table1[[#Headers],[Male]]</f>
        <v>:Male</v>
      </c>
      <c r="Z561" s="25" t="str">
        <f aca="false">IF(P561&lt;&gt;"", IF(COUNT(V561:Y561)=4, SUM(V561:Y561), "No"), "")</f>
        <v/>
      </c>
      <c r="AA561" s="25" t="str">
        <f aca="false">IF(P561&lt;&gt;"", IF(COUNT(V561:X561)=3, SUM(V561:X561), "No"), "")</f>
        <v/>
      </c>
      <c r="AB561" s="25" t="str">
        <f aca="false">IF(P561&lt;&gt;"", IF(COUNT(V561:W561)=2, SUM(V561:W561), "No"), "")</f>
        <v/>
      </c>
    </row>
    <row r="562" customFormat="false" ht="15" hidden="false" customHeight="false" outlineLevel="0" collapsed="false">
      <c r="A562" s="22" t="n">
        <v>561</v>
      </c>
      <c r="B562" s="22" t="str">
        <f aca="false">IFERROR(VLOOKUP($A$1&amp;":"&amp;A562,'Finish order'!C:K,6,FALSE()),"")</f>
        <v/>
      </c>
      <c r="C562" s="22" t="str">
        <f aca="false">IFERROR(VLOOKUP(A$1&amp;":"&amp;A562,'Finish order'!$C:$K,9,FALSE()),"")</f>
        <v/>
      </c>
      <c r="D562" s="22" t="str">
        <f aca="false">IFERROR(VLOOKUP(A$1&amp;":"&amp;A562,'Finish order'!$C:$K,7,FALSE()),"")</f>
        <v/>
      </c>
      <c r="E562" s="30" t="str">
        <f aca="false">IFERROR(VLOOKUP($A$1&amp;":"&amp;A562,'Finish order'!C:K,5,FALSE()),"")</f>
        <v/>
      </c>
      <c r="F562" s="22" t="str">
        <f aca="false">IFERROR(VLOOKUP($A$1&amp;":"&amp;A562,'Finish order'!C:K,4,FALSE()),"")</f>
        <v/>
      </c>
      <c r="G562" s="22" t="str">
        <f aca="false" t="array" ref="G562:G562">IFERROR(SMALL(IF($D$2:$D1471=D562,$A$2:$A$911*1.001),1),"")</f>
        <v/>
      </c>
      <c r="H562" s="22" t="str">
        <f aca="false" t="array" ref="H562:H562">IFERROR(SMALL(IF($D$2:$D1471=D562,$A$2:$A$911*1.0001),2),"")</f>
        <v/>
      </c>
      <c r="I562" s="22" t="str">
        <f aca="false" t="array" ref="I562:I562">IFERROR(SMALL(IF($D$2:$D1471=D562,$A$2:$A$911*1.00001),3),"")</f>
        <v/>
      </c>
      <c r="J562" s="22" t="str">
        <f aca="false" t="array" ref="J562:J562">IFERROR(SMALL(IF($D$2:$D1471=D562,$A$2:$A$911*1.000001),4),"")</f>
        <v/>
      </c>
      <c r="K562" s="31" t="str">
        <f aca="false">IF(A562&lt;&gt;"", IF(COUNT(G562:J562)=4, SUM(G562:J562), "No"), "")</f>
        <v>No</v>
      </c>
      <c r="L562" s="31" t="str">
        <f aca="false">IF(A562&lt;&gt;"", IF(COUNT(G562:I562)=3, SUM(G562:I562), "No"), "")</f>
        <v>No</v>
      </c>
      <c r="M562" s="31" t="str">
        <f aca="false">IF(A562&lt;&gt;"", IF(COUNT(G562:H562)=2, SUM(G562:H562), "No"), "")</f>
        <v>No</v>
      </c>
      <c r="N562" s="31" t="str">
        <f aca="false">Table1[[#This Row],[Club]]&amp;":"&amp;Table1[[#Headers],[Male]]</f>
        <v>:Male</v>
      </c>
      <c r="Z562" s="25" t="str">
        <f aca="false">IF(P562&lt;&gt;"", IF(COUNT(V562:Y562)=4, SUM(V562:Y562), "No"), "")</f>
        <v/>
      </c>
      <c r="AA562" s="25" t="str">
        <f aca="false">IF(P562&lt;&gt;"", IF(COUNT(V562:X562)=3, SUM(V562:X562), "No"), "")</f>
        <v/>
      </c>
      <c r="AB562" s="25" t="str">
        <f aca="false">IF(P562&lt;&gt;"", IF(COUNT(V562:W562)=2, SUM(V562:W562), "No"), "")</f>
        <v/>
      </c>
    </row>
    <row r="563" customFormat="false" ht="15" hidden="false" customHeight="false" outlineLevel="0" collapsed="false">
      <c r="A563" s="22" t="n">
        <v>562</v>
      </c>
      <c r="B563" s="22" t="str">
        <f aca="false">IFERROR(VLOOKUP($A$1&amp;":"&amp;A563,'Finish order'!C:K,6,FALSE()),"")</f>
        <v/>
      </c>
      <c r="C563" s="22" t="str">
        <f aca="false">IFERROR(VLOOKUP(A$1&amp;":"&amp;A563,'Finish order'!$C:$K,9,FALSE()),"")</f>
        <v/>
      </c>
      <c r="D563" s="22" t="str">
        <f aca="false">IFERROR(VLOOKUP(A$1&amp;":"&amp;A563,'Finish order'!$C:$K,7,FALSE()),"")</f>
        <v/>
      </c>
      <c r="E563" s="30" t="str">
        <f aca="false">IFERROR(VLOOKUP($A$1&amp;":"&amp;A563,'Finish order'!C:K,5,FALSE()),"")</f>
        <v/>
      </c>
      <c r="F563" s="22" t="str">
        <f aca="false">IFERROR(VLOOKUP($A$1&amp;":"&amp;A563,'Finish order'!C:K,4,FALSE()),"")</f>
        <v/>
      </c>
      <c r="G563" s="22" t="str">
        <f aca="false" t="array" ref="G563:G563">IFERROR(SMALL(IF($D$2:$D1472=D563,$A$2:$A$911*1.001),1),"")</f>
        <v/>
      </c>
      <c r="H563" s="22" t="str">
        <f aca="false" t="array" ref="H563:H563">IFERROR(SMALL(IF($D$2:$D1472=D563,$A$2:$A$911*1.0001),2),"")</f>
        <v/>
      </c>
      <c r="I563" s="22" t="str">
        <f aca="false" t="array" ref="I563:I563">IFERROR(SMALL(IF($D$2:$D1472=D563,$A$2:$A$911*1.00001),3),"")</f>
        <v/>
      </c>
      <c r="J563" s="22" t="str">
        <f aca="false" t="array" ref="J563:J563">IFERROR(SMALL(IF($D$2:$D1472=D563,$A$2:$A$911*1.000001),4),"")</f>
        <v/>
      </c>
      <c r="K563" s="31" t="str">
        <f aca="false">IF(A563&lt;&gt;"", IF(COUNT(G563:J563)=4, SUM(G563:J563), "No"), "")</f>
        <v>No</v>
      </c>
      <c r="L563" s="31" t="str">
        <f aca="false">IF(A563&lt;&gt;"", IF(COUNT(G563:I563)=3, SUM(G563:I563), "No"), "")</f>
        <v>No</v>
      </c>
      <c r="M563" s="31" t="str">
        <f aca="false">IF(A563&lt;&gt;"", IF(COUNT(G563:H563)=2, SUM(G563:H563), "No"), "")</f>
        <v>No</v>
      </c>
      <c r="N563" s="31" t="str">
        <f aca="false">Table1[[#This Row],[Club]]&amp;":"&amp;Table1[[#Headers],[Male]]</f>
        <v>:Male</v>
      </c>
      <c r="Z563" s="25" t="str">
        <f aca="false">IF(P563&lt;&gt;"", IF(COUNT(V563:Y563)=4, SUM(V563:Y563), "No"), "")</f>
        <v/>
      </c>
      <c r="AA563" s="25" t="str">
        <f aca="false">IF(P563&lt;&gt;"", IF(COUNT(V563:X563)=3, SUM(V563:X563), "No"), "")</f>
        <v/>
      </c>
      <c r="AB563" s="25" t="str">
        <f aca="false">IF(P563&lt;&gt;"", IF(COUNT(V563:W563)=2, SUM(V563:W563), "No"), "")</f>
        <v/>
      </c>
    </row>
    <row r="564" customFormat="false" ht="15" hidden="false" customHeight="false" outlineLevel="0" collapsed="false">
      <c r="A564" s="22" t="n">
        <v>563</v>
      </c>
      <c r="B564" s="22" t="str">
        <f aca="false">IFERROR(VLOOKUP($A$1&amp;":"&amp;A564,'Finish order'!C:K,6,FALSE()),"")</f>
        <v/>
      </c>
      <c r="C564" s="22" t="str">
        <f aca="false">IFERROR(VLOOKUP(A$1&amp;":"&amp;A564,'Finish order'!$C:$K,9,FALSE()),"")</f>
        <v/>
      </c>
      <c r="D564" s="22" t="str">
        <f aca="false">IFERROR(VLOOKUP(A$1&amp;":"&amp;A564,'Finish order'!$C:$K,7,FALSE()),"")</f>
        <v/>
      </c>
      <c r="E564" s="30" t="str">
        <f aca="false">IFERROR(VLOOKUP($A$1&amp;":"&amp;A564,'Finish order'!C:K,5,FALSE()),"")</f>
        <v/>
      </c>
      <c r="F564" s="22" t="str">
        <f aca="false">IFERROR(VLOOKUP($A$1&amp;":"&amp;A564,'Finish order'!C:K,4,FALSE()),"")</f>
        <v/>
      </c>
      <c r="G564" s="22" t="str">
        <f aca="false" t="array" ref="G564:G564">IFERROR(SMALL(IF($D$2:$D1473=D564,$A$2:$A$911*1.001),1),"")</f>
        <v/>
      </c>
      <c r="H564" s="22" t="str">
        <f aca="false" t="array" ref="H564:H564">IFERROR(SMALL(IF($D$2:$D1473=D564,$A$2:$A$911*1.0001),2),"")</f>
        <v/>
      </c>
      <c r="I564" s="22" t="str">
        <f aca="false" t="array" ref="I564:I564">IFERROR(SMALL(IF($D$2:$D1473=D564,$A$2:$A$911*1.00001),3),"")</f>
        <v/>
      </c>
      <c r="J564" s="22" t="str">
        <f aca="false" t="array" ref="J564:J564">IFERROR(SMALL(IF($D$2:$D1473=D564,$A$2:$A$911*1.000001),4),"")</f>
        <v/>
      </c>
      <c r="K564" s="31" t="str">
        <f aca="false">IF(A564&lt;&gt;"", IF(COUNT(G564:J564)=4, SUM(G564:J564), "No"), "")</f>
        <v>No</v>
      </c>
      <c r="L564" s="31" t="str">
        <f aca="false">IF(A564&lt;&gt;"", IF(COUNT(G564:I564)=3, SUM(G564:I564), "No"), "")</f>
        <v>No</v>
      </c>
      <c r="M564" s="31" t="str">
        <f aca="false">IF(A564&lt;&gt;"", IF(COUNT(G564:H564)=2, SUM(G564:H564), "No"), "")</f>
        <v>No</v>
      </c>
      <c r="N564" s="31" t="str">
        <f aca="false">Table1[[#This Row],[Club]]&amp;":"&amp;Table1[[#Headers],[Male]]</f>
        <v>:Male</v>
      </c>
      <c r="Z564" s="25" t="str">
        <f aca="false">IF(P564&lt;&gt;"", IF(COUNT(V564:Y564)=4, SUM(V564:Y564), "No"), "")</f>
        <v/>
      </c>
      <c r="AA564" s="25" t="str">
        <f aca="false">IF(P564&lt;&gt;"", IF(COUNT(V564:X564)=3, SUM(V564:X564), "No"), "")</f>
        <v/>
      </c>
      <c r="AB564" s="25" t="str">
        <f aca="false">IF(P564&lt;&gt;"", IF(COUNT(V564:W564)=2, SUM(V564:W564), "No"), "")</f>
        <v/>
      </c>
    </row>
    <row r="565" customFormat="false" ht="15" hidden="false" customHeight="false" outlineLevel="0" collapsed="false">
      <c r="A565" s="22" t="n">
        <v>564</v>
      </c>
      <c r="B565" s="22" t="str">
        <f aca="false">IFERROR(VLOOKUP($A$1&amp;":"&amp;A565,'Finish order'!C:K,6,FALSE()),"")</f>
        <v/>
      </c>
      <c r="C565" s="22" t="str">
        <f aca="false">IFERROR(VLOOKUP(A$1&amp;":"&amp;A565,'Finish order'!$C:$K,9,FALSE()),"")</f>
        <v/>
      </c>
      <c r="D565" s="22" t="str">
        <f aca="false">IFERROR(VLOOKUP(A$1&amp;":"&amp;A565,'Finish order'!$C:$K,7,FALSE()),"")</f>
        <v/>
      </c>
      <c r="E565" s="30" t="str">
        <f aca="false">IFERROR(VLOOKUP($A$1&amp;":"&amp;A565,'Finish order'!C:K,5,FALSE()),"")</f>
        <v/>
      </c>
      <c r="F565" s="22" t="str">
        <f aca="false">IFERROR(VLOOKUP($A$1&amp;":"&amp;A565,'Finish order'!C:K,4,FALSE()),"")</f>
        <v/>
      </c>
      <c r="G565" s="22" t="str">
        <f aca="false" t="array" ref="G565:G565">IFERROR(SMALL(IF($D$2:$D1474=D565,$A$2:$A$911*1.001),1),"")</f>
        <v/>
      </c>
      <c r="H565" s="22" t="str">
        <f aca="false" t="array" ref="H565:H565">IFERROR(SMALL(IF($D$2:$D1474=D565,$A$2:$A$911*1.0001),2),"")</f>
        <v/>
      </c>
      <c r="I565" s="22" t="str">
        <f aca="false" t="array" ref="I565:I565">IFERROR(SMALL(IF($D$2:$D1474=D565,$A$2:$A$911*1.00001),3),"")</f>
        <v/>
      </c>
      <c r="J565" s="22" t="str">
        <f aca="false" t="array" ref="J565:J565">IFERROR(SMALL(IF($D$2:$D1474=D565,$A$2:$A$911*1.000001),4),"")</f>
        <v/>
      </c>
      <c r="K565" s="31" t="str">
        <f aca="false">IF(A565&lt;&gt;"", IF(COUNT(G565:J565)=4, SUM(G565:J565), "No"), "")</f>
        <v>No</v>
      </c>
      <c r="L565" s="31" t="str">
        <f aca="false">IF(A565&lt;&gt;"", IF(COUNT(G565:I565)=3, SUM(G565:I565), "No"), "")</f>
        <v>No</v>
      </c>
      <c r="M565" s="31" t="str">
        <f aca="false">IF(A565&lt;&gt;"", IF(COUNT(G565:H565)=2, SUM(G565:H565), "No"), "")</f>
        <v>No</v>
      </c>
      <c r="N565" s="31" t="str">
        <f aca="false">Table1[[#This Row],[Club]]&amp;":"&amp;Table1[[#Headers],[Male]]</f>
        <v>:Male</v>
      </c>
      <c r="Z565" s="25" t="str">
        <f aca="false">IF(P565&lt;&gt;"", IF(COUNT(V565:Y565)=4, SUM(V565:Y565), "No"), "")</f>
        <v/>
      </c>
      <c r="AA565" s="25" t="str">
        <f aca="false">IF(P565&lt;&gt;"", IF(COUNT(V565:X565)=3, SUM(V565:X565), "No"), "")</f>
        <v/>
      </c>
      <c r="AB565" s="25" t="str">
        <f aca="false">IF(P565&lt;&gt;"", IF(COUNT(V565:W565)=2, SUM(V565:W565), "No"), "")</f>
        <v/>
      </c>
    </row>
    <row r="566" customFormat="false" ht="15" hidden="false" customHeight="false" outlineLevel="0" collapsed="false">
      <c r="A566" s="22" t="n">
        <v>565</v>
      </c>
      <c r="B566" s="22" t="str">
        <f aca="false">IFERROR(VLOOKUP($A$1&amp;":"&amp;A566,'Finish order'!C:K,6,FALSE()),"")</f>
        <v/>
      </c>
      <c r="C566" s="22" t="str">
        <f aca="false">IFERROR(VLOOKUP(A$1&amp;":"&amp;A566,'Finish order'!$C:$K,9,FALSE()),"")</f>
        <v/>
      </c>
      <c r="D566" s="22" t="str">
        <f aca="false">IFERROR(VLOOKUP(A$1&amp;":"&amp;A566,'Finish order'!$C:$K,7,FALSE()),"")</f>
        <v/>
      </c>
      <c r="E566" s="30" t="str">
        <f aca="false">IFERROR(VLOOKUP($A$1&amp;":"&amp;A566,'Finish order'!C:K,5,FALSE()),"")</f>
        <v/>
      </c>
      <c r="F566" s="22" t="str">
        <f aca="false">IFERROR(VLOOKUP($A$1&amp;":"&amp;A566,'Finish order'!C:K,4,FALSE()),"")</f>
        <v/>
      </c>
      <c r="G566" s="22" t="str">
        <f aca="false" t="array" ref="G566:G566">IFERROR(SMALL(IF($D$2:$D1475=D566,$A$2:$A$911*1.001),1),"")</f>
        <v/>
      </c>
      <c r="H566" s="22" t="str">
        <f aca="false" t="array" ref="H566:H566">IFERROR(SMALL(IF($D$2:$D1475=D566,$A$2:$A$911*1.0001),2),"")</f>
        <v/>
      </c>
      <c r="I566" s="22" t="str">
        <f aca="false" t="array" ref="I566:I566">IFERROR(SMALL(IF($D$2:$D1475=D566,$A$2:$A$911*1.00001),3),"")</f>
        <v/>
      </c>
      <c r="J566" s="22" t="str">
        <f aca="false" t="array" ref="J566:J566">IFERROR(SMALL(IF($D$2:$D1475=D566,$A$2:$A$911*1.000001),4),"")</f>
        <v/>
      </c>
      <c r="K566" s="31" t="str">
        <f aca="false">IF(A566&lt;&gt;"", IF(COUNT(G566:J566)=4, SUM(G566:J566), "No"), "")</f>
        <v>No</v>
      </c>
      <c r="L566" s="31" t="str">
        <f aca="false">IF(A566&lt;&gt;"", IF(COUNT(G566:I566)=3, SUM(G566:I566), "No"), "")</f>
        <v>No</v>
      </c>
      <c r="M566" s="31" t="str">
        <f aca="false">IF(A566&lt;&gt;"", IF(COUNT(G566:H566)=2, SUM(G566:H566), "No"), "")</f>
        <v>No</v>
      </c>
      <c r="N566" s="31" t="str">
        <f aca="false">Table1[[#This Row],[Club]]&amp;":"&amp;Table1[[#Headers],[Male]]</f>
        <v>:Male</v>
      </c>
      <c r="Z566" s="25" t="str">
        <f aca="false">IF(P566&lt;&gt;"", IF(COUNT(V566:Y566)=4, SUM(V566:Y566), "No"), "")</f>
        <v/>
      </c>
      <c r="AA566" s="25" t="str">
        <f aca="false">IF(P566&lt;&gt;"", IF(COUNT(V566:X566)=3, SUM(V566:X566), "No"), "")</f>
        <v/>
      </c>
      <c r="AB566" s="25" t="str">
        <f aca="false">IF(P566&lt;&gt;"", IF(COUNT(V566:W566)=2, SUM(V566:W566), "No"), "")</f>
        <v/>
      </c>
    </row>
    <row r="567" customFormat="false" ht="15" hidden="false" customHeight="false" outlineLevel="0" collapsed="false">
      <c r="A567" s="22" t="n">
        <v>566</v>
      </c>
      <c r="B567" s="22" t="str">
        <f aca="false">IFERROR(VLOOKUP($A$1&amp;":"&amp;A567,'Finish order'!C:K,6,FALSE()),"")</f>
        <v/>
      </c>
      <c r="C567" s="22" t="str">
        <f aca="false">IFERROR(VLOOKUP(A$1&amp;":"&amp;A567,'Finish order'!$C:$K,9,FALSE()),"")</f>
        <v/>
      </c>
      <c r="D567" s="22" t="str">
        <f aca="false">IFERROR(VLOOKUP(A$1&amp;":"&amp;A567,'Finish order'!$C:$K,7,FALSE()),"")</f>
        <v/>
      </c>
      <c r="E567" s="30" t="str">
        <f aca="false">IFERROR(VLOOKUP($A$1&amp;":"&amp;A567,'Finish order'!C:K,5,FALSE()),"")</f>
        <v/>
      </c>
      <c r="F567" s="22" t="str">
        <f aca="false">IFERROR(VLOOKUP($A$1&amp;":"&amp;A567,'Finish order'!C:K,4,FALSE()),"")</f>
        <v/>
      </c>
      <c r="G567" s="22" t="str">
        <f aca="false" t="array" ref="G567:G567">IFERROR(SMALL(IF($D$2:$D1476=D567,$A$2:$A$911*1.001),1),"")</f>
        <v/>
      </c>
      <c r="H567" s="22" t="str">
        <f aca="false" t="array" ref="H567:H567">IFERROR(SMALL(IF($D$2:$D1476=D567,$A$2:$A$911*1.0001),2),"")</f>
        <v/>
      </c>
      <c r="I567" s="22" t="str">
        <f aca="false" t="array" ref="I567:I567">IFERROR(SMALL(IF($D$2:$D1476=D567,$A$2:$A$911*1.00001),3),"")</f>
        <v/>
      </c>
      <c r="J567" s="22" t="str">
        <f aca="false" t="array" ref="J567:J567">IFERROR(SMALL(IF($D$2:$D1476=D567,$A$2:$A$911*1.000001),4),"")</f>
        <v/>
      </c>
      <c r="K567" s="31" t="str">
        <f aca="false">IF(A567&lt;&gt;"", IF(COUNT(G567:J567)=4, SUM(G567:J567), "No"), "")</f>
        <v>No</v>
      </c>
      <c r="L567" s="31" t="str">
        <f aca="false">IF(A567&lt;&gt;"", IF(COUNT(G567:I567)=3, SUM(G567:I567), "No"), "")</f>
        <v>No</v>
      </c>
      <c r="M567" s="31" t="str">
        <f aca="false">IF(A567&lt;&gt;"", IF(COUNT(G567:H567)=2, SUM(G567:H567), "No"), "")</f>
        <v>No</v>
      </c>
      <c r="N567" s="31" t="str">
        <f aca="false">Table1[[#This Row],[Club]]&amp;":"&amp;Table1[[#Headers],[Male]]</f>
        <v>:Male</v>
      </c>
      <c r="Z567" s="25" t="str">
        <f aca="false">IF(P567&lt;&gt;"", IF(COUNT(V567:Y567)=4, SUM(V567:Y567), "No"), "")</f>
        <v/>
      </c>
      <c r="AA567" s="25" t="str">
        <f aca="false">IF(P567&lt;&gt;"", IF(COUNT(V567:X567)=3, SUM(V567:X567), "No"), "")</f>
        <v/>
      </c>
      <c r="AB567" s="25" t="str">
        <f aca="false">IF(P567&lt;&gt;"", IF(COUNT(V567:W567)=2, SUM(V567:W567), "No"), "")</f>
        <v/>
      </c>
    </row>
    <row r="568" customFormat="false" ht="15" hidden="false" customHeight="false" outlineLevel="0" collapsed="false">
      <c r="A568" s="22" t="n">
        <v>567</v>
      </c>
      <c r="B568" s="22" t="str">
        <f aca="false">IFERROR(VLOOKUP($A$1&amp;":"&amp;A568,'Finish order'!C:K,6,FALSE()),"")</f>
        <v/>
      </c>
      <c r="C568" s="22" t="str">
        <f aca="false">IFERROR(VLOOKUP(A$1&amp;":"&amp;A568,'Finish order'!$C:$K,9,FALSE()),"")</f>
        <v/>
      </c>
      <c r="D568" s="22" t="str">
        <f aca="false">IFERROR(VLOOKUP(A$1&amp;":"&amp;A568,'Finish order'!$C:$K,7,FALSE()),"")</f>
        <v/>
      </c>
      <c r="E568" s="30" t="str">
        <f aca="false">IFERROR(VLOOKUP($A$1&amp;":"&amp;A568,'Finish order'!C:K,5,FALSE()),"")</f>
        <v/>
      </c>
      <c r="F568" s="22" t="str">
        <f aca="false">IFERROR(VLOOKUP($A$1&amp;":"&amp;A568,'Finish order'!C:K,4,FALSE()),"")</f>
        <v/>
      </c>
      <c r="G568" s="22" t="str">
        <f aca="false" t="array" ref="G568:G568">IFERROR(SMALL(IF($D$2:$D1477=D568,$A$2:$A$911*1.001),1),"")</f>
        <v/>
      </c>
      <c r="H568" s="22" t="str">
        <f aca="false" t="array" ref="H568:H568">IFERROR(SMALL(IF($D$2:$D1477=D568,$A$2:$A$911*1.0001),2),"")</f>
        <v/>
      </c>
      <c r="I568" s="22" t="str">
        <f aca="false" t="array" ref="I568:I568">IFERROR(SMALL(IF($D$2:$D1477=D568,$A$2:$A$911*1.00001),3),"")</f>
        <v/>
      </c>
      <c r="J568" s="22" t="str">
        <f aca="false" t="array" ref="J568:J568">IFERROR(SMALL(IF($D$2:$D1477=D568,$A$2:$A$911*1.000001),4),"")</f>
        <v/>
      </c>
      <c r="K568" s="31" t="str">
        <f aca="false">IF(A568&lt;&gt;"", IF(COUNT(G568:J568)=4, SUM(G568:J568), "No"), "")</f>
        <v>No</v>
      </c>
      <c r="L568" s="31" t="str">
        <f aca="false">IF(A568&lt;&gt;"", IF(COUNT(G568:I568)=3, SUM(G568:I568), "No"), "")</f>
        <v>No</v>
      </c>
      <c r="M568" s="31" t="str">
        <f aca="false">IF(A568&lt;&gt;"", IF(COUNT(G568:H568)=2, SUM(G568:H568), "No"), "")</f>
        <v>No</v>
      </c>
      <c r="N568" s="31" t="str">
        <f aca="false">Table1[[#This Row],[Club]]&amp;":"&amp;Table1[[#Headers],[Male]]</f>
        <v>:Male</v>
      </c>
      <c r="Z568" s="25" t="str">
        <f aca="false">IF(P568&lt;&gt;"", IF(COUNT(V568:Y568)=4, SUM(V568:Y568), "No"), "")</f>
        <v/>
      </c>
      <c r="AA568" s="25" t="str">
        <f aca="false">IF(P568&lt;&gt;"", IF(COUNT(V568:X568)=3, SUM(V568:X568), "No"), "")</f>
        <v/>
      </c>
      <c r="AB568" s="25" t="str">
        <f aca="false">IF(P568&lt;&gt;"", IF(COUNT(V568:W568)=2, SUM(V568:W568), "No"), "")</f>
        <v/>
      </c>
    </row>
    <row r="569" customFormat="false" ht="15" hidden="false" customHeight="false" outlineLevel="0" collapsed="false">
      <c r="A569" s="22" t="n">
        <v>568</v>
      </c>
      <c r="B569" s="22" t="str">
        <f aca="false">IFERROR(VLOOKUP($A$1&amp;":"&amp;A569,'Finish order'!C:K,6,FALSE()),"")</f>
        <v/>
      </c>
      <c r="C569" s="22" t="str">
        <f aca="false">IFERROR(VLOOKUP(A$1&amp;":"&amp;A569,'Finish order'!$C:$K,9,FALSE()),"")</f>
        <v/>
      </c>
      <c r="D569" s="22" t="str">
        <f aca="false">IFERROR(VLOOKUP(A$1&amp;":"&amp;A569,'Finish order'!$C:$K,7,FALSE()),"")</f>
        <v/>
      </c>
      <c r="E569" s="30" t="str">
        <f aca="false">IFERROR(VLOOKUP($A$1&amp;":"&amp;A569,'Finish order'!C:K,5,FALSE()),"")</f>
        <v/>
      </c>
      <c r="F569" s="22" t="str">
        <f aca="false">IFERROR(VLOOKUP($A$1&amp;":"&amp;A569,'Finish order'!C:K,4,FALSE()),"")</f>
        <v/>
      </c>
      <c r="G569" s="22" t="str">
        <f aca="false" t="array" ref="G569:G569">IFERROR(SMALL(IF($D$2:$D1478=D569,$A$2:$A$911*1.001),1),"")</f>
        <v/>
      </c>
      <c r="H569" s="22" t="str">
        <f aca="false" t="array" ref="H569:H569">IFERROR(SMALL(IF($D$2:$D1478=D569,$A$2:$A$911*1.0001),2),"")</f>
        <v/>
      </c>
      <c r="I569" s="22" t="str">
        <f aca="false" t="array" ref="I569:I569">IFERROR(SMALL(IF($D$2:$D1478=D569,$A$2:$A$911*1.00001),3),"")</f>
        <v/>
      </c>
      <c r="J569" s="22" t="str">
        <f aca="false" t="array" ref="J569:J569">IFERROR(SMALL(IF($D$2:$D1478=D569,$A$2:$A$911*1.000001),4),"")</f>
        <v/>
      </c>
      <c r="K569" s="31" t="str">
        <f aca="false">IF(A569&lt;&gt;"", IF(COUNT(G569:J569)=4, SUM(G569:J569), "No"), "")</f>
        <v>No</v>
      </c>
      <c r="L569" s="31" t="str">
        <f aca="false">IF(A569&lt;&gt;"", IF(COUNT(G569:I569)=3, SUM(G569:I569), "No"), "")</f>
        <v>No</v>
      </c>
      <c r="M569" s="31" t="str">
        <f aca="false">IF(A569&lt;&gt;"", IF(COUNT(G569:H569)=2, SUM(G569:H569), "No"), "")</f>
        <v>No</v>
      </c>
      <c r="N569" s="31" t="str">
        <f aca="false">Table1[[#This Row],[Club]]&amp;":"&amp;Table1[[#Headers],[Male]]</f>
        <v>:Male</v>
      </c>
      <c r="Z569" s="25" t="str">
        <f aca="false">IF(P569&lt;&gt;"", IF(COUNT(V569:Y569)=4, SUM(V569:Y569), "No"), "")</f>
        <v/>
      </c>
      <c r="AA569" s="25" t="str">
        <f aca="false">IF(P569&lt;&gt;"", IF(COUNT(V569:X569)=3, SUM(V569:X569), "No"), "")</f>
        <v/>
      </c>
      <c r="AB569" s="25" t="str">
        <f aca="false">IF(P569&lt;&gt;"", IF(COUNT(V569:W569)=2, SUM(V569:W569), "No"), "")</f>
        <v/>
      </c>
    </row>
    <row r="570" customFormat="false" ht="15" hidden="false" customHeight="false" outlineLevel="0" collapsed="false">
      <c r="A570" s="22" t="n">
        <v>569</v>
      </c>
      <c r="B570" s="22" t="str">
        <f aca="false">IFERROR(VLOOKUP($A$1&amp;":"&amp;A570,'Finish order'!C:K,6,FALSE()),"")</f>
        <v/>
      </c>
      <c r="C570" s="22" t="str">
        <f aca="false">IFERROR(VLOOKUP(A$1&amp;":"&amp;A570,'Finish order'!$C:$K,9,FALSE()),"")</f>
        <v/>
      </c>
      <c r="D570" s="22" t="str">
        <f aca="false">IFERROR(VLOOKUP(A$1&amp;":"&amp;A570,'Finish order'!$C:$K,7,FALSE()),"")</f>
        <v/>
      </c>
      <c r="E570" s="30" t="str">
        <f aca="false">IFERROR(VLOOKUP($A$1&amp;":"&amp;A570,'Finish order'!C:K,5,FALSE()),"")</f>
        <v/>
      </c>
      <c r="F570" s="22" t="str">
        <f aca="false">IFERROR(VLOOKUP($A$1&amp;":"&amp;A570,'Finish order'!C:K,4,FALSE()),"")</f>
        <v/>
      </c>
      <c r="G570" s="22" t="str">
        <f aca="false" t="array" ref="G570:G570">IFERROR(SMALL(IF($D$2:$D1479=D570,$A$2:$A$911*1.001),1),"")</f>
        <v/>
      </c>
      <c r="H570" s="22" t="str">
        <f aca="false" t="array" ref="H570:H570">IFERROR(SMALL(IF($D$2:$D1479=D570,$A$2:$A$911*1.0001),2),"")</f>
        <v/>
      </c>
      <c r="I570" s="22" t="str">
        <f aca="false" t="array" ref="I570:I570">IFERROR(SMALL(IF($D$2:$D1479=D570,$A$2:$A$911*1.00001),3),"")</f>
        <v/>
      </c>
      <c r="J570" s="22" t="str">
        <f aca="false" t="array" ref="J570:J570">IFERROR(SMALL(IF($D$2:$D1479=D570,$A$2:$A$911*1.000001),4),"")</f>
        <v/>
      </c>
      <c r="K570" s="31" t="str">
        <f aca="false">IF(A570&lt;&gt;"", IF(COUNT(G570:J570)=4, SUM(G570:J570), "No"), "")</f>
        <v>No</v>
      </c>
      <c r="L570" s="31" t="str">
        <f aca="false">IF(A570&lt;&gt;"", IF(COUNT(G570:I570)=3, SUM(G570:I570), "No"), "")</f>
        <v>No</v>
      </c>
      <c r="M570" s="31" t="str">
        <f aca="false">IF(A570&lt;&gt;"", IF(COUNT(G570:H570)=2, SUM(G570:H570), "No"), "")</f>
        <v>No</v>
      </c>
      <c r="N570" s="31" t="str">
        <f aca="false">Table1[[#This Row],[Club]]&amp;":"&amp;Table1[[#Headers],[Male]]</f>
        <v>:Male</v>
      </c>
      <c r="Z570" s="25" t="str">
        <f aca="false">IF(P570&lt;&gt;"", IF(COUNT(V570:Y570)=4, SUM(V570:Y570), "No"), "")</f>
        <v/>
      </c>
      <c r="AA570" s="25" t="str">
        <f aca="false">IF(P570&lt;&gt;"", IF(COUNT(V570:X570)=3, SUM(V570:X570), "No"), "")</f>
        <v/>
      </c>
      <c r="AB570" s="25" t="str">
        <f aca="false">IF(P570&lt;&gt;"", IF(COUNT(V570:W570)=2, SUM(V570:W570), "No"), "")</f>
        <v/>
      </c>
    </row>
    <row r="571" customFormat="false" ht="15" hidden="false" customHeight="false" outlineLevel="0" collapsed="false">
      <c r="A571" s="22" t="n">
        <v>570</v>
      </c>
      <c r="B571" s="22" t="str">
        <f aca="false">IFERROR(VLOOKUP($A$1&amp;":"&amp;A571,'Finish order'!C:K,6,FALSE()),"")</f>
        <v/>
      </c>
      <c r="C571" s="22" t="str">
        <f aca="false">IFERROR(VLOOKUP(A$1&amp;":"&amp;A571,'Finish order'!$C:$K,9,FALSE()),"")</f>
        <v/>
      </c>
      <c r="D571" s="22" t="str">
        <f aca="false">IFERROR(VLOOKUP(A$1&amp;":"&amp;A571,'Finish order'!$C:$K,7,FALSE()),"")</f>
        <v/>
      </c>
      <c r="E571" s="30" t="str">
        <f aca="false">IFERROR(VLOOKUP($A$1&amp;":"&amp;A571,'Finish order'!C:K,5,FALSE()),"")</f>
        <v/>
      </c>
      <c r="F571" s="22" t="str">
        <f aca="false">IFERROR(VLOOKUP($A$1&amp;":"&amp;A571,'Finish order'!C:K,4,FALSE()),"")</f>
        <v/>
      </c>
      <c r="G571" s="22" t="str">
        <f aca="false" t="array" ref="G571:G571">IFERROR(SMALL(IF($D$2:$D1480=D571,$A$2:$A$911*1.001),1),"")</f>
        <v/>
      </c>
      <c r="H571" s="22" t="str">
        <f aca="false" t="array" ref="H571:H571">IFERROR(SMALL(IF($D$2:$D1480=D571,$A$2:$A$911*1.0001),2),"")</f>
        <v/>
      </c>
      <c r="I571" s="22" t="str">
        <f aca="false" t="array" ref="I571:I571">IFERROR(SMALL(IF($D$2:$D1480=D571,$A$2:$A$911*1.00001),3),"")</f>
        <v/>
      </c>
      <c r="J571" s="22" t="str">
        <f aca="false" t="array" ref="J571:J571">IFERROR(SMALL(IF($D$2:$D1480=D571,$A$2:$A$911*1.000001),4),"")</f>
        <v/>
      </c>
      <c r="K571" s="31" t="str">
        <f aca="false">IF(A571&lt;&gt;"", IF(COUNT(G571:J571)=4, SUM(G571:J571), "No"), "")</f>
        <v>No</v>
      </c>
      <c r="L571" s="31" t="str">
        <f aca="false">IF(A571&lt;&gt;"", IF(COUNT(G571:I571)=3, SUM(G571:I571), "No"), "")</f>
        <v>No</v>
      </c>
      <c r="M571" s="31" t="str">
        <f aca="false">IF(A571&lt;&gt;"", IF(COUNT(G571:H571)=2, SUM(G571:H571), "No"), "")</f>
        <v>No</v>
      </c>
      <c r="N571" s="31" t="str">
        <f aca="false">Table1[[#This Row],[Club]]&amp;":"&amp;Table1[[#Headers],[Male]]</f>
        <v>:Male</v>
      </c>
      <c r="Z571" s="25" t="str">
        <f aca="false">IF(P571&lt;&gt;"", IF(COUNT(V571:Y571)=4, SUM(V571:Y571), "No"), "")</f>
        <v/>
      </c>
      <c r="AA571" s="25" t="str">
        <f aca="false">IF(P571&lt;&gt;"", IF(COUNT(V571:X571)=3, SUM(V571:X571), "No"), "")</f>
        <v/>
      </c>
      <c r="AB571" s="25" t="str">
        <f aca="false">IF(P571&lt;&gt;"", IF(COUNT(V571:W571)=2, SUM(V571:W571), "No"), "")</f>
        <v/>
      </c>
    </row>
    <row r="572" customFormat="false" ht="15" hidden="false" customHeight="false" outlineLevel="0" collapsed="false">
      <c r="A572" s="22" t="n">
        <v>571</v>
      </c>
      <c r="B572" s="22" t="str">
        <f aca="false">IFERROR(VLOOKUP($A$1&amp;":"&amp;A572,'Finish order'!C:K,6,FALSE()),"")</f>
        <v/>
      </c>
      <c r="C572" s="22" t="str">
        <f aca="false">IFERROR(VLOOKUP(A$1&amp;":"&amp;A572,'Finish order'!$C:$K,9,FALSE()),"")</f>
        <v/>
      </c>
      <c r="D572" s="22" t="str">
        <f aca="false">IFERROR(VLOOKUP(A$1&amp;":"&amp;A572,'Finish order'!$C:$K,7,FALSE()),"")</f>
        <v/>
      </c>
      <c r="E572" s="30" t="str">
        <f aca="false">IFERROR(VLOOKUP($A$1&amp;":"&amp;A572,'Finish order'!C:K,5,FALSE()),"")</f>
        <v/>
      </c>
      <c r="F572" s="22" t="str">
        <f aca="false">IFERROR(VLOOKUP($A$1&amp;":"&amp;A572,'Finish order'!C:K,4,FALSE()),"")</f>
        <v/>
      </c>
      <c r="G572" s="22" t="str">
        <f aca="false" t="array" ref="G572:G572">IFERROR(SMALL(IF($D$2:$D1481=D572,$A$2:$A$911*1.001),1),"")</f>
        <v/>
      </c>
      <c r="H572" s="22" t="str">
        <f aca="false" t="array" ref="H572:H572">IFERROR(SMALL(IF($D$2:$D1481=D572,$A$2:$A$911*1.0001),2),"")</f>
        <v/>
      </c>
      <c r="I572" s="22" t="str">
        <f aca="false" t="array" ref="I572:I572">IFERROR(SMALL(IF($D$2:$D1481=D572,$A$2:$A$911*1.00001),3),"")</f>
        <v/>
      </c>
      <c r="J572" s="22" t="str">
        <f aca="false" t="array" ref="J572:J572">IFERROR(SMALL(IF($D$2:$D1481=D572,$A$2:$A$911*1.000001),4),"")</f>
        <v/>
      </c>
      <c r="K572" s="31" t="str">
        <f aca="false">IF(A572&lt;&gt;"", IF(COUNT(G572:J572)=4, SUM(G572:J572), "No"), "")</f>
        <v>No</v>
      </c>
      <c r="L572" s="31" t="str">
        <f aca="false">IF(A572&lt;&gt;"", IF(COUNT(G572:I572)=3, SUM(G572:I572), "No"), "")</f>
        <v>No</v>
      </c>
      <c r="M572" s="31" t="str">
        <f aca="false">IF(A572&lt;&gt;"", IF(COUNT(G572:H572)=2, SUM(G572:H572), "No"), "")</f>
        <v>No</v>
      </c>
      <c r="N572" s="31" t="str">
        <f aca="false">Table1[[#This Row],[Club]]&amp;":"&amp;Table1[[#Headers],[Male]]</f>
        <v>:Male</v>
      </c>
      <c r="Z572" s="25" t="str">
        <f aca="false">IF(P572&lt;&gt;"", IF(COUNT(V572:Y572)=4, SUM(V572:Y572), "No"), "")</f>
        <v/>
      </c>
      <c r="AA572" s="25" t="str">
        <f aca="false">IF(P572&lt;&gt;"", IF(COUNT(V572:X572)=3, SUM(V572:X572), "No"), "")</f>
        <v/>
      </c>
      <c r="AB572" s="25" t="str">
        <f aca="false">IF(P572&lt;&gt;"", IF(COUNT(V572:W572)=2, SUM(V572:W572), "No"), "")</f>
        <v/>
      </c>
    </row>
    <row r="573" customFormat="false" ht="15" hidden="false" customHeight="false" outlineLevel="0" collapsed="false">
      <c r="A573" s="22" t="n">
        <v>572</v>
      </c>
      <c r="B573" s="22" t="str">
        <f aca="false">IFERROR(VLOOKUP($A$1&amp;":"&amp;A573,'Finish order'!C:K,6,FALSE()),"")</f>
        <v/>
      </c>
      <c r="C573" s="22" t="str">
        <f aca="false">IFERROR(VLOOKUP(A$1&amp;":"&amp;A573,'Finish order'!$C:$K,9,FALSE()),"")</f>
        <v/>
      </c>
      <c r="D573" s="22" t="str">
        <f aca="false">IFERROR(VLOOKUP(A$1&amp;":"&amp;A573,'Finish order'!$C:$K,7,FALSE()),"")</f>
        <v/>
      </c>
      <c r="E573" s="30" t="str">
        <f aca="false">IFERROR(VLOOKUP($A$1&amp;":"&amp;A573,'Finish order'!C:K,5,FALSE()),"")</f>
        <v/>
      </c>
      <c r="F573" s="22" t="str">
        <f aca="false">IFERROR(VLOOKUP($A$1&amp;":"&amp;A573,'Finish order'!C:K,4,FALSE()),"")</f>
        <v/>
      </c>
      <c r="G573" s="22" t="str">
        <f aca="false" t="array" ref="G573:G573">IFERROR(SMALL(IF($D$2:$D1482=D573,$A$2:$A$911*1.001),1),"")</f>
        <v/>
      </c>
      <c r="H573" s="22" t="str">
        <f aca="false" t="array" ref="H573:H573">IFERROR(SMALL(IF($D$2:$D1482=D573,$A$2:$A$911*1.0001),2),"")</f>
        <v/>
      </c>
      <c r="I573" s="22" t="str">
        <f aca="false" t="array" ref="I573:I573">IFERROR(SMALL(IF($D$2:$D1482=D573,$A$2:$A$911*1.00001),3),"")</f>
        <v/>
      </c>
      <c r="J573" s="22" t="str">
        <f aca="false" t="array" ref="J573:J573">IFERROR(SMALL(IF($D$2:$D1482=D573,$A$2:$A$911*1.000001),4),"")</f>
        <v/>
      </c>
      <c r="K573" s="31" t="str">
        <f aca="false">IF(A573&lt;&gt;"", IF(COUNT(G573:J573)=4, SUM(G573:J573), "No"), "")</f>
        <v>No</v>
      </c>
      <c r="L573" s="31" t="str">
        <f aca="false">IF(A573&lt;&gt;"", IF(COUNT(G573:I573)=3, SUM(G573:I573), "No"), "")</f>
        <v>No</v>
      </c>
      <c r="M573" s="31" t="str">
        <f aca="false">IF(A573&lt;&gt;"", IF(COUNT(G573:H573)=2, SUM(G573:H573), "No"), "")</f>
        <v>No</v>
      </c>
      <c r="N573" s="31" t="str">
        <f aca="false">Table1[[#This Row],[Club]]&amp;":"&amp;Table1[[#Headers],[Male]]</f>
        <v>:Male</v>
      </c>
      <c r="Z573" s="25" t="str">
        <f aca="false">IF(P573&lt;&gt;"", IF(COUNT(V573:Y573)=4, SUM(V573:Y573), "No"), "")</f>
        <v/>
      </c>
      <c r="AA573" s="25" t="str">
        <f aca="false">IF(P573&lt;&gt;"", IF(COUNT(V573:X573)=3, SUM(V573:X573), "No"), "")</f>
        <v/>
      </c>
      <c r="AB573" s="25" t="str">
        <f aca="false">IF(P573&lt;&gt;"", IF(COUNT(V573:W573)=2, SUM(V573:W573), "No"), "")</f>
        <v/>
      </c>
    </row>
    <row r="574" customFormat="false" ht="15" hidden="false" customHeight="false" outlineLevel="0" collapsed="false">
      <c r="A574" s="22" t="n">
        <v>573</v>
      </c>
      <c r="B574" s="22" t="str">
        <f aca="false">IFERROR(VLOOKUP($A$1&amp;":"&amp;A574,'Finish order'!C:K,6,FALSE()),"")</f>
        <v/>
      </c>
      <c r="C574" s="22" t="str">
        <f aca="false">IFERROR(VLOOKUP(A$1&amp;":"&amp;A574,'Finish order'!$C:$K,9,FALSE()),"")</f>
        <v/>
      </c>
      <c r="D574" s="22" t="str">
        <f aca="false">IFERROR(VLOOKUP(A$1&amp;":"&amp;A574,'Finish order'!$C:$K,7,FALSE()),"")</f>
        <v/>
      </c>
      <c r="E574" s="30" t="str">
        <f aca="false">IFERROR(VLOOKUP($A$1&amp;":"&amp;A574,'Finish order'!C:K,5,FALSE()),"")</f>
        <v/>
      </c>
      <c r="F574" s="22" t="str">
        <f aca="false">IFERROR(VLOOKUP($A$1&amp;":"&amp;A574,'Finish order'!C:K,4,FALSE()),"")</f>
        <v/>
      </c>
      <c r="G574" s="22" t="str">
        <f aca="false" t="array" ref="G574:G574">IFERROR(SMALL(IF($D$2:$D1483=D574,$A$2:$A$911*1.001),1),"")</f>
        <v/>
      </c>
      <c r="H574" s="22" t="str">
        <f aca="false" t="array" ref="H574:H574">IFERROR(SMALL(IF($D$2:$D1483=D574,$A$2:$A$911*1.0001),2),"")</f>
        <v/>
      </c>
      <c r="I574" s="22" t="str">
        <f aca="false" t="array" ref="I574:I574">IFERROR(SMALL(IF($D$2:$D1483=D574,$A$2:$A$911*1.00001),3),"")</f>
        <v/>
      </c>
      <c r="J574" s="22" t="str">
        <f aca="false" t="array" ref="J574:J574">IFERROR(SMALL(IF($D$2:$D1483=D574,$A$2:$A$911*1.000001),4),"")</f>
        <v/>
      </c>
      <c r="K574" s="31" t="str">
        <f aca="false">IF(A574&lt;&gt;"", IF(COUNT(G574:J574)=4, SUM(G574:J574), "No"), "")</f>
        <v>No</v>
      </c>
      <c r="L574" s="31" t="str">
        <f aca="false">IF(A574&lt;&gt;"", IF(COUNT(G574:I574)=3, SUM(G574:I574), "No"), "")</f>
        <v>No</v>
      </c>
      <c r="M574" s="31" t="str">
        <f aca="false">IF(A574&lt;&gt;"", IF(COUNT(G574:H574)=2, SUM(G574:H574), "No"), "")</f>
        <v>No</v>
      </c>
      <c r="N574" s="31" t="str">
        <f aca="false">Table1[[#This Row],[Club]]&amp;":"&amp;Table1[[#Headers],[Male]]</f>
        <v>:Male</v>
      </c>
      <c r="Z574" s="25" t="str">
        <f aca="false">IF(P574&lt;&gt;"", IF(COUNT(V574:Y574)=4, SUM(V574:Y574), "No"), "")</f>
        <v/>
      </c>
      <c r="AA574" s="25" t="str">
        <f aca="false">IF(P574&lt;&gt;"", IF(COUNT(V574:X574)=3, SUM(V574:X574), "No"), "")</f>
        <v/>
      </c>
      <c r="AB574" s="25" t="str">
        <f aca="false">IF(P574&lt;&gt;"", IF(COUNT(V574:W574)=2, SUM(V574:W574), "No"), "")</f>
        <v/>
      </c>
    </row>
    <row r="575" customFormat="false" ht="15" hidden="false" customHeight="false" outlineLevel="0" collapsed="false">
      <c r="A575" s="22" t="n">
        <v>574</v>
      </c>
      <c r="B575" s="22" t="str">
        <f aca="false">IFERROR(VLOOKUP($A$1&amp;":"&amp;A575,'Finish order'!C:K,6,FALSE()),"")</f>
        <v/>
      </c>
      <c r="C575" s="22" t="str">
        <f aca="false">IFERROR(VLOOKUP(A$1&amp;":"&amp;A575,'Finish order'!$C:$K,9,FALSE()),"")</f>
        <v/>
      </c>
      <c r="D575" s="22" t="str">
        <f aca="false">IFERROR(VLOOKUP(A$1&amp;":"&amp;A575,'Finish order'!$C:$K,7,FALSE()),"")</f>
        <v/>
      </c>
      <c r="E575" s="30" t="str">
        <f aca="false">IFERROR(VLOOKUP($A$1&amp;":"&amp;A575,'Finish order'!C:K,5,FALSE()),"")</f>
        <v/>
      </c>
      <c r="F575" s="22" t="str">
        <f aca="false">IFERROR(VLOOKUP($A$1&amp;":"&amp;A575,'Finish order'!C:K,4,FALSE()),"")</f>
        <v/>
      </c>
      <c r="G575" s="22" t="str">
        <f aca="false" t="array" ref="G575:G575">IFERROR(SMALL(IF($D$2:$D1484=D575,$A$2:$A$911*1.001),1),"")</f>
        <v/>
      </c>
      <c r="H575" s="22" t="str">
        <f aca="false" t="array" ref="H575:H575">IFERROR(SMALL(IF($D$2:$D1484=D575,$A$2:$A$911*1.0001),2),"")</f>
        <v/>
      </c>
      <c r="I575" s="22" t="str">
        <f aca="false" t="array" ref="I575:I575">IFERROR(SMALL(IF($D$2:$D1484=D575,$A$2:$A$911*1.00001),3),"")</f>
        <v/>
      </c>
      <c r="J575" s="22" t="str">
        <f aca="false" t="array" ref="J575:J575">IFERROR(SMALL(IF($D$2:$D1484=D575,$A$2:$A$911*1.000001),4),"")</f>
        <v/>
      </c>
      <c r="K575" s="31" t="str">
        <f aca="false">IF(A575&lt;&gt;"", IF(COUNT(G575:J575)=4, SUM(G575:J575), "No"), "")</f>
        <v>No</v>
      </c>
      <c r="L575" s="31" t="str">
        <f aca="false">IF(A575&lt;&gt;"", IF(COUNT(G575:I575)=3, SUM(G575:I575), "No"), "")</f>
        <v>No</v>
      </c>
      <c r="M575" s="31" t="str">
        <f aca="false">IF(A575&lt;&gt;"", IF(COUNT(G575:H575)=2, SUM(G575:H575), "No"), "")</f>
        <v>No</v>
      </c>
      <c r="N575" s="31" t="str">
        <f aca="false">Table1[[#This Row],[Club]]&amp;":"&amp;Table1[[#Headers],[Male]]</f>
        <v>:Male</v>
      </c>
      <c r="Z575" s="25" t="str">
        <f aca="false">IF(P575&lt;&gt;"", IF(COUNT(V575:Y575)=4, SUM(V575:Y575), "No"), "")</f>
        <v/>
      </c>
      <c r="AA575" s="25" t="str">
        <f aca="false">IF(P575&lt;&gt;"", IF(COUNT(V575:X575)=3, SUM(V575:X575), "No"), "")</f>
        <v/>
      </c>
      <c r="AB575" s="25" t="str">
        <f aca="false">IF(P575&lt;&gt;"", IF(COUNT(V575:W575)=2, SUM(V575:W575), "No"), "")</f>
        <v/>
      </c>
    </row>
    <row r="576" customFormat="false" ht="15" hidden="false" customHeight="false" outlineLevel="0" collapsed="false">
      <c r="A576" s="22" t="n">
        <v>575</v>
      </c>
      <c r="B576" s="22" t="str">
        <f aca="false">IFERROR(VLOOKUP($A$1&amp;":"&amp;A576,'Finish order'!C:K,6,FALSE()),"")</f>
        <v/>
      </c>
      <c r="C576" s="22" t="str">
        <f aca="false">IFERROR(VLOOKUP(A$1&amp;":"&amp;A576,'Finish order'!$C:$K,9,FALSE()),"")</f>
        <v/>
      </c>
      <c r="D576" s="22" t="str">
        <f aca="false">IFERROR(VLOOKUP(A$1&amp;":"&amp;A576,'Finish order'!$C:$K,7,FALSE()),"")</f>
        <v/>
      </c>
      <c r="E576" s="30" t="str">
        <f aca="false">IFERROR(VLOOKUP($A$1&amp;":"&amp;A576,'Finish order'!C:K,5,FALSE()),"")</f>
        <v/>
      </c>
      <c r="F576" s="22" t="str">
        <f aca="false">IFERROR(VLOOKUP($A$1&amp;":"&amp;A576,'Finish order'!C:K,4,FALSE()),"")</f>
        <v/>
      </c>
      <c r="G576" s="22" t="str">
        <f aca="false" t="array" ref="G576:G576">IFERROR(SMALL(IF($D$2:$D1485=D576,$A$2:$A$911*1.001),1),"")</f>
        <v/>
      </c>
      <c r="H576" s="22" t="str">
        <f aca="false" t="array" ref="H576:H576">IFERROR(SMALL(IF($D$2:$D1485=D576,$A$2:$A$911*1.0001),2),"")</f>
        <v/>
      </c>
      <c r="I576" s="22" t="str">
        <f aca="false" t="array" ref="I576:I576">IFERROR(SMALL(IF($D$2:$D1485=D576,$A$2:$A$911*1.00001),3),"")</f>
        <v/>
      </c>
      <c r="J576" s="22" t="str">
        <f aca="false" t="array" ref="J576:J576">IFERROR(SMALL(IF($D$2:$D1485=D576,$A$2:$A$911*1.000001),4),"")</f>
        <v/>
      </c>
      <c r="K576" s="31" t="str">
        <f aca="false">IF(A576&lt;&gt;"", IF(COUNT(G576:J576)=4, SUM(G576:J576), "No"), "")</f>
        <v>No</v>
      </c>
      <c r="L576" s="31" t="str">
        <f aca="false">IF(A576&lt;&gt;"", IF(COUNT(G576:I576)=3, SUM(G576:I576), "No"), "")</f>
        <v>No</v>
      </c>
      <c r="M576" s="31" t="str">
        <f aca="false">IF(A576&lt;&gt;"", IF(COUNT(G576:H576)=2, SUM(G576:H576), "No"), "")</f>
        <v>No</v>
      </c>
      <c r="N576" s="31" t="str">
        <f aca="false">Table1[[#This Row],[Club]]&amp;":"&amp;Table1[[#Headers],[Male]]</f>
        <v>:Male</v>
      </c>
      <c r="Z576" s="25" t="str">
        <f aca="false">IF(P576&lt;&gt;"", IF(COUNT(V576:Y576)=4, SUM(V576:Y576), "No"), "")</f>
        <v/>
      </c>
      <c r="AA576" s="25" t="str">
        <f aca="false">IF(P576&lt;&gt;"", IF(COUNT(V576:X576)=3, SUM(V576:X576), "No"), "")</f>
        <v/>
      </c>
      <c r="AB576" s="25" t="str">
        <f aca="false">IF(P576&lt;&gt;"", IF(COUNT(V576:W576)=2, SUM(V576:W576), "No"), "")</f>
        <v/>
      </c>
    </row>
    <row r="577" customFormat="false" ht="15" hidden="false" customHeight="false" outlineLevel="0" collapsed="false">
      <c r="A577" s="22" t="n">
        <v>576</v>
      </c>
      <c r="B577" s="22" t="str">
        <f aca="false">IFERROR(VLOOKUP($A$1&amp;":"&amp;A577,'Finish order'!C:K,6,FALSE()),"")</f>
        <v/>
      </c>
      <c r="C577" s="22" t="str">
        <f aca="false">IFERROR(VLOOKUP(A$1&amp;":"&amp;A577,'Finish order'!$C:$K,9,FALSE()),"")</f>
        <v/>
      </c>
      <c r="D577" s="22" t="str">
        <f aca="false">IFERROR(VLOOKUP(A$1&amp;":"&amp;A577,'Finish order'!$C:$K,7,FALSE()),"")</f>
        <v/>
      </c>
      <c r="E577" s="30" t="str">
        <f aca="false">IFERROR(VLOOKUP($A$1&amp;":"&amp;A577,'Finish order'!C:K,5,FALSE()),"")</f>
        <v/>
      </c>
      <c r="F577" s="22" t="str">
        <f aca="false">IFERROR(VLOOKUP($A$1&amp;":"&amp;A577,'Finish order'!C:K,4,FALSE()),"")</f>
        <v/>
      </c>
      <c r="G577" s="22" t="str">
        <f aca="false" t="array" ref="G577:G577">IFERROR(SMALL(IF($D$2:$D1486=D577,$A$2:$A$911*1.001),1),"")</f>
        <v/>
      </c>
      <c r="H577" s="22" t="str">
        <f aca="false" t="array" ref="H577:H577">IFERROR(SMALL(IF($D$2:$D1486=D577,$A$2:$A$911*1.0001),2),"")</f>
        <v/>
      </c>
      <c r="I577" s="22" t="str">
        <f aca="false" t="array" ref="I577:I577">IFERROR(SMALL(IF($D$2:$D1486=D577,$A$2:$A$911*1.00001),3),"")</f>
        <v/>
      </c>
      <c r="J577" s="22" t="str">
        <f aca="false" t="array" ref="J577:J577">IFERROR(SMALL(IF($D$2:$D1486=D577,$A$2:$A$911*1.000001),4),"")</f>
        <v/>
      </c>
      <c r="K577" s="31" t="str">
        <f aca="false">IF(A577&lt;&gt;"", IF(COUNT(G577:J577)=4, SUM(G577:J577), "No"), "")</f>
        <v>No</v>
      </c>
      <c r="L577" s="31" t="str">
        <f aca="false">IF(A577&lt;&gt;"", IF(COUNT(G577:I577)=3, SUM(G577:I577), "No"), "")</f>
        <v>No</v>
      </c>
      <c r="M577" s="31" t="str">
        <f aca="false">IF(A577&lt;&gt;"", IF(COUNT(G577:H577)=2, SUM(G577:H577), "No"), "")</f>
        <v>No</v>
      </c>
      <c r="N577" s="31" t="str">
        <f aca="false">Table1[[#This Row],[Club]]&amp;":"&amp;Table1[[#Headers],[Male]]</f>
        <v>:Male</v>
      </c>
      <c r="Z577" s="25" t="str">
        <f aca="false">IF(P577&lt;&gt;"", IF(COUNT(V577:Y577)=4, SUM(V577:Y577), "No"), "")</f>
        <v/>
      </c>
      <c r="AA577" s="25" t="str">
        <f aca="false">IF(P577&lt;&gt;"", IF(COUNT(V577:X577)=3, SUM(V577:X577), "No"), "")</f>
        <v/>
      </c>
      <c r="AB577" s="25" t="str">
        <f aca="false">IF(P577&lt;&gt;"", IF(COUNT(V577:W577)=2, SUM(V577:W577), "No"), "")</f>
        <v/>
      </c>
    </row>
    <row r="578" customFormat="false" ht="15" hidden="false" customHeight="false" outlineLevel="0" collapsed="false">
      <c r="A578" s="22" t="n">
        <v>577</v>
      </c>
      <c r="B578" s="22" t="str">
        <f aca="false">IFERROR(VLOOKUP($A$1&amp;":"&amp;A578,'Finish order'!C:K,6,FALSE()),"")</f>
        <v/>
      </c>
      <c r="C578" s="22" t="str">
        <f aca="false">IFERROR(VLOOKUP(A$1&amp;":"&amp;A578,'Finish order'!$C:$K,9,FALSE()),"")</f>
        <v/>
      </c>
      <c r="D578" s="22" t="str">
        <f aca="false">IFERROR(VLOOKUP(A$1&amp;":"&amp;A578,'Finish order'!$C:$K,7,FALSE()),"")</f>
        <v/>
      </c>
      <c r="E578" s="30" t="str">
        <f aca="false">IFERROR(VLOOKUP($A$1&amp;":"&amp;A578,'Finish order'!C:K,5,FALSE()),"")</f>
        <v/>
      </c>
      <c r="F578" s="22" t="str">
        <f aca="false">IFERROR(VLOOKUP($A$1&amp;":"&amp;A578,'Finish order'!C:K,4,FALSE()),"")</f>
        <v/>
      </c>
      <c r="G578" s="22" t="str">
        <f aca="false" t="array" ref="G578:G578">IFERROR(SMALL(IF($D$2:$D1487=D578,$A$2:$A$911*1.001),1),"")</f>
        <v/>
      </c>
      <c r="H578" s="22" t="str">
        <f aca="false" t="array" ref="H578:H578">IFERROR(SMALL(IF($D$2:$D1487=D578,$A$2:$A$911*1.0001),2),"")</f>
        <v/>
      </c>
      <c r="I578" s="22" t="str">
        <f aca="false" t="array" ref="I578:I578">IFERROR(SMALL(IF($D$2:$D1487=D578,$A$2:$A$911*1.00001),3),"")</f>
        <v/>
      </c>
      <c r="J578" s="22" t="str">
        <f aca="false" t="array" ref="J578:J578">IFERROR(SMALL(IF($D$2:$D1487=D578,$A$2:$A$911*1.000001),4),"")</f>
        <v/>
      </c>
      <c r="K578" s="31" t="str">
        <f aca="false">IF(A578&lt;&gt;"", IF(COUNT(G578:J578)=4, SUM(G578:J578), "No"), "")</f>
        <v>No</v>
      </c>
      <c r="L578" s="31" t="str">
        <f aca="false">IF(A578&lt;&gt;"", IF(COUNT(G578:I578)=3, SUM(G578:I578), "No"), "")</f>
        <v>No</v>
      </c>
      <c r="M578" s="31" t="str">
        <f aca="false">IF(A578&lt;&gt;"", IF(COUNT(G578:H578)=2, SUM(G578:H578), "No"), "")</f>
        <v>No</v>
      </c>
      <c r="N578" s="31" t="str">
        <f aca="false">Table1[[#This Row],[Club]]&amp;":"&amp;Table1[[#Headers],[Male]]</f>
        <v>:Male</v>
      </c>
      <c r="Z578" s="25" t="str">
        <f aca="false">IF(P578&lt;&gt;"", IF(COUNT(V578:Y578)=4, SUM(V578:Y578), "No"), "")</f>
        <v/>
      </c>
      <c r="AA578" s="25" t="str">
        <f aca="false">IF(P578&lt;&gt;"", IF(COUNT(V578:X578)=3, SUM(V578:X578), "No"), "")</f>
        <v/>
      </c>
      <c r="AB578" s="25" t="str">
        <f aca="false">IF(P578&lt;&gt;"", IF(COUNT(V578:W578)=2, SUM(V578:W578), "No"), "")</f>
        <v/>
      </c>
    </row>
    <row r="579" customFormat="false" ht="15" hidden="false" customHeight="false" outlineLevel="0" collapsed="false">
      <c r="A579" s="22" t="n">
        <v>578</v>
      </c>
      <c r="B579" s="22" t="str">
        <f aca="false">IFERROR(VLOOKUP($A$1&amp;":"&amp;A579,'Finish order'!C:K,6,FALSE()),"")</f>
        <v/>
      </c>
      <c r="C579" s="22" t="str">
        <f aca="false">IFERROR(VLOOKUP(A$1&amp;":"&amp;A579,'Finish order'!$C:$K,9,FALSE()),"")</f>
        <v/>
      </c>
      <c r="D579" s="22" t="str">
        <f aca="false">IFERROR(VLOOKUP(A$1&amp;":"&amp;A579,'Finish order'!$C:$K,7,FALSE()),"")</f>
        <v/>
      </c>
      <c r="E579" s="30" t="str">
        <f aca="false">IFERROR(VLOOKUP($A$1&amp;":"&amp;A579,'Finish order'!C:K,5,FALSE()),"")</f>
        <v/>
      </c>
      <c r="F579" s="22" t="str">
        <f aca="false">IFERROR(VLOOKUP($A$1&amp;":"&amp;A579,'Finish order'!C:K,4,FALSE()),"")</f>
        <v/>
      </c>
      <c r="G579" s="22" t="str">
        <f aca="false" t="array" ref="G579:G579">IFERROR(SMALL(IF($D$2:$D1488=D579,$A$2:$A$911*1.001),1),"")</f>
        <v/>
      </c>
      <c r="H579" s="22" t="str">
        <f aca="false" t="array" ref="H579:H579">IFERROR(SMALL(IF($D$2:$D1488=D579,$A$2:$A$911*1.0001),2),"")</f>
        <v/>
      </c>
      <c r="I579" s="22" t="str">
        <f aca="false" t="array" ref="I579:I579">IFERROR(SMALL(IF($D$2:$D1488=D579,$A$2:$A$911*1.00001),3),"")</f>
        <v/>
      </c>
      <c r="J579" s="22" t="str">
        <f aca="false" t="array" ref="J579:J579">IFERROR(SMALL(IF($D$2:$D1488=D579,$A$2:$A$911*1.000001),4),"")</f>
        <v/>
      </c>
      <c r="K579" s="31" t="str">
        <f aca="false">IF(A579&lt;&gt;"", IF(COUNT(G579:J579)=4, SUM(G579:J579), "No"), "")</f>
        <v>No</v>
      </c>
      <c r="L579" s="31" t="str">
        <f aca="false">IF(A579&lt;&gt;"", IF(COUNT(G579:I579)=3, SUM(G579:I579), "No"), "")</f>
        <v>No</v>
      </c>
      <c r="M579" s="31" t="str">
        <f aca="false">IF(A579&lt;&gt;"", IF(COUNT(G579:H579)=2, SUM(G579:H579), "No"), "")</f>
        <v>No</v>
      </c>
      <c r="N579" s="31" t="str">
        <f aca="false">Table1[[#This Row],[Club]]&amp;":"&amp;Table1[[#Headers],[Male]]</f>
        <v>:Male</v>
      </c>
      <c r="Z579" s="25" t="str">
        <f aca="false">IF(P579&lt;&gt;"", IF(COUNT(V579:Y579)=4, SUM(V579:Y579), "No"), "")</f>
        <v/>
      </c>
      <c r="AA579" s="25" t="str">
        <f aca="false">IF(P579&lt;&gt;"", IF(COUNT(V579:X579)=3, SUM(V579:X579), "No"), "")</f>
        <v/>
      </c>
      <c r="AB579" s="25" t="str">
        <f aca="false">IF(P579&lt;&gt;"", IF(COUNT(V579:W579)=2, SUM(V579:W579), "No"), "")</f>
        <v/>
      </c>
    </row>
    <row r="580" customFormat="false" ht="15" hidden="false" customHeight="false" outlineLevel="0" collapsed="false">
      <c r="A580" s="22" t="n">
        <v>579</v>
      </c>
      <c r="B580" s="22" t="str">
        <f aca="false">IFERROR(VLOOKUP($A$1&amp;":"&amp;A580,'Finish order'!C:K,6,FALSE()),"")</f>
        <v/>
      </c>
      <c r="C580" s="22" t="str">
        <f aca="false">IFERROR(VLOOKUP(A$1&amp;":"&amp;A580,'Finish order'!$C:$K,9,FALSE()),"")</f>
        <v/>
      </c>
      <c r="D580" s="22" t="str">
        <f aca="false">IFERROR(VLOOKUP(A$1&amp;":"&amp;A580,'Finish order'!$C:$K,7,FALSE()),"")</f>
        <v/>
      </c>
      <c r="E580" s="30" t="str">
        <f aca="false">IFERROR(VLOOKUP($A$1&amp;":"&amp;A580,'Finish order'!C:K,5,FALSE()),"")</f>
        <v/>
      </c>
      <c r="F580" s="22" t="str">
        <f aca="false">IFERROR(VLOOKUP($A$1&amp;":"&amp;A580,'Finish order'!C:K,4,FALSE()),"")</f>
        <v/>
      </c>
      <c r="G580" s="22" t="str">
        <f aca="false" t="array" ref="G580:G580">IFERROR(SMALL(IF($D$2:$D1489=D580,$A$2:$A$911*1.001),1),"")</f>
        <v/>
      </c>
      <c r="H580" s="22" t="str">
        <f aca="false" t="array" ref="H580:H580">IFERROR(SMALL(IF($D$2:$D1489=D580,$A$2:$A$911*1.0001),2),"")</f>
        <v/>
      </c>
      <c r="I580" s="22" t="str">
        <f aca="false" t="array" ref="I580:I580">IFERROR(SMALL(IF($D$2:$D1489=D580,$A$2:$A$911*1.00001),3),"")</f>
        <v/>
      </c>
      <c r="J580" s="22" t="str">
        <f aca="false" t="array" ref="J580:J580">IFERROR(SMALL(IF($D$2:$D1489=D580,$A$2:$A$911*1.000001),4),"")</f>
        <v/>
      </c>
      <c r="K580" s="31" t="str">
        <f aca="false">IF(A580&lt;&gt;"", IF(COUNT(G580:J580)=4, SUM(G580:J580), "No"), "")</f>
        <v>No</v>
      </c>
      <c r="L580" s="31" t="str">
        <f aca="false">IF(A580&lt;&gt;"", IF(COUNT(G580:I580)=3, SUM(G580:I580), "No"), "")</f>
        <v>No</v>
      </c>
      <c r="M580" s="31" t="str">
        <f aca="false">IF(A580&lt;&gt;"", IF(COUNT(G580:H580)=2, SUM(G580:H580), "No"), "")</f>
        <v>No</v>
      </c>
      <c r="N580" s="31" t="str">
        <f aca="false">Table1[[#This Row],[Club]]&amp;":"&amp;Table1[[#Headers],[Male]]</f>
        <v>:Male</v>
      </c>
      <c r="Z580" s="25" t="str">
        <f aca="false">IF(P580&lt;&gt;"", IF(COUNT(V580:Y580)=4, SUM(V580:Y580), "No"), "")</f>
        <v/>
      </c>
      <c r="AA580" s="25" t="str">
        <f aca="false">IF(P580&lt;&gt;"", IF(COUNT(V580:X580)=3, SUM(V580:X580), "No"), "")</f>
        <v/>
      </c>
      <c r="AB580" s="25" t="str">
        <f aca="false">IF(P580&lt;&gt;"", IF(COUNT(V580:W580)=2, SUM(V580:W580), "No"), "")</f>
        <v/>
      </c>
    </row>
    <row r="581" customFormat="false" ht="15" hidden="false" customHeight="false" outlineLevel="0" collapsed="false">
      <c r="A581" s="22" t="n">
        <v>580</v>
      </c>
      <c r="B581" s="22" t="str">
        <f aca="false">IFERROR(VLOOKUP($A$1&amp;":"&amp;A581,'Finish order'!C:K,6,FALSE()),"")</f>
        <v/>
      </c>
      <c r="C581" s="22" t="str">
        <f aca="false">IFERROR(VLOOKUP(A$1&amp;":"&amp;A581,'Finish order'!$C:$K,9,FALSE()),"")</f>
        <v/>
      </c>
      <c r="D581" s="22" t="str">
        <f aca="false">IFERROR(VLOOKUP(A$1&amp;":"&amp;A581,'Finish order'!$C:$K,7,FALSE()),"")</f>
        <v/>
      </c>
      <c r="E581" s="30" t="str">
        <f aca="false">IFERROR(VLOOKUP($A$1&amp;":"&amp;A581,'Finish order'!C:K,5,FALSE()),"")</f>
        <v/>
      </c>
      <c r="F581" s="22" t="str">
        <f aca="false">IFERROR(VLOOKUP($A$1&amp;":"&amp;A581,'Finish order'!C:K,4,FALSE()),"")</f>
        <v/>
      </c>
      <c r="G581" s="22" t="str">
        <f aca="false" t="array" ref="G581:G581">IFERROR(SMALL(IF($D$2:$D1490=D581,$A$2:$A$911*1.001),1),"")</f>
        <v/>
      </c>
      <c r="H581" s="22" t="str">
        <f aca="false" t="array" ref="H581:H581">IFERROR(SMALL(IF($D$2:$D1490=D581,$A$2:$A$911*1.0001),2),"")</f>
        <v/>
      </c>
      <c r="I581" s="22" t="str">
        <f aca="false" t="array" ref="I581:I581">IFERROR(SMALL(IF($D$2:$D1490=D581,$A$2:$A$911*1.00001),3),"")</f>
        <v/>
      </c>
      <c r="J581" s="22" t="str">
        <f aca="false" t="array" ref="J581:J581">IFERROR(SMALL(IF($D$2:$D1490=D581,$A$2:$A$911*1.000001),4),"")</f>
        <v/>
      </c>
      <c r="K581" s="31" t="str">
        <f aca="false">IF(A581&lt;&gt;"", IF(COUNT(G581:J581)=4, SUM(G581:J581), "No"), "")</f>
        <v>No</v>
      </c>
      <c r="L581" s="31" t="str">
        <f aca="false">IF(A581&lt;&gt;"", IF(COUNT(G581:I581)=3, SUM(G581:I581), "No"), "")</f>
        <v>No</v>
      </c>
      <c r="M581" s="31" t="str">
        <f aca="false">IF(A581&lt;&gt;"", IF(COUNT(G581:H581)=2, SUM(G581:H581), "No"), "")</f>
        <v>No</v>
      </c>
      <c r="N581" s="31" t="str">
        <f aca="false">Table1[[#This Row],[Club]]&amp;":"&amp;Table1[[#Headers],[Male]]</f>
        <v>:Male</v>
      </c>
      <c r="Z581" s="25" t="str">
        <f aca="false">IF(P581&lt;&gt;"", IF(COUNT(V581:Y581)=4, SUM(V581:Y581), "No"), "")</f>
        <v/>
      </c>
      <c r="AA581" s="25" t="str">
        <f aca="false">IF(P581&lt;&gt;"", IF(COUNT(V581:X581)=3, SUM(V581:X581), "No"), "")</f>
        <v/>
      </c>
      <c r="AB581" s="25" t="str">
        <f aca="false">IF(P581&lt;&gt;"", IF(COUNT(V581:W581)=2, SUM(V581:W581), "No"), "")</f>
        <v/>
      </c>
    </row>
    <row r="582" customFormat="false" ht="15" hidden="false" customHeight="false" outlineLevel="0" collapsed="false">
      <c r="A582" s="22" t="n">
        <v>581</v>
      </c>
      <c r="B582" s="22" t="str">
        <f aca="false">IFERROR(VLOOKUP($A$1&amp;":"&amp;A582,'Finish order'!C:K,6,FALSE()),"")</f>
        <v/>
      </c>
      <c r="C582" s="22" t="str">
        <f aca="false">IFERROR(VLOOKUP(A$1&amp;":"&amp;A582,'Finish order'!$C:$K,9,FALSE()),"")</f>
        <v/>
      </c>
      <c r="D582" s="22" t="str">
        <f aca="false">IFERROR(VLOOKUP(A$1&amp;":"&amp;A582,'Finish order'!$C:$K,7,FALSE()),"")</f>
        <v/>
      </c>
      <c r="E582" s="30" t="str">
        <f aca="false">IFERROR(VLOOKUP($A$1&amp;":"&amp;A582,'Finish order'!C:K,5,FALSE()),"")</f>
        <v/>
      </c>
      <c r="F582" s="22" t="str">
        <f aca="false">IFERROR(VLOOKUP($A$1&amp;":"&amp;A582,'Finish order'!C:K,4,FALSE()),"")</f>
        <v/>
      </c>
      <c r="G582" s="22" t="str">
        <f aca="false" t="array" ref="G582:G582">IFERROR(SMALL(IF($D$2:$D1491=D582,$A$2:$A$911*1.001),1),"")</f>
        <v/>
      </c>
      <c r="H582" s="22" t="str">
        <f aca="false" t="array" ref="H582:H582">IFERROR(SMALL(IF($D$2:$D1491=D582,$A$2:$A$911*1.0001),2),"")</f>
        <v/>
      </c>
      <c r="I582" s="22" t="str">
        <f aca="false" t="array" ref="I582:I582">IFERROR(SMALL(IF($D$2:$D1491=D582,$A$2:$A$911*1.00001),3),"")</f>
        <v/>
      </c>
      <c r="J582" s="22" t="str">
        <f aca="false" t="array" ref="J582:J582">IFERROR(SMALL(IF($D$2:$D1491=D582,$A$2:$A$911*1.000001),4),"")</f>
        <v/>
      </c>
      <c r="K582" s="31" t="str">
        <f aca="false">IF(A582&lt;&gt;"", IF(COUNT(G582:J582)=4, SUM(G582:J582), "No"), "")</f>
        <v>No</v>
      </c>
      <c r="L582" s="31" t="str">
        <f aca="false">IF(A582&lt;&gt;"", IF(COUNT(G582:I582)=3, SUM(G582:I582), "No"), "")</f>
        <v>No</v>
      </c>
      <c r="M582" s="31" t="str">
        <f aca="false">IF(A582&lt;&gt;"", IF(COUNT(G582:H582)=2, SUM(G582:H582), "No"), "")</f>
        <v>No</v>
      </c>
      <c r="N582" s="31" t="str">
        <f aca="false">Table1[[#This Row],[Club]]&amp;":"&amp;Table1[[#Headers],[Male]]</f>
        <v>:Male</v>
      </c>
      <c r="Z582" s="25" t="str">
        <f aca="false">IF(P582&lt;&gt;"", IF(COUNT(V582:Y582)=4, SUM(V582:Y582), "No"), "")</f>
        <v/>
      </c>
      <c r="AA582" s="25" t="str">
        <f aca="false">IF(P582&lt;&gt;"", IF(COUNT(V582:X582)=3, SUM(V582:X582), "No"), "")</f>
        <v/>
      </c>
      <c r="AB582" s="25" t="str">
        <f aca="false">IF(P582&lt;&gt;"", IF(COUNT(V582:W582)=2, SUM(V582:W582), "No"), "")</f>
        <v/>
      </c>
    </row>
    <row r="583" customFormat="false" ht="15" hidden="false" customHeight="false" outlineLevel="0" collapsed="false">
      <c r="A583" s="22" t="n">
        <v>582</v>
      </c>
      <c r="B583" s="22" t="str">
        <f aca="false">IFERROR(VLOOKUP($A$1&amp;":"&amp;A583,'Finish order'!C:K,6,FALSE()),"")</f>
        <v/>
      </c>
      <c r="C583" s="22" t="str">
        <f aca="false">IFERROR(VLOOKUP(A$1&amp;":"&amp;A583,'Finish order'!$C:$K,9,FALSE()),"")</f>
        <v/>
      </c>
      <c r="D583" s="22" t="str">
        <f aca="false">IFERROR(VLOOKUP(A$1&amp;":"&amp;A583,'Finish order'!$C:$K,7,FALSE()),"")</f>
        <v/>
      </c>
      <c r="E583" s="30" t="str">
        <f aca="false">IFERROR(VLOOKUP($A$1&amp;":"&amp;A583,'Finish order'!C:K,5,FALSE()),"")</f>
        <v/>
      </c>
      <c r="F583" s="22" t="str">
        <f aca="false">IFERROR(VLOOKUP($A$1&amp;":"&amp;A583,'Finish order'!C:K,4,FALSE()),"")</f>
        <v/>
      </c>
      <c r="G583" s="22" t="str">
        <f aca="false" t="array" ref="G583:G583">IFERROR(SMALL(IF($D$2:$D1492=D583,$A$2:$A$911*1.001),1),"")</f>
        <v/>
      </c>
      <c r="H583" s="22" t="str">
        <f aca="false" t="array" ref="H583:H583">IFERROR(SMALL(IF($D$2:$D1492=D583,$A$2:$A$911*1.0001),2),"")</f>
        <v/>
      </c>
      <c r="I583" s="22" t="str">
        <f aca="false" t="array" ref="I583:I583">IFERROR(SMALL(IF($D$2:$D1492=D583,$A$2:$A$911*1.00001),3),"")</f>
        <v/>
      </c>
      <c r="J583" s="22" t="str">
        <f aca="false" t="array" ref="J583:J583">IFERROR(SMALL(IF($D$2:$D1492=D583,$A$2:$A$911*1.000001),4),"")</f>
        <v/>
      </c>
      <c r="K583" s="31" t="str">
        <f aca="false">IF(A583&lt;&gt;"", IF(COUNT(G583:J583)=4, SUM(G583:J583), "No"), "")</f>
        <v>No</v>
      </c>
      <c r="L583" s="31" t="str">
        <f aca="false">IF(A583&lt;&gt;"", IF(COUNT(G583:I583)=3, SUM(G583:I583), "No"), "")</f>
        <v>No</v>
      </c>
      <c r="M583" s="31" t="str">
        <f aca="false">IF(A583&lt;&gt;"", IF(COUNT(G583:H583)=2, SUM(G583:H583), "No"), "")</f>
        <v>No</v>
      </c>
      <c r="N583" s="31" t="str">
        <f aca="false">Table1[[#This Row],[Club]]&amp;":"&amp;Table1[[#Headers],[Male]]</f>
        <v>:Male</v>
      </c>
      <c r="Z583" s="25" t="str">
        <f aca="false">IF(P583&lt;&gt;"", IF(COUNT(V583:Y583)=4, SUM(V583:Y583), "No"), "")</f>
        <v/>
      </c>
      <c r="AA583" s="25" t="str">
        <f aca="false">IF(P583&lt;&gt;"", IF(COUNT(V583:X583)=3, SUM(V583:X583), "No"), "")</f>
        <v/>
      </c>
      <c r="AB583" s="25" t="str">
        <f aca="false">IF(P583&lt;&gt;"", IF(COUNT(V583:W583)=2, SUM(V583:W583), "No"), "")</f>
        <v/>
      </c>
    </row>
    <row r="584" customFormat="false" ht="15" hidden="false" customHeight="false" outlineLevel="0" collapsed="false">
      <c r="A584" s="22" t="n">
        <v>583</v>
      </c>
      <c r="B584" s="22" t="str">
        <f aca="false">IFERROR(VLOOKUP($A$1&amp;":"&amp;A584,'Finish order'!C:K,6,FALSE()),"")</f>
        <v/>
      </c>
      <c r="C584" s="22" t="str">
        <f aca="false">IFERROR(VLOOKUP(A$1&amp;":"&amp;A584,'Finish order'!$C:$K,9,FALSE()),"")</f>
        <v/>
      </c>
      <c r="D584" s="22" t="str">
        <f aca="false">IFERROR(VLOOKUP(A$1&amp;":"&amp;A584,'Finish order'!$C:$K,7,FALSE()),"")</f>
        <v/>
      </c>
      <c r="E584" s="30" t="str">
        <f aca="false">IFERROR(VLOOKUP($A$1&amp;":"&amp;A584,'Finish order'!C:K,5,FALSE()),"")</f>
        <v/>
      </c>
      <c r="F584" s="22" t="str">
        <f aca="false">IFERROR(VLOOKUP($A$1&amp;":"&amp;A584,'Finish order'!C:K,4,FALSE()),"")</f>
        <v/>
      </c>
      <c r="G584" s="22" t="str">
        <f aca="false" t="array" ref="G584:G584">IFERROR(SMALL(IF($D$2:$D1493=D584,$A$2:$A$911*1.001),1),"")</f>
        <v/>
      </c>
      <c r="H584" s="22" t="str">
        <f aca="false" t="array" ref="H584:H584">IFERROR(SMALL(IF($D$2:$D1493=D584,$A$2:$A$911*1.0001),2),"")</f>
        <v/>
      </c>
      <c r="I584" s="22" t="str">
        <f aca="false" t="array" ref="I584:I584">IFERROR(SMALL(IF($D$2:$D1493=D584,$A$2:$A$911*1.00001),3),"")</f>
        <v/>
      </c>
      <c r="J584" s="22" t="str">
        <f aca="false" t="array" ref="J584:J584">IFERROR(SMALL(IF($D$2:$D1493=D584,$A$2:$A$911*1.000001),4),"")</f>
        <v/>
      </c>
      <c r="K584" s="31" t="str">
        <f aca="false">IF(A584&lt;&gt;"", IF(COUNT(G584:J584)=4, SUM(G584:J584), "No"), "")</f>
        <v>No</v>
      </c>
      <c r="L584" s="31" t="str">
        <f aca="false">IF(A584&lt;&gt;"", IF(COUNT(G584:I584)=3, SUM(G584:I584), "No"), "")</f>
        <v>No</v>
      </c>
      <c r="M584" s="31" t="str">
        <f aca="false">IF(A584&lt;&gt;"", IF(COUNT(G584:H584)=2, SUM(G584:H584), "No"), "")</f>
        <v>No</v>
      </c>
      <c r="N584" s="31" t="str">
        <f aca="false">Table1[[#This Row],[Club]]&amp;":"&amp;Table1[[#Headers],[Male]]</f>
        <v>:Male</v>
      </c>
      <c r="Z584" s="25" t="str">
        <f aca="false">IF(P584&lt;&gt;"", IF(COUNT(V584:Y584)=4, SUM(V584:Y584), "No"), "")</f>
        <v/>
      </c>
      <c r="AA584" s="25" t="str">
        <f aca="false">IF(P584&lt;&gt;"", IF(COUNT(V584:X584)=3, SUM(V584:X584), "No"), "")</f>
        <v/>
      </c>
      <c r="AB584" s="25" t="str">
        <f aca="false">IF(P584&lt;&gt;"", IF(COUNT(V584:W584)=2, SUM(V584:W584), "No"), "")</f>
        <v/>
      </c>
    </row>
    <row r="585" customFormat="false" ht="15" hidden="false" customHeight="false" outlineLevel="0" collapsed="false">
      <c r="A585" s="22" t="n">
        <v>584</v>
      </c>
      <c r="B585" s="22" t="str">
        <f aca="false">IFERROR(VLOOKUP($A$1&amp;":"&amp;A585,'Finish order'!C:K,6,FALSE()),"")</f>
        <v/>
      </c>
      <c r="C585" s="22" t="str">
        <f aca="false">IFERROR(VLOOKUP(A$1&amp;":"&amp;A585,'Finish order'!$C:$K,9,FALSE()),"")</f>
        <v/>
      </c>
      <c r="D585" s="22" t="str">
        <f aca="false">IFERROR(VLOOKUP(A$1&amp;":"&amp;A585,'Finish order'!$C:$K,7,FALSE()),"")</f>
        <v/>
      </c>
      <c r="E585" s="30" t="str">
        <f aca="false">IFERROR(VLOOKUP($A$1&amp;":"&amp;A585,'Finish order'!C:K,5,FALSE()),"")</f>
        <v/>
      </c>
      <c r="F585" s="22" t="str">
        <f aca="false">IFERROR(VLOOKUP($A$1&amp;":"&amp;A585,'Finish order'!C:K,4,FALSE()),"")</f>
        <v/>
      </c>
      <c r="G585" s="22" t="str">
        <f aca="false" t="array" ref="G585:G585">IFERROR(SMALL(IF($D$2:$D1494=D585,$A$2:$A$911*1.001),1),"")</f>
        <v/>
      </c>
      <c r="H585" s="22" t="str">
        <f aca="false" t="array" ref="H585:H585">IFERROR(SMALL(IF($D$2:$D1494=D585,$A$2:$A$911*1.0001),2),"")</f>
        <v/>
      </c>
      <c r="I585" s="22" t="str">
        <f aca="false" t="array" ref="I585:I585">IFERROR(SMALL(IF($D$2:$D1494=D585,$A$2:$A$911*1.00001),3),"")</f>
        <v/>
      </c>
      <c r="J585" s="22" t="str">
        <f aca="false" t="array" ref="J585:J585">IFERROR(SMALL(IF($D$2:$D1494=D585,$A$2:$A$911*1.000001),4),"")</f>
        <v/>
      </c>
      <c r="K585" s="31" t="str">
        <f aca="false">IF(A585&lt;&gt;"", IF(COUNT(G585:J585)=4, SUM(G585:J585), "No"), "")</f>
        <v>No</v>
      </c>
      <c r="L585" s="31" t="str">
        <f aca="false">IF(A585&lt;&gt;"", IF(COUNT(G585:I585)=3, SUM(G585:I585), "No"), "")</f>
        <v>No</v>
      </c>
      <c r="M585" s="31" t="str">
        <f aca="false">IF(A585&lt;&gt;"", IF(COUNT(G585:H585)=2, SUM(G585:H585), "No"), "")</f>
        <v>No</v>
      </c>
      <c r="N585" s="31" t="str">
        <f aca="false">Table1[[#This Row],[Club]]&amp;":"&amp;Table1[[#Headers],[Male]]</f>
        <v>:Male</v>
      </c>
      <c r="Z585" s="25" t="str">
        <f aca="false">IF(P585&lt;&gt;"", IF(COUNT(V585:Y585)=4, SUM(V585:Y585), "No"), "")</f>
        <v/>
      </c>
      <c r="AA585" s="25" t="str">
        <f aca="false">IF(P585&lt;&gt;"", IF(COUNT(V585:X585)=3, SUM(V585:X585), "No"), "")</f>
        <v/>
      </c>
      <c r="AB585" s="25" t="str">
        <f aca="false">IF(P585&lt;&gt;"", IF(COUNT(V585:W585)=2, SUM(V585:W585), "No"), "")</f>
        <v/>
      </c>
    </row>
    <row r="586" customFormat="false" ht="15" hidden="false" customHeight="false" outlineLevel="0" collapsed="false">
      <c r="A586" s="22" t="n">
        <v>585</v>
      </c>
      <c r="B586" s="22" t="str">
        <f aca="false">IFERROR(VLOOKUP($A$1&amp;":"&amp;A586,'Finish order'!C:K,6,FALSE()),"")</f>
        <v/>
      </c>
      <c r="C586" s="22" t="str">
        <f aca="false">IFERROR(VLOOKUP(A$1&amp;":"&amp;A586,'Finish order'!$C:$K,9,FALSE()),"")</f>
        <v/>
      </c>
      <c r="D586" s="22" t="str">
        <f aca="false">IFERROR(VLOOKUP(A$1&amp;":"&amp;A586,'Finish order'!$C:$K,7,FALSE()),"")</f>
        <v/>
      </c>
      <c r="E586" s="30" t="str">
        <f aca="false">IFERROR(VLOOKUP($A$1&amp;":"&amp;A586,'Finish order'!C:K,5,FALSE()),"")</f>
        <v/>
      </c>
      <c r="F586" s="22" t="str">
        <f aca="false">IFERROR(VLOOKUP($A$1&amp;":"&amp;A586,'Finish order'!C:K,4,FALSE()),"")</f>
        <v/>
      </c>
      <c r="G586" s="22" t="str">
        <f aca="false" t="array" ref="G586:G586">IFERROR(SMALL(IF($D$2:$D1495=D586,$A$2:$A$911*1.001),1),"")</f>
        <v/>
      </c>
      <c r="H586" s="22" t="str">
        <f aca="false" t="array" ref="H586:H586">IFERROR(SMALL(IF($D$2:$D1495=D586,$A$2:$A$911*1.0001),2),"")</f>
        <v/>
      </c>
      <c r="I586" s="22" t="str">
        <f aca="false" t="array" ref="I586:I586">IFERROR(SMALL(IF($D$2:$D1495=D586,$A$2:$A$911*1.00001),3),"")</f>
        <v/>
      </c>
      <c r="J586" s="22" t="str">
        <f aca="false" t="array" ref="J586:J586">IFERROR(SMALL(IF($D$2:$D1495=D586,$A$2:$A$911*1.000001),4),"")</f>
        <v/>
      </c>
      <c r="K586" s="31" t="str">
        <f aca="false">IF(A586&lt;&gt;"", IF(COUNT(G586:J586)=4, SUM(G586:J586), "No"), "")</f>
        <v>No</v>
      </c>
      <c r="L586" s="31" t="str">
        <f aca="false">IF(A586&lt;&gt;"", IF(COUNT(G586:I586)=3, SUM(G586:I586), "No"), "")</f>
        <v>No</v>
      </c>
      <c r="M586" s="31" t="str">
        <f aca="false">IF(A586&lt;&gt;"", IF(COUNT(G586:H586)=2, SUM(G586:H586), "No"), "")</f>
        <v>No</v>
      </c>
      <c r="N586" s="31" t="str">
        <f aca="false">Table1[[#This Row],[Club]]&amp;":"&amp;Table1[[#Headers],[Male]]</f>
        <v>:Male</v>
      </c>
      <c r="Z586" s="25" t="str">
        <f aca="false">IF(P586&lt;&gt;"", IF(COUNT(V586:Y586)=4, SUM(V586:Y586), "No"), "")</f>
        <v/>
      </c>
      <c r="AA586" s="25" t="str">
        <f aca="false">IF(P586&lt;&gt;"", IF(COUNT(V586:X586)=3, SUM(V586:X586), "No"), "")</f>
        <v/>
      </c>
      <c r="AB586" s="25" t="str">
        <f aca="false">IF(P586&lt;&gt;"", IF(COUNT(V586:W586)=2, SUM(V586:W586), "No"), "")</f>
        <v/>
      </c>
    </row>
    <row r="587" customFormat="false" ht="15" hidden="false" customHeight="false" outlineLevel="0" collapsed="false">
      <c r="A587" s="22" t="n">
        <v>586</v>
      </c>
      <c r="B587" s="22" t="str">
        <f aca="false">IFERROR(VLOOKUP($A$1&amp;":"&amp;A587,'Finish order'!C:K,6,FALSE()),"")</f>
        <v/>
      </c>
      <c r="C587" s="22" t="str">
        <f aca="false">IFERROR(VLOOKUP(A$1&amp;":"&amp;A587,'Finish order'!$C:$K,9,FALSE()),"")</f>
        <v/>
      </c>
      <c r="D587" s="22" t="str">
        <f aca="false">IFERROR(VLOOKUP(A$1&amp;":"&amp;A587,'Finish order'!$C:$K,7,FALSE()),"")</f>
        <v/>
      </c>
      <c r="E587" s="30" t="str">
        <f aca="false">IFERROR(VLOOKUP($A$1&amp;":"&amp;A587,'Finish order'!C:K,5,FALSE()),"")</f>
        <v/>
      </c>
      <c r="F587" s="22" t="str">
        <f aca="false">IFERROR(VLOOKUP($A$1&amp;":"&amp;A587,'Finish order'!C:K,4,FALSE()),"")</f>
        <v/>
      </c>
      <c r="G587" s="22" t="str">
        <f aca="false" t="array" ref="G587:G587">IFERROR(SMALL(IF($D$2:$D1496=D587,$A$2:$A$911*1.001),1),"")</f>
        <v/>
      </c>
      <c r="H587" s="22" t="str">
        <f aca="false" t="array" ref="H587:H587">IFERROR(SMALL(IF($D$2:$D1496=D587,$A$2:$A$911*1.0001),2),"")</f>
        <v/>
      </c>
      <c r="I587" s="22" t="str">
        <f aca="false" t="array" ref="I587:I587">IFERROR(SMALL(IF($D$2:$D1496=D587,$A$2:$A$911*1.00001),3),"")</f>
        <v/>
      </c>
      <c r="J587" s="22" t="str">
        <f aca="false" t="array" ref="J587:J587">IFERROR(SMALL(IF($D$2:$D1496=D587,$A$2:$A$911*1.000001),4),"")</f>
        <v/>
      </c>
      <c r="K587" s="31" t="str">
        <f aca="false">IF(A587&lt;&gt;"", IF(COUNT(G587:J587)=4, SUM(G587:J587), "No"), "")</f>
        <v>No</v>
      </c>
      <c r="L587" s="31" t="str">
        <f aca="false">IF(A587&lt;&gt;"", IF(COUNT(G587:I587)=3, SUM(G587:I587), "No"), "")</f>
        <v>No</v>
      </c>
      <c r="M587" s="31" t="str">
        <f aca="false">IF(A587&lt;&gt;"", IF(COUNT(G587:H587)=2, SUM(G587:H587), "No"), "")</f>
        <v>No</v>
      </c>
      <c r="N587" s="31" t="str">
        <f aca="false">Table1[[#This Row],[Club]]&amp;":"&amp;Table1[[#Headers],[Male]]</f>
        <v>:Male</v>
      </c>
      <c r="Z587" s="25" t="str">
        <f aca="false">IF(P587&lt;&gt;"", IF(COUNT(V587:Y587)=4, SUM(V587:Y587), "No"), "")</f>
        <v/>
      </c>
      <c r="AA587" s="25" t="str">
        <f aca="false">IF(P587&lt;&gt;"", IF(COUNT(V587:X587)=3, SUM(V587:X587), "No"), "")</f>
        <v/>
      </c>
      <c r="AB587" s="25" t="str">
        <f aca="false">IF(P587&lt;&gt;"", IF(COUNT(V587:W587)=2, SUM(V587:W587), "No"), "")</f>
        <v/>
      </c>
    </row>
    <row r="588" customFormat="false" ht="15" hidden="false" customHeight="false" outlineLevel="0" collapsed="false">
      <c r="A588" s="22" t="n">
        <v>587</v>
      </c>
      <c r="B588" s="22" t="str">
        <f aca="false">IFERROR(VLOOKUP($A$1&amp;":"&amp;A588,'Finish order'!C:K,6,FALSE()),"")</f>
        <v/>
      </c>
      <c r="C588" s="22" t="str">
        <f aca="false">IFERROR(VLOOKUP(A$1&amp;":"&amp;A588,'Finish order'!$C:$K,9,FALSE()),"")</f>
        <v/>
      </c>
      <c r="D588" s="22" t="str">
        <f aca="false">IFERROR(VLOOKUP(A$1&amp;":"&amp;A588,'Finish order'!$C:$K,7,FALSE()),"")</f>
        <v/>
      </c>
      <c r="E588" s="30" t="str">
        <f aca="false">IFERROR(VLOOKUP($A$1&amp;":"&amp;A588,'Finish order'!C:K,5,FALSE()),"")</f>
        <v/>
      </c>
      <c r="F588" s="22" t="str">
        <f aca="false">IFERROR(VLOOKUP($A$1&amp;":"&amp;A588,'Finish order'!C:K,4,FALSE()),"")</f>
        <v/>
      </c>
      <c r="G588" s="22" t="str">
        <f aca="false" t="array" ref="G588:G588">IFERROR(SMALL(IF($D$2:$D1497=D588,$A$2:$A$911*1.001),1),"")</f>
        <v/>
      </c>
      <c r="H588" s="22" t="str">
        <f aca="false" t="array" ref="H588:H588">IFERROR(SMALL(IF($D$2:$D1497=D588,$A$2:$A$911*1.0001),2),"")</f>
        <v/>
      </c>
      <c r="I588" s="22" t="str">
        <f aca="false" t="array" ref="I588:I588">IFERROR(SMALL(IF($D$2:$D1497=D588,$A$2:$A$911*1.00001),3),"")</f>
        <v/>
      </c>
      <c r="J588" s="22" t="str">
        <f aca="false" t="array" ref="J588:J588">IFERROR(SMALL(IF($D$2:$D1497=D588,$A$2:$A$911*1.000001),4),"")</f>
        <v/>
      </c>
      <c r="K588" s="31" t="str">
        <f aca="false">IF(A588&lt;&gt;"", IF(COUNT(G588:J588)=4, SUM(G588:J588), "No"), "")</f>
        <v>No</v>
      </c>
      <c r="L588" s="31" t="str">
        <f aca="false">IF(A588&lt;&gt;"", IF(COUNT(G588:I588)=3, SUM(G588:I588), "No"), "")</f>
        <v>No</v>
      </c>
      <c r="M588" s="31" t="str">
        <f aca="false">IF(A588&lt;&gt;"", IF(COUNT(G588:H588)=2, SUM(G588:H588), "No"), "")</f>
        <v>No</v>
      </c>
      <c r="N588" s="31" t="str">
        <f aca="false">Table1[[#This Row],[Club]]&amp;":"&amp;Table1[[#Headers],[Male]]</f>
        <v>:Male</v>
      </c>
      <c r="Z588" s="25" t="str">
        <f aca="false">IF(P588&lt;&gt;"", IF(COUNT(V588:Y588)=4, SUM(V588:Y588), "No"), "")</f>
        <v/>
      </c>
      <c r="AA588" s="25" t="str">
        <f aca="false">IF(P588&lt;&gt;"", IF(COUNT(V588:X588)=3, SUM(V588:X588), "No"), "")</f>
        <v/>
      </c>
      <c r="AB588" s="25" t="str">
        <f aca="false">IF(P588&lt;&gt;"", IF(COUNT(V588:W588)=2, SUM(V588:W588), "No"), "")</f>
        <v/>
      </c>
    </row>
    <row r="589" customFormat="false" ht="15" hidden="false" customHeight="false" outlineLevel="0" collapsed="false">
      <c r="A589" s="22" t="n">
        <v>588</v>
      </c>
      <c r="B589" s="22" t="str">
        <f aca="false">IFERROR(VLOOKUP($A$1&amp;":"&amp;A589,'Finish order'!C:K,6,FALSE()),"")</f>
        <v/>
      </c>
      <c r="C589" s="22" t="str">
        <f aca="false">IFERROR(VLOOKUP(A$1&amp;":"&amp;A589,'Finish order'!$C:$K,9,FALSE()),"")</f>
        <v/>
      </c>
      <c r="D589" s="22" t="str">
        <f aca="false">IFERROR(VLOOKUP(A$1&amp;":"&amp;A589,'Finish order'!$C:$K,7,FALSE()),"")</f>
        <v/>
      </c>
      <c r="E589" s="30" t="str">
        <f aca="false">IFERROR(VLOOKUP($A$1&amp;":"&amp;A589,'Finish order'!C:K,5,FALSE()),"")</f>
        <v/>
      </c>
      <c r="F589" s="22" t="str">
        <f aca="false">IFERROR(VLOOKUP($A$1&amp;":"&amp;A589,'Finish order'!C:K,4,FALSE()),"")</f>
        <v/>
      </c>
      <c r="G589" s="22" t="str">
        <f aca="false" t="array" ref="G589:G589">IFERROR(SMALL(IF($D$2:$D1498=D589,$A$2:$A$911*1.001),1),"")</f>
        <v/>
      </c>
      <c r="H589" s="22" t="str">
        <f aca="false" t="array" ref="H589:H589">IFERROR(SMALL(IF($D$2:$D1498=D589,$A$2:$A$911*1.0001),2),"")</f>
        <v/>
      </c>
      <c r="I589" s="22" t="str">
        <f aca="false" t="array" ref="I589:I589">IFERROR(SMALL(IF($D$2:$D1498=D589,$A$2:$A$911*1.00001),3),"")</f>
        <v/>
      </c>
      <c r="J589" s="22" t="str">
        <f aca="false" t="array" ref="J589:J589">IFERROR(SMALL(IF($D$2:$D1498=D589,$A$2:$A$911*1.000001),4),"")</f>
        <v/>
      </c>
      <c r="K589" s="31" t="str">
        <f aca="false">IF(A589&lt;&gt;"", IF(COUNT(G589:J589)=4, SUM(G589:J589), "No"), "")</f>
        <v>No</v>
      </c>
      <c r="L589" s="31" t="str">
        <f aca="false">IF(A589&lt;&gt;"", IF(COUNT(G589:I589)=3, SUM(G589:I589), "No"), "")</f>
        <v>No</v>
      </c>
      <c r="M589" s="31" t="str">
        <f aca="false">IF(A589&lt;&gt;"", IF(COUNT(G589:H589)=2, SUM(G589:H589), "No"), "")</f>
        <v>No</v>
      </c>
      <c r="N589" s="31" t="str">
        <f aca="false">Table1[[#This Row],[Club]]&amp;":"&amp;Table1[[#Headers],[Male]]</f>
        <v>:Male</v>
      </c>
      <c r="Z589" s="25" t="str">
        <f aca="false">IF(P589&lt;&gt;"", IF(COUNT(V589:Y589)=4, SUM(V589:Y589), "No"), "")</f>
        <v/>
      </c>
      <c r="AA589" s="25" t="str">
        <f aca="false">IF(P589&lt;&gt;"", IF(COUNT(V589:X589)=3, SUM(V589:X589), "No"), "")</f>
        <v/>
      </c>
      <c r="AB589" s="25" t="str">
        <f aca="false">IF(P589&lt;&gt;"", IF(COUNT(V589:W589)=2, SUM(V589:W589), "No"), "")</f>
        <v/>
      </c>
    </row>
    <row r="590" customFormat="false" ht="15" hidden="false" customHeight="false" outlineLevel="0" collapsed="false">
      <c r="A590" s="22" t="n">
        <v>589</v>
      </c>
      <c r="B590" s="22" t="str">
        <f aca="false">IFERROR(VLOOKUP($A$1&amp;":"&amp;A590,'Finish order'!C:K,6,FALSE()),"")</f>
        <v/>
      </c>
      <c r="C590" s="22" t="str">
        <f aca="false">IFERROR(VLOOKUP(A$1&amp;":"&amp;A590,'Finish order'!$C:$K,9,FALSE()),"")</f>
        <v/>
      </c>
      <c r="D590" s="22" t="str">
        <f aca="false">IFERROR(VLOOKUP(A$1&amp;":"&amp;A590,'Finish order'!$C:$K,7,FALSE()),"")</f>
        <v/>
      </c>
      <c r="E590" s="30" t="str">
        <f aca="false">IFERROR(VLOOKUP($A$1&amp;":"&amp;A590,'Finish order'!C:K,5,FALSE()),"")</f>
        <v/>
      </c>
      <c r="F590" s="22" t="str">
        <f aca="false">IFERROR(VLOOKUP($A$1&amp;":"&amp;A590,'Finish order'!C:K,4,FALSE()),"")</f>
        <v/>
      </c>
      <c r="G590" s="22" t="str">
        <f aca="false" t="array" ref="G590:G590">IFERROR(SMALL(IF($D$2:$D1499=D590,$A$2:$A$911*1.001),1),"")</f>
        <v/>
      </c>
      <c r="H590" s="22" t="str">
        <f aca="false" t="array" ref="H590:H590">IFERROR(SMALL(IF($D$2:$D1499=D590,$A$2:$A$911*1.0001),2),"")</f>
        <v/>
      </c>
      <c r="I590" s="22" t="str">
        <f aca="false" t="array" ref="I590:I590">IFERROR(SMALL(IF($D$2:$D1499=D590,$A$2:$A$911*1.00001),3),"")</f>
        <v/>
      </c>
      <c r="J590" s="22" t="str">
        <f aca="false" t="array" ref="J590:J590">IFERROR(SMALL(IF($D$2:$D1499=D590,$A$2:$A$911*1.000001),4),"")</f>
        <v/>
      </c>
      <c r="K590" s="31" t="str">
        <f aca="false">IF(A590&lt;&gt;"", IF(COUNT(G590:J590)=4, SUM(G590:J590), "No"), "")</f>
        <v>No</v>
      </c>
      <c r="L590" s="31" t="str">
        <f aca="false">IF(A590&lt;&gt;"", IF(COUNT(G590:I590)=3, SUM(G590:I590), "No"), "")</f>
        <v>No</v>
      </c>
      <c r="M590" s="31" t="str">
        <f aca="false">IF(A590&lt;&gt;"", IF(COUNT(G590:H590)=2, SUM(G590:H590), "No"), "")</f>
        <v>No</v>
      </c>
      <c r="N590" s="31" t="str">
        <f aca="false">Table1[[#This Row],[Club]]&amp;":"&amp;Table1[[#Headers],[Male]]</f>
        <v>:Male</v>
      </c>
      <c r="Z590" s="25" t="str">
        <f aca="false">IF(P590&lt;&gt;"", IF(COUNT(V590:Y590)=4, SUM(V590:Y590), "No"), "")</f>
        <v/>
      </c>
      <c r="AA590" s="25" t="str">
        <f aca="false">IF(P590&lt;&gt;"", IF(COUNT(V590:X590)=3, SUM(V590:X590), "No"), "")</f>
        <v/>
      </c>
      <c r="AB590" s="25" t="str">
        <f aca="false">IF(P590&lt;&gt;"", IF(COUNT(V590:W590)=2, SUM(V590:W590), "No"), "")</f>
        <v/>
      </c>
    </row>
    <row r="591" customFormat="false" ht="15" hidden="false" customHeight="false" outlineLevel="0" collapsed="false">
      <c r="A591" s="22" t="n">
        <v>590</v>
      </c>
      <c r="B591" s="22" t="str">
        <f aca="false">IFERROR(VLOOKUP($A$1&amp;":"&amp;A591,'Finish order'!C:K,6,FALSE()),"")</f>
        <v/>
      </c>
      <c r="C591" s="22" t="str">
        <f aca="false">IFERROR(VLOOKUP(A$1&amp;":"&amp;A591,'Finish order'!$C:$K,9,FALSE()),"")</f>
        <v/>
      </c>
      <c r="D591" s="22" t="str">
        <f aca="false">IFERROR(VLOOKUP(A$1&amp;":"&amp;A591,'Finish order'!$C:$K,7,FALSE()),"")</f>
        <v/>
      </c>
      <c r="E591" s="30" t="str">
        <f aca="false">IFERROR(VLOOKUP($A$1&amp;":"&amp;A591,'Finish order'!C:K,5,FALSE()),"")</f>
        <v/>
      </c>
      <c r="F591" s="22" t="str">
        <f aca="false">IFERROR(VLOOKUP($A$1&amp;":"&amp;A591,'Finish order'!C:K,4,FALSE()),"")</f>
        <v/>
      </c>
      <c r="G591" s="22" t="str">
        <f aca="false" t="array" ref="G591:G591">IFERROR(SMALL(IF($D$2:$D1500=D591,$A$2:$A$911*1.001),1),"")</f>
        <v/>
      </c>
      <c r="H591" s="22" t="str">
        <f aca="false" t="array" ref="H591:H591">IFERROR(SMALL(IF($D$2:$D1500=D591,$A$2:$A$911*1.0001),2),"")</f>
        <v/>
      </c>
      <c r="I591" s="22" t="str">
        <f aca="false" t="array" ref="I591:I591">IFERROR(SMALL(IF($D$2:$D1500=D591,$A$2:$A$911*1.00001),3),"")</f>
        <v/>
      </c>
      <c r="J591" s="22" t="str">
        <f aca="false" t="array" ref="J591:J591">IFERROR(SMALL(IF($D$2:$D1500=D591,$A$2:$A$911*1.000001),4),"")</f>
        <v/>
      </c>
      <c r="K591" s="31" t="str">
        <f aca="false">IF(A591&lt;&gt;"", IF(COUNT(G591:J591)=4, SUM(G591:J591), "No"), "")</f>
        <v>No</v>
      </c>
      <c r="L591" s="31" t="str">
        <f aca="false">IF(A591&lt;&gt;"", IF(COUNT(G591:I591)=3, SUM(G591:I591), "No"), "")</f>
        <v>No</v>
      </c>
      <c r="M591" s="31" t="str">
        <f aca="false">IF(A591&lt;&gt;"", IF(COUNT(G591:H591)=2, SUM(G591:H591), "No"), "")</f>
        <v>No</v>
      </c>
      <c r="N591" s="31" t="str">
        <f aca="false">Table1[[#This Row],[Club]]&amp;":"&amp;Table1[[#Headers],[Male]]</f>
        <v>:Male</v>
      </c>
      <c r="Z591" s="25" t="str">
        <f aca="false">IF(P591&lt;&gt;"", IF(COUNT(V591:Y591)=4, SUM(V591:Y591), "No"), "")</f>
        <v/>
      </c>
      <c r="AA591" s="25" t="str">
        <f aca="false">IF(P591&lt;&gt;"", IF(COUNT(V591:X591)=3, SUM(V591:X591), "No"), "")</f>
        <v/>
      </c>
      <c r="AB591" s="25" t="str">
        <f aca="false">IF(P591&lt;&gt;"", IF(COUNT(V591:W591)=2, SUM(V591:W591), "No"), "")</f>
        <v/>
      </c>
    </row>
    <row r="592" customFormat="false" ht="15" hidden="false" customHeight="false" outlineLevel="0" collapsed="false">
      <c r="A592" s="22" t="n">
        <v>591</v>
      </c>
      <c r="B592" s="22" t="str">
        <f aca="false">IFERROR(VLOOKUP($A$1&amp;":"&amp;A592,'Finish order'!C:K,6,FALSE()),"")</f>
        <v/>
      </c>
      <c r="C592" s="22" t="str">
        <f aca="false">IFERROR(VLOOKUP(A$1&amp;":"&amp;A592,'Finish order'!$C:$K,9,FALSE()),"")</f>
        <v/>
      </c>
      <c r="D592" s="22" t="str">
        <f aca="false">IFERROR(VLOOKUP(A$1&amp;":"&amp;A592,'Finish order'!$C:$K,7,FALSE()),"")</f>
        <v/>
      </c>
      <c r="E592" s="30" t="str">
        <f aca="false">IFERROR(VLOOKUP($A$1&amp;":"&amp;A592,'Finish order'!C:K,5,FALSE()),"")</f>
        <v/>
      </c>
      <c r="F592" s="22" t="str">
        <f aca="false">IFERROR(VLOOKUP($A$1&amp;":"&amp;A592,'Finish order'!C:K,4,FALSE()),"")</f>
        <v/>
      </c>
      <c r="G592" s="22" t="str">
        <f aca="false" t="array" ref="G592:G592">IFERROR(SMALL(IF($D$2:$D1501=D592,$A$2:$A$911*1.001),1),"")</f>
        <v/>
      </c>
      <c r="H592" s="22" t="str">
        <f aca="false" t="array" ref="H592:H592">IFERROR(SMALL(IF($D$2:$D1501=D592,$A$2:$A$911*1.0001),2),"")</f>
        <v/>
      </c>
      <c r="I592" s="22" t="str">
        <f aca="false" t="array" ref="I592:I592">IFERROR(SMALL(IF($D$2:$D1501=D592,$A$2:$A$911*1.00001),3),"")</f>
        <v/>
      </c>
      <c r="J592" s="22" t="str">
        <f aca="false" t="array" ref="J592:J592">IFERROR(SMALL(IF($D$2:$D1501=D592,$A$2:$A$911*1.000001),4),"")</f>
        <v/>
      </c>
      <c r="K592" s="31" t="str">
        <f aca="false">IF(A592&lt;&gt;"", IF(COUNT(G592:J592)=4, SUM(G592:J592), "No"), "")</f>
        <v>No</v>
      </c>
      <c r="L592" s="31" t="str">
        <f aca="false">IF(A592&lt;&gt;"", IF(COUNT(G592:I592)=3, SUM(G592:I592), "No"), "")</f>
        <v>No</v>
      </c>
      <c r="M592" s="31" t="str">
        <f aca="false">IF(A592&lt;&gt;"", IF(COUNT(G592:H592)=2, SUM(G592:H592), "No"), "")</f>
        <v>No</v>
      </c>
      <c r="N592" s="31" t="str">
        <f aca="false">Table1[[#This Row],[Club]]&amp;":"&amp;Table1[[#Headers],[Male]]</f>
        <v>:Male</v>
      </c>
      <c r="Z592" s="25" t="str">
        <f aca="false">IF(P592&lt;&gt;"", IF(COUNT(V592:Y592)=4, SUM(V592:Y592), "No"), "")</f>
        <v/>
      </c>
      <c r="AA592" s="25" t="str">
        <f aca="false">IF(P592&lt;&gt;"", IF(COUNT(V592:X592)=3, SUM(V592:X592), "No"), "")</f>
        <v/>
      </c>
      <c r="AB592" s="25" t="str">
        <f aca="false">IF(P592&lt;&gt;"", IF(COUNT(V592:W592)=2, SUM(V592:W592), "No"), "")</f>
        <v/>
      </c>
    </row>
    <row r="593" customFormat="false" ht="15" hidden="false" customHeight="false" outlineLevel="0" collapsed="false">
      <c r="A593" s="22" t="n">
        <v>592</v>
      </c>
      <c r="B593" s="22" t="str">
        <f aca="false">IFERROR(VLOOKUP($A$1&amp;":"&amp;A593,'Finish order'!C:K,6,FALSE()),"")</f>
        <v/>
      </c>
      <c r="C593" s="22" t="str">
        <f aca="false">IFERROR(VLOOKUP(A$1&amp;":"&amp;A593,'Finish order'!$C:$K,9,FALSE()),"")</f>
        <v/>
      </c>
      <c r="D593" s="22" t="str">
        <f aca="false">IFERROR(VLOOKUP(A$1&amp;":"&amp;A593,'Finish order'!$C:$K,7,FALSE()),"")</f>
        <v/>
      </c>
      <c r="E593" s="30" t="str">
        <f aca="false">IFERROR(VLOOKUP($A$1&amp;":"&amp;A593,'Finish order'!C:K,5,FALSE()),"")</f>
        <v/>
      </c>
      <c r="F593" s="22" t="str">
        <f aca="false">IFERROR(VLOOKUP($A$1&amp;":"&amp;A593,'Finish order'!C:K,4,FALSE()),"")</f>
        <v/>
      </c>
      <c r="G593" s="22" t="str">
        <f aca="false" t="array" ref="G593:G593">IFERROR(SMALL(IF($D$2:$D1502=D593,$A$2:$A$911*1.001),1),"")</f>
        <v/>
      </c>
      <c r="H593" s="22" t="str">
        <f aca="false" t="array" ref="H593:H593">IFERROR(SMALL(IF($D$2:$D1502=D593,$A$2:$A$911*1.0001),2),"")</f>
        <v/>
      </c>
      <c r="I593" s="22" t="str">
        <f aca="false" t="array" ref="I593:I593">IFERROR(SMALL(IF($D$2:$D1502=D593,$A$2:$A$911*1.00001),3),"")</f>
        <v/>
      </c>
      <c r="J593" s="22" t="str">
        <f aca="false" t="array" ref="J593:J593">IFERROR(SMALL(IF($D$2:$D1502=D593,$A$2:$A$911*1.000001),4),"")</f>
        <v/>
      </c>
      <c r="K593" s="31" t="str">
        <f aca="false">IF(A593&lt;&gt;"", IF(COUNT(G593:J593)=4, SUM(G593:J593), "No"), "")</f>
        <v>No</v>
      </c>
      <c r="L593" s="31" t="str">
        <f aca="false">IF(A593&lt;&gt;"", IF(COUNT(G593:I593)=3, SUM(G593:I593), "No"), "")</f>
        <v>No</v>
      </c>
      <c r="M593" s="31" t="str">
        <f aca="false">IF(A593&lt;&gt;"", IF(COUNT(G593:H593)=2, SUM(G593:H593), "No"), "")</f>
        <v>No</v>
      </c>
      <c r="N593" s="31" t="str">
        <f aca="false">Table1[[#This Row],[Club]]&amp;":"&amp;Table1[[#Headers],[Male]]</f>
        <v>:Male</v>
      </c>
      <c r="Z593" s="25" t="str">
        <f aca="false">IF(P593&lt;&gt;"", IF(COUNT(V593:Y593)=4, SUM(V593:Y593), "No"), "")</f>
        <v/>
      </c>
      <c r="AA593" s="25" t="str">
        <f aca="false">IF(P593&lt;&gt;"", IF(COUNT(V593:X593)=3, SUM(V593:X593), "No"), "")</f>
        <v/>
      </c>
      <c r="AB593" s="25" t="str">
        <f aca="false">IF(P593&lt;&gt;"", IF(COUNT(V593:W593)=2, SUM(V593:W593), "No"), "")</f>
        <v/>
      </c>
    </row>
    <row r="594" customFormat="false" ht="15" hidden="false" customHeight="false" outlineLevel="0" collapsed="false">
      <c r="A594" s="22" t="n">
        <v>593</v>
      </c>
      <c r="B594" s="22" t="str">
        <f aca="false">IFERROR(VLOOKUP($A$1&amp;":"&amp;A594,'Finish order'!C:K,6,FALSE()),"")</f>
        <v/>
      </c>
      <c r="C594" s="22" t="str">
        <f aca="false">IFERROR(VLOOKUP(A$1&amp;":"&amp;A594,'Finish order'!$C:$K,9,FALSE()),"")</f>
        <v/>
      </c>
      <c r="D594" s="22" t="str">
        <f aca="false">IFERROR(VLOOKUP(A$1&amp;":"&amp;A594,'Finish order'!$C:$K,7,FALSE()),"")</f>
        <v/>
      </c>
      <c r="E594" s="30" t="str">
        <f aca="false">IFERROR(VLOOKUP($A$1&amp;":"&amp;A594,'Finish order'!C:K,5,FALSE()),"")</f>
        <v/>
      </c>
      <c r="F594" s="22" t="str">
        <f aca="false">IFERROR(VLOOKUP($A$1&amp;":"&amp;A594,'Finish order'!C:K,4,FALSE()),"")</f>
        <v/>
      </c>
      <c r="G594" s="22" t="str">
        <f aca="false" t="array" ref="G594:G594">IFERROR(SMALL(IF($D$2:$D1503=D594,$A$2:$A$911*1.001),1),"")</f>
        <v/>
      </c>
      <c r="H594" s="22" t="str">
        <f aca="false" t="array" ref="H594:H594">IFERROR(SMALL(IF($D$2:$D1503=D594,$A$2:$A$911*1.0001),2),"")</f>
        <v/>
      </c>
      <c r="I594" s="22" t="str">
        <f aca="false" t="array" ref="I594:I594">IFERROR(SMALL(IF($D$2:$D1503=D594,$A$2:$A$911*1.00001),3),"")</f>
        <v/>
      </c>
      <c r="J594" s="22" t="str">
        <f aca="false" t="array" ref="J594:J594">IFERROR(SMALL(IF($D$2:$D1503=D594,$A$2:$A$911*1.000001),4),"")</f>
        <v/>
      </c>
      <c r="K594" s="31" t="str">
        <f aca="false">IF(A594&lt;&gt;"", IF(COUNT(G594:J594)=4, SUM(G594:J594), "No"), "")</f>
        <v>No</v>
      </c>
      <c r="L594" s="31" t="str">
        <f aca="false">IF(A594&lt;&gt;"", IF(COUNT(G594:I594)=3, SUM(G594:I594), "No"), "")</f>
        <v>No</v>
      </c>
      <c r="M594" s="31" t="str">
        <f aca="false">IF(A594&lt;&gt;"", IF(COUNT(G594:H594)=2, SUM(G594:H594), "No"), "")</f>
        <v>No</v>
      </c>
      <c r="N594" s="31" t="str">
        <f aca="false">Table1[[#This Row],[Club]]&amp;":"&amp;Table1[[#Headers],[Male]]</f>
        <v>:Male</v>
      </c>
      <c r="Z594" s="25" t="str">
        <f aca="false">IF(P594&lt;&gt;"", IF(COUNT(V594:Y594)=4, SUM(V594:Y594), "No"), "")</f>
        <v/>
      </c>
      <c r="AA594" s="25" t="str">
        <f aca="false">IF(P594&lt;&gt;"", IF(COUNT(V594:X594)=3, SUM(V594:X594), "No"), "")</f>
        <v/>
      </c>
      <c r="AB594" s="25" t="str">
        <f aca="false">IF(P594&lt;&gt;"", IF(COUNT(V594:W594)=2, SUM(V594:W594), "No"), "")</f>
        <v/>
      </c>
    </row>
    <row r="595" customFormat="false" ht="15" hidden="false" customHeight="false" outlineLevel="0" collapsed="false">
      <c r="A595" s="22" t="n">
        <v>594</v>
      </c>
      <c r="B595" s="22" t="str">
        <f aca="false">IFERROR(VLOOKUP($A$1&amp;":"&amp;A595,'Finish order'!C:K,6,FALSE()),"")</f>
        <v/>
      </c>
      <c r="C595" s="22" t="str">
        <f aca="false">IFERROR(VLOOKUP(A$1&amp;":"&amp;A595,'Finish order'!$C:$K,9,FALSE()),"")</f>
        <v/>
      </c>
      <c r="D595" s="22" t="str">
        <f aca="false">IFERROR(VLOOKUP(A$1&amp;":"&amp;A595,'Finish order'!$C:$K,7,FALSE()),"")</f>
        <v/>
      </c>
      <c r="E595" s="30" t="str">
        <f aca="false">IFERROR(VLOOKUP($A$1&amp;":"&amp;A595,'Finish order'!C:K,5,FALSE()),"")</f>
        <v/>
      </c>
      <c r="F595" s="22" t="str">
        <f aca="false">IFERROR(VLOOKUP($A$1&amp;":"&amp;A595,'Finish order'!C:K,4,FALSE()),"")</f>
        <v/>
      </c>
      <c r="G595" s="22" t="str">
        <f aca="false" t="array" ref="G595:G595">IFERROR(SMALL(IF($D$2:$D1504=D595,$A$2:$A$911*1.001),1),"")</f>
        <v/>
      </c>
      <c r="H595" s="22" t="str">
        <f aca="false" t="array" ref="H595:H595">IFERROR(SMALL(IF($D$2:$D1504=D595,$A$2:$A$911*1.0001),2),"")</f>
        <v/>
      </c>
      <c r="I595" s="22" t="str">
        <f aca="false" t="array" ref="I595:I595">IFERROR(SMALL(IF($D$2:$D1504=D595,$A$2:$A$911*1.00001),3),"")</f>
        <v/>
      </c>
      <c r="J595" s="22" t="str">
        <f aca="false" t="array" ref="J595:J595">IFERROR(SMALL(IF($D$2:$D1504=D595,$A$2:$A$911*1.000001),4),"")</f>
        <v/>
      </c>
      <c r="K595" s="31" t="str">
        <f aca="false">IF(A595&lt;&gt;"", IF(COUNT(G595:J595)=4, SUM(G595:J595), "No"), "")</f>
        <v>No</v>
      </c>
      <c r="L595" s="31" t="str">
        <f aca="false">IF(A595&lt;&gt;"", IF(COUNT(G595:I595)=3, SUM(G595:I595), "No"), "")</f>
        <v>No</v>
      </c>
      <c r="M595" s="31" t="str">
        <f aca="false">IF(A595&lt;&gt;"", IF(COUNT(G595:H595)=2, SUM(G595:H595), "No"), "")</f>
        <v>No</v>
      </c>
      <c r="N595" s="31" t="str">
        <f aca="false">Table1[[#This Row],[Club]]&amp;":"&amp;Table1[[#Headers],[Male]]</f>
        <v>:Male</v>
      </c>
      <c r="Z595" s="25" t="str">
        <f aca="false">IF(P595&lt;&gt;"", IF(COUNT(V595:Y595)=4, SUM(V595:Y595), "No"), "")</f>
        <v/>
      </c>
      <c r="AA595" s="25" t="str">
        <f aca="false">IF(P595&lt;&gt;"", IF(COUNT(V595:X595)=3, SUM(V595:X595), "No"), "")</f>
        <v/>
      </c>
      <c r="AB595" s="25" t="str">
        <f aca="false">IF(P595&lt;&gt;"", IF(COUNT(V595:W595)=2, SUM(V595:W595), "No"), "")</f>
        <v/>
      </c>
    </row>
    <row r="596" customFormat="false" ht="15" hidden="false" customHeight="false" outlineLevel="0" collapsed="false">
      <c r="A596" s="22" t="n">
        <v>595</v>
      </c>
      <c r="B596" s="22" t="str">
        <f aca="false">IFERROR(VLOOKUP($A$1&amp;":"&amp;A596,'Finish order'!C:K,6,FALSE()),"")</f>
        <v/>
      </c>
      <c r="C596" s="22" t="str">
        <f aca="false">IFERROR(VLOOKUP(A$1&amp;":"&amp;A596,'Finish order'!$C:$K,9,FALSE()),"")</f>
        <v/>
      </c>
      <c r="D596" s="22" t="str">
        <f aca="false">IFERROR(VLOOKUP(A$1&amp;":"&amp;A596,'Finish order'!$C:$K,7,FALSE()),"")</f>
        <v/>
      </c>
      <c r="E596" s="30" t="str">
        <f aca="false">IFERROR(VLOOKUP($A$1&amp;":"&amp;A596,'Finish order'!C:K,5,FALSE()),"")</f>
        <v/>
      </c>
      <c r="F596" s="22" t="str">
        <f aca="false">IFERROR(VLOOKUP($A$1&amp;":"&amp;A596,'Finish order'!C:K,4,FALSE()),"")</f>
        <v/>
      </c>
      <c r="G596" s="22" t="str">
        <f aca="false" t="array" ref="G596:G596">IFERROR(SMALL(IF($D$2:$D1505=D596,$A$2:$A$911*1.001),1),"")</f>
        <v/>
      </c>
      <c r="H596" s="22" t="str">
        <f aca="false" t="array" ref="H596:H596">IFERROR(SMALL(IF($D$2:$D1505=D596,$A$2:$A$911*1.0001),2),"")</f>
        <v/>
      </c>
      <c r="I596" s="22" t="str">
        <f aca="false" t="array" ref="I596:I596">IFERROR(SMALL(IF($D$2:$D1505=D596,$A$2:$A$911*1.00001),3),"")</f>
        <v/>
      </c>
      <c r="J596" s="22" t="str">
        <f aca="false" t="array" ref="J596:J596">IFERROR(SMALL(IF($D$2:$D1505=D596,$A$2:$A$911*1.000001),4),"")</f>
        <v/>
      </c>
      <c r="K596" s="31" t="str">
        <f aca="false">IF(A596&lt;&gt;"", IF(COUNT(G596:J596)=4, SUM(G596:J596), "No"), "")</f>
        <v>No</v>
      </c>
      <c r="L596" s="31" t="str">
        <f aca="false">IF(A596&lt;&gt;"", IF(COUNT(G596:I596)=3, SUM(G596:I596), "No"), "")</f>
        <v>No</v>
      </c>
      <c r="M596" s="31" t="str">
        <f aca="false">IF(A596&lt;&gt;"", IF(COUNT(G596:H596)=2, SUM(G596:H596), "No"), "")</f>
        <v>No</v>
      </c>
      <c r="N596" s="31" t="str">
        <f aca="false">Table1[[#This Row],[Club]]&amp;":"&amp;Table1[[#Headers],[Male]]</f>
        <v>:Male</v>
      </c>
      <c r="Z596" s="25" t="str">
        <f aca="false">IF(P596&lt;&gt;"", IF(COUNT(V596:Y596)=4, SUM(V596:Y596), "No"), "")</f>
        <v/>
      </c>
      <c r="AA596" s="25" t="str">
        <f aca="false">IF(P596&lt;&gt;"", IF(COUNT(V596:X596)=3, SUM(V596:X596), "No"), "")</f>
        <v/>
      </c>
      <c r="AB596" s="25" t="str">
        <f aca="false">IF(P596&lt;&gt;"", IF(COUNT(V596:W596)=2, SUM(V596:W596), "No"), "")</f>
        <v/>
      </c>
    </row>
    <row r="597" customFormat="false" ht="15" hidden="false" customHeight="false" outlineLevel="0" collapsed="false">
      <c r="A597" s="22" t="n">
        <v>596</v>
      </c>
      <c r="B597" s="22" t="str">
        <f aca="false">IFERROR(VLOOKUP($A$1&amp;":"&amp;A597,'Finish order'!C:K,6,FALSE()),"")</f>
        <v/>
      </c>
      <c r="C597" s="22" t="str">
        <f aca="false">IFERROR(VLOOKUP(A$1&amp;":"&amp;A597,'Finish order'!$C:$K,9,FALSE()),"")</f>
        <v/>
      </c>
      <c r="D597" s="22" t="str">
        <f aca="false">IFERROR(VLOOKUP(A$1&amp;":"&amp;A597,'Finish order'!$C:$K,7,FALSE()),"")</f>
        <v/>
      </c>
      <c r="E597" s="30" t="str">
        <f aca="false">IFERROR(VLOOKUP($A$1&amp;":"&amp;A597,'Finish order'!C:K,5,FALSE()),"")</f>
        <v/>
      </c>
      <c r="F597" s="22" t="str">
        <f aca="false">IFERROR(VLOOKUP($A$1&amp;":"&amp;A597,'Finish order'!C:K,4,FALSE()),"")</f>
        <v/>
      </c>
      <c r="G597" s="22" t="str">
        <f aca="false" t="array" ref="G597:G597">IFERROR(SMALL(IF($D$2:$D1506=D597,$A$2:$A$911*1.001),1),"")</f>
        <v/>
      </c>
      <c r="H597" s="22" t="str">
        <f aca="false" t="array" ref="H597:H597">IFERROR(SMALL(IF($D$2:$D1506=D597,$A$2:$A$911*1.0001),2),"")</f>
        <v/>
      </c>
      <c r="I597" s="22" t="str">
        <f aca="false" t="array" ref="I597:I597">IFERROR(SMALL(IF($D$2:$D1506=D597,$A$2:$A$911*1.00001),3),"")</f>
        <v/>
      </c>
      <c r="J597" s="22" t="str">
        <f aca="false" t="array" ref="J597:J597">IFERROR(SMALL(IF($D$2:$D1506=D597,$A$2:$A$911*1.000001),4),"")</f>
        <v/>
      </c>
      <c r="K597" s="31" t="str">
        <f aca="false">IF(A597&lt;&gt;"", IF(COUNT(G597:J597)=4, SUM(G597:J597), "No"), "")</f>
        <v>No</v>
      </c>
      <c r="L597" s="31" t="str">
        <f aca="false">IF(A597&lt;&gt;"", IF(COUNT(G597:I597)=3, SUM(G597:I597), "No"), "")</f>
        <v>No</v>
      </c>
      <c r="M597" s="31" t="str">
        <f aca="false">IF(A597&lt;&gt;"", IF(COUNT(G597:H597)=2, SUM(G597:H597), "No"), "")</f>
        <v>No</v>
      </c>
      <c r="N597" s="31" t="str">
        <f aca="false">Table1[[#This Row],[Club]]&amp;":"&amp;Table1[[#Headers],[Male]]</f>
        <v>:Male</v>
      </c>
      <c r="Z597" s="25" t="str">
        <f aca="false">IF(P597&lt;&gt;"", IF(COUNT(V597:Y597)=4, SUM(V597:Y597), "No"), "")</f>
        <v/>
      </c>
      <c r="AA597" s="25" t="str">
        <f aca="false">IF(P597&lt;&gt;"", IF(COUNT(V597:X597)=3, SUM(V597:X597), "No"), "")</f>
        <v/>
      </c>
      <c r="AB597" s="25" t="str">
        <f aca="false">IF(P597&lt;&gt;"", IF(COUNT(V597:W597)=2, SUM(V597:W597), "No"), "")</f>
        <v/>
      </c>
    </row>
    <row r="598" customFormat="false" ht="15" hidden="false" customHeight="false" outlineLevel="0" collapsed="false">
      <c r="A598" s="22" t="n">
        <v>597</v>
      </c>
      <c r="B598" s="22" t="str">
        <f aca="false">IFERROR(VLOOKUP($A$1&amp;":"&amp;A598,'Finish order'!C:K,6,FALSE()),"")</f>
        <v/>
      </c>
      <c r="C598" s="22" t="str">
        <f aca="false">IFERROR(VLOOKUP(A$1&amp;":"&amp;A598,'Finish order'!$C:$K,9,FALSE()),"")</f>
        <v/>
      </c>
      <c r="D598" s="22" t="str">
        <f aca="false">IFERROR(VLOOKUP(A$1&amp;":"&amp;A598,'Finish order'!$C:$K,7,FALSE()),"")</f>
        <v/>
      </c>
      <c r="E598" s="30" t="str">
        <f aca="false">IFERROR(VLOOKUP($A$1&amp;":"&amp;A598,'Finish order'!C:K,5,FALSE()),"")</f>
        <v/>
      </c>
      <c r="F598" s="22" t="str">
        <f aca="false">IFERROR(VLOOKUP($A$1&amp;":"&amp;A598,'Finish order'!C:K,4,FALSE()),"")</f>
        <v/>
      </c>
      <c r="G598" s="22" t="str">
        <f aca="false" t="array" ref="G598:G598">IFERROR(SMALL(IF($D$2:$D1507=D598,$A$2:$A$911*1.001),1),"")</f>
        <v/>
      </c>
      <c r="H598" s="22" t="str">
        <f aca="false" t="array" ref="H598:H598">IFERROR(SMALL(IF($D$2:$D1507=D598,$A$2:$A$911*1.0001),2),"")</f>
        <v/>
      </c>
      <c r="I598" s="22" t="str">
        <f aca="false" t="array" ref="I598:I598">IFERROR(SMALL(IF($D$2:$D1507=D598,$A$2:$A$911*1.00001),3),"")</f>
        <v/>
      </c>
      <c r="J598" s="22" t="str">
        <f aca="false" t="array" ref="J598:J598">IFERROR(SMALL(IF($D$2:$D1507=D598,$A$2:$A$911*1.000001),4),"")</f>
        <v/>
      </c>
      <c r="K598" s="31" t="str">
        <f aca="false">IF(A598&lt;&gt;"", IF(COUNT(G598:J598)=4, SUM(G598:J598), "No"), "")</f>
        <v>No</v>
      </c>
      <c r="L598" s="31" t="str">
        <f aca="false">IF(A598&lt;&gt;"", IF(COUNT(G598:I598)=3, SUM(G598:I598), "No"), "")</f>
        <v>No</v>
      </c>
      <c r="M598" s="31" t="str">
        <f aca="false">IF(A598&lt;&gt;"", IF(COUNT(G598:H598)=2, SUM(G598:H598), "No"), "")</f>
        <v>No</v>
      </c>
      <c r="N598" s="31" t="str">
        <f aca="false">Table1[[#This Row],[Club]]&amp;":"&amp;Table1[[#Headers],[Male]]</f>
        <v>:Male</v>
      </c>
      <c r="Z598" s="25" t="str">
        <f aca="false">IF(P598&lt;&gt;"", IF(COUNT(V598:Y598)=4, SUM(V598:Y598), "No"), "")</f>
        <v/>
      </c>
      <c r="AA598" s="25" t="str">
        <f aca="false">IF(P598&lt;&gt;"", IF(COUNT(V598:X598)=3, SUM(V598:X598), "No"), "")</f>
        <v/>
      </c>
      <c r="AB598" s="25" t="str">
        <f aca="false">IF(P598&lt;&gt;"", IF(COUNT(V598:W598)=2, SUM(V598:W598), "No"), "")</f>
        <v/>
      </c>
    </row>
    <row r="599" customFormat="false" ht="15" hidden="false" customHeight="false" outlineLevel="0" collapsed="false">
      <c r="A599" s="22" t="n">
        <v>598</v>
      </c>
      <c r="B599" s="22" t="str">
        <f aca="false">IFERROR(VLOOKUP($A$1&amp;":"&amp;A599,'Finish order'!C:K,6,FALSE()),"")</f>
        <v/>
      </c>
      <c r="C599" s="22" t="str">
        <f aca="false">IFERROR(VLOOKUP(A$1&amp;":"&amp;A599,'Finish order'!$C:$K,9,FALSE()),"")</f>
        <v/>
      </c>
      <c r="D599" s="22" t="str">
        <f aca="false">IFERROR(VLOOKUP(A$1&amp;":"&amp;A599,'Finish order'!$C:$K,7,FALSE()),"")</f>
        <v/>
      </c>
      <c r="E599" s="30" t="str">
        <f aca="false">IFERROR(VLOOKUP($A$1&amp;":"&amp;A599,'Finish order'!C:K,5,FALSE()),"")</f>
        <v/>
      </c>
      <c r="F599" s="22" t="str">
        <f aca="false">IFERROR(VLOOKUP($A$1&amp;":"&amp;A599,'Finish order'!C:K,4,FALSE()),"")</f>
        <v/>
      </c>
      <c r="G599" s="22" t="str">
        <f aca="false" t="array" ref="G599:G599">IFERROR(SMALL(IF($D$2:$D1508=D599,$A$2:$A$911*1.001),1),"")</f>
        <v/>
      </c>
      <c r="H599" s="22" t="str">
        <f aca="false" t="array" ref="H599:H599">IFERROR(SMALL(IF($D$2:$D1508=D599,$A$2:$A$911*1.0001),2),"")</f>
        <v/>
      </c>
      <c r="I599" s="22" t="str">
        <f aca="false" t="array" ref="I599:I599">IFERROR(SMALL(IF($D$2:$D1508=D599,$A$2:$A$911*1.00001),3),"")</f>
        <v/>
      </c>
      <c r="J599" s="22" t="str">
        <f aca="false" t="array" ref="J599:J599">IFERROR(SMALL(IF($D$2:$D1508=D599,$A$2:$A$911*1.000001),4),"")</f>
        <v/>
      </c>
      <c r="K599" s="31" t="str">
        <f aca="false">IF(A599&lt;&gt;"", IF(COUNT(G599:J599)=4, SUM(G599:J599), "No"), "")</f>
        <v>No</v>
      </c>
      <c r="L599" s="31" t="str">
        <f aca="false">IF(A599&lt;&gt;"", IF(COUNT(G599:I599)=3, SUM(G599:I599), "No"), "")</f>
        <v>No</v>
      </c>
      <c r="M599" s="31" t="str">
        <f aca="false">IF(A599&lt;&gt;"", IF(COUNT(G599:H599)=2, SUM(G599:H599), "No"), "")</f>
        <v>No</v>
      </c>
      <c r="N599" s="31" t="str">
        <f aca="false">Table1[[#This Row],[Club]]&amp;":"&amp;Table1[[#Headers],[Male]]</f>
        <v>:Male</v>
      </c>
      <c r="Z599" s="25" t="str">
        <f aca="false">IF(P599&lt;&gt;"", IF(COUNT(V599:Y599)=4, SUM(V599:Y599), "No"), "")</f>
        <v/>
      </c>
      <c r="AA599" s="25" t="str">
        <f aca="false">IF(P599&lt;&gt;"", IF(COUNT(V599:X599)=3, SUM(V599:X599), "No"), "")</f>
        <v/>
      </c>
      <c r="AB599" s="25" t="str">
        <f aca="false">IF(P599&lt;&gt;"", IF(COUNT(V599:W599)=2, SUM(V599:W599), "No"), "")</f>
        <v/>
      </c>
    </row>
    <row r="600" customFormat="false" ht="15" hidden="false" customHeight="false" outlineLevel="0" collapsed="false">
      <c r="A600" s="22" t="n">
        <v>599</v>
      </c>
      <c r="B600" s="22" t="str">
        <f aca="false">IFERROR(VLOOKUP($A$1&amp;":"&amp;A600,'Finish order'!C:K,6,FALSE()),"")</f>
        <v/>
      </c>
      <c r="C600" s="22" t="str">
        <f aca="false">IFERROR(VLOOKUP(A$1&amp;":"&amp;A600,'Finish order'!$C:$K,9,FALSE()),"")</f>
        <v/>
      </c>
      <c r="D600" s="22" t="str">
        <f aca="false">IFERROR(VLOOKUP(A$1&amp;":"&amp;A600,'Finish order'!$C:$K,7,FALSE()),"")</f>
        <v/>
      </c>
      <c r="E600" s="30" t="str">
        <f aca="false">IFERROR(VLOOKUP($A$1&amp;":"&amp;A600,'Finish order'!C:K,5,FALSE()),"")</f>
        <v/>
      </c>
      <c r="F600" s="22" t="str">
        <f aca="false">IFERROR(VLOOKUP($A$1&amp;":"&amp;A600,'Finish order'!C:K,4,FALSE()),"")</f>
        <v/>
      </c>
      <c r="G600" s="22" t="str">
        <f aca="false" t="array" ref="G600:G600">IFERROR(SMALL(IF($D$2:$D1509=D600,$A$2:$A$911*1.001),1),"")</f>
        <v/>
      </c>
      <c r="H600" s="22" t="str">
        <f aca="false" t="array" ref="H600:H600">IFERROR(SMALL(IF($D$2:$D1509=D600,$A$2:$A$911*1.0001),2),"")</f>
        <v/>
      </c>
      <c r="I600" s="22" t="str">
        <f aca="false" t="array" ref="I600:I600">IFERROR(SMALL(IF($D$2:$D1509=D600,$A$2:$A$911*1.00001),3),"")</f>
        <v/>
      </c>
      <c r="J600" s="22" t="str">
        <f aca="false" t="array" ref="J600:J600">IFERROR(SMALL(IF($D$2:$D1509=D600,$A$2:$A$911*1.000001),4),"")</f>
        <v/>
      </c>
      <c r="K600" s="31" t="str">
        <f aca="false">IF(A600&lt;&gt;"", IF(COUNT(G600:J600)=4, SUM(G600:J600), "No"), "")</f>
        <v>No</v>
      </c>
      <c r="L600" s="31" t="str">
        <f aca="false">IF(A600&lt;&gt;"", IF(COUNT(G600:I600)=3, SUM(G600:I600), "No"), "")</f>
        <v>No</v>
      </c>
      <c r="M600" s="31" t="str">
        <f aca="false">IF(A600&lt;&gt;"", IF(COUNT(G600:H600)=2, SUM(G600:H600), "No"), "")</f>
        <v>No</v>
      </c>
      <c r="N600" s="31" t="str">
        <f aca="false">Table1[[#This Row],[Club]]&amp;":"&amp;Table1[[#Headers],[Male]]</f>
        <v>:Male</v>
      </c>
      <c r="Z600" s="25" t="str">
        <f aca="false">IF(P600&lt;&gt;"", IF(COUNT(V600:Y600)=4, SUM(V600:Y600), "No"), "")</f>
        <v/>
      </c>
      <c r="AA600" s="25" t="str">
        <f aca="false">IF(P600&lt;&gt;"", IF(COUNT(V600:X600)=3, SUM(V600:X600), "No"), "")</f>
        <v/>
      </c>
      <c r="AB600" s="25" t="str">
        <f aca="false">IF(P600&lt;&gt;"", IF(COUNT(V600:W600)=2, SUM(V600:W600), "No"), "")</f>
        <v/>
      </c>
    </row>
    <row r="601" customFormat="false" ht="15" hidden="false" customHeight="false" outlineLevel="0" collapsed="false">
      <c r="A601" s="22" t="n">
        <v>600</v>
      </c>
      <c r="B601" s="22" t="str">
        <f aca="false">IFERROR(VLOOKUP($A$1&amp;":"&amp;A601,'Finish order'!C:K,6,FALSE()),"")</f>
        <v/>
      </c>
      <c r="C601" s="22" t="str">
        <f aca="false">IFERROR(VLOOKUP(A$1&amp;":"&amp;A601,'Finish order'!$C:$K,9,FALSE()),"")</f>
        <v/>
      </c>
      <c r="D601" s="22" t="str">
        <f aca="false">IFERROR(VLOOKUP(A$1&amp;":"&amp;A601,'Finish order'!$C:$K,7,FALSE()),"")</f>
        <v/>
      </c>
      <c r="E601" s="30" t="str">
        <f aca="false">IFERROR(VLOOKUP($A$1&amp;":"&amp;A601,'Finish order'!C:K,5,FALSE()),"")</f>
        <v/>
      </c>
      <c r="F601" s="22" t="str">
        <f aca="false">IFERROR(VLOOKUP($A$1&amp;":"&amp;A601,'Finish order'!C:K,4,FALSE()),"")</f>
        <v/>
      </c>
      <c r="G601" s="22" t="str">
        <f aca="false" t="array" ref="G601:G601">IFERROR(SMALL(IF($D$2:$D1510=D601,$A$2:$A$911*1.001),1),"")</f>
        <v/>
      </c>
      <c r="H601" s="22" t="str">
        <f aca="false" t="array" ref="H601:H601">IFERROR(SMALL(IF($D$2:$D1510=D601,$A$2:$A$911*1.0001),2),"")</f>
        <v/>
      </c>
      <c r="I601" s="22" t="str">
        <f aca="false" t="array" ref="I601:I601">IFERROR(SMALL(IF($D$2:$D1510=D601,$A$2:$A$911*1.00001),3),"")</f>
        <v/>
      </c>
      <c r="J601" s="22" t="str">
        <f aca="false" t="array" ref="J601:J601">IFERROR(SMALL(IF($D$2:$D1510=D601,$A$2:$A$911*1.000001),4),"")</f>
        <v/>
      </c>
      <c r="K601" s="31" t="str">
        <f aca="false">IF(A601&lt;&gt;"", IF(COUNT(G601:J601)=4, SUM(G601:J601), "No"), "")</f>
        <v>No</v>
      </c>
      <c r="L601" s="31" t="str">
        <f aca="false">IF(A601&lt;&gt;"", IF(COUNT(G601:I601)=3, SUM(G601:I601), "No"), "")</f>
        <v>No</v>
      </c>
      <c r="M601" s="31" t="str">
        <f aca="false">IF(A601&lt;&gt;"", IF(COUNT(G601:H601)=2, SUM(G601:H601), "No"), "")</f>
        <v>No</v>
      </c>
      <c r="N601" s="31" t="str">
        <f aca="false">Table1[[#This Row],[Club]]&amp;":"&amp;Table1[[#Headers],[Male]]</f>
        <v>:Male</v>
      </c>
      <c r="Z601" s="25" t="str">
        <f aca="false">IF(P601&lt;&gt;"", IF(COUNT(V601:Y601)=4, SUM(V601:Y601), "No"), "")</f>
        <v/>
      </c>
      <c r="AA601" s="25" t="str">
        <f aca="false">IF(P601&lt;&gt;"", IF(COUNT(V601:X601)=3, SUM(V601:X601), "No"), "")</f>
        <v/>
      </c>
      <c r="AB601" s="25" t="str">
        <f aca="false">IF(P601&lt;&gt;"", IF(COUNT(V601:W601)=2, SUM(V601:W601), "No"), "")</f>
        <v/>
      </c>
    </row>
    <row r="602" customFormat="false" ht="15" hidden="false" customHeight="false" outlineLevel="0" collapsed="false">
      <c r="A602" s="22" t="n">
        <v>601</v>
      </c>
      <c r="B602" s="22" t="str">
        <f aca="false">IFERROR(VLOOKUP($A$1&amp;":"&amp;A602,'Finish order'!C:K,6,FALSE()),"")</f>
        <v/>
      </c>
      <c r="C602" s="22" t="str">
        <f aca="false">IFERROR(VLOOKUP(A$1&amp;":"&amp;A602,'Finish order'!$C:$K,9,FALSE()),"")</f>
        <v/>
      </c>
      <c r="D602" s="22" t="str">
        <f aca="false">IFERROR(VLOOKUP(A$1&amp;":"&amp;A602,'Finish order'!$C:$K,7,FALSE()),"")</f>
        <v/>
      </c>
      <c r="E602" s="30" t="str">
        <f aca="false">IFERROR(VLOOKUP($A$1&amp;":"&amp;A602,'Finish order'!C:K,5,FALSE()),"")</f>
        <v/>
      </c>
      <c r="F602" s="22" t="str">
        <f aca="false">IFERROR(VLOOKUP($A$1&amp;":"&amp;A602,'Finish order'!C:K,4,FALSE()),"")</f>
        <v/>
      </c>
      <c r="G602" s="22" t="str">
        <f aca="false" t="array" ref="G602:G602">IFERROR(SMALL(IF($D$2:$D1511=D602,$A$2:$A$911*1.001),1),"")</f>
        <v/>
      </c>
      <c r="H602" s="22" t="str">
        <f aca="false" t="array" ref="H602:H602">IFERROR(SMALL(IF($D$2:$D1511=D602,$A$2:$A$911*1.0001),2),"")</f>
        <v/>
      </c>
      <c r="I602" s="22" t="str">
        <f aca="false" t="array" ref="I602:I602">IFERROR(SMALL(IF($D$2:$D1511=D602,$A$2:$A$911*1.00001),3),"")</f>
        <v/>
      </c>
      <c r="J602" s="22" t="str">
        <f aca="false" t="array" ref="J602:J602">IFERROR(SMALL(IF($D$2:$D1511=D602,$A$2:$A$911*1.000001),4),"")</f>
        <v/>
      </c>
      <c r="K602" s="31" t="str">
        <f aca="false">IF(A602&lt;&gt;"", IF(COUNT(G602:J602)=4, SUM(G602:J602), "No"), "")</f>
        <v>No</v>
      </c>
      <c r="L602" s="31" t="str">
        <f aca="false">IF(A602&lt;&gt;"", IF(COUNT(G602:I602)=3, SUM(G602:I602), "No"), "")</f>
        <v>No</v>
      </c>
      <c r="M602" s="31" t="str">
        <f aca="false">IF(A602&lt;&gt;"", IF(COUNT(G602:H602)=2, SUM(G602:H602), "No"), "")</f>
        <v>No</v>
      </c>
      <c r="N602" s="31" t="str">
        <f aca="false">Table1[[#This Row],[Club]]&amp;":"&amp;Table1[[#Headers],[Male]]</f>
        <v>:Male</v>
      </c>
      <c r="Z602" s="25" t="str">
        <f aca="false">IF(P602&lt;&gt;"", IF(COUNT(V602:Y602)=4, SUM(V602:Y602), "No"), "")</f>
        <v/>
      </c>
      <c r="AA602" s="25" t="str">
        <f aca="false">IF(P602&lt;&gt;"", IF(COUNT(V602:X602)=3, SUM(V602:X602), "No"), "")</f>
        <v/>
      </c>
      <c r="AB602" s="25" t="str">
        <f aca="false">IF(P602&lt;&gt;"", IF(COUNT(V602:W602)=2, SUM(V602:W602), "No"), "")</f>
        <v/>
      </c>
    </row>
    <row r="603" customFormat="false" ht="15" hidden="false" customHeight="false" outlineLevel="0" collapsed="false">
      <c r="A603" s="22" t="n">
        <v>602</v>
      </c>
      <c r="B603" s="22" t="str">
        <f aca="false">IFERROR(VLOOKUP($A$1&amp;":"&amp;A603,'Finish order'!C:K,6,FALSE()),"")</f>
        <v/>
      </c>
      <c r="C603" s="22" t="str">
        <f aca="false">IFERROR(VLOOKUP(A$1&amp;":"&amp;A603,'Finish order'!$C:$K,9,FALSE()),"")</f>
        <v/>
      </c>
      <c r="D603" s="22" t="str">
        <f aca="false">IFERROR(VLOOKUP(A$1&amp;":"&amp;A603,'Finish order'!$C:$K,7,FALSE()),"")</f>
        <v/>
      </c>
      <c r="E603" s="30" t="str">
        <f aca="false">IFERROR(VLOOKUP($A$1&amp;":"&amp;A603,'Finish order'!C:K,5,FALSE()),"")</f>
        <v/>
      </c>
      <c r="F603" s="22" t="str">
        <f aca="false">IFERROR(VLOOKUP($A$1&amp;":"&amp;A603,'Finish order'!C:K,4,FALSE()),"")</f>
        <v/>
      </c>
      <c r="G603" s="22" t="str">
        <f aca="false" t="array" ref="G603:G603">IFERROR(SMALL(IF($D$2:$D1512=D603,$A$2:$A$911*1.001),1),"")</f>
        <v/>
      </c>
      <c r="H603" s="22" t="str">
        <f aca="false" t="array" ref="H603:H603">IFERROR(SMALL(IF($D$2:$D1512=D603,$A$2:$A$911*1.0001),2),"")</f>
        <v/>
      </c>
      <c r="I603" s="22" t="str">
        <f aca="false" t="array" ref="I603:I603">IFERROR(SMALL(IF($D$2:$D1512=D603,$A$2:$A$911*1.00001),3),"")</f>
        <v/>
      </c>
      <c r="J603" s="22" t="str">
        <f aca="false" t="array" ref="J603:J603">IFERROR(SMALL(IF($D$2:$D1512=D603,$A$2:$A$911*1.000001),4),"")</f>
        <v/>
      </c>
      <c r="K603" s="31" t="str">
        <f aca="false">IF(A603&lt;&gt;"", IF(COUNT(G603:J603)=4, SUM(G603:J603), "No"), "")</f>
        <v>No</v>
      </c>
      <c r="L603" s="31" t="str">
        <f aca="false">IF(A603&lt;&gt;"", IF(COUNT(G603:I603)=3, SUM(G603:I603), "No"), "")</f>
        <v>No</v>
      </c>
      <c r="M603" s="31" t="str">
        <f aca="false">IF(A603&lt;&gt;"", IF(COUNT(G603:H603)=2, SUM(G603:H603), "No"), "")</f>
        <v>No</v>
      </c>
      <c r="N603" s="31" t="str">
        <f aca="false">Table1[[#This Row],[Club]]&amp;":"&amp;Table1[[#Headers],[Male]]</f>
        <v>:Male</v>
      </c>
      <c r="Z603" s="25" t="str">
        <f aca="false">IF(P603&lt;&gt;"", IF(COUNT(V603:Y603)=4, SUM(V603:Y603), "No"), "")</f>
        <v/>
      </c>
      <c r="AA603" s="25" t="str">
        <f aca="false">IF(P603&lt;&gt;"", IF(COUNT(V603:X603)=3, SUM(V603:X603), "No"), "")</f>
        <v/>
      </c>
      <c r="AB603" s="25" t="str">
        <f aca="false">IF(P603&lt;&gt;"", IF(COUNT(V603:W603)=2, SUM(V603:W603), "No"), "")</f>
        <v/>
      </c>
    </row>
    <row r="604" customFormat="false" ht="15" hidden="false" customHeight="false" outlineLevel="0" collapsed="false">
      <c r="A604" s="22" t="n">
        <v>603</v>
      </c>
      <c r="B604" s="22" t="str">
        <f aca="false">IFERROR(VLOOKUP($A$1&amp;":"&amp;A604,'Finish order'!C:K,6,FALSE()),"")</f>
        <v/>
      </c>
      <c r="C604" s="22" t="str">
        <f aca="false">IFERROR(VLOOKUP(A$1&amp;":"&amp;A604,'Finish order'!$C:$K,9,FALSE()),"")</f>
        <v/>
      </c>
      <c r="D604" s="22" t="str">
        <f aca="false">IFERROR(VLOOKUP(A$1&amp;":"&amp;A604,'Finish order'!$C:$K,7,FALSE()),"")</f>
        <v/>
      </c>
      <c r="E604" s="30" t="str">
        <f aca="false">IFERROR(VLOOKUP($A$1&amp;":"&amp;A604,'Finish order'!C:K,5,FALSE()),"")</f>
        <v/>
      </c>
      <c r="F604" s="22" t="str">
        <f aca="false">IFERROR(VLOOKUP($A$1&amp;":"&amp;A604,'Finish order'!C:K,4,FALSE()),"")</f>
        <v/>
      </c>
      <c r="G604" s="22" t="str">
        <f aca="false" t="array" ref="G604:G604">IFERROR(SMALL(IF($D$2:$D1513=D604,$A$2:$A$911*1.001),1),"")</f>
        <v/>
      </c>
      <c r="H604" s="22" t="str">
        <f aca="false" t="array" ref="H604:H604">IFERROR(SMALL(IF($D$2:$D1513=D604,$A$2:$A$911*1.0001),2),"")</f>
        <v/>
      </c>
      <c r="I604" s="22" t="str">
        <f aca="false" t="array" ref="I604:I604">IFERROR(SMALL(IF($D$2:$D1513=D604,$A$2:$A$911*1.00001),3),"")</f>
        <v/>
      </c>
      <c r="J604" s="22" t="str">
        <f aca="false" t="array" ref="J604:J604">IFERROR(SMALL(IF($D$2:$D1513=D604,$A$2:$A$911*1.000001),4),"")</f>
        <v/>
      </c>
      <c r="K604" s="31" t="str">
        <f aca="false">IF(A604&lt;&gt;"", IF(COUNT(G604:J604)=4, SUM(G604:J604), "No"), "")</f>
        <v>No</v>
      </c>
      <c r="L604" s="31" t="str">
        <f aca="false">IF(A604&lt;&gt;"", IF(COUNT(G604:I604)=3, SUM(G604:I604), "No"), "")</f>
        <v>No</v>
      </c>
      <c r="M604" s="31" t="str">
        <f aca="false">IF(A604&lt;&gt;"", IF(COUNT(G604:H604)=2, SUM(G604:H604), "No"), "")</f>
        <v>No</v>
      </c>
      <c r="N604" s="31" t="str">
        <f aca="false">Table1[[#This Row],[Club]]&amp;":"&amp;Table1[[#Headers],[Male]]</f>
        <v>:Male</v>
      </c>
      <c r="Z604" s="25" t="str">
        <f aca="false">IF(P604&lt;&gt;"", IF(COUNT(V604:Y604)=4, SUM(V604:Y604), "No"), "")</f>
        <v/>
      </c>
      <c r="AA604" s="25" t="str">
        <f aca="false">IF(P604&lt;&gt;"", IF(COUNT(V604:X604)=3, SUM(V604:X604), "No"), "")</f>
        <v/>
      </c>
      <c r="AB604" s="25" t="str">
        <f aca="false">IF(P604&lt;&gt;"", IF(COUNT(V604:W604)=2, SUM(V604:W604), "No"), "")</f>
        <v/>
      </c>
    </row>
    <row r="605" customFormat="false" ht="15" hidden="false" customHeight="false" outlineLevel="0" collapsed="false">
      <c r="A605" s="22" t="n">
        <v>604</v>
      </c>
      <c r="B605" s="22" t="str">
        <f aca="false">IFERROR(VLOOKUP($A$1&amp;":"&amp;A605,'Finish order'!C:K,6,FALSE()),"")</f>
        <v/>
      </c>
      <c r="C605" s="22" t="str">
        <f aca="false">IFERROR(VLOOKUP(A$1&amp;":"&amp;A605,'Finish order'!$C:$K,9,FALSE()),"")</f>
        <v/>
      </c>
      <c r="D605" s="22" t="str">
        <f aca="false">IFERROR(VLOOKUP(A$1&amp;":"&amp;A605,'Finish order'!$C:$K,7,FALSE()),"")</f>
        <v/>
      </c>
      <c r="E605" s="30" t="str">
        <f aca="false">IFERROR(VLOOKUP($A$1&amp;":"&amp;A605,'Finish order'!C:K,5,FALSE()),"")</f>
        <v/>
      </c>
      <c r="F605" s="22" t="str">
        <f aca="false">IFERROR(VLOOKUP($A$1&amp;":"&amp;A605,'Finish order'!C:K,4,FALSE()),"")</f>
        <v/>
      </c>
      <c r="G605" s="22" t="str">
        <f aca="false" t="array" ref="G605:G605">IFERROR(SMALL(IF($D$2:$D1514=D605,$A$2:$A$911*1.001),1),"")</f>
        <v/>
      </c>
      <c r="H605" s="22" t="str">
        <f aca="false" t="array" ref="H605:H605">IFERROR(SMALL(IF($D$2:$D1514=D605,$A$2:$A$911*1.0001),2),"")</f>
        <v/>
      </c>
      <c r="I605" s="22" t="str">
        <f aca="false" t="array" ref="I605:I605">IFERROR(SMALL(IF($D$2:$D1514=D605,$A$2:$A$911*1.00001),3),"")</f>
        <v/>
      </c>
      <c r="J605" s="22" t="str">
        <f aca="false" t="array" ref="J605:J605">IFERROR(SMALL(IF($D$2:$D1514=D605,$A$2:$A$911*1.000001),4),"")</f>
        <v/>
      </c>
      <c r="K605" s="31" t="str">
        <f aca="false">IF(A605&lt;&gt;"", IF(COUNT(G605:J605)=4, SUM(G605:J605), "No"), "")</f>
        <v>No</v>
      </c>
      <c r="L605" s="31" t="str">
        <f aca="false">IF(A605&lt;&gt;"", IF(COUNT(G605:I605)=3, SUM(G605:I605), "No"), "")</f>
        <v>No</v>
      </c>
      <c r="M605" s="31" t="str">
        <f aca="false">IF(A605&lt;&gt;"", IF(COUNT(G605:H605)=2, SUM(G605:H605), "No"), "")</f>
        <v>No</v>
      </c>
      <c r="N605" s="31" t="str">
        <f aca="false">Table1[[#This Row],[Club]]&amp;":"&amp;Table1[[#Headers],[Male]]</f>
        <v>:Male</v>
      </c>
      <c r="Z605" s="25" t="str">
        <f aca="false">IF(P605&lt;&gt;"", IF(COUNT(V605:Y605)=4, SUM(V605:Y605), "No"), "")</f>
        <v/>
      </c>
      <c r="AA605" s="25" t="str">
        <f aca="false">IF(P605&lt;&gt;"", IF(COUNT(V605:X605)=3, SUM(V605:X605), "No"), "")</f>
        <v/>
      </c>
      <c r="AB605" s="25" t="str">
        <f aca="false">IF(P605&lt;&gt;"", IF(COUNT(V605:W605)=2, SUM(V605:W605), "No"), "")</f>
        <v/>
      </c>
    </row>
    <row r="606" customFormat="false" ht="15" hidden="false" customHeight="false" outlineLevel="0" collapsed="false">
      <c r="A606" s="22" t="n">
        <v>605</v>
      </c>
      <c r="B606" s="22" t="str">
        <f aca="false">IFERROR(VLOOKUP($A$1&amp;":"&amp;A606,'Finish order'!C:K,6,FALSE()),"")</f>
        <v/>
      </c>
      <c r="C606" s="22" t="str">
        <f aca="false">IFERROR(VLOOKUP(A$1&amp;":"&amp;A606,'Finish order'!$C:$K,9,FALSE()),"")</f>
        <v/>
      </c>
      <c r="D606" s="22" t="str">
        <f aca="false">IFERROR(VLOOKUP(A$1&amp;":"&amp;A606,'Finish order'!$C:$K,7,FALSE()),"")</f>
        <v/>
      </c>
      <c r="E606" s="30" t="str">
        <f aca="false">IFERROR(VLOOKUP($A$1&amp;":"&amp;A606,'Finish order'!C:K,5,FALSE()),"")</f>
        <v/>
      </c>
      <c r="F606" s="22" t="str">
        <f aca="false">IFERROR(VLOOKUP($A$1&amp;":"&amp;A606,'Finish order'!C:K,4,FALSE()),"")</f>
        <v/>
      </c>
      <c r="G606" s="22" t="str">
        <f aca="false" t="array" ref="G606:G606">IFERROR(SMALL(IF($D$2:$D1515=D606,$A$2:$A$911*1.001),1),"")</f>
        <v/>
      </c>
      <c r="H606" s="22" t="str">
        <f aca="false" t="array" ref="H606:H606">IFERROR(SMALL(IF($D$2:$D1515=D606,$A$2:$A$911*1.0001),2),"")</f>
        <v/>
      </c>
      <c r="I606" s="22" t="str">
        <f aca="false" t="array" ref="I606:I606">IFERROR(SMALL(IF($D$2:$D1515=D606,$A$2:$A$911*1.00001),3),"")</f>
        <v/>
      </c>
      <c r="J606" s="22" t="str">
        <f aca="false" t="array" ref="J606:J606">IFERROR(SMALL(IF($D$2:$D1515=D606,$A$2:$A$911*1.000001),4),"")</f>
        <v/>
      </c>
      <c r="K606" s="31" t="str">
        <f aca="false">IF(A606&lt;&gt;"", IF(COUNT(G606:J606)=4, SUM(G606:J606), "No"), "")</f>
        <v>No</v>
      </c>
      <c r="L606" s="31" t="str">
        <f aca="false">IF(A606&lt;&gt;"", IF(COUNT(G606:I606)=3, SUM(G606:I606), "No"), "")</f>
        <v>No</v>
      </c>
      <c r="M606" s="31" t="str">
        <f aca="false">IF(A606&lt;&gt;"", IF(COUNT(G606:H606)=2, SUM(G606:H606), "No"), "")</f>
        <v>No</v>
      </c>
      <c r="N606" s="31" t="str">
        <f aca="false">Table1[[#This Row],[Club]]&amp;":"&amp;Table1[[#Headers],[Male]]</f>
        <v>:Male</v>
      </c>
      <c r="Z606" s="25" t="str">
        <f aca="false">IF(P606&lt;&gt;"", IF(COUNT(V606:Y606)=4, SUM(V606:Y606), "No"), "")</f>
        <v/>
      </c>
      <c r="AA606" s="25" t="str">
        <f aca="false">IF(P606&lt;&gt;"", IF(COUNT(V606:X606)=3, SUM(V606:X606), "No"), "")</f>
        <v/>
      </c>
      <c r="AB606" s="25" t="str">
        <f aca="false">IF(P606&lt;&gt;"", IF(COUNT(V606:W606)=2, SUM(V606:W606), "No"), "")</f>
        <v/>
      </c>
    </row>
    <row r="607" customFormat="false" ht="15" hidden="false" customHeight="false" outlineLevel="0" collapsed="false">
      <c r="A607" s="22" t="n">
        <v>606</v>
      </c>
      <c r="B607" s="22" t="str">
        <f aca="false">IFERROR(VLOOKUP($A$1&amp;":"&amp;A607,'Finish order'!C:K,6,FALSE()),"")</f>
        <v/>
      </c>
      <c r="C607" s="22" t="str">
        <f aca="false">IFERROR(VLOOKUP(A$1&amp;":"&amp;A607,'Finish order'!$C:$K,9,FALSE()),"")</f>
        <v/>
      </c>
      <c r="D607" s="22" t="str">
        <f aca="false">IFERROR(VLOOKUP(A$1&amp;":"&amp;A607,'Finish order'!$C:$K,7,FALSE()),"")</f>
        <v/>
      </c>
      <c r="E607" s="30" t="str">
        <f aca="false">IFERROR(VLOOKUP($A$1&amp;":"&amp;A607,'Finish order'!C:K,5,FALSE()),"")</f>
        <v/>
      </c>
      <c r="F607" s="22" t="str">
        <f aca="false">IFERROR(VLOOKUP($A$1&amp;":"&amp;A607,'Finish order'!C:K,4,FALSE()),"")</f>
        <v/>
      </c>
      <c r="G607" s="22" t="str">
        <f aca="false" t="array" ref="G607:G607">IFERROR(SMALL(IF($D$2:$D1516=D607,$A$2:$A$911*1.001),1),"")</f>
        <v/>
      </c>
      <c r="H607" s="22" t="str">
        <f aca="false" t="array" ref="H607:H607">IFERROR(SMALL(IF($D$2:$D1516=D607,$A$2:$A$911*1.0001),2),"")</f>
        <v/>
      </c>
      <c r="I607" s="22" t="str">
        <f aca="false" t="array" ref="I607:I607">IFERROR(SMALL(IF($D$2:$D1516=D607,$A$2:$A$911*1.00001),3),"")</f>
        <v/>
      </c>
      <c r="J607" s="22" t="str">
        <f aca="false" t="array" ref="J607:J607">IFERROR(SMALL(IF($D$2:$D1516=D607,$A$2:$A$911*1.000001),4),"")</f>
        <v/>
      </c>
      <c r="K607" s="31" t="str">
        <f aca="false">IF(A607&lt;&gt;"", IF(COUNT(G607:J607)=4, SUM(G607:J607), "No"), "")</f>
        <v>No</v>
      </c>
      <c r="L607" s="31" t="str">
        <f aca="false">IF(A607&lt;&gt;"", IF(COUNT(G607:I607)=3, SUM(G607:I607), "No"), "")</f>
        <v>No</v>
      </c>
      <c r="M607" s="31" t="str">
        <f aca="false">IF(A607&lt;&gt;"", IF(COUNT(G607:H607)=2, SUM(G607:H607), "No"), "")</f>
        <v>No</v>
      </c>
      <c r="N607" s="31" t="str">
        <f aca="false">Table1[[#This Row],[Club]]&amp;":"&amp;Table1[[#Headers],[Male]]</f>
        <v>:Male</v>
      </c>
      <c r="Z607" s="25" t="str">
        <f aca="false">IF(P607&lt;&gt;"", IF(COUNT(V607:Y607)=4, SUM(V607:Y607), "No"), "")</f>
        <v/>
      </c>
      <c r="AA607" s="25" t="str">
        <f aca="false">IF(P607&lt;&gt;"", IF(COUNT(V607:X607)=3, SUM(V607:X607), "No"), "")</f>
        <v/>
      </c>
      <c r="AB607" s="25" t="str">
        <f aca="false">IF(P607&lt;&gt;"", IF(COUNT(V607:W607)=2, SUM(V607:W607), "No"), "")</f>
        <v/>
      </c>
    </row>
    <row r="608" customFormat="false" ht="15" hidden="false" customHeight="false" outlineLevel="0" collapsed="false">
      <c r="A608" s="22" t="n">
        <v>607</v>
      </c>
      <c r="B608" s="22" t="str">
        <f aca="false">IFERROR(VLOOKUP($A$1&amp;":"&amp;A608,'Finish order'!C:K,6,FALSE()),"")</f>
        <v/>
      </c>
      <c r="C608" s="22" t="str">
        <f aca="false">IFERROR(VLOOKUP(A$1&amp;":"&amp;A608,'Finish order'!$C:$K,9,FALSE()),"")</f>
        <v/>
      </c>
      <c r="D608" s="22" t="str">
        <f aca="false">IFERROR(VLOOKUP(A$1&amp;":"&amp;A608,'Finish order'!$C:$K,7,FALSE()),"")</f>
        <v/>
      </c>
      <c r="E608" s="30" t="str">
        <f aca="false">IFERROR(VLOOKUP($A$1&amp;":"&amp;A608,'Finish order'!C:K,5,FALSE()),"")</f>
        <v/>
      </c>
      <c r="F608" s="22" t="str">
        <f aca="false">IFERROR(VLOOKUP($A$1&amp;":"&amp;A608,'Finish order'!C:K,4,FALSE()),"")</f>
        <v/>
      </c>
      <c r="G608" s="22" t="str">
        <f aca="false" t="array" ref="G608:G608">IFERROR(SMALL(IF($D$2:$D1517=D608,$A$2:$A$911*1.001),1),"")</f>
        <v/>
      </c>
      <c r="H608" s="22" t="str">
        <f aca="false" t="array" ref="H608:H608">IFERROR(SMALL(IF($D$2:$D1517=D608,$A$2:$A$911*1.0001),2),"")</f>
        <v/>
      </c>
      <c r="I608" s="22" t="str">
        <f aca="false" t="array" ref="I608:I608">IFERROR(SMALL(IF($D$2:$D1517=D608,$A$2:$A$911*1.00001),3),"")</f>
        <v/>
      </c>
      <c r="J608" s="22" t="str">
        <f aca="false" t="array" ref="J608:J608">IFERROR(SMALL(IF($D$2:$D1517=D608,$A$2:$A$911*1.000001),4),"")</f>
        <v/>
      </c>
      <c r="K608" s="31" t="str">
        <f aca="false">IF(A608&lt;&gt;"", IF(COUNT(G608:J608)=4, SUM(G608:J608), "No"), "")</f>
        <v>No</v>
      </c>
      <c r="L608" s="31" t="str">
        <f aca="false">IF(A608&lt;&gt;"", IF(COUNT(G608:I608)=3, SUM(G608:I608), "No"), "")</f>
        <v>No</v>
      </c>
      <c r="M608" s="31" t="str">
        <f aca="false">IF(A608&lt;&gt;"", IF(COUNT(G608:H608)=2, SUM(G608:H608), "No"), "")</f>
        <v>No</v>
      </c>
      <c r="N608" s="31" t="str">
        <f aca="false">Table1[[#This Row],[Club]]&amp;":"&amp;Table1[[#Headers],[Male]]</f>
        <v>:Male</v>
      </c>
      <c r="Z608" s="25" t="str">
        <f aca="false">IF(P608&lt;&gt;"", IF(COUNT(V608:Y608)=4, SUM(V608:Y608), "No"), "")</f>
        <v/>
      </c>
      <c r="AA608" s="25" t="str">
        <f aca="false">IF(P608&lt;&gt;"", IF(COUNT(V608:X608)=3, SUM(V608:X608), "No"), "")</f>
        <v/>
      </c>
      <c r="AB608" s="25" t="str">
        <f aca="false">IF(P608&lt;&gt;"", IF(COUNT(V608:W608)=2, SUM(V608:W608), "No"), "")</f>
        <v/>
      </c>
    </row>
    <row r="609" customFormat="false" ht="15" hidden="false" customHeight="false" outlineLevel="0" collapsed="false">
      <c r="A609" s="22" t="n">
        <v>608</v>
      </c>
      <c r="B609" s="22" t="str">
        <f aca="false">IFERROR(VLOOKUP($A$1&amp;":"&amp;A609,'Finish order'!C:K,6,FALSE()),"")</f>
        <v/>
      </c>
      <c r="C609" s="22" t="str">
        <f aca="false">IFERROR(VLOOKUP(A$1&amp;":"&amp;A609,'Finish order'!$C:$K,9,FALSE()),"")</f>
        <v/>
      </c>
      <c r="D609" s="22" t="str">
        <f aca="false">IFERROR(VLOOKUP(A$1&amp;":"&amp;A609,'Finish order'!$C:$K,7,FALSE()),"")</f>
        <v/>
      </c>
      <c r="E609" s="30" t="str">
        <f aca="false">IFERROR(VLOOKUP($A$1&amp;":"&amp;A609,'Finish order'!C:K,5,FALSE()),"")</f>
        <v/>
      </c>
      <c r="F609" s="22" t="str">
        <f aca="false">IFERROR(VLOOKUP($A$1&amp;":"&amp;A609,'Finish order'!C:K,4,FALSE()),"")</f>
        <v/>
      </c>
      <c r="G609" s="22" t="str">
        <f aca="false" t="array" ref="G609:G609">IFERROR(SMALL(IF($D$2:$D1518=D609,$A$2:$A$911*1.001),1),"")</f>
        <v/>
      </c>
      <c r="H609" s="22" t="str">
        <f aca="false" t="array" ref="H609:H609">IFERROR(SMALL(IF($D$2:$D1518=D609,$A$2:$A$911*1.0001),2),"")</f>
        <v/>
      </c>
      <c r="I609" s="22" t="str">
        <f aca="false" t="array" ref="I609:I609">IFERROR(SMALL(IF($D$2:$D1518=D609,$A$2:$A$911*1.00001),3),"")</f>
        <v/>
      </c>
      <c r="J609" s="22" t="str">
        <f aca="false" t="array" ref="J609:J609">IFERROR(SMALL(IF($D$2:$D1518=D609,$A$2:$A$911*1.000001),4),"")</f>
        <v/>
      </c>
      <c r="K609" s="31" t="str">
        <f aca="false">IF(A609&lt;&gt;"", IF(COUNT(G609:J609)=4, SUM(G609:J609), "No"), "")</f>
        <v>No</v>
      </c>
      <c r="L609" s="31" t="str">
        <f aca="false">IF(A609&lt;&gt;"", IF(COUNT(G609:I609)=3, SUM(G609:I609), "No"), "")</f>
        <v>No</v>
      </c>
      <c r="M609" s="31" t="str">
        <f aca="false">IF(A609&lt;&gt;"", IF(COUNT(G609:H609)=2, SUM(G609:H609), "No"), "")</f>
        <v>No</v>
      </c>
      <c r="N609" s="31" t="str">
        <f aca="false">Table1[[#This Row],[Club]]&amp;":"&amp;Table1[[#Headers],[Male]]</f>
        <v>:Male</v>
      </c>
      <c r="Z609" s="25" t="str">
        <f aca="false">IF(P609&lt;&gt;"", IF(COUNT(V609:Y609)=4, SUM(V609:Y609), "No"), "")</f>
        <v/>
      </c>
      <c r="AA609" s="25" t="str">
        <f aca="false">IF(P609&lt;&gt;"", IF(COUNT(V609:X609)=3, SUM(V609:X609), "No"), "")</f>
        <v/>
      </c>
      <c r="AB609" s="25" t="str">
        <f aca="false">IF(P609&lt;&gt;"", IF(COUNT(V609:W609)=2, SUM(V609:W609), "No"), "")</f>
        <v/>
      </c>
    </row>
    <row r="610" customFormat="false" ht="15" hidden="false" customHeight="false" outlineLevel="0" collapsed="false">
      <c r="A610" s="22" t="n">
        <v>609</v>
      </c>
      <c r="B610" s="22" t="str">
        <f aca="false">IFERROR(VLOOKUP($A$1&amp;":"&amp;A610,'Finish order'!C:K,6,FALSE()),"")</f>
        <v/>
      </c>
      <c r="C610" s="22" t="str">
        <f aca="false">IFERROR(VLOOKUP(A$1&amp;":"&amp;A610,'Finish order'!$C:$K,9,FALSE()),"")</f>
        <v/>
      </c>
      <c r="D610" s="22" t="str">
        <f aca="false">IFERROR(VLOOKUP(A$1&amp;":"&amp;A610,'Finish order'!$C:$K,7,FALSE()),"")</f>
        <v/>
      </c>
      <c r="E610" s="30" t="str">
        <f aca="false">IFERROR(VLOOKUP($A$1&amp;":"&amp;A610,'Finish order'!C:K,5,FALSE()),"")</f>
        <v/>
      </c>
      <c r="F610" s="22" t="str">
        <f aca="false">IFERROR(VLOOKUP($A$1&amp;":"&amp;A610,'Finish order'!C:K,4,FALSE()),"")</f>
        <v/>
      </c>
      <c r="G610" s="22" t="str">
        <f aca="false" t="array" ref="G610:G610">IFERROR(SMALL(IF($D$2:$D1519=D610,$A$2:$A$911*1.001),1),"")</f>
        <v/>
      </c>
      <c r="H610" s="22" t="str">
        <f aca="false" t="array" ref="H610:H610">IFERROR(SMALL(IF($D$2:$D1519=D610,$A$2:$A$911*1.0001),2),"")</f>
        <v/>
      </c>
      <c r="I610" s="22" t="str">
        <f aca="false" t="array" ref="I610:I610">IFERROR(SMALL(IF($D$2:$D1519=D610,$A$2:$A$911*1.00001),3),"")</f>
        <v/>
      </c>
      <c r="J610" s="22" t="str">
        <f aca="false" t="array" ref="J610:J610">IFERROR(SMALL(IF($D$2:$D1519=D610,$A$2:$A$911*1.000001),4),"")</f>
        <v/>
      </c>
      <c r="K610" s="31" t="str">
        <f aca="false">IF(A610&lt;&gt;"", IF(COUNT(G610:J610)=4, SUM(G610:J610), "No"), "")</f>
        <v>No</v>
      </c>
      <c r="L610" s="31" t="str">
        <f aca="false">IF(A610&lt;&gt;"", IF(COUNT(G610:I610)=3, SUM(G610:I610), "No"), "")</f>
        <v>No</v>
      </c>
      <c r="M610" s="31" t="str">
        <f aca="false">IF(A610&lt;&gt;"", IF(COUNT(G610:H610)=2, SUM(G610:H610), "No"), "")</f>
        <v>No</v>
      </c>
      <c r="N610" s="31" t="str">
        <f aca="false">Table1[[#This Row],[Club]]&amp;":"&amp;Table1[[#Headers],[Male]]</f>
        <v>:Male</v>
      </c>
      <c r="Z610" s="25" t="str">
        <f aca="false">IF(P610&lt;&gt;"", IF(COUNT(V610:Y610)=4, SUM(V610:Y610), "No"), "")</f>
        <v/>
      </c>
      <c r="AA610" s="25" t="str">
        <f aca="false">IF(P610&lt;&gt;"", IF(COUNT(V610:X610)=3, SUM(V610:X610), "No"), "")</f>
        <v/>
      </c>
      <c r="AB610" s="25" t="str">
        <f aca="false">IF(P610&lt;&gt;"", IF(COUNT(V610:W610)=2, SUM(V610:W610), "No"), "")</f>
        <v/>
      </c>
    </row>
    <row r="611" customFormat="false" ht="15" hidden="false" customHeight="false" outlineLevel="0" collapsed="false">
      <c r="A611" s="22" t="n">
        <v>610</v>
      </c>
      <c r="B611" s="22" t="str">
        <f aca="false">IFERROR(VLOOKUP($A$1&amp;":"&amp;A611,'Finish order'!C:K,6,FALSE()),"")</f>
        <v/>
      </c>
      <c r="C611" s="22" t="str">
        <f aca="false">IFERROR(VLOOKUP(A$1&amp;":"&amp;A611,'Finish order'!$C:$K,9,FALSE()),"")</f>
        <v/>
      </c>
      <c r="D611" s="22" t="str">
        <f aca="false">IFERROR(VLOOKUP(A$1&amp;":"&amp;A611,'Finish order'!$C:$K,7,FALSE()),"")</f>
        <v/>
      </c>
      <c r="E611" s="30" t="str">
        <f aca="false">IFERROR(VLOOKUP($A$1&amp;":"&amp;A611,'Finish order'!C:K,5,FALSE()),"")</f>
        <v/>
      </c>
      <c r="F611" s="22" t="str">
        <f aca="false">IFERROR(VLOOKUP($A$1&amp;":"&amp;A611,'Finish order'!C:K,4,FALSE()),"")</f>
        <v/>
      </c>
      <c r="G611" s="22" t="str">
        <f aca="false" t="array" ref="G611:G611">IFERROR(SMALL(IF($D$2:$D1520=D611,$A$2:$A$911*1.001),1),"")</f>
        <v/>
      </c>
      <c r="H611" s="22" t="str">
        <f aca="false" t="array" ref="H611:H611">IFERROR(SMALL(IF($D$2:$D1520=D611,$A$2:$A$911*1.0001),2),"")</f>
        <v/>
      </c>
      <c r="I611" s="22" t="str">
        <f aca="false" t="array" ref="I611:I611">IFERROR(SMALL(IF($D$2:$D1520=D611,$A$2:$A$911*1.00001),3),"")</f>
        <v/>
      </c>
      <c r="J611" s="22" t="str">
        <f aca="false" t="array" ref="J611:J611">IFERROR(SMALL(IF($D$2:$D1520=D611,$A$2:$A$911*1.000001),4),"")</f>
        <v/>
      </c>
      <c r="K611" s="31" t="str">
        <f aca="false">IF(A611&lt;&gt;"", IF(COUNT(G611:J611)=4, SUM(G611:J611), "No"), "")</f>
        <v>No</v>
      </c>
      <c r="L611" s="31" t="str">
        <f aca="false">IF(A611&lt;&gt;"", IF(COUNT(G611:I611)=3, SUM(G611:I611), "No"), "")</f>
        <v>No</v>
      </c>
      <c r="M611" s="31" t="str">
        <f aca="false">IF(A611&lt;&gt;"", IF(COUNT(G611:H611)=2, SUM(G611:H611), "No"), "")</f>
        <v>No</v>
      </c>
      <c r="N611" s="31" t="str">
        <f aca="false">Table1[[#This Row],[Club]]&amp;":"&amp;Table1[[#Headers],[Male]]</f>
        <v>:Male</v>
      </c>
      <c r="Z611" s="25" t="str">
        <f aca="false">IF(P611&lt;&gt;"", IF(COUNT(V611:Y611)=4, SUM(V611:Y611), "No"), "")</f>
        <v/>
      </c>
      <c r="AA611" s="25" t="str">
        <f aca="false">IF(P611&lt;&gt;"", IF(COUNT(V611:X611)=3, SUM(V611:X611), "No"), "")</f>
        <v/>
      </c>
      <c r="AB611" s="25" t="str">
        <f aca="false">IF(P611&lt;&gt;"", IF(COUNT(V611:W611)=2, SUM(V611:W611), "No"), "")</f>
        <v/>
      </c>
    </row>
    <row r="612" customFormat="false" ht="15" hidden="false" customHeight="false" outlineLevel="0" collapsed="false">
      <c r="A612" s="22" t="n">
        <v>611</v>
      </c>
      <c r="B612" s="22" t="str">
        <f aca="false">IFERROR(VLOOKUP($A$1&amp;":"&amp;A612,'Finish order'!C:K,6,FALSE()),"")</f>
        <v/>
      </c>
      <c r="C612" s="22" t="str">
        <f aca="false">IFERROR(VLOOKUP(A$1&amp;":"&amp;A612,'Finish order'!$C:$K,9,FALSE()),"")</f>
        <v/>
      </c>
      <c r="D612" s="22" t="str">
        <f aca="false">IFERROR(VLOOKUP(A$1&amp;":"&amp;A612,'Finish order'!$C:$K,7,FALSE()),"")</f>
        <v/>
      </c>
      <c r="E612" s="30" t="str">
        <f aca="false">IFERROR(VLOOKUP($A$1&amp;":"&amp;A612,'Finish order'!C:K,5,FALSE()),"")</f>
        <v/>
      </c>
      <c r="F612" s="22" t="str">
        <f aca="false">IFERROR(VLOOKUP($A$1&amp;":"&amp;A612,'Finish order'!C:K,4,FALSE()),"")</f>
        <v/>
      </c>
      <c r="G612" s="22" t="str">
        <f aca="false" t="array" ref="G612:G612">IFERROR(SMALL(IF($D$2:$D1521=D612,$A$2:$A$911*1.001),1),"")</f>
        <v/>
      </c>
      <c r="H612" s="22" t="str">
        <f aca="false" t="array" ref="H612:H612">IFERROR(SMALL(IF($D$2:$D1521=D612,$A$2:$A$911*1.0001),2),"")</f>
        <v/>
      </c>
      <c r="I612" s="22" t="str">
        <f aca="false" t="array" ref="I612:I612">IFERROR(SMALL(IF($D$2:$D1521=D612,$A$2:$A$911*1.00001),3),"")</f>
        <v/>
      </c>
      <c r="J612" s="22" t="str">
        <f aca="false" t="array" ref="J612:J612">IFERROR(SMALL(IF($D$2:$D1521=D612,$A$2:$A$911*1.000001),4),"")</f>
        <v/>
      </c>
      <c r="K612" s="31" t="str">
        <f aca="false">IF(A612&lt;&gt;"", IF(COUNT(G612:J612)=4, SUM(G612:J612), "No"), "")</f>
        <v>No</v>
      </c>
      <c r="L612" s="31" t="str">
        <f aca="false">IF(A612&lt;&gt;"", IF(COUNT(G612:I612)=3, SUM(G612:I612), "No"), "")</f>
        <v>No</v>
      </c>
      <c r="M612" s="31" t="str">
        <f aca="false">IF(A612&lt;&gt;"", IF(COUNT(G612:H612)=2, SUM(G612:H612), "No"), "")</f>
        <v>No</v>
      </c>
      <c r="N612" s="31" t="str">
        <f aca="false">Table1[[#This Row],[Club]]&amp;":"&amp;Table1[[#Headers],[Male]]</f>
        <v>:Male</v>
      </c>
      <c r="Z612" s="25" t="str">
        <f aca="false">IF(P612&lt;&gt;"", IF(COUNT(V612:Y612)=4, SUM(V612:Y612), "No"), "")</f>
        <v/>
      </c>
      <c r="AA612" s="25" t="str">
        <f aca="false">IF(P612&lt;&gt;"", IF(COUNT(V612:X612)=3, SUM(V612:X612), "No"), "")</f>
        <v/>
      </c>
      <c r="AB612" s="25" t="str">
        <f aca="false">IF(P612&lt;&gt;"", IF(COUNT(V612:W612)=2, SUM(V612:W612), "No"), "")</f>
        <v/>
      </c>
    </row>
    <row r="613" customFormat="false" ht="15" hidden="false" customHeight="false" outlineLevel="0" collapsed="false">
      <c r="A613" s="22" t="n">
        <v>612</v>
      </c>
      <c r="B613" s="22" t="str">
        <f aca="false">IFERROR(VLOOKUP($A$1&amp;":"&amp;A613,'Finish order'!C:K,6,FALSE()),"")</f>
        <v/>
      </c>
      <c r="C613" s="22" t="str">
        <f aca="false">IFERROR(VLOOKUP(A$1&amp;":"&amp;A613,'Finish order'!$C:$K,9,FALSE()),"")</f>
        <v/>
      </c>
      <c r="D613" s="22" t="str">
        <f aca="false">IFERROR(VLOOKUP(A$1&amp;":"&amp;A613,'Finish order'!$C:$K,7,FALSE()),"")</f>
        <v/>
      </c>
      <c r="E613" s="30" t="str">
        <f aca="false">IFERROR(VLOOKUP($A$1&amp;":"&amp;A613,'Finish order'!C:K,5,FALSE()),"")</f>
        <v/>
      </c>
      <c r="F613" s="22" t="str">
        <f aca="false">IFERROR(VLOOKUP($A$1&amp;":"&amp;A613,'Finish order'!C:K,4,FALSE()),"")</f>
        <v/>
      </c>
      <c r="G613" s="22" t="str">
        <f aca="false" t="array" ref="G613:G613">IFERROR(SMALL(IF($D$2:$D1522=D613,$A$2:$A$911*1.001),1),"")</f>
        <v/>
      </c>
      <c r="H613" s="22" t="str">
        <f aca="false" t="array" ref="H613:H613">IFERROR(SMALL(IF($D$2:$D1522=D613,$A$2:$A$911*1.0001),2),"")</f>
        <v/>
      </c>
      <c r="I613" s="22" t="str">
        <f aca="false" t="array" ref="I613:I613">IFERROR(SMALL(IF($D$2:$D1522=D613,$A$2:$A$911*1.00001),3),"")</f>
        <v/>
      </c>
      <c r="J613" s="22" t="str">
        <f aca="false" t="array" ref="J613:J613">IFERROR(SMALL(IF($D$2:$D1522=D613,$A$2:$A$911*1.000001),4),"")</f>
        <v/>
      </c>
      <c r="K613" s="31" t="str">
        <f aca="false">IF(A613&lt;&gt;"", IF(COUNT(G613:J613)=4, SUM(G613:J613), "No"), "")</f>
        <v>No</v>
      </c>
      <c r="L613" s="31" t="str">
        <f aca="false">IF(A613&lt;&gt;"", IF(COUNT(G613:I613)=3, SUM(G613:I613), "No"), "")</f>
        <v>No</v>
      </c>
      <c r="M613" s="31" t="str">
        <f aca="false">IF(A613&lt;&gt;"", IF(COUNT(G613:H613)=2, SUM(G613:H613), "No"), "")</f>
        <v>No</v>
      </c>
      <c r="N613" s="31" t="str">
        <f aca="false">Table1[[#This Row],[Club]]&amp;":"&amp;Table1[[#Headers],[Male]]</f>
        <v>:Male</v>
      </c>
      <c r="Z613" s="25" t="str">
        <f aca="false">IF(P613&lt;&gt;"", IF(COUNT(V613:Y613)=4, SUM(V613:Y613), "No"), "")</f>
        <v/>
      </c>
      <c r="AA613" s="25" t="str">
        <f aca="false">IF(P613&lt;&gt;"", IF(COUNT(V613:X613)=3, SUM(V613:X613), "No"), "")</f>
        <v/>
      </c>
      <c r="AB613" s="25" t="str">
        <f aca="false">IF(P613&lt;&gt;"", IF(COUNT(V613:W613)=2, SUM(V613:W613), "No"), "")</f>
        <v/>
      </c>
    </row>
    <row r="614" customFormat="false" ht="15" hidden="false" customHeight="false" outlineLevel="0" collapsed="false">
      <c r="A614" s="22" t="n">
        <v>613</v>
      </c>
      <c r="B614" s="22" t="str">
        <f aca="false">IFERROR(VLOOKUP($A$1&amp;":"&amp;A614,'Finish order'!C:K,6,FALSE()),"")</f>
        <v/>
      </c>
      <c r="C614" s="22" t="str">
        <f aca="false">IFERROR(VLOOKUP(A$1&amp;":"&amp;A614,'Finish order'!$C:$K,9,FALSE()),"")</f>
        <v/>
      </c>
      <c r="D614" s="22" t="str">
        <f aca="false">IFERROR(VLOOKUP(A$1&amp;":"&amp;A614,'Finish order'!$C:$K,7,FALSE()),"")</f>
        <v/>
      </c>
      <c r="E614" s="30" t="str">
        <f aca="false">IFERROR(VLOOKUP($A$1&amp;":"&amp;A614,'Finish order'!C:K,5,FALSE()),"")</f>
        <v/>
      </c>
      <c r="F614" s="22" t="str">
        <f aca="false">IFERROR(VLOOKUP($A$1&amp;":"&amp;A614,'Finish order'!C:K,4,FALSE()),"")</f>
        <v/>
      </c>
      <c r="G614" s="22" t="str">
        <f aca="false" t="array" ref="G614:G614">IFERROR(SMALL(IF($D$2:$D1523=D614,$A$2:$A$911*1.001),1),"")</f>
        <v/>
      </c>
      <c r="H614" s="22" t="str">
        <f aca="false" t="array" ref="H614:H614">IFERROR(SMALL(IF($D$2:$D1523=D614,$A$2:$A$911*1.0001),2),"")</f>
        <v/>
      </c>
      <c r="I614" s="22" t="str">
        <f aca="false" t="array" ref="I614:I614">IFERROR(SMALL(IF($D$2:$D1523=D614,$A$2:$A$911*1.00001),3),"")</f>
        <v/>
      </c>
      <c r="J614" s="22" t="str">
        <f aca="false" t="array" ref="J614:J614">IFERROR(SMALL(IF($D$2:$D1523=D614,$A$2:$A$911*1.000001),4),"")</f>
        <v/>
      </c>
      <c r="K614" s="31" t="str">
        <f aca="false">IF(A614&lt;&gt;"", IF(COUNT(G614:J614)=4, SUM(G614:J614), "No"), "")</f>
        <v>No</v>
      </c>
      <c r="L614" s="31" t="str">
        <f aca="false">IF(A614&lt;&gt;"", IF(COUNT(G614:I614)=3, SUM(G614:I614), "No"), "")</f>
        <v>No</v>
      </c>
      <c r="M614" s="31" t="str">
        <f aca="false">IF(A614&lt;&gt;"", IF(COUNT(G614:H614)=2, SUM(G614:H614), "No"), "")</f>
        <v>No</v>
      </c>
      <c r="N614" s="31" t="str">
        <f aca="false">Table1[[#This Row],[Club]]&amp;":"&amp;Table1[[#Headers],[Male]]</f>
        <v>:Male</v>
      </c>
      <c r="Z614" s="25" t="str">
        <f aca="false">IF(P614&lt;&gt;"", IF(COUNT(V614:Y614)=4, SUM(V614:Y614), "No"), "")</f>
        <v/>
      </c>
      <c r="AA614" s="25" t="str">
        <f aca="false">IF(P614&lt;&gt;"", IF(COUNT(V614:X614)=3, SUM(V614:X614), "No"), "")</f>
        <v/>
      </c>
      <c r="AB614" s="25" t="str">
        <f aca="false">IF(P614&lt;&gt;"", IF(COUNT(V614:W614)=2, SUM(V614:W614), "No"), "")</f>
        <v/>
      </c>
    </row>
    <row r="615" customFormat="false" ht="15" hidden="false" customHeight="false" outlineLevel="0" collapsed="false">
      <c r="A615" s="22" t="n">
        <v>614</v>
      </c>
      <c r="B615" s="22" t="str">
        <f aca="false">IFERROR(VLOOKUP($A$1&amp;":"&amp;A615,'Finish order'!C:K,6,FALSE()),"")</f>
        <v/>
      </c>
      <c r="C615" s="22" t="str">
        <f aca="false">IFERROR(VLOOKUP(A$1&amp;":"&amp;A615,'Finish order'!$C:$K,9,FALSE()),"")</f>
        <v/>
      </c>
      <c r="D615" s="22" t="str">
        <f aca="false">IFERROR(VLOOKUP(A$1&amp;":"&amp;A615,'Finish order'!$C:$K,7,FALSE()),"")</f>
        <v/>
      </c>
      <c r="E615" s="30" t="str">
        <f aca="false">IFERROR(VLOOKUP($A$1&amp;":"&amp;A615,'Finish order'!C:K,5,FALSE()),"")</f>
        <v/>
      </c>
      <c r="F615" s="22" t="str">
        <f aca="false">IFERROR(VLOOKUP($A$1&amp;":"&amp;A615,'Finish order'!C:K,4,FALSE()),"")</f>
        <v/>
      </c>
      <c r="G615" s="22" t="str">
        <f aca="false" t="array" ref="G615:G615">IFERROR(SMALL(IF($D$2:$D1524=D615,$A$2:$A$911*1.001),1),"")</f>
        <v/>
      </c>
      <c r="H615" s="22" t="str">
        <f aca="false" t="array" ref="H615:H615">IFERROR(SMALL(IF($D$2:$D1524=D615,$A$2:$A$911*1.0001),2),"")</f>
        <v/>
      </c>
      <c r="I615" s="22" t="str">
        <f aca="false" t="array" ref="I615:I615">IFERROR(SMALL(IF($D$2:$D1524=D615,$A$2:$A$911*1.00001),3),"")</f>
        <v/>
      </c>
      <c r="J615" s="22" t="str">
        <f aca="false" t="array" ref="J615:J615">IFERROR(SMALL(IF($D$2:$D1524=D615,$A$2:$A$911*1.000001),4),"")</f>
        <v/>
      </c>
      <c r="K615" s="31" t="str">
        <f aca="false">IF(A615&lt;&gt;"", IF(COUNT(G615:J615)=4, SUM(G615:J615), "No"), "")</f>
        <v>No</v>
      </c>
      <c r="L615" s="31" t="str">
        <f aca="false">IF(A615&lt;&gt;"", IF(COUNT(G615:I615)=3, SUM(G615:I615), "No"), "")</f>
        <v>No</v>
      </c>
      <c r="M615" s="31" t="str">
        <f aca="false">IF(A615&lt;&gt;"", IF(COUNT(G615:H615)=2, SUM(G615:H615), "No"), "")</f>
        <v>No</v>
      </c>
      <c r="N615" s="31" t="str">
        <f aca="false">Table1[[#This Row],[Club]]&amp;":"&amp;Table1[[#Headers],[Male]]</f>
        <v>:Male</v>
      </c>
      <c r="Z615" s="25" t="str">
        <f aca="false">IF(P615&lt;&gt;"", IF(COUNT(V615:Y615)=4, SUM(V615:Y615), "No"), "")</f>
        <v/>
      </c>
      <c r="AA615" s="25" t="str">
        <f aca="false">IF(P615&lt;&gt;"", IF(COUNT(V615:X615)=3, SUM(V615:X615), "No"), "")</f>
        <v/>
      </c>
      <c r="AB615" s="25" t="str">
        <f aca="false">IF(P615&lt;&gt;"", IF(COUNT(V615:W615)=2, SUM(V615:W615), "No"), "")</f>
        <v/>
      </c>
    </row>
    <row r="616" customFormat="false" ht="15" hidden="false" customHeight="false" outlineLevel="0" collapsed="false">
      <c r="A616" s="22" t="n">
        <v>615</v>
      </c>
      <c r="B616" s="22" t="str">
        <f aca="false">IFERROR(VLOOKUP($A$1&amp;":"&amp;A616,'Finish order'!C:K,6,FALSE()),"")</f>
        <v/>
      </c>
      <c r="C616" s="22" t="str">
        <f aca="false">IFERROR(VLOOKUP(A$1&amp;":"&amp;A616,'Finish order'!$C:$K,9,FALSE()),"")</f>
        <v/>
      </c>
      <c r="D616" s="22" t="str">
        <f aca="false">IFERROR(VLOOKUP(A$1&amp;":"&amp;A616,'Finish order'!$C:$K,7,FALSE()),"")</f>
        <v/>
      </c>
      <c r="E616" s="30" t="str">
        <f aca="false">IFERROR(VLOOKUP($A$1&amp;":"&amp;A616,'Finish order'!C:K,5,FALSE()),"")</f>
        <v/>
      </c>
      <c r="F616" s="22" t="str">
        <f aca="false">IFERROR(VLOOKUP($A$1&amp;":"&amp;A616,'Finish order'!C:K,4,FALSE()),"")</f>
        <v/>
      </c>
      <c r="G616" s="22" t="str">
        <f aca="false" t="array" ref="G616:G616">IFERROR(SMALL(IF($D$2:$D1525=D616,$A$2:$A$911*1.001),1),"")</f>
        <v/>
      </c>
      <c r="H616" s="22" t="str">
        <f aca="false" t="array" ref="H616:H616">IFERROR(SMALL(IF($D$2:$D1525=D616,$A$2:$A$911*1.0001),2),"")</f>
        <v/>
      </c>
      <c r="I616" s="22" t="str">
        <f aca="false" t="array" ref="I616:I616">IFERROR(SMALL(IF($D$2:$D1525=D616,$A$2:$A$911*1.00001),3),"")</f>
        <v/>
      </c>
      <c r="J616" s="22" t="str">
        <f aca="false" t="array" ref="J616:J616">IFERROR(SMALL(IF($D$2:$D1525=D616,$A$2:$A$911*1.000001),4),"")</f>
        <v/>
      </c>
      <c r="K616" s="31" t="str">
        <f aca="false">IF(A616&lt;&gt;"", IF(COUNT(G616:J616)=4, SUM(G616:J616), "No"), "")</f>
        <v>No</v>
      </c>
      <c r="L616" s="31" t="str">
        <f aca="false">IF(A616&lt;&gt;"", IF(COUNT(G616:I616)=3, SUM(G616:I616), "No"), "")</f>
        <v>No</v>
      </c>
      <c r="M616" s="31" t="str">
        <f aca="false">IF(A616&lt;&gt;"", IF(COUNT(G616:H616)=2, SUM(G616:H616), "No"), "")</f>
        <v>No</v>
      </c>
      <c r="N616" s="31" t="str">
        <f aca="false">Table1[[#This Row],[Club]]&amp;":"&amp;Table1[[#Headers],[Male]]</f>
        <v>:Male</v>
      </c>
      <c r="Z616" s="25" t="str">
        <f aca="false">IF(P616&lt;&gt;"", IF(COUNT(V616:Y616)=4, SUM(V616:Y616), "No"), "")</f>
        <v/>
      </c>
      <c r="AA616" s="25" t="str">
        <f aca="false">IF(P616&lt;&gt;"", IF(COUNT(V616:X616)=3, SUM(V616:X616), "No"), "")</f>
        <v/>
      </c>
      <c r="AB616" s="25" t="str">
        <f aca="false">IF(P616&lt;&gt;"", IF(COUNT(V616:W616)=2, SUM(V616:W616), "No"), "")</f>
        <v/>
      </c>
    </row>
    <row r="617" customFormat="false" ht="15" hidden="false" customHeight="false" outlineLevel="0" collapsed="false">
      <c r="A617" s="22" t="n">
        <v>616</v>
      </c>
      <c r="B617" s="22" t="str">
        <f aca="false">IFERROR(VLOOKUP($A$1&amp;":"&amp;A617,'Finish order'!C:K,6,FALSE()),"")</f>
        <v/>
      </c>
      <c r="C617" s="22" t="str">
        <f aca="false">IFERROR(VLOOKUP(A$1&amp;":"&amp;A617,'Finish order'!$C:$K,9,FALSE()),"")</f>
        <v/>
      </c>
      <c r="D617" s="22" t="str">
        <f aca="false">IFERROR(VLOOKUP(A$1&amp;":"&amp;A617,'Finish order'!$C:$K,7,FALSE()),"")</f>
        <v/>
      </c>
      <c r="E617" s="30" t="str">
        <f aca="false">IFERROR(VLOOKUP($A$1&amp;":"&amp;A617,'Finish order'!C:K,5,FALSE()),"")</f>
        <v/>
      </c>
      <c r="F617" s="22" t="str">
        <f aca="false">IFERROR(VLOOKUP($A$1&amp;":"&amp;A617,'Finish order'!C:K,4,FALSE()),"")</f>
        <v/>
      </c>
      <c r="G617" s="22" t="str">
        <f aca="false" t="array" ref="G617:G617">IFERROR(SMALL(IF($D$2:$D1526=D617,$A$2:$A$911*1.001),1),"")</f>
        <v/>
      </c>
      <c r="H617" s="22" t="str">
        <f aca="false" t="array" ref="H617:H617">IFERROR(SMALL(IF($D$2:$D1526=D617,$A$2:$A$911*1.0001),2),"")</f>
        <v/>
      </c>
      <c r="I617" s="22" t="str">
        <f aca="false" t="array" ref="I617:I617">IFERROR(SMALL(IF($D$2:$D1526=D617,$A$2:$A$911*1.00001),3),"")</f>
        <v/>
      </c>
      <c r="J617" s="22" t="str">
        <f aca="false" t="array" ref="J617:J617">IFERROR(SMALL(IF($D$2:$D1526=D617,$A$2:$A$911*1.000001),4),"")</f>
        <v/>
      </c>
      <c r="K617" s="31" t="str">
        <f aca="false">IF(A617&lt;&gt;"", IF(COUNT(G617:J617)=4, SUM(G617:J617), "No"), "")</f>
        <v>No</v>
      </c>
      <c r="L617" s="31" t="str">
        <f aca="false">IF(A617&lt;&gt;"", IF(COUNT(G617:I617)=3, SUM(G617:I617), "No"), "")</f>
        <v>No</v>
      </c>
      <c r="M617" s="31" t="str">
        <f aca="false">IF(A617&lt;&gt;"", IF(COUNT(G617:H617)=2, SUM(G617:H617), "No"), "")</f>
        <v>No</v>
      </c>
      <c r="N617" s="31" t="str">
        <f aca="false">Table1[[#This Row],[Club]]&amp;":"&amp;Table1[[#Headers],[Male]]</f>
        <v>:Male</v>
      </c>
      <c r="Z617" s="25" t="str">
        <f aca="false">IF(P617&lt;&gt;"", IF(COUNT(V617:Y617)=4, SUM(V617:Y617), "No"), "")</f>
        <v/>
      </c>
      <c r="AA617" s="25" t="str">
        <f aca="false">IF(P617&lt;&gt;"", IF(COUNT(V617:X617)=3, SUM(V617:X617), "No"), "")</f>
        <v/>
      </c>
      <c r="AB617" s="25" t="str">
        <f aca="false">IF(P617&lt;&gt;"", IF(COUNT(V617:W617)=2, SUM(V617:W617), "No"), "")</f>
        <v/>
      </c>
    </row>
    <row r="618" customFormat="false" ht="15" hidden="false" customHeight="false" outlineLevel="0" collapsed="false">
      <c r="A618" s="22" t="n">
        <v>617</v>
      </c>
      <c r="B618" s="22" t="str">
        <f aca="false">IFERROR(VLOOKUP($A$1&amp;":"&amp;A618,'Finish order'!C:K,6,FALSE()),"")</f>
        <v/>
      </c>
      <c r="C618" s="22" t="str">
        <f aca="false">IFERROR(VLOOKUP(A$1&amp;":"&amp;A618,'Finish order'!$C:$K,9,FALSE()),"")</f>
        <v/>
      </c>
      <c r="D618" s="22" t="str">
        <f aca="false">IFERROR(VLOOKUP(A$1&amp;":"&amp;A618,'Finish order'!$C:$K,7,FALSE()),"")</f>
        <v/>
      </c>
      <c r="E618" s="30" t="str">
        <f aca="false">IFERROR(VLOOKUP($A$1&amp;":"&amp;A618,'Finish order'!C:K,5,FALSE()),"")</f>
        <v/>
      </c>
      <c r="F618" s="22" t="str">
        <f aca="false">IFERROR(VLOOKUP($A$1&amp;":"&amp;A618,'Finish order'!C:K,4,FALSE()),"")</f>
        <v/>
      </c>
      <c r="G618" s="22" t="str">
        <f aca="false" t="array" ref="G618:G618">IFERROR(SMALL(IF($D$2:$D1527=D618,$A$2:$A$911*1.001),1),"")</f>
        <v/>
      </c>
      <c r="H618" s="22" t="str">
        <f aca="false" t="array" ref="H618:H618">IFERROR(SMALL(IF($D$2:$D1527=D618,$A$2:$A$911*1.0001),2),"")</f>
        <v/>
      </c>
      <c r="I618" s="22" t="str">
        <f aca="false" t="array" ref="I618:I618">IFERROR(SMALL(IF($D$2:$D1527=D618,$A$2:$A$911*1.00001),3),"")</f>
        <v/>
      </c>
      <c r="J618" s="22" t="str">
        <f aca="false" t="array" ref="J618:J618">IFERROR(SMALL(IF($D$2:$D1527=D618,$A$2:$A$911*1.000001),4),"")</f>
        <v/>
      </c>
      <c r="K618" s="31" t="str">
        <f aca="false">IF(A618&lt;&gt;"", IF(COUNT(G618:J618)=4, SUM(G618:J618), "No"), "")</f>
        <v>No</v>
      </c>
      <c r="L618" s="31" t="str">
        <f aca="false">IF(A618&lt;&gt;"", IF(COUNT(G618:I618)=3, SUM(G618:I618), "No"), "")</f>
        <v>No</v>
      </c>
      <c r="M618" s="31" t="str">
        <f aca="false">IF(A618&lt;&gt;"", IF(COUNT(G618:H618)=2, SUM(G618:H618), "No"), "")</f>
        <v>No</v>
      </c>
      <c r="N618" s="31" t="str">
        <f aca="false">Table1[[#This Row],[Club]]&amp;":"&amp;Table1[[#Headers],[Male]]</f>
        <v>:Male</v>
      </c>
      <c r="Z618" s="25" t="str">
        <f aca="false">IF(P618&lt;&gt;"", IF(COUNT(V618:Y618)=4, SUM(V618:Y618), "No"), "")</f>
        <v/>
      </c>
      <c r="AA618" s="25" t="str">
        <f aca="false">IF(P618&lt;&gt;"", IF(COUNT(V618:X618)=3, SUM(V618:X618), "No"), "")</f>
        <v/>
      </c>
      <c r="AB618" s="25" t="str">
        <f aca="false">IF(P618&lt;&gt;"", IF(COUNT(V618:W618)=2, SUM(V618:W618), "No"), "")</f>
        <v/>
      </c>
    </row>
    <row r="619" customFormat="false" ht="15" hidden="false" customHeight="false" outlineLevel="0" collapsed="false">
      <c r="A619" s="22" t="n">
        <v>618</v>
      </c>
      <c r="B619" s="22" t="str">
        <f aca="false">IFERROR(VLOOKUP($A$1&amp;":"&amp;A619,'Finish order'!C:K,6,FALSE()),"")</f>
        <v/>
      </c>
      <c r="C619" s="22" t="str">
        <f aca="false">IFERROR(VLOOKUP(A$1&amp;":"&amp;A619,'Finish order'!$C:$K,9,FALSE()),"")</f>
        <v/>
      </c>
      <c r="D619" s="22" t="str">
        <f aca="false">IFERROR(VLOOKUP(A$1&amp;":"&amp;A619,'Finish order'!$C:$K,7,FALSE()),"")</f>
        <v/>
      </c>
      <c r="E619" s="30" t="str">
        <f aca="false">IFERROR(VLOOKUP($A$1&amp;":"&amp;A619,'Finish order'!C:K,5,FALSE()),"")</f>
        <v/>
      </c>
      <c r="F619" s="22" t="str">
        <f aca="false">IFERROR(VLOOKUP($A$1&amp;":"&amp;A619,'Finish order'!C:K,4,FALSE()),"")</f>
        <v/>
      </c>
      <c r="G619" s="22" t="str">
        <f aca="false" t="array" ref="G619:G619">IFERROR(SMALL(IF($D$2:$D1528=D619,$A$2:$A$911*1.001),1),"")</f>
        <v/>
      </c>
      <c r="H619" s="22" t="str">
        <f aca="false" t="array" ref="H619:H619">IFERROR(SMALL(IF($D$2:$D1528=D619,$A$2:$A$911*1.0001),2),"")</f>
        <v/>
      </c>
      <c r="I619" s="22" t="str">
        <f aca="false" t="array" ref="I619:I619">IFERROR(SMALL(IF($D$2:$D1528=D619,$A$2:$A$911*1.00001),3),"")</f>
        <v/>
      </c>
      <c r="J619" s="22" t="str">
        <f aca="false" t="array" ref="J619:J619">IFERROR(SMALL(IF($D$2:$D1528=D619,$A$2:$A$911*1.000001),4),"")</f>
        <v/>
      </c>
      <c r="K619" s="31" t="str">
        <f aca="false">IF(A619&lt;&gt;"", IF(COUNT(G619:J619)=4, SUM(G619:J619), "No"), "")</f>
        <v>No</v>
      </c>
      <c r="L619" s="31" t="str">
        <f aca="false">IF(A619&lt;&gt;"", IF(COUNT(G619:I619)=3, SUM(G619:I619), "No"), "")</f>
        <v>No</v>
      </c>
      <c r="M619" s="31" t="str">
        <f aca="false">IF(A619&lt;&gt;"", IF(COUNT(G619:H619)=2, SUM(G619:H619), "No"), "")</f>
        <v>No</v>
      </c>
      <c r="N619" s="31" t="str">
        <f aca="false">Table1[[#This Row],[Club]]&amp;":"&amp;Table1[[#Headers],[Male]]</f>
        <v>:Male</v>
      </c>
      <c r="Z619" s="25" t="str">
        <f aca="false">IF(P619&lt;&gt;"", IF(COUNT(V619:Y619)=4, SUM(V619:Y619), "No"), "")</f>
        <v/>
      </c>
      <c r="AA619" s="25" t="str">
        <f aca="false">IF(P619&lt;&gt;"", IF(COUNT(V619:X619)=3, SUM(V619:X619), "No"), "")</f>
        <v/>
      </c>
      <c r="AB619" s="25" t="str">
        <f aca="false">IF(P619&lt;&gt;"", IF(COUNT(V619:W619)=2, SUM(V619:W619), "No"), "")</f>
        <v/>
      </c>
    </row>
    <row r="620" customFormat="false" ht="15" hidden="false" customHeight="false" outlineLevel="0" collapsed="false">
      <c r="A620" s="22" t="n">
        <v>619</v>
      </c>
      <c r="B620" s="22" t="str">
        <f aca="false">IFERROR(VLOOKUP($A$1&amp;":"&amp;A620,'Finish order'!C:K,6,FALSE()),"")</f>
        <v/>
      </c>
      <c r="C620" s="22" t="str">
        <f aca="false">IFERROR(VLOOKUP(A$1&amp;":"&amp;A620,'Finish order'!$C:$K,9,FALSE()),"")</f>
        <v/>
      </c>
      <c r="D620" s="22" t="str">
        <f aca="false">IFERROR(VLOOKUP(A$1&amp;":"&amp;A620,'Finish order'!$C:$K,7,FALSE()),"")</f>
        <v/>
      </c>
      <c r="E620" s="30" t="str">
        <f aca="false">IFERROR(VLOOKUP($A$1&amp;":"&amp;A620,'Finish order'!C:K,5,FALSE()),"")</f>
        <v/>
      </c>
      <c r="F620" s="22" t="str">
        <f aca="false">IFERROR(VLOOKUP($A$1&amp;":"&amp;A620,'Finish order'!C:K,4,FALSE()),"")</f>
        <v/>
      </c>
      <c r="G620" s="22" t="str">
        <f aca="false" t="array" ref="G620:G620">IFERROR(SMALL(IF($D$2:$D1529=D620,$A$2:$A$911*1.001),1),"")</f>
        <v/>
      </c>
      <c r="H620" s="22" t="str">
        <f aca="false" t="array" ref="H620:H620">IFERROR(SMALL(IF($D$2:$D1529=D620,$A$2:$A$911*1.0001),2),"")</f>
        <v/>
      </c>
      <c r="I620" s="22" t="str">
        <f aca="false" t="array" ref="I620:I620">IFERROR(SMALL(IF($D$2:$D1529=D620,$A$2:$A$911*1.00001),3),"")</f>
        <v/>
      </c>
      <c r="J620" s="22" t="str">
        <f aca="false" t="array" ref="J620:J620">IFERROR(SMALL(IF($D$2:$D1529=D620,$A$2:$A$911*1.000001),4),"")</f>
        <v/>
      </c>
      <c r="K620" s="31" t="str">
        <f aca="false">IF(A620&lt;&gt;"", IF(COUNT(G620:J620)=4, SUM(G620:J620), "No"), "")</f>
        <v>No</v>
      </c>
      <c r="L620" s="31" t="str">
        <f aca="false">IF(A620&lt;&gt;"", IF(COUNT(G620:I620)=3, SUM(G620:I620), "No"), "")</f>
        <v>No</v>
      </c>
      <c r="M620" s="31" t="str">
        <f aca="false">IF(A620&lt;&gt;"", IF(COUNT(G620:H620)=2, SUM(G620:H620), "No"), "")</f>
        <v>No</v>
      </c>
      <c r="N620" s="31" t="str">
        <f aca="false">Table1[[#This Row],[Club]]&amp;":"&amp;Table1[[#Headers],[Male]]</f>
        <v>:Male</v>
      </c>
      <c r="Z620" s="25" t="str">
        <f aca="false">IF(P620&lt;&gt;"", IF(COUNT(V620:Y620)=4, SUM(V620:Y620), "No"), "")</f>
        <v/>
      </c>
      <c r="AA620" s="25" t="str">
        <f aca="false">IF(P620&lt;&gt;"", IF(COUNT(V620:X620)=3, SUM(V620:X620), "No"), "")</f>
        <v/>
      </c>
      <c r="AB620" s="25" t="str">
        <f aca="false">IF(P620&lt;&gt;"", IF(COUNT(V620:W620)=2, SUM(V620:W620), "No"), "")</f>
        <v/>
      </c>
    </row>
    <row r="621" customFormat="false" ht="15" hidden="false" customHeight="false" outlineLevel="0" collapsed="false">
      <c r="A621" s="22" t="n">
        <v>620</v>
      </c>
      <c r="B621" s="22" t="str">
        <f aca="false">IFERROR(VLOOKUP($A$1&amp;":"&amp;A621,'Finish order'!C:K,6,FALSE()),"")</f>
        <v/>
      </c>
      <c r="C621" s="22" t="str">
        <f aca="false">IFERROR(VLOOKUP(A$1&amp;":"&amp;A621,'Finish order'!$C:$K,9,FALSE()),"")</f>
        <v/>
      </c>
      <c r="D621" s="22" t="str">
        <f aca="false">IFERROR(VLOOKUP(A$1&amp;":"&amp;A621,'Finish order'!$C:$K,7,FALSE()),"")</f>
        <v/>
      </c>
      <c r="E621" s="30" t="str">
        <f aca="false">IFERROR(VLOOKUP($A$1&amp;":"&amp;A621,'Finish order'!C:K,5,FALSE()),"")</f>
        <v/>
      </c>
      <c r="F621" s="22" t="str">
        <f aca="false">IFERROR(VLOOKUP($A$1&amp;":"&amp;A621,'Finish order'!C:K,4,FALSE()),"")</f>
        <v/>
      </c>
      <c r="G621" s="22" t="str">
        <f aca="false" t="array" ref="G621:G621">IFERROR(SMALL(IF($D$2:$D1530=D621,$A$2:$A$911*1.001),1),"")</f>
        <v/>
      </c>
      <c r="H621" s="22" t="str">
        <f aca="false" t="array" ref="H621:H621">IFERROR(SMALL(IF($D$2:$D1530=D621,$A$2:$A$911*1.0001),2),"")</f>
        <v/>
      </c>
      <c r="I621" s="22" t="str">
        <f aca="false" t="array" ref="I621:I621">IFERROR(SMALL(IF($D$2:$D1530=D621,$A$2:$A$911*1.00001),3),"")</f>
        <v/>
      </c>
      <c r="J621" s="22" t="str">
        <f aca="false" t="array" ref="J621:J621">IFERROR(SMALL(IF($D$2:$D1530=D621,$A$2:$A$911*1.000001),4),"")</f>
        <v/>
      </c>
      <c r="K621" s="31" t="str">
        <f aca="false">IF(A621&lt;&gt;"", IF(COUNT(G621:J621)=4, SUM(G621:J621), "No"), "")</f>
        <v>No</v>
      </c>
      <c r="L621" s="31" t="str">
        <f aca="false">IF(A621&lt;&gt;"", IF(COUNT(G621:I621)=3, SUM(G621:I621), "No"), "")</f>
        <v>No</v>
      </c>
      <c r="M621" s="31" t="str">
        <f aca="false">IF(A621&lt;&gt;"", IF(COUNT(G621:H621)=2, SUM(G621:H621), "No"), "")</f>
        <v>No</v>
      </c>
      <c r="N621" s="31" t="str">
        <f aca="false">Table1[[#This Row],[Club]]&amp;":"&amp;Table1[[#Headers],[Male]]</f>
        <v>:Male</v>
      </c>
      <c r="Z621" s="25" t="str">
        <f aca="false">IF(P621&lt;&gt;"", IF(COUNT(V621:Y621)=4, SUM(V621:Y621), "No"), "")</f>
        <v/>
      </c>
      <c r="AA621" s="25" t="str">
        <f aca="false">IF(P621&lt;&gt;"", IF(COUNT(V621:X621)=3, SUM(V621:X621), "No"), "")</f>
        <v/>
      </c>
      <c r="AB621" s="25" t="str">
        <f aca="false">IF(P621&lt;&gt;"", IF(COUNT(V621:W621)=2, SUM(V621:W621), "No"), "")</f>
        <v/>
      </c>
    </row>
    <row r="622" customFormat="false" ht="15" hidden="false" customHeight="false" outlineLevel="0" collapsed="false">
      <c r="A622" s="22" t="n">
        <v>621</v>
      </c>
      <c r="B622" s="22" t="str">
        <f aca="false">IFERROR(VLOOKUP($A$1&amp;":"&amp;A622,'Finish order'!C:K,6,FALSE()),"")</f>
        <v/>
      </c>
      <c r="C622" s="22" t="str">
        <f aca="false">IFERROR(VLOOKUP(A$1&amp;":"&amp;A622,'Finish order'!$C:$K,9,FALSE()),"")</f>
        <v/>
      </c>
      <c r="D622" s="22" t="str">
        <f aca="false">IFERROR(VLOOKUP(A$1&amp;":"&amp;A622,'Finish order'!$C:$K,7,FALSE()),"")</f>
        <v/>
      </c>
      <c r="E622" s="30" t="str">
        <f aca="false">IFERROR(VLOOKUP($A$1&amp;":"&amp;A622,'Finish order'!C:K,5,FALSE()),"")</f>
        <v/>
      </c>
      <c r="F622" s="22" t="str">
        <f aca="false">IFERROR(VLOOKUP($A$1&amp;":"&amp;A622,'Finish order'!C:K,4,FALSE()),"")</f>
        <v/>
      </c>
      <c r="G622" s="22" t="str">
        <f aca="false" t="array" ref="G622:G622">IFERROR(SMALL(IF($D$2:$D1531=D622,$A$2:$A$911*1.001),1),"")</f>
        <v/>
      </c>
      <c r="H622" s="22" t="str">
        <f aca="false" t="array" ref="H622:H622">IFERROR(SMALL(IF($D$2:$D1531=D622,$A$2:$A$911*1.0001),2),"")</f>
        <v/>
      </c>
      <c r="I622" s="22" t="str">
        <f aca="false" t="array" ref="I622:I622">IFERROR(SMALL(IF($D$2:$D1531=D622,$A$2:$A$911*1.00001),3),"")</f>
        <v/>
      </c>
      <c r="J622" s="22" t="str">
        <f aca="false" t="array" ref="J622:J622">IFERROR(SMALL(IF($D$2:$D1531=D622,$A$2:$A$911*1.000001),4),"")</f>
        <v/>
      </c>
      <c r="K622" s="31" t="str">
        <f aca="false">IF(A622&lt;&gt;"", IF(COUNT(G622:J622)=4, SUM(G622:J622), "No"), "")</f>
        <v>No</v>
      </c>
      <c r="L622" s="31" t="str">
        <f aca="false">IF(A622&lt;&gt;"", IF(COUNT(G622:I622)=3, SUM(G622:I622), "No"), "")</f>
        <v>No</v>
      </c>
      <c r="M622" s="31" t="str">
        <f aca="false">IF(A622&lt;&gt;"", IF(COUNT(G622:H622)=2, SUM(G622:H622), "No"), "")</f>
        <v>No</v>
      </c>
      <c r="N622" s="31" t="str">
        <f aca="false">Table1[[#This Row],[Club]]&amp;":"&amp;Table1[[#Headers],[Male]]</f>
        <v>:Male</v>
      </c>
      <c r="Z622" s="25" t="str">
        <f aca="false">IF(P622&lt;&gt;"", IF(COUNT(V622:Y622)=4, SUM(V622:Y622), "No"), "")</f>
        <v/>
      </c>
      <c r="AA622" s="25" t="str">
        <f aca="false">IF(P622&lt;&gt;"", IF(COUNT(V622:X622)=3, SUM(V622:X622), "No"), "")</f>
        <v/>
      </c>
      <c r="AB622" s="25" t="str">
        <f aca="false">IF(P622&lt;&gt;"", IF(COUNT(V622:W622)=2, SUM(V622:W622), "No"), "")</f>
        <v/>
      </c>
    </row>
    <row r="623" customFormat="false" ht="15" hidden="false" customHeight="false" outlineLevel="0" collapsed="false">
      <c r="A623" s="22" t="n">
        <v>622</v>
      </c>
      <c r="B623" s="22" t="str">
        <f aca="false">IFERROR(VLOOKUP($A$1&amp;":"&amp;A623,'Finish order'!C:K,6,FALSE()),"")</f>
        <v/>
      </c>
      <c r="C623" s="22" t="str">
        <f aca="false">IFERROR(VLOOKUP(A$1&amp;":"&amp;A623,'Finish order'!$C:$K,9,FALSE()),"")</f>
        <v/>
      </c>
      <c r="D623" s="22" t="str">
        <f aca="false">IFERROR(VLOOKUP(A$1&amp;":"&amp;A623,'Finish order'!$C:$K,7,FALSE()),"")</f>
        <v/>
      </c>
      <c r="E623" s="30" t="str">
        <f aca="false">IFERROR(VLOOKUP($A$1&amp;":"&amp;A623,'Finish order'!C:K,5,FALSE()),"")</f>
        <v/>
      </c>
      <c r="F623" s="22" t="str">
        <f aca="false">IFERROR(VLOOKUP($A$1&amp;":"&amp;A623,'Finish order'!C:K,4,FALSE()),"")</f>
        <v/>
      </c>
      <c r="G623" s="22" t="str">
        <f aca="false" t="array" ref="G623:G623">IFERROR(SMALL(IF($D$2:$D1532=D623,$A$2:$A$911*1.001),1),"")</f>
        <v/>
      </c>
      <c r="H623" s="22" t="str">
        <f aca="false" t="array" ref="H623:H623">IFERROR(SMALL(IF($D$2:$D1532=D623,$A$2:$A$911*1.0001),2),"")</f>
        <v/>
      </c>
      <c r="I623" s="22" t="str">
        <f aca="false" t="array" ref="I623:I623">IFERROR(SMALL(IF($D$2:$D1532=D623,$A$2:$A$911*1.00001),3),"")</f>
        <v/>
      </c>
      <c r="J623" s="22" t="str">
        <f aca="false" t="array" ref="J623:J623">IFERROR(SMALL(IF($D$2:$D1532=D623,$A$2:$A$911*1.000001),4),"")</f>
        <v/>
      </c>
      <c r="K623" s="31" t="str">
        <f aca="false">IF(A623&lt;&gt;"", IF(COUNT(G623:J623)=4, SUM(G623:J623), "No"), "")</f>
        <v>No</v>
      </c>
      <c r="L623" s="31" t="str">
        <f aca="false">IF(A623&lt;&gt;"", IF(COUNT(G623:I623)=3, SUM(G623:I623), "No"), "")</f>
        <v>No</v>
      </c>
      <c r="M623" s="31" t="str">
        <f aca="false">IF(A623&lt;&gt;"", IF(COUNT(G623:H623)=2, SUM(G623:H623), "No"), "")</f>
        <v>No</v>
      </c>
      <c r="N623" s="31" t="str">
        <f aca="false">Table1[[#This Row],[Club]]&amp;":"&amp;Table1[[#Headers],[Male]]</f>
        <v>:Male</v>
      </c>
      <c r="Z623" s="25" t="str">
        <f aca="false">IF(P623&lt;&gt;"", IF(COUNT(V623:Y623)=4, SUM(V623:Y623), "No"), "")</f>
        <v/>
      </c>
      <c r="AA623" s="25" t="str">
        <f aca="false">IF(P623&lt;&gt;"", IF(COUNT(V623:X623)=3, SUM(V623:X623), "No"), "")</f>
        <v/>
      </c>
      <c r="AB623" s="25" t="str">
        <f aca="false">IF(P623&lt;&gt;"", IF(COUNT(V623:W623)=2, SUM(V623:W623), "No"), "")</f>
        <v/>
      </c>
    </row>
    <row r="624" customFormat="false" ht="15" hidden="false" customHeight="false" outlineLevel="0" collapsed="false">
      <c r="A624" s="22" t="n">
        <v>623</v>
      </c>
      <c r="B624" s="22" t="str">
        <f aca="false">IFERROR(VLOOKUP($A$1&amp;":"&amp;A624,'Finish order'!C:K,6,FALSE()),"")</f>
        <v/>
      </c>
      <c r="C624" s="22" t="str">
        <f aca="false">IFERROR(VLOOKUP(A$1&amp;":"&amp;A624,'Finish order'!$C:$K,9,FALSE()),"")</f>
        <v/>
      </c>
      <c r="D624" s="22" t="str">
        <f aca="false">IFERROR(VLOOKUP(A$1&amp;":"&amp;A624,'Finish order'!$C:$K,7,FALSE()),"")</f>
        <v/>
      </c>
      <c r="E624" s="30" t="str">
        <f aca="false">IFERROR(VLOOKUP($A$1&amp;":"&amp;A624,'Finish order'!C:K,5,FALSE()),"")</f>
        <v/>
      </c>
      <c r="F624" s="22" t="str">
        <f aca="false">IFERROR(VLOOKUP($A$1&amp;":"&amp;A624,'Finish order'!C:K,4,FALSE()),"")</f>
        <v/>
      </c>
      <c r="G624" s="22" t="str">
        <f aca="false" t="array" ref="G624:G624">IFERROR(SMALL(IF($D$2:$D1533=D624,$A$2:$A$911*1.001),1),"")</f>
        <v/>
      </c>
      <c r="H624" s="22" t="str">
        <f aca="false" t="array" ref="H624:H624">IFERROR(SMALL(IF($D$2:$D1533=D624,$A$2:$A$911*1.0001),2),"")</f>
        <v/>
      </c>
      <c r="I624" s="22" t="str">
        <f aca="false" t="array" ref="I624:I624">IFERROR(SMALL(IF($D$2:$D1533=D624,$A$2:$A$911*1.00001),3),"")</f>
        <v/>
      </c>
      <c r="J624" s="22" t="str">
        <f aca="false" t="array" ref="J624:J624">IFERROR(SMALL(IF($D$2:$D1533=D624,$A$2:$A$911*1.000001),4),"")</f>
        <v/>
      </c>
      <c r="K624" s="31" t="str">
        <f aca="false">IF(A624&lt;&gt;"", IF(COUNT(G624:J624)=4, SUM(G624:J624), "No"), "")</f>
        <v>No</v>
      </c>
      <c r="L624" s="31" t="str">
        <f aca="false">IF(A624&lt;&gt;"", IF(COUNT(G624:I624)=3, SUM(G624:I624), "No"), "")</f>
        <v>No</v>
      </c>
      <c r="M624" s="31" t="str">
        <f aca="false">IF(A624&lt;&gt;"", IF(COUNT(G624:H624)=2, SUM(G624:H624), "No"), "")</f>
        <v>No</v>
      </c>
      <c r="N624" s="31" t="str">
        <f aca="false">Table1[[#This Row],[Club]]&amp;":"&amp;Table1[[#Headers],[Male]]</f>
        <v>:Male</v>
      </c>
      <c r="Z624" s="25" t="str">
        <f aca="false">IF(P624&lt;&gt;"", IF(COUNT(V624:Y624)=4, SUM(V624:Y624), "No"), "")</f>
        <v/>
      </c>
      <c r="AA624" s="25" t="str">
        <f aca="false">IF(P624&lt;&gt;"", IF(COUNT(V624:X624)=3, SUM(V624:X624), "No"), "")</f>
        <v/>
      </c>
      <c r="AB624" s="25" t="str">
        <f aca="false">IF(P624&lt;&gt;"", IF(COUNT(V624:W624)=2, SUM(V624:W624), "No"), "")</f>
        <v/>
      </c>
    </row>
    <row r="625" customFormat="false" ht="15" hidden="false" customHeight="false" outlineLevel="0" collapsed="false">
      <c r="A625" s="22" t="n">
        <v>624</v>
      </c>
      <c r="B625" s="22" t="str">
        <f aca="false">IFERROR(VLOOKUP($A$1&amp;":"&amp;A625,'Finish order'!C:K,6,FALSE()),"")</f>
        <v/>
      </c>
      <c r="C625" s="22" t="str">
        <f aca="false">IFERROR(VLOOKUP(A$1&amp;":"&amp;A625,'Finish order'!$C:$K,9,FALSE()),"")</f>
        <v/>
      </c>
      <c r="D625" s="22" t="str">
        <f aca="false">IFERROR(VLOOKUP(A$1&amp;":"&amp;A625,'Finish order'!$C:$K,7,FALSE()),"")</f>
        <v/>
      </c>
      <c r="E625" s="30" t="str">
        <f aca="false">IFERROR(VLOOKUP($A$1&amp;":"&amp;A625,'Finish order'!C:K,5,FALSE()),"")</f>
        <v/>
      </c>
      <c r="F625" s="22" t="str">
        <f aca="false">IFERROR(VLOOKUP($A$1&amp;":"&amp;A625,'Finish order'!C:K,4,FALSE()),"")</f>
        <v/>
      </c>
      <c r="G625" s="22" t="str">
        <f aca="false" t="array" ref="G625:G625">IFERROR(SMALL(IF($D$2:$D1534=D625,$A$2:$A$911*1.001),1),"")</f>
        <v/>
      </c>
      <c r="H625" s="22" t="str">
        <f aca="false" t="array" ref="H625:H625">IFERROR(SMALL(IF($D$2:$D1534=D625,$A$2:$A$911*1.0001),2),"")</f>
        <v/>
      </c>
      <c r="I625" s="22" t="str">
        <f aca="false" t="array" ref="I625:I625">IFERROR(SMALL(IF($D$2:$D1534=D625,$A$2:$A$911*1.00001),3),"")</f>
        <v/>
      </c>
      <c r="J625" s="22" t="str">
        <f aca="false" t="array" ref="J625:J625">IFERROR(SMALL(IF($D$2:$D1534=D625,$A$2:$A$911*1.000001),4),"")</f>
        <v/>
      </c>
      <c r="K625" s="31" t="str">
        <f aca="false">IF(A625&lt;&gt;"", IF(COUNT(G625:J625)=4, SUM(G625:J625), "No"), "")</f>
        <v>No</v>
      </c>
      <c r="L625" s="31" t="str">
        <f aca="false">IF(A625&lt;&gt;"", IF(COUNT(G625:I625)=3, SUM(G625:I625), "No"), "")</f>
        <v>No</v>
      </c>
      <c r="M625" s="31" t="str">
        <f aca="false">IF(A625&lt;&gt;"", IF(COUNT(G625:H625)=2, SUM(G625:H625), "No"), "")</f>
        <v>No</v>
      </c>
      <c r="N625" s="31" t="str">
        <f aca="false">Table1[[#This Row],[Club]]&amp;":"&amp;Table1[[#Headers],[Male]]</f>
        <v>:Male</v>
      </c>
      <c r="Z625" s="25" t="str">
        <f aca="false">IF(P625&lt;&gt;"", IF(COUNT(V625:Y625)=4, SUM(V625:Y625), "No"), "")</f>
        <v/>
      </c>
      <c r="AA625" s="25" t="str">
        <f aca="false">IF(P625&lt;&gt;"", IF(COUNT(V625:X625)=3, SUM(V625:X625), "No"), "")</f>
        <v/>
      </c>
      <c r="AB625" s="25" t="str">
        <f aca="false">IF(P625&lt;&gt;"", IF(COUNT(V625:W625)=2, SUM(V625:W625), "No"), "")</f>
        <v/>
      </c>
    </row>
    <row r="626" customFormat="false" ht="15" hidden="false" customHeight="false" outlineLevel="0" collapsed="false">
      <c r="A626" s="22" t="n">
        <v>625</v>
      </c>
      <c r="B626" s="22" t="str">
        <f aca="false">IFERROR(VLOOKUP($A$1&amp;":"&amp;A626,'Finish order'!C:K,6,FALSE()),"")</f>
        <v/>
      </c>
      <c r="C626" s="22" t="str">
        <f aca="false">IFERROR(VLOOKUP(A$1&amp;":"&amp;A626,'Finish order'!$C:$K,9,FALSE()),"")</f>
        <v/>
      </c>
      <c r="D626" s="22" t="str">
        <f aca="false">IFERROR(VLOOKUP(A$1&amp;":"&amp;A626,'Finish order'!$C:$K,7,FALSE()),"")</f>
        <v/>
      </c>
      <c r="E626" s="30" t="str">
        <f aca="false">IFERROR(VLOOKUP($A$1&amp;":"&amp;A626,'Finish order'!C:K,5,FALSE()),"")</f>
        <v/>
      </c>
      <c r="F626" s="22" t="str">
        <f aca="false">IFERROR(VLOOKUP($A$1&amp;":"&amp;A626,'Finish order'!C:K,4,FALSE()),"")</f>
        <v/>
      </c>
      <c r="G626" s="22" t="str">
        <f aca="false" t="array" ref="G626:G626">IFERROR(SMALL(IF($D$2:$D1535=D626,$A$2:$A$911*1.001),1),"")</f>
        <v/>
      </c>
      <c r="H626" s="22" t="str">
        <f aca="false" t="array" ref="H626:H626">IFERROR(SMALL(IF($D$2:$D1535=D626,$A$2:$A$911*1.0001),2),"")</f>
        <v/>
      </c>
      <c r="I626" s="22" t="str">
        <f aca="false" t="array" ref="I626:I626">IFERROR(SMALL(IF($D$2:$D1535=D626,$A$2:$A$911*1.00001),3),"")</f>
        <v/>
      </c>
      <c r="J626" s="22" t="str">
        <f aca="false" t="array" ref="J626:J626">IFERROR(SMALL(IF($D$2:$D1535=D626,$A$2:$A$911*1.000001),4),"")</f>
        <v/>
      </c>
      <c r="K626" s="31" t="str">
        <f aca="false">IF(A626&lt;&gt;"", IF(COUNT(G626:J626)=4, SUM(G626:J626), "No"), "")</f>
        <v>No</v>
      </c>
      <c r="L626" s="31" t="str">
        <f aca="false">IF(A626&lt;&gt;"", IF(COUNT(G626:I626)=3, SUM(G626:I626), "No"), "")</f>
        <v>No</v>
      </c>
      <c r="M626" s="31" t="str">
        <f aca="false">IF(A626&lt;&gt;"", IF(COUNT(G626:H626)=2, SUM(G626:H626), "No"), "")</f>
        <v>No</v>
      </c>
      <c r="N626" s="31" t="str">
        <f aca="false">Table1[[#This Row],[Club]]&amp;":"&amp;Table1[[#Headers],[Male]]</f>
        <v>:Male</v>
      </c>
      <c r="Z626" s="25" t="str">
        <f aca="false">IF(P626&lt;&gt;"", IF(COUNT(V626:Y626)=4, SUM(V626:Y626), "No"), "")</f>
        <v/>
      </c>
      <c r="AA626" s="25" t="str">
        <f aca="false">IF(P626&lt;&gt;"", IF(COUNT(V626:X626)=3, SUM(V626:X626), "No"), "")</f>
        <v/>
      </c>
      <c r="AB626" s="25" t="str">
        <f aca="false">IF(P626&lt;&gt;"", IF(COUNT(V626:W626)=2, SUM(V626:W626), "No"), "")</f>
        <v/>
      </c>
    </row>
    <row r="627" customFormat="false" ht="15" hidden="false" customHeight="false" outlineLevel="0" collapsed="false">
      <c r="A627" s="22" t="n">
        <v>626</v>
      </c>
      <c r="B627" s="22" t="str">
        <f aca="false">IFERROR(VLOOKUP($A$1&amp;":"&amp;A627,'Finish order'!C:K,6,FALSE()),"")</f>
        <v/>
      </c>
      <c r="C627" s="22" t="str">
        <f aca="false">IFERROR(VLOOKUP(A$1&amp;":"&amp;A627,'Finish order'!$C:$K,9,FALSE()),"")</f>
        <v/>
      </c>
      <c r="D627" s="22" t="str">
        <f aca="false">IFERROR(VLOOKUP(A$1&amp;":"&amp;A627,'Finish order'!$C:$K,7,FALSE()),"")</f>
        <v/>
      </c>
      <c r="E627" s="30" t="str">
        <f aca="false">IFERROR(VLOOKUP($A$1&amp;":"&amp;A627,'Finish order'!C:K,5,FALSE()),"")</f>
        <v/>
      </c>
      <c r="F627" s="22" t="str">
        <f aca="false">IFERROR(VLOOKUP($A$1&amp;":"&amp;A627,'Finish order'!C:K,4,FALSE()),"")</f>
        <v/>
      </c>
      <c r="G627" s="22" t="str">
        <f aca="false" t="array" ref="G627:G627">IFERROR(SMALL(IF($D$2:$D1536=D627,$A$2:$A$911*1.001),1),"")</f>
        <v/>
      </c>
      <c r="H627" s="22" t="str">
        <f aca="false" t="array" ref="H627:H627">IFERROR(SMALL(IF($D$2:$D1536=D627,$A$2:$A$911*1.0001),2),"")</f>
        <v/>
      </c>
      <c r="I627" s="22" t="str">
        <f aca="false" t="array" ref="I627:I627">IFERROR(SMALL(IF($D$2:$D1536=D627,$A$2:$A$911*1.00001),3),"")</f>
        <v/>
      </c>
      <c r="J627" s="22" t="str">
        <f aca="false" t="array" ref="J627:J627">IFERROR(SMALL(IF($D$2:$D1536=D627,$A$2:$A$911*1.000001),4),"")</f>
        <v/>
      </c>
      <c r="K627" s="31" t="str">
        <f aca="false">IF(A627&lt;&gt;"", IF(COUNT(G627:J627)=4, SUM(G627:J627), "No"), "")</f>
        <v>No</v>
      </c>
      <c r="L627" s="31" t="str">
        <f aca="false">IF(A627&lt;&gt;"", IF(COUNT(G627:I627)=3, SUM(G627:I627), "No"), "")</f>
        <v>No</v>
      </c>
      <c r="M627" s="31" t="str">
        <f aca="false">IF(A627&lt;&gt;"", IF(COUNT(G627:H627)=2, SUM(G627:H627), "No"), "")</f>
        <v>No</v>
      </c>
      <c r="N627" s="31" t="str">
        <f aca="false">Table1[[#This Row],[Club]]&amp;":"&amp;Table1[[#Headers],[Male]]</f>
        <v>:Male</v>
      </c>
      <c r="Z627" s="25" t="str">
        <f aca="false">IF(P627&lt;&gt;"", IF(COUNT(V627:Y627)=4, SUM(V627:Y627), "No"), "")</f>
        <v/>
      </c>
      <c r="AA627" s="25" t="str">
        <f aca="false">IF(P627&lt;&gt;"", IF(COUNT(V627:X627)=3, SUM(V627:X627), "No"), "")</f>
        <v/>
      </c>
      <c r="AB627" s="25" t="str">
        <f aca="false">IF(P627&lt;&gt;"", IF(COUNT(V627:W627)=2, SUM(V627:W627), "No"), "")</f>
        <v/>
      </c>
    </row>
    <row r="628" customFormat="false" ht="15" hidden="false" customHeight="false" outlineLevel="0" collapsed="false">
      <c r="A628" s="22" t="n">
        <v>627</v>
      </c>
      <c r="B628" s="22" t="str">
        <f aca="false">IFERROR(VLOOKUP($A$1&amp;":"&amp;A628,'Finish order'!C:K,6,FALSE()),"")</f>
        <v/>
      </c>
      <c r="C628" s="22" t="str">
        <f aca="false">IFERROR(VLOOKUP(A$1&amp;":"&amp;A628,'Finish order'!$C:$K,9,FALSE()),"")</f>
        <v/>
      </c>
      <c r="D628" s="22" t="str">
        <f aca="false">IFERROR(VLOOKUP(A$1&amp;":"&amp;A628,'Finish order'!$C:$K,7,FALSE()),"")</f>
        <v/>
      </c>
      <c r="E628" s="30" t="str">
        <f aca="false">IFERROR(VLOOKUP($A$1&amp;":"&amp;A628,'Finish order'!C:K,5,FALSE()),"")</f>
        <v/>
      </c>
      <c r="F628" s="22" t="str">
        <f aca="false">IFERROR(VLOOKUP($A$1&amp;":"&amp;A628,'Finish order'!C:K,4,FALSE()),"")</f>
        <v/>
      </c>
      <c r="G628" s="22" t="str">
        <f aca="false" t="array" ref="G628:G628">IFERROR(SMALL(IF($D$2:$D1537=D628,$A$2:$A$911*1.001),1),"")</f>
        <v/>
      </c>
      <c r="H628" s="22" t="str">
        <f aca="false" t="array" ref="H628:H628">IFERROR(SMALL(IF($D$2:$D1537=D628,$A$2:$A$911*1.0001),2),"")</f>
        <v/>
      </c>
      <c r="I628" s="22" t="str">
        <f aca="false" t="array" ref="I628:I628">IFERROR(SMALL(IF($D$2:$D1537=D628,$A$2:$A$911*1.00001),3),"")</f>
        <v/>
      </c>
      <c r="J628" s="22" t="str">
        <f aca="false" t="array" ref="J628:J628">IFERROR(SMALL(IF($D$2:$D1537=D628,$A$2:$A$911*1.000001),4),"")</f>
        <v/>
      </c>
      <c r="K628" s="31" t="str">
        <f aca="false">IF(A628&lt;&gt;"", IF(COUNT(G628:J628)=4, SUM(G628:J628), "No"), "")</f>
        <v>No</v>
      </c>
      <c r="L628" s="31" t="str">
        <f aca="false">IF(A628&lt;&gt;"", IF(COUNT(G628:I628)=3, SUM(G628:I628), "No"), "")</f>
        <v>No</v>
      </c>
      <c r="M628" s="31" t="str">
        <f aca="false">IF(A628&lt;&gt;"", IF(COUNT(G628:H628)=2, SUM(G628:H628), "No"), "")</f>
        <v>No</v>
      </c>
      <c r="N628" s="31" t="str">
        <f aca="false">Table1[[#This Row],[Club]]&amp;":"&amp;Table1[[#Headers],[Male]]</f>
        <v>:Male</v>
      </c>
      <c r="Z628" s="25" t="str">
        <f aca="false">IF(P628&lt;&gt;"", IF(COUNT(V628:Y628)=4, SUM(V628:Y628), "No"), "")</f>
        <v/>
      </c>
      <c r="AA628" s="25" t="str">
        <f aca="false">IF(P628&lt;&gt;"", IF(COUNT(V628:X628)=3, SUM(V628:X628), "No"), "")</f>
        <v/>
      </c>
      <c r="AB628" s="25" t="str">
        <f aca="false">IF(P628&lt;&gt;"", IF(COUNT(V628:W628)=2, SUM(V628:W628), "No"), "")</f>
        <v/>
      </c>
    </row>
    <row r="629" customFormat="false" ht="15" hidden="false" customHeight="false" outlineLevel="0" collapsed="false">
      <c r="A629" s="22" t="n">
        <v>628</v>
      </c>
      <c r="B629" s="22" t="str">
        <f aca="false">IFERROR(VLOOKUP($A$1&amp;":"&amp;A629,'Finish order'!C:K,6,FALSE()),"")</f>
        <v/>
      </c>
      <c r="C629" s="22" t="str">
        <f aca="false">IFERROR(VLOOKUP(A$1&amp;":"&amp;A629,'Finish order'!$C:$K,9,FALSE()),"")</f>
        <v/>
      </c>
      <c r="D629" s="22" t="str">
        <f aca="false">IFERROR(VLOOKUP(A$1&amp;":"&amp;A629,'Finish order'!$C:$K,7,FALSE()),"")</f>
        <v/>
      </c>
      <c r="E629" s="30" t="str">
        <f aca="false">IFERROR(VLOOKUP($A$1&amp;":"&amp;A629,'Finish order'!C:K,5,FALSE()),"")</f>
        <v/>
      </c>
      <c r="F629" s="22" t="str">
        <f aca="false">IFERROR(VLOOKUP($A$1&amp;":"&amp;A629,'Finish order'!C:K,4,FALSE()),"")</f>
        <v/>
      </c>
      <c r="G629" s="22" t="str">
        <f aca="false" t="array" ref="G629:G629">IFERROR(SMALL(IF($D$2:$D1538=D629,$A$2:$A$911*1.001),1),"")</f>
        <v/>
      </c>
      <c r="H629" s="22" t="str">
        <f aca="false" t="array" ref="H629:H629">IFERROR(SMALL(IF($D$2:$D1538=D629,$A$2:$A$911*1.0001),2),"")</f>
        <v/>
      </c>
      <c r="I629" s="22" t="str">
        <f aca="false" t="array" ref="I629:I629">IFERROR(SMALL(IF($D$2:$D1538=D629,$A$2:$A$911*1.00001),3),"")</f>
        <v/>
      </c>
      <c r="J629" s="22" t="str">
        <f aca="false" t="array" ref="J629:J629">IFERROR(SMALL(IF($D$2:$D1538=D629,$A$2:$A$911*1.000001),4),"")</f>
        <v/>
      </c>
      <c r="K629" s="31" t="str">
        <f aca="false">IF(A629&lt;&gt;"", IF(COUNT(G629:J629)=4, SUM(G629:J629), "No"), "")</f>
        <v>No</v>
      </c>
      <c r="L629" s="31" t="str">
        <f aca="false">IF(A629&lt;&gt;"", IF(COUNT(G629:I629)=3, SUM(G629:I629), "No"), "")</f>
        <v>No</v>
      </c>
      <c r="M629" s="31" t="str">
        <f aca="false">IF(A629&lt;&gt;"", IF(COUNT(G629:H629)=2, SUM(G629:H629), "No"), "")</f>
        <v>No</v>
      </c>
      <c r="N629" s="31" t="str">
        <f aca="false">Table1[[#This Row],[Club]]&amp;":"&amp;Table1[[#Headers],[Male]]</f>
        <v>:Male</v>
      </c>
      <c r="Z629" s="25" t="str">
        <f aca="false">IF(P629&lt;&gt;"", IF(COUNT(V629:Y629)=4, SUM(V629:Y629), "No"), "")</f>
        <v/>
      </c>
      <c r="AA629" s="25" t="str">
        <f aca="false">IF(P629&lt;&gt;"", IF(COUNT(V629:X629)=3, SUM(V629:X629), "No"), "")</f>
        <v/>
      </c>
      <c r="AB629" s="25" t="str">
        <f aca="false">IF(P629&lt;&gt;"", IF(COUNT(V629:W629)=2, SUM(V629:W629), "No"), "")</f>
        <v/>
      </c>
    </row>
    <row r="630" customFormat="false" ht="15" hidden="false" customHeight="false" outlineLevel="0" collapsed="false">
      <c r="A630" s="22" t="n">
        <v>629</v>
      </c>
      <c r="B630" s="22" t="str">
        <f aca="false">IFERROR(VLOOKUP($A$1&amp;":"&amp;A630,'Finish order'!C:K,6,FALSE()),"")</f>
        <v/>
      </c>
      <c r="C630" s="22" t="str">
        <f aca="false">IFERROR(VLOOKUP(A$1&amp;":"&amp;A630,'Finish order'!$C:$K,9,FALSE()),"")</f>
        <v/>
      </c>
      <c r="D630" s="22" t="str">
        <f aca="false">IFERROR(VLOOKUP(A$1&amp;":"&amp;A630,'Finish order'!$C:$K,7,FALSE()),"")</f>
        <v/>
      </c>
      <c r="E630" s="30" t="str">
        <f aca="false">IFERROR(VLOOKUP($A$1&amp;":"&amp;A630,'Finish order'!C:K,5,FALSE()),"")</f>
        <v/>
      </c>
      <c r="F630" s="22" t="str">
        <f aca="false">IFERROR(VLOOKUP($A$1&amp;":"&amp;A630,'Finish order'!C:K,4,FALSE()),"")</f>
        <v/>
      </c>
      <c r="G630" s="22" t="str">
        <f aca="false" t="array" ref="G630:G630">IFERROR(SMALL(IF($D$2:$D1539=D630,$A$2:$A$911*1.001),1),"")</f>
        <v/>
      </c>
      <c r="H630" s="22" t="str">
        <f aca="false" t="array" ref="H630:H630">IFERROR(SMALL(IF($D$2:$D1539=D630,$A$2:$A$911*1.0001),2),"")</f>
        <v/>
      </c>
      <c r="I630" s="22" t="str">
        <f aca="false" t="array" ref="I630:I630">IFERROR(SMALL(IF($D$2:$D1539=D630,$A$2:$A$911*1.00001),3),"")</f>
        <v/>
      </c>
      <c r="J630" s="22" t="str">
        <f aca="false" t="array" ref="J630:J630">IFERROR(SMALL(IF($D$2:$D1539=D630,$A$2:$A$911*1.000001),4),"")</f>
        <v/>
      </c>
      <c r="K630" s="31" t="str">
        <f aca="false">IF(A630&lt;&gt;"", IF(COUNT(G630:J630)=4, SUM(G630:J630), "No"), "")</f>
        <v>No</v>
      </c>
      <c r="L630" s="31" t="str">
        <f aca="false">IF(A630&lt;&gt;"", IF(COUNT(G630:I630)=3, SUM(G630:I630), "No"), "")</f>
        <v>No</v>
      </c>
      <c r="M630" s="31" t="str">
        <f aca="false">IF(A630&lt;&gt;"", IF(COUNT(G630:H630)=2, SUM(G630:H630), "No"), "")</f>
        <v>No</v>
      </c>
      <c r="N630" s="31" t="str">
        <f aca="false">Table1[[#This Row],[Club]]&amp;":"&amp;Table1[[#Headers],[Male]]</f>
        <v>:Male</v>
      </c>
      <c r="Z630" s="25" t="str">
        <f aca="false">IF(P630&lt;&gt;"", IF(COUNT(V630:Y630)=4, SUM(V630:Y630), "No"), "")</f>
        <v/>
      </c>
      <c r="AA630" s="25" t="str">
        <f aca="false">IF(P630&lt;&gt;"", IF(COUNT(V630:X630)=3, SUM(V630:X630), "No"), "")</f>
        <v/>
      </c>
      <c r="AB630" s="25" t="str">
        <f aca="false">IF(P630&lt;&gt;"", IF(COUNT(V630:W630)=2, SUM(V630:W630), "No"), "")</f>
        <v/>
      </c>
    </row>
    <row r="631" customFormat="false" ht="15" hidden="false" customHeight="false" outlineLevel="0" collapsed="false">
      <c r="A631" s="22" t="n">
        <v>630</v>
      </c>
      <c r="B631" s="22" t="str">
        <f aca="false">IFERROR(VLOOKUP($A$1&amp;":"&amp;A631,'Finish order'!C:K,6,FALSE()),"")</f>
        <v/>
      </c>
      <c r="C631" s="22" t="str">
        <f aca="false">IFERROR(VLOOKUP(A$1&amp;":"&amp;A631,'Finish order'!$C:$K,9,FALSE()),"")</f>
        <v/>
      </c>
      <c r="D631" s="22" t="str">
        <f aca="false">IFERROR(VLOOKUP(A$1&amp;":"&amp;A631,'Finish order'!$C:$K,7,FALSE()),"")</f>
        <v/>
      </c>
      <c r="E631" s="30" t="str">
        <f aca="false">IFERROR(VLOOKUP($A$1&amp;":"&amp;A631,'Finish order'!C:K,5,FALSE()),"")</f>
        <v/>
      </c>
      <c r="F631" s="22" t="str">
        <f aca="false">IFERROR(VLOOKUP($A$1&amp;":"&amp;A631,'Finish order'!C:K,4,FALSE()),"")</f>
        <v/>
      </c>
      <c r="G631" s="22" t="str">
        <f aca="false" t="array" ref="G631:G631">IFERROR(SMALL(IF($D$2:$D1540=D631,$A$2:$A$911*1.001),1),"")</f>
        <v/>
      </c>
      <c r="H631" s="22" t="str">
        <f aca="false" t="array" ref="H631:H631">IFERROR(SMALL(IF($D$2:$D1540=D631,$A$2:$A$911*1.0001),2),"")</f>
        <v/>
      </c>
      <c r="I631" s="22" t="str">
        <f aca="false" t="array" ref="I631:I631">IFERROR(SMALL(IF($D$2:$D1540=D631,$A$2:$A$911*1.00001),3),"")</f>
        <v/>
      </c>
      <c r="J631" s="22" t="str">
        <f aca="false" t="array" ref="J631:J631">IFERROR(SMALL(IF($D$2:$D1540=D631,$A$2:$A$911*1.000001),4),"")</f>
        <v/>
      </c>
      <c r="K631" s="31" t="str">
        <f aca="false">IF(A631&lt;&gt;"", IF(COUNT(G631:J631)=4, SUM(G631:J631), "No"), "")</f>
        <v>No</v>
      </c>
      <c r="L631" s="31" t="str">
        <f aca="false">IF(A631&lt;&gt;"", IF(COUNT(G631:I631)=3, SUM(G631:I631), "No"), "")</f>
        <v>No</v>
      </c>
      <c r="M631" s="31" t="str">
        <f aca="false">IF(A631&lt;&gt;"", IF(COUNT(G631:H631)=2, SUM(G631:H631), "No"), "")</f>
        <v>No</v>
      </c>
      <c r="N631" s="31" t="str">
        <f aca="false">Table1[[#This Row],[Club]]&amp;":"&amp;Table1[[#Headers],[Male]]</f>
        <v>:Male</v>
      </c>
      <c r="Z631" s="25" t="str">
        <f aca="false">IF(P631&lt;&gt;"", IF(COUNT(V631:Y631)=4, SUM(V631:Y631), "No"), "")</f>
        <v/>
      </c>
      <c r="AA631" s="25" t="str">
        <f aca="false">IF(P631&lt;&gt;"", IF(COUNT(V631:X631)=3, SUM(V631:X631), "No"), "")</f>
        <v/>
      </c>
      <c r="AB631" s="25" t="str">
        <f aca="false">IF(P631&lt;&gt;"", IF(COUNT(V631:W631)=2, SUM(V631:W631), "No"), "")</f>
        <v/>
      </c>
    </row>
    <row r="632" customFormat="false" ht="15" hidden="false" customHeight="false" outlineLevel="0" collapsed="false">
      <c r="A632" s="22" t="n">
        <v>631</v>
      </c>
      <c r="B632" s="22" t="str">
        <f aca="false">IFERROR(VLOOKUP($A$1&amp;":"&amp;A632,'Finish order'!C:K,6,FALSE()),"")</f>
        <v/>
      </c>
      <c r="C632" s="22" t="str">
        <f aca="false">IFERROR(VLOOKUP(A$1&amp;":"&amp;A632,'Finish order'!$C:$K,9,FALSE()),"")</f>
        <v/>
      </c>
      <c r="D632" s="22" t="str">
        <f aca="false">IFERROR(VLOOKUP(A$1&amp;":"&amp;A632,'Finish order'!$C:$K,7,FALSE()),"")</f>
        <v/>
      </c>
      <c r="E632" s="30" t="str">
        <f aca="false">IFERROR(VLOOKUP($A$1&amp;":"&amp;A632,'Finish order'!C:K,5,FALSE()),"")</f>
        <v/>
      </c>
      <c r="F632" s="22" t="str">
        <f aca="false">IFERROR(VLOOKUP($A$1&amp;":"&amp;A632,'Finish order'!C:K,4,FALSE()),"")</f>
        <v/>
      </c>
      <c r="G632" s="22" t="str">
        <f aca="false" t="array" ref="G632:G632">IFERROR(SMALL(IF($D$2:$D1541=D632,$A$2:$A$911*1.001),1),"")</f>
        <v/>
      </c>
      <c r="H632" s="22" t="str">
        <f aca="false" t="array" ref="H632:H632">IFERROR(SMALL(IF($D$2:$D1541=D632,$A$2:$A$911*1.0001),2),"")</f>
        <v/>
      </c>
      <c r="I632" s="22" t="str">
        <f aca="false" t="array" ref="I632:I632">IFERROR(SMALL(IF($D$2:$D1541=D632,$A$2:$A$911*1.00001),3),"")</f>
        <v/>
      </c>
      <c r="J632" s="22" t="str">
        <f aca="false" t="array" ref="J632:J632">IFERROR(SMALL(IF($D$2:$D1541=D632,$A$2:$A$911*1.000001),4),"")</f>
        <v/>
      </c>
      <c r="K632" s="31" t="str">
        <f aca="false">IF(A632&lt;&gt;"", IF(COUNT(G632:J632)=4, SUM(G632:J632), "No"), "")</f>
        <v>No</v>
      </c>
      <c r="L632" s="31" t="str">
        <f aca="false">IF(A632&lt;&gt;"", IF(COUNT(G632:I632)=3, SUM(G632:I632), "No"), "")</f>
        <v>No</v>
      </c>
      <c r="M632" s="31" t="str">
        <f aca="false">IF(A632&lt;&gt;"", IF(COUNT(G632:H632)=2, SUM(G632:H632), "No"), "")</f>
        <v>No</v>
      </c>
      <c r="N632" s="31" t="str">
        <f aca="false">Table1[[#This Row],[Club]]&amp;":"&amp;Table1[[#Headers],[Male]]</f>
        <v>:Male</v>
      </c>
      <c r="Z632" s="25" t="str">
        <f aca="false">IF(P632&lt;&gt;"", IF(COUNT(V632:Y632)=4, SUM(V632:Y632), "No"), "")</f>
        <v/>
      </c>
      <c r="AA632" s="25" t="str">
        <f aca="false">IF(P632&lt;&gt;"", IF(COUNT(V632:X632)=3, SUM(V632:X632), "No"), "")</f>
        <v/>
      </c>
      <c r="AB632" s="25" t="str">
        <f aca="false">IF(P632&lt;&gt;"", IF(COUNT(V632:W632)=2, SUM(V632:W632), "No"), "")</f>
        <v/>
      </c>
    </row>
    <row r="633" customFormat="false" ht="15" hidden="false" customHeight="false" outlineLevel="0" collapsed="false">
      <c r="A633" s="22" t="n">
        <v>632</v>
      </c>
      <c r="B633" s="22" t="str">
        <f aca="false">IFERROR(VLOOKUP($A$1&amp;":"&amp;A633,'Finish order'!C:K,6,FALSE()),"")</f>
        <v/>
      </c>
      <c r="C633" s="22" t="str">
        <f aca="false">IFERROR(VLOOKUP(A$1&amp;":"&amp;A633,'Finish order'!$C:$K,9,FALSE()),"")</f>
        <v/>
      </c>
      <c r="D633" s="22" t="str">
        <f aca="false">IFERROR(VLOOKUP(A$1&amp;":"&amp;A633,'Finish order'!$C:$K,7,FALSE()),"")</f>
        <v/>
      </c>
      <c r="E633" s="30" t="str">
        <f aca="false">IFERROR(VLOOKUP($A$1&amp;":"&amp;A633,'Finish order'!C:K,5,FALSE()),"")</f>
        <v/>
      </c>
      <c r="F633" s="22" t="str">
        <f aca="false">IFERROR(VLOOKUP($A$1&amp;":"&amp;A633,'Finish order'!C:K,4,FALSE()),"")</f>
        <v/>
      </c>
      <c r="G633" s="22" t="str">
        <f aca="false" t="array" ref="G633:G633">IFERROR(SMALL(IF($D$2:$D1542=D633,$A$2:$A$911*1.001),1),"")</f>
        <v/>
      </c>
      <c r="H633" s="22" t="str">
        <f aca="false" t="array" ref="H633:H633">IFERROR(SMALL(IF($D$2:$D1542=D633,$A$2:$A$911*1.0001),2),"")</f>
        <v/>
      </c>
      <c r="I633" s="22" t="str">
        <f aca="false" t="array" ref="I633:I633">IFERROR(SMALL(IF($D$2:$D1542=D633,$A$2:$A$911*1.00001),3),"")</f>
        <v/>
      </c>
      <c r="J633" s="22" t="str">
        <f aca="false" t="array" ref="J633:J633">IFERROR(SMALL(IF($D$2:$D1542=D633,$A$2:$A$911*1.000001),4),"")</f>
        <v/>
      </c>
      <c r="K633" s="31" t="str">
        <f aca="false">IF(A633&lt;&gt;"", IF(COUNT(G633:J633)=4, SUM(G633:J633), "No"), "")</f>
        <v>No</v>
      </c>
      <c r="L633" s="31" t="str">
        <f aca="false">IF(A633&lt;&gt;"", IF(COUNT(G633:I633)=3, SUM(G633:I633), "No"), "")</f>
        <v>No</v>
      </c>
      <c r="M633" s="31" t="str">
        <f aca="false">IF(A633&lt;&gt;"", IF(COUNT(G633:H633)=2, SUM(G633:H633), "No"), "")</f>
        <v>No</v>
      </c>
      <c r="N633" s="31" t="str">
        <f aca="false">Table1[[#This Row],[Club]]&amp;":"&amp;Table1[[#Headers],[Male]]</f>
        <v>:Male</v>
      </c>
      <c r="Z633" s="25" t="str">
        <f aca="false">IF(P633&lt;&gt;"", IF(COUNT(V633:Y633)=4, SUM(V633:Y633), "No"), "")</f>
        <v/>
      </c>
      <c r="AA633" s="25" t="str">
        <f aca="false">IF(P633&lt;&gt;"", IF(COUNT(V633:X633)=3, SUM(V633:X633), "No"), "")</f>
        <v/>
      </c>
      <c r="AB633" s="25" t="str">
        <f aca="false">IF(P633&lt;&gt;"", IF(COUNT(V633:W633)=2, SUM(V633:W633), "No"), "")</f>
        <v/>
      </c>
    </row>
    <row r="634" customFormat="false" ht="15" hidden="false" customHeight="false" outlineLevel="0" collapsed="false">
      <c r="A634" s="22" t="n">
        <v>633</v>
      </c>
      <c r="B634" s="22" t="str">
        <f aca="false">IFERROR(VLOOKUP($A$1&amp;":"&amp;A634,'Finish order'!C:K,6,FALSE()),"")</f>
        <v/>
      </c>
      <c r="C634" s="22" t="str">
        <f aca="false">IFERROR(VLOOKUP(A$1&amp;":"&amp;A634,'Finish order'!$C:$K,9,FALSE()),"")</f>
        <v/>
      </c>
      <c r="D634" s="22" t="str">
        <f aca="false">IFERROR(VLOOKUP(A$1&amp;":"&amp;A634,'Finish order'!$C:$K,7,FALSE()),"")</f>
        <v/>
      </c>
      <c r="E634" s="30" t="str">
        <f aca="false">IFERROR(VLOOKUP($A$1&amp;":"&amp;A634,'Finish order'!C:K,5,FALSE()),"")</f>
        <v/>
      </c>
      <c r="F634" s="22" t="str">
        <f aca="false">IFERROR(VLOOKUP($A$1&amp;":"&amp;A634,'Finish order'!C:K,4,FALSE()),"")</f>
        <v/>
      </c>
      <c r="G634" s="22" t="str">
        <f aca="false" t="array" ref="G634:G634">IFERROR(SMALL(IF($D$2:$D1543=D634,$A$2:$A$911*1.001),1),"")</f>
        <v/>
      </c>
      <c r="H634" s="22" t="str">
        <f aca="false" t="array" ref="H634:H634">IFERROR(SMALL(IF($D$2:$D1543=D634,$A$2:$A$911*1.0001),2),"")</f>
        <v/>
      </c>
      <c r="I634" s="22" t="str">
        <f aca="false" t="array" ref="I634:I634">IFERROR(SMALL(IF($D$2:$D1543=D634,$A$2:$A$911*1.00001),3),"")</f>
        <v/>
      </c>
      <c r="J634" s="22" t="str">
        <f aca="false" t="array" ref="J634:J634">IFERROR(SMALL(IF($D$2:$D1543=D634,$A$2:$A$911*1.000001),4),"")</f>
        <v/>
      </c>
      <c r="K634" s="31" t="str">
        <f aca="false">IF(A634&lt;&gt;"", IF(COUNT(G634:J634)=4, SUM(G634:J634), "No"), "")</f>
        <v>No</v>
      </c>
      <c r="L634" s="31" t="str">
        <f aca="false">IF(A634&lt;&gt;"", IF(COUNT(G634:I634)=3, SUM(G634:I634), "No"), "")</f>
        <v>No</v>
      </c>
      <c r="M634" s="31" t="str">
        <f aca="false">IF(A634&lt;&gt;"", IF(COUNT(G634:H634)=2, SUM(G634:H634), "No"), "")</f>
        <v>No</v>
      </c>
      <c r="N634" s="31" t="str">
        <f aca="false">Table1[[#This Row],[Club]]&amp;":"&amp;Table1[[#Headers],[Male]]</f>
        <v>:Male</v>
      </c>
      <c r="Z634" s="25" t="str">
        <f aca="false">IF(P634&lt;&gt;"", IF(COUNT(V634:Y634)=4, SUM(V634:Y634), "No"), "")</f>
        <v/>
      </c>
      <c r="AA634" s="25" t="str">
        <f aca="false">IF(P634&lt;&gt;"", IF(COUNT(V634:X634)=3, SUM(V634:X634), "No"), "")</f>
        <v/>
      </c>
      <c r="AB634" s="25" t="str">
        <f aca="false">IF(P634&lt;&gt;"", IF(COUNT(V634:W634)=2, SUM(V634:W634), "No"), "")</f>
        <v/>
      </c>
    </row>
    <row r="635" customFormat="false" ht="15" hidden="false" customHeight="false" outlineLevel="0" collapsed="false">
      <c r="A635" s="22" t="n">
        <v>634</v>
      </c>
      <c r="B635" s="22" t="str">
        <f aca="false">IFERROR(VLOOKUP($A$1&amp;":"&amp;A635,'Finish order'!C:K,6,FALSE()),"")</f>
        <v/>
      </c>
      <c r="C635" s="22" t="str">
        <f aca="false">IFERROR(VLOOKUP(A$1&amp;":"&amp;A635,'Finish order'!$C:$K,9,FALSE()),"")</f>
        <v/>
      </c>
      <c r="D635" s="22" t="str">
        <f aca="false">IFERROR(VLOOKUP(A$1&amp;":"&amp;A635,'Finish order'!$C:$K,7,FALSE()),"")</f>
        <v/>
      </c>
      <c r="E635" s="30" t="str">
        <f aca="false">IFERROR(VLOOKUP($A$1&amp;":"&amp;A635,'Finish order'!C:K,5,FALSE()),"")</f>
        <v/>
      </c>
      <c r="F635" s="22" t="str">
        <f aca="false">IFERROR(VLOOKUP($A$1&amp;":"&amp;A635,'Finish order'!C:K,4,FALSE()),"")</f>
        <v/>
      </c>
      <c r="G635" s="22" t="str">
        <f aca="false" t="array" ref="G635:G635">IFERROR(SMALL(IF($D$2:$D1544=D635,$A$2:$A$911*1.001),1),"")</f>
        <v/>
      </c>
      <c r="H635" s="22" t="str">
        <f aca="false" t="array" ref="H635:H635">IFERROR(SMALL(IF($D$2:$D1544=D635,$A$2:$A$911*1.0001),2),"")</f>
        <v/>
      </c>
      <c r="I635" s="22" t="str">
        <f aca="false" t="array" ref="I635:I635">IFERROR(SMALL(IF($D$2:$D1544=D635,$A$2:$A$911*1.00001),3),"")</f>
        <v/>
      </c>
      <c r="J635" s="22" t="str">
        <f aca="false" t="array" ref="J635:J635">IFERROR(SMALL(IF($D$2:$D1544=D635,$A$2:$A$911*1.000001),4),"")</f>
        <v/>
      </c>
      <c r="K635" s="31" t="str">
        <f aca="false">IF(A635&lt;&gt;"", IF(COUNT(G635:J635)=4, SUM(G635:J635), "No"), "")</f>
        <v>No</v>
      </c>
      <c r="L635" s="31" t="str">
        <f aca="false">IF(A635&lt;&gt;"", IF(COUNT(G635:I635)=3, SUM(G635:I635), "No"), "")</f>
        <v>No</v>
      </c>
      <c r="M635" s="31" t="str">
        <f aca="false">IF(A635&lt;&gt;"", IF(COUNT(G635:H635)=2, SUM(G635:H635), "No"), "")</f>
        <v>No</v>
      </c>
      <c r="N635" s="31" t="str">
        <f aca="false">Table1[[#This Row],[Club]]&amp;":"&amp;Table1[[#Headers],[Male]]</f>
        <v>:Male</v>
      </c>
      <c r="Z635" s="25" t="str">
        <f aca="false">IF(P635&lt;&gt;"", IF(COUNT(V635:Y635)=4, SUM(V635:Y635), "No"), "")</f>
        <v/>
      </c>
      <c r="AA635" s="25" t="str">
        <f aca="false">IF(P635&lt;&gt;"", IF(COUNT(V635:X635)=3, SUM(V635:X635), "No"), "")</f>
        <v/>
      </c>
      <c r="AB635" s="25" t="str">
        <f aca="false">IF(P635&lt;&gt;"", IF(COUNT(V635:W635)=2, SUM(V635:W635), "No"), "")</f>
        <v/>
      </c>
    </row>
    <row r="636" customFormat="false" ht="15" hidden="false" customHeight="false" outlineLevel="0" collapsed="false">
      <c r="A636" s="22" t="n">
        <v>635</v>
      </c>
      <c r="B636" s="22" t="str">
        <f aca="false">IFERROR(VLOOKUP($A$1&amp;":"&amp;A636,'Finish order'!C:K,6,FALSE()),"")</f>
        <v/>
      </c>
      <c r="C636" s="22" t="str">
        <f aca="false">IFERROR(VLOOKUP(A$1&amp;":"&amp;A636,'Finish order'!$C:$K,9,FALSE()),"")</f>
        <v/>
      </c>
      <c r="D636" s="22" t="str">
        <f aca="false">IFERROR(VLOOKUP(A$1&amp;":"&amp;A636,'Finish order'!$C:$K,7,FALSE()),"")</f>
        <v/>
      </c>
      <c r="E636" s="30" t="str">
        <f aca="false">IFERROR(VLOOKUP($A$1&amp;":"&amp;A636,'Finish order'!C:K,5,FALSE()),"")</f>
        <v/>
      </c>
      <c r="F636" s="22" t="str">
        <f aca="false">IFERROR(VLOOKUP($A$1&amp;":"&amp;A636,'Finish order'!C:K,4,FALSE()),"")</f>
        <v/>
      </c>
      <c r="G636" s="22" t="str">
        <f aca="false" t="array" ref="G636:G636">IFERROR(SMALL(IF($D$2:$D1545=D636,$A$2:$A$911*1.001),1),"")</f>
        <v/>
      </c>
      <c r="H636" s="22" t="str">
        <f aca="false" t="array" ref="H636:H636">IFERROR(SMALL(IF($D$2:$D1545=D636,$A$2:$A$911*1.0001),2),"")</f>
        <v/>
      </c>
      <c r="I636" s="22" t="str">
        <f aca="false" t="array" ref="I636:I636">IFERROR(SMALL(IF($D$2:$D1545=D636,$A$2:$A$911*1.00001),3),"")</f>
        <v/>
      </c>
      <c r="J636" s="22" t="str">
        <f aca="false" t="array" ref="J636:J636">IFERROR(SMALL(IF($D$2:$D1545=D636,$A$2:$A$911*1.000001),4),"")</f>
        <v/>
      </c>
      <c r="K636" s="31" t="str">
        <f aca="false">IF(A636&lt;&gt;"", IF(COUNT(G636:J636)=4, SUM(G636:J636), "No"), "")</f>
        <v>No</v>
      </c>
      <c r="L636" s="31" t="str">
        <f aca="false">IF(A636&lt;&gt;"", IF(COUNT(G636:I636)=3, SUM(G636:I636), "No"), "")</f>
        <v>No</v>
      </c>
      <c r="M636" s="31" t="str">
        <f aca="false">IF(A636&lt;&gt;"", IF(COUNT(G636:H636)=2, SUM(G636:H636), "No"), "")</f>
        <v>No</v>
      </c>
      <c r="N636" s="31" t="str">
        <f aca="false">Table1[[#This Row],[Club]]&amp;":"&amp;Table1[[#Headers],[Male]]</f>
        <v>:Male</v>
      </c>
      <c r="Z636" s="25" t="str">
        <f aca="false">IF(P636&lt;&gt;"", IF(COUNT(V636:Y636)=4, SUM(V636:Y636), "No"), "")</f>
        <v/>
      </c>
      <c r="AA636" s="25" t="str">
        <f aca="false">IF(P636&lt;&gt;"", IF(COUNT(V636:X636)=3, SUM(V636:X636), "No"), "")</f>
        <v/>
      </c>
      <c r="AB636" s="25" t="str">
        <f aca="false">IF(P636&lt;&gt;"", IF(COUNT(V636:W636)=2, SUM(V636:W636), "No"), "")</f>
        <v/>
      </c>
    </row>
    <row r="637" customFormat="false" ht="15" hidden="false" customHeight="false" outlineLevel="0" collapsed="false">
      <c r="A637" s="22" t="n">
        <v>636</v>
      </c>
      <c r="B637" s="22" t="str">
        <f aca="false">IFERROR(VLOOKUP($A$1&amp;":"&amp;A637,'Finish order'!C:K,6,FALSE()),"")</f>
        <v/>
      </c>
      <c r="C637" s="22" t="str">
        <f aca="false">IFERROR(VLOOKUP(A$1&amp;":"&amp;A637,'Finish order'!$C:$K,9,FALSE()),"")</f>
        <v/>
      </c>
      <c r="D637" s="22" t="str">
        <f aca="false">IFERROR(VLOOKUP(A$1&amp;":"&amp;A637,'Finish order'!$C:$K,7,FALSE()),"")</f>
        <v/>
      </c>
      <c r="E637" s="30" t="str">
        <f aca="false">IFERROR(VLOOKUP($A$1&amp;":"&amp;A637,'Finish order'!C:K,5,FALSE()),"")</f>
        <v/>
      </c>
      <c r="F637" s="22" t="str">
        <f aca="false">IFERROR(VLOOKUP($A$1&amp;":"&amp;A637,'Finish order'!C:K,4,FALSE()),"")</f>
        <v/>
      </c>
      <c r="G637" s="22" t="str">
        <f aca="false" t="array" ref="G637:G637">IFERROR(SMALL(IF($D$2:$D1546=D637,$A$2:$A$911*1.001),1),"")</f>
        <v/>
      </c>
      <c r="H637" s="22" t="str">
        <f aca="false" t="array" ref="H637:H637">IFERROR(SMALL(IF($D$2:$D1546=D637,$A$2:$A$911*1.0001),2),"")</f>
        <v/>
      </c>
      <c r="I637" s="22" t="str">
        <f aca="false" t="array" ref="I637:I637">IFERROR(SMALL(IF($D$2:$D1546=D637,$A$2:$A$911*1.00001),3),"")</f>
        <v/>
      </c>
      <c r="J637" s="22" t="str">
        <f aca="false" t="array" ref="J637:J637">IFERROR(SMALL(IF($D$2:$D1546=D637,$A$2:$A$911*1.000001),4),"")</f>
        <v/>
      </c>
      <c r="K637" s="31" t="str">
        <f aca="false">IF(A637&lt;&gt;"", IF(COUNT(G637:J637)=4, SUM(G637:J637), "No"), "")</f>
        <v>No</v>
      </c>
      <c r="L637" s="31" t="str">
        <f aca="false">IF(A637&lt;&gt;"", IF(COUNT(G637:I637)=3, SUM(G637:I637), "No"), "")</f>
        <v>No</v>
      </c>
      <c r="M637" s="31" t="str">
        <f aca="false">IF(A637&lt;&gt;"", IF(COUNT(G637:H637)=2, SUM(G637:H637), "No"), "")</f>
        <v>No</v>
      </c>
      <c r="N637" s="31" t="str">
        <f aca="false">Table1[[#This Row],[Club]]&amp;":"&amp;Table1[[#Headers],[Male]]</f>
        <v>:Male</v>
      </c>
      <c r="Z637" s="25" t="str">
        <f aca="false">IF(P637&lt;&gt;"", IF(COUNT(V637:Y637)=4, SUM(V637:Y637), "No"), "")</f>
        <v/>
      </c>
      <c r="AA637" s="25" t="str">
        <f aca="false">IF(P637&lt;&gt;"", IF(COUNT(V637:X637)=3, SUM(V637:X637), "No"), "")</f>
        <v/>
      </c>
      <c r="AB637" s="25" t="str">
        <f aca="false">IF(P637&lt;&gt;"", IF(COUNT(V637:W637)=2, SUM(V637:W637), "No"), "")</f>
        <v/>
      </c>
    </row>
    <row r="638" customFormat="false" ht="15" hidden="false" customHeight="false" outlineLevel="0" collapsed="false">
      <c r="A638" s="22" t="n">
        <v>637</v>
      </c>
      <c r="B638" s="22" t="str">
        <f aca="false">IFERROR(VLOOKUP($A$1&amp;":"&amp;A638,'Finish order'!C:K,6,FALSE()),"")</f>
        <v/>
      </c>
      <c r="C638" s="22" t="str">
        <f aca="false">IFERROR(VLOOKUP(A$1&amp;":"&amp;A638,'Finish order'!$C:$K,9,FALSE()),"")</f>
        <v/>
      </c>
      <c r="D638" s="22" t="str">
        <f aca="false">IFERROR(VLOOKUP(A$1&amp;":"&amp;A638,'Finish order'!$C:$K,7,FALSE()),"")</f>
        <v/>
      </c>
      <c r="E638" s="30" t="str">
        <f aca="false">IFERROR(VLOOKUP($A$1&amp;":"&amp;A638,'Finish order'!C:K,5,FALSE()),"")</f>
        <v/>
      </c>
      <c r="F638" s="22" t="str">
        <f aca="false">IFERROR(VLOOKUP($A$1&amp;":"&amp;A638,'Finish order'!C:K,4,FALSE()),"")</f>
        <v/>
      </c>
      <c r="G638" s="22" t="str">
        <f aca="false" t="array" ref="G638:G638">IFERROR(SMALL(IF($D$2:$D1547=D638,$A$2:$A$911*1.001),1),"")</f>
        <v/>
      </c>
      <c r="H638" s="22" t="str">
        <f aca="false" t="array" ref="H638:H638">IFERROR(SMALL(IF($D$2:$D1547=D638,$A$2:$A$911*1.0001),2),"")</f>
        <v/>
      </c>
      <c r="I638" s="22" t="str">
        <f aca="false" t="array" ref="I638:I638">IFERROR(SMALL(IF($D$2:$D1547=D638,$A$2:$A$911*1.00001),3),"")</f>
        <v/>
      </c>
      <c r="J638" s="22" t="str">
        <f aca="false" t="array" ref="J638:J638">IFERROR(SMALL(IF($D$2:$D1547=D638,$A$2:$A$911*1.000001),4),"")</f>
        <v/>
      </c>
      <c r="K638" s="31" t="str">
        <f aca="false">IF(A638&lt;&gt;"", IF(COUNT(G638:J638)=4, SUM(G638:J638), "No"), "")</f>
        <v>No</v>
      </c>
      <c r="L638" s="31" t="str">
        <f aca="false">IF(A638&lt;&gt;"", IF(COUNT(G638:I638)=3, SUM(G638:I638), "No"), "")</f>
        <v>No</v>
      </c>
      <c r="M638" s="31" t="str">
        <f aca="false">IF(A638&lt;&gt;"", IF(COUNT(G638:H638)=2, SUM(G638:H638), "No"), "")</f>
        <v>No</v>
      </c>
      <c r="N638" s="31" t="str">
        <f aca="false">Table1[[#This Row],[Club]]&amp;":"&amp;Table1[[#Headers],[Male]]</f>
        <v>:Male</v>
      </c>
      <c r="Z638" s="25" t="str">
        <f aca="false">IF(P638&lt;&gt;"", IF(COUNT(V638:Y638)=4, SUM(V638:Y638), "No"), "")</f>
        <v/>
      </c>
      <c r="AA638" s="25" t="str">
        <f aca="false">IF(P638&lt;&gt;"", IF(COUNT(V638:X638)=3, SUM(V638:X638), "No"), "")</f>
        <v/>
      </c>
      <c r="AB638" s="25" t="str">
        <f aca="false">IF(P638&lt;&gt;"", IF(COUNT(V638:W638)=2, SUM(V638:W638), "No"), "")</f>
        <v/>
      </c>
    </row>
    <row r="639" customFormat="false" ht="15" hidden="false" customHeight="false" outlineLevel="0" collapsed="false">
      <c r="A639" s="22" t="n">
        <v>638</v>
      </c>
      <c r="B639" s="22" t="str">
        <f aca="false">IFERROR(VLOOKUP($A$1&amp;":"&amp;A639,'Finish order'!C:K,6,FALSE()),"")</f>
        <v/>
      </c>
      <c r="C639" s="22" t="str">
        <f aca="false">IFERROR(VLOOKUP(A$1&amp;":"&amp;A639,'Finish order'!$C:$K,9,FALSE()),"")</f>
        <v/>
      </c>
      <c r="D639" s="22" t="str">
        <f aca="false">IFERROR(VLOOKUP(A$1&amp;":"&amp;A639,'Finish order'!$C:$K,7,FALSE()),"")</f>
        <v/>
      </c>
      <c r="E639" s="30" t="str">
        <f aca="false">IFERROR(VLOOKUP($A$1&amp;":"&amp;A639,'Finish order'!C:K,5,FALSE()),"")</f>
        <v/>
      </c>
      <c r="F639" s="22" t="str">
        <f aca="false">IFERROR(VLOOKUP($A$1&amp;":"&amp;A639,'Finish order'!C:K,4,FALSE()),"")</f>
        <v/>
      </c>
      <c r="G639" s="22" t="str">
        <f aca="false" t="array" ref="G639:G639">IFERROR(SMALL(IF($D$2:$D1548=D639,$A$2:$A$911*1.001),1),"")</f>
        <v/>
      </c>
      <c r="H639" s="22" t="str">
        <f aca="false" t="array" ref="H639:H639">IFERROR(SMALL(IF($D$2:$D1548=D639,$A$2:$A$911*1.0001),2),"")</f>
        <v/>
      </c>
      <c r="I639" s="22" t="str">
        <f aca="false" t="array" ref="I639:I639">IFERROR(SMALL(IF($D$2:$D1548=D639,$A$2:$A$911*1.00001),3),"")</f>
        <v/>
      </c>
      <c r="J639" s="22" t="str">
        <f aca="false" t="array" ref="J639:J639">IFERROR(SMALL(IF($D$2:$D1548=D639,$A$2:$A$911*1.000001),4),"")</f>
        <v/>
      </c>
      <c r="K639" s="31" t="str">
        <f aca="false">IF(A639&lt;&gt;"", IF(COUNT(G639:J639)=4, SUM(G639:J639), "No"), "")</f>
        <v>No</v>
      </c>
      <c r="L639" s="31" t="str">
        <f aca="false">IF(A639&lt;&gt;"", IF(COUNT(G639:I639)=3, SUM(G639:I639), "No"), "")</f>
        <v>No</v>
      </c>
      <c r="M639" s="31" t="str">
        <f aca="false">IF(A639&lt;&gt;"", IF(COUNT(G639:H639)=2, SUM(G639:H639), "No"), "")</f>
        <v>No</v>
      </c>
      <c r="N639" s="31" t="str">
        <f aca="false">Table1[[#This Row],[Club]]&amp;":"&amp;Table1[[#Headers],[Male]]</f>
        <v>:Male</v>
      </c>
      <c r="Z639" s="25" t="str">
        <f aca="false">IF(P639&lt;&gt;"", IF(COUNT(V639:Y639)=4, SUM(V639:Y639), "No"), "")</f>
        <v/>
      </c>
      <c r="AA639" s="25" t="str">
        <f aca="false">IF(P639&lt;&gt;"", IF(COUNT(V639:X639)=3, SUM(V639:X639), "No"), "")</f>
        <v/>
      </c>
      <c r="AB639" s="25" t="str">
        <f aca="false">IF(P639&lt;&gt;"", IF(COUNT(V639:W639)=2, SUM(V639:W639), "No"), "")</f>
        <v/>
      </c>
    </row>
    <row r="640" customFormat="false" ht="15" hidden="false" customHeight="false" outlineLevel="0" collapsed="false">
      <c r="A640" s="22" t="n">
        <v>639</v>
      </c>
      <c r="B640" s="22" t="str">
        <f aca="false">IFERROR(VLOOKUP($A$1&amp;":"&amp;A640,'Finish order'!C:K,6,FALSE()),"")</f>
        <v/>
      </c>
      <c r="C640" s="22" t="str">
        <f aca="false">IFERROR(VLOOKUP(A$1&amp;":"&amp;A640,'Finish order'!$C:$K,9,FALSE()),"")</f>
        <v/>
      </c>
      <c r="D640" s="22" t="str">
        <f aca="false">IFERROR(VLOOKUP(A$1&amp;":"&amp;A640,'Finish order'!$C:$K,7,FALSE()),"")</f>
        <v/>
      </c>
      <c r="E640" s="30" t="str">
        <f aca="false">IFERROR(VLOOKUP($A$1&amp;":"&amp;A640,'Finish order'!C:K,5,FALSE()),"")</f>
        <v/>
      </c>
      <c r="F640" s="22" t="str">
        <f aca="false">IFERROR(VLOOKUP($A$1&amp;":"&amp;A640,'Finish order'!C:K,4,FALSE()),"")</f>
        <v/>
      </c>
      <c r="G640" s="22" t="str">
        <f aca="false" t="array" ref="G640:G640">IFERROR(SMALL(IF($D$2:$D1549=D640,$A$2:$A$911*1.001),1),"")</f>
        <v/>
      </c>
      <c r="H640" s="22" t="str">
        <f aca="false" t="array" ref="H640:H640">IFERROR(SMALL(IF($D$2:$D1549=D640,$A$2:$A$911*1.0001),2),"")</f>
        <v/>
      </c>
      <c r="I640" s="22" t="str">
        <f aca="false" t="array" ref="I640:I640">IFERROR(SMALL(IF($D$2:$D1549=D640,$A$2:$A$911*1.00001),3),"")</f>
        <v/>
      </c>
      <c r="J640" s="22" t="str">
        <f aca="false" t="array" ref="J640:J640">IFERROR(SMALL(IF($D$2:$D1549=D640,$A$2:$A$911*1.000001),4),"")</f>
        <v/>
      </c>
      <c r="K640" s="31" t="str">
        <f aca="false">IF(A640&lt;&gt;"", IF(COUNT(G640:J640)=4, SUM(G640:J640), "No"), "")</f>
        <v>No</v>
      </c>
      <c r="L640" s="31" t="str">
        <f aca="false">IF(A640&lt;&gt;"", IF(COUNT(G640:I640)=3, SUM(G640:I640), "No"), "")</f>
        <v>No</v>
      </c>
      <c r="M640" s="31" t="str">
        <f aca="false">IF(A640&lt;&gt;"", IF(COUNT(G640:H640)=2, SUM(G640:H640), "No"), "")</f>
        <v>No</v>
      </c>
      <c r="N640" s="31" t="str">
        <f aca="false">Table1[[#This Row],[Club]]&amp;":"&amp;Table1[[#Headers],[Male]]</f>
        <v>:Male</v>
      </c>
      <c r="Z640" s="25" t="str">
        <f aca="false">IF(P640&lt;&gt;"", IF(COUNT(V640:Y640)=4, SUM(V640:Y640), "No"), "")</f>
        <v/>
      </c>
      <c r="AA640" s="25" t="str">
        <f aca="false">IF(P640&lt;&gt;"", IF(COUNT(V640:X640)=3, SUM(V640:X640), "No"), "")</f>
        <v/>
      </c>
      <c r="AB640" s="25" t="str">
        <f aca="false">IF(P640&lt;&gt;"", IF(COUNT(V640:W640)=2, SUM(V640:W640), "No"), "")</f>
        <v/>
      </c>
    </row>
    <row r="641" customFormat="false" ht="15" hidden="false" customHeight="false" outlineLevel="0" collapsed="false">
      <c r="A641" s="22" t="n">
        <v>640</v>
      </c>
      <c r="B641" s="22" t="str">
        <f aca="false">IFERROR(VLOOKUP($A$1&amp;":"&amp;A641,'Finish order'!C:K,6,FALSE()),"")</f>
        <v/>
      </c>
      <c r="C641" s="22" t="str">
        <f aca="false">IFERROR(VLOOKUP(A$1&amp;":"&amp;A641,'Finish order'!$C:$K,9,FALSE()),"")</f>
        <v/>
      </c>
      <c r="D641" s="22" t="str">
        <f aca="false">IFERROR(VLOOKUP(A$1&amp;":"&amp;A641,'Finish order'!$C:$K,7,FALSE()),"")</f>
        <v/>
      </c>
      <c r="E641" s="30" t="str">
        <f aca="false">IFERROR(VLOOKUP($A$1&amp;":"&amp;A641,'Finish order'!C:K,5,FALSE()),"")</f>
        <v/>
      </c>
      <c r="F641" s="22" t="str">
        <f aca="false">IFERROR(VLOOKUP($A$1&amp;":"&amp;A641,'Finish order'!C:K,4,FALSE()),"")</f>
        <v/>
      </c>
      <c r="G641" s="22" t="str">
        <f aca="false" t="array" ref="G641:G641">IFERROR(SMALL(IF($D$2:$D1550=D641,$A$2:$A$911*1.001),1),"")</f>
        <v/>
      </c>
      <c r="H641" s="22" t="str">
        <f aca="false" t="array" ref="H641:H641">IFERROR(SMALL(IF($D$2:$D1550=D641,$A$2:$A$911*1.0001),2),"")</f>
        <v/>
      </c>
      <c r="I641" s="22" t="str">
        <f aca="false" t="array" ref="I641:I641">IFERROR(SMALL(IF($D$2:$D1550=D641,$A$2:$A$911*1.00001),3),"")</f>
        <v/>
      </c>
      <c r="J641" s="22" t="str">
        <f aca="false" t="array" ref="J641:J641">IFERROR(SMALL(IF($D$2:$D1550=D641,$A$2:$A$911*1.000001),4),"")</f>
        <v/>
      </c>
      <c r="K641" s="31" t="str">
        <f aca="false">IF(A641&lt;&gt;"", IF(COUNT(G641:J641)=4, SUM(G641:J641), "No"), "")</f>
        <v>No</v>
      </c>
      <c r="L641" s="31" t="str">
        <f aca="false">IF(A641&lt;&gt;"", IF(COUNT(G641:I641)=3, SUM(G641:I641), "No"), "")</f>
        <v>No</v>
      </c>
      <c r="M641" s="31" t="str">
        <f aca="false">IF(A641&lt;&gt;"", IF(COUNT(G641:H641)=2, SUM(G641:H641), "No"), "")</f>
        <v>No</v>
      </c>
      <c r="N641" s="31" t="str">
        <f aca="false">Table1[[#This Row],[Club]]&amp;":"&amp;Table1[[#Headers],[Male]]</f>
        <v>:Male</v>
      </c>
      <c r="Z641" s="25" t="str">
        <f aca="false">IF(P641&lt;&gt;"", IF(COUNT(V641:Y641)=4, SUM(V641:Y641), "No"), "")</f>
        <v/>
      </c>
      <c r="AA641" s="25" t="str">
        <f aca="false">IF(P641&lt;&gt;"", IF(COUNT(V641:X641)=3, SUM(V641:X641), "No"), "")</f>
        <v/>
      </c>
      <c r="AB641" s="25" t="str">
        <f aca="false">IF(P641&lt;&gt;"", IF(COUNT(V641:W641)=2, SUM(V641:W641), "No"), "")</f>
        <v/>
      </c>
    </row>
    <row r="642" customFormat="false" ht="15" hidden="false" customHeight="false" outlineLevel="0" collapsed="false">
      <c r="A642" s="22" t="n">
        <v>641</v>
      </c>
      <c r="B642" s="22" t="str">
        <f aca="false">IFERROR(VLOOKUP($A$1&amp;":"&amp;A642,'Finish order'!C:K,6,FALSE()),"")</f>
        <v/>
      </c>
      <c r="C642" s="22" t="str">
        <f aca="false">IFERROR(VLOOKUP(A$1&amp;":"&amp;A642,'Finish order'!$C:$K,9,FALSE()),"")</f>
        <v/>
      </c>
      <c r="D642" s="22" t="str">
        <f aca="false">IFERROR(VLOOKUP(A$1&amp;":"&amp;A642,'Finish order'!$C:$K,7,FALSE()),"")</f>
        <v/>
      </c>
      <c r="E642" s="30" t="str">
        <f aca="false">IFERROR(VLOOKUP($A$1&amp;":"&amp;A642,'Finish order'!C:K,5,FALSE()),"")</f>
        <v/>
      </c>
      <c r="F642" s="22" t="str">
        <f aca="false">IFERROR(VLOOKUP($A$1&amp;":"&amp;A642,'Finish order'!C:K,4,FALSE()),"")</f>
        <v/>
      </c>
      <c r="G642" s="22" t="str">
        <f aca="false" t="array" ref="G642:G642">IFERROR(SMALL(IF($D$2:$D1551=D642,$A$2:$A$911*1.001),1),"")</f>
        <v/>
      </c>
      <c r="H642" s="22" t="str">
        <f aca="false" t="array" ref="H642:H642">IFERROR(SMALL(IF($D$2:$D1551=D642,$A$2:$A$911*1.0001),2),"")</f>
        <v/>
      </c>
      <c r="I642" s="22" t="str">
        <f aca="false" t="array" ref="I642:I642">IFERROR(SMALL(IF($D$2:$D1551=D642,$A$2:$A$911*1.00001),3),"")</f>
        <v/>
      </c>
      <c r="J642" s="22" t="str">
        <f aca="false" t="array" ref="J642:J642">IFERROR(SMALL(IF($D$2:$D1551=D642,$A$2:$A$911*1.000001),4),"")</f>
        <v/>
      </c>
      <c r="K642" s="31" t="str">
        <f aca="false">IF(A642&lt;&gt;"", IF(COUNT(G642:J642)=4, SUM(G642:J642), "No"), "")</f>
        <v>No</v>
      </c>
      <c r="L642" s="31" t="str">
        <f aca="false">IF(A642&lt;&gt;"", IF(COUNT(G642:I642)=3, SUM(G642:I642), "No"), "")</f>
        <v>No</v>
      </c>
      <c r="M642" s="31" t="str">
        <f aca="false">IF(A642&lt;&gt;"", IF(COUNT(G642:H642)=2, SUM(G642:H642), "No"), "")</f>
        <v>No</v>
      </c>
      <c r="N642" s="31" t="str">
        <f aca="false">Table1[[#This Row],[Club]]&amp;":"&amp;Table1[[#Headers],[Male]]</f>
        <v>:Male</v>
      </c>
      <c r="Z642" s="25" t="str">
        <f aca="false">IF(P642&lt;&gt;"", IF(COUNT(V642:Y642)=4, SUM(V642:Y642), "No"), "")</f>
        <v/>
      </c>
      <c r="AA642" s="25" t="str">
        <f aca="false">IF(P642&lt;&gt;"", IF(COUNT(V642:X642)=3, SUM(V642:X642), "No"), "")</f>
        <v/>
      </c>
      <c r="AB642" s="25" t="str">
        <f aca="false">IF(P642&lt;&gt;"", IF(COUNT(V642:W642)=2, SUM(V642:W642), "No"), "")</f>
        <v/>
      </c>
    </row>
    <row r="643" customFormat="false" ht="15" hidden="false" customHeight="false" outlineLevel="0" collapsed="false">
      <c r="A643" s="22" t="n">
        <v>642</v>
      </c>
      <c r="B643" s="22" t="str">
        <f aca="false">IFERROR(VLOOKUP($A$1&amp;":"&amp;A643,'Finish order'!C:K,6,FALSE()),"")</f>
        <v/>
      </c>
      <c r="C643" s="22" t="str">
        <f aca="false">IFERROR(VLOOKUP(A$1&amp;":"&amp;A643,'Finish order'!$C:$K,9,FALSE()),"")</f>
        <v/>
      </c>
      <c r="D643" s="22" t="str">
        <f aca="false">IFERROR(VLOOKUP(A$1&amp;":"&amp;A643,'Finish order'!$C:$K,7,FALSE()),"")</f>
        <v/>
      </c>
      <c r="E643" s="30" t="str">
        <f aca="false">IFERROR(VLOOKUP($A$1&amp;":"&amp;A643,'Finish order'!C:K,5,FALSE()),"")</f>
        <v/>
      </c>
      <c r="F643" s="22" t="str">
        <f aca="false">IFERROR(VLOOKUP($A$1&amp;":"&amp;A643,'Finish order'!C:K,4,FALSE()),"")</f>
        <v/>
      </c>
      <c r="G643" s="22" t="str">
        <f aca="false" t="array" ref="G643:G643">IFERROR(SMALL(IF($D$2:$D1552=D643,$A$2:$A$911*1.001),1),"")</f>
        <v/>
      </c>
      <c r="H643" s="22" t="str">
        <f aca="false" t="array" ref="H643:H643">IFERROR(SMALL(IF($D$2:$D1552=D643,$A$2:$A$911*1.0001),2),"")</f>
        <v/>
      </c>
      <c r="I643" s="22" t="str">
        <f aca="false" t="array" ref="I643:I643">IFERROR(SMALL(IF($D$2:$D1552=D643,$A$2:$A$911*1.00001),3),"")</f>
        <v/>
      </c>
      <c r="J643" s="22" t="str">
        <f aca="false" t="array" ref="J643:J643">IFERROR(SMALL(IF($D$2:$D1552=D643,$A$2:$A$911*1.000001),4),"")</f>
        <v/>
      </c>
      <c r="K643" s="31" t="str">
        <f aca="false">IF(A643&lt;&gt;"", IF(COUNT(G643:J643)=4, SUM(G643:J643), "No"), "")</f>
        <v>No</v>
      </c>
      <c r="L643" s="31" t="str">
        <f aca="false">IF(A643&lt;&gt;"", IF(COUNT(G643:I643)=3, SUM(G643:I643), "No"), "")</f>
        <v>No</v>
      </c>
      <c r="M643" s="31" t="str">
        <f aca="false">IF(A643&lt;&gt;"", IF(COUNT(G643:H643)=2, SUM(G643:H643), "No"), "")</f>
        <v>No</v>
      </c>
      <c r="N643" s="31" t="str">
        <f aca="false">Table1[[#This Row],[Club]]&amp;":"&amp;Table1[[#Headers],[Male]]</f>
        <v>:Male</v>
      </c>
      <c r="Z643" s="25" t="str">
        <f aca="false">IF(P643&lt;&gt;"", IF(COUNT(V643:Y643)=4, SUM(V643:Y643), "No"), "")</f>
        <v/>
      </c>
      <c r="AA643" s="25" t="str">
        <f aca="false">IF(P643&lt;&gt;"", IF(COUNT(V643:X643)=3, SUM(V643:X643), "No"), "")</f>
        <v/>
      </c>
      <c r="AB643" s="25" t="str">
        <f aca="false">IF(P643&lt;&gt;"", IF(COUNT(V643:W643)=2, SUM(V643:W643), "No"), "")</f>
        <v/>
      </c>
    </row>
    <row r="644" customFormat="false" ht="15" hidden="false" customHeight="false" outlineLevel="0" collapsed="false">
      <c r="A644" s="22" t="n">
        <v>643</v>
      </c>
      <c r="B644" s="22" t="str">
        <f aca="false">IFERROR(VLOOKUP($A$1&amp;":"&amp;A644,'Finish order'!C:K,6,FALSE()),"")</f>
        <v/>
      </c>
      <c r="C644" s="22" t="str">
        <f aca="false">IFERROR(VLOOKUP(A$1&amp;":"&amp;A644,'Finish order'!$C:$K,9,FALSE()),"")</f>
        <v/>
      </c>
      <c r="D644" s="22" t="str">
        <f aca="false">IFERROR(VLOOKUP(A$1&amp;":"&amp;A644,'Finish order'!$C:$K,7,FALSE()),"")</f>
        <v/>
      </c>
      <c r="E644" s="30" t="str">
        <f aca="false">IFERROR(VLOOKUP($A$1&amp;":"&amp;A644,'Finish order'!C:K,5,FALSE()),"")</f>
        <v/>
      </c>
      <c r="F644" s="22" t="str">
        <f aca="false">IFERROR(VLOOKUP($A$1&amp;":"&amp;A644,'Finish order'!C:K,4,FALSE()),"")</f>
        <v/>
      </c>
      <c r="G644" s="22" t="str">
        <f aca="false" t="array" ref="G644:G644">IFERROR(SMALL(IF($D$2:$D1553=D644,$A$2:$A$911*1.001),1),"")</f>
        <v/>
      </c>
      <c r="H644" s="22" t="str">
        <f aca="false" t="array" ref="H644:H644">IFERROR(SMALL(IF($D$2:$D1553=D644,$A$2:$A$911*1.0001),2),"")</f>
        <v/>
      </c>
      <c r="I644" s="22" t="str">
        <f aca="false" t="array" ref="I644:I644">IFERROR(SMALL(IF($D$2:$D1553=D644,$A$2:$A$911*1.00001),3),"")</f>
        <v/>
      </c>
      <c r="J644" s="22" t="str">
        <f aca="false" t="array" ref="J644:J644">IFERROR(SMALL(IF($D$2:$D1553=D644,$A$2:$A$911*1.000001),4),"")</f>
        <v/>
      </c>
      <c r="K644" s="31" t="str">
        <f aca="false">IF(A644&lt;&gt;"", IF(COUNT(G644:J644)=4, SUM(G644:J644), "No"), "")</f>
        <v>No</v>
      </c>
      <c r="L644" s="31" t="str">
        <f aca="false">IF(A644&lt;&gt;"", IF(COUNT(G644:I644)=3, SUM(G644:I644), "No"), "")</f>
        <v>No</v>
      </c>
      <c r="M644" s="31" t="str">
        <f aca="false">IF(A644&lt;&gt;"", IF(COUNT(G644:H644)=2, SUM(G644:H644), "No"), "")</f>
        <v>No</v>
      </c>
      <c r="N644" s="31" t="str">
        <f aca="false">Table1[[#This Row],[Club]]&amp;":"&amp;Table1[[#Headers],[Male]]</f>
        <v>:Male</v>
      </c>
      <c r="Z644" s="25" t="str">
        <f aca="false">IF(P644&lt;&gt;"", IF(COUNT(V644:Y644)=4, SUM(V644:Y644), "No"), "")</f>
        <v/>
      </c>
      <c r="AA644" s="25" t="str">
        <f aca="false">IF(P644&lt;&gt;"", IF(COUNT(V644:X644)=3, SUM(V644:X644), "No"), "")</f>
        <v/>
      </c>
      <c r="AB644" s="25" t="str">
        <f aca="false">IF(P644&lt;&gt;"", IF(COUNT(V644:W644)=2, SUM(V644:W644), "No"), "")</f>
        <v/>
      </c>
    </row>
    <row r="645" customFormat="false" ht="15" hidden="false" customHeight="false" outlineLevel="0" collapsed="false">
      <c r="A645" s="22" t="n">
        <v>644</v>
      </c>
      <c r="B645" s="22" t="str">
        <f aca="false">IFERROR(VLOOKUP($A$1&amp;":"&amp;A645,'Finish order'!C:K,6,FALSE()),"")</f>
        <v/>
      </c>
      <c r="C645" s="22" t="str">
        <f aca="false">IFERROR(VLOOKUP(A$1&amp;":"&amp;A645,'Finish order'!$C:$K,9,FALSE()),"")</f>
        <v/>
      </c>
      <c r="D645" s="22" t="str">
        <f aca="false">IFERROR(VLOOKUP(A$1&amp;":"&amp;A645,'Finish order'!$C:$K,7,FALSE()),"")</f>
        <v/>
      </c>
      <c r="E645" s="30" t="str">
        <f aca="false">IFERROR(VLOOKUP($A$1&amp;":"&amp;A645,'Finish order'!C:K,5,FALSE()),"")</f>
        <v/>
      </c>
      <c r="F645" s="22" t="str">
        <f aca="false">IFERROR(VLOOKUP($A$1&amp;":"&amp;A645,'Finish order'!C:K,4,FALSE()),"")</f>
        <v/>
      </c>
      <c r="G645" s="22" t="str">
        <f aca="false" t="array" ref="G645:G645">IFERROR(SMALL(IF($D$2:$D1554=D645,$A$2:$A$911*1.001),1),"")</f>
        <v/>
      </c>
      <c r="H645" s="22" t="str">
        <f aca="false" t="array" ref="H645:H645">IFERROR(SMALL(IF($D$2:$D1554=D645,$A$2:$A$911*1.0001),2),"")</f>
        <v/>
      </c>
      <c r="I645" s="22" t="str">
        <f aca="false" t="array" ref="I645:I645">IFERROR(SMALL(IF($D$2:$D1554=D645,$A$2:$A$911*1.00001),3),"")</f>
        <v/>
      </c>
      <c r="J645" s="22" t="str">
        <f aca="false" t="array" ref="J645:J645">IFERROR(SMALL(IF($D$2:$D1554=D645,$A$2:$A$911*1.000001),4),"")</f>
        <v/>
      </c>
      <c r="K645" s="31" t="str">
        <f aca="false">IF(A645&lt;&gt;"", IF(COUNT(G645:J645)=4, SUM(G645:J645), "No"), "")</f>
        <v>No</v>
      </c>
      <c r="L645" s="31" t="str">
        <f aca="false">IF(A645&lt;&gt;"", IF(COUNT(G645:I645)=3, SUM(G645:I645), "No"), "")</f>
        <v>No</v>
      </c>
      <c r="M645" s="31" t="str">
        <f aca="false">IF(A645&lt;&gt;"", IF(COUNT(G645:H645)=2, SUM(G645:H645), "No"), "")</f>
        <v>No</v>
      </c>
      <c r="N645" s="31" t="str">
        <f aca="false">Table1[[#This Row],[Club]]&amp;":"&amp;Table1[[#Headers],[Male]]</f>
        <v>:Male</v>
      </c>
      <c r="Z645" s="25" t="str">
        <f aca="false">IF(P645&lt;&gt;"", IF(COUNT(V645:Y645)=4, SUM(V645:Y645), "No"), "")</f>
        <v/>
      </c>
      <c r="AA645" s="25" t="str">
        <f aca="false">IF(P645&lt;&gt;"", IF(COUNT(V645:X645)=3, SUM(V645:X645), "No"), "")</f>
        <v/>
      </c>
      <c r="AB645" s="25" t="str">
        <f aca="false">IF(P645&lt;&gt;"", IF(COUNT(V645:W645)=2, SUM(V645:W645), "No"), "")</f>
        <v/>
      </c>
    </row>
    <row r="646" customFormat="false" ht="15" hidden="false" customHeight="false" outlineLevel="0" collapsed="false">
      <c r="A646" s="22" t="n">
        <v>645</v>
      </c>
      <c r="B646" s="22" t="str">
        <f aca="false">IFERROR(VLOOKUP($A$1&amp;":"&amp;A646,'Finish order'!C:K,6,FALSE()),"")</f>
        <v/>
      </c>
      <c r="C646" s="22" t="str">
        <f aca="false">IFERROR(VLOOKUP(A$1&amp;":"&amp;A646,'Finish order'!$C:$K,9,FALSE()),"")</f>
        <v/>
      </c>
      <c r="D646" s="22" t="str">
        <f aca="false">IFERROR(VLOOKUP(A$1&amp;":"&amp;A646,'Finish order'!$C:$K,7,FALSE()),"")</f>
        <v/>
      </c>
      <c r="E646" s="30" t="str">
        <f aca="false">IFERROR(VLOOKUP($A$1&amp;":"&amp;A646,'Finish order'!C:K,5,FALSE()),"")</f>
        <v/>
      </c>
      <c r="F646" s="22" t="str">
        <f aca="false">IFERROR(VLOOKUP($A$1&amp;":"&amp;A646,'Finish order'!C:K,4,FALSE()),"")</f>
        <v/>
      </c>
      <c r="G646" s="22" t="str">
        <f aca="false" t="array" ref="G646:G646">IFERROR(SMALL(IF($D$2:$D1555=D646,$A$2:$A$911*1.001),1),"")</f>
        <v/>
      </c>
      <c r="H646" s="22" t="str">
        <f aca="false" t="array" ref="H646:H646">IFERROR(SMALL(IF($D$2:$D1555=D646,$A$2:$A$911*1.0001),2),"")</f>
        <v/>
      </c>
      <c r="I646" s="22" t="str">
        <f aca="false" t="array" ref="I646:I646">IFERROR(SMALL(IF($D$2:$D1555=D646,$A$2:$A$911*1.00001),3),"")</f>
        <v/>
      </c>
      <c r="J646" s="22" t="str">
        <f aca="false" t="array" ref="J646:J646">IFERROR(SMALL(IF($D$2:$D1555=D646,$A$2:$A$911*1.000001),4),"")</f>
        <v/>
      </c>
      <c r="K646" s="31" t="str">
        <f aca="false">IF(A646&lt;&gt;"", IF(COUNT(G646:J646)=4, SUM(G646:J646), "No"), "")</f>
        <v>No</v>
      </c>
      <c r="L646" s="31" t="str">
        <f aca="false">IF(A646&lt;&gt;"", IF(COUNT(G646:I646)=3, SUM(G646:I646), "No"), "")</f>
        <v>No</v>
      </c>
      <c r="M646" s="31" t="str">
        <f aca="false">IF(A646&lt;&gt;"", IF(COUNT(G646:H646)=2, SUM(G646:H646), "No"), "")</f>
        <v>No</v>
      </c>
      <c r="N646" s="31" t="str">
        <f aca="false">Table1[[#This Row],[Club]]&amp;":"&amp;Table1[[#Headers],[Male]]</f>
        <v>:Male</v>
      </c>
      <c r="Z646" s="25" t="str">
        <f aca="false">IF(P646&lt;&gt;"", IF(COUNT(V646:Y646)=4, SUM(V646:Y646), "No"), "")</f>
        <v/>
      </c>
      <c r="AA646" s="25" t="str">
        <f aca="false">IF(P646&lt;&gt;"", IF(COUNT(V646:X646)=3, SUM(V646:X646), "No"), "")</f>
        <v/>
      </c>
      <c r="AB646" s="25" t="str">
        <f aca="false">IF(P646&lt;&gt;"", IF(COUNT(V646:W646)=2, SUM(V646:W646), "No"), "")</f>
        <v/>
      </c>
    </row>
    <row r="647" customFormat="false" ht="15" hidden="false" customHeight="false" outlineLevel="0" collapsed="false">
      <c r="A647" s="22" t="n">
        <v>646</v>
      </c>
      <c r="B647" s="22" t="str">
        <f aca="false">IFERROR(VLOOKUP($A$1&amp;":"&amp;A647,'Finish order'!C:K,6,FALSE()),"")</f>
        <v/>
      </c>
      <c r="C647" s="22" t="str">
        <f aca="false">IFERROR(VLOOKUP(A$1&amp;":"&amp;A647,'Finish order'!$C:$K,9,FALSE()),"")</f>
        <v/>
      </c>
      <c r="D647" s="22" t="str">
        <f aca="false">IFERROR(VLOOKUP(A$1&amp;":"&amp;A647,'Finish order'!$C:$K,7,FALSE()),"")</f>
        <v/>
      </c>
      <c r="E647" s="30" t="str">
        <f aca="false">IFERROR(VLOOKUP($A$1&amp;":"&amp;A647,'Finish order'!C:K,5,FALSE()),"")</f>
        <v/>
      </c>
      <c r="F647" s="22" t="str">
        <f aca="false">IFERROR(VLOOKUP($A$1&amp;":"&amp;A647,'Finish order'!C:K,4,FALSE()),"")</f>
        <v/>
      </c>
      <c r="G647" s="22" t="str">
        <f aca="false" t="array" ref="G647:G647">IFERROR(SMALL(IF($D$2:$D1556=D647,$A$2:$A$911*1.001),1),"")</f>
        <v/>
      </c>
      <c r="H647" s="22" t="str">
        <f aca="false" t="array" ref="H647:H647">IFERROR(SMALL(IF($D$2:$D1556=D647,$A$2:$A$911*1.0001),2),"")</f>
        <v/>
      </c>
      <c r="I647" s="22" t="str">
        <f aca="false" t="array" ref="I647:I647">IFERROR(SMALL(IF($D$2:$D1556=D647,$A$2:$A$911*1.00001),3),"")</f>
        <v/>
      </c>
      <c r="J647" s="22" t="str">
        <f aca="false" t="array" ref="J647:J647">IFERROR(SMALL(IF($D$2:$D1556=D647,$A$2:$A$911*1.000001),4),"")</f>
        <v/>
      </c>
      <c r="K647" s="31" t="str">
        <f aca="false">IF(A647&lt;&gt;"", IF(COUNT(G647:J647)=4, SUM(G647:J647), "No"), "")</f>
        <v>No</v>
      </c>
      <c r="L647" s="31" t="str">
        <f aca="false">IF(A647&lt;&gt;"", IF(COUNT(G647:I647)=3, SUM(G647:I647), "No"), "")</f>
        <v>No</v>
      </c>
      <c r="M647" s="31" t="str">
        <f aca="false">IF(A647&lt;&gt;"", IF(COUNT(G647:H647)=2, SUM(G647:H647), "No"), "")</f>
        <v>No</v>
      </c>
      <c r="N647" s="31" t="str">
        <f aca="false">Table1[[#This Row],[Club]]&amp;":"&amp;Table1[[#Headers],[Male]]</f>
        <v>:Male</v>
      </c>
      <c r="Z647" s="25" t="str">
        <f aca="false">IF(P647&lt;&gt;"", IF(COUNT(V647:Y647)=4, SUM(V647:Y647), "No"), "")</f>
        <v/>
      </c>
      <c r="AA647" s="25" t="str">
        <f aca="false">IF(P647&lt;&gt;"", IF(COUNT(V647:X647)=3, SUM(V647:X647), "No"), "")</f>
        <v/>
      </c>
      <c r="AB647" s="25" t="str">
        <f aca="false">IF(P647&lt;&gt;"", IF(COUNT(V647:W647)=2, SUM(V647:W647), "No"), "")</f>
        <v/>
      </c>
    </row>
    <row r="648" customFormat="false" ht="15" hidden="false" customHeight="false" outlineLevel="0" collapsed="false">
      <c r="A648" s="22" t="n">
        <v>647</v>
      </c>
      <c r="B648" s="22" t="str">
        <f aca="false">IFERROR(VLOOKUP($A$1&amp;":"&amp;A648,'Finish order'!C:K,6,FALSE()),"")</f>
        <v/>
      </c>
      <c r="C648" s="22" t="str">
        <f aca="false">IFERROR(VLOOKUP(A$1&amp;":"&amp;A648,'Finish order'!$C:$K,9,FALSE()),"")</f>
        <v/>
      </c>
      <c r="D648" s="22" t="str">
        <f aca="false">IFERROR(VLOOKUP(A$1&amp;":"&amp;A648,'Finish order'!$C:$K,7,FALSE()),"")</f>
        <v/>
      </c>
      <c r="E648" s="30" t="str">
        <f aca="false">IFERROR(VLOOKUP($A$1&amp;":"&amp;A648,'Finish order'!C:K,5,FALSE()),"")</f>
        <v/>
      </c>
      <c r="F648" s="22" t="str">
        <f aca="false">IFERROR(VLOOKUP($A$1&amp;":"&amp;A648,'Finish order'!C:K,4,FALSE()),"")</f>
        <v/>
      </c>
      <c r="G648" s="22" t="str">
        <f aca="false" t="array" ref="G648:G648">IFERROR(SMALL(IF($D$2:$D1557=D648,$A$2:$A$911*1.001),1),"")</f>
        <v/>
      </c>
      <c r="H648" s="22" t="str">
        <f aca="false" t="array" ref="H648:H648">IFERROR(SMALL(IF($D$2:$D1557=D648,$A$2:$A$911*1.0001),2),"")</f>
        <v/>
      </c>
      <c r="I648" s="22" t="str">
        <f aca="false" t="array" ref="I648:I648">IFERROR(SMALL(IF($D$2:$D1557=D648,$A$2:$A$911*1.00001),3),"")</f>
        <v/>
      </c>
      <c r="J648" s="22" t="str">
        <f aca="false" t="array" ref="J648:J648">IFERROR(SMALL(IF($D$2:$D1557=D648,$A$2:$A$911*1.000001),4),"")</f>
        <v/>
      </c>
      <c r="K648" s="31" t="str">
        <f aca="false">IF(A648&lt;&gt;"", IF(COUNT(G648:J648)=4, SUM(G648:J648), "No"), "")</f>
        <v>No</v>
      </c>
      <c r="L648" s="31" t="str">
        <f aca="false">IF(A648&lt;&gt;"", IF(COUNT(G648:I648)=3, SUM(G648:I648), "No"), "")</f>
        <v>No</v>
      </c>
      <c r="M648" s="31" t="str">
        <f aca="false">IF(A648&lt;&gt;"", IF(COUNT(G648:H648)=2, SUM(G648:H648), "No"), "")</f>
        <v>No</v>
      </c>
      <c r="N648" s="31" t="str">
        <f aca="false">Table1[[#This Row],[Club]]&amp;":"&amp;Table1[[#Headers],[Male]]</f>
        <v>:Male</v>
      </c>
      <c r="Z648" s="25" t="str">
        <f aca="false">IF(P648&lt;&gt;"", IF(COUNT(V648:Y648)=4, SUM(V648:Y648), "No"), "")</f>
        <v/>
      </c>
      <c r="AA648" s="25" t="str">
        <f aca="false">IF(P648&lt;&gt;"", IF(COUNT(V648:X648)=3, SUM(V648:X648), "No"), "")</f>
        <v/>
      </c>
      <c r="AB648" s="25" t="str">
        <f aca="false">IF(P648&lt;&gt;"", IF(COUNT(V648:W648)=2, SUM(V648:W648), "No"), "")</f>
        <v/>
      </c>
    </row>
    <row r="649" customFormat="false" ht="15" hidden="false" customHeight="false" outlineLevel="0" collapsed="false">
      <c r="A649" s="22" t="n">
        <v>648</v>
      </c>
      <c r="B649" s="22" t="str">
        <f aca="false">IFERROR(VLOOKUP($A$1&amp;":"&amp;A649,'Finish order'!C:K,6,FALSE()),"")</f>
        <v/>
      </c>
      <c r="C649" s="22" t="str">
        <f aca="false">IFERROR(VLOOKUP(A$1&amp;":"&amp;A649,'Finish order'!$C:$K,9,FALSE()),"")</f>
        <v/>
      </c>
      <c r="D649" s="22" t="str">
        <f aca="false">IFERROR(VLOOKUP(A$1&amp;":"&amp;A649,'Finish order'!$C:$K,7,FALSE()),"")</f>
        <v/>
      </c>
      <c r="E649" s="30" t="str">
        <f aca="false">IFERROR(VLOOKUP($A$1&amp;":"&amp;A649,'Finish order'!C:K,5,FALSE()),"")</f>
        <v/>
      </c>
      <c r="F649" s="22" t="str">
        <f aca="false">IFERROR(VLOOKUP($A$1&amp;":"&amp;A649,'Finish order'!C:K,4,FALSE()),"")</f>
        <v/>
      </c>
      <c r="G649" s="22" t="str">
        <f aca="false" t="array" ref="G649:G649">IFERROR(SMALL(IF($D$2:$D1558=D649,$A$2:$A$911*1.001),1),"")</f>
        <v/>
      </c>
      <c r="H649" s="22" t="str">
        <f aca="false" t="array" ref="H649:H649">IFERROR(SMALL(IF($D$2:$D1558=D649,$A$2:$A$911*1.0001),2),"")</f>
        <v/>
      </c>
      <c r="I649" s="22" t="str">
        <f aca="false" t="array" ref="I649:I649">IFERROR(SMALL(IF($D$2:$D1558=D649,$A$2:$A$911*1.00001),3),"")</f>
        <v/>
      </c>
      <c r="J649" s="22" t="str">
        <f aca="false" t="array" ref="J649:J649">IFERROR(SMALL(IF($D$2:$D1558=D649,$A$2:$A$911*1.000001),4),"")</f>
        <v/>
      </c>
      <c r="K649" s="31" t="str">
        <f aca="false">IF(A649&lt;&gt;"", IF(COUNT(G649:J649)=4, SUM(G649:J649), "No"), "")</f>
        <v>No</v>
      </c>
      <c r="L649" s="31" t="str">
        <f aca="false">IF(A649&lt;&gt;"", IF(COUNT(G649:I649)=3, SUM(G649:I649), "No"), "")</f>
        <v>No</v>
      </c>
      <c r="M649" s="31" t="str">
        <f aca="false">IF(A649&lt;&gt;"", IF(COUNT(G649:H649)=2, SUM(G649:H649), "No"), "")</f>
        <v>No</v>
      </c>
      <c r="N649" s="31" t="str">
        <f aca="false">Table1[[#This Row],[Club]]&amp;":"&amp;Table1[[#Headers],[Male]]</f>
        <v>:Male</v>
      </c>
      <c r="Z649" s="25" t="str">
        <f aca="false">IF(P649&lt;&gt;"", IF(COUNT(V649:Y649)=4, SUM(V649:Y649), "No"), "")</f>
        <v/>
      </c>
      <c r="AA649" s="25" t="str">
        <f aca="false">IF(P649&lt;&gt;"", IF(COUNT(V649:X649)=3, SUM(V649:X649), "No"), "")</f>
        <v/>
      </c>
      <c r="AB649" s="25" t="str">
        <f aca="false">IF(P649&lt;&gt;"", IF(COUNT(V649:W649)=2, SUM(V649:W649), "No"), "")</f>
        <v/>
      </c>
    </row>
    <row r="650" customFormat="false" ht="15" hidden="false" customHeight="false" outlineLevel="0" collapsed="false">
      <c r="A650" s="22" t="n">
        <v>649</v>
      </c>
      <c r="B650" s="22" t="str">
        <f aca="false">IFERROR(VLOOKUP($A$1&amp;":"&amp;A650,'Finish order'!C:K,6,FALSE()),"")</f>
        <v/>
      </c>
      <c r="C650" s="22" t="str">
        <f aca="false">IFERROR(VLOOKUP(A$1&amp;":"&amp;A650,'Finish order'!$C:$K,9,FALSE()),"")</f>
        <v/>
      </c>
      <c r="D650" s="22" t="str">
        <f aca="false">IFERROR(VLOOKUP(A$1&amp;":"&amp;A650,'Finish order'!$C:$K,7,FALSE()),"")</f>
        <v/>
      </c>
      <c r="E650" s="30" t="str">
        <f aca="false">IFERROR(VLOOKUP($A$1&amp;":"&amp;A650,'Finish order'!C:K,5,FALSE()),"")</f>
        <v/>
      </c>
      <c r="F650" s="22" t="str">
        <f aca="false">IFERROR(VLOOKUP($A$1&amp;":"&amp;A650,'Finish order'!C:K,4,FALSE()),"")</f>
        <v/>
      </c>
      <c r="G650" s="22" t="str">
        <f aca="false" t="array" ref="G650:G650">IFERROR(SMALL(IF($D$2:$D1559=D650,$A$2:$A$911*1.001),1),"")</f>
        <v/>
      </c>
      <c r="H650" s="22" t="str">
        <f aca="false" t="array" ref="H650:H650">IFERROR(SMALL(IF($D$2:$D1559=D650,$A$2:$A$911*1.0001),2),"")</f>
        <v/>
      </c>
      <c r="I650" s="22" t="str">
        <f aca="false" t="array" ref="I650:I650">IFERROR(SMALL(IF($D$2:$D1559=D650,$A$2:$A$911*1.00001),3),"")</f>
        <v/>
      </c>
      <c r="J650" s="22" t="str">
        <f aca="false" t="array" ref="J650:J650">IFERROR(SMALL(IF($D$2:$D1559=D650,$A$2:$A$911*1.000001),4),"")</f>
        <v/>
      </c>
      <c r="K650" s="31" t="str">
        <f aca="false">IF(A650&lt;&gt;"", IF(COUNT(G650:J650)=4, SUM(G650:J650), "No"), "")</f>
        <v>No</v>
      </c>
      <c r="L650" s="31" t="str">
        <f aca="false">IF(A650&lt;&gt;"", IF(COUNT(G650:I650)=3, SUM(G650:I650), "No"), "")</f>
        <v>No</v>
      </c>
      <c r="M650" s="31" t="str">
        <f aca="false">IF(A650&lt;&gt;"", IF(COUNT(G650:H650)=2, SUM(G650:H650), "No"), "")</f>
        <v>No</v>
      </c>
      <c r="N650" s="31" t="str">
        <f aca="false">Table1[[#This Row],[Club]]&amp;":"&amp;Table1[[#Headers],[Male]]</f>
        <v>:Male</v>
      </c>
      <c r="Z650" s="25" t="str">
        <f aca="false">IF(P650&lt;&gt;"", IF(COUNT(V650:Y650)=4, SUM(V650:Y650), "No"), "")</f>
        <v/>
      </c>
      <c r="AA650" s="25" t="str">
        <f aca="false">IF(P650&lt;&gt;"", IF(COUNT(V650:X650)=3, SUM(V650:X650), "No"), "")</f>
        <v/>
      </c>
      <c r="AB650" s="25" t="str">
        <f aca="false">IF(P650&lt;&gt;"", IF(COUNT(V650:W650)=2, SUM(V650:W650), "No"), "")</f>
        <v/>
      </c>
    </row>
    <row r="651" customFormat="false" ht="15" hidden="false" customHeight="false" outlineLevel="0" collapsed="false">
      <c r="A651" s="22" t="n">
        <v>650</v>
      </c>
      <c r="B651" s="22" t="str">
        <f aca="false">IFERROR(VLOOKUP($A$1&amp;":"&amp;A651,'Finish order'!C:K,6,FALSE()),"")</f>
        <v/>
      </c>
      <c r="C651" s="22" t="str">
        <f aca="false">IFERROR(VLOOKUP(A$1&amp;":"&amp;A651,'Finish order'!$C:$K,9,FALSE()),"")</f>
        <v/>
      </c>
      <c r="D651" s="22" t="str">
        <f aca="false">IFERROR(VLOOKUP(A$1&amp;":"&amp;A651,'Finish order'!$C:$K,7,FALSE()),"")</f>
        <v/>
      </c>
      <c r="E651" s="30" t="str">
        <f aca="false">IFERROR(VLOOKUP($A$1&amp;":"&amp;A651,'Finish order'!C:K,5,FALSE()),"")</f>
        <v/>
      </c>
      <c r="F651" s="22" t="str">
        <f aca="false">IFERROR(VLOOKUP($A$1&amp;":"&amp;A651,'Finish order'!C:K,4,FALSE()),"")</f>
        <v/>
      </c>
      <c r="G651" s="22" t="str">
        <f aca="false" t="array" ref="G651:G651">IFERROR(SMALL(IF($D$2:$D1560=D651,$A$2:$A$911*1.001),1),"")</f>
        <v/>
      </c>
      <c r="H651" s="22" t="str">
        <f aca="false" t="array" ref="H651:H651">IFERROR(SMALL(IF($D$2:$D1560=D651,$A$2:$A$911*1.0001),2),"")</f>
        <v/>
      </c>
      <c r="I651" s="22" t="str">
        <f aca="false" t="array" ref="I651:I651">IFERROR(SMALL(IF($D$2:$D1560=D651,$A$2:$A$911*1.00001),3),"")</f>
        <v/>
      </c>
      <c r="J651" s="22" t="str">
        <f aca="false" t="array" ref="J651:J651">IFERROR(SMALL(IF($D$2:$D1560=D651,$A$2:$A$911*1.000001),4),"")</f>
        <v/>
      </c>
      <c r="K651" s="31" t="str">
        <f aca="false">IF(A651&lt;&gt;"", IF(COUNT(G651:J651)=4, SUM(G651:J651), "No"), "")</f>
        <v>No</v>
      </c>
      <c r="L651" s="31" t="str">
        <f aca="false">IF(A651&lt;&gt;"", IF(COUNT(G651:I651)=3, SUM(G651:I651), "No"), "")</f>
        <v>No</v>
      </c>
      <c r="M651" s="31" t="str">
        <f aca="false">IF(A651&lt;&gt;"", IF(COUNT(G651:H651)=2, SUM(G651:H651), "No"), "")</f>
        <v>No</v>
      </c>
      <c r="N651" s="31" t="str">
        <f aca="false">Table1[[#This Row],[Club]]&amp;":"&amp;Table1[[#Headers],[Male]]</f>
        <v>:Male</v>
      </c>
      <c r="Z651" s="25" t="str">
        <f aca="false">IF(P651&lt;&gt;"", IF(COUNT(V651:Y651)=4, SUM(V651:Y651), "No"), "")</f>
        <v/>
      </c>
      <c r="AA651" s="25" t="str">
        <f aca="false">IF(P651&lt;&gt;"", IF(COUNT(V651:X651)=3, SUM(V651:X651), "No"), "")</f>
        <v/>
      </c>
      <c r="AB651" s="25" t="str">
        <f aca="false">IF(P651&lt;&gt;"", IF(COUNT(V651:W651)=2, SUM(V651:W651), "No"), "")</f>
        <v/>
      </c>
    </row>
    <row r="652" customFormat="false" ht="15" hidden="false" customHeight="false" outlineLevel="0" collapsed="false">
      <c r="A652" s="22" t="n">
        <v>651</v>
      </c>
      <c r="B652" s="22" t="str">
        <f aca="false">IFERROR(VLOOKUP($A$1&amp;":"&amp;A652,'Finish order'!C:K,6,FALSE()),"")</f>
        <v/>
      </c>
      <c r="C652" s="22" t="str">
        <f aca="false">IFERROR(VLOOKUP(A$1&amp;":"&amp;A652,'Finish order'!$C:$K,9,FALSE()),"")</f>
        <v/>
      </c>
      <c r="D652" s="22" t="str">
        <f aca="false">IFERROR(VLOOKUP(A$1&amp;":"&amp;A652,'Finish order'!$C:$K,7,FALSE()),"")</f>
        <v/>
      </c>
      <c r="E652" s="30" t="str">
        <f aca="false">IFERROR(VLOOKUP($A$1&amp;":"&amp;A652,'Finish order'!C:K,5,FALSE()),"")</f>
        <v/>
      </c>
      <c r="F652" s="22" t="str">
        <f aca="false">IFERROR(VLOOKUP($A$1&amp;":"&amp;A652,'Finish order'!C:K,4,FALSE()),"")</f>
        <v/>
      </c>
      <c r="G652" s="22" t="str">
        <f aca="false" t="array" ref="G652:G652">IFERROR(SMALL(IF($D$2:$D1561=D652,$A$2:$A$911*1.001),1),"")</f>
        <v/>
      </c>
      <c r="H652" s="22" t="str">
        <f aca="false" t="array" ref="H652:H652">IFERROR(SMALL(IF($D$2:$D1561=D652,$A$2:$A$911*1.0001),2),"")</f>
        <v/>
      </c>
      <c r="I652" s="22" t="str">
        <f aca="false" t="array" ref="I652:I652">IFERROR(SMALL(IF($D$2:$D1561=D652,$A$2:$A$911*1.00001),3),"")</f>
        <v/>
      </c>
      <c r="J652" s="22" t="str">
        <f aca="false" t="array" ref="J652:J652">IFERROR(SMALL(IF($D$2:$D1561=D652,$A$2:$A$911*1.000001),4),"")</f>
        <v/>
      </c>
      <c r="K652" s="31" t="str">
        <f aca="false">IF(A652&lt;&gt;"", IF(COUNT(G652:J652)=4, SUM(G652:J652), "No"), "")</f>
        <v>No</v>
      </c>
      <c r="L652" s="31" t="str">
        <f aca="false">IF(A652&lt;&gt;"", IF(COUNT(G652:I652)=3, SUM(G652:I652), "No"), "")</f>
        <v>No</v>
      </c>
      <c r="M652" s="31" t="str">
        <f aca="false">IF(A652&lt;&gt;"", IF(COUNT(G652:H652)=2, SUM(G652:H652), "No"), "")</f>
        <v>No</v>
      </c>
      <c r="N652" s="31" t="str">
        <f aca="false">Table1[[#This Row],[Club]]&amp;":"&amp;Table1[[#Headers],[Male]]</f>
        <v>:Male</v>
      </c>
      <c r="Z652" s="25" t="str">
        <f aca="false">IF(P652&lt;&gt;"", IF(COUNT(V652:Y652)=4, SUM(V652:Y652), "No"), "")</f>
        <v/>
      </c>
      <c r="AA652" s="25" t="str">
        <f aca="false">IF(P652&lt;&gt;"", IF(COUNT(V652:X652)=3, SUM(V652:X652), "No"), "")</f>
        <v/>
      </c>
      <c r="AB652" s="25" t="str">
        <f aca="false">IF(P652&lt;&gt;"", IF(COUNT(V652:W652)=2, SUM(V652:W652), "No"), "")</f>
        <v/>
      </c>
    </row>
    <row r="653" customFormat="false" ht="15" hidden="false" customHeight="false" outlineLevel="0" collapsed="false">
      <c r="A653" s="22" t="n">
        <v>652</v>
      </c>
      <c r="B653" s="22" t="str">
        <f aca="false">IFERROR(VLOOKUP($A$1&amp;":"&amp;A653,'Finish order'!C:K,6,FALSE()),"")</f>
        <v/>
      </c>
      <c r="C653" s="22" t="str">
        <f aca="false">IFERROR(VLOOKUP(A$1&amp;":"&amp;A653,'Finish order'!$C:$K,9,FALSE()),"")</f>
        <v/>
      </c>
      <c r="D653" s="22" t="str">
        <f aca="false">IFERROR(VLOOKUP(A$1&amp;":"&amp;A653,'Finish order'!$C:$K,7,FALSE()),"")</f>
        <v/>
      </c>
      <c r="E653" s="30" t="str">
        <f aca="false">IFERROR(VLOOKUP($A$1&amp;":"&amp;A653,'Finish order'!C:K,5,FALSE()),"")</f>
        <v/>
      </c>
      <c r="F653" s="22" t="str">
        <f aca="false">IFERROR(VLOOKUP($A$1&amp;":"&amp;A653,'Finish order'!C:K,4,FALSE()),"")</f>
        <v/>
      </c>
      <c r="G653" s="22" t="str">
        <f aca="false" t="array" ref="G653:G653">IFERROR(SMALL(IF($D$2:$D1562=D653,$A$2:$A$911*1.001),1),"")</f>
        <v/>
      </c>
      <c r="H653" s="22" t="str">
        <f aca="false" t="array" ref="H653:H653">IFERROR(SMALL(IF($D$2:$D1562=D653,$A$2:$A$911*1.0001),2),"")</f>
        <v/>
      </c>
      <c r="I653" s="22" t="str">
        <f aca="false" t="array" ref="I653:I653">IFERROR(SMALL(IF($D$2:$D1562=D653,$A$2:$A$911*1.00001),3),"")</f>
        <v/>
      </c>
      <c r="J653" s="22" t="str">
        <f aca="false" t="array" ref="J653:J653">IFERROR(SMALL(IF($D$2:$D1562=D653,$A$2:$A$911*1.000001),4),"")</f>
        <v/>
      </c>
      <c r="K653" s="31" t="str">
        <f aca="false">IF(A653&lt;&gt;"", IF(COUNT(G653:J653)=4, SUM(G653:J653), "No"), "")</f>
        <v>No</v>
      </c>
      <c r="L653" s="31" t="str">
        <f aca="false">IF(A653&lt;&gt;"", IF(COUNT(G653:I653)=3, SUM(G653:I653), "No"), "")</f>
        <v>No</v>
      </c>
      <c r="M653" s="31" t="str">
        <f aca="false">IF(A653&lt;&gt;"", IF(COUNT(G653:H653)=2, SUM(G653:H653), "No"), "")</f>
        <v>No</v>
      </c>
      <c r="N653" s="31" t="str">
        <f aca="false">Table1[[#This Row],[Club]]&amp;":"&amp;Table1[[#Headers],[Male]]</f>
        <v>:Male</v>
      </c>
      <c r="Z653" s="25" t="str">
        <f aca="false">IF(P653&lt;&gt;"", IF(COUNT(V653:Y653)=4, SUM(V653:Y653), "No"), "")</f>
        <v/>
      </c>
      <c r="AA653" s="25" t="str">
        <f aca="false">IF(P653&lt;&gt;"", IF(COUNT(V653:X653)=3, SUM(V653:X653), "No"), "")</f>
        <v/>
      </c>
      <c r="AB653" s="25" t="str">
        <f aca="false">IF(P653&lt;&gt;"", IF(COUNT(V653:W653)=2, SUM(V653:W653), "No"), "")</f>
        <v/>
      </c>
    </row>
    <row r="654" customFormat="false" ht="15" hidden="false" customHeight="false" outlineLevel="0" collapsed="false">
      <c r="A654" s="22" t="n">
        <v>653</v>
      </c>
      <c r="B654" s="22" t="str">
        <f aca="false">IFERROR(VLOOKUP($A$1&amp;":"&amp;A654,'Finish order'!C:K,6,FALSE()),"")</f>
        <v/>
      </c>
      <c r="C654" s="22" t="str">
        <f aca="false">IFERROR(VLOOKUP(A$1&amp;":"&amp;A654,'Finish order'!$C:$K,9,FALSE()),"")</f>
        <v/>
      </c>
      <c r="D654" s="22" t="str">
        <f aca="false">IFERROR(VLOOKUP(A$1&amp;":"&amp;A654,'Finish order'!$C:$K,7,FALSE()),"")</f>
        <v/>
      </c>
      <c r="E654" s="30" t="str">
        <f aca="false">IFERROR(VLOOKUP($A$1&amp;":"&amp;A654,'Finish order'!C:K,5,FALSE()),"")</f>
        <v/>
      </c>
      <c r="F654" s="22" t="str">
        <f aca="false">IFERROR(VLOOKUP($A$1&amp;":"&amp;A654,'Finish order'!C:K,4,FALSE()),"")</f>
        <v/>
      </c>
      <c r="G654" s="22" t="str">
        <f aca="false" t="array" ref="G654:G654">IFERROR(SMALL(IF($D$2:$D1563=D654,$A$2:$A$911*1.001),1),"")</f>
        <v/>
      </c>
      <c r="H654" s="22" t="str">
        <f aca="false" t="array" ref="H654:H654">IFERROR(SMALL(IF($D$2:$D1563=D654,$A$2:$A$911*1.0001),2),"")</f>
        <v/>
      </c>
      <c r="I654" s="22" t="str">
        <f aca="false" t="array" ref="I654:I654">IFERROR(SMALL(IF($D$2:$D1563=D654,$A$2:$A$911*1.00001),3),"")</f>
        <v/>
      </c>
      <c r="J654" s="22" t="str">
        <f aca="false" t="array" ref="J654:J654">IFERROR(SMALL(IF($D$2:$D1563=D654,$A$2:$A$911*1.000001),4),"")</f>
        <v/>
      </c>
      <c r="K654" s="31" t="str">
        <f aca="false">IF(A654&lt;&gt;"", IF(COUNT(G654:J654)=4, SUM(G654:J654), "No"), "")</f>
        <v>No</v>
      </c>
      <c r="L654" s="31" t="str">
        <f aca="false">IF(A654&lt;&gt;"", IF(COUNT(G654:I654)=3, SUM(G654:I654), "No"), "")</f>
        <v>No</v>
      </c>
      <c r="M654" s="31" t="str">
        <f aca="false">IF(A654&lt;&gt;"", IF(COUNT(G654:H654)=2, SUM(G654:H654), "No"), "")</f>
        <v>No</v>
      </c>
      <c r="N654" s="31" t="str">
        <f aca="false">Table1[[#This Row],[Club]]&amp;":"&amp;Table1[[#Headers],[Male]]</f>
        <v>:Male</v>
      </c>
      <c r="Z654" s="25" t="str">
        <f aca="false">IF(P654&lt;&gt;"", IF(COUNT(V654:Y654)=4, SUM(V654:Y654), "No"), "")</f>
        <v/>
      </c>
      <c r="AA654" s="25" t="str">
        <f aca="false">IF(P654&lt;&gt;"", IF(COUNT(V654:X654)=3, SUM(V654:X654), "No"), "")</f>
        <v/>
      </c>
      <c r="AB654" s="25" t="str">
        <f aca="false">IF(P654&lt;&gt;"", IF(COUNT(V654:W654)=2, SUM(V654:W654), "No"), "")</f>
        <v/>
      </c>
    </row>
    <row r="655" customFormat="false" ht="15" hidden="false" customHeight="false" outlineLevel="0" collapsed="false">
      <c r="A655" s="22" t="n">
        <v>654</v>
      </c>
      <c r="B655" s="22" t="str">
        <f aca="false">IFERROR(VLOOKUP($A$1&amp;":"&amp;A655,'Finish order'!C:K,6,FALSE()),"")</f>
        <v/>
      </c>
      <c r="C655" s="22" t="str">
        <f aca="false">IFERROR(VLOOKUP(A$1&amp;":"&amp;A655,'Finish order'!$C:$K,9,FALSE()),"")</f>
        <v/>
      </c>
      <c r="D655" s="22" t="str">
        <f aca="false">IFERROR(VLOOKUP(A$1&amp;":"&amp;A655,'Finish order'!$C:$K,7,FALSE()),"")</f>
        <v/>
      </c>
      <c r="E655" s="30" t="str">
        <f aca="false">IFERROR(VLOOKUP($A$1&amp;":"&amp;A655,'Finish order'!C:K,5,FALSE()),"")</f>
        <v/>
      </c>
      <c r="F655" s="22" t="str">
        <f aca="false">IFERROR(VLOOKUP($A$1&amp;":"&amp;A655,'Finish order'!C:K,4,FALSE()),"")</f>
        <v/>
      </c>
      <c r="G655" s="22" t="str">
        <f aca="false" t="array" ref="G655:G655">IFERROR(SMALL(IF($D$2:$D1564=D655,$A$2:$A$911*1.001),1),"")</f>
        <v/>
      </c>
      <c r="H655" s="22" t="str">
        <f aca="false" t="array" ref="H655:H655">IFERROR(SMALL(IF($D$2:$D1564=D655,$A$2:$A$911*1.0001),2),"")</f>
        <v/>
      </c>
      <c r="I655" s="22" t="str">
        <f aca="false" t="array" ref="I655:I655">IFERROR(SMALL(IF($D$2:$D1564=D655,$A$2:$A$911*1.00001),3),"")</f>
        <v/>
      </c>
      <c r="J655" s="22" t="str">
        <f aca="false" t="array" ref="J655:J655">IFERROR(SMALL(IF($D$2:$D1564=D655,$A$2:$A$911*1.000001),4),"")</f>
        <v/>
      </c>
      <c r="K655" s="31" t="str">
        <f aca="false">IF(A655&lt;&gt;"", IF(COUNT(G655:J655)=4, SUM(G655:J655), "No"), "")</f>
        <v>No</v>
      </c>
      <c r="L655" s="31" t="str">
        <f aca="false">IF(A655&lt;&gt;"", IF(COUNT(G655:I655)=3, SUM(G655:I655), "No"), "")</f>
        <v>No</v>
      </c>
      <c r="M655" s="31" t="str">
        <f aca="false">IF(A655&lt;&gt;"", IF(COUNT(G655:H655)=2, SUM(G655:H655), "No"), "")</f>
        <v>No</v>
      </c>
      <c r="N655" s="31" t="str">
        <f aca="false">Table1[[#This Row],[Club]]&amp;":"&amp;Table1[[#Headers],[Male]]</f>
        <v>:Male</v>
      </c>
      <c r="Z655" s="25" t="str">
        <f aca="false">IF(P655&lt;&gt;"", IF(COUNT(V655:Y655)=4, SUM(V655:Y655), "No"), "")</f>
        <v/>
      </c>
      <c r="AA655" s="25" t="str">
        <f aca="false">IF(P655&lt;&gt;"", IF(COUNT(V655:X655)=3, SUM(V655:X655), "No"), "")</f>
        <v/>
      </c>
      <c r="AB655" s="25" t="str">
        <f aca="false">IF(P655&lt;&gt;"", IF(COUNT(V655:W655)=2, SUM(V655:W655), "No"), "")</f>
        <v/>
      </c>
    </row>
    <row r="656" customFormat="false" ht="15" hidden="false" customHeight="false" outlineLevel="0" collapsed="false">
      <c r="A656" s="22" t="n">
        <v>655</v>
      </c>
      <c r="B656" s="22" t="str">
        <f aca="false">IFERROR(VLOOKUP($A$1&amp;":"&amp;A656,'Finish order'!C:K,6,FALSE()),"")</f>
        <v/>
      </c>
      <c r="C656" s="22" t="str">
        <f aca="false">IFERROR(VLOOKUP(A$1&amp;":"&amp;A656,'Finish order'!$C:$K,9,FALSE()),"")</f>
        <v/>
      </c>
      <c r="D656" s="22" t="str">
        <f aca="false">IFERROR(VLOOKUP(A$1&amp;":"&amp;A656,'Finish order'!$C:$K,7,FALSE()),"")</f>
        <v/>
      </c>
      <c r="E656" s="30" t="str">
        <f aca="false">IFERROR(VLOOKUP($A$1&amp;":"&amp;A656,'Finish order'!C:K,5,FALSE()),"")</f>
        <v/>
      </c>
      <c r="F656" s="22" t="str">
        <f aca="false">IFERROR(VLOOKUP($A$1&amp;":"&amp;A656,'Finish order'!C:K,4,FALSE()),"")</f>
        <v/>
      </c>
      <c r="G656" s="22" t="str">
        <f aca="false" t="array" ref="G656:G656">IFERROR(SMALL(IF($D$2:$D1565=D656,$A$2:$A$911*1.001),1),"")</f>
        <v/>
      </c>
      <c r="H656" s="22" t="str">
        <f aca="false" t="array" ref="H656:H656">IFERROR(SMALL(IF($D$2:$D1565=D656,$A$2:$A$911*1.0001),2),"")</f>
        <v/>
      </c>
      <c r="I656" s="22" t="str">
        <f aca="false" t="array" ref="I656:I656">IFERROR(SMALL(IF($D$2:$D1565=D656,$A$2:$A$911*1.00001),3),"")</f>
        <v/>
      </c>
      <c r="J656" s="22" t="str">
        <f aca="false" t="array" ref="J656:J656">IFERROR(SMALL(IF($D$2:$D1565=D656,$A$2:$A$911*1.000001),4),"")</f>
        <v/>
      </c>
      <c r="K656" s="31" t="str">
        <f aca="false">IF(A656&lt;&gt;"", IF(COUNT(G656:J656)=4, SUM(G656:J656), "No"), "")</f>
        <v>No</v>
      </c>
      <c r="L656" s="31" t="str">
        <f aca="false">IF(A656&lt;&gt;"", IF(COUNT(G656:I656)=3, SUM(G656:I656), "No"), "")</f>
        <v>No</v>
      </c>
      <c r="M656" s="31" t="str">
        <f aca="false">IF(A656&lt;&gt;"", IF(COUNT(G656:H656)=2, SUM(G656:H656), "No"), "")</f>
        <v>No</v>
      </c>
      <c r="N656" s="31" t="str">
        <f aca="false">Table1[[#This Row],[Club]]&amp;":"&amp;Table1[[#Headers],[Male]]</f>
        <v>:Male</v>
      </c>
      <c r="Z656" s="25" t="str">
        <f aca="false">IF(P656&lt;&gt;"", IF(COUNT(V656:Y656)=4, SUM(V656:Y656), "No"), "")</f>
        <v/>
      </c>
      <c r="AA656" s="25" t="str">
        <f aca="false">IF(P656&lt;&gt;"", IF(COUNT(V656:X656)=3, SUM(V656:X656), "No"), "")</f>
        <v/>
      </c>
      <c r="AB656" s="25" t="str">
        <f aca="false">IF(P656&lt;&gt;"", IF(COUNT(V656:W656)=2, SUM(V656:W656), "No"), "")</f>
        <v/>
      </c>
    </row>
    <row r="657" customFormat="false" ht="15" hidden="false" customHeight="false" outlineLevel="0" collapsed="false">
      <c r="A657" s="22" t="n">
        <v>656</v>
      </c>
      <c r="B657" s="22" t="str">
        <f aca="false">IFERROR(VLOOKUP($A$1&amp;":"&amp;A657,'Finish order'!C:K,6,FALSE()),"")</f>
        <v/>
      </c>
      <c r="C657" s="22" t="str">
        <f aca="false">IFERROR(VLOOKUP(A$1&amp;":"&amp;A657,'Finish order'!$C:$K,9,FALSE()),"")</f>
        <v/>
      </c>
      <c r="D657" s="22" t="str">
        <f aca="false">IFERROR(VLOOKUP(A$1&amp;":"&amp;A657,'Finish order'!$C:$K,7,FALSE()),"")</f>
        <v/>
      </c>
      <c r="E657" s="30" t="str">
        <f aca="false">IFERROR(VLOOKUP($A$1&amp;":"&amp;A657,'Finish order'!C:K,5,FALSE()),"")</f>
        <v/>
      </c>
      <c r="F657" s="22" t="str">
        <f aca="false">IFERROR(VLOOKUP($A$1&amp;":"&amp;A657,'Finish order'!C:K,4,FALSE()),"")</f>
        <v/>
      </c>
      <c r="G657" s="22" t="str">
        <f aca="false" t="array" ref="G657:G657">IFERROR(SMALL(IF($D$2:$D1566=D657,$A$2:$A$911*1.001),1),"")</f>
        <v/>
      </c>
      <c r="H657" s="22" t="str">
        <f aca="false" t="array" ref="H657:H657">IFERROR(SMALL(IF($D$2:$D1566=D657,$A$2:$A$911*1.0001),2),"")</f>
        <v/>
      </c>
      <c r="I657" s="22" t="str">
        <f aca="false" t="array" ref="I657:I657">IFERROR(SMALL(IF($D$2:$D1566=D657,$A$2:$A$911*1.00001),3),"")</f>
        <v/>
      </c>
      <c r="J657" s="22" t="str">
        <f aca="false" t="array" ref="J657:J657">IFERROR(SMALL(IF($D$2:$D1566=D657,$A$2:$A$911*1.000001),4),"")</f>
        <v/>
      </c>
      <c r="K657" s="31" t="str">
        <f aca="false">IF(A657&lt;&gt;"", IF(COUNT(G657:J657)=4, SUM(G657:J657), "No"), "")</f>
        <v>No</v>
      </c>
      <c r="L657" s="31" t="str">
        <f aca="false">IF(A657&lt;&gt;"", IF(COUNT(G657:I657)=3, SUM(G657:I657), "No"), "")</f>
        <v>No</v>
      </c>
      <c r="M657" s="31" t="str">
        <f aca="false">IF(A657&lt;&gt;"", IF(COUNT(G657:H657)=2, SUM(G657:H657), "No"), "")</f>
        <v>No</v>
      </c>
      <c r="N657" s="31" t="str">
        <f aca="false">Table1[[#This Row],[Club]]&amp;":"&amp;Table1[[#Headers],[Male]]</f>
        <v>:Male</v>
      </c>
      <c r="Z657" s="25" t="str">
        <f aca="false">IF(P657&lt;&gt;"", IF(COUNT(V657:Y657)=4, SUM(V657:Y657), "No"), "")</f>
        <v/>
      </c>
      <c r="AA657" s="25" t="str">
        <f aca="false">IF(P657&lt;&gt;"", IF(COUNT(V657:X657)=3, SUM(V657:X657), "No"), "")</f>
        <v/>
      </c>
      <c r="AB657" s="25" t="str">
        <f aca="false">IF(P657&lt;&gt;"", IF(COUNT(V657:W657)=2, SUM(V657:W657), "No"), "")</f>
        <v/>
      </c>
    </row>
    <row r="658" customFormat="false" ht="15" hidden="false" customHeight="false" outlineLevel="0" collapsed="false">
      <c r="A658" s="22" t="n">
        <v>657</v>
      </c>
      <c r="B658" s="22" t="str">
        <f aca="false">IFERROR(VLOOKUP($A$1&amp;":"&amp;A658,'Finish order'!C:K,6,FALSE()),"")</f>
        <v/>
      </c>
      <c r="C658" s="22" t="str">
        <f aca="false">IFERROR(VLOOKUP(A$1&amp;":"&amp;A658,'Finish order'!$C:$K,9,FALSE()),"")</f>
        <v/>
      </c>
      <c r="D658" s="22" t="str">
        <f aca="false">IFERROR(VLOOKUP(A$1&amp;":"&amp;A658,'Finish order'!$C:$K,7,FALSE()),"")</f>
        <v/>
      </c>
      <c r="E658" s="30" t="str">
        <f aca="false">IFERROR(VLOOKUP($A$1&amp;":"&amp;A658,'Finish order'!C:K,5,FALSE()),"")</f>
        <v/>
      </c>
      <c r="F658" s="22" t="str">
        <f aca="false">IFERROR(VLOOKUP($A$1&amp;":"&amp;A658,'Finish order'!C:K,4,FALSE()),"")</f>
        <v/>
      </c>
      <c r="G658" s="22" t="str">
        <f aca="false" t="array" ref="G658:G658">IFERROR(SMALL(IF($D$2:$D1567=D658,$A$2:$A$911*1.001),1),"")</f>
        <v/>
      </c>
      <c r="H658" s="22" t="str">
        <f aca="false" t="array" ref="H658:H658">IFERROR(SMALL(IF($D$2:$D1567=D658,$A$2:$A$911*1.0001),2),"")</f>
        <v/>
      </c>
      <c r="I658" s="22" t="str">
        <f aca="false" t="array" ref="I658:I658">IFERROR(SMALL(IF($D$2:$D1567=D658,$A$2:$A$911*1.00001),3),"")</f>
        <v/>
      </c>
      <c r="J658" s="22" t="str">
        <f aca="false" t="array" ref="J658:J658">IFERROR(SMALL(IF($D$2:$D1567=D658,$A$2:$A$911*1.000001),4),"")</f>
        <v/>
      </c>
      <c r="K658" s="31" t="str">
        <f aca="false">IF(A658&lt;&gt;"", IF(COUNT(G658:J658)=4, SUM(G658:J658), "No"), "")</f>
        <v>No</v>
      </c>
      <c r="L658" s="31" t="str">
        <f aca="false">IF(A658&lt;&gt;"", IF(COUNT(G658:I658)=3, SUM(G658:I658), "No"), "")</f>
        <v>No</v>
      </c>
      <c r="M658" s="31" t="str">
        <f aca="false">IF(A658&lt;&gt;"", IF(COUNT(G658:H658)=2, SUM(G658:H658), "No"), "")</f>
        <v>No</v>
      </c>
      <c r="N658" s="31" t="str">
        <f aca="false">Table1[[#This Row],[Club]]&amp;":"&amp;Table1[[#Headers],[Male]]</f>
        <v>:Male</v>
      </c>
      <c r="Z658" s="25" t="str">
        <f aca="false">IF(P658&lt;&gt;"", IF(COUNT(V658:Y658)=4, SUM(V658:Y658), "No"), "")</f>
        <v/>
      </c>
      <c r="AA658" s="25" t="str">
        <f aca="false">IF(P658&lt;&gt;"", IF(COUNT(V658:X658)=3, SUM(V658:X658), "No"), "")</f>
        <v/>
      </c>
      <c r="AB658" s="25" t="str">
        <f aca="false">IF(P658&lt;&gt;"", IF(COUNT(V658:W658)=2, SUM(V658:W658), "No"), "")</f>
        <v/>
      </c>
    </row>
    <row r="659" customFormat="false" ht="15" hidden="false" customHeight="false" outlineLevel="0" collapsed="false">
      <c r="A659" s="22" t="n">
        <v>658</v>
      </c>
      <c r="B659" s="22" t="str">
        <f aca="false">IFERROR(VLOOKUP($A$1&amp;":"&amp;A659,'Finish order'!C:K,6,FALSE()),"")</f>
        <v/>
      </c>
      <c r="C659" s="22" t="str">
        <f aca="false">IFERROR(VLOOKUP(A$1&amp;":"&amp;A659,'Finish order'!$C:$K,9,FALSE()),"")</f>
        <v/>
      </c>
      <c r="D659" s="22" t="str">
        <f aca="false">IFERROR(VLOOKUP(A$1&amp;":"&amp;A659,'Finish order'!$C:$K,7,FALSE()),"")</f>
        <v/>
      </c>
      <c r="E659" s="30" t="str">
        <f aca="false">IFERROR(VLOOKUP($A$1&amp;":"&amp;A659,'Finish order'!C:K,5,FALSE()),"")</f>
        <v/>
      </c>
      <c r="F659" s="22" t="str">
        <f aca="false">IFERROR(VLOOKUP($A$1&amp;":"&amp;A659,'Finish order'!C:K,4,FALSE()),"")</f>
        <v/>
      </c>
      <c r="G659" s="22" t="str">
        <f aca="false" t="array" ref="G659:G659">IFERROR(SMALL(IF($D$2:$D1568=D659,$A$2:$A$911*1.001),1),"")</f>
        <v/>
      </c>
      <c r="H659" s="22" t="str">
        <f aca="false" t="array" ref="H659:H659">IFERROR(SMALL(IF($D$2:$D1568=D659,$A$2:$A$911*1.0001),2),"")</f>
        <v/>
      </c>
      <c r="I659" s="22" t="str">
        <f aca="false" t="array" ref="I659:I659">IFERROR(SMALL(IF($D$2:$D1568=D659,$A$2:$A$911*1.00001),3),"")</f>
        <v/>
      </c>
      <c r="J659" s="22" t="str">
        <f aca="false" t="array" ref="J659:J659">IFERROR(SMALL(IF($D$2:$D1568=D659,$A$2:$A$911*1.000001),4),"")</f>
        <v/>
      </c>
      <c r="K659" s="31" t="str">
        <f aca="false">IF(A659&lt;&gt;"", IF(COUNT(G659:J659)=4, SUM(G659:J659), "No"), "")</f>
        <v>No</v>
      </c>
      <c r="L659" s="31" t="str">
        <f aca="false">IF(A659&lt;&gt;"", IF(COUNT(G659:I659)=3, SUM(G659:I659), "No"), "")</f>
        <v>No</v>
      </c>
      <c r="M659" s="31" t="str">
        <f aca="false">IF(A659&lt;&gt;"", IF(COUNT(G659:H659)=2, SUM(G659:H659), "No"), "")</f>
        <v>No</v>
      </c>
      <c r="N659" s="31" t="str">
        <f aca="false">Table1[[#This Row],[Club]]&amp;":"&amp;Table1[[#Headers],[Male]]</f>
        <v>:Male</v>
      </c>
      <c r="Z659" s="25" t="str">
        <f aca="false">IF(P659&lt;&gt;"", IF(COUNT(V659:Y659)=4, SUM(V659:Y659), "No"), "")</f>
        <v/>
      </c>
      <c r="AA659" s="25" t="str">
        <f aca="false">IF(P659&lt;&gt;"", IF(COUNT(V659:X659)=3, SUM(V659:X659), "No"), "")</f>
        <v/>
      </c>
      <c r="AB659" s="25" t="str">
        <f aca="false">IF(P659&lt;&gt;"", IF(COUNT(V659:W659)=2, SUM(V659:W659), "No"), "")</f>
        <v/>
      </c>
    </row>
    <row r="660" customFormat="false" ht="15" hidden="false" customHeight="false" outlineLevel="0" collapsed="false">
      <c r="A660" s="22" t="n">
        <v>659</v>
      </c>
      <c r="B660" s="22" t="str">
        <f aca="false">IFERROR(VLOOKUP($A$1&amp;":"&amp;A660,'Finish order'!C:K,6,FALSE()),"")</f>
        <v/>
      </c>
      <c r="C660" s="22" t="str">
        <f aca="false">IFERROR(VLOOKUP(A$1&amp;":"&amp;A660,'Finish order'!$C:$K,9,FALSE()),"")</f>
        <v/>
      </c>
      <c r="D660" s="22" t="str">
        <f aca="false">IFERROR(VLOOKUP(A$1&amp;":"&amp;A660,'Finish order'!$C:$K,7,FALSE()),"")</f>
        <v/>
      </c>
      <c r="E660" s="30" t="str">
        <f aca="false">IFERROR(VLOOKUP($A$1&amp;":"&amp;A660,'Finish order'!C:K,5,FALSE()),"")</f>
        <v/>
      </c>
      <c r="F660" s="22" t="str">
        <f aca="false">IFERROR(VLOOKUP($A$1&amp;":"&amp;A660,'Finish order'!C:K,4,FALSE()),"")</f>
        <v/>
      </c>
      <c r="G660" s="22" t="str">
        <f aca="false" t="array" ref="G660:G660">IFERROR(SMALL(IF($D$2:$D1569=D660,$A$2:$A$911*1.001),1),"")</f>
        <v/>
      </c>
      <c r="H660" s="22" t="str">
        <f aca="false" t="array" ref="H660:H660">IFERROR(SMALL(IF($D$2:$D1569=D660,$A$2:$A$911*1.0001),2),"")</f>
        <v/>
      </c>
      <c r="I660" s="22" t="str">
        <f aca="false" t="array" ref="I660:I660">IFERROR(SMALL(IF($D$2:$D1569=D660,$A$2:$A$911*1.00001),3),"")</f>
        <v/>
      </c>
      <c r="J660" s="22" t="str">
        <f aca="false" t="array" ref="J660:J660">IFERROR(SMALL(IF($D$2:$D1569=D660,$A$2:$A$911*1.000001),4),"")</f>
        <v/>
      </c>
      <c r="K660" s="31" t="str">
        <f aca="false">IF(A660&lt;&gt;"", IF(COUNT(G660:J660)=4, SUM(G660:J660), "No"), "")</f>
        <v>No</v>
      </c>
      <c r="L660" s="31" t="str">
        <f aca="false">IF(A660&lt;&gt;"", IF(COUNT(G660:I660)=3, SUM(G660:I660), "No"), "")</f>
        <v>No</v>
      </c>
      <c r="M660" s="31" t="str">
        <f aca="false">IF(A660&lt;&gt;"", IF(COUNT(G660:H660)=2, SUM(G660:H660), "No"), "")</f>
        <v>No</v>
      </c>
      <c r="N660" s="31" t="str">
        <f aca="false">Table1[[#This Row],[Club]]&amp;":"&amp;Table1[[#Headers],[Male]]</f>
        <v>:Male</v>
      </c>
      <c r="Z660" s="25" t="str">
        <f aca="false">IF(P660&lt;&gt;"", IF(COUNT(V660:Y660)=4, SUM(V660:Y660), "No"), "")</f>
        <v/>
      </c>
      <c r="AA660" s="25" t="str">
        <f aca="false">IF(P660&lt;&gt;"", IF(COUNT(V660:X660)=3, SUM(V660:X660), "No"), "")</f>
        <v/>
      </c>
      <c r="AB660" s="25" t="str">
        <f aca="false">IF(P660&lt;&gt;"", IF(COUNT(V660:W660)=2, SUM(V660:W660), "No"), "")</f>
        <v/>
      </c>
    </row>
    <row r="661" customFormat="false" ht="15" hidden="false" customHeight="false" outlineLevel="0" collapsed="false">
      <c r="A661" s="22" t="n">
        <v>660</v>
      </c>
      <c r="B661" s="22" t="str">
        <f aca="false">IFERROR(VLOOKUP($A$1&amp;":"&amp;A661,'Finish order'!C:K,6,FALSE()),"")</f>
        <v/>
      </c>
      <c r="C661" s="22" t="str">
        <f aca="false">IFERROR(VLOOKUP(A$1&amp;":"&amp;A661,'Finish order'!$C:$K,9,FALSE()),"")</f>
        <v/>
      </c>
      <c r="D661" s="22" t="str">
        <f aca="false">IFERROR(VLOOKUP(A$1&amp;":"&amp;A661,'Finish order'!$C:$K,7,FALSE()),"")</f>
        <v/>
      </c>
      <c r="E661" s="30" t="str">
        <f aca="false">IFERROR(VLOOKUP($A$1&amp;":"&amp;A661,'Finish order'!C:K,5,FALSE()),"")</f>
        <v/>
      </c>
      <c r="F661" s="22" t="str">
        <f aca="false">IFERROR(VLOOKUP($A$1&amp;":"&amp;A661,'Finish order'!C:K,4,FALSE()),"")</f>
        <v/>
      </c>
      <c r="G661" s="22" t="str">
        <f aca="false" t="array" ref="G661:G661">IFERROR(SMALL(IF($D$2:$D1570=D661,$A$2:$A$911*1.001),1),"")</f>
        <v/>
      </c>
      <c r="H661" s="22" t="str">
        <f aca="false" t="array" ref="H661:H661">IFERROR(SMALL(IF($D$2:$D1570=D661,$A$2:$A$911*1.0001),2),"")</f>
        <v/>
      </c>
      <c r="I661" s="22" t="str">
        <f aca="false" t="array" ref="I661:I661">IFERROR(SMALL(IF($D$2:$D1570=D661,$A$2:$A$911*1.00001),3),"")</f>
        <v/>
      </c>
      <c r="J661" s="22" t="str">
        <f aca="false" t="array" ref="J661:J661">IFERROR(SMALL(IF($D$2:$D1570=D661,$A$2:$A$911*1.000001),4),"")</f>
        <v/>
      </c>
      <c r="K661" s="31" t="str">
        <f aca="false">IF(A661&lt;&gt;"", IF(COUNT(G661:J661)=4, SUM(G661:J661), "No"), "")</f>
        <v>No</v>
      </c>
      <c r="L661" s="31" t="str">
        <f aca="false">IF(A661&lt;&gt;"", IF(COUNT(G661:I661)=3, SUM(G661:I661), "No"), "")</f>
        <v>No</v>
      </c>
      <c r="M661" s="31" t="str">
        <f aca="false">IF(A661&lt;&gt;"", IF(COUNT(G661:H661)=2, SUM(G661:H661), "No"), "")</f>
        <v>No</v>
      </c>
      <c r="N661" s="31" t="str">
        <f aca="false">Table1[[#This Row],[Club]]&amp;":"&amp;Table1[[#Headers],[Male]]</f>
        <v>:Male</v>
      </c>
      <c r="Z661" s="25" t="str">
        <f aca="false">IF(P661&lt;&gt;"", IF(COUNT(V661:Y661)=4, SUM(V661:Y661), "No"), "")</f>
        <v/>
      </c>
      <c r="AA661" s="25" t="str">
        <f aca="false">IF(P661&lt;&gt;"", IF(COUNT(V661:X661)=3, SUM(V661:X661), "No"), "")</f>
        <v/>
      </c>
      <c r="AB661" s="25" t="str">
        <f aca="false">IF(P661&lt;&gt;"", IF(COUNT(V661:W661)=2, SUM(V661:W661), "No"), "")</f>
        <v/>
      </c>
    </row>
    <row r="662" customFormat="false" ht="15" hidden="false" customHeight="false" outlineLevel="0" collapsed="false">
      <c r="A662" s="22" t="n">
        <v>661</v>
      </c>
      <c r="B662" s="22" t="str">
        <f aca="false">IFERROR(VLOOKUP($A$1&amp;":"&amp;A662,'Finish order'!C:K,6,FALSE()),"")</f>
        <v/>
      </c>
      <c r="C662" s="22" t="str">
        <f aca="false">IFERROR(VLOOKUP(A$1&amp;":"&amp;A662,'Finish order'!$C:$K,9,FALSE()),"")</f>
        <v/>
      </c>
      <c r="D662" s="22" t="str">
        <f aca="false">IFERROR(VLOOKUP(A$1&amp;":"&amp;A662,'Finish order'!$C:$K,7,FALSE()),"")</f>
        <v/>
      </c>
      <c r="E662" s="30" t="str">
        <f aca="false">IFERROR(VLOOKUP($A$1&amp;":"&amp;A662,'Finish order'!C:K,5,FALSE()),"")</f>
        <v/>
      </c>
      <c r="F662" s="22" t="str">
        <f aca="false">IFERROR(VLOOKUP($A$1&amp;":"&amp;A662,'Finish order'!C:K,4,FALSE()),"")</f>
        <v/>
      </c>
      <c r="G662" s="22" t="str">
        <f aca="false" t="array" ref="G662:G662">IFERROR(SMALL(IF($D$2:$D1571=D662,$A$2:$A$911*1.001),1),"")</f>
        <v/>
      </c>
      <c r="H662" s="22" t="str">
        <f aca="false" t="array" ref="H662:H662">IFERROR(SMALL(IF($D$2:$D1571=D662,$A$2:$A$911*1.0001),2),"")</f>
        <v/>
      </c>
      <c r="I662" s="22" t="str">
        <f aca="false" t="array" ref="I662:I662">IFERROR(SMALL(IF($D$2:$D1571=D662,$A$2:$A$911*1.00001),3),"")</f>
        <v/>
      </c>
      <c r="J662" s="22" t="str">
        <f aca="false" t="array" ref="J662:J662">IFERROR(SMALL(IF($D$2:$D1571=D662,$A$2:$A$911*1.000001),4),"")</f>
        <v/>
      </c>
      <c r="K662" s="31" t="str">
        <f aca="false">IF(A662&lt;&gt;"", IF(COUNT(G662:J662)=4, SUM(G662:J662), "No"), "")</f>
        <v>No</v>
      </c>
      <c r="L662" s="31" t="str">
        <f aca="false">IF(A662&lt;&gt;"", IF(COUNT(G662:I662)=3, SUM(G662:I662), "No"), "")</f>
        <v>No</v>
      </c>
      <c r="M662" s="31" t="str">
        <f aca="false">IF(A662&lt;&gt;"", IF(COUNT(G662:H662)=2, SUM(G662:H662), "No"), "")</f>
        <v>No</v>
      </c>
      <c r="N662" s="31" t="str">
        <f aca="false">Table1[[#This Row],[Club]]&amp;":"&amp;Table1[[#Headers],[Male]]</f>
        <v>:Male</v>
      </c>
      <c r="Z662" s="25" t="str">
        <f aca="false">IF(P662&lt;&gt;"", IF(COUNT(V662:Y662)=4, SUM(V662:Y662), "No"), "")</f>
        <v/>
      </c>
      <c r="AA662" s="25" t="str">
        <f aca="false">IF(P662&lt;&gt;"", IF(COUNT(V662:X662)=3, SUM(V662:X662), "No"), "")</f>
        <v/>
      </c>
      <c r="AB662" s="25" t="str">
        <f aca="false">IF(P662&lt;&gt;"", IF(COUNT(V662:W662)=2, SUM(V662:W662), "No"), "")</f>
        <v/>
      </c>
    </row>
    <row r="663" customFormat="false" ht="15" hidden="false" customHeight="false" outlineLevel="0" collapsed="false">
      <c r="A663" s="22" t="n">
        <v>662</v>
      </c>
      <c r="B663" s="22" t="str">
        <f aca="false">IFERROR(VLOOKUP($A$1&amp;":"&amp;A663,'Finish order'!C:K,6,FALSE()),"")</f>
        <v/>
      </c>
      <c r="C663" s="22" t="str">
        <f aca="false">IFERROR(VLOOKUP(A$1&amp;":"&amp;A663,'Finish order'!$C:$K,9,FALSE()),"")</f>
        <v/>
      </c>
      <c r="D663" s="22" t="str">
        <f aca="false">IFERROR(VLOOKUP(A$1&amp;":"&amp;A663,'Finish order'!$C:$K,7,FALSE()),"")</f>
        <v/>
      </c>
      <c r="E663" s="30" t="str">
        <f aca="false">IFERROR(VLOOKUP($A$1&amp;":"&amp;A663,'Finish order'!C:K,5,FALSE()),"")</f>
        <v/>
      </c>
      <c r="F663" s="22" t="str">
        <f aca="false">IFERROR(VLOOKUP($A$1&amp;":"&amp;A663,'Finish order'!C:K,4,FALSE()),"")</f>
        <v/>
      </c>
      <c r="G663" s="22" t="str">
        <f aca="false" t="array" ref="G663:G663">IFERROR(SMALL(IF($D$2:$D1572=D663,$A$2:$A$911*1.001),1),"")</f>
        <v/>
      </c>
      <c r="H663" s="22" t="str">
        <f aca="false" t="array" ref="H663:H663">IFERROR(SMALL(IF($D$2:$D1572=D663,$A$2:$A$911*1.0001),2),"")</f>
        <v/>
      </c>
      <c r="I663" s="22" t="str">
        <f aca="false" t="array" ref="I663:I663">IFERROR(SMALL(IF($D$2:$D1572=D663,$A$2:$A$911*1.00001),3),"")</f>
        <v/>
      </c>
      <c r="J663" s="22" t="str">
        <f aca="false" t="array" ref="J663:J663">IFERROR(SMALL(IF($D$2:$D1572=D663,$A$2:$A$911*1.000001),4),"")</f>
        <v/>
      </c>
      <c r="K663" s="31" t="str">
        <f aca="false">IF(A663&lt;&gt;"", IF(COUNT(G663:J663)=4, SUM(G663:J663), "No"), "")</f>
        <v>No</v>
      </c>
      <c r="L663" s="31" t="str">
        <f aca="false">IF(A663&lt;&gt;"", IF(COUNT(G663:I663)=3, SUM(G663:I663), "No"), "")</f>
        <v>No</v>
      </c>
      <c r="M663" s="31" t="str">
        <f aca="false">IF(A663&lt;&gt;"", IF(COUNT(G663:H663)=2, SUM(G663:H663), "No"), "")</f>
        <v>No</v>
      </c>
      <c r="N663" s="31" t="str">
        <f aca="false">Table1[[#This Row],[Club]]&amp;":"&amp;Table1[[#Headers],[Male]]</f>
        <v>:Male</v>
      </c>
      <c r="Z663" s="25" t="str">
        <f aca="false">IF(P663&lt;&gt;"", IF(COUNT(V663:Y663)=4, SUM(V663:Y663), "No"), "")</f>
        <v/>
      </c>
      <c r="AA663" s="25" t="str">
        <f aca="false">IF(P663&lt;&gt;"", IF(COUNT(V663:X663)=3, SUM(V663:X663), "No"), "")</f>
        <v/>
      </c>
      <c r="AB663" s="25" t="str">
        <f aca="false">IF(P663&lt;&gt;"", IF(COUNT(V663:W663)=2, SUM(V663:W663), "No"), "")</f>
        <v/>
      </c>
    </row>
    <row r="664" customFormat="false" ht="15" hidden="false" customHeight="false" outlineLevel="0" collapsed="false">
      <c r="A664" s="22" t="n">
        <v>663</v>
      </c>
      <c r="B664" s="22" t="str">
        <f aca="false">IFERROR(VLOOKUP($A$1&amp;":"&amp;A664,'Finish order'!C:K,6,FALSE()),"")</f>
        <v/>
      </c>
      <c r="C664" s="22" t="str">
        <f aca="false">IFERROR(VLOOKUP(A$1&amp;":"&amp;A664,'Finish order'!$C:$K,9,FALSE()),"")</f>
        <v/>
      </c>
      <c r="D664" s="22" t="str">
        <f aca="false">IFERROR(VLOOKUP(A$1&amp;":"&amp;A664,'Finish order'!$C:$K,7,FALSE()),"")</f>
        <v/>
      </c>
      <c r="E664" s="30" t="str">
        <f aca="false">IFERROR(VLOOKUP($A$1&amp;":"&amp;A664,'Finish order'!C:K,5,FALSE()),"")</f>
        <v/>
      </c>
      <c r="F664" s="22" t="str">
        <f aca="false">IFERROR(VLOOKUP($A$1&amp;":"&amp;A664,'Finish order'!C:K,4,FALSE()),"")</f>
        <v/>
      </c>
      <c r="G664" s="22" t="str">
        <f aca="false" t="array" ref="G664:G664">IFERROR(SMALL(IF($D$2:$D1573=D664,$A$2:$A$911*1.001),1),"")</f>
        <v/>
      </c>
      <c r="H664" s="22" t="str">
        <f aca="false" t="array" ref="H664:H664">IFERROR(SMALL(IF($D$2:$D1573=D664,$A$2:$A$911*1.0001),2),"")</f>
        <v/>
      </c>
      <c r="I664" s="22" t="str">
        <f aca="false" t="array" ref="I664:I664">IFERROR(SMALL(IF($D$2:$D1573=D664,$A$2:$A$911*1.00001),3),"")</f>
        <v/>
      </c>
      <c r="J664" s="22" t="str">
        <f aca="false" t="array" ref="J664:J664">IFERROR(SMALL(IF($D$2:$D1573=D664,$A$2:$A$911*1.000001),4),"")</f>
        <v/>
      </c>
      <c r="K664" s="31" t="str">
        <f aca="false">IF(A664&lt;&gt;"", IF(COUNT(G664:J664)=4, SUM(G664:J664), "No"), "")</f>
        <v>No</v>
      </c>
      <c r="L664" s="31" t="str">
        <f aca="false">IF(A664&lt;&gt;"", IF(COUNT(G664:I664)=3, SUM(G664:I664), "No"), "")</f>
        <v>No</v>
      </c>
      <c r="M664" s="31" t="str">
        <f aca="false">IF(A664&lt;&gt;"", IF(COUNT(G664:H664)=2, SUM(G664:H664), "No"), "")</f>
        <v>No</v>
      </c>
      <c r="N664" s="31" t="str">
        <f aca="false">Table1[[#This Row],[Club]]&amp;":"&amp;Table1[[#Headers],[Male]]</f>
        <v>:Male</v>
      </c>
      <c r="Z664" s="25" t="str">
        <f aca="false">IF(P664&lt;&gt;"", IF(COUNT(V664:Y664)=4, SUM(V664:Y664), "No"), "")</f>
        <v/>
      </c>
      <c r="AA664" s="25" t="str">
        <f aca="false">IF(P664&lt;&gt;"", IF(COUNT(V664:X664)=3, SUM(V664:X664), "No"), "")</f>
        <v/>
      </c>
      <c r="AB664" s="25" t="str">
        <f aca="false">IF(P664&lt;&gt;"", IF(COUNT(V664:W664)=2, SUM(V664:W664), "No"), "")</f>
        <v/>
      </c>
    </row>
    <row r="665" customFormat="false" ht="15" hidden="false" customHeight="false" outlineLevel="0" collapsed="false">
      <c r="A665" s="22" t="n">
        <v>664</v>
      </c>
      <c r="B665" s="22" t="str">
        <f aca="false">IFERROR(VLOOKUP($A$1&amp;":"&amp;A665,'Finish order'!C:K,6,FALSE()),"")</f>
        <v/>
      </c>
      <c r="C665" s="22" t="str">
        <f aca="false">IFERROR(VLOOKUP(A$1&amp;":"&amp;A665,'Finish order'!$C:$K,9,FALSE()),"")</f>
        <v/>
      </c>
      <c r="D665" s="22" t="str">
        <f aca="false">IFERROR(VLOOKUP(A$1&amp;":"&amp;A665,'Finish order'!$C:$K,7,FALSE()),"")</f>
        <v/>
      </c>
      <c r="E665" s="30" t="str">
        <f aca="false">IFERROR(VLOOKUP($A$1&amp;":"&amp;A665,'Finish order'!C:K,5,FALSE()),"")</f>
        <v/>
      </c>
      <c r="F665" s="22" t="str">
        <f aca="false">IFERROR(VLOOKUP($A$1&amp;":"&amp;A665,'Finish order'!C:K,4,FALSE()),"")</f>
        <v/>
      </c>
      <c r="G665" s="22" t="str">
        <f aca="false" t="array" ref="G665:G665">IFERROR(SMALL(IF($D$2:$D1574=D665,$A$2:$A$911*1.001),1),"")</f>
        <v/>
      </c>
      <c r="H665" s="22" t="str">
        <f aca="false" t="array" ref="H665:H665">IFERROR(SMALL(IF($D$2:$D1574=D665,$A$2:$A$911*1.0001),2),"")</f>
        <v/>
      </c>
      <c r="I665" s="22" t="str">
        <f aca="false" t="array" ref="I665:I665">IFERROR(SMALL(IF($D$2:$D1574=D665,$A$2:$A$911*1.00001),3),"")</f>
        <v/>
      </c>
      <c r="J665" s="22" t="str">
        <f aca="false" t="array" ref="J665:J665">IFERROR(SMALL(IF($D$2:$D1574=D665,$A$2:$A$911*1.000001),4),"")</f>
        <v/>
      </c>
      <c r="K665" s="31" t="str">
        <f aca="false">IF(A665&lt;&gt;"", IF(COUNT(G665:J665)=4, SUM(G665:J665), "No"), "")</f>
        <v>No</v>
      </c>
      <c r="L665" s="31" t="str">
        <f aca="false">IF(A665&lt;&gt;"", IF(COUNT(G665:I665)=3, SUM(G665:I665), "No"), "")</f>
        <v>No</v>
      </c>
      <c r="M665" s="31" t="str">
        <f aca="false">IF(A665&lt;&gt;"", IF(COUNT(G665:H665)=2, SUM(G665:H665), "No"), "")</f>
        <v>No</v>
      </c>
      <c r="N665" s="31" t="str">
        <f aca="false">Table1[[#This Row],[Club]]&amp;":"&amp;Table1[[#Headers],[Male]]</f>
        <v>:Male</v>
      </c>
      <c r="Z665" s="25" t="str">
        <f aca="false">IF(P665&lt;&gt;"", IF(COUNT(V665:Y665)=4, SUM(V665:Y665), "No"), "")</f>
        <v/>
      </c>
      <c r="AA665" s="25" t="str">
        <f aca="false">IF(P665&lt;&gt;"", IF(COUNT(V665:X665)=3, SUM(V665:X665), "No"), "")</f>
        <v/>
      </c>
      <c r="AB665" s="25" t="str">
        <f aca="false">IF(P665&lt;&gt;"", IF(COUNT(V665:W665)=2, SUM(V665:W665), "No"), "")</f>
        <v/>
      </c>
    </row>
    <row r="666" customFormat="false" ht="15" hidden="false" customHeight="false" outlineLevel="0" collapsed="false">
      <c r="A666" s="22" t="n">
        <v>665</v>
      </c>
      <c r="B666" s="22" t="str">
        <f aca="false">IFERROR(VLOOKUP($A$1&amp;":"&amp;A666,'Finish order'!C:K,6,FALSE()),"")</f>
        <v/>
      </c>
      <c r="C666" s="22" t="str">
        <f aca="false">IFERROR(VLOOKUP(A$1&amp;":"&amp;A666,'Finish order'!$C:$K,9,FALSE()),"")</f>
        <v/>
      </c>
      <c r="D666" s="22" t="str">
        <f aca="false">IFERROR(VLOOKUP(A$1&amp;":"&amp;A666,'Finish order'!$C:$K,7,FALSE()),"")</f>
        <v/>
      </c>
      <c r="E666" s="30" t="str">
        <f aca="false">IFERROR(VLOOKUP($A$1&amp;":"&amp;A666,'Finish order'!C:K,5,FALSE()),"")</f>
        <v/>
      </c>
      <c r="F666" s="22" t="str">
        <f aca="false">IFERROR(VLOOKUP($A$1&amp;":"&amp;A666,'Finish order'!C:K,4,FALSE()),"")</f>
        <v/>
      </c>
      <c r="G666" s="22" t="str">
        <f aca="false" t="array" ref="G666:G666">IFERROR(SMALL(IF($D$2:$D1575=D666,$A$2:$A$911*1.001),1),"")</f>
        <v/>
      </c>
      <c r="H666" s="22" t="str">
        <f aca="false" t="array" ref="H666:H666">IFERROR(SMALL(IF($D$2:$D1575=D666,$A$2:$A$911*1.0001),2),"")</f>
        <v/>
      </c>
      <c r="I666" s="22" t="str">
        <f aca="false" t="array" ref="I666:I666">IFERROR(SMALL(IF($D$2:$D1575=D666,$A$2:$A$911*1.00001),3),"")</f>
        <v/>
      </c>
      <c r="J666" s="22" t="str">
        <f aca="false" t="array" ref="J666:J666">IFERROR(SMALL(IF($D$2:$D1575=D666,$A$2:$A$911*1.000001),4),"")</f>
        <v/>
      </c>
      <c r="K666" s="31" t="str">
        <f aca="false">IF(A666&lt;&gt;"", IF(COUNT(G666:J666)=4, SUM(G666:J666), "No"), "")</f>
        <v>No</v>
      </c>
      <c r="L666" s="31" t="str">
        <f aca="false">IF(A666&lt;&gt;"", IF(COUNT(G666:I666)=3, SUM(G666:I666), "No"), "")</f>
        <v>No</v>
      </c>
      <c r="M666" s="31" t="str">
        <f aca="false">IF(A666&lt;&gt;"", IF(COUNT(G666:H666)=2, SUM(G666:H666), "No"), "")</f>
        <v>No</v>
      </c>
      <c r="N666" s="31" t="str">
        <f aca="false">Table1[[#This Row],[Club]]&amp;":"&amp;Table1[[#Headers],[Male]]</f>
        <v>:Male</v>
      </c>
      <c r="Z666" s="25" t="str">
        <f aca="false">IF(P666&lt;&gt;"", IF(COUNT(V666:Y666)=4, SUM(V666:Y666), "No"), "")</f>
        <v/>
      </c>
      <c r="AA666" s="25" t="str">
        <f aca="false">IF(P666&lt;&gt;"", IF(COUNT(V666:X666)=3, SUM(V666:X666), "No"), "")</f>
        <v/>
      </c>
      <c r="AB666" s="25" t="str">
        <f aca="false">IF(P666&lt;&gt;"", IF(COUNT(V666:W666)=2, SUM(V666:W666), "No"), "")</f>
        <v/>
      </c>
    </row>
    <row r="667" customFormat="false" ht="15" hidden="false" customHeight="false" outlineLevel="0" collapsed="false">
      <c r="A667" s="22" t="n">
        <v>666</v>
      </c>
      <c r="B667" s="22" t="str">
        <f aca="false">IFERROR(VLOOKUP($A$1&amp;":"&amp;A667,'Finish order'!C:K,6,FALSE()),"")</f>
        <v/>
      </c>
      <c r="C667" s="22" t="str">
        <f aca="false">IFERROR(VLOOKUP(A$1&amp;":"&amp;A667,'Finish order'!$C:$K,9,FALSE()),"")</f>
        <v/>
      </c>
      <c r="D667" s="22" t="str">
        <f aca="false">IFERROR(VLOOKUP(A$1&amp;":"&amp;A667,'Finish order'!$C:$K,7,FALSE()),"")</f>
        <v/>
      </c>
      <c r="E667" s="30" t="str">
        <f aca="false">IFERROR(VLOOKUP($A$1&amp;":"&amp;A667,'Finish order'!C:K,5,FALSE()),"")</f>
        <v/>
      </c>
      <c r="F667" s="22" t="str">
        <f aca="false">IFERROR(VLOOKUP($A$1&amp;":"&amp;A667,'Finish order'!C:K,4,FALSE()),"")</f>
        <v/>
      </c>
      <c r="G667" s="22" t="str">
        <f aca="false" t="array" ref="G667:G667">IFERROR(SMALL(IF($D$2:$D1576=D667,$A$2:$A$911*1.001),1),"")</f>
        <v/>
      </c>
      <c r="H667" s="22" t="str">
        <f aca="false" t="array" ref="H667:H667">IFERROR(SMALL(IF($D$2:$D1576=D667,$A$2:$A$911*1.0001),2),"")</f>
        <v/>
      </c>
      <c r="I667" s="22" t="str">
        <f aca="false" t="array" ref="I667:I667">IFERROR(SMALL(IF($D$2:$D1576=D667,$A$2:$A$911*1.00001),3),"")</f>
        <v/>
      </c>
      <c r="J667" s="22" t="str">
        <f aca="false" t="array" ref="J667:J667">IFERROR(SMALL(IF($D$2:$D1576=D667,$A$2:$A$911*1.000001),4),"")</f>
        <v/>
      </c>
      <c r="K667" s="31" t="str">
        <f aca="false">IF(A667&lt;&gt;"", IF(COUNT(G667:J667)=4, SUM(G667:J667), "No"), "")</f>
        <v>No</v>
      </c>
      <c r="L667" s="31" t="str">
        <f aca="false">IF(A667&lt;&gt;"", IF(COUNT(G667:I667)=3, SUM(G667:I667), "No"), "")</f>
        <v>No</v>
      </c>
      <c r="M667" s="31" t="str">
        <f aca="false">IF(A667&lt;&gt;"", IF(COUNT(G667:H667)=2, SUM(G667:H667), "No"), "")</f>
        <v>No</v>
      </c>
      <c r="N667" s="31" t="str">
        <f aca="false">Table1[[#This Row],[Club]]&amp;":"&amp;Table1[[#Headers],[Male]]</f>
        <v>:Male</v>
      </c>
      <c r="Z667" s="25" t="str">
        <f aca="false">IF(P667&lt;&gt;"", IF(COUNT(V667:Y667)=4, SUM(V667:Y667), "No"), "")</f>
        <v/>
      </c>
      <c r="AA667" s="25" t="str">
        <f aca="false">IF(P667&lt;&gt;"", IF(COUNT(V667:X667)=3, SUM(V667:X667), "No"), "")</f>
        <v/>
      </c>
      <c r="AB667" s="25" t="str">
        <f aca="false">IF(P667&lt;&gt;"", IF(COUNT(V667:W667)=2, SUM(V667:W667), "No"), "")</f>
        <v/>
      </c>
    </row>
    <row r="668" customFormat="false" ht="15" hidden="false" customHeight="false" outlineLevel="0" collapsed="false">
      <c r="A668" s="22" t="n">
        <v>667</v>
      </c>
      <c r="B668" s="22" t="str">
        <f aca="false">IFERROR(VLOOKUP($A$1&amp;":"&amp;A668,'Finish order'!C:K,6,FALSE()),"")</f>
        <v/>
      </c>
      <c r="C668" s="22" t="str">
        <f aca="false">IFERROR(VLOOKUP(A$1&amp;":"&amp;A668,'Finish order'!$C:$K,9,FALSE()),"")</f>
        <v/>
      </c>
      <c r="D668" s="22" t="str">
        <f aca="false">IFERROR(VLOOKUP(A$1&amp;":"&amp;A668,'Finish order'!$C:$K,7,FALSE()),"")</f>
        <v/>
      </c>
      <c r="E668" s="30" t="str">
        <f aca="false">IFERROR(VLOOKUP($A$1&amp;":"&amp;A668,'Finish order'!C:K,5,FALSE()),"")</f>
        <v/>
      </c>
      <c r="F668" s="22" t="str">
        <f aca="false">IFERROR(VLOOKUP($A$1&amp;":"&amp;A668,'Finish order'!C:K,4,FALSE()),"")</f>
        <v/>
      </c>
      <c r="G668" s="22" t="str">
        <f aca="false" t="array" ref="G668:G668">IFERROR(SMALL(IF($D$2:$D1577=D668,$A$2:$A$911*1.001),1),"")</f>
        <v/>
      </c>
      <c r="H668" s="22" t="str">
        <f aca="false" t="array" ref="H668:H668">IFERROR(SMALL(IF($D$2:$D1577=D668,$A$2:$A$911*1.0001),2),"")</f>
        <v/>
      </c>
      <c r="I668" s="22" t="str">
        <f aca="false" t="array" ref="I668:I668">IFERROR(SMALL(IF($D$2:$D1577=D668,$A$2:$A$911*1.00001),3),"")</f>
        <v/>
      </c>
      <c r="J668" s="22" t="str">
        <f aca="false" t="array" ref="J668:J668">IFERROR(SMALL(IF($D$2:$D1577=D668,$A$2:$A$911*1.000001),4),"")</f>
        <v/>
      </c>
      <c r="K668" s="31" t="str">
        <f aca="false">IF(A668&lt;&gt;"", IF(COUNT(G668:J668)=4, SUM(G668:J668), "No"), "")</f>
        <v>No</v>
      </c>
      <c r="L668" s="31" t="str">
        <f aca="false">IF(A668&lt;&gt;"", IF(COUNT(G668:I668)=3, SUM(G668:I668), "No"), "")</f>
        <v>No</v>
      </c>
      <c r="M668" s="31" t="str">
        <f aca="false">IF(A668&lt;&gt;"", IF(COUNT(G668:H668)=2, SUM(G668:H668), "No"), "")</f>
        <v>No</v>
      </c>
      <c r="N668" s="31" t="str">
        <f aca="false">Table1[[#This Row],[Club]]&amp;":"&amp;Table1[[#Headers],[Male]]</f>
        <v>:Male</v>
      </c>
      <c r="Z668" s="25" t="str">
        <f aca="false">IF(P668&lt;&gt;"", IF(COUNT(V668:Y668)=4, SUM(V668:Y668), "No"), "")</f>
        <v/>
      </c>
      <c r="AA668" s="25" t="str">
        <f aca="false">IF(P668&lt;&gt;"", IF(COUNT(V668:X668)=3, SUM(V668:X668), "No"), "")</f>
        <v/>
      </c>
      <c r="AB668" s="25" t="str">
        <f aca="false">IF(P668&lt;&gt;"", IF(COUNT(V668:W668)=2, SUM(V668:W668), "No"), "")</f>
        <v/>
      </c>
    </row>
    <row r="669" customFormat="false" ht="15" hidden="false" customHeight="false" outlineLevel="0" collapsed="false">
      <c r="A669" s="22" t="n">
        <v>668</v>
      </c>
      <c r="B669" s="22" t="str">
        <f aca="false">IFERROR(VLOOKUP($A$1&amp;":"&amp;A669,'Finish order'!C:K,6,FALSE()),"")</f>
        <v/>
      </c>
      <c r="C669" s="22" t="str">
        <f aca="false">IFERROR(VLOOKUP(A$1&amp;":"&amp;A669,'Finish order'!$C:$K,9,FALSE()),"")</f>
        <v/>
      </c>
      <c r="D669" s="22" t="str">
        <f aca="false">IFERROR(VLOOKUP(A$1&amp;":"&amp;A669,'Finish order'!$C:$K,7,FALSE()),"")</f>
        <v/>
      </c>
      <c r="E669" s="30" t="str">
        <f aca="false">IFERROR(VLOOKUP($A$1&amp;":"&amp;A669,'Finish order'!C:K,5,FALSE()),"")</f>
        <v/>
      </c>
      <c r="F669" s="22" t="str">
        <f aca="false">IFERROR(VLOOKUP($A$1&amp;":"&amp;A669,'Finish order'!C:K,4,FALSE()),"")</f>
        <v/>
      </c>
      <c r="G669" s="22" t="str">
        <f aca="false" t="array" ref="G669:G669">IFERROR(SMALL(IF($D$2:$D1578=D669,$A$2:$A$911*1.001),1),"")</f>
        <v/>
      </c>
      <c r="H669" s="22" t="str">
        <f aca="false" t="array" ref="H669:H669">IFERROR(SMALL(IF($D$2:$D1578=D669,$A$2:$A$911*1.0001),2),"")</f>
        <v/>
      </c>
      <c r="I669" s="22" t="str">
        <f aca="false" t="array" ref="I669:I669">IFERROR(SMALL(IF($D$2:$D1578=D669,$A$2:$A$911*1.00001),3),"")</f>
        <v/>
      </c>
      <c r="J669" s="22" t="str">
        <f aca="false" t="array" ref="J669:J669">IFERROR(SMALL(IF($D$2:$D1578=D669,$A$2:$A$911*1.000001),4),"")</f>
        <v/>
      </c>
      <c r="K669" s="31" t="str">
        <f aca="false">IF(A669&lt;&gt;"", IF(COUNT(G669:J669)=4, SUM(G669:J669), "No"), "")</f>
        <v>No</v>
      </c>
      <c r="L669" s="31" t="str">
        <f aca="false">IF(A669&lt;&gt;"", IF(COUNT(G669:I669)=3, SUM(G669:I669), "No"), "")</f>
        <v>No</v>
      </c>
      <c r="M669" s="31" t="str">
        <f aca="false">IF(A669&lt;&gt;"", IF(COUNT(G669:H669)=2, SUM(G669:H669), "No"), "")</f>
        <v>No</v>
      </c>
      <c r="N669" s="31" t="str">
        <f aca="false">Table1[[#This Row],[Club]]&amp;":"&amp;Table1[[#Headers],[Male]]</f>
        <v>:Male</v>
      </c>
      <c r="Z669" s="25" t="str">
        <f aca="false">IF(P669&lt;&gt;"", IF(COUNT(V669:Y669)=4, SUM(V669:Y669), "No"), "")</f>
        <v/>
      </c>
      <c r="AA669" s="25" t="str">
        <f aca="false">IF(P669&lt;&gt;"", IF(COUNT(V669:X669)=3, SUM(V669:X669), "No"), "")</f>
        <v/>
      </c>
      <c r="AB669" s="25" t="str">
        <f aca="false">IF(P669&lt;&gt;"", IF(COUNT(V669:W669)=2, SUM(V669:W669), "No"), "")</f>
        <v/>
      </c>
    </row>
    <row r="670" customFormat="false" ht="15" hidden="false" customHeight="false" outlineLevel="0" collapsed="false">
      <c r="A670" s="22" t="n">
        <v>669</v>
      </c>
      <c r="B670" s="22" t="str">
        <f aca="false">IFERROR(VLOOKUP($A$1&amp;":"&amp;A670,'Finish order'!C:K,6,FALSE()),"")</f>
        <v/>
      </c>
      <c r="C670" s="22" t="str">
        <f aca="false">IFERROR(VLOOKUP(A$1&amp;":"&amp;A670,'Finish order'!$C:$K,9,FALSE()),"")</f>
        <v/>
      </c>
      <c r="D670" s="22" t="str">
        <f aca="false">IFERROR(VLOOKUP(A$1&amp;":"&amp;A670,'Finish order'!$C:$K,7,FALSE()),"")</f>
        <v/>
      </c>
      <c r="E670" s="30" t="str">
        <f aca="false">IFERROR(VLOOKUP($A$1&amp;":"&amp;A670,'Finish order'!C:K,5,FALSE()),"")</f>
        <v/>
      </c>
      <c r="F670" s="22" t="str">
        <f aca="false">IFERROR(VLOOKUP($A$1&amp;":"&amp;A670,'Finish order'!C:K,4,FALSE()),"")</f>
        <v/>
      </c>
      <c r="G670" s="22" t="str">
        <f aca="false" t="array" ref="G670:G670">IFERROR(SMALL(IF($D$2:$D1579=D670,$A$2:$A$911*1.001),1),"")</f>
        <v/>
      </c>
      <c r="H670" s="22" t="str">
        <f aca="false" t="array" ref="H670:H670">IFERROR(SMALL(IF($D$2:$D1579=D670,$A$2:$A$911*1.0001),2),"")</f>
        <v/>
      </c>
      <c r="I670" s="22" t="str">
        <f aca="false" t="array" ref="I670:I670">IFERROR(SMALL(IF($D$2:$D1579=D670,$A$2:$A$911*1.00001),3),"")</f>
        <v/>
      </c>
      <c r="J670" s="22" t="str">
        <f aca="false" t="array" ref="J670:J670">IFERROR(SMALL(IF($D$2:$D1579=D670,$A$2:$A$911*1.000001),4),"")</f>
        <v/>
      </c>
      <c r="K670" s="31" t="str">
        <f aca="false">IF(A670&lt;&gt;"", IF(COUNT(G670:J670)=4, SUM(G670:J670), "No"), "")</f>
        <v>No</v>
      </c>
      <c r="L670" s="31" t="str">
        <f aca="false">IF(A670&lt;&gt;"", IF(COUNT(G670:I670)=3, SUM(G670:I670), "No"), "")</f>
        <v>No</v>
      </c>
      <c r="M670" s="31" t="str">
        <f aca="false">IF(A670&lt;&gt;"", IF(COUNT(G670:H670)=2, SUM(G670:H670), "No"), "")</f>
        <v>No</v>
      </c>
      <c r="N670" s="31" t="str">
        <f aca="false">Table1[[#This Row],[Club]]&amp;":"&amp;Table1[[#Headers],[Male]]</f>
        <v>:Male</v>
      </c>
      <c r="Z670" s="25" t="str">
        <f aca="false">IF(P670&lt;&gt;"", IF(COUNT(V670:Y670)=4, SUM(V670:Y670), "No"), "")</f>
        <v/>
      </c>
      <c r="AA670" s="25" t="str">
        <f aca="false">IF(P670&lt;&gt;"", IF(COUNT(V670:X670)=3, SUM(V670:X670), "No"), "")</f>
        <v/>
      </c>
      <c r="AB670" s="25" t="str">
        <f aca="false">IF(P670&lt;&gt;"", IF(COUNT(V670:W670)=2, SUM(V670:W670), "No"), "")</f>
        <v/>
      </c>
    </row>
    <row r="671" customFormat="false" ht="15" hidden="false" customHeight="false" outlineLevel="0" collapsed="false">
      <c r="A671" s="22" t="n">
        <v>670</v>
      </c>
      <c r="B671" s="22" t="str">
        <f aca="false">IFERROR(VLOOKUP($A$1&amp;":"&amp;A671,'Finish order'!C:K,6,FALSE()),"")</f>
        <v/>
      </c>
      <c r="C671" s="22" t="str">
        <f aca="false">IFERROR(VLOOKUP(A$1&amp;":"&amp;A671,'Finish order'!$C:$K,9,FALSE()),"")</f>
        <v/>
      </c>
      <c r="D671" s="22" t="str">
        <f aca="false">IFERROR(VLOOKUP(A$1&amp;":"&amp;A671,'Finish order'!$C:$K,7,FALSE()),"")</f>
        <v/>
      </c>
      <c r="E671" s="30" t="str">
        <f aca="false">IFERROR(VLOOKUP($A$1&amp;":"&amp;A671,'Finish order'!C:K,5,FALSE()),"")</f>
        <v/>
      </c>
      <c r="F671" s="22" t="str">
        <f aca="false">IFERROR(VLOOKUP($A$1&amp;":"&amp;A671,'Finish order'!C:K,4,FALSE()),"")</f>
        <v/>
      </c>
      <c r="G671" s="22" t="str">
        <f aca="false" t="array" ref="G671:G671">IFERROR(SMALL(IF($D$2:$D1580=D671,$A$2:$A$911*1.001),1),"")</f>
        <v/>
      </c>
      <c r="H671" s="22" t="str">
        <f aca="false" t="array" ref="H671:H671">IFERROR(SMALL(IF($D$2:$D1580=D671,$A$2:$A$911*1.0001),2),"")</f>
        <v/>
      </c>
      <c r="I671" s="22" t="str">
        <f aca="false" t="array" ref="I671:I671">IFERROR(SMALL(IF($D$2:$D1580=D671,$A$2:$A$911*1.00001),3),"")</f>
        <v/>
      </c>
      <c r="J671" s="22" t="str">
        <f aca="false" t="array" ref="J671:J671">IFERROR(SMALL(IF($D$2:$D1580=D671,$A$2:$A$911*1.000001),4),"")</f>
        <v/>
      </c>
      <c r="K671" s="31" t="str">
        <f aca="false">IF(A671&lt;&gt;"", IF(COUNT(G671:J671)=4, SUM(G671:J671), "No"), "")</f>
        <v>No</v>
      </c>
      <c r="L671" s="31" t="str">
        <f aca="false">IF(A671&lt;&gt;"", IF(COUNT(G671:I671)=3, SUM(G671:I671), "No"), "")</f>
        <v>No</v>
      </c>
      <c r="M671" s="31" t="str">
        <f aca="false">IF(A671&lt;&gt;"", IF(COUNT(G671:H671)=2, SUM(G671:H671), "No"), "")</f>
        <v>No</v>
      </c>
      <c r="N671" s="31" t="str">
        <f aca="false">Table1[[#This Row],[Club]]&amp;":"&amp;Table1[[#Headers],[Male]]</f>
        <v>:Male</v>
      </c>
      <c r="Z671" s="25" t="str">
        <f aca="false">IF(P671&lt;&gt;"", IF(COUNT(V671:Y671)=4, SUM(V671:Y671), "No"), "")</f>
        <v/>
      </c>
      <c r="AA671" s="25" t="str">
        <f aca="false">IF(P671&lt;&gt;"", IF(COUNT(V671:X671)=3, SUM(V671:X671), "No"), "")</f>
        <v/>
      </c>
      <c r="AB671" s="25" t="str">
        <f aca="false">IF(P671&lt;&gt;"", IF(COUNT(V671:W671)=2, SUM(V671:W671), "No"), "")</f>
        <v/>
      </c>
    </row>
    <row r="672" customFormat="false" ht="15" hidden="false" customHeight="false" outlineLevel="0" collapsed="false">
      <c r="A672" s="22" t="n">
        <v>671</v>
      </c>
      <c r="B672" s="22" t="str">
        <f aca="false">IFERROR(VLOOKUP($A$1&amp;":"&amp;A672,'Finish order'!C:K,6,FALSE()),"")</f>
        <v/>
      </c>
      <c r="C672" s="22" t="str">
        <f aca="false">IFERROR(VLOOKUP(A$1&amp;":"&amp;A672,'Finish order'!$C:$K,9,FALSE()),"")</f>
        <v/>
      </c>
      <c r="D672" s="22" t="str">
        <f aca="false">IFERROR(VLOOKUP(A$1&amp;":"&amp;A672,'Finish order'!$C:$K,7,FALSE()),"")</f>
        <v/>
      </c>
      <c r="E672" s="30" t="str">
        <f aca="false">IFERROR(VLOOKUP($A$1&amp;":"&amp;A672,'Finish order'!C:K,5,FALSE()),"")</f>
        <v/>
      </c>
      <c r="F672" s="22" t="str">
        <f aca="false">IFERROR(VLOOKUP($A$1&amp;":"&amp;A672,'Finish order'!C:K,4,FALSE()),"")</f>
        <v/>
      </c>
      <c r="G672" s="22" t="str">
        <f aca="false" t="array" ref="G672:G672">IFERROR(SMALL(IF($D$2:$D1581=D672,$A$2:$A$911*1.001),1),"")</f>
        <v/>
      </c>
      <c r="H672" s="22" t="str">
        <f aca="false" t="array" ref="H672:H672">IFERROR(SMALL(IF($D$2:$D1581=D672,$A$2:$A$911*1.0001),2),"")</f>
        <v/>
      </c>
      <c r="I672" s="22" t="str">
        <f aca="false" t="array" ref="I672:I672">IFERROR(SMALL(IF($D$2:$D1581=D672,$A$2:$A$911*1.00001),3),"")</f>
        <v/>
      </c>
      <c r="J672" s="22" t="str">
        <f aca="false" t="array" ref="J672:J672">IFERROR(SMALL(IF($D$2:$D1581=D672,$A$2:$A$911*1.000001),4),"")</f>
        <v/>
      </c>
      <c r="K672" s="31" t="str">
        <f aca="false">IF(A672&lt;&gt;"", IF(COUNT(G672:J672)=4, SUM(G672:J672), "No"), "")</f>
        <v>No</v>
      </c>
      <c r="L672" s="31" t="str">
        <f aca="false">IF(A672&lt;&gt;"", IF(COUNT(G672:I672)=3, SUM(G672:I672), "No"), "")</f>
        <v>No</v>
      </c>
      <c r="M672" s="31" t="str">
        <f aca="false">IF(A672&lt;&gt;"", IF(COUNT(G672:H672)=2, SUM(G672:H672), "No"), "")</f>
        <v>No</v>
      </c>
      <c r="N672" s="31" t="str">
        <f aca="false">Table1[[#This Row],[Club]]&amp;":"&amp;Table1[[#Headers],[Male]]</f>
        <v>:Male</v>
      </c>
      <c r="Z672" s="25" t="str">
        <f aca="false">IF(P672&lt;&gt;"", IF(COUNT(V672:Y672)=4, SUM(V672:Y672), "No"), "")</f>
        <v/>
      </c>
      <c r="AA672" s="25" t="str">
        <f aca="false">IF(P672&lt;&gt;"", IF(COUNT(V672:X672)=3, SUM(V672:X672), "No"), "")</f>
        <v/>
      </c>
      <c r="AB672" s="25" t="str">
        <f aca="false">IF(P672&lt;&gt;"", IF(COUNT(V672:W672)=2, SUM(V672:W672), "No"), "")</f>
        <v/>
      </c>
    </row>
    <row r="673" customFormat="false" ht="15" hidden="false" customHeight="false" outlineLevel="0" collapsed="false">
      <c r="A673" s="22" t="n">
        <v>672</v>
      </c>
      <c r="B673" s="22" t="str">
        <f aca="false">IFERROR(VLOOKUP($A$1&amp;":"&amp;A673,'Finish order'!C:K,6,FALSE()),"")</f>
        <v/>
      </c>
      <c r="C673" s="22" t="str">
        <f aca="false">IFERROR(VLOOKUP(A$1&amp;":"&amp;A673,'Finish order'!$C:$K,9,FALSE()),"")</f>
        <v/>
      </c>
      <c r="D673" s="22" t="str">
        <f aca="false">IFERROR(VLOOKUP(A$1&amp;":"&amp;A673,'Finish order'!$C:$K,7,FALSE()),"")</f>
        <v/>
      </c>
      <c r="E673" s="30" t="str">
        <f aca="false">IFERROR(VLOOKUP($A$1&amp;":"&amp;A673,'Finish order'!C:K,5,FALSE()),"")</f>
        <v/>
      </c>
      <c r="F673" s="22" t="str">
        <f aca="false">IFERROR(VLOOKUP($A$1&amp;":"&amp;A673,'Finish order'!C:K,4,FALSE()),"")</f>
        <v/>
      </c>
      <c r="G673" s="22" t="str">
        <f aca="false" t="array" ref="G673:G673">IFERROR(SMALL(IF($D$2:$D1582=D673,$A$2:$A$911*1.001),1),"")</f>
        <v/>
      </c>
      <c r="H673" s="22" t="str">
        <f aca="false" t="array" ref="H673:H673">IFERROR(SMALL(IF($D$2:$D1582=D673,$A$2:$A$911*1.0001),2),"")</f>
        <v/>
      </c>
      <c r="I673" s="22" t="str">
        <f aca="false" t="array" ref="I673:I673">IFERROR(SMALL(IF($D$2:$D1582=D673,$A$2:$A$911*1.00001),3),"")</f>
        <v/>
      </c>
      <c r="J673" s="22" t="str">
        <f aca="false" t="array" ref="J673:J673">IFERROR(SMALL(IF($D$2:$D1582=D673,$A$2:$A$911*1.000001),4),"")</f>
        <v/>
      </c>
      <c r="K673" s="31" t="str">
        <f aca="false">IF(A673&lt;&gt;"", IF(COUNT(G673:J673)=4, SUM(G673:J673), "No"), "")</f>
        <v>No</v>
      </c>
      <c r="L673" s="31" t="str">
        <f aca="false">IF(A673&lt;&gt;"", IF(COUNT(G673:I673)=3, SUM(G673:I673), "No"), "")</f>
        <v>No</v>
      </c>
      <c r="M673" s="31" t="str">
        <f aca="false">IF(A673&lt;&gt;"", IF(COUNT(G673:H673)=2, SUM(G673:H673), "No"), "")</f>
        <v>No</v>
      </c>
      <c r="N673" s="31" t="str">
        <f aca="false">Table1[[#This Row],[Club]]&amp;":"&amp;Table1[[#Headers],[Male]]</f>
        <v>:Male</v>
      </c>
      <c r="Z673" s="25" t="str">
        <f aca="false">IF(P673&lt;&gt;"", IF(COUNT(V673:Y673)=4, SUM(V673:Y673), "No"), "")</f>
        <v/>
      </c>
      <c r="AA673" s="25" t="str">
        <f aca="false">IF(P673&lt;&gt;"", IF(COUNT(V673:X673)=3, SUM(V673:X673), "No"), "")</f>
        <v/>
      </c>
      <c r="AB673" s="25" t="str">
        <f aca="false">IF(P673&lt;&gt;"", IF(COUNT(V673:W673)=2, SUM(V673:W673), "No"), "")</f>
        <v/>
      </c>
    </row>
    <row r="674" customFormat="false" ht="15" hidden="false" customHeight="false" outlineLevel="0" collapsed="false">
      <c r="A674" s="22" t="n">
        <v>673</v>
      </c>
      <c r="B674" s="22" t="str">
        <f aca="false">IFERROR(VLOOKUP($A$1&amp;":"&amp;A674,'Finish order'!C:K,6,FALSE()),"")</f>
        <v/>
      </c>
      <c r="C674" s="22" t="str">
        <f aca="false">IFERROR(VLOOKUP(A$1&amp;":"&amp;A674,'Finish order'!$C:$K,9,FALSE()),"")</f>
        <v/>
      </c>
      <c r="D674" s="22" t="str">
        <f aca="false">IFERROR(VLOOKUP(A$1&amp;":"&amp;A674,'Finish order'!$C:$K,7,FALSE()),"")</f>
        <v/>
      </c>
      <c r="E674" s="30" t="str">
        <f aca="false">IFERROR(VLOOKUP($A$1&amp;":"&amp;A674,'Finish order'!C:K,5,FALSE()),"")</f>
        <v/>
      </c>
      <c r="F674" s="22" t="str">
        <f aca="false">IFERROR(VLOOKUP($A$1&amp;":"&amp;A674,'Finish order'!C:K,4,FALSE()),"")</f>
        <v/>
      </c>
      <c r="G674" s="22" t="str">
        <f aca="false" t="array" ref="G674:G674">IFERROR(SMALL(IF($D$2:$D1583=D674,$A$2:$A$911*1.001),1),"")</f>
        <v/>
      </c>
      <c r="H674" s="22" t="str">
        <f aca="false" t="array" ref="H674:H674">IFERROR(SMALL(IF($D$2:$D1583=D674,$A$2:$A$911*1.0001),2),"")</f>
        <v/>
      </c>
      <c r="I674" s="22" t="str">
        <f aca="false" t="array" ref="I674:I674">IFERROR(SMALL(IF($D$2:$D1583=D674,$A$2:$A$911*1.00001),3),"")</f>
        <v/>
      </c>
      <c r="J674" s="22" t="str">
        <f aca="false" t="array" ref="J674:J674">IFERROR(SMALL(IF($D$2:$D1583=D674,$A$2:$A$911*1.000001),4),"")</f>
        <v/>
      </c>
      <c r="K674" s="31" t="str">
        <f aca="false">IF(A674&lt;&gt;"", IF(COUNT(G674:J674)=4, SUM(G674:J674), "No"), "")</f>
        <v>No</v>
      </c>
      <c r="L674" s="31" t="str">
        <f aca="false">IF(A674&lt;&gt;"", IF(COUNT(G674:I674)=3, SUM(G674:I674), "No"), "")</f>
        <v>No</v>
      </c>
      <c r="M674" s="31" t="str">
        <f aca="false">IF(A674&lt;&gt;"", IF(COUNT(G674:H674)=2, SUM(G674:H674), "No"), "")</f>
        <v>No</v>
      </c>
      <c r="N674" s="31" t="str">
        <f aca="false">Table1[[#This Row],[Club]]&amp;":"&amp;Table1[[#Headers],[Male]]</f>
        <v>:Male</v>
      </c>
      <c r="Z674" s="25" t="str">
        <f aca="false">IF(P674&lt;&gt;"", IF(COUNT(V674:Y674)=4, SUM(V674:Y674), "No"), "")</f>
        <v/>
      </c>
      <c r="AA674" s="25" t="str">
        <f aca="false">IF(P674&lt;&gt;"", IF(COUNT(V674:X674)=3, SUM(V674:X674), "No"), "")</f>
        <v/>
      </c>
      <c r="AB674" s="25" t="str">
        <f aca="false">IF(P674&lt;&gt;"", IF(COUNT(V674:W674)=2, SUM(V674:W674), "No"), "")</f>
        <v/>
      </c>
    </row>
    <row r="675" customFormat="false" ht="15" hidden="false" customHeight="false" outlineLevel="0" collapsed="false">
      <c r="A675" s="22" t="n">
        <v>674</v>
      </c>
      <c r="B675" s="22" t="str">
        <f aca="false">IFERROR(VLOOKUP($A$1&amp;":"&amp;A675,'Finish order'!C:K,6,FALSE()),"")</f>
        <v/>
      </c>
      <c r="C675" s="22" t="str">
        <f aca="false">IFERROR(VLOOKUP(A$1&amp;":"&amp;A675,'Finish order'!$C:$K,9,FALSE()),"")</f>
        <v/>
      </c>
      <c r="D675" s="22" t="str">
        <f aca="false">IFERROR(VLOOKUP(A$1&amp;":"&amp;A675,'Finish order'!$C:$K,7,FALSE()),"")</f>
        <v/>
      </c>
      <c r="E675" s="30" t="str">
        <f aca="false">IFERROR(VLOOKUP($A$1&amp;":"&amp;A675,'Finish order'!C:K,5,FALSE()),"")</f>
        <v/>
      </c>
      <c r="F675" s="22" t="str">
        <f aca="false">IFERROR(VLOOKUP($A$1&amp;":"&amp;A675,'Finish order'!C:K,4,FALSE()),"")</f>
        <v/>
      </c>
      <c r="G675" s="22" t="str">
        <f aca="false" t="array" ref="G675:G675">IFERROR(SMALL(IF($D$2:$D1584=D675,$A$2:$A$911*1.001),1),"")</f>
        <v/>
      </c>
      <c r="H675" s="22" t="str">
        <f aca="false" t="array" ref="H675:H675">IFERROR(SMALL(IF($D$2:$D1584=D675,$A$2:$A$911*1.0001),2),"")</f>
        <v/>
      </c>
      <c r="I675" s="22" t="str">
        <f aca="false" t="array" ref="I675:I675">IFERROR(SMALL(IF($D$2:$D1584=D675,$A$2:$A$911*1.00001),3),"")</f>
        <v/>
      </c>
      <c r="J675" s="22" t="str">
        <f aca="false" t="array" ref="J675:J675">IFERROR(SMALL(IF($D$2:$D1584=D675,$A$2:$A$911*1.000001),4),"")</f>
        <v/>
      </c>
      <c r="K675" s="31" t="str">
        <f aca="false">IF(A675&lt;&gt;"", IF(COUNT(G675:J675)=4, SUM(G675:J675), "No"), "")</f>
        <v>No</v>
      </c>
      <c r="L675" s="31" t="str">
        <f aca="false">IF(A675&lt;&gt;"", IF(COUNT(G675:I675)=3, SUM(G675:I675), "No"), "")</f>
        <v>No</v>
      </c>
      <c r="M675" s="31" t="str">
        <f aca="false">IF(A675&lt;&gt;"", IF(COUNT(G675:H675)=2, SUM(G675:H675), "No"), "")</f>
        <v>No</v>
      </c>
      <c r="N675" s="31" t="str">
        <f aca="false">Table1[[#This Row],[Club]]&amp;":"&amp;Table1[[#Headers],[Male]]</f>
        <v>:Male</v>
      </c>
      <c r="Z675" s="25" t="str">
        <f aca="false">IF(P675&lt;&gt;"", IF(COUNT(V675:Y675)=4, SUM(V675:Y675), "No"), "")</f>
        <v/>
      </c>
      <c r="AA675" s="25" t="str">
        <f aca="false">IF(P675&lt;&gt;"", IF(COUNT(V675:X675)=3, SUM(V675:X675), "No"), "")</f>
        <v/>
      </c>
      <c r="AB675" s="25" t="str">
        <f aca="false">IF(P675&lt;&gt;"", IF(COUNT(V675:W675)=2, SUM(V675:W675), "No"), "")</f>
        <v/>
      </c>
    </row>
    <row r="676" customFormat="false" ht="15" hidden="false" customHeight="false" outlineLevel="0" collapsed="false">
      <c r="A676" s="22" t="n">
        <v>675</v>
      </c>
      <c r="B676" s="22" t="str">
        <f aca="false">IFERROR(VLOOKUP($A$1&amp;":"&amp;A676,'Finish order'!C:K,6,FALSE()),"")</f>
        <v/>
      </c>
      <c r="C676" s="22" t="str">
        <f aca="false">IFERROR(VLOOKUP(A$1&amp;":"&amp;A676,'Finish order'!$C:$K,9,FALSE()),"")</f>
        <v/>
      </c>
      <c r="D676" s="22" t="str">
        <f aca="false">IFERROR(VLOOKUP(A$1&amp;":"&amp;A676,'Finish order'!$C:$K,7,FALSE()),"")</f>
        <v/>
      </c>
      <c r="E676" s="30" t="str">
        <f aca="false">IFERROR(VLOOKUP($A$1&amp;":"&amp;A676,'Finish order'!C:K,5,FALSE()),"")</f>
        <v/>
      </c>
      <c r="F676" s="22" t="str">
        <f aca="false">IFERROR(VLOOKUP($A$1&amp;":"&amp;A676,'Finish order'!C:K,4,FALSE()),"")</f>
        <v/>
      </c>
      <c r="G676" s="22" t="str">
        <f aca="false" t="array" ref="G676:G676">IFERROR(SMALL(IF($D$2:$D1585=D676,$A$2:$A$911*1.001),1),"")</f>
        <v/>
      </c>
      <c r="H676" s="22" t="str">
        <f aca="false" t="array" ref="H676:H676">IFERROR(SMALL(IF($D$2:$D1585=D676,$A$2:$A$911*1.0001),2),"")</f>
        <v/>
      </c>
      <c r="I676" s="22" t="str">
        <f aca="false" t="array" ref="I676:I676">IFERROR(SMALL(IF($D$2:$D1585=D676,$A$2:$A$911*1.00001),3),"")</f>
        <v/>
      </c>
      <c r="J676" s="22" t="str">
        <f aca="false" t="array" ref="J676:J676">IFERROR(SMALL(IF($D$2:$D1585=D676,$A$2:$A$911*1.000001),4),"")</f>
        <v/>
      </c>
      <c r="K676" s="31" t="str">
        <f aca="false">IF(A676&lt;&gt;"", IF(COUNT(G676:J676)=4, SUM(G676:J676), "No"), "")</f>
        <v>No</v>
      </c>
      <c r="L676" s="31" t="str">
        <f aca="false">IF(A676&lt;&gt;"", IF(COUNT(G676:I676)=3, SUM(G676:I676), "No"), "")</f>
        <v>No</v>
      </c>
      <c r="M676" s="31" t="str">
        <f aca="false">IF(A676&lt;&gt;"", IF(COUNT(G676:H676)=2, SUM(G676:H676), "No"), "")</f>
        <v>No</v>
      </c>
      <c r="N676" s="31" t="str">
        <f aca="false">Table1[[#This Row],[Club]]&amp;":"&amp;Table1[[#Headers],[Male]]</f>
        <v>:Male</v>
      </c>
      <c r="Z676" s="25" t="str">
        <f aca="false">IF(P676&lt;&gt;"", IF(COUNT(V676:Y676)=4, SUM(V676:Y676), "No"), "")</f>
        <v/>
      </c>
      <c r="AA676" s="25" t="str">
        <f aca="false">IF(P676&lt;&gt;"", IF(COUNT(V676:X676)=3, SUM(V676:X676), "No"), "")</f>
        <v/>
      </c>
      <c r="AB676" s="25" t="str">
        <f aca="false">IF(P676&lt;&gt;"", IF(COUNT(V676:W676)=2, SUM(V676:W676), "No"), "")</f>
        <v/>
      </c>
    </row>
    <row r="677" customFormat="false" ht="15" hidden="false" customHeight="false" outlineLevel="0" collapsed="false">
      <c r="A677" s="22" t="n">
        <v>676</v>
      </c>
      <c r="B677" s="22" t="str">
        <f aca="false">IFERROR(VLOOKUP($A$1&amp;":"&amp;A677,'Finish order'!C:K,6,FALSE()),"")</f>
        <v/>
      </c>
      <c r="C677" s="22" t="str">
        <f aca="false">IFERROR(VLOOKUP(A$1&amp;":"&amp;A677,'Finish order'!$C:$K,9,FALSE()),"")</f>
        <v/>
      </c>
      <c r="D677" s="22" t="str">
        <f aca="false">IFERROR(VLOOKUP(A$1&amp;":"&amp;A677,'Finish order'!$C:$K,7,FALSE()),"")</f>
        <v/>
      </c>
      <c r="E677" s="30" t="str">
        <f aca="false">IFERROR(VLOOKUP($A$1&amp;":"&amp;A677,'Finish order'!C:K,5,FALSE()),"")</f>
        <v/>
      </c>
      <c r="F677" s="22" t="str">
        <f aca="false">IFERROR(VLOOKUP($A$1&amp;":"&amp;A677,'Finish order'!C:K,4,FALSE()),"")</f>
        <v/>
      </c>
      <c r="G677" s="22" t="str">
        <f aca="false" t="array" ref="G677:G677">IFERROR(SMALL(IF($D$2:$D1586=D677,$A$2:$A$911*1.001),1),"")</f>
        <v/>
      </c>
      <c r="H677" s="22" t="str">
        <f aca="false" t="array" ref="H677:H677">IFERROR(SMALL(IF($D$2:$D1586=D677,$A$2:$A$911*1.0001),2),"")</f>
        <v/>
      </c>
      <c r="I677" s="22" t="str">
        <f aca="false" t="array" ref="I677:I677">IFERROR(SMALL(IF($D$2:$D1586=D677,$A$2:$A$911*1.00001),3),"")</f>
        <v/>
      </c>
      <c r="J677" s="22" t="str">
        <f aca="false" t="array" ref="J677:J677">IFERROR(SMALL(IF($D$2:$D1586=D677,$A$2:$A$911*1.000001),4),"")</f>
        <v/>
      </c>
      <c r="K677" s="31" t="str">
        <f aca="false">IF(A677&lt;&gt;"", IF(COUNT(G677:J677)=4, SUM(G677:J677), "No"), "")</f>
        <v>No</v>
      </c>
      <c r="L677" s="31" t="str">
        <f aca="false">IF(A677&lt;&gt;"", IF(COUNT(G677:I677)=3, SUM(G677:I677), "No"), "")</f>
        <v>No</v>
      </c>
      <c r="M677" s="31" t="str">
        <f aca="false">IF(A677&lt;&gt;"", IF(COUNT(G677:H677)=2, SUM(G677:H677), "No"), "")</f>
        <v>No</v>
      </c>
      <c r="N677" s="31" t="str">
        <f aca="false">Table1[[#This Row],[Club]]&amp;":"&amp;Table1[[#Headers],[Male]]</f>
        <v>:Male</v>
      </c>
      <c r="Z677" s="25" t="str">
        <f aca="false">IF(P677&lt;&gt;"", IF(COUNT(V677:Y677)=4, SUM(V677:Y677), "No"), "")</f>
        <v/>
      </c>
      <c r="AA677" s="25" t="str">
        <f aca="false">IF(P677&lt;&gt;"", IF(COUNT(V677:X677)=3, SUM(V677:X677), "No"), "")</f>
        <v/>
      </c>
      <c r="AB677" s="25" t="str">
        <f aca="false">IF(P677&lt;&gt;"", IF(COUNT(V677:W677)=2, SUM(V677:W677), "No"), "")</f>
        <v/>
      </c>
    </row>
    <row r="678" customFormat="false" ht="15" hidden="false" customHeight="false" outlineLevel="0" collapsed="false">
      <c r="A678" s="22" t="n">
        <v>677</v>
      </c>
      <c r="B678" s="22" t="str">
        <f aca="false">IFERROR(VLOOKUP($A$1&amp;":"&amp;A678,'Finish order'!C:K,6,FALSE()),"")</f>
        <v/>
      </c>
      <c r="C678" s="22" t="str">
        <f aca="false">IFERROR(VLOOKUP(A$1&amp;":"&amp;A678,'Finish order'!$C:$K,9,FALSE()),"")</f>
        <v/>
      </c>
      <c r="D678" s="22" t="str">
        <f aca="false">IFERROR(VLOOKUP(A$1&amp;":"&amp;A678,'Finish order'!$C:$K,7,FALSE()),"")</f>
        <v/>
      </c>
      <c r="E678" s="30" t="str">
        <f aca="false">IFERROR(VLOOKUP($A$1&amp;":"&amp;A678,'Finish order'!C:K,5,FALSE()),"")</f>
        <v/>
      </c>
      <c r="F678" s="22" t="str">
        <f aca="false">IFERROR(VLOOKUP($A$1&amp;":"&amp;A678,'Finish order'!C:K,4,FALSE()),"")</f>
        <v/>
      </c>
      <c r="G678" s="22" t="str">
        <f aca="false" t="array" ref="G678:G678">IFERROR(SMALL(IF($D$2:$D1587=D678,$A$2:$A$911*1.001),1),"")</f>
        <v/>
      </c>
      <c r="H678" s="22" t="str">
        <f aca="false" t="array" ref="H678:H678">IFERROR(SMALL(IF($D$2:$D1587=D678,$A$2:$A$911*1.0001),2),"")</f>
        <v/>
      </c>
      <c r="I678" s="22" t="str">
        <f aca="false" t="array" ref="I678:I678">IFERROR(SMALL(IF($D$2:$D1587=D678,$A$2:$A$911*1.00001),3),"")</f>
        <v/>
      </c>
      <c r="J678" s="22" t="str">
        <f aca="false" t="array" ref="J678:J678">IFERROR(SMALL(IF($D$2:$D1587=D678,$A$2:$A$911*1.000001),4),"")</f>
        <v/>
      </c>
      <c r="K678" s="31" t="str">
        <f aca="false">IF(A678&lt;&gt;"", IF(COUNT(G678:J678)=4, SUM(G678:J678), "No"), "")</f>
        <v>No</v>
      </c>
      <c r="L678" s="31" t="str">
        <f aca="false">IF(A678&lt;&gt;"", IF(COUNT(G678:I678)=3, SUM(G678:I678), "No"), "")</f>
        <v>No</v>
      </c>
      <c r="M678" s="31" t="str">
        <f aca="false">IF(A678&lt;&gt;"", IF(COUNT(G678:H678)=2, SUM(G678:H678), "No"), "")</f>
        <v>No</v>
      </c>
      <c r="N678" s="31" t="str">
        <f aca="false">Table1[[#This Row],[Club]]&amp;":"&amp;Table1[[#Headers],[Male]]</f>
        <v>:Male</v>
      </c>
      <c r="Z678" s="25" t="str">
        <f aca="false">IF(P678&lt;&gt;"", IF(COUNT(V678:Y678)=4, SUM(V678:Y678), "No"), "")</f>
        <v/>
      </c>
      <c r="AA678" s="25" t="str">
        <f aca="false">IF(P678&lt;&gt;"", IF(COUNT(V678:X678)=3, SUM(V678:X678), "No"), "")</f>
        <v/>
      </c>
      <c r="AB678" s="25" t="str">
        <f aca="false">IF(P678&lt;&gt;"", IF(COUNT(V678:W678)=2, SUM(V678:W678), "No"), "")</f>
        <v/>
      </c>
    </row>
    <row r="679" customFormat="false" ht="15" hidden="false" customHeight="false" outlineLevel="0" collapsed="false">
      <c r="A679" s="22" t="n">
        <v>678</v>
      </c>
      <c r="B679" s="22" t="str">
        <f aca="false">IFERROR(VLOOKUP($A$1&amp;":"&amp;A679,'Finish order'!C:K,6,FALSE()),"")</f>
        <v/>
      </c>
      <c r="C679" s="22" t="str">
        <f aca="false">IFERROR(VLOOKUP(A$1&amp;":"&amp;A679,'Finish order'!$C:$K,9,FALSE()),"")</f>
        <v/>
      </c>
      <c r="D679" s="22" t="str">
        <f aca="false">IFERROR(VLOOKUP(A$1&amp;":"&amp;A679,'Finish order'!$C:$K,7,FALSE()),"")</f>
        <v/>
      </c>
      <c r="E679" s="30" t="str">
        <f aca="false">IFERROR(VLOOKUP($A$1&amp;":"&amp;A679,'Finish order'!C:K,5,FALSE()),"")</f>
        <v/>
      </c>
      <c r="F679" s="22" t="str">
        <f aca="false">IFERROR(VLOOKUP($A$1&amp;":"&amp;A679,'Finish order'!C:K,4,FALSE()),"")</f>
        <v/>
      </c>
      <c r="G679" s="22" t="str">
        <f aca="false" t="array" ref="G679:G679">IFERROR(SMALL(IF($D$2:$D1588=D679,$A$2:$A$911*1.001),1),"")</f>
        <v/>
      </c>
      <c r="H679" s="22" t="str">
        <f aca="false" t="array" ref="H679:H679">IFERROR(SMALL(IF($D$2:$D1588=D679,$A$2:$A$911*1.0001),2),"")</f>
        <v/>
      </c>
      <c r="I679" s="22" t="str">
        <f aca="false" t="array" ref="I679:I679">IFERROR(SMALL(IF($D$2:$D1588=D679,$A$2:$A$911*1.00001),3),"")</f>
        <v/>
      </c>
      <c r="J679" s="22" t="str">
        <f aca="false" t="array" ref="J679:J679">IFERROR(SMALL(IF($D$2:$D1588=D679,$A$2:$A$911*1.000001),4),"")</f>
        <v/>
      </c>
      <c r="K679" s="31" t="str">
        <f aca="false">IF(A679&lt;&gt;"", IF(COUNT(G679:J679)=4, SUM(G679:J679), "No"), "")</f>
        <v>No</v>
      </c>
      <c r="L679" s="31" t="str">
        <f aca="false">IF(A679&lt;&gt;"", IF(COUNT(G679:I679)=3, SUM(G679:I679), "No"), "")</f>
        <v>No</v>
      </c>
      <c r="M679" s="31" t="str">
        <f aca="false">IF(A679&lt;&gt;"", IF(COUNT(G679:H679)=2, SUM(G679:H679), "No"), "")</f>
        <v>No</v>
      </c>
      <c r="N679" s="31" t="str">
        <f aca="false">Table1[[#This Row],[Club]]&amp;":"&amp;Table1[[#Headers],[Male]]</f>
        <v>:Male</v>
      </c>
      <c r="Z679" s="25" t="str">
        <f aca="false">IF(P679&lt;&gt;"", IF(COUNT(V679:Y679)=4, SUM(V679:Y679), "No"), "")</f>
        <v/>
      </c>
      <c r="AA679" s="25" t="str">
        <f aca="false">IF(P679&lt;&gt;"", IF(COUNT(V679:X679)=3, SUM(V679:X679), "No"), "")</f>
        <v/>
      </c>
      <c r="AB679" s="25" t="str">
        <f aca="false">IF(P679&lt;&gt;"", IF(COUNT(V679:W679)=2, SUM(V679:W679), "No"), "")</f>
        <v/>
      </c>
    </row>
    <row r="680" customFormat="false" ht="15" hidden="false" customHeight="false" outlineLevel="0" collapsed="false">
      <c r="A680" s="22" t="n">
        <v>679</v>
      </c>
      <c r="B680" s="22" t="str">
        <f aca="false">IFERROR(VLOOKUP($A$1&amp;":"&amp;A680,'Finish order'!C:K,6,FALSE()),"")</f>
        <v/>
      </c>
      <c r="C680" s="22" t="str">
        <f aca="false">IFERROR(VLOOKUP(A$1&amp;":"&amp;A680,'Finish order'!$C:$K,9,FALSE()),"")</f>
        <v/>
      </c>
      <c r="D680" s="22" t="str">
        <f aca="false">IFERROR(VLOOKUP(A$1&amp;":"&amp;A680,'Finish order'!$C:$K,7,FALSE()),"")</f>
        <v/>
      </c>
      <c r="E680" s="30" t="str">
        <f aca="false">IFERROR(VLOOKUP($A$1&amp;":"&amp;A680,'Finish order'!C:K,5,FALSE()),"")</f>
        <v/>
      </c>
      <c r="F680" s="22" t="str">
        <f aca="false">IFERROR(VLOOKUP($A$1&amp;":"&amp;A680,'Finish order'!C:K,4,FALSE()),"")</f>
        <v/>
      </c>
      <c r="G680" s="22" t="str">
        <f aca="false" t="array" ref="G680:G680">IFERROR(SMALL(IF($D$2:$D1589=D680,$A$2:$A$911*1.001),1),"")</f>
        <v/>
      </c>
      <c r="H680" s="22" t="str">
        <f aca="false" t="array" ref="H680:H680">IFERROR(SMALL(IF($D$2:$D1589=D680,$A$2:$A$911*1.0001),2),"")</f>
        <v/>
      </c>
      <c r="I680" s="22" t="str">
        <f aca="false" t="array" ref="I680:I680">IFERROR(SMALL(IF($D$2:$D1589=D680,$A$2:$A$911*1.00001),3),"")</f>
        <v/>
      </c>
      <c r="J680" s="22" t="str">
        <f aca="false" t="array" ref="J680:J680">IFERROR(SMALL(IF($D$2:$D1589=D680,$A$2:$A$911*1.000001),4),"")</f>
        <v/>
      </c>
      <c r="K680" s="31" t="str">
        <f aca="false">IF(A680&lt;&gt;"", IF(COUNT(G680:J680)=4, SUM(G680:J680), "No"), "")</f>
        <v>No</v>
      </c>
      <c r="L680" s="31" t="str">
        <f aca="false">IF(A680&lt;&gt;"", IF(COUNT(G680:I680)=3, SUM(G680:I680), "No"), "")</f>
        <v>No</v>
      </c>
      <c r="M680" s="31" t="str">
        <f aca="false">IF(A680&lt;&gt;"", IF(COUNT(G680:H680)=2, SUM(G680:H680), "No"), "")</f>
        <v>No</v>
      </c>
      <c r="N680" s="31" t="str">
        <f aca="false">Table1[[#This Row],[Club]]&amp;":"&amp;Table1[[#Headers],[Male]]</f>
        <v>:Male</v>
      </c>
      <c r="Z680" s="25" t="str">
        <f aca="false">IF(P680&lt;&gt;"", IF(COUNT(V680:Y680)=4, SUM(V680:Y680), "No"), "")</f>
        <v/>
      </c>
      <c r="AA680" s="25" t="str">
        <f aca="false">IF(P680&lt;&gt;"", IF(COUNT(V680:X680)=3, SUM(V680:X680), "No"), "")</f>
        <v/>
      </c>
      <c r="AB680" s="25" t="str">
        <f aca="false">IF(P680&lt;&gt;"", IF(COUNT(V680:W680)=2, SUM(V680:W680), "No"), "")</f>
        <v/>
      </c>
    </row>
    <row r="681" customFormat="false" ht="15" hidden="false" customHeight="false" outlineLevel="0" collapsed="false">
      <c r="A681" s="22" t="n">
        <v>680</v>
      </c>
      <c r="B681" s="22" t="str">
        <f aca="false">IFERROR(VLOOKUP($A$1&amp;":"&amp;A681,'Finish order'!C:K,6,FALSE()),"")</f>
        <v/>
      </c>
      <c r="C681" s="22" t="str">
        <f aca="false">IFERROR(VLOOKUP(A$1&amp;":"&amp;A681,'Finish order'!$C:$K,9,FALSE()),"")</f>
        <v/>
      </c>
      <c r="D681" s="22" t="str">
        <f aca="false">IFERROR(VLOOKUP(A$1&amp;":"&amp;A681,'Finish order'!$C:$K,7,FALSE()),"")</f>
        <v/>
      </c>
      <c r="E681" s="30" t="str">
        <f aca="false">IFERROR(VLOOKUP($A$1&amp;":"&amp;A681,'Finish order'!C:K,5,FALSE()),"")</f>
        <v/>
      </c>
      <c r="F681" s="22" t="str">
        <f aca="false">IFERROR(VLOOKUP($A$1&amp;":"&amp;A681,'Finish order'!C:K,4,FALSE()),"")</f>
        <v/>
      </c>
      <c r="G681" s="22" t="str">
        <f aca="false" t="array" ref="G681:G681">IFERROR(SMALL(IF($D$2:$D1590=D681,$A$2:$A$911*1.001),1),"")</f>
        <v/>
      </c>
      <c r="H681" s="22" t="str">
        <f aca="false" t="array" ref="H681:H681">IFERROR(SMALL(IF($D$2:$D1590=D681,$A$2:$A$911*1.0001),2),"")</f>
        <v/>
      </c>
      <c r="I681" s="22" t="str">
        <f aca="false" t="array" ref="I681:I681">IFERROR(SMALL(IF($D$2:$D1590=D681,$A$2:$A$911*1.00001),3),"")</f>
        <v/>
      </c>
      <c r="J681" s="22" t="str">
        <f aca="false" t="array" ref="J681:J681">IFERROR(SMALL(IF($D$2:$D1590=D681,$A$2:$A$911*1.000001),4),"")</f>
        <v/>
      </c>
      <c r="K681" s="31" t="str">
        <f aca="false">IF(A681&lt;&gt;"", IF(COUNT(G681:J681)=4, SUM(G681:J681), "No"), "")</f>
        <v>No</v>
      </c>
      <c r="L681" s="31" t="str">
        <f aca="false">IF(A681&lt;&gt;"", IF(COUNT(G681:I681)=3, SUM(G681:I681), "No"), "")</f>
        <v>No</v>
      </c>
      <c r="M681" s="31" t="str">
        <f aca="false">IF(A681&lt;&gt;"", IF(COUNT(G681:H681)=2, SUM(G681:H681), "No"), "")</f>
        <v>No</v>
      </c>
      <c r="N681" s="31" t="str">
        <f aca="false">Table1[[#This Row],[Club]]&amp;":"&amp;Table1[[#Headers],[Male]]</f>
        <v>:Male</v>
      </c>
      <c r="Z681" s="25" t="str">
        <f aca="false">IF(P681&lt;&gt;"", IF(COUNT(V681:Y681)=4, SUM(V681:Y681), "No"), "")</f>
        <v/>
      </c>
      <c r="AA681" s="25" t="str">
        <f aca="false">IF(P681&lt;&gt;"", IF(COUNT(V681:X681)=3, SUM(V681:X681), "No"), "")</f>
        <v/>
      </c>
      <c r="AB681" s="25" t="str">
        <f aca="false">IF(P681&lt;&gt;"", IF(COUNT(V681:W681)=2, SUM(V681:W681), "No"), "")</f>
        <v/>
      </c>
    </row>
    <row r="682" customFormat="false" ht="15" hidden="false" customHeight="false" outlineLevel="0" collapsed="false">
      <c r="A682" s="22" t="n">
        <v>681</v>
      </c>
      <c r="B682" s="22" t="str">
        <f aca="false">IFERROR(VLOOKUP($A$1&amp;":"&amp;A682,'Finish order'!C:K,6,FALSE()),"")</f>
        <v/>
      </c>
      <c r="C682" s="22" t="str">
        <f aca="false">IFERROR(VLOOKUP(A$1&amp;":"&amp;A682,'Finish order'!$C:$K,9,FALSE()),"")</f>
        <v/>
      </c>
      <c r="D682" s="22" t="str">
        <f aca="false">IFERROR(VLOOKUP(A$1&amp;":"&amp;A682,'Finish order'!$C:$K,7,FALSE()),"")</f>
        <v/>
      </c>
      <c r="E682" s="30" t="str">
        <f aca="false">IFERROR(VLOOKUP($A$1&amp;":"&amp;A682,'Finish order'!C:K,5,FALSE()),"")</f>
        <v/>
      </c>
      <c r="F682" s="22" t="str">
        <f aca="false">IFERROR(VLOOKUP($A$1&amp;":"&amp;A682,'Finish order'!C:K,4,FALSE()),"")</f>
        <v/>
      </c>
      <c r="G682" s="22" t="str">
        <f aca="false" t="array" ref="G682:G682">IFERROR(SMALL(IF($D$2:$D1591=D682,$A$2:$A$911*1.001),1),"")</f>
        <v/>
      </c>
      <c r="H682" s="22" t="str">
        <f aca="false" t="array" ref="H682:H682">IFERROR(SMALL(IF($D$2:$D1591=D682,$A$2:$A$911*1.0001),2),"")</f>
        <v/>
      </c>
      <c r="I682" s="22" t="str">
        <f aca="false" t="array" ref="I682:I682">IFERROR(SMALL(IF($D$2:$D1591=D682,$A$2:$A$911*1.00001),3),"")</f>
        <v/>
      </c>
      <c r="J682" s="22" t="str">
        <f aca="false" t="array" ref="J682:J682">IFERROR(SMALL(IF($D$2:$D1591=D682,$A$2:$A$911*1.000001),4),"")</f>
        <v/>
      </c>
      <c r="K682" s="31" t="str">
        <f aca="false">IF(A682&lt;&gt;"", IF(COUNT(G682:J682)=4, SUM(G682:J682), "No"), "")</f>
        <v>No</v>
      </c>
      <c r="L682" s="31" t="str">
        <f aca="false">IF(A682&lt;&gt;"", IF(COUNT(G682:I682)=3, SUM(G682:I682), "No"), "")</f>
        <v>No</v>
      </c>
      <c r="M682" s="31" t="str">
        <f aca="false">IF(A682&lt;&gt;"", IF(COUNT(G682:H682)=2, SUM(G682:H682), "No"), "")</f>
        <v>No</v>
      </c>
      <c r="N682" s="31" t="str">
        <f aca="false">Table1[[#This Row],[Club]]&amp;":"&amp;Table1[[#Headers],[Male]]</f>
        <v>:Male</v>
      </c>
      <c r="Z682" s="25" t="str">
        <f aca="false">IF(P682&lt;&gt;"", IF(COUNT(V682:Y682)=4, SUM(V682:Y682), "No"), "")</f>
        <v/>
      </c>
      <c r="AA682" s="25" t="str">
        <f aca="false">IF(P682&lt;&gt;"", IF(COUNT(V682:X682)=3, SUM(V682:X682), "No"), "")</f>
        <v/>
      </c>
      <c r="AB682" s="25" t="str">
        <f aca="false">IF(P682&lt;&gt;"", IF(COUNT(V682:W682)=2, SUM(V682:W682), "No"), "")</f>
        <v/>
      </c>
    </row>
    <row r="683" customFormat="false" ht="15" hidden="false" customHeight="false" outlineLevel="0" collapsed="false">
      <c r="A683" s="22" t="n">
        <v>682</v>
      </c>
      <c r="B683" s="22" t="str">
        <f aca="false">IFERROR(VLOOKUP($A$1&amp;":"&amp;A683,'Finish order'!C:K,6,FALSE()),"")</f>
        <v/>
      </c>
      <c r="C683" s="22" t="str">
        <f aca="false">IFERROR(VLOOKUP(A$1&amp;":"&amp;A683,'Finish order'!$C:$K,9,FALSE()),"")</f>
        <v/>
      </c>
      <c r="D683" s="22" t="str">
        <f aca="false">IFERROR(VLOOKUP(A$1&amp;":"&amp;A683,'Finish order'!$C:$K,7,FALSE()),"")</f>
        <v/>
      </c>
      <c r="E683" s="30" t="str">
        <f aca="false">IFERROR(VLOOKUP($A$1&amp;":"&amp;A683,'Finish order'!C:K,5,FALSE()),"")</f>
        <v/>
      </c>
      <c r="F683" s="22" t="str">
        <f aca="false">IFERROR(VLOOKUP($A$1&amp;":"&amp;A683,'Finish order'!C:K,4,FALSE()),"")</f>
        <v/>
      </c>
      <c r="G683" s="22" t="str">
        <f aca="false" t="array" ref="G683:G683">IFERROR(SMALL(IF($D$2:$D1592=D683,$A$2:$A$911*1.001),1),"")</f>
        <v/>
      </c>
      <c r="H683" s="22" t="str">
        <f aca="false" t="array" ref="H683:H683">IFERROR(SMALL(IF($D$2:$D1592=D683,$A$2:$A$911*1.0001),2),"")</f>
        <v/>
      </c>
      <c r="I683" s="22" t="str">
        <f aca="false" t="array" ref="I683:I683">IFERROR(SMALL(IF($D$2:$D1592=D683,$A$2:$A$911*1.00001),3),"")</f>
        <v/>
      </c>
      <c r="J683" s="22" t="str">
        <f aca="false" t="array" ref="J683:J683">IFERROR(SMALL(IF($D$2:$D1592=D683,$A$2:$A$911*1.000001),4),"")</f>
        <v/>
      </c>
      <c r="K683" s="31" t="str">
        <f aca="false">IF(A683&lt;&gt;"", IF(COUNT(G683:J683)=4, SUM(G683:J683), "No"), "")</f>
        <v>No</v>
      </c>
      <c r="L683" s="31" t="str">
        <f aca="false">IF(A683&lt;&gt;"", IF(COUNT(G683:I683)=3, SUM(G683:I683), "No"), "")</f>
        <v>No</v>
      </c>
      <c r="M683" s="31" t="str">
        <f aca="false">IF(A683&lt;&gt;"", IF(COUNT(G683:H683)=2, SUM(G683:H683), "No"), "")</f>
        <v>No</v>
      </c>
      <c r="N683" s="31" t="str">
        <f aca="false">Table1[[#This Row],[Club]]&amp;":"&amp;Table1[[#Headers],[Male]]</f>
        <v>:Male</v>
      </c>
      <c r="Z683" s="25" t="str">
        <f aca="false">IF(P683&lt;&gt;"", IF(COUNT(V683:Y683)=4, SUM(V683:Y683), "No"), "")</f>
        <v/>
      </c>
      <c r="AA683" s="25" t="str">
        <f aca="false">IF(P683&lt;&gt;"", IF(COUNT(V683:X683)=3, SUM(V683:X683), "No"), "")</f>
        <v/>
      </c>
      <c r="AB683" s="25" t="str">
        <f aca="false">IF(P683&lt;&gt;"", IF(COUNT(V683:W683)=2, SUM(V683:W683), "No"), "")</f>
        <v/>
      </c>
    </row>
    <row r="684" customFormat="false" ht="15" hidden="false" customHeight="false" outlineLevel="0" collapsed="false">
      <c r="A684" s="22" t="n">
        <v>683</v>
      </c>
      <c r="B684" s="22" t="str">
        <f aca="false">IFERROR(VLOOKUP($A$1&amp;":"&amp;A684,'Finish order'!C:K,6,FALSE()),"")</f>
        <v/>
      </c>
      <c r="C684" s="22" t="str">
        <f aca="false">IFERROR(VLOOKUP(A$1&amp;":"&amp;A684,'Finish order'!$C:$K,9,FALSE()),"")</f>
        <v/>
      </c>
      <c r="D684" s="22" t="str">
        <f aca="false">IFERROR(VLOOKUP(A$1&amp;":"&amp;A684,'Finish order'!$C:$K,7,FALSE()),"")</f>
        <v/>
      </c>
      <c r="E684" s="30" t="str">
        <f aca="false">IFERROR(VLOOKUP($A$1&amp;":"&amp;A684,'Finish order'!C:K,5,FALSE()),"")</f>
        <v/>
      </c>
      <c r="F684" s="22" t="str">
        <f aca="false">IFERROR(VLOOKUP($A$1&amp;":"&amp;A684,'Finish order'!C:K,4,FALSE()),"")</f>
        <v/>
      </c>
      <c r="G684" s="22" t="str">
        <f aca="false" t="array" ref="G684:G684">IFERROR(SMALL(IF($D$2:$D1593=D684,$A$2:$A$911*1.001),1),"")</f>
        <v/>
      </c>
      <c r="H684" s="22" t="str">
        <f aca="false" t="array" ref="H684:H684">IFERROR(SMALL(IF($D$2:$D1593=D684,$A$2:$A$911*1.0001),2),"")</f>
        <v/>
      </c>
      <c r="I684" s="22" t="str">
        <f aca="false" t="array" ref="I684:I684">IFERROR(SMALL(IF($D$2:$D1593=D684,$A$2:$A$911*1.00001),3),"")</f>
        <v/>
      </c>
      <c r="J684" s="22" t="str">
        <f aca="false" t="array" ref="J684:J684">IFERROR(SMALL(IF($D$2:$D1593=D684,$A$2:$A$911*1.000001),4),"")</f>
        <v/>
      </c>
      <c r="K684" s="31" t="str">
        <f aca="false">IF(A684&lt;&gt;"", IF(COUNT(G684:J684)=4, SUM(G684:J684), "No"), "")</f>
        <v>No</v>
      </c>
      <c r="L684" s="31" t="str">
        <f aca="false">IF(A684&lt;&gt;"", IF(COUNT(G684:I684)=3, SUM(G684:I684), "No"), "")</f>
        <v>No</v>
      </c>
      <c r="M684" s="31" t="str">
        <f aca="false">IF(A684&lt;&gt;"", IF(COUNT(G684:H684)=2, SUM(G684:H684), "No"), "")</f>
        <v>No</v>
      </c>
      <c r="N684" s="31" t="str">
        <f aca="false">Table1[[#This Row],[Club]]&amp;":"&amp;Table1[[#Headers],[Male]]</f>
        <v>:Male</v>
      </c>
      <c r="Z684" s="25" t="str">
        <f aca="false">IF(P684&lt;&gt;"", IF(COUNT(V684:Y684)=4, SUM(V684:Y684), "No"), "")</f>
        <v/>
      </c>
      <c r="AA684" s="25" t="str">
        <f aca="false">IF(P684&lt;&gt;"", IF(COUNT(V684:X684)=3, SUM(V684:X684), "No"), "")</f>
        <v/>
      </c>
      <c r="AB684" s="25" t="str">
        <f aca="false">IF(P684&lt;&gt;"", IF(COUNT(V684:W684)=2, SUM(V684:W684), "No"), "")</f>
        <v/>
      </c>
    </row>
    <row r="685" customFormat="false" ht="15" hidden="false" customHeight="false" outlineLevel="0" collapsed="false">
      <c r="A685" s="22" t="n">
        <v>684</v>
      </c>
      <c r="B685" s="22" t="str">
        <f aca="false">IFERROR(VLOOKUP($A$1&amp;":"&amp;A685,'Finish order'!C:K,6,FALSE()),"")</f>
        <v/>
      </c>
      <c r="C685" s="22" t="str">
        <f aca="false">IFERROR(VLOOKUP(A$1&amp;":"&amp;A685,'Finish order'!$C:$K,9,FALSE()),"")</f>
        <v/>
      </c>
      <c r="D685" s="22" t="str">
        <f aca="false">IFERROR(VLOOKUP(A$1&amp;":"&amp;A685,'Finish order'!$C:$K,7,FALSE()),"")</f>
        <v/>
      </c>
      <c r="E685" s="30" t="str">
        <f aca="false">IFERROR(VLOOKUP($A$1&amp;":"&amp;A685,'Finish order'!C:K,5,FALSE()),"")</f>
        <v/>
      </c>
      <c r="F685" s="22" t="str">
        <f aca="false">IFERROR(VLOOKUP($A$1&amp;":"&amp;A685,'Finish order'!C:K,4,FALSE()),"")</f>
        <v/>
      </c>
      <c r="G685" s="22" t="str">
        <f aca="false" t="array" ref="G685:G685">IFERROR(SMALL(IF($D$2:$D1594=D685,$A$2:$A$911*1.001),1),"")</f>
        <v/>
      </c>
      <c r="H685" s="22" t="str">
        <f aca="false" t="array" ref="H685:H685">IFERROR(SMALL(IF($D$2:$D1594=D685,$A$2:$A$911*1.0001),2),"")</f>
        <v/>
      </c>
      <c r="I685" s="22" t="str">
        <f aca="false" t="array" ref="I685:I685">IFERROR(SMALL(IF($D$2:$D1594=D685,$A$2:$A$911*1.00001),3),"")</f>
        <v/>
      </c>
      <c r="J685" s="22" t="str">
        <f aca="false" t="array" ref="J685:J685">IFERROR(SMALL(IF($D$2:$D1594=D685,$A$2:$A$911*1.000001),4),"")</f>
        <v/>
      </c>
      <c r="K685" s="31" t="str">
        <f aca="false">IF(A685&lt;&gt;"", IF(COUNT(G685:J685)=4, SUM(G685:J685), "No"), "")</f>
        <v>No</v>
      </c>
      <c r="L685" s="31" t="str">
        <f aca="false">IF(A685&lt;&gt;"", IF(COUNT(G685:I685)=3, SUM(G685:I685), "No"), "")</f>
        <v>No</v>
      </c>
      <c r="M685" s="31" t="str">
        <f aca="false">IF(A685&lt;&gt;"", IF(COUNT(G685:H685)=2, SUM(G685:H685), "No"), "")</f>
        <v>No</v>
      </c>
      <c r="N685" s="31" t="str">
        <f aca="false">Table1[[#This Row],[Club]]&amp;":"&amp;Table1[[#Headers],[Male]]</f>
        <v>:Male</v>
      </c>
    </row>
    <row r="686" customFormat="false" ht="15" hidden="false" customHeight="false" outlineLevel="0" collapsed="false">
      <c r="A686" s="22" t="n">
        <v>685</v>
      </c>
      <c r="B686" s="22" t="str">
        <f aca="false">IFERROR(VLOOKUP($A$1&amp;":"&amp;A686,'Finish order'!C:K,6,FALSE()),"")</f>
        <v/>
      </c>
      <c r="C686" s="22" t="str">
        <f aca="false">IFERROR(VLOOKUP(A$1&amp;":"&amp;A686,'Finish order'!$C:$K,9,FALSE()),"")</f>
        <v/>
      </c>
      <c r="D686" s="22" t="str">
        <f aca="false">IFERROR(VLOOKUP(A$1&amp;":"&amp;A686,'Finish order'!$C:$K,7,FALSE()),"")</f>
        <v/>
      </c>
      <c r="E686" s="30" t="str">
        <f aca="false">IFERROR(VLOOKUP($A$1&amp;":"&amp;A686,'Finish order'!C:K,5,FALSE()),"")</f>
        <v/>
      </c>
      <c r="F686" s="22" t="str">
        <f aca="false">IFERROR(VLOOKUP($A$1&amp;":"&amp;A686,'Finish order'!C:K,4,FALSE()),"")</f>
        <v/>
      </c>
      <c r="G686" s="22" t="str">
        <f aca="false" t="array" ref="G686:G686">IFERROR(SMALL(IF($D$2:$D1595=D686,$A$2:$A$911*1.001),1),"")</f>
        <v/>
      </c>
      <c r="H686" s="22" t="str">
        <f aca="false" t="array" ref="H686:H686">IFERROR(SMALL(IF($D$2:$D1595=D686,$A$2:$A$911*1.0001),2),"")</f>
        <v/>
      </c>
      <c r="I686" s="22" t="str">
        <f aca="false" t="array" ref="I686:I686">IFERROR(SMALL(IF($D$2:$D1595=D686,$A$2:$A$911*1.00001),3),"")</f>
        <v/>
      </c>
      <c r="J686" s="22" t="str">
        <f aca="false" t="array" ref="J686:J686">IFERROR(SMALL(IF($D$2:$D1595=D686,$A$2:$A$911*1.000001),4),"")</f>
        <v/>
      </c>
      <c r="K686" s="31" t="str">
        <f aca="false">IF(A686&lt;&gt;"", IF(COUNT(G686:J686)=4, SUM(G686:J686), "No"), "")</f>
        <v>No</v>
      </c>
      <c r="L686" s="31" t="str">
        <f aca="false">IF(A686&lt;&gt;"", IF(COUNT(G686:I686)=3, SUM(G686:I686), "No"), "")</f>
        <v>No</v>
      </c>
      <c r="M686" s="31" t="str">
        <f aca="false">IF(A686&lt;&gt;"", IF(COUNT(G686:H686)=2, SUM(G686:H686), "No"), "")</f>
        <v>No</v>
      </c>
      <c r="N686" s="31" t="str">
        <f aca="false">Table1[[#This Row],[Club]]&amp;":"&amp;Table1[[#Headers],[Male]]</f>
        <v>:Male</v>
      </c>
    </row>
    <row r="687" customFormat="false" ht="15" hidden="false" customHeight="false" outlineLevel="0" collapsed="false">
      <c r="A687" s="22" t="n">
        <v>686</v>
      </c>
      <c r="B687" s="22" t="str">
        <f aca="false">IFERROR(VLOOKUP($A$1&amp;":"&amp;A687,'Finish order'!C:K,6,FALSE()),"")</f>
        <v/>
      </c>
      <c r="C687" s="22" t="str">
        <f aca="false">IFERROR(VLOOKUP(A$1&amp;":"&amp;A687,'Finish order'!$C:$K,9,FALSE()),"")</f>
        <v/>
      </c>
      <c r="D687" s="22" t="str">
        <f aca="false">IFERROR(VLOOKUP(A$1&amp;":"&amp;A687,'Finish order'!$C:$K,7,FALSE()),"")</f>
        <v/>
      </c>
      <c r="E687" s="30" t="str">
        <f aca="false">IFERROR(VLOOKUP($A$1&amp;":"&amp;A687,'Finish order'!C:K,5,FALSE()),"")</f>
        <v/>
      </c>
      <c r="F687" s="22" t="str">
        <f aca="false">IFERROR(VLOOKUP($A$1&amp;":"&amp;A687,'Finish order'!C:K,4,FALSE()),"")</f>
        <v/>
      </c>
      <c r="G687" s="22" t="str">
        <f aca="false" t="array" ref="G687:G687">IFERROR(SMALL(IF($D$2:$D1596=D687,$A$2:$A$911*1.001),1),"")</f>
        <v/>
      </c>
      <c r="H687" s="22" t="str">
        <f aca="false" t="array" ref="H687:H687">IFERROR(SMALL(IF($D$2:$D1596=D687,$A$2:$A$911*1.0001),2),"")</f>
        <v/>
      </c>
      <c r="I687" s="22" t="str">
        <f aca="false" t="array" ref="I687:I687">IFERROR(SMALL(IF($D$2:$D1596=D687,$A$2:$A$911*1.00001),3),"")</f>
        <v/>
      </c>
      <c r="J687" s="22" t="str">
        <f aca="false" t="array" ref="J687:J687">IFERROR(SMALL(IF($D$2:$D1596=D687,$A$2:$A$911*1.000001),4),"")</f>
        <v/>
      </c>
      <c r="K687" s="31" t="str">
        <f aca="false">IF(A687&lt;&gt;"", IF(COUNT(G687:J687)=4, SUM(G687:J687), "No"), "")</f>
        <v>No</v>
      </c>
      <c r="L687" s="31" t="str">
        <f aca="false">IF(A687&lt;&gt;"", IF(COUNT(G687:I687)=3, SUM(G687:I687), "No"), "")</f>
        <v>No</v>
      </c>
      <c r="M687" s="31" t="str">
        <f aca="false">IF(A687&lt;&gt;"", IF(COUNT(G687:H687)=2, SUM(G687:H687), "No"), "")</f>
        <v>No</v>
      </c>
      <c r="N687" s="31" t="str">
        <f aca="false">Table1[[#This Row],[Club]]&amp;":"&amp;Table1[[#Headers],[Male]]</f>
        <v>:Male</v>
      </c>
    </row>
    <row r="688" customFormat="false" ht="15" hidden="false" customHeight="false" outlineLevel="0" collapsed="false">
      <c r="A688" s="22" t="n">
        <v>687</v>
      </c>
      <c r="B688" s="22" t="str">
        <f aca="false">IFERROR(VLOOKUP($A$1&amp;":"&amp;A688,'Finish order'!C:K,6,FALSE()),"")</f>
        <v/>
      </c>
      <c r="C688" s="22" t="str">
        <f aca="false">IFERROR(VLOOKUP(A$1&amp;":"&amp;A688,'Finish order'!$C:$K,9,FALSE()),"")</f>
        <v/>
      </c>
      <c r="D688" s="22" t="str">
        <f aca="false">IFERROR(VLOOKUP(A$1&amp;":"&amp;A688,'Finish order'!$C:$K,7,FALSE()),"")</f>
        <v/>
      </c>
      <c r="E688" s="30" t="str">
        <f aca="false">IFERROR(VLOOKUP($A$1&amp;":"&amp;A688,'Finish order'!C:K,5,FALSE()),"")</f>
        <v/>
      </c>
      <c r="F688" s="22" t="str">
        <f aca="false">IFERROR(VLOOKUP($A$1&amp;":"&amp;A688,'Finish order'!C:K,4,FALSE()),"")</f>
        <v/>
      </c>
      <c r="G688" s="22" t="str">
        <f aca="false" t="array" ref="G688:G688">IFERROR(SMALL(IF($D$2:$D1597=D688,$A$2:$A$911*1.001),1),"")</f>
        <v/>
      </c>
      <c r="H688" s="22" t="str">
        <f aca="false" t="array" ref="H688:H688">IFERROR(SMALL(IF($D$2:$D1597=D688,$A$2:$A$911*1.0001),2),"")</f>
        <v/>
      </c>
      <c r="I688" s="22" t="str">
        <f aca="false" t="array" ref="I688:I688">IFERROR(SMALL(IF($D$2:$D1597=D688,$A$2:$A$911*1.00001),3),"")</f>
        <v/>
      </c>
      <c r="J688" s="22" t="str">
        <f aca="false" t="array" ref="J688:J688">IFERROR(SMALL(IF($D$2:$D1597=D688,$A$2:$A$911*1.000001),4),"")</f>
        <v/>
      </c>
      <c r="K688" s="31" t="str">
        <f aca="false">IF(A688&lt;&gt;"", IF(COUNT(G688:J688)=4, SUM(G688:J688), "No"), "")</f>
        <v>No</v>
      </c>
      <c r="L688" s="31" t="str">
        <f aca="false">IF(A688&lt;&gt;"", IF(COUNT(G688:I688)=3, SUM(G688:I688), "No"), "")</f>
        <v>No</v>
      </c>
      <c r="M688" s="31" t="str">
        <f aca="false">IF(A688&lt;&gt;"", IF(COUNT(G688:H688)=2, SUM(G688:H688), "No"), "")</f>
        <v>No</v>
      </c>
      <c r="N688" s="31" t="str">
        <f aca="false">Table1[[#This Row],[Club]]&amp;":"&amp;Table1[[#Headers],[Male]]</f>
        <v>:Male</v>
      </c>
    </row>
    <row r="689" customFormat="false" ht="15" hidden="false" customHeight="false" outlineLevel="0" collapsed="false">
      <c r="A689" s="22" t="n">
        <v>688</v>
      </c>
      <c r="B689" s="22" t="str">
        <f aca="false">IFERROR(VLOOKUP($A$1&amp;":"&amp;A689,'Finish order'!C:K,6,FALSE()),"")</f>
        <v/>
      </c>
      <c r="C689" s="22" t="str">
        <f aca="false">IFERROR(VLOOKUP(A$1&amp;":"&amp;A689,'Finish order'!$C:$K,9,FALSE()),"")</f>
        <v/>
      </c>
      <c r="D689" s="22" t="str">
        <f aca="false">IFERROR(VLOOKUP(A$1&amp;":"&amp;A689,'Finish order'!$C:$K,7,FALSE()),"")</f>
        <v/>
      </c>
      <c r="E689" s="30" t="str">
        <f aca="false">IFERROR(VLOOKUP($A$1&amp;":"&amp;A689,'Finish order'!C:K,5,FALSE()),"")</f>
        <v/>
      </c>
      <c r="F689" s="22" t="str">
        <f aca="false">IFERROR(VLOOKUP($A$1&amp;":"&amp;A689,'Finish order'!C:K,4,FALSE()),"")</f>
        <v/>
      </c>
      <c r="G689" s="22" t="str">
        <f aca="false" t="array" ref="G689:G689">IFERROR(SMALL(IF($D$2:$D1598=D689,$A$2:$A$911*1.001),1),"")</f>
        <v/>
      </c>
      <c r="H689" s="22" t="str">
        <f aca="false" t="array" ref="H689:H689">IFERROR(SMALL(IF($D$2:$D1598=D689,$A$2:$A$911*1.0001),2),"")</f>
        <v/>
      </c>
      <c r="I689" s="22" t="str">
        <f aca="false" t="array" ref="I689:I689">IFERROR(SMALL(IF($D$2:$D1598=D689,$A$2:$A$911*1.00001),3),"")</f>
        <v/>
      </c>
      <c r="J689" s="22" t="str">
        <f aca="false" t="array" ref="J689:J689">IFERROR(SMALL(IF($D$2:$D1598=D689,$A$2:$A$911*1.000001),4),"")</f>
        <v/>
      </c>
      <c r="K689" s="31" t="str">
        <f aca="false">IF(A689&lt;&gt;"", IF(COUNT(G689:J689)=4, SUM(G689:J689), "No"), "")</f>
        <v>No</v>
      </c>
      <c r="L689" s="31" t="str">
        <f aca="false">IF(A689&lt;&gt;"", IF(COUNT(G689:I689)=3, SUM(G689:I689), "No"), "")</f>
        <v>No</v>
      </c>
      <c r="M689" s="31" t="str">
        <f aca="false">IF(A689&lt;&gt;"", IF(COUNT(G689:H689)=2, SUM(G689:H689), "No"), "")</f>
        <v>No</v>
      </c>
      <c r="N689" s="31" t="str">
        <f aca="false">Table1[[#This Row],[Club]]&amp;":"&amp;Table1[[#Headers],[Male]]</f>
        <v>:Male</v>
      </c>
    </row>
    <row r="690" customFormat="false" ht="15" hidden="false" customHeight="false" outlineLevel="0" collapsed="false">
      <c r="A690" s="22" t="n">
        <v>689</v>
      </c>
      <c r="B690" s="22" t="str">
        <f aca="false">IFERROR(VLOOKUP($A$1&amp;":"&amp;A690,'Finish order'!C:K,6,FALSE()),"")</f>
        <v/>
      </c>
      <c r="C690" s="22" t="str">
        <f aca="false">IFERROR(VLOOKUP(A$1&amp;":"&amp;A690,'Finish order'!$C:$K,9,FALSE()),"")</f>
        <v/>
      </c>
      <c r="D690" s="22" t="str">
        <f aca="false">IFERROR(VLOOKUP(A$1&amp;":"&amp;A690,'Finish order'!$C:$K,7,FALSE()),"")</f>
        <v/>
      </c>
      <c r="E690" s="30" t="str">
        <f aca="false">IFERROR(VLOOKUP($A$1&amp;":"&amp;A690,'Finish order'!C:K,5,FALSE()),"")</f>
        <v/>
      </c>
      <c r="F690" s="22" t="str">
        <f aca="false">IFERROR(VLOOKUP($A$1&amp;":"&amp;A690,'Finish order'!C:K,4,FALSE()),"")</f>
        <v/>
      </c>
      <c r="G690" s="22" t="str">
        <f aca="false" t="array" ref="G690:G690">IFERROR(SMALL(IF($D$2:$D1599=D690,$A$2:$A$911*1.001),1),"")</f>
        <v/>
      </c>
      <c r="H690" s="22" t="str">
        <f aca="false" t="array" ref="H690:H690">IFERROR(SMALL(IF($D$2:$D1599=D690,$A$2:$A$911*1.0001),2),"")</f>
        <v/>
      </c>
      <c r="I690" s="22" t="str">
        <f aca="false" t="array" ref="I690:I690">IFERROR(SMALL(IF($D$2:$D1599=D690,$A$2:$A$911*1.00001),3),"")</f>
        <v/>
      </c>
      <c r="J690" s="22" t="str">
        <f aca="false" t="array" ref="J690:J690">IFERROR(SMALL(IF($D$2:$D1599=D690,$A$2:$A$911*1.000001),4),"")</f>
        <v/>
      </c>
      <c r="K690" s="31" t="str">
        <f aca="false">IF(A690&lt;&gt;"", IF(COUNT(G690:J690)=4, SUM(G690:J690), "No"), "")</f>
        <v>No</v>
      </c>
      <c r="L690" s="31" t="str">
        <f aca="false">IF(A690&lt;&gt;"", IF(COUNT(G690:I690)=3, SUM(G690:I690), "No"), "")</f>
        <v>No</v>
      </c>
      <c r="M690" s="31" t="str">
        <f aca="false">IF(A690&lt;&gt;"", IF(COUNT(G690:H690)=2, SUM(G690:H690), "No"), "")</f>
        <v>No</v>
      </c>
      <c r="N690" s="31" t="str">
        <f aca="false">Table1[[#This Row],[Club]]&amp;":"&amp;Table1[[#Headers],[Male]]</f>
        <v>:Male</v>
      </c>
    </row>
    <row r="691" customFormat="false" ht="15" hidden="false" customHeight="false" outlineLevel="0" collapsed="false">
      <c r="A691" s="22" t="n">
        <v>690</v>
      </c>
      <c r="B691" s="22" t="str">
        <f aca="false">IFERROR(VLOOKUP($A$1&amp;":"&amp;A691,'Finish order'!C:K,6,FALSE()),"")</f>
        <v/>
      </c>
      <c r="C691" s="22" t="str">
        <f aca="false">IFERROR(VLOOKUP(A$1&amp;":"&amp;A691,'Finish order'!$C:$K,9,FALSE()),"")</f>
        <v/>
      </c>
      <c r="D691" s="22" t="str">
        <f aca="false">IFERROR(VLOOKUP(A$1&amp;":"&amp;A691,'Finish order'!$C:$K,7,FALSE()),"")</f>
        <v/>
      </c>
      <c r="E691" s="30" t="str">
        <f aca="false">IFERROR(VLOOKUP($A$1&amp;":"&amp;A691,'Finish order'!C:K,5,FALSE()),"")</f>
        <v/>
      </c>
      <c r="F691" s="22" t="str">
        <f aca="false">IFERROR(VLOOKUP($A$1&amp;":"&amp;A691,'Finish order'!C:K,4,FALSE()),"")</f>
        <v/>
      </c>
      <c r="G691" s="22" t="str">
        <f aca="false" t="array" ref="G691:G691">IFERROR(SMALL(IF($D$2:$D1600=D691,$A$2:$A$911*1.001),1),"")</f>
        <v/>
      </c>
      <c r="H691" s="22" t="str">
        <f aca="false" t="array" ref="H691:H691">IFERROR(SMALL(IF($D$2:$D1600=D691,$A$2:$A$911*1.0001),2),"")</f>
        <v/>
      </c>
      <c r="I691" s="22" t="str">
        <f aca="false" t="array" ref="I691:I691">IFERROR(SMALL(IF($D$2:$D1600=D691,$A$2:$A$911*1.00001),3),"")</f>
        <v/>
      </c>
      <c r="J691" s="22" t="str">
        <f aca="false" t="array" ref="J691:J691">IFERROR(SMALL(IF($D$2:$D1600=D691,$A$2:$A$911*1.000001),4),"")</f>
        <v/>
      </c>
      <c r="K691" s="31" t="str">
        <f aca="false">IF(A691&lt;&gt;"", IF(COUNT(G691:J691)=4, SUM(G691:J691), "No"), "")</f>
        <v>No</v>
      </c>
      <c r="L691" s="31" t="str">
        <f aca="false">IF(A691&lt;&gt;"", IF(COUNT(G691:I691)=3, SUM(G691:I691), "No"), "")</f>
        <v>No</v>
      </c>
      <c r="M691" s="31" t="str">
        <f aca="false">IF(A691&lt;&gt;"", IF(COUNT(G691:H691)=2, SUM(G691:H691), "No"), "")</f>
        <v>No</v>
      </c>
      <c r="N691" s="31" t="str">
        <f aca="false">Table1[[#This Row],[Club]]&amp;":"&amp;Table1[[#Headers],[Male]]</f>
        <v>:Male</v>
      </c>
    </row>
    <row r="692" customFormat="false" ht="15" hidden="false" customHeight="false" outlineLevel="0" collapsed="false">
      <c r="A692" s="22" t="n">
        <v>691</v>
      </c>
      <c r="B692" s="22" t="str">
        <f aca="false">IFERROR(VLOOKUP($A$1&amp;":"&amp;A692,'Finish order'!C:K,6,FALSE()),"")</f>
        <v/>
      </c>
      <c r="C692" s="22" t="str">
        <f aca="false">IFERROR(VLOOKUP(A$1&amp;":"&amp;A692,'Finish order'!$C:$K,9,FALSE()),"")</f>
        <v/>
      </c>
      <c r="D692" s="22" t="str">
        <f aca="false">IFERROR(VLOOKUP(A$1&amp;":"&amp;A692,'Finish order'!$C:$K,7,FALSE()),"")</f>
        <v/>
      </c>
      <c r="E692" s="30" t="str">
        <f aca="false">IFERROR(VLOOKUP($A$1&amp;":"&amp;A692,'Finish order'!C:K,5,FALSE()),"")</f>
        <v/>
      </c>
      <c r="F692" s="22" t="str">
        <f aca="false">IFERROR(VLOOKUP($A$1&amp;":"&amp;A692,'Finish order'!C:K,4,FALSE()),"")</f>
        <v/>
      </c>
      <c r="G692" s="22" t="str">
        <f aca="false" t="array" ref="G692:G692">IFERROR(SMALL(IF($D$2:$D1601=D692,$A$2:$A$911*1.001),1),"")</f>
        <v/>
      </c>
      <c r="H692" s="22" t="str">
        <f aca="false" t="array" ref="H692:H692">IFERROR(SMALL(IF($D$2:$D1601=D692,$A$2:$A$911*1.0001),2),"")</f>
        <v/>
      </c>
      <c r="I692" s="22" t="str">
        <f aca="false" t="array" ref="I692:I692">IFERROR(SMALL(IF($D$2:$D1601=D692,$A$2:$A$911*1.00001),3),"")</f>
        <v/>
      </c>
      <c r="J692" s="22" t="str">
        <f aca="false" t="array" ref="J692:J692">IFERROR(SMALL(IF($D$2:$D1601=D692,$A$2:$A$911*1.000001),4),"")</f>
        <v/>
      </c>
      <c r="K692" s="31" t="str">
        <f aca="false">IF(A692&lt;&gt;"", IF(COUNT(G692:J692)=4, SUM(G692:J692), "No"), "")</f>
        <v>No</v>
      </c>
      <c r="L692" s="31" t="str">
        <f aca="false">IF(A692&lt;&gt;"", IF(COUNT(G692:I692)=3, SUM(G692:I692), "No"), "")</f>
        <v>No</v>
      </c>
      <c r="M692" s="31" t="str">
        <f aca="false">IF(A692&lt;&gt;"", IF(COUNT(G692:H692)=2, SUM(G692:H692), "No"), "")</f>
        <v>No</v>
      </c>
      <c r="N692" s="31" t="str">
        <f aca="false">Table1[[#This Row],[Club]]&amp;":"&amp;Table1[[#Headers],[Male]]</f>
        <v>:Male</v>
      </c>
    </row>
    <row r="693" customFormat="false" ht="15" hidden="false" customHeight="false" outlineLevel="0" collapsed="false">
      <c r="A693" s="22" t="n">
        <v>692</v>
      </c>
      <c r="B693" s="22" t="str">
        <f aca="false">IFERROR(VLOOKUP($A$1&amp;":"&amp;A693,'Finish order'!C:K,6,FALSE()),"")</f>
        <v/>
      </c>
      <c r="C693" s="22" t="str">
        <f aca="false">IFERROR(VLOOKUP(A$1&amp;":"&amp;A693,'Finish order'!$C:$K,9,FALSE()),"")</f>
        <v/>
      </c>
      <c r="D693" s="22" t="str">
        <f aca="false">IFERROR(VLOOKUP(A$1&amp;":"&amp;A693,'Finish order'!$C:$K,7,FALSE()),"")</f>
        <v/>
      </c>
      <c r="E693" s="30" t="str">
        <f aca="false">IFERROR(VLOOKUP($A$1&amp;":"&amp;A693,'Finish order'!C:K,5,FALSE()),"")</f>
        <v/>
      </c>
      <c r="F693" s="22" t="str">
        <f aca="false">IFERROR(VLOOKUP($A$1&amp;":"&amp;A693,'Finish order'!C:K,4,FALSE()),"")</f>
        <v/>
      </c>
      <c r="G693" s="22" t="str">
        <f aca="false" t="array" ref="G693:G693">IFERROR(SMALL(IF($D$2:$D1602=D693,$A$2:$A$911*1.001),1),"")</f>
        <v/>
      </c>
      <c r="H693" s="22" t="str">
        <f aca="false" t="array" ref="H693:H693">IFERROR(SMALL(IF($D$2:$D1602=D693,$A$2:$A$911*1.0001),2),"")</f>
        <v/>
      </c>
      <c r="I693" s="22" t="str">
        <f aca="false" t="array" ref="I693:I693">IFERROR(SMALL(IF($D$2:$D1602=D693,$A$2:$A$911*1.00001),3),"")</f>
        <v/>
      </c>
      <c r="J693" s="22" t="str">
        <f aca="false" t="array" ref="J693:J693">IFERROR(SMALL(IF($D$2:$D1602=D693,$A$2:$A$911*1.000001),4),"")</f>
        <v/>
      </c>
      <c r="K693" s="31" t="str">
        <f aca="false">IF(A693&lt;&gt;"", IF(COUNT(G693:J693)=4, SUM(G693:J693), "No"), "")</f>
        <v>No</v>
      </c>
      <c r="L693" s="31" t="str">
        <f aca="false">IF(A693&lt;&gt;"", IF(COUNT(G693:I693)=3, SUM(G693:I693), "No"), "")</f>
        <v>No</v>
      </c>
      <c r="M693" s="31" t="str">
        <f aca="false">IF(A693&lt;&gt;"", IF(COUNT(G693:H693)=2, SUM(G693:H693), "No"), "")</f>
        <v>No</v>
      </c>
      <c r="N693" s="31" t="str">
        <f aca="false">Table1[[#This Row],[Club]]&amp;":"&amp;Table1[[#Headers],[Male]]</f>
        <v>:Male</v>
      </c>
    </row>
    <row r="694" customFormat="false" ht="15" hidden="false" customHeight="false" outlineLevel="0" collapsed="false">
      <c r="A694" s="22" t="n">
        <v>693</v>
      </c>
      <c r="B694" s="22" t="str">
        <f aca="false">IFERROR(VLOOKUP($A$1&amp;":"&amp;A694,'Finish order'!C:K,6,FALSE()),"")</f>
        <v/>
      </c>
      <c r="C694" s="22" t="str">
        <f aca="false">IFERROR(VLOOKUP(A$1&amp;":"&amp;A694,'Finish order'!$C:$K,9,FALSE()),"")</f>
        <v/>
      </c>
      <c r="D694" s="22" t="str">
        <f aca="false">IFERROR(VLOOKUP(A$1&amp;":"&amp;A694,'Finish order'!$C:$K,7,FALSE()),"")</f>
        <v/>
      </c>
      <c r="E694" s="30" t="str">
        <f aca="false">IFERROR(VLOOKUP($A$1&amp;":"&amp;A694,'Finish order'!C:K,5,FALSE()),"")</f>
        <v/>
      </c>
      <c r="F694" s="22" t="str">
        <f aca="false">IFERROR(VLOOKUP($A$1&amp;":"&amp;A694,'Finish order'!C:K,4,FALSE()),"")</f>
        <v/>
      </c>
      <c r="G694" s="22" t="str">
        <f aca="false" t="array" ref="G694:G694">IFERROR(SMALL(IF($D$2:$D1603=D694,$A$2:$A$911*1.001),1),"")</f>
        <v/>
      </c>
      <c r="H694" s="22" t="str">
        <f aca="false" t="array" ref="H694:H694">IFERROR(SMALL(IF($D$2:$D1603=D694,$A$2:$A$911*1.0001),2),"")</f>
        <v/>
      </c>
      <c r="I694" s="22" t="str">
        <f aca="false" t="array" ref="I694:I694">IFERROR(SMALL(IF($D$2:$D1603=D694,$A$2:$A$911*1.00001),3),"")</f>
        <v/>
      </c>
      <c r="J694" s="22" t="str">
        <f aca="false" t="array" ref="J694:J694">IFERROR(SMALL(IF($D$2:$D1603=D694,$A$2:$A$911*1.000001),4),"")</f>
        <v/>
      </c>
      <c r="K694" s="31" t="str">
        <f aca="false">IF(A694&lt;&gt;"", IF(COUNT(G694:J694)=4, SUM(G694:J694), "No"), "")</f>
        <v>No</v>
      </c>
      <c r="L694" s="31" t="str">
        <f aca="false">IF(A694&lt;&gt;"", IF(COUNT(G694:I694)=3, SUM(G694:I694), "No"), "")</f>
        <v>No</v>
      </c>
      <c r="M694" s="31" t="str">
        <f aca="false">IF(A694&lt;&gt;"", IF(COUNT(G694:H694)=2, SUM(G694:H694), "No"), "")</f>
        <v>No</v>
      </c>
      <c r="N694" s="31" t="str">
        <f aca="false">Table1[[#This Row],[Club]]&amp;":"&amp;Table1[[#Headers],[Male]]</f>
        <v>:Male</v>
      </c>
    </row>
    <row r="695" customFormat="false" ht="15" hidden="false" customHeight="false" outlineLevel="0" collapsed="false">
      <c r="A695" s="22" t="n">
        <v>694</v>
      </c>
      <c r="B695" s="22" t="str">
        <f aca="false">IFERROR(VLOOKUP($A$1&amp;":"&amp;A695,'Finish order'!C:K,6,FALSE()),"")</f>
        <v/>
      </c>
      <c r="C695" s="22" t="str">
        <f aca="false">IFERROR(VLOOKUP(A$1&amp;":"&amp;A695,'Finish order'!$C:$K,9,FALSE()),"")</f>
        <v/>
      </c>
      <c r="D695" s="22" t="str">
        <f aca="false">IFERROR(VLOOKUP(A$1&amp;":"&amp;A695,'Finish order'!$C:$K,7,FALSE()),"")</f>
        <v/>
      </c>
      <c r="E695" s="30" t="str">
        <f aca="false">IFERROR(VLOOKUP($A$1&amp;":"&amp;A695,'Finish order'!C:K,5,FALSE()),"")</f>
        <v/>
      </c>
      <c r="F695" s="22" t="str">
        <f aca="false">IFERROR(VLOOKUP($A$1&amp;":"&amp;A695,'Finish order'!C:K,4,FALSE()),"")</f>
        <v/>
      </c>
      <c r="G695" s="22" t="str">
        <f aca="false" t="array" ref="G695:G695">IFERROR(SMALL(IF($D$2:$D1604=D695,$A$2:$A$911*1.001),1),"")</f>
        <v/>
      </c>
      <c r="H695" s="22" t="str">
        <f aca="false" t="array" ref="H695:H695">IFERROR(SMALL(IF($D$2:$D1604=D695,$A$2:$A$911*1.0001),2),"")</f>
        <v/>
      </c>
      <c r="I695" s="22" t="str">
        <f aca="false" t="array" ref="I695:I695">IFERROR(SMALL(IF($D$2:$D1604=D695,$A$2:$A$911*1.00001),3),"")</f>
        <v/>
      </c>
      <c r="J695" s="22" t="str">
        <f aca="false" t="array" ref="J695:J695">IFERROR(SMALL(IF($D$2:$D1604=D695,$A$2:$A$911*1.000001),4),"")</f>
        <v/>
      </c>
      <c r="K695" s="31" t="str">
        <f aca="false">IF(A695&lt;&gt;"", IF(COUNT(G695:J695)=4, SUM(G695:J695), "No"), "")</f>
        <v>No</v>
      </c>
      <c r="L695" s="31" t="str">
        <f aca="false">IF(A695&lt;&gt;"", IF(COUNT(G695:I695)=3, SUM(G695:I695), "No"), "")</f>
        <v>No</v>
      </c>
      <c r="M695" s="31" t="str">
        <f aca="false">IF(A695&lt;&gt;"", IF(COUNT(G695:H695)=2, SUM(G695:H695), "No"), "")</f>
        <v>No</v>
      </c>
      <c r="N695" s="31" t="str">
        <f aca="false">Table1[[#This Row],[Club]]&amp;":"&amp;Table1[[#Headers],[Male]]</f>
        <v>:Male</v>
      </c>
    </row>
    <row r="696" customFormat="false" ht="15" hidden="false" customHeight="false" outlineLevel="0" collapsed="false">
      <c r="A696" s="22" t="n">
        <v>695</v>
      </c>
      <c r="B696" s="22" t="str">
        <f aca="false">IFERROR(VLOOKUP($A$1&amp;":"&amp;A696,'Finish order'!C:K,6,FALSE()),"")</f>
        <v/>
      </c>
      <c r="C696" s="22" t="str">
        <f aca="false">IFERROR(VLOOKUP(A$1&amp;":"&amp;A696,'Finish order'!$C:$K,9,FALSE()),"")</f>
        <v/>
      </c>
      <c r="D696" s="22" t="str">
        <f aca="false">IFERROR(VLOOKUP(A$1&amp;":"&amp;A696,'Finish order'!$C:$K,7,FALSE()),"")</f>
        <v/>
      </c>
      <c r="E696" s="30" t="str">
        <f aca="false">IFERROR(VLOOKUP($A$1&amp;":"&amp;A696,'Finish order'!C:K,5,FALSE()),"")</f>
        <v/>
      </c>
      <c r="F696" s="22" t="str">
        <f aca="false">IFERROR(VLOOKUP($A$1&amp;":"&amp;A696,'Finish order'!C:K,4,FALSE()),"")</f>
        <v/>
      </c>
      <c r="G696" s="22" t="str">
        <f aca="false" t="array" ref="G696:G696">IFERROR(SMALL(IF($D$2:$D1605=D696,$A$2:$A$911*1.001),1),"")</f>
        <v/>
      </c>
      <c r="H696" s="22" t="str">
        <f aca="false" t="array" ref="H696:H696">IFERROR(SMALL(IF($D$2:$D1605=D696,$A$2:$A$911*1.0001),2),"")</f>
        <v/>
      </c>
      <c r="I696" s="22" t="str">
        <f aca="false" t="array" ref="I696:I696">IFERROR(SMALL(IF($D$2:$D1605=D696,$A$2:$A$911*1.00001),3),"")</f>
        <v/>
      </c>
      <c r="J696" s="22" t="str">
        <f aca="false" t="array" ref="J696:J696">IFERROR(SMALL(IF($D$2:$D1605=D696,$A$2:$A$911*1.000001),4),"")</f>
        <v/>
      </c>
      <c r="K696" s="31" t="str">
        <f aca="false">IF(A696&lt;&gt;"", IF(COUNT(G696:J696)=4, SUM(G696:J696), "No"), "")</f>
        <v>No</v>
      </c>
      <c r="L696" s="31" t="str">
        <f aca="false">IF(A696&lt;&gt;"", IF(COUNT(G696:I696)=3, SUM(G696:I696), "No"), "")</f>
        <v>No</v>
      </c>
      <c r="M696" s="31" t="str">
        <f aca="false">IF(A696&lt;&gt;"", IF(COUNT(G696:H696)=2, SUM(G696:H696), "No"), "")</f>
        <v>No</v>
      </c>
      <c r="N696" s="31" t="str">
        <f aca="false">Table1[[#This Row],[Club]]&amp;":"&amp;Table1[[#Headers],[Male]]</f>
        <v>:Male</v>
      </c>
    </row>
    <row r="697" customFormat="false" ht="15" hidden="false" customHeight="false" outlineLevel="0" collapsed="false">
      <c r="A697" s="22" t="n">
        <v>696</v>
      </c>
      <c r="B697" s="22" t="str">
        <f aca="false">IFERROR(VLOOKUP($A$1&amp;":"&amp;A697,'Finish order'!C:K,6,FALSE()),"")</f>
        <v/>
      </c>
      <c r="C697" s="22" t="str">
        <f aca="false">IFERROR(VLOOKUP(A$1&amp;":"&amp;A697,'Finish order'!$C:$K,9,FALSE()),"")</f>
        <v/>
      </c>
      <c r="D697" s="22" t="str">
        <f aca="false">IFERROR(VLOOKUP(A$1&amp;":"&amp;A697,'Finish order'!$C:$K,7,FALSE()),"")</f>
        <v/>
      </c>
      <c r="E697" s="30" t="str">
        <f aca="false">IFERROR(VLOOKUP($A$1&amp;":"&amp;A697,'Finish order'!C:K,5,FALSE()),"")</f>
        <v/>
      </c>
      <c r="F697" s="22" t="str">
        <f aca="false">IFERROR(VLOOKUP($A$1&amp;":"&amp;A697,'Finish order'!C:K,4,FALSE()),"")</f>
        <v/>
      </c>
      <c r="G697" s="22" t="str">
        <f aca="false" t="array" ref="G697:G697">IFERROR(SMALL(IF($D$2:$D1606=D697,$A$2:$A$911*1.001),1),"")</f>
        <v/>
      </c>
      <c r="H697" s="22" t="str">
        <f aca="false" t="array" ref="H697:H697">IFERROR(SMALL(IF($D$2:$D1606=D697,$A$2:$A$911*1.0001),2),"")</f>
        <v/>
      </c>
      <c r="I697" s="22" t="str">
        <f aca="false" t="array" ref="I697:I697">IFERROR(SMALL(IF($D$2:$D1606=D697,$A$2:$A$911*1.00001),3),"")</f>
        <v/>
      </c>
      <c r="J697" s="22" t="str">
        <f aca="false" t="array" ref="J697:J697">IFERROR(SMALL(IF($D$2:$D1606=D697,$A$2:$A$911*1.000001),4),"")</f>
        <v/>
      </c>
      <c r="K697" s="31" t="str">
        <f aca="false">IF(A697&lt;&gt;"", IF(COUNT(G697:J697)=4, SUM(G697:J697), "No"), "")</f>
        <v>No</v>
      </c>
      <c r="L697" s="31" t="str">
        <f aca="false">IF(A697&lt;&gt;"", IF(COUNT(G697:I697)=3, SUM(G697:I697), "No"), "")</f>
        <v>No</v>
      </c>
      <c r="M697" s="31" t="str">
        <f aca="false">IF(A697&lt;&gt;"", IF(COUNT(G697:H697)=2, SUM(G697:H697), "No"), "")</f>
        <v>No</v>
      </c>
      <c r="N697" s="31" t="str">
        <f aca="false">Table1[[#This Row],[Club]]&amp;":"&amp;Table1[[#Headers],[Male]]</f>
        <v>:Male</v>
      </c>
    </row>
    <row r="698" customFormat="false" ht="15" hidden="false" customHeight="false" outlineLevel="0" collapsed="false">
      <c r="A698" s="22" t="n">
        <v>697</v>
      </c>
      <c r="B698" s="22" t="str">
        <f aca="false">IFERROR(VLOOKUP($A$1&amp;":"&amp;A698,'Finish order'!C:K,6,FALSE()),"")</f>
        <v/>
      </c>
      <c r="C698" s="22" t="str">
        <f aca="false">IFERROR(VLOOKUP(A$1&amp;":"&amp;A698,'Finish order'!$C:$K,9,FALSE()),"")</f>
        <v/>
      </c>
      <c r="D698" s="22" t="str">
        <f aca="false">IFERROR(VLOOKUP(A$1&amp;":"&amp;A698,'Finish order'!$C:$K,7,FALSE()),"")</f>
        <v/>
      </c>
      <c r="E698" s="30" t="str">
        <f aca="false">IFERROR(VLOOKUP($A$1&amp;":"&amp;A698,'Finish order'!C:K,5,FALSE()),"")</f>
        <v/>
      </c>
      <c r="F698" s="22" t="str">
        <f aca="false">IFERROR(VLOOKUP($A$1&amp;":"&amp;A698,'Finish order'!C:K,4,FALSE()),"")</f>
        <v/>
      </c>
      <c r="G698" s="22" t="str">
        <f aca="false" t="array" ref="G698:G698">IFERROR(SMALL(IF($D$2:$D1607=D698,$A$2:$A$911*1.001),1),"")</f>
        <v/>
      </c>
      <c r="H698" s="22" t="str">
        <f aca="false" t="array" ref="H698:H698">IFERROR(SMALL(IF($D$2:$D1607=D698,$A$2:$A$911*1.0001),2),"")</f>
        <v/>
      </c>
      <c r="I698" s="22" t="str">
        <f aca="false" t="array" ref="I698:I698">IFERROR(SMALL(IF($D$2:$D1607=D698,$A$2:$A$911*1.00001),3),"")</f>
        <v/>
      </c>
      <c r="J698" s="22" t="str">
        <f aca="false" t="array" ref="J698:J698">IFERROR(SMALL(IF($D$2:$D1607=D698,$A$2:$A$911*1.000001),4),"")</f>
        <v/>
      </c>
      <c r="K698" s="31" t="str">
        <f aca="false">IF(A698&lt;&gt;"", IF(COUNT(G698:J698)=4, SUM(G698:J698), "No"), "")</f>
        <v>No</v>
      </c>
      <c r="L698" s="31" t="str">
        <f aca="false">IF(A698&lt;&gt;"", IF(COUNT(G698:I698)=3, SUM(G698:I698), "No"), "")</f>
        <v>No</v>
      </c>
      <c r="M698" s="31" t="str">
        <f aca="false">IF(A698&lt;&gt;"", IF(COUNT(G698:H698)=2, SUM(G698:H698), "No"), "")</f>
        <v>No</v>
      </c>
      <c r="N698" s="31" t="str">
        <f aca="false">Table1[[#This Row],[Club]]&amp;":"&amp;Table1[[#Headers],[Male]]</f>
        <v>:Male</v>
      </c>
    </row>
    <row r="699" customFormat="false" ht="15" hidden="false" customHeight="false" outlineLevel="0" collapsed="false">
      <c r="A699" s="22" t="n">
        <v>698</v>
      </c>
      <c r="B699" s="22" t="str">
        <f aca="false">IFERROR(VLOOKUP($A$1&amp;":"&amp;A699,'Finish order'!C:K,6,FALSE()),"")</f>
        <v/>
      </c>
      <c r="C699" s="22" t="str">
        <f aca="false">IFERROR(VLOOKUP(A$1&amp;":"&amp;A699,'Finish order'!$C:$K,9,FALSE()),"")</f>
        <v/>
      </c>
      <c r="D699" s="22" t="str">
        <f aca="false">IFERROR(VLOOKUP(A$1&amp;":"&amp;A699,'Finish order'!$C:$K,7,FALSE()),"")</f>
        <v/>
      </c>
      <c r="E699" s="30" t="str">
        <f aca="false">IFERROR(VLOOKUP($A$1&amp;":"&amp;A699,'Finish order'!C:K,5,FALSE()),"")</f>
        <v/>
      </c>
      <c r="F699" s="22" t="str">
        <f aca="false">IFERROR(VLOOKUP($A$1&amp;":"&amp;A699,'Finish order'!C:K,4,FALSE()),"")</f>
        <v/>
      </c>
      <c r="G699" s="22" t="str">
        <f aca="false" t="array" ref="G699:G699">IFERROR(SMALL(IF($D$2:$D1608=D699,$A$2:$A$911*1.001),1),"")</f>
        <v/>
      </c>
      <c r="H699" s="22" t="str">
        <f aca="false" t="array" ref="H699:H699">IFERROR(SMALL(IF($D$2:$D1608=D699,$A$2:$A$911*1.0001),2),"")</f>
        <v/>
      </c>
      <c r="I699" s="22" t="str">
        <f aca="false" t="array" ref="I699:I699">IFERROR(SMALL(IF($D$2:$D1608=D699,$A$2:$A$911*1.00001),3),"")</f>
        <v/>
      </c>
      <c r="J699" s="22" t="str">
        <f aca="false" t="array" ref="J699:J699">IFERROR(SMALL(IF($D$2:$D1608=D699,$A$2:$A$911*1.000001),4),"")</f>
        <v/>
      </c>
      <c r="K699" s="31" t="str">
        <f aca="false">IF(A699&lt;&gt;"", IF(COUNT(G699:J699)=4, SUM(G699:J699), "No"), "")</f>
        <v>No</v>
      </c>
      <c r="L699" s="31" t="str">
        <f aca="false">IF(A699&lt;&gt;"", IF(COUNT(G699:I699)=3, SUM(G699:I699), "No"), "")</f>
        <v>No</v>
      </c>
      <c r="M699" s="31" t="str">
        <f aca="false">IF(A699&lt;&gt;"", IF(COUNT(G699:H699)=2, SUM(G699:H699), "No"), "")</f>
        <v>No</v>
      </c>
      <c r="N699" s="31" t="str">
        <f aca="false">Table1[[#This Row],[Club]]&amp;":"&amp;Table1[[#Headers],[Male]]</f>
        <v>:Male</v>
      </c>
    </row>
    <row r="700" customFormat="false" ht="15" hidden="false" customHeight="false" outlineLevel="0" collapsed="false">
      <c r="A700" s="22" t="n">
        <v>699</v>
      </c>
      <c r="B700" s="22" t="str">
        <f aca="false">IFERROR(VLOOKUP($A$1&amp;":"&amp;A700,'Finish order'!C:K,6,FALSE()),"")</f>
        <v/>
      </c>
      <c r="C700" s="22" t="str">
        <f aca="false">IFERROR(VLOOKUP(A$1&amp;":"&amp;A700,'Finish order'!$C:$K,9,FALSE()),"")</f>
        <v/>
      </c>
      <c r="D700" s="22" t="str">
        <f aca="false">IFERROR(VLOOKUP(A$1&amp;":"&amp;A700,'Finish order'!$C:$K,7,FALSE()),"")</f>
        <v/>
      </c>
      <c r="E700" s="30" t="str">
        <f aca="false">IFERROR(VLOOKUP($A$1&amp;":"&amp;A700,'Finish order'!C:K,5,FALSE()),"")</f>
        <v/>
      </c>
      <c r="F700" s="22" t="str">
        <f aca="false">IFERROR(VLOOKUP($A$1&amp;":"&amp;A700,'Finish order'!C:K,4,FALSE()),"")</f>
        <v/>
      </c>
      <c r="G700" s="22" t="str">
        <f aca="false" t="array" ref="G700:G700">IFERROR(SMALL(IF($D$2:$D1609=D700,$A$2:$A$911*1.001),1),"")</f>
        <v/>
      </c>
      <c r="H700" s="22" t="str">
        <f aca="false" t="array" ref="H700:H700">IFERROR(SMALL(IF($D$2:$D1609=D700,$A$2:$A$911*1.0001),2),"")</f>
        <v/>
      </c>
      <c r="I700" s="22" t="str">
        <f aca="false" t="array" ref="I700:I700">IFERROR(SMALL(IF($D$2:$D1609=D700,$A$2:$A$911*1.00001),3),"")</f>
        <v/>
      </c>
      <c r="J700" s="22" t="str">
        <f aca="false" t="array" ref="J700:J700">IFERROR(SMALL(IF($D$2:$D1609=D700,$A$2:$A$911*1.000001),4),"")</f>
        <v/>
      </c>
      <c r="K700" s="31" t="str">
        <f aca="false">IF(A700&lt;&gt;"", IF(COUNT(G700:J700)=4, SUM(G700:J700), "No"), "")</f>
        <v>No</v>
      </c>
      <c r="L700" s="31" t="str">
        <f aca="false">IF(A700&lt;&gt;"", IF(COUNT(G700:I700)=3, SUM(G700:I700), "No"), "")</f>
        <v>No</v>
      </c>
      <c r="M700" s="31" t="str">
        <f aca="false">IF(A700&lt;&gt;"", IF(COUNT(G700:H700)=2, SUM(G700:H700), "No"), "")</f>
        <v>No</v>
      </c>
      <c r="N700" s="31" t="str">
        <f aca="false">Table1[[#This Row],[Club]]&amp;":"&amp;Table1[[#Headers],[Male]]</f>
        <v>:Male</v>
      </c>
    </row>
    <row r="701" customFormat="false" ht="15" hidden="false" customHeight="false" outlineLevel="0" collapsed="false">
      <c r="A701" s="22" t="n">
        <v>700</v>
      </c>
      <c r="B701" s="22" t="str">
        <f aca="false">IFERROR(VLOOKUP($A$1&amp;":"&amp;A701,'Finish order'!C:K,6,FALSE()),"")</f>
        <v/>
      </c>
      <c r="C701" s="22" t="str">
        <f aca="false">IFERROR(VLOOKUP(A$1&amp;":"&amp;A701,'Finish order'!$C:$K,9,FALSE()),"")</f>
        <v/>
      </c>
      <c r="D701" s="22" t="str">
        <f aca="false">IFERROR(VLOOKUP(A$1&amp;":"&amp;A701,'Finish order'!$C:$K,7,FALSE()),"")</f>
        <v/>
      </c>
      <c r="E701" s="30" t="str">
        <f aca="false">IFERROR(VLOOKUP($A$1&amp;":"&amp;A701,'Finish order'!C:K,5,FALSE()),"")</f>
        <v/>
      </c>
      <c r="F701" s="22" t="str">
        <f aca="false">IFERROR(VLOOKUP($A$1&amp;":"&amp;A701,'Finish order'!C:K,4,FALSE()),"")</f>
        <v/>
      </c>
      <c r="G701" s="22" t="str">
        <f aca="false" t="array" ref="G701:G701">IFERROR(SMALL(IF($D$2:$D1610=D701,$A$2:$A$911*1.001),1),"")</f>
        <v/>
      </c>
      <c r="H701" s="22" t="str">
        <f aca="false" t="array" ref="H701:H701">IFERROR(SMALL(IF($D$2:$D1610=D701,$A$2:$A$911*1.0001),2),"")</f>
        <v/>
      </c>
      <c r="I701" s="22" t="str">
        <f aca="false" t="array" ref="I701:I701">IFERROR(SMALL(IF($D$2:$D1610=D701,$A$2:$A$911*1.00001),3),"")</f>
        <v/>
      </c>
      <c r="J701" s="22" t="str">
        <f aca="false" t="array" ref="J701:J701">IFERROR(SMALL(IF($D$2:$D1610=D701,$A$2:$A$911*1.000001),4),"")</f>
        <v/>
      </c>
      <c r="K701" s="31" t="str">
        <f aca="false">IF(A701&lt;&gt;"", IF(COUNT(G701:J701)=4, SUM(G701:J701), "No"), "")</f>
        <v>No</v>
      </c>
      <c r="L701" s="31" t="str">
        <f aca="false">IF(A701&lt;&gt;"", IF(COUNT(G701:I701)=3, SUM(G701:I701), "No"), "")</f>
        <v>No</v>
      </c>
      <c r="M701" s="31" t="str">
        <f aca="false">IF(A701&lt;&gt;"", IF(COUNT(G701:H701)=2, SUM(G701:H701), "No"), "")</f>
        <v>No</v>
      </c>
      <c r="N701" s="31" t="str">
        <f aca="false">Table1[[#This Row],[Club]]&amp;":"&amp;Table1[[#Headers],[Male]]</f>
        <v>:Male</v>
      </c>
    </row>
    <row r="702" customFormat="false" ht="15" hidden="false" customHeight="false" outlineLevel="0" collapsed="false">
      <c r="A702" s="22" t="n">
        <v>701</v>
      </c>
      <c r="B702" s="22" t="str">
        <f aca="false">IFERROR(VLOOKUP($A$1&amp;":"&amp;A702,'Finish order'!C:K,6,FALSE()),"")</f>
        <v/>
      </c>
      <c r="C702" s="22" t="str">
        <f aca="false">IFERROR(VLOOKUP(A$1&amp;":"&amp;A702,'Finish order'!$C:$K,9,FALSE()),"")</f>
        <v/>
      </c>
      <c r="D702" s="22" t="str">
        <f aca="false">IFERROR(VLOOKUP(A$1&amp;":"&amp;A702,'Finish order'!$C:$K,7,FALSE()),"")</f>
        <v/>
      </c>
      <c r="E702" s="30" t="str">
        <f aca="false">IFERROR(VLOOKUP($A$1&amp;":"&amp;A702,'Finish order'!C:K,5,FALSE()),"")</f>
        <v/>
      </c>
      <c r="F702" s="22" t="str">
        <f aca="false">IFERROR(VLOOKUP($A$1&amp;":"&amp;A702,'Finish order'!C:K,4,FALSE()),"")</f>
        <v/>
      </c>
      <c r="G702" s="22" t="str">
        <f aca="false" t="array" ref="G702:G702">IFERROR(SMALL(IF($D$2:$D1611=D702,$A$2:$A$911*1.001),1),"")</f>
        <v/>
      </c>
      <c r="H702" s="22" t="str">
        <f aca="false" t="array" ref="H702:H702">IFERROR(SMALL(IF($D$2:$D1611=D702,$A$2:$A$911*1.0001),2),"")</f>
        <v/>
      </c>
      <c r="I702" s="22" t="str">
        <f aca="false" t="array" ref="I702:I702">IFERROR(SMALL(IF($D$2:$D1611=D702,$A$2:$A$911*1.00001),3),"")</f>
        <v/>
      </c>
      <c r="J702" s="22" t="str">
        <f aca="false" t="array" ref="J702:J702">IFERROR(SMALL(IF($D$2:$D1611=D702,$A$2:$A$911*1.000001),4),"")</f>
        <v/>
      </c>
      <c r="K702" s="31" t="str">
        <f aca="false">IF(A702&lt;&gt;"", IF(COUNT(G702:J702)=4, SUM(G702:J702), "No"), "")</f>
        <v>No</v>
      </c>
      <c r="L702" s="31" t="str">
        <f aca="false">IF(A702&lt;&gt;"", IF(COUNT(G702:I702)=3, SUM(G702:I702), "No"), "")</f>
        <v>No</v>
      </c>
      <c r="M702" s="31" t="str">
        <f aca="false">IF(A702&lt;&gt;"", IF(COUNT(G702:H702)=2, SUM(G702:H702), "No"), "")</f>
        <v>No</v>
      </c>
      <c r="N702" s="31" t="str">
        <f aca="false">Table1[[#This Row],[Club]]&amp;":"&amp;Table1[[#Headers],[Male]]</f>
        <v>:Male</v>
      </c>
    </row>
    <row r="703" customFormat="false" ht="15" hidden="false" customHeight="false" outlineLevel="0" collapsed="false">
      <c r="A703" s="22" t="n">
        <v>702</v>
      </c>
      <c r="B703" s="22" t="str">
        <f aca="false">IFERROR(VLOOKUP($A$1&amp;":"&amp;A703,'Finish order'!C:K,6,FALSE()),"")</f>
        <v/>
      </c>
      <c r="C703" s="22" t="str">
        <f aca="false">IFERROR(VLOOKUP(A$1&amp;":"&amp;A703,'Finish order'!$C:$K,9,FALSE()),"")</f>
        <v/>
      </c>
      <c r="D703" s="22" t="str">
        <f aca="false">IFERROR(VLOOKUP(A$1&amp;":"&amp;A703,'Finish order'!$C:$K,7,FALSE()),"")</f>
        <v/>
      </c>
      <c r="E703" s="30" t="str">
        <f aca="false">IFERROR(VLOOKUP($A$1&amp;":"&amp;A703,'Finish order'!C:K,5,FALSE()),"")</f>
        <v/>
      </c>
      <c r="F703" s="22" t="str">
        <f aca="false">IFERROR(VLOOKUP($A$1&amp;":"&amp;A703,'Finish order'!C:K,4,FALSE()),"")</f>
        <v/>
      </c>
      <c r="G703" s="22" t="str">
        <f aca="false" t="array" ref="G703:G703">IFERROR(SMALL(IF($D$2:$D1612=D703,$A$2:$A$911*1.001),1),"")</f>
        <v/>
      </c>
      <c r="H703" s="22" t="str">
        <f aca="false" t="array" ref="H703:H703">IFERROR(SMALL(IF($D$2:$D1612=D703,$A$2:$A$911*1.0001),2),"")</f>
        <v/>
      </c>
      <c r="I703" s="22" t="str">
        <f aca="false" t="array" ref="I703:I703">IFERROR(SMALL(IF($D$2:$D1612=D703,$A$2:$A$911*1.00001),3),"")</f>
        <v/>
      </c>
      <c r="J703" s="22" t="str">
        <f aca="false" t="array" ref="J703:J703">IFERROR(SMALL(IF($D$2:$D1612=D703,$A$2:$A$911*1.000001),4),"")</f>
        <v/>
      </c>
      <c r="K703" s="31" t="str">
        <f aca="false">IF(A703&lt;&gt;"", IF(COUNT(G703:J703)=4, SUM(G703:J703), "No"), "")</f>
        <v>No</v>
      </c>
      <c r="L703" s="31" t="str">
        <f aca="false">IF(A703&lt;&gt;"", IF(COUNT(G703:I703)=3, SUM(G703:I703), "No"), "")</f>
        <v>No</v>
      </c>
      <c r="M703" s="31" t="str">
        <f aca="false">IF(A703&lt;&gt;"", IF(COUNT(G703:H703)=2, SUM(G703:H703), "No"), "")</f>
        <v>No</v>
      </c>
      <c r="N703" s="31" t="str">
        <f aca="false">Table1[[#This Row],[Club]]&amp;":"&amp;Table1[[#Headers],[Male]]</f>
        <v>:Male</v>
      </c>
    </row>
    <row r="704" customFormat="false" ht="15" hidden="false" customHeight="false" outlineLevel="0" collapsed="false">
      <c r="A704" s="22" t="n">
        <v>703</v>
      </c>
      <c r="B704" s="22" t="str">
        <f aca="false">IFERROR(VLOOKUP($A$1&amp;":"&amp;A704,'Finish order'!C:K,6,FALSE()),"")</f>
        <v/>
      </c>
      <c r="C704" s="22" t="str">
        <f aca="false">IFERROR(VLOOKUP(A$1&amp;":"&amp;A704,'Finish order'!$C:$K,9,FALSE()),"")</f>
        <v/>
      </c>
      <c r="D704" s="22" t="str">
        <f aca="false">IFERROR(VLOOKUP(A$1&amp;":"&amp;A704,'Finish order'!$C:$K,7,FALSE()),"")</f>
        <v/>
      </c>
      <c r="E704" s="30" t="str">
        <f aca="false">IFERROR(VLOOKUP($A$1&amp;":"&amp;A704,'Finish order'!C:K,5,FALSE()),"")</f>
        <v/>
      </c>
      <c r="F704" s="22" t="str">
        <f aca="false">IFERROR(VLOOKUP($A$1&amp;":"&amp;A704,'Finish order'!C:K,4,FALSE()),"")</f>
        <v/>
      </c>
      <c r="G704" s="22" t="str">
        <f aca="false" t="array" ref="G704:G704">IFERROR(SMALL(IF($D$2:$D1613=D704,$A$2:$A$911*1.001),1),"")</f>
        <v/>
      </c>
      <c r="H704" s="22" t="str">
        <f aca="false" t="array" ref="H704:H704">IFERROR(SMALL(IF($D$2:$D1613=D704,$A$2:$A$911*1.0001),2),"")</f>
        <v/>
      </c>
      <c r="I704" s="22" t="str">
        <f aca="false" t="array" ref="I704:I704">IFERROR(SMALL(IF($D$2:$D1613=D704,$A$2:$A$911*1.00001),3),"")</f>
        <v/>
      </c>
      <c r="J704" s="22" t="str">
        <f aca="false" t="array" ref="J704:J704">IFERROR(SMALL(IF($D$2:$D1613=D704,$A$2:$A$911*1.000001),4),"")</f>
        <v/>
      </c>
      <c r="K704" s="31" t="str">
        <f aca="false">IF(A704&lt;&gt;"", IF(COUNT(G704:J704)=4, SUM(G704:J704), "No"), "")</f>
        <v>No</v>
      </c>
      <c r="L704" s="31" t="str">
        <f aca="false">IF(A704&lt;&gt;"", IF(COUNT(G704:I704)=3, SUM(G704:I704), "No"), "")</f>
        <v>No</v>
      </c>
      <c r="M704" s="31" t="str">
        <f aca="false">IF(A704&lt;&gt;"", IF(COUNT(G704:H704)=2, SUM(G704:H704), "No"), "")</f>
        <v>No</v>
      </c>
      <c r="N704" s="31" t="str">
        <f aca="false">Table1[[#This Row],[Club]]&amp;":"&amp;Table1[[#Headers],[Male]]</f>
        <v>:Male</v>
      </c>
    </row>
    <row r="705" customFormat="false" ht="15" hidden="false" customHeight="false" outlineLevel="0" collapsed="false">
      <c r="A705" s="22" t="n">
        <v>704</v>
      </c>
      <c r="B705" s="22" t="str">
        <f aca="false">IFERROR(VLOOKUP($A$1&amp;":"&amp;A705,'Finish order'!C:K,6,FALSE()),"")</f>
        <v/>
      </c>
      <c r="C705" s="22" t="str">
        <f aca="false">IFERROR(VLOOKUP(A$1&amp;":"&amp;A705,'Finish order'!$C:$K,9,FALSE()),"")</f>
        <v/>
      </c>
      <c r="D705" s="22" t="str">
        <f aca="false">IFERROR(VLOOKUP(A$1&amp;":"&amp;A705,'Finish order'!$C:$K,7,FALSE()),"")</f>
        <v/>
      </c>
      <c r="E705" s="30" t="str">
        <f aca="false">IFERROR(VLOOKUP($A$1&amp;":"&amp;A705,'Finish order'!C:K,5,FALSE()),"")</f>
        <v/>
      </c>
      <c r="F705" s="22" t="str">
        <f aca="false">IFERROR(VLOOKUP($A$1&amp;":"&amp;A705,'Finish order'!C:K,4,FALSE()),"")</f>
        <v/>
      </c>
      <c r="G705" s="22" t="str">
        <f aca="false" t="array" ref="G705:G705">IFERROR(SMALL(IF($D$2:$D1614=D705,$A$2:$A$911*1.001),1),"")</f>
        <v/>
      </c>
      <c r="H705" s="22" t="str">
        <f aca="false" t="array" ref="H705:H705">IFERROR(SMALL(IF($D$2:$D1614=D705,$A$2:$A$911*1.0001),2),"")</f>
        <v/>
      </c>
      <c r="I705" s="22" t="str">
        <f aca="false" t="array" ref="I705:I705">IFERROR(SMALL(IF($D$2:$D1614=D705,$A$2:$A$911*1.00001),3),"")</f>
        <v/>
      </c>
      <c r="J705" s="22" t="str">
        <f aca="false" t="array" ref="J705:J705">IFERROR(SMALL(IF($D$2:$D1614=D705,$A$2:$A$911*1.000001),4),"")</f>
        <v/>
      </c>
      <c r="K705" s="31" t="str">
        <f aca="false">IF(A705&lt;&gt;"", IF(COUNT(G705:J705)=4, SUM(G705:J705), "No"), "")</f>
        <v>No</v>
      </c>
      <c r="L705" s="31" t="str">
        <f aca="false">IF(A705&lt;&gt;"", IF(COUNT(G705:I705)=3, SUM(G705:I705), "No"), "")</f>
        <v>No</v>
      </c>
      <c r="M705" s="31" t="str">
        <f aca="false">IF(A705&lt;&gt;"", IF(COUNT(G705:H705)=2, SUM(G705:H705), "No"), "")</f>
        <v>No</v>
      </c>
      <c r="N705" s="31" t="str">
        <f aca="false">Table1[[#This Row],[Club]]&amp;":"&amp;Table1[[#Headers],[Male]]</f>
        <v>:Male</v>
      </c>
    </row>
    <row r="706" customFormat="false" ht="15" hidden="false" customHeight="false" outlineLevel="0" collapsed="false">
      <c r="A706" s="22" t="n">
        <v>705</v>
      </c>
      <c r="B706" s="22" t="str">
        <f aca="false">IFERROR(VLOOKUP($A$1&amp;":"&amp;A706,'Finish order'!C:K,6,FALSE()),"")</f>
        <v/>
      </c>
      <c r="C706" s="22" t="str">
        <f aca="false">IFERROR(VLOOKUP(A$1&amp;":"&amp;A706,'Finish order'!$C:$K,9,FALSE()),"")</f>
        <v/>
      </c>
      <c r="D706" s="22" t="str">
        <f aca="false">IFERROR(VLOOKUP(A$1&amp;":"&amp;A706,'Finish order'!$C:$K,7,FALSE()),"")</f>
        <v/>
      </c>
      <c r="E706" s="30" t="str">
        <f aca="false">IFERROR(VLOOKUP($A$1&amp;":"&amp;A706,'Finish order'!C:K,5,FALSE()),"")</f>
        <v/>
      </c>
      <c r="F706" s="22" t="str">
        <f aca="false">IFERROR(VLOOKUP($A$1&amp;":"&amp;A706,'Finish order'!C:K,4,FALSE()),"")</f>
        <v/>
      </c>
      <c r="G706" s="22" t="str">
        <f aca="false" t="array" ref="G706:G706">IFERROR(SMALL(IF($D$2:$D1615=D706,$A$2:$A$911*1.001),1),"")</f>
        <v/>
      </c>
      <c r="H706" s="22" t="str">
        <f aca="false" t="array" ref="H706:H706">IFERROR(SMALL(IF($D$2:$D1615=D706,$A$2:$A$911*1.0001),2),"")</f>
        <v/>
      </c>
      <c r="I706" s="22" t="str">
        <f aca="false" t="array" ref="I706:I706">IFERROR(SMALL(IF($D$2:$D1615=D706,$A$2:$A$911*1.00001),3),"")</f>
        <v/>
      </c>
      <c r="J706" s="22" t="str">
        <f aca="false" t="array" ref="J706:J706">IFERROR(SMALL(IF($D$2:$D1615=D706,$A$2:$A$911*1.000001),4),"")</f>
        <v/>
      </c>
      <c r="K706" s="31" t="str">
        <f aca="false">IF(A706&lt;&gt;"", IF(COUNT(G706:J706)=4, SUM(G706:J706), "No"), "")</f>
        <v>No</v>
      </c>
      <c r="L706" s="31" t="str">
        <f aca="false">IF(A706&lt;&gt;"", IF(COUNT(G706:I706)=3, SUM(G706:I706), "No"), "")</f>
        <v>No</v>
      </c>
      <c r="M706" s="31" t="str">
        <f aca="false">IF(A706&lt;&gt;"", IF(COUNT(G706:H706)=2, SUM(G706:H706), "No"), "")</f>
        <v>No</v>
      </c>
      <c r="N706" s="31" t="str">
        <f aca="false">Table1[[#This Row],[Club]]&amp;":"&amp;Table1[[#Headers],[Male]]</f>
        <v>:Male</v>
      </c>
    </row>
    <row r="707" customFormat="false" ht="15" hidden="false" customHeight="false" outlineLevel="0" collapsed="false">
      <c r="A707" s="22" t="n">
        <v>706</v>
      </c>
      <c r="B707" s="22" t="str">
        <f aca="false">IFERROR(VLOOKUP($A$1&amp;":"&amp;A707,'Finish order'!C:K,6,FALSE()),"")</f>
        <v/>
      </c>
      <c r="C707" s="22" t="str">
        <f aca="false">IFERROR(VLOOKUP(A$1&amp;":"&amp;A707,'Finish order'!$C:$K,9,FALSE()),"")</f>
        <v/>
      </c>
      <c r="D707" s="22" t="str">
        <f aca="false">IFERROR(VLOOKUP(A$1&amp;":"&amp;A707,'Finish order'!$C:$K,7,FALSE()),"")</f>
        <v/>
      </c>
      <c r="E707" s="30" t="str">
        <f aca="false">IFERROR(VLOOKUP($A$1&amp;":"&amp;A707,'Finish order'!C:K,5,FALSE()),"")</f>
        <v/>
      </c>
      <c r="F707" s="22" t="str">
        <f aca="false">IFERROR(VLOOKUP($A$1&amp;":"&amp;A707,'Finish order'!C:K,4,FALSE()),"")</f>
        <v/>
      </c>
      <c r="G707" s="22" t="str">
        <f aca="false" t="array" ref="G707:G707">IFERROR(SMALL(IF($D$2:$D1616=D707,$A$2:$A$911*1.001),1),"")</f>
        <v/>
      </c>
      <c r="H707" s="22" t="str">
        <f aca="false" t="array" ref="H707:H707">IFERROR(SMALL(IF($D$2:$D1616=D707,$A$2:$A$911*1.0001),2),"")</f>
        <v/>
      </c>
      <c r="I707" s="22" t="str">
        <f aca="false" t="array" ref="I707:I707">IFERROR(SMALL(IF($D$2:$D1616=D707,$A$2:$A$911*1.00001),3),"")</f>
        <v/>
      </c>
      <c r="J707" s="22" t="str">
        <f aca="false" t="array" ref="J707:J707">IFERROR(SMALL(IF($D$2:$D1616=D707,$A$2:$A$911*1.000001),4),"")</f>
        <v/>
      </c>
      <c r="K707" s="31" t="str">
        <f aca="false">IF(A707&lt;&gt;"", IF(COUNT(G707:J707)=4, SUM(G707:J707), "No"), "")</f>
        <v>No</v>
      </c>
      <c r="L707" s="31" t="str">
        <f aca="false">IF(A707&lt;&gt;"", IF(COUNT(G707:I707)=3, SUM(G707:I707), "No"), "")</f>
        <v>No</v>
      </c>
      <c r="M707" s="31" t="str">
        <f aca="false">IF(A707&lt;&gt;"", IF(COUNT(G707:H707)=2, SUM(G707:H707), "No"), "")</f>
        <v>No</v>
      </c>
      <c r="N707" s="31" t="str">
        <f aca="false">Table1[[#This Row],[Club]]&amp;":"&amp;Table1[[#Headers],[Male]]</f>
        <v>:Male</v>
      </c>
    </row>
    <row r="708" customFormat="false" ht="15" hidden="false" customHeight="false" outlineLevel="0" collapsed="false">
      <c r="A708" s="22" t="n">
        <v>707</v>
      </c>
      <c r="B708" s="22" t="str">
        <f aca="false">IFERROR(VLOOKUP($A$1&amp;":"&amp;A708,'Finish order'!C:K,6,FALSE()),"")</f>
        <v/>
      </c>
      <c r="C708" s="22" t="str">
        <f aca="false">IFERROR(VLOOKUP(A$1&amp;":"&amp;A708,'Finish order'!$C:$K,9,FALSE()),"")</f>
        <v/>
      </c>
      <c r="D708" s="22" t="str">
        <f aca="false">IFERROR(VLOOKUP(A$1&amp;":"&amp;A708,'Finish order'!$C:$K,7,FALSE()),"")</f>
        <v/>
      </c>
      <c r="E708" s="30" t="str">
        <f aca="false">IFERROR(VLOOKUP($A$1&amp;":"&amp;A708,'Finish order'!C:K,5,FALSE()),"")</f>
        <v/>
      </c>
      <c r="F708" s="22" t="str">
        <f aca="false">IFERROR(VLOOKUP($A$1&amp;":"&amp;A708,'Finish order'!C:K,4,FALSE()),"")</f>
        <v/>
      </c>
      <c r="G708" s="22" t="str">
        <f aca="false" t="array" ref="G708:G708">IFERROR(SMALL(IF($D$2:$D1617=D708,$A$2:$A$911*1.001),1),"")</f>
        <v/>
      </c>
      <c r="H708" s="22" t="str">
        <f aca="false" t="array" ref="H708:H708">IFERROR(SMALL(IF($D$2:$D1617=D708,$A$2:$A$911*1.0001),2),"")</f>
        <v/>
      </c>
      <c r="I708" s="22" t="str">
        <f aca="false" t="array" ref="I708:I708">IFERROR(SMALL(IF($D$2:$D1617=D708,$A$2:$A$911*1.00001),3),"")</f>
        <v/>
      </c>
      <c r="J708" s="22" t="str">
        <f aca="false" t="array" ref="J708:J708">IFERROR(SMALL(IF($D$2:$D1617=D708,$A$2:$A$911*1.000001),4),"")</f>
        <v/>
      </c>
      <c r="K708" s="31" t="str">
        <f aca="false">IF(A708&lt;&gt;"", IF(COUNT(G708:J708)=4, SUM(G708:J708), "No"), "")</f>
        <v>No</v>
      </c>
      <c r="L708" s="31" t="str">
        <f aca="false">IF(A708&lt;&gt;"", IF(COUNT(G708:I708)=3, SUM(G708:I708), "No"), "")</f>
        <v>No</v>
      </c>
      <c r="M708" s="31" t="str">
        <f aca="false">IF(A708&lt;&gt;"", IF(COUNT(G708:H708)=2, SUM(G708:H708), "No"), "")</f>
        <v>No</v>
      </c>
      <c r="N708" s="31" t="str">
        <f aca="false">Table1[[#This Row],[Club]]&amp;":"&amp;Table1[[#Headers],[Male]]</f>
        <v>:Male</v>
      </c>
    </row>
    <row r="709" customFormat="false" ht="15" hidden="false" customHeight="false" outlineLevel="0" collapsed="false">
      <c r="A709" s="22" t="n">
        <v>708</v>
      </c>
      <c r="B709" s="22" t="str">
        <f aca="false">IFERROR(VLOOKUP($A$1&amp;":"&amp;A709,'Finish order'!C:K,6,FALSE()),"")</f>
        <v/>
      </c>
      <c r="C709" s="22" t="str">
        <f aca="false">IFERROR(VLOOKUP(A$1&amp;":"&amp;A709,'Finish order'!$C:$K,9,FALSE()),"")</f>
        <v/>
      </c>
      <c r="D709" s="22" t="str">
        <f aca="false">IFERROR(VLOOKUP(A$1&amp;":"&amp;A709,'Finish order'!$C:$K,7,FALSE()),"")</f>
        <v/>
      </c>
      <c r="E709" s="30" t="str">
        <f aca="false">IFERROR(VLOOKUP($A$1&amp;":"&amp;A709,'Finish order'!C:K,5,FALSE()),"")</f>
        <v/>
      </c>
      <c r="F709" s="22" t="str">
        <f aca="false">IFERROR(VLOOKUP($A$1&amp;":"&amp;A709,'Finish order'!C:K,4,FALSE()),"")</f>
        <v/>
      </c>
      <c r="G709" s="22" t="str">
        <f aca="false" t="array" ref="G709:G709">IFERROR(SMALL(IF($D$2:$D1618=D709,$A$2:$A$911*1.001),1),"")</f>
        <v/>
      </c>
      <c r="H709" s="22" t="str">
        <f aca="false" t="array" ref="H709:H709">IFERROR(SMALL(IF($D$2:$D1618=D709,$A$2:$A$911*1.0001),2),"")</f>
        <v/>
      </c>
      <c r="I709" s="22" t="str">
        <f aca="false" t="array" ref="I709:I709">IFERROR(SMALL(IF($D$2:$D1618=D709,$A$2:$A$911*1.00001),3),"")</f>
        <v/>
      </c>
      <c r="J709" s="22" t="str">
        <f aca="false" t="array" ref="J709:J709">IFERROR(SMALL(IF($D$2:$D1618=D709,$A$2:$A$911*1.000001),4),"")</f>
        <v/>
      </c>
      <c r="K709" s="31" t="str">
        <f aca="false">IF(A709&lt;&gt;"", IF(COUNT(G709:J709)=4, SUM(G709:J709), "No"), "")</f>
        <v>No</v>
      </c>
      <c r="L709" s="31" t="str">
        <f aca="false">IF(A709&lt;&gt;"", IF(COUNT(G709:I709)=3, SUM(G709:I709), "No"), "")</f>
        <v>No</v>
      </c>
      <c r="M709" s="31" t="str">
        <f aca="false">IF(A709&lt;&gt;"", IF(COUNT(G709:H709)=2, SUM(G709:H709), "No"), "")</f>
        <v>No</v>
      </c>
      <c r="N709" s="31" t="str">
        <f aca="false">Table1[[#This Row],[Club]]&amp;":"&amp;Table1[[#Headers],[Male]]</f>
        <v>:Male</v>
      </c>
    </row>
    <row r="710" customFormat="false" ht="15" hidden="false" customHeight="false" outlineLevel="0" collapsed="false">
      <c r="A710" s="22" t="n">
        <v>709</v>
      </c>
      <c r="B710" s="22" t="str">
        <f aca="false">IFERROR(VLOOKUP($A$1&amp;":"&amp;A710,'Finish order'!C:K,6,FALSE()),"")</f>
        <v/>
      </c>
      <c r="C710" s="22" t="str">
        <f aca="false">IFERROR(VLOOKUP(A$1&amp;":"&amp;A710,'Finish order'!$C:$K,9,FALSE()),"")</f>
        <v/>
      </c>
      <c r="D710" s="22" t="str">
        <f aca="false">IFERROR(VLOOKUP(A$1&amp;":"&amp;A710,'Finish order'!$C:$K,7,FALSE()),"")</f>
        <v/>
      </c>
      <c r="E710" s="30" t="str">
        <f aca="false">IFERROR(VLOOKUP($A$1&amp;":"&amp;A710,'Finish order'!C:K,5,FALSE()),"")</f>
        <v/>
      </c>
      <c r="F710" s="22" t="str">
        <f aca="false">IFERROR(VLOOKUP($A$1&amp;":"&amp;A710,'Finish order'!C:K,4,FALSE()),"")</f>
        <v/>
      </c>
      <c r="G710" s="22" t="str">
        <f aca="false" t="array" ref="G710:G710">IFERROR(SMALL(IF($D$2:$D1619=D710,$A$2:$A$911*1.001),1),"")</f>
        <v/>
      </c>
      <c r="H710" s="22" t="str">
        <f aca="false" t="array" ref="H710:H710">IFERROR(SMALL(IF($D$2:$D1619=D710,$A$2:$A$911*1.0001),2),"")</f>
        <v/>
      </c>
      <c r="I710" s="22" t="str">
        <f aca="false" t="array" ref="I710:I710">IFERROR(SMALL(IF($D$2:$D1619=D710,$A$2:$A$911*1.00001),3),"")</f>
        <v/>
      </c>
      <c r="J710" s="22" t="str">
        <f aca="false" t="array" ref="J710:J710">IFERROR(SMALL(IF($D$2:$D1619=D710,$A$2:$A$911*1.000001),4),"")</f>
        <v/>
      </c>
      <c r="K710" s="31" t="str">
        <f aca="false">IF(A710&lt;&gt;"", IF(COUNT(G710:J710)=4, SUM(G710:J710), "No"), "")</f>
        <v>No</v>
      </c>
      <c r="L710" s="31" t="str">
        <f aca="false">IF(A710&lt;&gt;"", IF(COUNT(G710:I710)=3, SUM(G710:I710), "No"), "")</f>
        <v>No</v>
      </c>
      <c r="M710" s="31" t="str">
        <f aca="false">IF(A710&lt;&gt;"", IF(COUNT(G710:H710)=2, SUM(G710:H710), "No"), "")</f>
        <v>No</v>
      </c>
      <c r="N710" s="31" t="str">
        <f aca="false">Table1[[#This Row],[Club]]&amp;":"&amp;Table1[[#Headers],[Male]]</f>
        <v>:Male</v>
      </c>
    </row>
    <row r="711" customFormat="false" ht="15" hidden="false" customHeight="false" outlineLevel="0" collapsed="false">
      <c r="A711" s="22" t="n">
        <v>710</v>
      </c>
      <c r="B711" s="22" t="str">
        <f aca="false">IFERROR(VLOOKUP($A$1&amp;":"&amp;A711,'Finish order'!C:K,6,FALSE()),"")</f>
        <v/>
      </c>
      <c r="C711" s="22" t="str">
        <f aca="false">IFERROR(VLOOKUP(A$1&amp;":"&amp;A711,'Finish order'!$C:$K,9,FALSE()),"")</f>
        <v/>
      </c>
      <c r="D711" s="22" t="str">
        <f aca="false">IFERROR(VLOOKUP(A$1&amp;":"&amp;A711,'Finish order'!$C:$K,7,FALSE()),"")</f>
        <v/>
      </c>
      <c r="E711" s="30" t="str">
        <f aca="false">IFERROR(VLOOKUP($A$1&amp;":"&amp;A711,'Finish order'!C:K,5,FALSE()),"")</f>
        <v/>
      </c>
      <c r="F711" s="22" t="str">
        <f aca="false">IFERROR(VLOOKUP($A$1&amp;":"&amp;A711,'Finish order'!C:K,4,FALSE()),"")</f>
        <v/>
      </c>
      <c r="G711" s="22" t="str">
        <f aca="false" t="array" ref="G711:G711">IFERROR(SMALL(IF($D$2:$D1620=D711,$A$2:$A$911*1.001),1),"")</f>
        <v/>
      </c>
      <c r="H711" s="22" t="str">
        <f aca="false" t="array" ref="H711:H711">IFERROR(SMALL(IF($D$2:$D1620=D711,$A$2:$A$911*1.0001),2),"")</f>
        <v/>
      </c>
      <c r="I711" s="22" t="str">
        <f aca="false" t="array" ref="I711:I711">IFERROR(SMALL(IF($D$2:$D1620=D711,$A$2:$A$911*1.00001),3),"")</f>
        <v/>
      </c>
      <c r="J711" s="22" t="str">
        <f aca="false" t="array" ref="J711:J711">IFERROR(SMALL(IF($D$2:$D1620=D711,$A$2:$A$911*1.000001),4),"")</f>
        <v/>
      </c>
      <c r="K711" s="31" t="str">
        <f aca="false">IF(A711&lt;&gt;"", IF(COUNT(G711:J711)=4, SUM(G711:J711), "No"), "")</f>
        <v>No</v>
      </c>
      <c r="L711" s="31" t="str">
        <f aca="false">IF(A711&lt;&gt;"", IF(COUNT(G711:I711)=3, SUM(G711:I711), "No"), "")</f>
        <v>No</v>
      </c>
      <c r="M711" s="31" t="str">
        <f aca="false">IF(A711&lt;&gt;"", IF(COUNT(G711:H711)=2, SUM(G711:H711), "No"), "")</f>
        <v>No</v>
      </c>
      <c r="N711" s="31" t="str">
        <f aca="false">Table1[[#This Row],[Club]]&amp;":"&amp;Table1[[#Headers],[Male]]</f>
        <v>:Male</v>
      </c>
    </row>
    <row r="712" customFormat="false" ht="15" hidden="false" customHeight="false" outlineLevel="0" collapsed="false">
      <c r="A712" s="22" t="n">
        <v>711</v>
      </c>
      <c r="B712" s="22" t="str">
        <f aca="false">IFERROR(VLOOKUP($A$1&amp;":"&amp;A712,'Finish order'!C:K,6,FALSE()),"")</f>
        <v/>
      </c>
      <c r="C712" s="22" t="str">
        <f aca="false">IFERROR(VLOOKUP(A$1&amp;":"&amp;A712,'Finish order'!$C:$K,9,FALSE()),"")</f>
        <v/>
      </c>
      <c r="D712" s="22" t="str">
        <f aca="false">IFERROR(VLOOKUP(A$1&amp;":"&amp;A712,'Finish order'!$C:$K,7,FALSE()),"")</f>
        <v/>
      </c>
      <c r="E712" s="30" t="str">
        <f aca="false">IFERROR(VLOOKUP($A$1&amp;":"&amp;A712,'Finish order'!C:K,5,FALSE()),"")</f>
        <v/>
      </c>
      <c r="F712" s="22" t="str">
        <f aca="false">IFERROR(VLOOKUP($A$1&amp;":"&amp;A712,'Finish order'!C:K,4,FALSE()),"")</f>
        <v/>
      </c>
      <c r="G712" s="22" t="str">
        <f aca="false" t="array" ref="G712:G712">IFERROR(SMALL(IF($D$2:$D1621=D712,$A$2:$A$911*1.001),1),"")</f>
        <v/>
      </c>
      <c r="H712" s="22" t="str">
        <f aca="false" t="array" ref="H712:H712">IFERROR(SMALL(IF($D$2:$D1621=D712,$A$2:$A$911*1.0001),2),"")</f>
        <v/>
      </c>
      <c r="I712" s="22" t="str">
        <f aca="false" t="array" ref="I712:I712">IFERROR(SMALL(IF($D$2:$D1621=D712,$A$2:$A$911*1.00001),3),"")</f>
        <v/>
      </c>
      <c r="J712" s="22" t="str">
        <f aca="false" t="array" ref="J712:J712">IFERROR(SMALL(IF($D$2:$D1621=D712,$A$2:$A$911*1.000001),4),"")</f>
        <v/>
      </c>
      <c r="K712" s="31" t="str">
        <f aca="false">IF(A712&lt;&gt;"", IF(COUNT(G712:J712)=4, SUM(G712:J712), "No"), "")</f>
        <v>No</v>
      </c>
      <c r="L712" s="31" t="str">
        <f aca="false">IF(A712&lt;&gt;"", IF(COUNT(G712:I712)=3, SUM(G712:I712), "No"), "")</f>
        <v>No</v>
      </c>
      <c r="M712" s="31" t="str">
        <f aca="false">IF(A712&lt;&gt;"", IF(COUNT(G712:H712)=2, SUM(G712:H712), "No"), "")</f>
        <v>No</v>
      </c>
      <c r="N712" s="31" t="str">
        <f aca="false">Table1[[#This Row],[Club]]&amp;":"&amp;Table1[[#Headers],[Male]]</f>
        <v>:Male</v>
      </c>
    </row>
    <row r="713" customFormat="false" ht="15" hidden="false" customHeight="false" outlineLevel="0" collapsed="false">
      <c r="A713" s="22" t="n">
        <v>712</v>
      </c>
      <c r="B713" s="22" t="str">
        <f aca="false">IFERROR(VLOOKUP($A$1&amp;":"&amp;A713,'Finish order'!C:K,6,FALSE()),"")</f>
        <v/>
      </c>
      <c r="C713" s="22" t="str">
        <f aca="false">IFERROR(VLOOKUP(A$1&amp;":"&amp;A713,'Finish order'!$C:$K,9,FALSE()),"")</f>
        <v/>
      </c>
      <c r="D713" s="22" t="str">
        <f aca="false">IFERROR(VLOOKUP(A$1&amp;":"&amp;A713,'Finish order'!$C:$K,7,FALSE()),"")</f>
        <v/>
      </c>
      <c r="E713" s="30" t="str">
        <f aca="false">IFERROR(VLOOKUP($A$1&amp;":"&amp;A713,'Finish order'!C:K,5,FALSE()),"")</f>
        <v/>
      </c>
      <c r="F713" s="22" t="str">
        <f aca="false">IFERROR(VLOOKUP($A$1&amp;":"&amp;A713,'Finish order'!C:K,4,FALSE()),"")</f>
        <v/>
      </c>
      <c r="G713" s="22" t="str">
        <f aca="false" t="array" ref="G713:G713">IFERROR(SMALL(IF($D$2:$D1622=D713,$A$2:$A$911*1.001),1),"")</f>
        <v/>
      </c>
      <c r="H713" s="22" t="str">
        <f aca="false" t="array" ref="H713:H713">IFERROR(SMALL(IF($D$2:$D1622=D713,$A$2:$A$911*1.0001),2),"")</f>
        <v/>
      </c>
      <c r="I713" s="22" t="str">
        <f aca="false" t="array" ref="I713:I713">IFERROR(SMALL(IF($D$2:$D1622=D713,$A$2:$A$911*1.00001),3),"")</f>
        <v/>
      </c>
      <c r="J713" s="22" t="str">
        <f aca="false" t="array" ref="J713:J713">IFERROR(SMALL(IF($D$2:$D1622=D713,$A$2:$A$911*1.000001),4),"")</f>
        <v/>
      </c>
      <c r="K713" s="31" t="str">
        <f aca="false">IF(A713&lt;&gt;"", IF(COUNT(G713:J713)=4, SUM(G713:J713), "No"), "")</f>
        <v>No</v>
      </c>
      <c r="L713" s="31" t="str">
        <f aca="false">IF(A713&lt;&gt;"", IF(COUNT(G713:I713)=3, SUM(G713:I713), "No"), "")</f>
        <v>No</v>
      </c>
      <c r="M713" s="31" t="str">
        <f aca="false">IF(A713&lt;&gt;"", IF(COUNT(G713:H713)=2, SUM(G713:H713), "No"), "")</f>
        <v>No</v>
      </c>
      <c r="N713" s="31" t="str">
        <f aca="false">Table1[[#This Row],[Club]]&amp;":"&amp;Table1[[#Headers],[Male]]</f>
        <v>:Male</v>
      </c>
    </row>
    <row r="714" customFormat="false" ht="15" hidden="false" customHeight="false" outlineLevel="0" collapsed="false">
      <c r="A714" s="22" t="n">
        <v>713</v>
      </c>
      <c r="B714" s="22" t="str">
        <f aca="false">IFERROR(VLOOKUP($A$1&amp;":"&amp;A714,'Finish order'!C:K,6,FALSE()),"")</f>
        <v/>
      </c>
      <c r="C714" s="22" t="str">
        <f aca="false">IFERROR(VLOOKUP(A$1&amp;":"&amp;A714,'Finish order'!$C:$K,9,FALSE()),"")</f>
        <v/>
      </c>
      <c r="D714" s="22" t="str">
        <f aca="false">IFERROR(VLOOKUP(A$1&amp;":"&amp;A714,'Finish order'!$C:$K,7,FALSE()),"")</f>
        <v/>
      </c>
      <c r="E714" s="30" t="str">
        <f aca="false">IFERROR(VLOOKUP($A$1&amp;":"&amp;A714,'Finish order'!C:K,5,FALSE()),"")</f>
        <v/>
      </c>
      <c r="F714" s="22" t="str">
        <f aca="false">IFERROR(VLOOKUP($A$1&amp;":"&amp;A714,'Finish order'!C:K,4,FALSE()),"")</f>
        <v/>
      </c>
      <c r="G714" s="22" t="str">
        <f aca="false" t="array" ref="G714:G714">IFERROR(SMALL(IF($D$2:$D1623=D714,$A$2:$A$911*1.001),1),"")</f>
        <v/>
      </c>
      <c r="H714" s="22" t="str">
        <f aca="false" t="array" ref="H714:H714">IFERROR(SMALL(IF($D$2:$D1623=D714,$A$2:$A$911*1.0001),2),"")</f>
        <v/>
      </c>
      <c r="I714" s="22" t="str">
        <f aca="false" t="array" ref="I714:I714">IFERROR(SMALL(IF($D$2:$D1623=D714,$A$2:$A$911*1.00001),3),"")</f>
        <v/>
      </c>
      <c r="J714" s="22" t="str">
        <f aca="false" t="array" ref="J714:J714">IFERROR(SMALL(IF($D$2:$D1623=D714,$A$2:$A$911*1.000001),4),"")</f>
        <v/>
      </c>
      <c r="K714" s="31" t="str">
        <f aca="false">IF(A714&lt;&gt;"", IF(COUNT(G714:J714)=4, SUM(G714:J714), "No"), "")</f>
        <v>No</v>
      </c>
      <c r="L714" s="31" t="str">
        <f aca="false">IF(A714&lt;&gt;"", IF(COUNT(G714:I714)=3, SUM(G714:I714), "No"), "")</f>
        <v>No</v>
      </c>
      <c r="M714" s="31" t="str">
        <f aca="false">IF(A714&lt;&gt;"", IF(COUNT(G714:H714)=2, SUM(G714:H714), "No"), "")</f>
        <v>No</v>
      </c>
      <c r="N714" s="31" t="str">
        <f aca="false">Table1[[#This Row],[Club]]&amp;":"&amp;Table1[[#Headers],[Male]]</f>
        <v>:Male</v>
      </c>
    </row>
    <row r="715" customFormat="false" ht="15" hidden="false" customHeight="false" outlineLevel="0" collapsed="false">
      <c r="A715" s="22" t="n">
        <v>714</v>
      </c>
      <c r="B715" s="22" t="str">
        <f aca="false">IFERROR(VLOOKUP($A$1&amp;":"&amp;A715,'Finish order'!C:K,6,FALSE()),"")</f>
        <v/>
      </c>
      <c r="C715" s="22" t="str">
        <f aca="false">IFERROR(VLOOKUP(A$1&amp;":"&amp;A715,'Finish order'!$C:$K,9,FALSE()),"")</f>
        <v/>
      </c>
      <c r="D715" s="22" t="str">
        <f aca="false">IFERROR(VLOOKUP(A$1&amp;":"&amp;A715,'Finish order'!$C:$K,7,FALSE()),"")</f>
        <v/>
      </c>
      <c r="E715" s="30" t="str">
        <f aca="false">IFERROR(VLOOKUP($A$1&amp;":"&amp;A715,'Finish order'!C:K,5,FALSE()),"")</f>
        <v/>
      </c>
      <c r="F715" s="22" t="str">
        <f aca="false">IFERROR(VLOOKUP($A$1&amp;":"&amp;A715,'Finish order'!C:K,4,FALSE()),"")</f>
        <v/>
      </c>
      <c r="G715" s="22" t="str">
        <f aca="false" t="array" ref="G715:G715">IFERROR(SMALL(IF($D$2:$D1624=D715,$A$2:$A$911*1.001),1),"")</f>
        <v/>
      </c>
      <c r="H715" s="22" t="str">
        <f aca="false" t="array" ref="H715:H715">IFERROR(SMALL(IF($D$2:$D1624=D715,$A$2:$A$911*1.0001),2),"")</f>
        <v/>
      </c>
      <c r="I715" s="22" t="str">
        <f aca="false" t="array" ref="I715:I715">IFERROR(SMALL(IF($D$2:$D1624=D715,$A$2:$A$911*1.00001),3),"")</f>
        <v/>
      </c>
      <c r="J715" s="22" t="str">
        <f aca="false" t="array" ref="J715:J715">IFERROR(SMALL(IF($D$2:$D1624=D715,$A$2:$A$911*1.000001),4),"")</f>
        <v/>
      </c>
      <c r="K715" s="31" t="str">
        <f aca="false">IF(A715&lt;&gt;"", IF(COUNT(G715:J715)=4, SUM(G715:J715), "No"), "")</f>
        <v>No</v>
      </c>
      <c r="L715" s="31" t="str">
        <f aca="false">IF(A715&lt;&gt;"", IF(COUNT(G715:I715)=3, SUM(G715:I715), "No"), "")</f>
        <v>No</v>
      </c>
      <c r="M715" s="31" t="str">
        <f aca="false">IF(A715&lt;&gt;"", IF(COUNT(G715:H715)=2, SUM(G715:H715), "No"), "")</f>
        <v>No</v>
      </c>
      <c r="N715" s="31" t="str">
        <f aca="false">Table1[[#This Row],[Club]]&amp;":"&amp;Table1[[#Headers],[Male]]</f>
        <v>:Male</v>
      </c>
    </row>
    <row r="716" customFormat="false" ht="15" hidden="false" customHeight="false" outlineLevel="0" collapsed="false">
      <c r="A716" s="22" t="n">
        <v>715</v>
      </c>
      <c r="B716" s="22" t="str">
        <f aca="false">IFERROR(VLOOKUP($A$1&amp;":"&amp;A716,'Finish order'!C:K,6,FALSE()),"")</f>
        <v/>
      </c>
      <c r="C716" s="22" t="str">
        <f aca="false">IFERROR(VLOOKUP(A$1&amp;":"&amp;A716,'Finish order'!$C:$K,9,FALSE()),"")</f>
        <v/>
      </c>
      <c r="D716" s="22" t="str">
        <f aca="false">IFERROR(VLOOKUP(A$1&amp;":"&amp;A716,'Finish order'!$C:$K,7,FALSE()),"")</f>
        <v/>
      </c>
      <c r="E716" s="30" t="str">
        <f aca="false">IFERROR(VLOOKUP($A$1&amp;":"&amp;A716,'Finish order'!C:K,5,FALSE()),"")</f>
        <v/>
      </c>
      <c r="F716" s="22" t="str">
        <f aca="false">IFERROR(VLOOKUP($A$1&amp;":"&amp;A716,'Finish order'!C:K,4,FALSE()),"")</f>
        <v/>
      </c>
      <c r="G716" s="22" t="str">
        <f aca="false" t="array" ref="G716:G716">IFERROR(SMALL(IF($D$2:$D1625=D716,$A$2:$A$911*1.001),1),"")</f>
        <v/>
      </c>
      <c r="H716" s="22" t="str">
        <f aca="false" t="array" ref="H716:H716">IFERROR(SMALL(IF($D$2:$D1625=D716,$A$2:$A$911*1.0001),2),"")</f>
        <v/>
      </c>
      <c r="I716" s="22" t="str">
        <f aca="false" t="array" ref="I716:I716">IFERROR(SMALL(IF($D$2:$D1625=D716,$A$2:$A$911*1.00001),3),"")</f>
        <v/>
      </c>
      <c r="J716" s="22" t="str">
        <f aca="false" t="array" ref="J716:J716">IFERROR(SMALL(IF($D$2:$D1625=D716,$A$2:$A$911*1.000001),4),"")</f>
        <v/>
      </c>
      <c r="K716" s="31" t="str">
        <f aca="false">IF(A716&lt;&gt;"", IF(COUNT(G716:J716)=4, SUM(G716:J716), "No"), "")</f>
        <v>No</v>
      </c>
      <c r="L716" s="31" t="str">
        <f aca="false">IF(A716&lt;&gt;"", IF(COUNT(G716:I716)=3, SUM(G716:I716), "No"), "")</f>
        <v>No</v>
      </c>
      <c r="M716" s="31" t="str">
        <f aca="false">IF(A716&lt;&gt;"", IF(COUNT(G716:H716)=2, SUM(G716:H716), "No"), "")</f>
        <v>No</v>
      </c>
      <c r="N716" s="31" t="str">
        <f aca="false">Table1[[#This Row],[Club]]&amp;":"&amp;Table1[[#Headers],[Male]]</f>
        <v>:Male</v>
      </c>
    </row>
    <row r="717" customFormat="false" ht="15" hidden="false" customHeight="false" outlineLevel="0" collapsed="false">
      <c r="A717" s="22" t="n">
        <v>716</v>
      </c>
      <c r="B717" s="22" t="str">
        <f aca="false">IFERROR(VLOOKUP($A$1&amp;":"&amp;A717,'Finish order'!C:K,6,FALSE()),"")</f>
        <v/>
      </c>
      <c r="C717" s="22" t="str">
        <f aca="false">IFERROR(VLOOKUP(A$1&amp;":"&amp;A717,'Finish order'!$C:$K,9,FALSE()),"")</f>
        <v/>
      </c>
      <c r="D717" s="22" t="str">
        <f aca="false">IFERROR(VLOOKUP(A$1&amp;":"&amp;A717,'Finish order'!$C:$K,7,FALSE()),"")</f>
        <v/>
      </c>
      <c r="E717" s="30" t="str">
        <f aca="false">IFERROR(VLOOKUP($A$1&amp;":"&amp;A717,'Finish order'!C:K,5,FALSE()),"")</f>
        <v/>
      </c>
      <c r="F717" s="22" t="str">
        <f aca="false">IFERROR(VLOOKUP($A$1&amp;":"&amp;A717,'Finish order'!C:K,4,FALSE()),"")</f>
        <v/>
      </c>
      <c r="G717" s="22" t="str">
        <f aca="false" t="array" ref="G717:G717">IFERROR(SMALL(IF($D$2:$D1626=D717,$A$2:$A$911*1.001),1),"")</f>
        <v/>
      </c>
      <c r="H717" s="22" t="str">
        <f aca="false" t="array" ref="H717:H717">IFERROR(SMALL(IF($D$2:$D1626=D717,$A$2:$A$911*1.0001),2),"")</f>
        <v/>
      </c>
      <c r="I717" s="22" t="str">
        <f aca="false" t="array" ref="I717:I717">IFERROR(SMALL(IF($D$2:$D1626=D717,$A$2:$A$911*1.00001),3),"")</f>
        <v/>
      </c>
      <c r="J717" s="22" t="str">
        <f aca="false" t="array" ref="J717:J717">IFERROR(SMALL(IF($D$2:$D1626=D717,$A$2:$A$911*1.000001),4),"")</f>
        <v/>
      </c>
      <c r="K717" s="31" t="str">
        <f aca="false">IF(A717&lt;&gt;"", IF(COUNT(G717:J717)=4, SUM(G717:J717), "No"), "")</f>
        <v>No</v>
      </c>
      <c r="L717" s="31" t="str">
        <f aca="false">IF(A717&lt;&gt;"", IF(COUNT(G717:I717)=3, SUM(G717:I717), "No"), "")</f>
        <v>No</v>
      </c>
      <c r="M717" s="31" t="str">
        <f aca="false">IF(A717&lt;&gt;"", IF(COUNT(G717:H717)=2, SUM(G717:H717), "No"), "")</f>
        <v>No</v>
      </c>
      <c r="N717" s="31" t="str">
        <f aca="false">Table1[[#This Row],[Club]]&amp;":"&amp;Table1[[#Headers],[Male]]</f>
        <v>:Male</v>
      </c>
    </row>
    <row r="718" customFormat="false" ht="15" hidden="false" customHeight="false" outlineLevel="0" collapsed="false">
      <c r="A718" s="22" t="n">
        <v>717</v>
      </c>
      <c r="B718" s="22" t="str">
        <f aca="false">IFERROR(VLOOKUP($A$1&amp;":"&amp;A718,'Finish order'!C:K,6,FALSE()),"")</f>
        <v/>
      </c>
      <c r="C718" s="22" t="str">
        <f aca="false">IFERROR(VLOOKUP(A$1&amp;":"&amp;A718,'Finish order'!$C:$K,9,FALSE()),"")</f>
        <v/>
      </c>
      <c r="D718" s="22" t="str">
        <f aca="false">IFERROR(VLOOKUP(A$1&amp;":"&amp;A718,'Finish order'!$C:$K,7,FALSE()),"")</f>
        <v/>
      </c>
      <c r="E718" s="30" t="str">
        <f aca="false">IFERROR(VLOOKUP($A$1&amp;":"&amp;A718,'Finish order'!C:K,5,FALSE()),"")</f>
        <v/>
      </c>
      <c r="F718" s="22" t="str">
        <f aca="false">IFERROR(VLOOKUP($A$1&amp;":"&amp;A718,'Finish order'!C:K,4,FALSE()),"")</f>
        <v/>
      </c>
      <c r="G718" s="22" t="str">
        <f aca="false" t="array" ref="G718:G718">IFERROR(SMALL(IF($D$2:$D1627=D718,$A$2:$A$911*1.001),1),"")</f>
        <v/>
      </c>
      <c r="H718" s="22" t="str">
        <f aca="false" t="array" ref="H718:H718">IFERROR(SMALL(IF($D$2:$D1627=D718,$A$2:$A$911*1.0001),2),"")</f>
        <v/>
      </c>
      <c r="I718" s="22" t="str">
        <f aca="false" t="array" ref="I718:I718">IFERROR(SMALL(IF($D$2:$D1627=D718,$A$2:$A$911*1.00001),3),"")</f>
        <v/>
      </c>
      <c r="J718" s="22" t="str">
        <f aca="false" t="array" ref="J718:J718">IFERROR(SMALL(IF($D$2:$D1627=D718,$A$2:$A$911*1.000001),4),"")</f>
        <v/>
      </c>
      <c r="K718" s="31" t="str">
        <f aca="false">IF(A718&lt;&gt;"", IF(COUNT(G718:J718)=4, SUM(G718:J718), "No"), "")</f>
        <v>No</v>
      </c>
      <c r="L718" s="31" t="str">
        <f aca="false">IF(A718&lt;&gt;"", IF(COUNT(G718:I718)=3, SUM(G718:I718), "No"), "")</f>
        <v>No</v>
      </c>
      <c r="M718" s="31" t="str">
        <f aca="false">IF(A718&lt;&gt;"", IF(COUNT(G718:H718)=2, SUM(G718:H718), "No"), "")</f>
        <v>No</v>
      </c>
      <c r="N718" s="31" t="str">
        <f aca="false">Table1[[#This Row],[Club]]&amp;":"&amp;Table1[[#Headers],[Male]]</f>
        <v>:Male</v>
      </c>
    </row>
    <row r="719" customFormat="false" ht="15" hidden="false" customHeight="false" outlineLevel="0" collapsed="false">
      <c r="A719" s="22" t="n">
        <v>718</v>
      </c>
      <c r="B719" s="22" t="str">
        <f aca="false">IFERROR(VLOOKUP($A$1&amp;":"&amp;A719,'Finish order'!C:K,6,FALSE()),"")</f>
        <v/>
      </c>
      <c r="C719" s="22" t="str">
        <f aca="false">IFERROR(VLOOKUP(A$1&amp;":"&amp;A719,'Finish order'!$C:$K,9,FALSE()),"")</f>
        <v/>
      </c>
      <c r="D719" s="22" t="str">
        <f aca="false">IFERROR(VLOOKUP(A$1&amp;":"&amp;A719,'Finish order'!$C:$K,7,FALSE()),"")</f>
        <v/>
      </c>
      <c r="E719" s="30" t="str">
        <f aca="false">IFERROR(VLOOKUP($A$1&amp;":"&amp;A719,'Finish order'!C:K,5,FALSE()),"")</f>
        <v/>
      </c>
      <c r="F719" s="22" t="str">
        <f aca="false">IFERROR(VLOOKUP($A$1&amp;":"&amp;A719,'Finish order'!C:K,4,FALSE()),"")</f>
        <v/>
      </c>
      <c r="G719" s="22" t="str">
        <f aca="false" t="array" ref="G719:G719">IFERROR(SMALL(IF($D$2:$D1628=D719,$A$2:$A$911*1.001),1),"")</f>
        <v/>
      </c>
      <c r="H719" s="22" t="str">
        <f aca="false" t="array" ref="H719:H719">IFERROR(SMALL(IF($D$2:$D1628=D719,$A$2:$A$911*1.0001),2),"")</f>
        <v/>
      </c>
      <c r="I719" s="22" t="str">
        <f aca="false" t="array" ref="I719:I719">IFERROR(SMALL(IF($D$2:$D1628=D719,$A$2:$A$911*1.00001),3),"")</f>
        <v/>
      </c>
      <c r="J719" s="22" t="str">
        <f aca="false" t="array" ref="J719:J719">IFERROR(SMALL(IF($D$2:$D1628=D719,$A$2:$A$911*1.000001),4),"")</f>
        <v/>
      </c>
      <c r="K719" s="31" t="str">
        <f aca="false">IF(A719&lt;&gt;"", IF(COUNT(G719:J719)=4, SUM(G719:J719), "No"), "")</f>
        <v>No</v>
      </c>
      <c r="L719" s="31" t="str">
        <f aca="false">IF(A719&lt;&gt;"", IF(COUNT(G719:I719)=3, SUM(G719:I719), "No"), "")</f>
        <v>No</v>
      </c>
      <c r="M719" s="31" t="str">
        <f aca="false">IF(A719&lt;&gt;"", IF(COUNT(G719:H719)=2, SUM(G719:H719), "No"), "")</f>
        <v>No</v>
      </c>
      <c r="N719" s="31" t="str">
        <f aca="false">Table1[[#This Row],[Club]]&amp;":"&amp;Table1[[#Headers],[Male]]</f>
        <v>:Male</v>
      </c>
    </row>
    <row r="720" customFormat="false" ht="15" hidden="false" customHeight="false" outlineLevel="0" collapsed="false">
      <c r="A720" s="22" t="n">
        <v>719</v>
      </c>
      <c r="B720" s="22" t="str">
        <f aca="false">IFERROR(VLOOKUP($A$1&amp;":"&amp;A720,'Finish order'!C:K,6,FALSE()),"")</f>
        <v/>
      </c>
      <c r="C720" s="22" t="str">
        <f aca="false">IFERROR(VLOOKUP(A$1&amp;":"&amp;A720,'Finish order'!$C:$K,9,FALSE()),"")</f>
        <v/>
      </c>
      <c r="D720" s="22" t="str">
        <f aca="false">IFERROR(VLOOKUP(A$1&amp;":"&amp;A720,'Finish order'!$C:$K,7,FALSE()),"")</f>
        <v/>
      </c>
      <c r="E720" s="30" t="str">
        <f aca="false">IFERROR(VLOOKUP($A$1&amp;":"&amp;A720,'Finish order'!C:K,5,FALSE()),"")</f>
        <v/>
      </c>
      <c r="F720" s="22" t="str">
        <f aca="false">IFERROR(VLOOKUP($A$1&amp;":"&amp;A720,'Finish order'!C:K,4,FALSE()),"")</f>
        <v/>
      </c>
      <c r="G720" s="22" t="str">
        <f aca="false" t="array" ref="G720:G720">IFERROR(SMALL(IF($D$2:$D1629=D720,$A$2:$A$911*1.001),1),"")</f>
        <v/>
      </c>
      <c r="H720" s="22" t="str">
        <f aca="false" t="array" ref="H720:H720">IFERROR(SMALL(IF($D$2:$D1629=D720,$A$2:$A$911*1.0001),2),"")</f>
        <v/>
      </c>
      <c r="I720" s="22" t="str">
        <f aca="false" t="array" ref="I720:I720">IFERROR(SMALL(IF($D$2:$D1629=D720,$A$2:$A$911*1.00001),3),"")</f>
        <v/>
      </c>
      <c r="J720" s="22" t="str">
        <f aca="false" t="array" ref="J720:J720">IFERROR(SMALL(IF($D$2:$D1629=D720,$A$2:$A$911*1.000001),4),"")</f>
        <v/>
      </c>
      <c r="K720" s="31" t="str">
        <f aca="false">IF(A720&lt;&gt;"", IF(COUNT(G720:J720)=4, SUM(G720:J720), "No"), "")</f>
        <v>No</v>
      </c>
      <c r="L720" s="31" t="str">
        <f aca="false">IF(A720&lt;&gt;"", IF(COUNT(G720:I720)=3, SUM(G720:I720), "No"), "")</f>
        <v>No</v>
      </c>
      <c r="M720" s="31" t="str">
        <f aca="false">IF(A720&lt;&gt;"", IF(COUNT(G720:H720)=2, SUM(G720:H720), "No"), "")</f>
        <v>No</v>
      </c>
      <c r="N720" s="31" t="str">
        <f aca="false">Table1[[#This Row],[Club]]&amp;":"&amp;Table1[[#Headers],[Male]]</f>
        <v>:Male</v>
      </c>
    </row>
    <row r="721" customFormat="false" ht="15" hidden="false" customHeight="false" outlineLevel="0" collapsed="false">
      <c r="A721" s="22" t="n">
        <v>720</v>
      </c>
      <c r="B721" s="22" t="str">
        <f aca="false">IFERROR(VLOOKUP($A$1&amp;":"&amp;A721,'Finish order'!C:K,6,FALSE()),"")</f>
        <v/>
      </c>
      <c r="C721" s="22" t="str">
        <f aca="false">IFERROR(VLOOKUP(A$1&amp;":"&amp;A721,'Finish order'!$C:$K,9,FALSE()),"")</f>
        <v/>
      </c>
      <c r="D721" s="22" t="str">
        <f aca="false">IFERROR(VLOOKUP(A$1&amp;":"&amp;A721,'Finish order'!$C:$K,7,FALSE()),"")</f>
        <v/>
      </c>
      <c r="E721" s="30" t="str">
        <f aca="false">IFERROR(VLOOKUP($A$1&amp;":"&amp;A721,'Finish order'!C:K,5,FALSE()),"")</f>
        <v/>
      </c>
      <c r="F721" s="22" t="str">
        <f aca="false">IFERROR(VLOOKUP($A$1&amp;":"&amp;A721,'Finish order'!C:K,4,FALSE()),"")</f>
        <v/>
      </c>
      <c r="G721" s="22" t="str">
        <f aca="false" t="array" ref="G721:G721">IFERROR(SMALL(IF($D$2:$D1630=D721,$A$2:$A$911*1.001),1),"")</f>
        <v/>
      </c>
      <c r="H721" s="22" t="str">
        <f aca="false" t="array" ref="H721:H721">IFERROR(SMALL(IF($D$2:$D1630=D721,$A$2:$A$911*1.0001),2),"")</f>
        <v/>
      </c>
      <c r="I721" s="22" t="str">
        <f aca="false" t="array" ref="I721:I721">IFERROR(SMALL(IF($D$2:$D1630=D721,$A$2:$A$911*1.00001),3),"")</f>
        <v/>
      </c>
      <c r="J721" s="22" t="str">
        <f aca="false" t="array" ref="J721:J721">IFERROR(SMALL(IF($D$2:$D1630=D721,$A$2:$A$911*1.000001),4),"")</f>
        <v/>
      </c>
      <c r="K721" s="31" t="str">
        <f aca="false">IF(A721&lt;&gt;"", IF(COUNT(G721:J721)=4, SUM(G721:J721), "No"), "")</f>
        <v>No</v>
      </c>
      <c r="L721" s="31" t="str">
        <f aca="false">IF(A721&lt;&gt;"", IF(COUNT(G721:I721)=3, SUM(G721:I721), "No"), "")</f>
        <v>No</v>
      </c>
      <c r="M721" s="31" t="str">
        <f aca="false">IF(A721&lt;&gt;"", IF(COUNT(G721:H721)=2, SUM(G721:H721), "No"), "")</f>
        <v>No</v>
      </c>
      <c r="N721" s="31" t="str">
        <f aca="false">Table1[[#This Row],[Club]]&amp;":"&amp;Table1[[#Headers],[Male]]</f>
        <v>:Male</v>
      </c>
    </row>
    <row r="722" customFormat="false" ht="15" hidden="false" customHeight="false" outlineLevel="0" collapsed="false">
      <c r="A722" s="22" t="n">
        <v>721</v>
      </c>
      <c r="B722" s="22" t="str">
        <f aca="false">IFERROR(VLOOKUP($A$1&amp;":"&amp;A722,'Finish order'!C:K,6,FALSE()),"")</f>
        <v/>
      </c>
      <c r="C722" s="22" t="str">
        <f aca="false">IFERROR(VLOOKUP(A$1&amp;":"&amp;A722,'Finish order'!$C:$K,9,FALSE()),"")</f>
        <v/>
      </c>
      <c r="D722" s="22" t="str">
        <f aca="false">IFERROR(VLOOKUP(A$1&amp;":"&amp;A722,'Finish order'!$C:$K,7,FALSE()),"")</f>
        <v/>
      </c>
      <c r="E722" s="30" t="str">
        <f aca="false">IFERROR(VLOOKUP($A$1&amp;":"&amp;A722,'Finish order'!C:K,5,FALSE()),"")</f>
        <v/>
      </c>
      <c r="F722" s="22" t="str">
        <f aca="false">IFERROR(VLOOKUP($A$1&amp;":"&amp;A722,'Finish order'!C:K,4,FALSE()),"")</f>
        <v/>
      </c>
      <c r="G722" s="22" t="str">
        <f aca="false" t="array" ref="G722:G722">IFERROR(SMALL(IF($D$2:$D1631=D722,$A$2:$A$911*1.001),1),"")</f>
        <v/>
      </c>
      <c r="H722" s="22" t="str">
        <f aca="false" t="array" ref="H722:H722">IFERROR(SMALL(IF($D$2:$D1631=D722,$A$2:$A$911*1.0001),2),"")</f>
        <v/>
      </c>
      <c r="I722" s="22" t="str">
        <f aca="false" t="array" ref="I722:I722">IFERROR(SMALL(IF($D$2:$D1631=D722,$A$2:$A$911*1.00001),3),"")</f>
        <v/>
      </c>
      <c r="J722" s="22" t="str">
        <f aca="false" t="array" ref="J722:J722">IFERROR(SMALL(IF($D$2:$D1631=D722,$A$2:$A$911*1.000001),4),"")</f>
        <v/>
      </c>
      <c r="K722" s="31" t="str">
        <f aca="false">IF(A722&lt;&gt;"", IF(COUNT(G722:J722)=4, SUM(G722:J722), "No"), "")</f>
        <v>No</v>
      </c>
      <c r="L722" s="31" t="str">
        <f aca="false">IF(A722&lt;&gt;"", IF(COUNT(G722:I722)=3, SUM(G722:I722), "No"), "")</f>
        <v>No</v>
      </c>
      <c r="M722" s="31" t="str">
        <f aca="false">IF(A722&lt;&gt;"", IF(COUNT(G722:H722)=2, SUM(G722:H722), "No"), "")</f>
        <v>No</v>
      </c>
      <c r="N722" s="31" t="str">
        <f aca="false">Table1[[#This Row],[Club]]&amp;":"&amp;Table1[[#Headers],[Male]]</f>
        <v>:Male</v>
      </c>
    </row>
    <row r="723" customFormat="false" ht="15" hidden="false" customHeight="false" outlineLevel="0" collapsed="false">
      <c r="A723" s="22" t="n">
        <v>722</v>
      </c>
      <c r="B723" s="22" t="str">
        <f aca="false">IFERROR(VLOOKUP($A$1&amp;":"&amp;A723,'Finish order'!C:K,6,FALSE()),"")</f>
        <v/>
      </c>
      <c r="C723" s="22" t="str">
        <f aca="false">IFERROR(VLOOKUP(A$1&amp;":"&amp;A723,'Finish order'!$C:$K,9,FALSE()),"")</f>
        <v/>
      </c>
      <c r="D723" s="22" t="str">
        <f aca="false">IFERROR(VLOOKUP(A$1&amp;":"&amp;A723,'Finish order'!$C:$K,7,FALSE()),"")</f>
        <v/>
      </c>
      <c r="E723" s="30" t="str">
        <f aca="false">IFERROR(VLOOKUP($A$1&amp;":"&amp;A723,'Finish order'!C:K,5,FALSE()),"")</f>
        <v/>
      </c>
      <c r="F723" s="22" t="str">
        <f aca="false">IFERROR(VLOOKUP($A$1&amp;":"&amp;A723,'Finish order'!C:K,4,FALSE()),"")</f>
        <v/>
      </c>
      <c r="G723" s="22" t="str">
        <f aca="false" t="array" ref="G723:G723">IFERROR(SMALL(IF($D$2:$D1632=D723,$A$2:$A$911*1.001),1),"")</f>
        <v/>
      </c>
      <c r="H723" s="22" t="str">
        <f aca="false" t="array" ref="H723:H723">IFERROR(SMALL(IF($D$2:$D1632=D723,$A$2:$A$911*1.0001),2),"")</f>
        <v/>
      </c>
      <c r="I723" s="22" t="str">
        <f aca="false" t="array" ref="I723:I723">IFERROR(SMALL(IF($D$2:$D1632=D723,$A$2:$A$911*1.00001),3),"")</f>
        <v/>
      </c>
      <c r="J723" s="22" t="str">
        <f aca="false" t="array" ref="J723:J723">IFERROR(SMALL(IF($D$2:$D1632=D723,$A$2:$A$911*1.000001),4),"")</f>
        <v/>
      </c>
      <c r="K723" s="31" t="str">
        <f aca="false">IF(A723&lt;&gt;"", IF(COUNT(G723:J723)=4, SUM(G723:J723), "No"), "")</f>
        <v>No</v>
      </c>
      <c r="L723" s="31" t="str">
        <f aca="false">IF(A723&lt;&gt;"", IF(COUNT(G723:I723)=3, SUM(G723:I723), "No"), "")</f>
        <v>No</v>
      </c>
      <c r="M723" s="31" t="str">
        <f aca="false">IF(A723&lt;&gt;"", IF(COUNT(G723:H723)=2, SUM(G723:H723), "No"), "")</f>
        <v>No</v>
      </c>
      <c r="N723" s="31" t="str">
        <f aca="false">Table1[[#This Row],[Club]]&amp;":"&amp;Table1[[#Headers],[Male]]</f>
        <v>:Male</v>
      </c>
    </row>
    <row r="724" customFormat="false" ht="15" hidden="false" customHeight="false" outlineLevel="0" collapsed="false">
      <c r="A724" s="22" t="n">
        <v>723</v>
      </c>
      <c r="B724" s="22" t="str">
        <f aca="false">IFERROR(VLOOKUP($A$1&amp;":"&amp;A724,'Finish order'!C:K,6,FALSE()),"")</f>
        <v/>
      </c>
      <c r="C724" s="22" t="str">
        <f aca="false">IFERROR(VLOOKUP(A$1&amp;":"&amp;A724,'Finish order'!$C:$K,9,FALSE()),"")</f>
        <v/>
      </c>
      <c r="D724" s="22" t="str">
        <f aca="false">IFERROR(VLOOKUP(A$1&amp;":"&amp;A724,'Finish order'!$C:$K,7,FALSE()),"")</f>
        <v/>
      </c>
      <c r="E724" s="30" t="str">
        <f aca="false">IFERROR(VLOOKUP($A$1&amp;":"&amp;A724,'Finish order'!C:K,5,FALSE()),"")</f>
        <v/>
      </c>
      <c r="F724" s="22" t="str">
        <f aca="false">IFERROR(VLOOKUP($A$1&amp;":"&amp;A724,'Finish order'!C:K,4,FALSE()),"")</f>
        <v/>
      </c>
      <c r="G724" s="22" t="str">
        <f aca="false" t="array" ref="G724:G724">IFERROR(SMALL(IF($D$2:$D1633=D724,$A$2:$A$911*1.001),1),"")</f>
        <v/>
      </c>
      <c r="H724" s="22" t="str">
        <f aca="false" t="array" ref="H724:H724">IFERROR(SMALL(IF($D$2:$D1633=D724,$A$2:$A$911*1.0001),2),"")</f>
        <v/>
      </c>
      <c r="I724" s="22" t="str">
        <f aca="false" t="array" ref="I724:I724">IFERROR(SMALL(IF($D$2:$D1633=D724,$A$2:$A$911*1.00001),3),"")</f>
        <v/>
      </c>
      <c r="J724" s="22" t="str">
        <f aca="false" t="array" ref="J724:J724">IFERROR(SMALL(IF($D$2:$D1633=D724,$A$2:$A$911*1.000001),4),"")</f>
        <v/>
      </c>
      <c r="K724" s="31" t="str">
        <f aca="false">IF(A724&lt;&gt;"", IF(COUNT(G724:J724)=4, SUM(G724:J724), "No"), "")</f>
        <v>No</v>
      </c>
      <c r="L724" s="31" t="str">
        <f aca="false">IF(A724&lt;&gt;"", IF(COUNT(G724:I724)=3, SUM(G724:I724), "No"), "")</f>
        <v>No</v>
      </c>
      <c r="M724" s="31" t="str">
        <f aca="false">IF(A724&lt;&gt;"", IF(COUNT(G724:H724)=2, SUM(G724:H724), "No"), "")</f>
        <v>No</v>
      </c>
      <c r="N724" s="31" t="str">
        <f aca="false">Table1[[#This Row],[Club]]&amp;":"&amp;Table1[[#Headers],[Male]]</f>
        <v>:Male</v>
      </c>
    </row>
    <row r="725" customFormat="false" ht="15" hidden="false" customHeight="false" outlineLevel="0" collapsed="false">
      <c r="A725" s="22" t="n">
        <v>724</v>
      </c>
      <c r="B725" s="22" t="str">
        <f aca="false">IFERROR(VLOOKUP($A$1&amp;":"&amp;A725,'Finish order'!C:K,6,FALSE()),"")</f>
        <v/>
      </c>
      <c r="C725" s="22" t="str">
        <f aca="false">IFERROR(VLOOKUP(A$1&amp;":"&amp;A725,'Finish order'!$C:$K,9,FALSE()),"")</f>
        <v/>
      </c>
      <c r="D725" s="22" t="str">
        <f aca="false">IFERROR(VLOOKUP(A$1&amp;":"&amp;A725,'Finish order'!$C:$K,7,FALSE()),"")</f>
        <v/>
      </c>
      <c r="E725" s="30" t="str">
        <f aca="false">IFERROR(VLOOKUP($A$1&amp;":"&amp;A725,'Finish order'!C:K,5,FALSE()),"")</f>
        <v/>
      </c>
      <c r="F725" s="22" t="str">
        <f aca="false">IFERROR(VLOOKUP($A$1&amp;":"&amp;A725,'Finish order'!C:K,4,FALSE()),"")</f>
        <v/>
      </c>
      <c r="G725" s="22" t="str">
        <f aca="false" t="array" ref="G725:G725">IFERROR(SMALL(IF($D$2:$D1634=D725,$A$2:$A$911*1.001),1),"")</f>
        <v/>
      </c>
      <c r="H725" s="22" t="str">
        <f aca="false" t="array" ref="H725:H725">IFERROR(SMALL(IF($D$2:$D1634=D725,$A$2:$A$911*1.0001),2),"")</f>
        <v/>
      </c>
      <c r="I725" s="22" t="str">
        <f aca="false" t="array" ref="I725:I725">IFERROR(SMALL(IF($D$2:$D1634=D725,$A$2:$A$911*1.00001),3),"")</f>
        <v/>
      </c>
      <c r="J725" s="22" t="str">
        <f aca="false" t="array" ref="J725:J725">IFERROR(SMALL(IF($D$2:$D1634=D725,$A$2:$A$911*1.000001),4),"")</f>
        <v/>
      </c>
      <c r="K725" s="31" t="str">
        <f aca="false">IF(A725&lt;&gt;"", IF(COUNT(G725:J725)=4, SUM(G725:J725), "No"), "")</f>
        <v>No</v>
      </c>
      <c r="L725" s="31" t="str">
        <f aca="false">IF(A725&lt;&gt;"", IF(COUNT(G725:I725)=3, SUM(G725:I725), "No"), "")</f>
        <v>No</v>
      </c>
      <c r="M725" s="31" t="str">
        <f aca="false">IF(A725&lt;&gt;"", IF(COUNT(G725:H725)=2, SUM(G725:H725), "No"), "")</f>
        <v>No</v>
      </c>
      <c r="N725" s="31" t="str">
        <f aca="false">Table1[[#This Row],[Club]]&amp;":"&amp;Table1[[#Headers],[Male]]</f>
        <v>:Male</v>
      </c>
    </row>
    <row r="726" customFormat="false" ht="15" hidden="false" customHeight="false" outlineLevel="0" collapsed="false">
      <c r="A726" s="22" t="n">
        <v>725</v>
      </c>
      <c r="B726" s="22" t="str">
        <f aca="false">IFERROR(VLOOKUP($A$1&amp;":"&amp;A726,'Finish order'!C:K,6,FALSE()),"")</f>
        <v/>
      </c>
      <c r="C726" s="22" t="str">
        <f aca="false">IFERROR(VLOOKUP(A$1&amp;":"&amp;A726,'Finish order'!$C:$K,9,FALSE()),"")</f>
        <v/>
      </c>
      <c r="D726" s="22" t="str">
        <f aca="false">IFERROR(VLOOKUP(A$1&amp;":"&amp;A726,'Finish order'!$C:$K,7,FALSE()),"")</f>
        <v/>
      </c>
      <c r="E726" s="30" t="str">
        <f aca="false">IFERROR(VLOOKUP($A$1&amp;":"&amp;A726,'Finish order'!C:K,5,FALSE()),"")</f>
        <v/>
      </c>
      <c r="F726" s="22" t="str">
        <f aca="false">IFERROR(VLOOKUP($A$1&amp;":"&amp;A726,'Finish order'!C:K,4,FALSE()),"")</f>
        <v/>
      </c>
      <c r="G726" s="22" t="str">
        <f aca="false" t="array" ref="G726:G726">IFERROR(SMALL(IF($D$2:$D1635=D726,$A$2:$A$911*1.001),1),"")</f>
        <v/>
      </c>
      <c r="H726" s="22" t="str">
        <f aca="false" t="array" ref="H726:H726">IFERROR(SMALL(IF($D$2:$D1635=D726,$A$2:$A$911*1.0001),2),"")</f>
        <v/>
      </c>
      <c r="I726" s="22" t="str">
        <f aca="false" t="array" ref="I726:I726">IFERROR(SMALL(IF($D$2:$D1635=D726,$A$2:$A$911*1.00001),3),"")</f>
        <v/>
      </c>
      <c r="J726" s="22" t="str">
        <f aca="false" t="array" ref="J726:J726">IFERROR(SMALL(IF($D$2:$D1635=D726,$A$2:$A$911*1.000001),4),"")</f>
        <v/>
      </c>
      <c r="K726" s="31" t="str">
        <f aca="false">IF(A726&lt;&gt;"", IF(COUNT(G726:J726)=4, SUM(G726:J726), "No"), "")</f>
        <v>No</v>
      </c>
      <c r="L726" s="31" t="str">
        <f aca="false">IF(A726&lt;&gt;"", IF(COUNT(G726:I726)=3, SUM(G726:I726), "No"), "")</f>
        <v>No</v>
      </c>
      <c r="M726" s="31" t="str">
        <f aca="false">IF(A726&lt;&gt;"", IF(COUNT(G726:H726)=2, SUM(G726:H726), "No"), "")</f>
        <v>No</v>
      </c>
      <c r="N726" s="31" t="str">
        <f aca="false">Table1[[#This Row],[Club]]&amp;":"&amp;Table1[[#Headers],[Male]]</f>
        <v>:Male</v>
      </c>
    </row>
    <row r="727" customFormat="false" ht="15" hidden="false" customHeight="false" outlineLevel="0" collapsed="false">
      <c r="A727" s="22" t="n">
        <v>726</v>
      </c>
      <c r="B727" s="22" t="str">
        <f aca="false">IFERROR(VLOOKUP($A$1&amp;":"&amp;A727,'Finish order'!C:K,6,FALSE()),"")</f>
        <v/>
      </c>
      <c r="C727" s="22" t="str">
        <f aca="false">IFERROR(VLOOKUP(A$1&amp;":"&amp;A727,'Finish order'!$C:$K,9,FALSE()),"")</f>
        <v/>
      </c>
      <c r="D727" s="22" t="str">
        <f aca="false">IFERROR(VLOOKUP(A$1&amp;":"&amp;A727,'Finish order'!$C:$K,7,FALSE()),"")</f>
        <v/>
      </c>
      <c r="E727" s="30" t="str">
        <f aca="false">IFERROR(VLOOKUP($A$1&amp;":"&amp;A727,'Finish order'!C:K,5,FALSE()),"")</f>
        <v/>
      </c>
      <c r="F727" s="22" t="str">
        <f aca="false">IFERROR(VLOOKUP($A$1&amp;":"&amp;A727,'Finish order'!C:K,4,FALSE()),"")</f>
        <v/>
      </c>
      <c r="G727" s="22" t="str">
        <f aca="false" t="array" ref="G727:G727">IFERROR(SMALL(IF($D$2:$D1636=D727,$A$2:$A$911*1.001),1),"")</f>
        <v/>
      </c>
      <c r="H727" s="22" t="str">
        <f aca="false" t="array" ref="H727:H727">IFERROR(SMALL(IF($D$2:$D1636=D727,$A$2:$A$911*1.0001),2),"")</f>
        <v/>
      </c>
      <c r="I727" s="22" t="str">
        <f aca="false" t="array" ref="I727:I727">IFERROR(SMALL(IF($D$2:$D1636=D727,$A$2:$A$911*1.00001),3),"")</f>
        <v/>
      </c>
      <c r="J727" s="22" t="str">
        <f aca="false" t="array" ref="J727:J727">IFERROR(SMALL(IF($D$2:$D1636=D727,$A$2:$A$911*1.000001),4),"")</f>
        <v/>
      </c>
      <c r="K727" s="31" t="str">
        <f aca="false">IF(A727&lt;&gt;"", IF(COUNT(G727:J727)=4, SUM(G727:J727), "No"), "")</f>
        <v>No</v>
      </c>
      <c r="L727" s="31" t="str">
        <f aca="false">IF(A727&lt;&gt;"", IF(COUNT(G727:I727)=3, SUM(G727:I727), "No"), "")</f>
        <v>No</v>
      </c>
      <c r="M727" s="31" t="str">
        <f aca="false">IF(A727&lt;&gt;"", IF(COUNT(G727:H727)=2, SUM(G727:H727), "No"), "")</f>
        <v>No</v>
      </c>
      <c r="N727" s="31" t="str">
        <f aca="false">Table1[[#This Row],[Club]]&amp;":"&amp;Table1[[#Headers],[Male]]</f>
        <v>:Male</v>
      </c>
    </row>
    <row r="728" customFormat="false" ht="15" hidden="false" customHeight="false" outlineLevel="0" collapsed="false">
      <c r="A728" s="22" t="n">
        <v>727</v>
      </c>
      <c r="B728" s="22" t="str">
        <f aca="false">IFERROR(VLOOKUP($A$1&amp;":"&amp;A728,'Finish order'!C:K,6,FALSE()),"")</f>
        <v/>
      </c>
      <c r="C728" s="22" t="str">
        <f aca="false">IFERROR(VLOOKUP(A$1&amp;":"&amp;A728,'Finish order'!$C:$K,9,FALSE()),"")</f>
        <v/>
      </c>
      <c r="D728" s="22" t="str">
        <f aca="false">IFERROR(VLOOKUP(A$1&amp;":"&amp;A728,'Finish order'!$C:$K,7,FALSE()),"")</f>
        <v/>
      </c>
      <c r="E728" s="30" t="str">
        <f aca="false">IFERROR(VLOOKUP($A$1&amp;":"&amp;A728,'Finish order'!C:K,5,FALSE()),"")</f>
        <v/>
      </c>
      <c r="F728" s="22" t="str">
        <f aca="false">IFERROR(VLOOKUP($A$1&amp;":"&amp;A728,'Finish order'!C:K,4,FALSE()),"")</f>
        <v/>
      </c>
      <c r="G728" s="22" t="str">
        <f aca="false" t="array" ref="G728:G728">IFERROR(SMALL(IF($D$2:$D1637=D728,$A$2:$A$911*1.001),1),"")</f>
        <v/>
      </c>
      <c r="H728" s="22" t="str">
        <f aca="false" t="array" ref="H728:H728">IFERROR(SMALL(IF($D$2:$D1637=D728,$A$2:$A$911*1.0001),2),"")</f>
        <v/>
      </c>
      <c r="I728" s="22" t="str">
        <f aca="false" t="array" ref="I728:I728">IFERROR(SMALL(IF($D$2:$D1637=D728,$A$2:$A$911*1.00001),3),"")</f>
        <v/>
      </c>
      <c r="J728" s="22" t="str">
        <f aca="false" t="array" ref="J728:J728">IFERROR(SMALL(IF($D$2:$D1637=D728,$A$2:$A$911*1.000001),4),"")</f>
        <v/>
      </c>
      <c r="K728" s="31" t="str">
        <f aca="false">IF(A728&lt;&gt;"", IF(COUNT(G728:J728)=4, SUM(G728:J728), "No"), "")</f>
        <v>No</v>
      </c>
      <c r="L728" s="31" t="str">
        <f aca="false">IF(A728&lt;&gt;"", IF(COUNT(G728:I728)=3, SUM(G728:I728), "No"), "")</f>
        <v>No</v>
      </c>
      <c r="M728" s="31" t="str">
        <f aca="false">IF(A728&lt;&gt;"", IF(COUNT(G728:H728)=2, SUM(G728:H728), "No"), "")</f>
        <v>No</v>
      </c>
      <c r="N728" s="31" t="str">
        <f aca="false">Table1[[#This Row],[Club]]&amp;":"&amp;Table1[[#Headers],[Male]]</f>
        <v>:Male</v>
      </c>
    </row>
    <row r="729" customFormat="false" ht="15" hidden="false" customHeight="false" outlineLevel="0" collapsed="false">
      <c r="A729" s="22" t="n">
        <v>728</v>
      </c>
      <c r="B729" s="22" t="str">
        <f aca="false">IFERROR(VLOOKUP($A$1&amp;":"&amp;A729,'Finish order'!C:K,6,FALSE()),"")</f>
        <v/>
      </c>
      <c r="C729" s="22" t="str">
        <f aca="false">IFERROR(VLOOKUP(A$1&amp;":"&amp;A729,'Finish order'!$C:$K,9,FALSE()),"")</f>
        <v/>
      </c>
      <c r="D729" s="22" t="str">
        <f aca="false">IFERROR(VLOOKUP(A$1&amp;":"&amp;A729,'Finish order'!$C:$K,7,FALSE()),"")</f>
        <v/>
      </c>
      <c r="E729" s="30" t="str">
        <f aca="false">IFERROR(VLOOKUP($A$1&amp;":"&amp;A729,'Finish order'!C:K,5,FALSE()),"")</f>
        <v/>
      </c>
      <c r="F729" s="22" t="str">
        <f aca="false">IFERROR(VLOOKUP($A$1&amp;":"&amp;A729,'Finish order'!C:K,4,FALSE()),"")</f>
        <v/>
      </c>
      <c r="G729" s="22" t="str">
        <f aca="false" t="array" ref="G729:G729">IFERROR(SMALL(IF($D$2:$D1638=D729,$A$2:$A$911*1.001),1),"")</f>
        <v/>
      </c>
      <c r="H729" s="22" t="str">
        <f aca="false" t="array" ref="H729:H729">IFERROR(SMALL(IF($D$2:$D1638=D729,$A$2:$A$911*1.0001),2),"")</f>
        <v/>
      </c>
      <c r="I729" s="22" t="str">
        <f aca="false" t="array" ref="I729:I729">IFERROR(SMALL(IF($D$2:$D1638=D729,$A$2:$A$911*1.00001),3),"")</f>
        <v/>
      </c>
      <c r="J729" s="22" t="str">
        <f aca="false" t="array" ref="J729:J729">IFERROR(SMALL(IF($D$2:$D1638=D729,$A$2:$A$911*1.000001),4),"")</f>
        <v/>
      </c>
      <c r="K729" s="31" t="str">
        <f aca="false">IF(A729&lt;&gt;"", IF(COUNT(G729:J729)=4, SUM(G729:J729), "No"), "")</f>
        <v>No</v>
      </c>
      <c r="L729" s="31" t="str">
        <f aca="false">IF(A729&lt;&gt;"", IF(COUNT(G729:I729)=3, SUM(G729:I729), "No"), "")</f>
        <v>No</v>
      </c>
      <c r="M729" s="31" t="str">
        <f aca="false">IF(A729&lt;&gt;"", IF(COUNT(G729:H729)=2, SUM(G729:H729), "No"), "")</f>
        <v>No</v>
      </c>
      <c r="N729" s="31" t="str">
        <f aca="false">Table1[[#This Row],[Club]]&amp;":"&amp;Table1[[#Headers],[Male]]</f>
        <v>:Male</v>
      </c>
    </row>
    <row r="730" customFormat="false" ht="15" hidden="false" customHeight="false" outlineLevel="0" collapsed="false">
      <c r="A730" s="22" t="n">
        <v>729</v>
      </c>
      <c r="B730" s="22" t="str">
        <f aca="false">IFERROR(VLOOKUP($A$1&amp;":"&amp;A730,'Finish order'!C:K,6,FALSE()),"")</f>
        <v/>
      </c>
      <c r="C730" s="22" t="str">
        <f aca="false">IFERROR(VLOOKUP(A$1&amp;":"&amp;A730,'Finish order'!$C:$K,9,FALSE()),"")</f>
        <v/>
      </c>
      <c r="D730" s="22" t="str">
        <f aca="false">IFERROR(VLOOKUP(A$1&amp;":"&amp;A730,'Finish order'!$C:$K,7,FALSE()),"")</f>
        <v/>
      </c>
      <c r="E730" s="30" t="str">
        <f aca="false">IFERROR(VLOOKUP($A$1&amp;":"&amp;A730,'Finish order'!C:K,5,FALSE()),"")</f>
        <v/>
      </c>
      <c r="F730" s="22" t="str">
        <f aca="false">IFERROR(VLOOKUP($A$1&amp;":"&amp;A730,'Finish order'!C:K,4,FALSE()),"")</f>
        <v/>
      </c>
      <c r="G730" s="22" t="str">
        <f aca="false" t="array" ref="G730:G730">IFERROR(SMALL(IF($D$2:$D1639=D730,$A$2:$A$911*1.001),1),"")</f>
        <v/>
      </c>
      <c r="H730" s="22" t="str">
        <f aca="false" t="array" ref="H730:H730">IFERROR(SMALL(IF($D$2:$D1639=D730,$A$2:$A$911*1.0001),2),"")</f>
        <v/>
      </c>
      <c r="I730" s="22" t="str">
        <f aca="false" t="array" ref="I730:I730">IFERROR(SMALL(IF($D$2:$D1639=D730,$A$2:$A$911*1.00001),3),"")</f>
        <v/>
      </c>
      <c r="J730" s="22" t="str">
        <f aca="false" t="array" ref="J730:J730">IFERROR(SMALL(IF($D$2:$D1639=D730,$A$2:$A$911*1.000001),4),"")</f>
        <v/>
      </c>
      <c r="K730" s="31" t="str">
        <f aca="false">IF(A730&lt;&gt;"", IF(COUNT(G730:J730)=4, SUM(G730:J730), "No"), "")</f>
        <v>No</v>
      </c>
      <c r="L730" s="31" t="str">
        <f aca="false">IF(A730&lt;&gt;"", IF(COUNT(G730:I730)=3, SUM(G730:I730), "No"), "")</f>
        <v>No</v>
      </c>
      <c r="M730" s="31" t="str">
        <f aca="false">IF(A730&lt;&gt;"", IF(COUNT(G730:H730)=2, SUM(G730:H730), "No"), "")</f>
        <v>No</v>
      </c>
      <c r="N730" s="31" t="str">
        <f aca="false">Table1[[#This Row],[Club]]&amp;":"&amp;Table1[[#Headers],[Male]]</f>
        <v>:Male</v>
      </c>
    </row>
    <row r="731" customFormat="false" ht="15" hidden="false" customHeight="false" outlineLevel="0" collapsed="false">
      <c r="A731" s="22" t="n">
        <v>730</v>
      </c>
      <c r="B731" s="22" t="str">
        <f aca="false">IFERROR(VLOOKUP($A$1&amp;":"&amp;A731,'Finish order'!C:K,6,FALSE()),"")</f>
        <v/>
      </c>
      <c r="C731" s="22" t="str">
        <f aca="false">IFERROR(VLOOKUP(A$1&amp;":"&amp;A731,'Finish order'!$C:$K,9,FALSE()),"")</f>
        <v/>
      </c>
      <c r="D731" s="22" t="str">
        <f aca="false">IFERROR(VLOOKUP(A$1&amp;":"&amp;A731,'Finish order'!$C:$K,7,FALSE()),"")</f>
        <v/>
      </c>
      <c r="E731" s="30" t="str">
        <f aca="false">IFERROR(VLOOKUP($A$1&amp;":"&amp;A731,'Finish order'!C:K,5,FALSE()),"")</f>
        <v/>
      </c>
      <c r="F731" s="22" t="str">
        <f aca="false">IFERROR(VLOOKUP($A$1&amp;":"&amp;A731,'Finish order'!C:K,4,FALSE()),"")</f>
        <v/>
      </c>
      <c r="G731" s="22" t="str">
        <f aca="false" t="array" ref="G731:G731">IFERROR(SMALL(IF($D$2:$D1640=D731,$A$2:$A$911*1.001),1),"")</f>
        <v/>
      </c>
      <c r="H731" s="22" t="str">
        <f aca="false" t="array" ref="H731:H731">IFERROR(SMALL(IF($D$2:$D1640=D731,$A$2:$A$911*1.0001),2),"")</f>
        <v/>
      </c>
      <c r="I731" s="22" t="str">
        <f aca="false" t="array" ref="I731:I731">IFERROR(SMALL(IF($D$2:$D1640=D731,$A$2:$A$911*1.00001),3),"")</f>
        <v/>
      </c>
      <c r="J731" s="22" t="str">
        <f aca="false" t="array" ref="J731:J731">IFERROR(SMALL(IF($D$2:$D1640=D731,$A$2:$A$911*1.000001),4),"")</f>
        <v/>
      </c>
      <c r="K731" s="31" t="str">
        <f aca="false">IF(A731&lt;&gt;"", IF(COUNT(G731:J731)=4, SUM(G731:J731), "No"), "")</f>
        <v>No</v>
      </c>
      <c r="L731" s="31" t="str">
        <f aca="false">IF(A731&lt;&gt;"", IF(COUNT(G731:I731)=3, SUM(G731:I731), "No"), "")</f>
        <v>No</v>
      </c>
      <c r="M731" s="31" t="str">
        <f aca="false">IF(A731&lt;&gt;"", IF(COUNT(G731:H731)=2, SUM(G731:H731), "No"), "")</f>
        <v>No</v>
      </c>
      <c r="N731" s="31" t="str">
        <f aca="false">Table1[[#This Row],[Club]]&amp;":"&amp;Table1[[#Headers],[Male]]</f>
        <v>:Male</v>
      </c>
    </row>
    <row r="732" customFormat="false" ht="15" hidden="false" customHeight="false" outlineLevel="0" collapsed="false">
      <c r="A732" s="22" t="n">
        <v>731</v>
      </c>
      <c r="B732" s="22" t="str">
        <f aca="false">IFERROR(VLOOKUP($A$1&amp;":"&amp;A732,'Finish order'!C:K,6,FALSE()),"")</f>
        <v/>
      </c>
      <c r="C732" s="22" t="str">
        <f aca="false">IFERROR(VLOOKUP(A$1&amp;":"&amp;A732,'Finish order'!$C:$K,9,FALSE()),"")</f>
        <v/>
      </c>
      <c r="D732" s="22" t="str">
        <f aca="false">IFERROR(VLOOKUP(A$1&amp;":"&amp;A732,'Finish order'!$C:$K,7,FALSE()),"")</f>
        <v/>
      </c>
      <c r="E732" s="30" t="str">
        <f aca="false">IFERROR(VLOOKUP($A$1&amp;":"&amp;A732,'Finish order'!C:K,5,FALSE()),"")</f>
        <v/>
      </c>
      <c r="F732" s="22" t="str">
        <f aca="false">IFERROR(VLOOKUP($A$1&amp;":"&amp;A732,'Finish order'!C:K,4,FALSE()),"")</f>
        <v/>
      </c>
      <c r="G732" s="22" t="str">
        <f aca="false" t="array" ref="G732:G732">IFERROR(SMALL(IF($D$2:$D1641=D732,$A$2:$A$911*1.001),1),"")</f>
        <v/>
      </c>
      <c r="H732" s="22" t="str">
        <f aca="false" t="array" ref="H732:H732">IFERROR(SMALL(IF($D$2:$D1641=D732,$A$2:$A$911*1.0001),2),"")</f>
        <v/>
      </c>
      <c r="I732" s="22" t="str">
        <f aca="false" t="array" ref="I732:I732">IFERROR(SMALL(IF($D$2:$D1641=D732,$A$2:$A$911*1.00001),3),"")</f>
        <v/>
      </c>
      <c r="J732" s="22" t="str">
        <f aca="false" t="array" ref="J732:J732">IFERROR(SMALL(IF($D$2:$D1641=D732,$A$2:$A$911*1.000001),4),"")</f>
        <v/>
      </c>
      <c r="K732" s="31" t="str">
        <f aca="false">IF(A732&lt;&gt;"", IF(COUNT(G732:J732)=4, SUM(G732:J732), "No"), "")</f>
        <v>No</v>
      </c>
      <c r="L732" s="31" t="str">
        <f aca="false">IF(A732&lt;&gt;"", IF(COUNT(G732:I732)=3, SUM(G732:I732), "No"), "")</f>
        <v>No</v>
      </c>
      <c r="M732" s="31" t="str">
        <f aca="false">IF(A732&lt;&gt;"", IF(COUNT(G732:H732)=2, SUM(G732:H732), "No"), "")</f>
        <v>No</v>
      </c>
      <c r="N732" s="31" t="str">
        <f aca="false">Table1[[#This Row],[Club]]&amp;":"&amp;Table1[[#Headers],[Male]]</f>
        <v>:Male</v>
      </c>
    </row>
    <row r="733" customFormat="false" ht="15" hidden="false" customHeight="false" outlineLevel="0" collapsed="false">
      <c r="A733" s="22" t="n">
        <v>732</v>
      </c>
      <c r="B733" s="22" t="str">
        <f aca="false">IFERROR(VLOOKUP($A$1&amp;":"&amp;A733,'Finish order'!C:K,6,FALSE()),"")</f>
        <v/>
      </c>
      <c r="C733" s="22" t="str">
        <f aca="false">IFERROR(VLOOKUP(A$1&amp;":"&amp;A733,'Finish order'!$C:$K,9,FALSE()),"")</f>
        <v/>
      </c>
      <c r="D733" s="22" t="str">
        <f aca="false">IFERROR(VLOOKUP(A$1&amp;":"&amp;A733,'Finish order'!$C:$K,7,FALSE()),"")</f>
        <v/>
      </c>
      <c r="E733" s="30" t="str">
        <f aca="false">IFERROR(VLOOKUP($A$1&amp;":"&amp;A733,'Finish order'!C:K,5,FALSE()),"")</f>
        <v/>
      </c>
      <c r="F733" s="22" t="str">
        <f aca="false">IFERROR(VLOOKUP($A$1&amp;":"&amp;A733,'Finish order'!C:K,4,FALSE()),"")</f>
        <v/>
      </c>
      <c r="G733" s="22" t="str">
        <f aca="false" t="array" ref="G733:G733">IFERROR(SMALL(IF($D$2:$D1642=D733,$A$2:$A$911*1.001),1),"")</f>
        <v/>
      </c>
      <c r="H733" s="22" t="str">
        <f aca="false" t="array" ref="H733:H733">IFERROR(SMALL(IF($D$2:$D1642=D733,$A$2:$A$911*1.0001),2),"")</f>
        <v/>
      </c>
      <c r="I733" s="22" t="str">
        <f aca="false" t="array" ref="I733:I733">IFERROR(SMALL(IF($D$2:$D1642=D733,$A$2:$A$911*1.00001),3),"")</f>
        <v/>
      </c>
      <c r="J733" s="22" t="str">
        <f aca="false" t="array" ref="J733:J733">IFERROR(SMALL(IF($D$2:$D1642=D733,$A$2:$A$911*1.000001),4),"")</f>
        <v/>
      </c>
      <c r="K733" s="31" t="str">
        <f aca="false">IF(A733&lt;&gt;"", IF(COUNT(G733:J733)=4, SUM(G733:J733), "No"), "")</f>
        <v>No</v>
      </c>
      <c r="L733" s="31" t="str">
        <f aca="false">IF(A733&lt;&gt;"", IF(COUNT(G733:I733)=3, SUM(G733:I733), "No"), "")</f>
        <v>No</v>
      </c>
      <c r="M733" s="31" t="str">
        <f aca="false">IF(A733&lt;&gt;"", IF(COUNT(G733:H733)=2, SUM(G733:H733), "No"), "")</f>
        <v>No</v>
      </c>
      <c r="N733" s="31" t="str">
        <f aca="false">Table1[[#This Row],[Club]]&amp;":"&amp;Table1[[#Headers],[Male]]</f>
        <v>:Male</v>
      </c>
    </row>
    <row r="734" customFormat="false" ht="15" hidden="false" customHeight="false" outlineLevel="0" collapsed="false">
      <c r="A734" s="22" t="n">
        <v>733</v>
      </c>
      <c r="B734" s="22" t="str">
        <f aca="false">IFERROR(VLOOKUP($A$1&amp;":"&amp;A734,'Finish order'!C:K,6,FALSE()),"")</f>
        <v/>
      </c>
      <c r="C734" s="22" t="str">
        <f aca="false">IFERROR(VLOOKUP(A$1&amp;":"&amp;A734,'Finish order'!$C:$K,9,FALSE()),"")</f>
        <v/>
      </c>
      <c r="D734" s="22" t="str">
        <f aca="false">IFERROR(VLOOKUP(A$1&amp;":"&amp;A734,'Finish order'!$C:$K,7,FALSE()),"")</f>
        <v/>
      </c>
      <c r="E734" s="30" t="str">
        <f aca="false">IFERROR(VLOOKUP($A$1&amp;":"&amp;A734,'Finish order'!C:K,5,FALSE()),"")</f>
        <v/>
      </c>
      <c r="F734" s="22" t="str">
        <f aca="false">IFERROR(VLOOKUP($A$1&amp;":"&amp;A734,'Finish order'!C:K,4,FALSE()),"")</f>
        <v/>
      </c>
      <c r="G734" s="22" t="str">
        <f aca="false" t="array" ref="G734:G734">IFERROR(SMALL(IF($D$2:$D1643=D734,$A$2:$A$911*1.001),1),"")</f>
        <v/>
      </c>
      <c r="H734" s="22" t="str">
        <f aca="false" t="array" ref="H734:H734">IFERROR(SMALL(IF($D$2:$D1643=D734,$A$2:$A$911*1.0001),2),"")</f>
        <v/>
      </c>
      <c r="I734" s="22" t="str">
        <f aca="false" t="array" ref="I734:I734">IFERROR(SMALL(IF($D$2:$D1643=D734,$A$2:$A$911*1.00001),3),"")</f>
        <v/>
      </c>
      <c r="J734" s="22" t="str">
        <f aca="false" t="array" ref="J734:J734">IFERROR(SMALL(IF($D$2:$D1643=D734,$A$2:$A$911*1.000001),4),"")</f>
        <v/>
      </c>
      <c r="K734" s="31" t="str">
        <f aca="false">IF(A734&lt;&gt;"", IF(COUNT(G734:J734)=4, SUM(G734:J734), "No"), "")</f>
        <v>No</v>
      </c>
      <c r="L734" s="31" t="str">
        <f aca="false">IF(A734&lt;&gt;"", IF(COUNT(G734:I734)=3, SUM(G734:I734), "No"), "")</f>
        <v>No</v>
      </c>
      <c r="M734" s="31" t="str">
        <f aca="false">IF(A734&lt;&gt;"", IF(COUNT(G734:H734)=2, SUM(G734:H734), "No"), "")</f>
        <v>No</v>
      </c>
      <c r="N734" s="31" t="str">
        <f aca="false">Table1[[#This Row],[Club]]&amp;":"&amp;Table1[[#Headers],[Male]]</f>
        <v>:Male</v>
      </c>
    </row>
    <row r="735" customFormat="false" ht="15" hidden="false" customHeight="false" outlineLevel="0" collapsed="false">
      <c r="A735" s="22" t="n">
        <v>734</v>
      </c>
      <c r="B735" s="22" t="str">
        <f aca="false">IFERROR(VLOOKUP($A$1&amp;":"&amp;A735,'Finish order'!C:K,6,FALSE()),"")</f>
        <v/>
      </c>
      <c r="C735" s="22" t="str">
        <f aca="false">IFERROR(VLOOKUP(A$1&amp;":"&amp;A735,'Finish order'!$C:$K,9,FALSE()),"")</f>
        <v/>
      </c>
      <c r="D735" s="22" t="str">
        <f aca="false">IFERROR(VLOOKUP(A$1&amp;":"&amp;A735,'Finish order'!$C:$K,7,FALSE()),"")</f>
        <v/>
      </c>
      <c r="E735" s="30" t="str">
        <f aca="false">IFERROR(VLOOKUP($A$1&amp;":"&amp;A735,'Finish order'!C:K,5,FALSE()),"")</f>
        <v/>
      </c>
      <c r="F735" s="22" t="str">
        <f aca="false">IFERROR(VLOOKUP($A$1&amp;":"&amp;A735,'Finish order'!C:K,4,FALSE()),"")</f>
        <v/>
      </c>
      <c r="G735" s="22" t="str">
        <f aca="false" t="array" ref="G735:G735">IFERROR(SMALL(IF($D$2:$D1644=D735,$A$2:$A$911*1.001),1),"")</f>
        <v/>
      </c>
      <c r="H735" s="22" t="str">
        <f aca="false" t="array" ref="H735:H735">IFERROR(SMALL(IF($D$2:$D1644=D735,$A$2:$A$911*1.0001),2),"")</f>
        <v/>
      </c>
      <c r="I735" s="22" t="str">
        <f aca="false" t="array" ref="I735:I735">IFERROR(SMALL(IF($D$2:$D1644=D735,$A$2:$A$911*1.00001),3),"")</f>
        <v/>
      </c>
      <c r="J735" s="22" t="str">
        <f aca="false" t="array" ref="J735:J735">IFERROR(SMALL(IF($D$2:$D1644=D735,$A$2:$A$911*1.000001),4),"")</f>
        <v/>
      </c>
      <c r="K735" s="31" t="str">
        <f aca="false">IF(A735&lt;&gt;"", IF(COUNT(G735:J735)=4, SUM(G735:J735), "No"), "")</f>
        <v>No</v>
      </c>
      <c r="L735" s="31" t="str">
        <f aca="false">IF(A735&lt;&gt;"", IF(COUNT(G735:I735)=3, SUM(G735:I735), "No"), "")</f>
        <v>No</v>
      </c>
      <c r="M735" s="31" t="str">
        <f aca="false">IF(A735&lt;&gt;"", IF(COUNT(G735:H735)=2, SUM(G735:H735), "No"), "")</f>
        <v>No</v>
      </c>
      <c r="N735" s="31" t="str">
        <f aca="false">Table1[[#This Row],[Club]]&amp;":"&amp;Table1[[#Headers],[Male]]</f>
        <v>:Male</v>
      </c>
    </row>
    <row r="736" customFormat="false" ht="15" hidden="false" customHeight="false" outlineLevel="0" collapsed="false">
      <c r="A736" s="22" t="n">
        <v>735</v>
      </c>
      <c r="B736" s="22" t="str">
        <f aca="false">IFERROR(VLOOKUP($A$1&amp;":"&amp;A736,'Finish order'!C:K,6,FALSE()),"")</f>
        <v/>
      </c>
      <c r="C736" s="22" t="str">
        <f aca="false">IFERROR(VLOOKUP(A$1&amp;":"&amp;A736,'Finish order'!$C:$K,9,FALSE()),"")</f>
        <v/>
      </c>
      <c r="D736" s="22" t="str">
        <f aca="false">IFERROR(VLOOKUP(A$1&amp;":"&amp;A736,'Finish order'!$C:$K,7,FALSE()),"")</f>
        <v/>
      </c>
      <c r="E736" s="30" t="str">
        <f aca="false">IFERROR(VLOOKUP($A$1&amp;":"&amp;A736,'Finish order'!C:K,5,FALSE()),"")</f>
        <v/>
      </c>
      <c r="F736" s="22" t="str">
        <f aca="false">IFERROR(VLOOKUP($A$1&amp;":"&amp;A736,'Finish order'!C:K,4,FALSE()),"")</f>
        <v/>
      </c>
      <c r="G736" s="22" t="str">
        <f aca="false" t="array" ref="G736:G736">IFERROR(SMALL(IF($D$2:$D1645=D736,$A$2:$A$911*1.001),1),"")</f>
        <v/>
      </c>
      <c r="H736" s="22" t="str">
        <f aca="false" t="array" ref="H736:H736">IFERROR(SMALL(IF($D$2:$D1645=D736,$A$2:$A$911*1.0001),2),"")</f>
        <v/>
      </c>
      <c r="I736" s="22" t="str">
        <f aca="false" t="array" ref="I736:I736">IFERROR(SMALL(IF($D$2:$D1645=D736,$A$2:$A$911*1.00001),3),"")</f>
        <v/>
      </c>
      <c r="J736" s="22" t="str">
        <f aca="false" t="array" ref="J736:J736">IFERROR(SMALL(IF($D$2:$D1645=D736,$A$2:$A$911*1.000001),4),"")</f>
        <v/>
      </c>
      <c r="K736" s="31" t="str">
        <f aca="false">IF(A736&lt;&gt;"", IF(COUNT(G736:J736)=4, SUM(G736:J736), "No"), "")</f>
        <v>No</v>
      </c>
      <c r="L736" s="31" t="str">
        <f aca="false">IF(A736&lt;&gt;"", IF(COUNT(G736:I736)=3, SUM(G736:I736), "No"), "")</f>
        <v>No</v>
      </c>
      <c r="M736" s="31" t="str">
        <f aca="false">IF(A736&lt;&gt;"", IF(COUNT(G736:H736)=2, SUM(G736:H736), "No"), "")</f>
        <v>No</v>
      </c>
      <c r="N736" s="31" t="str">
        <f aca="false">Table1[[#This Row],[Club]]&amp;":"&amp;Table1[[#Headers],[Male]]</f>
        <v>:Male</v>
      </c>
    </row>
    <row r="737" customFormat="false" ht="15" hidden="false" customHeight="false" outlineLevel="0" collapsed="false">
      <c r="A737" s="22" t="n">
        <v>736</v>
      </c>
      <c r="B737" s="22" t="str">
        <f aca="false">IFERROR(VLOOKUP($A$1&amp;":"&amp;A737,'Finish order'!C:K,6,FALSE()),"")</f>
        <v/>
      </c>
      <c r="C737" s="22" t="str">
        <f aca="false">IFERROR(VLOOKUP(A$1&amp;":"&amp;A737,'Finish order'!$C:$K,9,FALSE()),"")</f>
        <v/>
      </c>
      <c r="D737" s="22" t="str">
        <f aca="false">IFERROR(VLOOKUP(A$1&amp;":"&amp;A737,'Finish order'!$C:$K,7,FALSE()),"")</f>
        <v/>
      </c>
      <c r="E737" s="30" t="str">
        <f aca="false">IFERROR(VLOOKUP($A$1&amp;":"&amp;A737,'Finish order'!C:K,5,FALSE()),"")</f>
        <v/>
      </c>
      <c r="F737" s="22" t="str">
        <f aca="false">IFERROR(VLOOKUP($A$1&amp;":"&amp;A737,'Finish order'!C:K,4,FALSE()),"")</f>
        <v/>
      </c>
      <c r="G737" s="22" t="str">
        <f aca="false" t="array" ref="G737:G737">IFERROR(SMALL(IF($D$2:$D1646=D737,$A$2:$A$911*1.001),1),"")</f>
        <v/>
      </c>
      <c r="H737" s="22" t="str">
        <f aca="false" t="array" ref="H737:H737">IFERROR(SMALL(IF($D$2:$D1646=D737,$A$2:$A$911*1.0001),2),"")</f>
        <v/>
      </c>
      <c r="I737" s="22" t="str">
        <f aca="false" t="array" ref="I737:I737">IFERROR(SMALL(IF($D$2:$D1646=D737,$A$2:$A$911*1.00001),3),"")</f>
        <v/>
      </c>
      <c r="J737" s="22" t="str">
        <f aca="false" t="array" ref="J737:J737">IFERROR(SMALL(IF($D$2:$D1646=D737,$A$2:$A$911*1.000001),4),"")</f>
        <v/>
      </c>
      <c r="K737" s="31" t="str">
        <f aca="false">IF(A737&lt;&gt;"", IF(COUNT(G737:J737)=4, SUM(G737:J737), "No"), "")</f>
        <v>No</v>
      </c>
      <c r="L737" s="31" t="str">
        <f aca="false">IF(A737&lt;&gt;"", IF(COUNT(G737:I737)=3, SUM(G737:I737), "No"), "")</f>
        <v>No</v>
      </c>
      <c r="M737" s="31" t="str">
        <f aca="false">IF(A737&lt;&gt;"", IF(COUNT(G737:H737)=2, SUM(G737:H737), "No"), "")</f>
        <v>No</v>
      </c>
      <c r="N737" s="31" t="str">
        <f aca="false">Table1[[#This Row],[Club]]&amp;":"&amp;Table1[[#Headers],[Male]]</f>
        <v>:Male</v>
      </c>
    </row>
    <row r="738" customFormat="false" ht="15" hidden="false" customHeight="false" outlineLevel="0" collapsed="false">
      <c r="A738" s="22" t="n">
        <v>737</v>
      </c>
      <c r="B738" s="22" t="str">
        <f aca="false">IFERROR(VLOOKUP($A$1&amp;":"&amp;A738,'Finish order'!C:K,6,FALSE()),"")</f>
        <v/>
      </c>
      <c r="C738" s="22" t="str">
        <f aca="false">IFERROR(VLOOKUP(A$1&amp;":"&amp;A738,'Finish order'!$C:$K,9,FALSE()),"")</f>
        <v/>
      </c>
      <c r="D738" s="22" t="str">
        <f aca="false">IFERROR(VLOOKUP(A$1&amp;":"&amp;A738,'Finish order'!$C:$K,7,FALSE()),"")</f>
        <v/>
      </c>
      <c r="E738" s="30" t="str">
        <f aca="false">IFERROR(VLOOKUP($A$1&amp;":"&amp;A738,'Finish order'!C:K,5,FALSE()),"")</f>
        <v/>
      </c>
      <c r="F738" s="22" t="str">
        <f aca="false">IFERROR(VLOOKUP($A$1&amp;":"&amp;A738,'Finish order'!C:K,4,FALSE()),"")</f>
        <v/>
      </c>
      <c r="G738" s="22" t="str">
        <f aca="false" t="array" ref="G738:G738">IFERROR(SMALL(IF($D$2:$D1647=D738,$A$2:$A$911*1.001),1),"")</f>
        <v/>
      </c>
      <c r="H738" s="22" t="str">
        <f aca="false" t="array" ref="H738:H738">IFERROR(SMALL(IF($D$2:$D1647=D738,$A$2:$A$911*1.0001),2),"")</f>
        <v/>
      </c>
      <c r="I738" s="22" t="str">
        <f aca="false" t="array" ref="I738:I738">IFERROR(SMALL(IF($D$2:$D1647=D738,$A$2:$A$911*1.00001),3),"")</f>
        <v/>
      </c>
      <c r="J738" s="22" t="str">
        <f aca="false" t="array" ref="J738:J738">IFERROR(SMALL(IF($D$2:$D1647=D738,$A$2:$A$911*1.000001),4),"")</f>
        <v/>
      </c>
      <c r="K738" s="31" t="str">
        <f aca="false">IF(A738&lt;&gt;"", IF(COUNT(G738:J738)=4, SUM(G738:J738), "No"), "")</f>
        <v>No</v>
      </c>
      <c r="L738" s="31" t="str">
        <f aca="false">IF(A738&lt;&gt;"", IF(COUNT(G738:I738)=3, SUM(G738:I738), "No"), "")</f>
        <v>No</v>
      </c>
      <c r="M738" s="31" t="str">
        <f aca="false">IF(A738&lt;&gt;"", IF(COUNT(G738:H738)=2, SUM(G738:H738), "No"), "")</f>
        <v>No</v>
      </c>
      <c r="N738" s="31" t="str">
        <f aca="false">Table1[[#This Row],[Club]]&amp;":"&amp;Table1[[#Headers],[Male]]</f>
        <v>:Male</v>
      </c>
    </row>
    <row r="739" customFormat="false" ht="15" hidden="false" customHeight="false" outlineLevel="0" collapsed="false">
      <c r="A739" s="22" t="n">
        <v>738</v>
      </c>
      <c r="B739" s="22" t="str">
        <f aca="false">IFERROR(VLOOKUP($A$1&amp;":"&amp;A739,'Finish order'!C:K,6,FALSE()),"")</f>
        <v/>
      </c>
      <c r="C739" s="22" t="str">
        <f aca="false">IFERROR(VLOOKUP(A$1&amp;":"&amp;A739,'Finish order'!$C:$K,9,FALSE()),"")</f>
        <v/>
      </c>
      <c r="D739" s="22" t="str">
        <f aca="false">IFERROR(VLOOKUP(A$1&amp;":"&amp;A739,'Finish order'!$C:$K,7,FALSE()),"")</f>
        <v/>
      </c>
      <c r="E739" s="30" t="str">
        <f aca="false">IFERROR(VLOOKUP($A$1&amp;":"&amp;A739,'Finish order'!C:K,5,FALSE()),"")</f>
        <v/>
      </c>
      <c r="F739" s="22" t="str">
        <f aca="false">IFERROR(VLOOKUP($A$1&amp;":"&amp;A739,'Finish order'!C:K,4,FALSE()),"")</f>
        <v/>
      </c>
      <c r="G739" s="22" t="str">
        <f aca="false" t="array" ref="G739:G739">IFERROR(SMALL(IF($D$2:$D1648=D739,$A$2:$A$911*1.001),1),"")</f>
        <v/>
      </c>
      <c r="H739" s="22" t="str">
        <f aca="false" t="array" ref="H739:H739">IFERROR(SMALL(IF($D$2:$D1648=D739,$A$2:$A$911*1.0001),2),"")</f>
        <v/>
      </c>
      <c r="I739" s="22" t="str">
        <f aca="false" t="array" ref="I739:I739">IFERROR(SMALL(IF($D$2:$D1648=D739,$A$2:$A$911*1.00001),3),"")</f>
        <v/>
      </c>
      <c r="J739" s="22" t="str">
        <f aca="false" t="array" ref="J739:J739">IFERROR(SMALL(IF($D$2:$D1648=D739,$A$2:$A$911*1.000001),4),"")</f>
        <v/>
      </c>
      <c r="K739" s="31" t="str">
        <f aca="false">IF(A739&lt;&gt;"", IF(COUNT(G739:J739)=4, SUM(G739:J739), "No"), "")</f>
        <v>No</v>
      </c>
      <c r="L739" s="31" t="str">
        <f aca="false">IF(A739&lt;&gt;"", IF(COUNT(G739:I739)=3, SUM(G739:I739), "No"), "")</f>
        <v>No</v>
      </c>
      <c r="M739" s="31" t="str">
        <f aca="false">IF(A739&lt;&gt;"", IF(COUNT(G739:H739)=2, SUM(G739:H739), "No"), "")</f>
        <v>No</v>
      </c>
      <c r="N739" s="31" t="str">
        <f aca="false">Table1[[#This Row],[Club]]&amp;":"&amp;Table1[[#Headers],[Male]]</f>
        <v>:Male</v>
      </c>
    </row>
    <row r="740" customFormat="false" ht="15" hidden="false" customHeight="false" outlineLevel="0" collapsed="false">
      <c r="A740" s="22" t="n">
        <v>739</v>
      </c>
      <c r="B740" s="22" t="str">
        <f aca="false">IFERROR(VLOOKUP($A$1&amp;":"&amp;A740,'Finish order'!C:K,6,FALSE()),"")</f>
        <v/>
      </c>
      <c r="C740" s="22" t="str">
        <f aca="false">IFERROR(VLOOKUP(A$1&amp;":"&amp;A740,'Finish order'!$C:$K,9,FALSE()),"")</f>
        <v/>
      </c>
      <c r="D740" s="22" t="str">
        <f aca="false">IFERROR(VLOOKUP(A$1&amp;":"&amp;A740,'Finish order'!$C:$K,7,FALSE()),"")</f>
        <v/>
      </c>
      <c r="E740" s="30" t="str">
        <f aca="false">IFERROR(VLOOKUP($A$1&amp;":"&amp;A740,'Finish order'!C:K,5,FALSE()),"")</f>
        <v/>
      </c>
      <c r="F740" s="22" t="str">
        <f aca="false">IFERROR(VLOOKUP($A$1&amp;":"&amp;A740,'Finish order'!C:K,4,FALSE()),"")</f>
        <v/>
      </c>
      <c r="G740" s="22" t="str">
        <f aca="false" t="array" ref="G740:G740">IFERROR(SMALL(IF($D$2:$D1649=D740,$A$2:$A$911*1.001),1),"")</f>
        <v/>
      </c>
      <c r="H740" s="22" t="str">
        <f aca="false" t="array" ref="H740:H740">IFERROR(SMALL(IF($D$2:$D1649=D740,$A$2:$A$911*1.0001),2),"")</f>
        <v/>
      </c>
      <c r="I740" s="22" t="str">
        <f aca="false" t="array" ref="I740:I740">IFERROR(SMALL(IF($D$2:$D1649=D740,$A$2:$A$911*1.00001),3),"")</f>
        <v/>
      </c>
      <c r="J740" s="22" t="str">
        <f aca="false" t="array" ref="J740:J740">IFERROR(SMALL(IF($D$2:$D1649=D740,$A$2:$A$911*1.000001),4),"")</f>
        <v/>
      </c>
      <c r="K740" s="31" t="str">
        <f aca="false">IF(A740&lt;&gt;"", IF(COUNT(G740:J740)=4, SUM(G740:J740), "No"), "")</f>
        <v>No</v>
      </c>
      <c r="L740" s="31" t="str">
        <f aca="false">IF(A740&lt;&gt;"", IF(COUNT(G740:I740)=3, SUM(G740:I740), "No"), "")</f>
        <v>No</v>
      </c>
      <c r="M740" s="31" t="str">
        <f aca="false">IF(A740&lt;&gt;"", IF(COUNT(G740:H740)=2, SUM(G740:H740), "No"), "")</f>
        <v>No</v>
      </c>
      <c r="N740" s="31" t="str">
        <f aca="false">Table1[[#This Row],[Club]]&amp;":"&amp;Table1[[#Headers],[Male]]</f>
        <v>:Male</v>
      </c>
    </row>
    <row r="741" customFormat="false" ht="15" hidden="false" customHeight="false" outlineLevel="0" collapsed="false">
      <c r="A741" s="22" t="n">
        <v>740</v>
      </c>
      <c r="B741" s="22" t="str">
        <f aca="false">IFERROR(VLOOKUP($A$1&amp;":"&amp;A741,'Finish order'!C:K,6,FALSE()),"")</f>
        <v/>
      </c>
      <c r="C741" s="22" t="str">
        <f aca="false">IFERROR(VLOOKUP(A$1&amp;":"&amp;A741,'Finish order'!$C:$K,9,FALSE()),"")</f>
        <v/>
      </c>
      <c r="D741" s="22" t="str">
        <f aca="false">IFERROR(VLOOKUP(A$1&amp;":"&amp;A741,'Finish order'!$C:$K,7,FALSE()),"")</f>
        <v/>
      </c>
      <c r="E741" s="30" t="str">
        <f aca="false">IFERROR(VLOOKUP($A$1&amp;":"&amp;A741,'Finish order'!C:K,5,FALSE()),"")</f>
        <v/>
      </c>
      <c r="F741" s="22" t="str">
        <f aca="false">IFERROR(VLOOKUP($A$1&amp;":"&amp;A741,'Finish order'!C:K,4,FALSE()),"")</f>
        <v/>
      </c>
      <c r="G741" s="22" t="str">
        <f aca="false" t="array" ref="G741:G741">IFERROR(SMALL(IF($D$2:$D1650=D741,$A$2:$A$911*1.001),1),"")</f>
        <v/>
      </c>
      <c r="H741" s="22" t="str">
        <f aca="false" t="array" ref="H741:H741">IFERROR(SMALL(IF($D$2:$D1650=D741,$A$2:$A$911*1.0001),2),"")</f>
        <v/>
      </c>
      <c r="I741" s="22" t="str">
        <f aca="false" t="array" ref="I741:I741">IFERROR(SMALL(IF($D$2:$D1650=D741,$A$2:$A$911*1.00001),3),"")</f>
        <v/>
      </c>
      <c r="J741" s="22" t="str">
        <f aca="false" t="array" ref="J741:J741">IFERROR(SMALL(IF($D$2:$D1650=D741,$A$2:$A$911*1.000001),4),"")</f>
        <v/>
      </c>
      <c r="K741" s="31" t="str">
        <f aca="false">IF(A741&lt;&gt;"", IF(COUNT(G741:J741)=4, SUM(G741:J741), "No"), "")</f>
        <v>No</v>
      </c>
      <c r="L741" s="31" t="str">
        <f aca="false">IF(A741&lt;&gt;"", IF(COUNT(G741:I741)=3, SUM(G741:I741), "No"), "")</f>
        <v>No</v>
      </c>
      <c r="M741" s="31" t="str">
        <f aca="false">IF(A741&lt;&gt;"", IF(COUNT(G741:H741)=2, SUM(G741:H741), "No"), "")</f>
        <v>No</v>
      </c>
      <c r="N741" s="31" t="str">
        <f aca="false">Table1[[#This Row],[Club]]&amp;":"&amp;Table1[[#Headers],[Male]]</f>
        <v>:Male</v>
      </c>
    </row>
    <row r="742" customFormat="false" ht="15" hidden="false" customHeight="false" outlineLevel="0" collapsed="false">
      <c r="A742" s="22" t="n">
        <v>741</v>
      </c>
      <c r="B742" s="22" t="str">
        <f aca="false">IFERROR(VLOOKUP($A$1&amp;":"&amp;A742,'Finish order'!C:K,6,FALSE()),"")</f>
        <v/>
      </c>
      <c r="C742" s="22" t="str">
        <f aca="false">IFERROR(VLOOKUP(A$1&amp;":"&amp;A742,'Finish order'!$C:$K,9,FALSE()),"")</f>
        <v/>
      </c>
      <c r="D742" s="22" t="str">
        <f aca="false">IFERROR(VLOOKUP(A$1&amp;":"&amp;A742,'Finish order'!$C:$K,7,FALSE()),"")</f>
        <v/>
      </c>
      <c r="E742" s="30" t="str">
        <f aca="false">IFERROR(VLOOKUP($A$1&amp;":"&amp;A742,'Finish order'!C:K,5,FALSE()),"")</f>
        <v/>
      </c>
      <c r="F742" s="22" t="str">
        <f aca="false">IFERROR(VLOOKUP($A$1&amp;":"&amp;A742,'Finish order'!C:K,4,FALSE()),"")</f>
        <v/>
      </c>
      <c r="G742" s="22" t="str">
        <f aca="false" t="array" ref="G742:G742">IFERROR(SMALL(IF($D$2:$D1651=D742,$A$2:$A$911*1.001),1),"")</f>
        <v/>
      </c>
      <c r="H742" s="22" t="str">
        <f aca="false" t="array" ref="H742:H742">IFERROR(SMALL(IF($D$2:$D1651=D742,$A$2:$A$911*1.0001),2),"")</f>
        <v/>
      </c>
      <c r="I742" s="22" t="str">
        <f aca="false" t="array" ref="I742:I742">IFERROR(SMALL(IF($D$2:$D1651=D742,$A$2:$A$911*1.00001),3),"")</f>
        <v/>
      </c>
      <c r="J742" s="22" t="str">
        <f aca="false" t="array" ref="J742:J742">IFERROR(SMALL(IF($D$2:$D1651=D742,$A$2:$A$911*1.000001),4),"")</f>
        <v/>
      </c>
      <c r="K742" s="31" t="str">
        <f aca="false">IF(A742&lt;&gt;"", IF(COUNT(G742:J742)=4, SUM(G742:J742), "No"), "")</f>
        <v>No</v>
      </c>
      <c r="L742" s="31" t="str">
        <f aca="false">IF(A742&lt;&gt;"", IF(COUNT(G742:I742)=3, SUM(G742:I742), "No"), "")</f>
        <v>No</v>
      </c>
      <c r="M742" s="31" t="str">
        <f aca="false">IF(A742&lt;&gt;"", IF(COUNT(G742:H742)=2, SUM(G742:H742), "No"), "")</f>
        <v>No</v>
      </c>
      <c r="N742" s="31" t="str">
        <f aca="false">Table1[[#This Row],[Club]]&amp;":"&amp;Table1[[#Headers],[Male]]</f>
        <v>:Male</v>
      </c>
    </row>
    <row r="743" customFormat="false" ht="15" hidden="false" customHeight="false" outlineLevel="0" collapsed="false">
      <c r="A743" s="22" t="n">
        <v>742</v>
      </c>
      <c r="B743" s="22" t="str">
        <f aca="false">IFERROR(VLOOKUP($A$1&amp;":"&amp;A743,'Finish order'!C:K,6,FALSE()),"")</f>
        <v/>
      </c>
      <c r="C743" s="22" t="str">
        <f aca="false">IFERROR(VLOOKUP(A$1&amp;":"&amp;A743,'Finish order'!$C:$K,9,FALSE()),"")</f>
        <v/>
      </c>
      <c r="D743" s="22" t="str">
        <f aca="false">IFERROR(VLOOKUP(A$1&amp;":"&amp;A743,'Finish order'!$C:$K,7,FALSE()),"")</f>
        <v/>
      </c>
      <c r="E743" s="30" t="str">
        <f aca="false">IFERROR(VLOOKUP($A$1&amp;":"&amp;A743,'Finish order'!C:K,5,FALSE()),"")</f>
        <v/>
      </c>
      <c r="F743" s="22" t="str">
        <f aca="false">IFERROR(VLOOKUP($A$1&amp;":"&amp;A743,'Finish order'!C:K,4,FALSE()),"")</f>
        <v/>
      </c>
      <c r="G743" s="22" t="str">
        <f aca="false" t="array" ref="G743:G743">IFERROR(SMALL(IF($D$2:$D1652=D743,$A$2:$A$911*1.001),1),"")</f>
        <v/>
      </c>
      <c r="H743" s="22" t="str">
        <f aca="false" t="array" ref="H743:H743">IFERROR(SMALL(IF($D$2:$D1652=D743,$A$2:$A$911*1.0001),2),"")</f>
        <v/>
      </c>
      <c r="I743" s="22" t="str">
        <f aca="false" t="array" ref="I743:I743">IFERROR(SMALL(IF($D$2:$D1652=D743,$A$2:$A$911*1.00001),3),"")</f>
        <v/>
      </c>
      <c r="J743" s="22" t="str">
        <f aca="false" t="array" ref="J743:J743">IFERROR(SMALL(IF($D$2:$D1652=D743,$A$2:$A$911*1.000001),4),"")</f>
        <v/>
      </c>
      <c r="K743" s="31" t="str">
        <f aca="false">IF(A743&lt;&gt;"", IF(COUNT(G743:J743)=4, SUM(G743:J743), "No"), "")</f>
        <v>No</v>
      </c>
      <c r="L743" s="31" t="str">
        <f aca="false">IF(A743&lt;&gt;"", IF(COUNT(G743:I743)=3, SUM(G743:I743), "No"), "")</f>
        <v>No</v>
      </c>
      <c r="M743" s="31" t="str">
        <f aca="false">IF(A743&lt;&gt;"", IF(COUNT(G743:H743)=2, SUM(G743:H743), "No"), "")</f>
        <v>No</v>
      </c>
      <c r="N743" s="31" t="str">
        <f aca="false">Table1[[#This Row],[Club]]&amp;":"&amp;Table1[[#Headers],[Male]]</f>
        <v>:Male</v>
      </c>
    </row>
    <row r="744" customFormat="false" ht="15" hidden="false" customHeight="false" outlineLevel="0" collapsed="false">
      <c r="A744" s="22" t="n">
        <v>743</v>
      </c>
      <c r="B744" s="22" t="str">
        <f aca="false">IFERROR(VLOOKUP($A$1&amp;":"&amp;A744,'Finish order'!C:K,6,FALSE()),"")</f>
        <v/>
      </c>
      <c r="C744" s="22" t="str">
        <f aca="false">IFERROR(VLOOKUP(A$1&amp;":"&amp;A744,'Finish order'!$C:$K,9,FALSE()),"")</f>
        <v/>
      </c>
      <c r="D744" s="22" t="str">
        <f aca="false">IFERROR(VLOOKUP(A$1&amp;":"&amp;A744,'Finish order'!$C:$K,7,FALSE()),"")</f>
        <v/>
      </c>
      <c r="E744" s="30" t="str">
        <f aca="false">IFERROR(VLOOKUP($A$1&amp;":"&amp;A744,'Finish order'!C:K,5,FALSE()),"")</f>
        <v/>
      </c>
      <c r="F744" s="22" t="str">
        <f aca="false">IFERROR(VLOOKUP($A$1&amp;":"&amp;A744,'Finish order'!C:K,4,FALSE()),"")</f>
        <v/>
      </c>
      <c r="G744" s="22" t="str">
        <f aca="false" t="array" ref="G744:G744">IFERROR(SMALL(IF($D$2:$D1653=D744,$A$2:$A$911*1.001),1),"")</f>
        <v/>
      </c>
      <c r="H744" s="22" t="str">
        <f aca="false" t="array" ref="H744:H744">IFERROR(SMALL(IF($D$2:$D1653=D744,$A$2:$A$911*1.0001),2),"")</f>
        <v/>
      </c>
      <c r="I744" s="22" t="str">
        <f aca="false" t="array" ref="I744:I744">IFERROR(SMALL(IF($D$2:$D1653=D744,$A$2:$A$911*1.00001),3),"")</f>
        <v/>
      </c>
      <c r="J744" s="22" t="str">
        <f aca="false" t="array" ref="J744:J744">IFERROR(SMALL(IF($D$2:$D1653=D744,$A$2:$A$911*1.000001),4),"")</f>
        <v/>
      </c>
      <c r="K744" s="31" t="str">
        <f aca="false">IF(A744&lt;&gt;"", IF(COUNT(G744:J744)=4, SUM(G744:J744), "No"), "")</f>
        <v>No</v>
      </c>
      <c r="L744" s="31" t="str">
        <f aca="false">IF(A744&lt;&gt;"", IF(COUNT(G744:I744)=3, SUM(G744:I744), "No"), "")</f>
        <v>No</v>
      </c>
      <c r="M744" s="31" t="str">
        <f aca="false">IF(A744&lt;&gt;"", IF(COUNT(G744:H744)=2, SUM(G744:H744), "No"), "")</f>
        <v>No</v>
      </c>
      <c r="N744" s="31" t="str">
        <f aca="false">Table1[[#This Row],[Club]]&amp;":"&amp;Table1[[#Headers],[Male]]</f>
        <v>:Male</v>
      </c>
    </row>
    <row r="745" customFormat="false" ht="15" hidden="false" customHeight="false" outlineLevel="0" collapsed="false">
      <c r="A745" s="22" t="n">
        <v>744</v>
      </c>
      <c r="B745" s="22" t="str">
        <f aca="false">IFERROR(VLOOKUP($A$1&amp;":"&amp;A745,'Finish order'!C:K,6,FALSE()),"")</f>
        <v/>
      </c>
      <c r="C745" s="22" t="str">
        <f aca="false">IFERROR(VLOOKUP(A$1&amp;":"&amp;A745,'Finish order'!$C:$K,9,FALSE()),"")</f>
        <v/>
      </c>
      <c r="D745" s="22" t="str">
        <f aca="false">IFERROR(VLOOKUP(A$1&amp;":"&amp;A745,'Finish order'!$C:$K,7,FALSE()),"")</f>
        <v/>
      </c>
      <c r="E745" s="30" t="str">
        <f aca="false">IFERROR(VLOOKUP($A$1&amp;":"&amp;A745,'Finish order'!C:K,5,FALSE()),"")</f>
        <v/>
      </c>
      <c r="F745" s="22" t="str">
        <f aca="false">IFERROR(VLOOKUP($A$1&amp;":"&amp;A745,'Finish order'!C:K,4,FALSE()),"")</f>
        <v/>
      </c>
      <c r="G745" s="22" t="str">
        <f aca="false" t="array" ref="G745:G745">IFERROR(SMALL(IF($D$2:$D1654=D745,$A$2:$A$911*1.001),1),"")</f>
        <v/>
      </c>
      <c r="H745" s="22" t="str">
        <f aca="false" t="array" ref="H745:H745">IFERROR(SMALL(IF($D$2:$D1654=D745,$A$2:$A$911*1.0001),2),"")</f>
        <v/>
      </c>
      <c r="I745" s="22" t="str">
        <f aca="false" t="array" ref="I745:I745">IFERROR(SMALL(IF($D$2:$D1654=D745,$A$2:$A$911*1.00001),3),"")</f>
        <v/>
      </c>
      <c r="J745" s="22" t="str">
        <f aca="false" t="array" ref="J745:J745">IFERROR(SMALL(IF($D$2:$D1654=D745,$A$2:$A$911*1.000001),4),"")</f>
        <v/>
      </c>
      <c r="K745" s="31" t="str">
        <f aca="false">IF(A745&lt;&gt;"", IF(COUNT(G745:J745)=4, SUM(G745:J745), "No"), "")</f>
        <v>No</v>
      </c>
      <c r="L745" s="31" t="str">
        <f aca="false">IF(A745&lt;&gt;"", IF(COUNT(G745:I745)=3, SUM(G745:I745), "No"), "")</f>
        <v>No</v>
      </c>
      <c r="M745" s="31" t="str">
        <f aca="false">IF(A745&lt;&gt;"", IF(COUNT(G745:H745)=2, SUM(G745:H745), "No"), "")</f>
        <v>No</v>
      </c>
      <c r="N745" s="31" t="str">
        <f aca="false">Table1[[#This Row],[Club]]&amp;":"&amp;Table1[[#Headers],[Male]]</f>
        <v>:Male</v>
      </c>
    </row>
    <row r="746" customFormat="false" ht="15" hidden="false" customHeight="false" outlineLevel="0" collapsed="false">
      <c r="A746" s="22" t="n">
        <v>745</v>
      </c>
      <c r="B746" s="22" t="str">
        <f aca="false">IFERROR(VLOOKUP($A$1&amp;":"&amp;A746,'Finish order'!C:K,6,FALSE()),"")</f>
        <v/>
      </c>
      <c r="C746" s="22" t="str">
        <f aca="false">IFERROR(VLOOKUP(A$1&amp;":"&amp;A746,'Finish order'!$C:$K,9,FALSE()),"")</f>
        <v/>
      </c>
      <c r="D746" s="22" t="str">
        <f aca="false">IFERROR(VLOOKUP(A$1&amp;":"&amp;A746,'Finish order'!$C:$K,7,FALSE()),"")</f>
        <v/>
      </c>
      <c r="E746" s="30" t="str">
        <f aca="false">IFERROR(VLOOKUP($A$1&amp;":"&amp;A746,'Finish order'!C:K,5,FALSE()),"")</f>
        <v/>
      </c>
      <c r="F746" s="22" t="str">
        <f aca="false">IFERROR(VLOOKUP($A$1&amp;":"&amp;A746,'Finish order'!C:K,4,FALSE()),"")</f>
        <v/>
      </c>
      <c r="G746" s="22" t="str">
        <f aca="false" t="array" ref="G746:G746">IFERROR(SMALL(IF($D$2:$D1655=D746,$A$2:$A$911*1.001),1),"")</f>
        <v/>
      </c>
      <c r="H746" s="22" t="str">
        <f aca="false" t="array" ref="H746:H746">IFERROR(SMALL(IF($D$2:$D1655=D746,$A$2:$A$911*1.0001),2),"")</f>
        <v/>
      </c>
      <c r="I746" s="22" t="str">
        <f aca="false" t="array" ref="I746:I746">IFERROR(SMALL(IF($D$2:$D1655=D746,$A$2:$A$911*1.00001),3),"")</f>
        <v/>
      </c>
      <c r="J746" s="22" t="str">
        <f aca="false" t="array" ref="J746:J746">IFERROR(SMALL(IF($D$2:$D1655=D746,$A$2:$A$911*1.000001),4),"")</f>
        <v/>
      </c>
      <c r="K746" s="31" t="str">
        <f aca="false">IF(A746&lt;&gt;"", IF(COUNT(G746:J746)=4, SUM(G746:J746), "No"), "")</f>
        <v>No</v>
      </c>
      <c r="L746" s="31" t="str">
        <f aca="false">IF(A746&lt;&gt;"", IF(COUNT(G746:I746)=3, SUM(G746:I746), "No"), "")</f>
        <v>No</v>
      </c>
      <c r="M746" s="31" t="str">
        <f aca="false">IF(A746&lt;&gt;"", IF(COUNT(G746:H746)=2, SUM(G746:H746), "No"), "")</f>
        <v>No</v>
      </c>
      <c r="N746" s="31" t="str">
        <f aca="false">Table1[[#This Row],[Club]]&amp;":"&amp;Table1[[#Headers],[Male]]</f>
        <v>:Male</v>
      </c>
    </row>
    <row r="747" customFormat="false" ht="15" hidden="false" customHeight="false" outlineLevel="0" collapsed="false">
      <c r="A747" s="22" t="n">
        <v>746</v>
      </c>
      <c r="B747" s="22" t="str">
        <f aca="false">IFERROR(VLOOKUP($A$1&amp;":"&amp;A747,'Finish order'!C:K,6,FALSE()),"")</f>
        <v/>
      </c>
      <c r="C747" s="22" t="str">
        <f aca="false">IFERROR(VLOOKUP(A$1&amp;":"&amp;A747,'Finish order'!$C:$K,9,FALSE()),"")</f>
        <v/>
      </c>
      <c r="D747" s="22" t="str">
        <f aca="false">IFERROR(VLOOKUP(A$1&amp;":"&amp;A747,'Finish order'!$C:$K,7,FALSE()),"")</f>
        <v/>
      </c>
      <c r="E747" s="30" t="str">
        <f aca="false">IFERROR(VLOOKUP($A$1&amp;":"&amp;A747,'Finish order'!C:K,5,FALSE()),"")</f>
        <v/>
      </c>
      <c r="F747" s="22" t="str">
        <f aca="false">IFERROR(VLOOKUP($A$1&amp;":"&amp;A747,'Finish order'!C:K,4,FALSE()),"")</f>
        <v/>
      </c>
      <c r="G747" s="22" t="str">
        <f aca="false" t="array" ref="G747:G747">IFERROR(SMALL(IF($D$2:$D1656=D747,$A$2:$A$911*1.001),1),"")</f>
        <v/>
      </c>
      <c r="H747" s="22" t="str">
        <f aca="false" t="array" ref="H747:H747">IFERROR(SMALL(IF($D$2:$D1656=D747,$A$2:$A$911*1.0001),2),"")</f>
        <v/>
      </c>
      <c r="I747" s="22" t="str">
        <f aca="false" t="array" ref="I747:I747">IFERROR(SMALL(IF($D$2:$D1656=D747,$A$2:$A$911*1.00001),3),"")</f>
        <v/>
      </c>
      <c r="J747" s="22" t="str">
        <f aca="false" t="array" ref="J747:J747">IFERROR(SMALL(IF($D$2:$D1656=D747,$A$2:$A$911*1.000001),4),"")</f>
        <v/>
      </c>
      <c r="K747" s="31" t="str">
        <f aca="false">IF(A747&lt;&gt;"", IF(COUNT(G747:J747)=4, SUM(G747:J747), "No"), "")</f>
        <v>No</v>
      </c>
      <c r="L747" s="31" t="str">
        <f aca="false">IF(A747&lt;&gt;"", IF(COUNT(G747:I747)=3, SUM(G747:I747), "No"), "")</f>
        <v>No</v>
      </c>
      <c r="M747" s="31" t="str">
        <f aca="false">IF(A747&lt;&gt;"", IF(COUNT(G747:H747)=2, SUM(G747:H747), "No"), "")</f>
        <v>No</v>
      </c>
      <c r="N747" s="31" t="str">
        <f aca="false">Table1[[#This Row],[Club]]&amp;":"&amp;Table1[[#Headers],[Male]]</f>
        <v>:Male</v>
      </c>
    </row>
    <row r="748" customFormat="false" ht="15" hidden="false" customHeight="false" outlineLevel="0" collapsed="false">
      <c r="A748" s="22" t="n">
        <v>747</v>
      </c>
      <c r="B748" s="22" t="str">
        <f aca="false">IFERROR(VLOOKUP($A$1&amp;":"&amp;A748,'Finish order'!C:K,6,FALSE()),"")</f>
        <v/>
      </c>
      <c r="C748" s="22" t="str">
        <f aca="false">IFERROR(VLOOKUP(A$1&amp;":"&amp;A748,'Finish order'!$C:$K,9,FALSE()),"")</f>
        <v/>
      </c>
      <c r="D748" s="22" t="str">
        <f aca="false">IFERROR(VLOOKUP(A$1&amp;":"&amp;A748,'Finish order'!$C:$K,7,FALSE()),"")</f>
        <v/>
      </c>
      <c r="E748" s="30" t="str">
        <f aca="false">IFERROR(VLOOKUP($A$1&amp;":"&amp;A748,'Finish order'!C:K,5,FALSE()),"")</f>
        <v/>
      </c>
      <c r="F748" s="22" t="str">
        <f aca="false">IFERROR(VLOOKUP($A$1&amp;":"&amp;A748,'Finish order'!C:K,4,FALSE()),"")</f>
        <v/>
      </c>
      <c r="G748" s="22" t="str">
        <f aca="false" t="array" ref="G748:G748">IFERROR(SMALL(IF($D$2:$D1657=D748,$A$2:$A$911*1.001),1),"")</f>
        <v/>
      </c>
      <c r="H748" s="22" t="str">
        <f aca="false" t="array" ref="H748:H748">IFERROR(SMALL(IF($D$2:$D1657=D748,$A$2:$A$911*1.0001),2),"")</f>
        <v/>
      </c>
      <c r="I748" s="22" t="str">
        <f aca="false" t="array" ref="I748:I748">IFERROR(SMALL(IF($D$2:$D1657=D748,$A$2:$A$911*1.00001),3),"")</f>
        <v/>
      </c>
      <c r="J748" s="22" t="str">
        <f aca="false" t="array" ref="J748:J748">IFERROR(SMALL(IF($D$2:$D1657=D748,$A$2:$A$911*1.000001),4),"")</f>
        <v/>
      </c>
      <c r="K748" s="31" t="str">
        <f aca="false">IF(A748&lt;&gt;"", IF(COUNT(G748:J748)=4, SUM(G748:J748), "No"), "")</f>
        <v>No</v>
      </c>
      <c r="L748" s="31" t="str">
        <f aca="false">IF(A748&lt;&gt;"", IF(COUNT(G748:I748)=3, SUM(G748:I748), "No"), "")</f>
        <v>No</v>
      </c>
      <c r="M748" s="31" t="str">
        <f aca="false">IF(A748&lt;&gt;"", IF(COUNT(G748:H748)=2, SUM(G748:H748), "No"), "")</f>
        <v>No</v>
      </c>
      <c r="N748" s="31" t="str">
        <f aca="false">Table1[[#This Row],[Club]]&amp;":"&amp;Table1[[#Headers],[Male]]</f>
        <v>:Male</v>
      </c>
    </row>
    <row r="749" customFormat="false" ht="15" hidden="false" customHeight="false" outlineLevel="0" collapsed="false">
      <c r="A749" s="22" t="n">
        <v>748</v>
      </c>
      <c r="B749" s="22" t="str">
        <f aca="false">IFERROR(VLOOKUP($A$1&amp;":"&amp;A749,'Finish order'!C:K,6,FALSE()),"")</f>
        <v/>
      </c>
      <c r="C749" s="22" t="str">
        <f aca="false">IFERROR(VLOOKUP(A$1&amp;":"&amp;A749,'Finish order'!$C:$K,9,FALSE()),"")</f>
        <v/>
      </c>
      <c r="D749" s="22" t="str">
        <f aca="false">IFERROR(VLOOKUP(A$1&amp;":"&amp;A749,'Finish order'!$C:$K,7,FALSE()),"")</f>
        <v/>
      </c>
      <c r="E749" s="30" t="str">
        <f aca="false">IFERROR(VLOOKUP($A$1&amp;":"&amp;A749,'Finish order'!C:K,5,FALSE()),"")</f>
        <v/>
      </c>
      <c r="F749" s="22" t="str">
        <f aca="false">IFERROR(VLOOKUP($A$1&amp;":"&amp;A749,'Finish order'!C:K,4,FALSE()),"")</f>
        <v/>
      </c>
      <c r="G749" s="22" t="str">
        <f aca="false" t="array" ref="G749:G749">IFERROR(SMALL(IF($D$2:$D1658=D749,$A$2:$A$911*1.001),1),"")</f>
        <v/>
      </c>
      <c r="H749" s="22" t="str">
        <f aca="false" t="array" ref="H749:H749">IFERROR(SMALL(IF($D$2:$D1658=D749,$A$2:$A$911*1.0001),2),"")</f>
        <v/>
      </c>
      <c r="I749" s="22" t="str">
        <f aca="false" t="array" ref="I749:I749">IFERROR(SMALL(IF($D$2:$D1658=D749,$A$2:$A$911*1.00001),3),"")</f>
        <v/>
      </c>
      <c r="J749" s="22" t="str">
        <f aca="false" t="array" ref="J749:J749">IFERROR(SMALL(IF($D$2:$D1658=D749,$A$2:$A$911*1.000001),4),"")</f>
        <v/>
      </c>
      <c r="K749" s="31" t="str">
        <f aca="false">IF(A749&lt;&gt;"", IF(COUNT(G749:J749)=4, SUM(G749:J749), "No"), "")</f>
        <v>No</v>
      </c>
      <c r="L749" s="31" t="str">
        <f aca="false">IF(A749&lt;&gt;"", IF(COUNT(G749:I749)=3, SUM(G749:I749), "No"), "")</f>
        <v>No</v>
      </c>
      <c r="M749" s="31" t="str">
        <f aca="false">IF(A749&lt;&gt;"", IF(COUNT(G749:H749)=2, SUM(G749:H749), "No"), "")</f>
        <v>No</v>
      </c>
      <c r="N749" s="31" t="str">
        <f aca="false">Table1[[#This Row],[Club]]&amp;":"&amp;Table1[[#Headers],[Male]]</f>
        <v>:Male</v>
      </c>
    </row>
    <row r="750" customFormat="false" ht="15" hidden="false" customHeight="false" outlineLevel="0" collapsed="false">
      <c r="A750" s="22" t="n">
        <v>749</v>
      </c>
      <c r="B750" s="22" t="str">
        <f aca="false">IFERROR(VLOOKUP($A$1&amp;":"&amp;A750,'Finish order'!C:K,6,FALSE()),"")</f>
        <v/>
      </c>
      <c r="C750" s="22" t="str">
        <f aca="false">IFERROR(VLOOKUP(A$1&amp;":"&amp;A750,'Finish order'!$C:$K,9,FALSE()),"")</f>
        <v/>
      </c>
      <c r="D750" s="22" t="str">
        <f aca="false">IFERROR(VLOOKUP(A$1&amp;":"&amp;A750,'Finish order'!$C:$K,7,FALSE()),"")</f>
        <v/>
      </c>
      <c r="E750" s="30" t="str">
        <f aca="false">IFERROR(VLOOKUP($A$1&amp;":"&amp;A750,'Finish order'!C:K,5,FALSE()),"")</f>
        <v/>
      </c>
      <c r="F750" s="22" t="str">
        <f aca="false">IFERROR(VLOOKUP($A$1&amp;":"&amp;A750,'Finish order'!C:K,4,FALSE()),"")</f>
        <v/>
      </c>
      <c r="G750" s="22" t="str">
        <f aca="false" t="array" ref="G750:G750">IFERROR(SMALL(IF($D$2:$D1659=D750,$A$2:$A$911*1.001),1),"")</f>
        <v/>
      </c>
      <c r="H750" s="22" t="str">
        <f aca="false" t="array" ref="H750:H750">IFERROR(SMALL(IF($D$2:$D1659=D750,$A$2:$A$911*1.0001),2),"")</f>
        <v/>
      </c>
      <c r="I750" s="22" t="str">
        <f aca="false" t="array" ref="I750:I750">IFERROR(SMALL(IF($D$2:$D1659=D750,$A$2:$A$911*1.00001),3),"")</f>
        <v/>
      </c>
      <c r="J750" s="22" t="str">
        <f aca="false" t="array" ref="J750:J750">IFERROR(SMALL(IF($D$2:$D1659=D750,$A$2:$A$911*1.000001),4),"")</f>
        <v/>
      </c>
      <c r="K750" s="31" t="str">
        <f aca="false">IF(A750&lt;&gt;"", IF(COUNT(G750:J750)=4, SUM(G750:J750), "No"), "")</f>
        <v>No</v>
      </c>
      <c r="L750" s="31" t="str">
        <f aca="false">IF(A750&lt;&gt;"", IF(COUNT(G750:I750)=3, SUM(G750:I750), "No"), "")</f>
        <v>No</v>
      </c>
      <c r="M750" s="31" t="str">
        <f aca="false">IF(A750&lt;&gt;"", IF(COUNT(G750:H750)=2, SUM(G750:H750), "No"), "")</f>
        <v>No</v>
      </c>
      <c r="N750" s="31" t="str">
        <f aca="false">Table1[[#This Row],[Club]]&amp;":"&amp;Table1[[#Headers],[Male]]</f>
        <v>:Male</v>
      </c>
    </row>
    <row r="751" customFormat="false" ht="15" hidden="false" customHeight="false" outlineLevel="0" collapsed="false">
      <c r="A751" s="22" t="n">
        <v>750</v>
      </c>
      <c r="B751" s="22" t="str">
        <f aca="false">IFERROR(VLOOKUP($A$1&amp;":"&amp;A751,'Finish order'!C:K,6,FALSE()),"")</f>
        <v/>
      </c>
      <c r="C751" s="22" t="str">
        <f aca="false">IFERROR(VLOOKUP(A$1&amp;":"&amp;A751,'Finish order'!$C:$K,9,FALSE()),"")</f>
        <v/>
      </c>
      <c r="D751" s="22" t="str">
        <f aca="false">IFERROR(VLOOKUP(A$1&amp;":"&amp;A751,'Finish order'!$C:$K,7,FALSE()),"")</f>
        <v/>
      </c>
      <c r="E751" s="30" t="str">
        <f aca="false">IFERROR(VLOOKUP($A$1&amp;":"&amp;A751,'Finish order'!C:K,5,FALSE()),"")</f>
        <v/>
      </c>
      <c r="F751" s="22" t="str">
        <f aca="false">IFERROR(VLOOKUP($A$1&amp;":"&amp;A751,'Finish order'!C:K,4,FALSE()),"")</f>
        <v/>
      </c>
      <c r="G751" s="22" t="str">
        <f aca="false" t="array" ref="G751:G751">IFERROR(SMALL(IF($D$2:$D1660=D751,$A$2:$A$911*1.001),1),"")</f>
        <v/>
      </c>
      <c r="H751" s="22" t="str">
        <f aca="false" t="array" ref="H751:H751">IFERROR(SMALL(IF($D$2:$D1660=D751,$A$2:$A$911*1.0001),2),"")</f>
        <v/>
      </c>
      <c r="I751" s="22" t="str">
        <f aca="false" t="array" ref="I751:I751">IFERROR(SMALL(IF($D$2:$D1660=D751,$A$2:$A$911*1.00001),3),"")</f>
        <v/>
      </c>
      <c r="J751" s="22" t="str">
        <f aca="false" t="array" ref="J751:J751">IFERROR(SMALL(IF($D$2:$D1660=D751,$A$2:$A$911*1.000001),4),"")</f>
        <v/>
      </c>
      <c r="K751" s="31" t="str">
        <f aca="false">IF(A751&lt;&gt;"", IF(COUNT(G751:J751)=4, SUM(G751:J751), "No"), "")</f>
        <v>No</v>
      </c>
      <c r="L751" s="31" t="str">
        <f aca="false">IF(A751&lt;&gt;"", IF(COUNT(G751:I751)=3, SUM(G751:I751), "No"), "")</f>
        <v>No</v>
      </c>
      <c r="M751" s="31" t="str">
        <f aca="false">IF(A751&lt;&gt;"", IF(COUNT(G751:H751)=2, SUM(G751:H751), "No"), "")</f>
        <v>No</v>
      </c>
      <c r="N751" s="31" t="str">
        <f aca="false">Table1[[#This Row],[Club]]&amp;":"&amp;Table1[[#Headers],[Male]]</f>
        <v>:Male</v>
      </c>
    </row>
    <row r="752" customFormat="false" ht="15" hidden="false" customHeight="false" outlineLevel="0" collapsed="false">
      <c r="A752" s="22" t="n">
        <v>751</v>
      </c>
      <c r="B752" s="22" t="str">
        <f aca="false">IFERROR(VLOOKUP($A$1&amp;":"&amp;A752,'Finish order'!C:K,6,FALSE()),"")</f>
        <v/>
      </c>
      <c r="C752" s="22" t="str">
        <f aca="false">IFERROR(VLOOKUP(A$1&amp;":"&amp;A752,'Finish order'!$C:$K,9,FALSE()),"")</f>
        <v/>
      </c>
      <c r="D752" s="22" t="str">
        <f aca="false">IFERROR(VLOOKUP(A$1&amp;":"&amp;A752,'Finish order'!$C:$K,7,FALSE()),"")</f>
        <v/>
      </c>
      <c r="E752" s="30" t="str">
        <f aca="false">IFERROR(VLOOKUP($A$1&amp;":"&amp;A752,'Finish order'!C:K,5,FALSE()),"")</f>
        <v/>
      </c>
      <c r="F752" s="22" t="str">
        <f aca="false">IFERROR(VLOOKUP($A$1&amp;":"&amp;A752,'Finish order'!C:K,4,FALSE()),"")</f>
        <v/>
      </c>
      <c r="G752" s="22" t="str">
        <f aca="false" t="array" ref="G752:G752">IFERROR(SMALL(IF($D$2:$D1661=D752,$A$2:$A$911*1.001),1),"")</f>
        <v/>
      </c>
      <c r="H752" s="22" t="str">
        <f aca="false" t="array" ref="H752:H752">IFERROR(SMALL(IF($D$2:$D1661=D752,$A$2:$A$911*1.0001),2),"")</f>
        <v/>
      </c>
      <c r="I752" s="22" t="str">
        <f aca="false" t="array" ref="I752:I752">IFERROR(SMALL(IF($D$2:$D1661=D752,$A$2:$A$911*1.00001),3),"")</f>
        <v/>
      </c>
      <c r="J752" s="22" t="str">
        <f aca="false" t="array" ref="J752:J752">IFERROR(SMALL(IF($D$2:$D1661=D752,$A$2:$A$911*1.000001),4),"")</f>
        <v/>
      </c>
      <c r="K752" s="31" t="str">
        <f aca="false">IF(A752&lt;&gt;"", IF(COUNT(G752:J752)=4, SUM(G752:J752), "No"), "")</f>
        <v>No</v>
      </c>
      <c r="L752" s="31" t="str">
        <f aca="false">IF(A752&lt;&gt;"", IF(COUNT(G752:I752)=3, SUM(G752:I752), "No"), "")</f>
        <v>No</v>
      </c>
      <c r="M752" s="31" t="str">
        <f aca="false">IF(A752&lt;&gt;"", IF(COUNT(G752:H752)=2, SUM(G752:H752), "No"), "")</f>
        <v>No</v>
      </c>
      <c r="N752" s="31" t="str">
        <f aca="false">Table1[[#This Row],[Club]]&amp;":"&amp;Table1[[#Headers],[Male]]</f>
        <v>:Male</v>
      </c>
    </row>
    <row r="753" customFormat="false" ht="15" hidden="false" customHeight="false" outlineLevel="0" collapsed="false">
      <c r="A753" s="22" t="n">
        <v>752</v>
      </c>
      <c r="B753" s="22" t="str">
        <f aca="false">IFERROR(VLOOKUP($A$1&amp;":"&amp;A753,'Finish order'!C:K,6,FALSE()),"")</f>
        <v/>
      </c>
      <c r="C753" s="22" t="str">
        <f aca="false">IFERROR(VLOOKUP(A$1&amp;":"&amp;A753,'Finish order'!$C:$K,9,FALSE()),"")</f>
        <v/>
      </c>
      <c r="D753" s="22" t="str">
        <f aca="false">IFERROR(VLOOKUP(A$1&amp;":"&amp;A753,'Finish order'!$C:$K,7,FALSE()),"")</f>
        <v/>
      </c>
      <c r="E753" s="30" t="str">
        <f aca="false">IFERROR(VLOOKUP($A$1&amp;":"&amp;A753,'Finish order'!C:K,5,FALSE()),"")</f>
        <v/>
      </c>
      <c r="F753" s="22" t="str">
        <f aca="false">IFERROR(VLOOKUP($A$1&amp;":"&amp;A753,'Finish order'!C:K,4,FALSE()),"")</f>
        <v/>
      </c>
      <c r="G753" s="22" t="str">
        <f aca="false" t="array" ref="G753:G753">IFERROR(SMALL(IF($D$2:$D1662=D753,$A$2:$A$911*1.001),1),"")</f>
        <v/>
      </c>
      <c r="H753" s="22" t="str">
        <f aca="false" t="array" ref="H753:H753">IFERROR(SMALL(IF($D$2:$D1662=D753,$A$2:$A$911*1.0001),2),"")</f>
        <v/>
      </c>
      <c r="I753" s="22" t="str">
        <f aca="false" t="array" ref="I753:I753">IFERROR(SMALL(IF($D$2:$D1662=D753,$A$2:$A$911*1.00001),3),"")</f>
        <v/>
      </c>
      <c r="J753" s="22" t="str">
        <f aca="false" t="array" ref="J753:J753">IFERROR(SMALL(IF($D$2:$D1662=D753,$A$2:$A$911*1.000001),4),"")</f>
        <v/>
      </c>
      <c r="K753" s="31" t="str">
        <f aca="false">IF(A753&lt;&gt;"", IF(COUNT(G753:J753)=4, SUM(G753:J753), "No"), "")</f>
        <v>No</v>
      </c>
      <c r="L753" s="31" t="str">
        <f aca="false">IF(A753&lt;&gt;"", IF(COUNT(G753:I753)=3, SUM(G753:I753), "No"), "")</f>
        <v>No</v>
      </c>
      <c r="M753" s="31" t="str">
        <f aca="false">IF(A753&lt;&gt;"", IF(COUNT(G753:H753)=2, SUM(G753:H753), "No"), "")</f>
        <v>No</v>
      </c>
      <c r="N753" s="31" t="str">
        <f aca="false">Table1[[#This Row],[Club]]&amp;":"&amp;Table1[[#Headers],[Male]]</f>
        <v>:Male</v>
      </c>
    </row>
    <row r="754" customFormat="false" ht="15" hidden="false" customHeight="false" outlineLevel="0" collapsed="false">
      <c r="A754" s="22" t="n">
        <v>753</v>
      </c>
      <c r="B754" s="22" t="str">
        <f aca="false">IFERROR(VLOOKUP($A$1&amp;":"&amp;A754,'Finish order'!C:K,6,FALSE()),"")</f>
        <v/>
      </c>
      <c r="C754" s="22" t="str">
        <f aca="false">IFERROR(VLOOKUP(A$1&amp;":"&amp;A754,'Finish order'!$C:$K,9,FALSE()),"")</f>
        <v/>
      </c>
      <c r="D754" s="22" t="str">
        <f aca="false">IFERROR(VLOOKUP(A$1&amp;":"&amp;A754,'Finish order'!$C:$K,7,FALSE()),"")</f>
        <v/>
      </c>
      <c r="E754" s="30" t="str">
        <f aca="false">IFERROR(VLOOKUP($A$1&amp;":"&amp;A754,'Finish order'!C:K,5,FALSE()),"")</f>
        <v/>
      </c>
      <c r="F754" s="22" t="str">
        <f aca="false">IFERROR(VLOOKUP($A$1&amp;":"&amp;A754,'Finish order'!C:K,4,FALSE()),"")</f>
        <v/>
      </c>
      <c r="G754" s="22" t="str">
        <f aca="false" t="array" ref="G754:G754">IFERROR(SMALL(IF($D$2:$D1663=D754,$A$2:$A$911*1.001),1),"")</f>
        <v/>
      </c>
      <c r="H754" s="22" t="str">
        <f aca="false" t="array" ref="H754:H754">IFERROR(SMALL(IF($D$2:$D1663=D754,$A$2:$A$911*1.0001),2),"")</f>
        <v/>
      </c>
      <c r="I754" s="22" t="str">
        <f aca="false" t="array" ref="I754:I754">IFERROR(SMALL(IF($D$2:$D1663=D754,$A$2:$A$911*1.00001),3),"")</f>
        <v/>
      </c>
      <c r="J754" s="22" t="str">
        <f aca="false" t="array" ref="J754:J754">IFERROR(SMALL(IF($D$2:$D1663=D754,$A$2:$A$911*1.000001),4),"")</f>
        <v/>
      </c>
      <c r="K754" s="31" t="str">
        <f aca="false">IF(A754&lt;&gt;"", IF(COUNT(G754:J754)=4, SUM(G754:J754), "No"), "")</f>
        <v>No</v>
      </c>
      <c r="L754" s="31" t="str">
        <f aca="false">IF(A754&lt;&gt;"", IF(COUNT(G754:I754)=3, SUM(G754:I754), "No"), "")</f>
        <v>No</v>
      </c>
      <c r="M754" s="31" t="str">
        <f aca="false">IF(A754&lt;&gt;"", IF(COUNT(G754:H754)=2, SUM(G754:H754), "No"), "")</f>
        <v>No</v>
      </c>
      <c r="N754" s="31" t="str">
        <f aca="false">Table1[[#This Row],[Club]]&amp;":"&amp;Table1[[#Headers],[Male]]</f>
        <v>:Male</v>
      </c>
    </row>
    <row r="755" customFormat="false" ht="15" hidden="false" customHeight="false" outlineLevel="0" collapsed="false">
      <c r="A755" s="22" t="n">
        <v>754</v>
      </c>
      <c r="B755" s="22" t="str">
        <f aca="false">IFERROR(VLOOKUP($A$1&amp;":"&amp;A755,'Finish order'!C:K,6,FALSE()),"")</f>
        <v/>
      </c>
      <c r="C755" s="22" t="str">
        <f aca="false">IFERROR(VLOOKUP(A$1&amp;":"&amp;A755,'Finish order'!$C:$K,9,FALSE()),"")</f>
        <v/>
      </c>
      <c r="D755" s="22" t="str">
        <f aca="false">IFERROR(VLOOKUP(A$1&amp;":"&amp;A755,'Finish order'!$C:$K,7,FALSE()),"")</f>
        <v/>
      </c>
      <c r="E755" s="30" t="str">
        <f aca="false">IFERROR(VLOOKUP($A$1&amp;":"&amp;A755,'Finish order'!C:K,5,FALSE()),"")</f>
        <v/>
      </c>
      <c r="F755" s="22" t="str">
        <f aca="false">IFERROR(VLOOKUP($A$1&amp;":"&amp;A755,'Finish order'!C:K,4,FALSE()),"")</f>
        <v/>
      </c>
      <c r="G755" s="22" t="str">
        <f aca="false" t="array" ref="G755:G755">IFERROR(SMALL(IF($D$2:$D1664=D755,$A$2:$A$911*1.001),1),"")</f>
        <v/>
      </c>
      <c r="H755" s="22" t="str">
        <f aca="false" t="array" ref="H755:H755">IFERROR(SMALL(IF($D$2:$D1664=D755,$A$2:$A$911*1.0001),2),"")</f>
        <v/>
      </c>
      <c r="I755" s="22" t="str">
        <f aca="false" t="array" ref="I755:I755">IFERROR(SMALL(IF($D$2:$D1664=D755,$A$2:$A$911*1.00001),3),"")</f>
        <v/>
      </c>
      <c r="J755" s="22" t="str">
        <f aca="false" t="array" ref="J755:J755">IFERROR(SMALL(IF($D$2:$D1664=D755,$A$2:$A$911*1.000001),4),"")</f>
        <v/>
      </c>
      <c r="K755" s="31" t="str">
        <f aca="false">IF(A755&lt;&gt;"", IF(COUNT(G755:J755)=4, SUM(G755:J755), "No"), "")</f>
        <v>No</v>
      </c>
      <c r="L755" s="31" t="str">
        <f aca="false">IF(A755&lt;&gt;"", IF(COUNT(G755:I755)=3, SUM(G755:I755), "No"), "")</f>
        <v>No</v>
      </c>
      <c r="M755" s="31" t="str">
        <f aca="false">IF(A755&lt;&gt;"", IF(COUNT(G755:H755)=2, SUM(G755:H755), "No"), "")</f>
        <v>No</v>
      </c>
      <c r="N755" s="31" t="str">
        <f aca="false">Table1[[#This Row],[Club]]&amp;":"&amp;Table1[[#Headers],[Male]]</f>
        <v>:Male</v>
      </c>
    </row>
    <row r="756" customFormat="false" ht="15" hidden="false" customHeight="false" outlineLevel="0" collapsed="false">
      <c r="A756" s="22" t="n">
        <v>755</v>
      </c>
      <c r="B756" s="22" t="str">
        <f aca="false">IFERROR(VLOOKUP($A$1&amp;":"&amp;A756,'Finish order'!C:K,6,FALSE()),"")</f>
        <v/>
      </c>
      <c r="C756" s="22" t="str">
        <f aca="false">IFERROR(VLOOKUP(A$1&amp;":"&amp;A756,'Finish order'!$C:$K,9,FALSE()),"")</f>
        <v/>
      </c>
      <c r="D756" s="22" t="str">
        <f aca="false">IFERROR(VLOOKUP(A$1&amp;":"&amp;A756,'Finish order'!$C:$K,7,FALSE()),"")</f>
        <v/>
      </c>
      <c r="E756" s="30" t="str">
        <f aca="false">IFERROR(VLOOKUP($A$1&amp;":"&amp;A756,'Finish order'!C:K,5,FALSE()),"")</f>
        <v/>
      </c>
      <c r="F756" s="22" t="str">
        <f aca="false">IFERROR(VLOOKUP($A$1&amp;":"&amp;A756,'Finish order'!C:K,4,FALSE()),"")</f>
        <v/>
      </c>
      <c r="G756" s="22" t="str">
        <f aca="false" t="array" ref="G756:G756">IFERROR(SMALL(IF($D$2:$D1665=D756,$A$2:$A$911*1.001),1),"")</f>
        <v/>
      </c>
      <c r="H756" s="22" t="str">
        <f aca="false" t="array" ref="H756:H756">IFERROR(SMALL(IF($D$2:$D1665=D756,$A$2:$A$911*1.0001),2),"")</f>
        <v/>
      </c>
      <c r="I756" s="22" t="str">
        <f aca="false" t="array" ref="I756:I756">IFERROR(SMALL(IF($D$2:$D1665=D756,$A$2:$A$911*1.00001),3),"")</f>
        <v/>
      </c>
      <c r="J756" s="22" t="str">
        <f aca="false" t="array" ref="J756:J756">IFERROR(SMALL(IF($D$2:$D1665=D756,$A$2:$A$911*1.000001),4),"")</f>
        <v/>
      </c>
      <c r="K756" s="31" t="str">
        <f aca="false">IF(A756&lt;&gt;"", IF(COUNT(G756:J756)=4, SUM(G756:J756), "No"), "")</f>
        <v>No</v>
      </c>
      <c r="L756" s="31" t="str">
        <f aca="false">IF(A756&lt;&gt;"", IF(COUNT(G756:I756)=3, SUM(G756:I756), "No"), "")</f>
        <v>No</v>
      </c>
      <c r="M756" s="31" t="str">
        <f aca="false">IF(A756&lt;&gt;"", IF(COUNT(G756:H756)=2, SUM(G756:H756), "No"), "")</f>
        <v>No</v>
      </c>
      <c r="N756" s="31" t="str">
        <f aca="false">Table1[[#This Row],[Club]]&amp;":"&amp;Table1[[#Headers],[Male]]</f>
        <v>:Male</v>
      </c>
    </row>
    <row r="757" customFormat="false" ht="15" hidden="false" customHeight="false" outlineLevel="0" collapsed="false">
      <c r="A757" s="22" t="n">
        <v>756</v>
      </c>
      <c r="B757" s="22" t="str">
        <f aca="false">IFERROR(VLOOKUP($A$1&amp;":"&amp;A757,'Finish order'!C:K,6,FALSE()),"")</f>
        <v/>
      </c>
      <c r="C757" s="22" t="str">
        <f aca="false">IFERROR(VLOOKUP(A$1&amp;":"&amp;A757,'Finish order'!$C:$K,9,FALSE()),"")</f>
        <v/>
      </c>
      <c r="D757" s="22" t="str">
        <f aca="false">IFERROR(VLOOKUP(A$1&amp;":"&amp;A757,'Finish order'!$C:$K,7,FALSE()),"")</f>
        <v/>
      </c>
      <c r="E757" s="30" t="str">
        <f aca="false">IFERROR(VLOOKUP($A$1&amp;":"&amp;A757,'Finish order'!C:K,5,FALSE()),"")</f>
        <v/>
      </c>
      <c r="F757" s="22" t="str">
        <f aca="false">IFERROR(VLOOKUP($A$1&amp;":"&amp;A757,'Finish order'!C:K,4,FALSE()),"")</f>
        <v/>
      </c>
      <c r="G757" s="22" t="str">
        <f aca="false" t="array" ref="G757:G757">IFERROR(SMALL(IF($D$2:$D1666=D757,$A$2:$A$911*1.001),1),"")</f>
        <v/>
      </c>
      <c r="H757" s="22" t="str">
        <f aca="false" t="array" ref="H757:H757">IFERROR(SMALL(IF($D$2:$D1666=D757,$A$2:$A$911*1.0001),2),"")</f>
        <v/>
      </c>
      <c r="I757" s="22" t="str">
        <f aca="false" t="array" ref="I757:I757">IFERROR(SMALL(IF($D$2:$D1666=D757,$A$2:$A$911*1.00001),3),"")</f>
        <v/>
      </c>
      <c r="J757" s="22" t="str">
        <f aca="false" t="array" ref="J757:J757">IFERROR(SMALL(IF($D$2:$D1666=D757,$A$2:$A$911*1.000001),4),"")</f>
        <v/>
      </c>
      <c r="K757" s="31" t="str">
        <f aca="false">IF(A757&lt;&gt;"", IF(COUNT(G757:J757)=4, SUM(G757:J757), "No"), "")</f>
        <v>No</v>
      </c>
      <c r="L757" s="31" t="str">
        <f aca="false">IF(A757&lt;&gt;"", IF(COUNT(G757:I757)=3, SUM(G757:I757), "No"), "")</f>
        <v>No</v>
      </c>
      <c r="M757" s="31" t="str">
        <f aca="false">IF(A757&lt;&gt;"", IF(COUNT(G757:H757)=2, SUM(G757:H757), "No"), "")</f>
        <v>No</v>
      </c>
      <c r="N757" s="31" t="str">
        <f aca="false">Table1[[#This Row],[Club]]&amp;":"&amp;Table1[[#Headers],[Male]]</f>
        <v>:Male</v>
      </c>
    </row>
    <row r="758" customFormat="false" ht="15" hidden="false" customHeight="false" outlineLevel="0" collapsed="false">
      <c r="A758" s="22" t="n">
        <v>757</v>
      </c>
      <c r="B758" s="22" t="str">
        <f aca="false">IFERROR(VLOOKUP($A$1&amp;":"&amp;A758,'Finish order'!C:K,6,FALSE()),"")</f>
        <v/>
      </c>
      <c r="C758" s="22" t="str">
        <f aca="false">IFERROR(VLOOKUP(A$1&amp;":"&amp;A758,'Finish order'!$C:$K,9,FALSE()),"")</f>
        <v/>
      </c>
      <c r="D758" s="22" t="str">
        <f aca="false">IFERROR(VLOOKUP(A$1&amp;":"&amp;A758,'Finish order'!$C:$K,7,FALSE()),"")</f>
        <v/>
      </c>
      <c r="E758" s="30" t="str">
        <f aca="false">IFERROR(VLOOKUP($A$1&amp;":"&amp;A758,'Finish order'!C:K,5,FALSE()),"")</f>
        <v/>
      </c>
      <c r="F758" s="22" t="str">
        <f aca="false">IFERROR(VLOOKUP($A$1&amp;":"&amp;A758,'Finish order'!C:K,4,FALSE()),"")</f>
        <v/>
      </c>
      <c r="G758" s="22" t="str">
        <f aca="false" t="array" ref="G758:G758">IFERROR(SMALL(IF($D$2:$D1667=D758,$A$2:$A$911*1.001),1),"")</f>
        <v/>
      </c>
      <c r="H758" s="22" t="str">
        <f aca="false" t="array" ref="H758:H758">IFERROR(SMALL(IF($D$2:$D1667=D758,$A$2:$A$911*1.0001),2),"")</f>
        <v/>
      </c>
      <c r="I758" s="22" t="str">
        <f aca="false" t="array" ref="I758:I758">IFERROR(SMALL(IF($D$2:$D1667=D758,$A$2:$A$911*1.00001),3),"")</f>
        <v/>
      </c>
      <c r="J758" s="22" t="str">
        <f aca="false" t="array" ref="J758:J758">IFERROR(SMALL(IF($D$2:$D1667=D758,$A$2:$A$911*1.000001),4),"")</f>
        <v/>
      </c>
      <c r="K758" s="31" t="str">
        <f aca="false">IF(A758&lt;&gt;"", IF(COUNT(G758:J758)=4, SUM(G758:J758), "No"), "")</f>
        <v>No</v>
      </c>
      <c r="L758" s="31" t="str">
        <f aca="false">IF(A758&lt;&gt;"", IF(COUNT(G758:I758)=3, SUM(G758:I758), "No"), "")</f>
        <v>No</v>
      </c>
      <c r="M758" s="31" t="str">
        <f aca="false">IF(A758&lt;&gt;"", IF(COUNT(G758:H758)=2, SUM(G758:H758), "No"), "")</f>
        <v>No</v>
      </c>
      <c r="N758" s="31" t="str">
        <f aca="false">Table1[[#This Row],[Club]]&amp;":"&amp;Table1[[#Headers],[Male]]</f>
        <v>:Male</v>
      </c>
    </row>
    <row r="759" customFormat="false" ht="15" hidden="false" customHeight="false" outlineLevel="0" collapsed="false">
      <c r="A759" s="22" t="n">
        <v>758</v>
      </c>
      <c r="B759" s="22" t="str">
        <f aca="false">IFERROR(VLOOKUP($A$1&amp;":"&amp;A759,'Finish order'!C:K,6,FALSE()),"")</f>
        <v/>
      </c>
      <c r="C759" s="22" t="str">
        <f aca="false">IFERROR(VLOOKUP(A$1&amp;":"&amp;A759,'Finish order'!$C:$K,9,FALSE()),"")</f>
        <v/>
      </c>
      <c r="D759" s="22" t="str">
        <f aca="false">IFERROR(VLOOKUP(A$1&amp;":"&amp;A759,'Finish order'!$C:$K,7,FALSE()),"")</f>
        <v/>
      </c>
      <c r="E759" s="30" t="str">
        <f aca="false">IFERROR(VLOOKUP($A$1&amp;":"&amp;A759,'Finish order'!C:K,5,FALSE()),"")</f>
        <v/>
      </c>
      <c r="F759" s="22" t="str">
        <f aca="false">IFERROR(VLOOKUP($A$1&amp;":"&amp;A759,'Finish order'!C:K,4,FALSE()),"")</f>
        <v/>
      </c>
      <c r="G759" s="22" t="str">
        <f aca="false" t="array" ref="G759:G759">IFERROR(SMALL(IF($D$2:$D1668=D759,$A$2:$A$911*1.001),1),"")</f>
        <v/>
      </c>
      <c r="H759" s="22" t="str">
        <f aca="false" t="array" ref="H759:H759">IFERROR(SMALL(IF($D$2:$D1668=D759,$A$2:$A$911*1.0001),2),"")</f>
        <v/>
      </c>
      <c r="I759" s="22" t="str">
        <f aca="false" t="array" ref="I759:I759">IFERROR(SMALL(IF($D$2:$D1668=D759,$A$2:$A$911*1.00001),3),"")</f>
        <v/>
      </c>
      <c r="J759" s="22" t="str">
        <f aca="false" t="array" ref="J759:J759">IFERROR(SMALL(IF($D$2:$D1668=D759,$A$2:$A$911*1.000001),4),"")</f>
        <v/>
      </c>
      <c r="K759" s="31" t="str">
        <f aca="false">IF(A759&lt;&gt;"", IF(COUNT(G759:J759)=4, SUM(G759:J759), "No"), "")</f>
        <v>No</v>
      </c>
      <c r="L759" s="31" t="str">
        <f aca="false">IF(A759&lt;&gt;"", IF(COUNT(G759:I759)=3, SUM(G759:I759), "No"), "")</f>
        <v>No</v>
      </c>
      <c r="M759" s="31" t="str">
        <f aca="false">IF(A759&lt;&gt;"", IF(COUNT(G759:H759)=2, SUM(G759:H759), "No"), "")</f>
        <v>No</v>
      </c>
      <c r="N759" s="31" t="str">
        <f aca="false">Table1[[#This Row],[Club]]&amp;":"&amp;Table1[[#Headers],[Male]]</f>
        <v>:Male</v>
      </c>
    </row>
    <row r="760" customFormat="false" ht="15" hidden="false" customHeight="false" outlineLevel="0" collapsed="false">
      <c r="A760" s="22" t="n">
        <v>759</v>
      </c>
      <c r="B760" s="22" t="str">
        <f aca="false">IFERROR(VLOOKUP($A$1&amp;":"&amp;A760,'Finish order'!C:K,6,FALSE()),"")</f>
        <v/>
      </c>
      <c r="C760" s="22" t="str">
        <f aca="false">IFERROR(VLOOKUP(A$1&amp;":"&amp;A760,'Finish order'!$C:$K,9,FALSE()),"")</f>
        <v/>
      </c>
      <c r="D760" s="22" t="str">
        <f aca="false">IFERROR(VLOOKUP(A$1&amp;":"&amp;A760,'Finish order'!$C:$K,7,FALSE()),"")</f>
        <v/>
      </c>
      <c r="E760" s="30" t="str">
        <f aca="false">IFERROR(VLOOKUP($A$1&amp;":"&amp;A760,'Finish order'!C:K,5,FALSE()),"")</f>
        <v/>
      </c>
      <c r="F760" s="22" t="str">
        <f aca="false">IFERROR(VLOOKUP($A$1&amp;":"&amp;A760,'Finish order'!C:K,4,FALSE()),"")</f>
        <v/>
      </c>
      <c r="G760" s="22" t="str">
        <f aca="false" t="array" ref="G760:G760">IFERROR(SMALL(IF($D$2:$D1669=D760,$A$2:$A$911*1.001),1),"")</f>
        <v/>
      </c>
      <c r="H760" s="22" t="str">
        <f aca="false" t="array" ref="H760:H760">IFERROR(SMALL(IF($D$2:$D1669=D760,$A$2:$A$911*1.0001),2),"")</f>
        <v/>
      </c>
      <c r="I760" s="22" t="str">
        <f aca="false" t="array" ref="I760:I760">IFERROR(SMALL(IF($D$2:$D1669=D760,$A$2:$A$911*1.00001),3),"")</f>
        <v/>
      </c>
      <c r="J760" s="22" t="str">
        <f aca="false" t="array" ref="J760:J760">IFERROR(SMALL(IF($D$2:$D1669=D760,$A$2:$A$911*1.000001),4),"")</f>
        <v/>
      </c>
      <c r="K760" s="31" t="str">
        <f aca="false">IF(A760&lt;&gt;"", IF(COUNT(G760:J760)=4, SUM(G760:J760), "No"), "")</f>
        <v>No</v>
      </c>
      <c r="L760" s="31" t="str">
        <f aca="false">IF(A760&lt;&gt;"", IF(COUNT(G760:I760)=3, SUM(G760:I760), "No"), "")</f>
        <v>No</v>
      </c>
      <c r="M760" s="31" t="str">
        <f aca="false">IF(A760&lt;&gt;"", IF(COUNT(G760:H760)=2, SUM(G760:H760), "No"), "")</f>
        <v>No</v>
      </c>
      <c r="N760" s="31" t="str">
        <f aca="false">Table1[[#This Row],[Club]]&amp;":"&amp;Table1[[#Headers],[Male]]</f>
        <v>:Male</v>
      </c>
    </row>
    <row r="761" customFormat="false" ht="15" hidden="false" customHeight="false" outlineLevel="0" collapsed="false">
      <c r="A761" s="22" t="n">
        <v>760</v>
      </c>
      <c r="B761" s="22" t="str">
        <f aca="false">IFERROR(VLOOKUP($A$1&amp;":"&amp;A761,'Finish order'!C:K,6,FALSE()),"")</f>
        <v/>
      </c>
      <c r="C761" s="22" t="str">
        <f aca="false">IFERROR(VLOOKUP(A$1&amp;":"&amp;A761,'Finish order'!$C:$K,9,FALSE()),"")</f>
        <v/>
      </c>
      <c r="D761" s="22" t="str">
        <f aca="false">IFERROR(VLOOKUP(A$1&amp;":"&amp;A761,'Finish order'!$C:$K,7,FALSE()),"")</f>
        <v/>
      </c>
      <c r="E761" s="30" t="str">
        <f aca="false">IFERROR(VLOOKUP($A$1&amp;":"&amp;A761,'Finish order'!C:K,5,FALSE()),"")</f>
        <v/>
      </c>
      <c r="F761" s="22" t="str">
        <f aca="false">IFERROR(VLOOKUP($A$1&amp;":"&amp;A761,'Finish order'!C:K,4,FALSE()),"")</f>
        <v/>
      </c>
      <c r="G761" s="22" t="str">
        <f aca="false" t="array" ref="G761:G761">IFERROR(SMALL(IF($D$2:$D1670=D761,$A$2:$A$911*1.001),1),"")</f>
        <v/>
      </c>
      <c r="H761" s="22" t="str">
        <f aca="false" t="array" ref="H761:H761">IFERROR(SMALL(IF($D$2:$D1670=D761,$A$2:$A$911*1.0001),2),"")</f>
        <v/>
      </c>
      <c r="I761" s="22" t="str">
        <f aca="false" t="array" ref="I761:I761">IFERROR(SMALL(IF($D$2:$D1670=D761,$A$2:$A$911*1.00001),3),"")</f>
        <v/>
      </c>
      <c r="J761" s="22" t="str">
        <f aca="false" t="array" ref="J761:J761">IFERROR(SMALL(IF($D$2:$D1670=D761,$A$2:$A$911*1.000001),4),"")</f>
        <v/>
      </c>
      <c r="K761" s="31" t="str">
        <f aca="false">IF(A761&lt;&gt;"", IF(COUNT(G761:J761)=4, SUM(G761:J761), "No"), "")</f>
        <v>No</v>
      </c>
      <c r="L761" s="31" t="str">
        <f aca="false">IF(A761&lt;&gt;"", IF(COUNT(G761:I761)=3, SUM(G761:I761), "No"), "")</f>
        <v>No</v>
      </c>
      <c r="M761" s="31" t="str">
        <f aca="false">IF(A761&lt;&gt;"", IF(COUNT(G761:H761)=2, SUM(G761:H761), "No"), "")</f>
        <v>No</v>
      </c>
      <c r="N761" s="31" t="str">
        <f aca="false">Table1[[#This Row],[Club]]&amp;":"&amp;Table1[[#Headers],[Male]]</f>
        <v>:Male</v>
      </c>
    </row>
    <row r="762" customFormat="false" ht="15" hidden="false" customHeight="false" outlineLevel="0" collapsed="false">
      <c r="A762" s="22" t="n">
        <v>761</v>
      </c>
      <c r="B762" s="22" t="str">
        <f aca="false">IFERROR(VLOOKUP($A$1&amp;":"&amp;A762,'Finish order'!C:K,6,FALSE()),"")</f>
        <v/>
      </c>
      <c r="C762" s="22" t="str">
        <f aca="false">IFERROR(VLOOKUP(A$1&amp;":"&amp;A762,'Finish order'!$C:$K,9,FALSE()),"")</f>
        <v/>
      </c>
      <c r="D762" s="22" t="str">
        <f aca="false">IFERROR(VLOOKUP(A$1&amp;":"&amp;A762,'Finish order'!$C:$K,7,FALSE()),"")</f>
        <v/>
      </c>
      <c r="E762" s="30" t="str">
        <f aca="false">IFERROR(VLOOKUP($A$1&amp;":"&amp;A762,'Finish order'!C:K,5,FALSE()),"")</f>
        <v/>
      </c>
      <c r="F762" s="22" t="str">
        <f aca="false">IFERROR(VLOOKUP($A$1&amp;":"&amp;A762,'Finish order'!C:K,4,FALSE()),"")</f>
        <v/>
      </c>
      <c r="G762" s="22" t="str">
        <f aca="false" t="array" ref="G762:G762">IFERROR(SMALL(IF($D$2:$D1671=D762,$A$2:$A$911*1.001),1),"")</f>
        <v/>
      </c>
      <c r="H762" s="22" t="str">
        <f aca="false" t="array" ref="H762:H762">IFERROR(SMALL(IF($D$2:$D1671=D762,$A$2:$A$911*1.0001),2),"")</f>
        <v/>
      </c>
      <c r="I762" s="22" t="str">
        <f aca="false" t="array" ref="I762:I762">IFERROR(SMALL(IF($D$2:$D1671=D762,$A$2:$A$911*1.00001),3),"")</f>
        <v/>
      </c>
      <c r="J762" s="22" t="str">
        <f aca="false" t="array" ref="J762:J762">IFERROR(SMALL(IF($D$2:$D1671=D762,$A$2:$A$911*1.000001),4),"")</f>
        <v/>
      </c>
      <c r="K762" s="31" t="str">
        <f aca="false">IF(A762&lt;&gt;"", IF(COUNT(G762:J762)=4, SUM(G762:J762), "No"), "")</f>
        <v>No</v>
      </c>
      <c r="L762" s="31" t="str">
        <f aca="false">IF(A762&lt;&gt;"", IF(COUNT(G762:I762)=3, SUM(G762:I762), "No"), "")</f>
        <v>No</v>
      </c>
      <c r="M762" s="31" t="str">
        <f aca="false">IF(A762&lt;&gt;"", IF(COUNT(G762:H762)=2, SUM(G762:H762), "No"), "")</f>
        <v>No</v>
      </c>
      <c r="N762" s="31" t="str">
        <f aca="false">Table1[[#This Row],[Club]]&amp;":"&amp;Table1[[#Headers],[Male]]</f>
        <v>:Male</v>
      </c>
    </row>
    <row r="763" customFormat="false" ht="15" hidden="false" customHeight="false" outlineLevel="0" collapsed="false">
      <c r="A763" s="22" t="n">
        <v>762</v>
      </c>
      <c r="B763" s="22" t="str">
        <f aca="false">IFERROR(VLOOKUP($A$1&amp;":"&amp;A763,'Finish order'!C:K,6,FALSE()),"")</f>
        <v/>
      </c>
      <c r="C763" s="22" t="str">
        <f aca="false">IFERROR(VLOOKUP(A$1&amp;":"&amp;A763,'Finish order'!$C:$K,9,FALSE()),"")</f>
        <v/>
      </c>
      <c r="D763" s="22" t="str">
        <f aca="false">IFERROR(VLOOKUP(A$1&amp;":"&amp;A763,'Finish order'!$C:$K,7,FALSE()),"")</f>
        <v/>
      </c>
      <c r="E763" s="30" t="str">
        <f aca="false">IFERROR(VLOOKUP($A$1&amp;":"&amp;A763,'Finish order'!C:K,5,FALSE()),"")</f>
        <v/>
      </c>
      <c r="F763" s="22" t="str">
        <f aca="false">IFERROR(VLOOKUP($A$1&amp;":"&amp;A763,'Finish order'!C:K,4,FALSE()),"")</f>
        <v/>
      </c>
      <c r="G763" s="22" t="str">
        <f aca="false" t="array" ref="G763:G763">IFERROR(SMALL(IF($D$2:$D1672=D763,$A$2:$A$911*1.001),1),"")</f>
        <v/>
      </c>
      <c r="H763" s="22" t="str">
        <f aca="false" t="array" ref="H763:H763">IFERROR(SMALL(IF($D$2:$D1672=D763,$A$2:$A$911*1.0001),2),"")</f>
        <v/>
      </c>
      <c r="I763" s="22" t="str">
        <f aca="false" t="array" ref="I763:I763">IFERROR(SMALL(IF($D$2:$D1672=D763,$A$2:$A$911*1.00001),3),"")</f>
        <v/>
      </c>
      <c r="J763" s="22" t="str">
        <f aca="false" t="array" ref="J763:J763">IFERROR(SMALL(IF($D$2:$D1672=D763,$A$2:$A$911*1.000001),4),"")</f>
        <v/>
      </c>
      <c r="K763" s="31" t="str">
        <f aca="false">IF(A763&lt;&gt;"", IF(COUNT(G763:J763)=4, SUM(G763:J763), "No"), "")</f>
        <v>No</v>
      </c>
      <c r="L763" s="31" t="str">
        <f aca="false">IF(A763&lt;&gt;"", IF(COUNT(G763:I763)=3, SUM(G763:I763), "No"), "")</f>
        <v>No</v>
      </c>
      <c r="M763" s="31" t="str">
        <f aca="false">IF(A763&lt;&gt;"", IF(COUNT(G763:H763)=2, SUM(G763:H763), "No"), "")</f>
        <v>No</v>
      </c>
      <c r="N763" s="31" t="str">
        <f aca="false">Table1[[#This Row],[Club]]&amp;":"&amp;Table1[[#Headers],[Male]]</f>
        <v>:Male</v>
      </c>
    </row>
    <row r="764" customFormat="false" ht="15" hidden="false" customHeight="false" outlineLevel="0" collapsed="false">
      <c r="A764" s="22" t="n">
        <v>763</v>
      </c>
      <c r="B764" s="22" t="str">
        <f aca="false">IFERROR(VLOOKUP($A$1&amp;":"&amp;A764,'Finish order'!C:K,6,FALSE()),"")</f>
        <v/>
      </c>
      <c r="C764" s="22" t="str">
        <f aca="false">IFERROR(VLOOKUP(A$1&amp;":"&amp;A764,'Finish order'!$C:$K,9,FALSE()),"")</f>
        <v/>
      </c>
      <c r="D764" s="22" t="str">
        <f aca="false">IFERROR(VLOOKUP(A$1&amp;":"&amp;A764,'Finish order'!$C:$K,7,FALSE()),"")</f>
        <v/>
      </c>
      <c r="E764" s="30" t="str">
        <f aca="false">IFERROR(VLOOKUP($A$1&amp;":"&amp;A764,'Finish order'!C:K,5,FALSE()),"")</f>
        <v/>
      </c>
      <c r="F764" s="22" t="str">
        <f aca="false">IFERROR(VLOOKUP($A$1&amp;":"&amp;A764,'Finish order'!C:K,4,FALSE()),"")</f>
        <v/>
      </c>
      <c r="G764" s="22" t="str">
        <f aca="false" t="array" ref="G764:G764">IFERROR(SMALL(IF($D$2:$D1673=D764,$A$2:$A$911*1.001),1),"")</f>
        <v/>
      </c>
      <c r="H764" s="22" t="str">
        <f aca="false" t="array" ref="H764:H764">IFERROR(SMALL(IF($D$2:$D1673=D764,$A$2:$A$911*1.0001),2),"")</f>
        <v/>
      </c>
      <c r="I764" s="22" t="str">
        <f aca="false" t="array" ref="I764:I764">IFERROR(SMALL(IF($D$2:$D1673=D764,$A$2:$A$911*1.00001),3),"")</f>
        <v/>
      </c>
      <c r="J764" s="22" t="str">
        <f aca="false" t="array" ref="J764:J764">IFERROR(SMALL(IF($D$2:$D1673=D764,$A$2:$A$911*1.000001),4),"")</f>
        <v/>
      </c>
      <c r="K764" s="31" t="str">
        <f aca="false">IF(A764&lt;&gt;"", IF(COUNT(G764:J764)=4, SUM(G764:J764), "No"), "")</f>
        <v>No</v>
      </c>
      <c r="L764" s="31" t="str">
        <f aca="false">IF(A764&lt;&gt;"", IF(COUNT(G764:I764)=3, SUM(G764:I764), "No"), "")</f>
        <v>No</v>
      </c>
      <c r="M764" s="31" t="str">
        <f aca="false">IF(A764&lt;&gt;"", IF(COUNT(G764:H764)=2, SUM(G764:H764), "No"), "")</f>
        <v>No</v>
      </c>
      <c r="N764" s="31" t="str">
        <f aca="false">Table1[[#This Row],[Club]]&amp;":"&amp;Table1[[#Headers],[Male]]</f>
        <v>:Male</v>
      </c>
    </row>
    <row r="765" customFormat="false" ht="15" hidden="false" customHeight="false" outlineLevel="0" collapsed="false">
      <c r="A765" s="22" t="n">
        <v>764</v>
      </c>
      <c r="B765" s="22" t="str">
        <f aca="false">IFERROR(VLOOKUP($A$1&amp;":"&amp;A765,'Finish order'!C:K,6,FALSE()),"")</f>
        <v/>
      </c>
      <c r="C765" s="22" t="str">
        <f aca="false">IFERROR(VLOOKUP(A$1&amp;":"&amp;A765,'Finish order'!$C:$K,9,FALSE()),"")</f>
        <v/>
      </c>
      <c r="D765" s="22" t="str">
        <f aca="false">IFERROR(VLOOKUP(A$1&amp;":"&amp;A765,'Finish order'!$C:$K,7,FALSE()),"")</f>
        <v/>
      </c>
      <c r="E765" s="30" t="str">
        <f aca="false">IFERROR(VLOOKUP($A$1&amp;":"&amp;A765,'Finish order'!C:K,5,FALSE()),"")</f>
        <v/>
      </c>
      <c r="F765" s="22" t="str">
        <f aca="false">IFERROR(VLOOKUP($A$1&amp;":"&amp;A765,'Finish order'!C:K,4,FALSE()),"")</f>
        <v/>
      </c>
      <c r="G765" s="22" t="str">
        <f aca="false" t="array" ref="G765:G765">IFERROR(SMALL(IF($D$2:$D1674=D765,$A$2:$A$911*1.001),1),"")</f>
        <v/>
      </c>
      <c r="H765" s="22" t="str">
        <f aca="false" t="array" ref="H765:H765">IFERROR(SMALL(IF($D$2:$D1674=D765,$A$2:$A$911*1.0001),2),"")</f>
        <v/>
      </c>
      <c r="I765" s="22" t="str">
        <f aca="false" t="array" ref="I765:I765">IFERROR(SMALL(IF($D$2:$D1674=D765,$A$2:$A$911*1.00001),3),"")</f>
        <v/>
      </c>
      <c r="J765" s="22" t="str">
        <f aca="false" t="array" ref="J765:J765">IFERROR(SMALL(IF($D$2:$D1674=D765,$A$2:$A$911*1.000001),4),"")</f>
        <v/>
      </c>
      <c r="K765" s="31" t="str">
        <f aca="false">IF(A765&lt;&gt;"", IF(COUNT(G765:J765)=4, SUM(G765:J765), "No"), "")</f>
        <v>No</v>
      </c>
      <c r="L765" s="31" t="str">
        <f aca="false">IF(A765&lt;&gt;"", IF(COUNT(G765:I765)=3, SUM(G765:I765), "No"), "")</f>
        <v>No</v>
      </c>
      <c r="M765" s="31" t="str">
        <f aca="false">IF(A765&lt;&gt;"", IF(COUNT(G765:H765)=2, SUM(G765:H765), "No"), "")</f>
        <v>No</v>
      </c>
      <c r="N765" s="31" t="str">
        <f aca="false">Table1[[#This Row],[Club]]&amp;":"&amp;Table1[[#Headers],[Male]]</f>
        <v>:Male</v>
      </c>
    </row>
    <row r="766" customFormat="false" ht="15" hidden="false" customHeight="false" outlineLevel="0" collapsed="false">
      <c r="A766" s="22" t="n">
        <v>765</v>
      </c>
      <c r="B766" s="22" t="str">
        <f aca="false">IFERROR(VLOOKUP($A$1&amp;":"&amp;A766,'Finish order'!C:K,6,FALSE()),"")</f>
        <v/>
      </c>
      <c r="C766" s="22" t="str">
        <f aca="false">IFERROR(VLOOKUP(A$1&amp;":"&amp;A766,'Finish order'!$C:$K,9,FALSE()),"")</f>
        <v/>
      </c>
      <c r="D766" s="22" t="str">
        <f aca="false">IFERROR(VLOOKUP(A$1&amp;":"&amp;A766,'Finish order'!$C:$K,7,FALSE()),"")</f>
        <v/>
      </c>
      <c r="E766" s="30" t="str">
        <f aca="false">IFERROR(VLOOKUP($A$1&amp;":"&amp;A766,'Finish order'!C:K,5,FALSE()),"")</f>
        <v/>
      </c>
      <c r="F766" s="22" t="str">
        <f aca="false">IFERROR(VLOOKUP($A$1&amp;":"&amp;A766,'Finish order'!C:K,4,FALSE()),"")</f>
        <v/>
      </c>
      <c r="G766" s="22" t="str">
        <f aca="false" t="array" ref="G766:G766">IFERROR(SMALL(IF($D$2:$D1675=D766,$A$2:$A$911*1.001),1),"")</f>
        <v/>
      </c>
      <c r="H766" s="22" t="str">
        <f aca="false" t="array" ref="H766:H766">IFERROR(SMALL(IF($D$2:$D1675=D766,$A$2:$A$911*1.0001),2),"")</f>
        <v/>
      </c>
      <c r="I766" s="22" t="str">
        <f aca="false" t="array" ref="I766:I766">IFERROR(SMALL(IF($D$2:$D1675=D766,$A$2:$A$911*1.00001),3),"")</f>
        <v/>
      </c>
      <c r="J766" s="22" t="str">
        <f aca="false" t="array" ref="J766:J766">IFERROR(SMALL(IF($D$2:$D1675=D766,$A$2:$A$911*1.000001),4),"")</f>
        <v/>
      </c>
      <c r="K766" s="31" t="str">
        <f aca="false">IF(A766&lt;&gt;"", IF(COUNT(G766:J766)=4, SUM(G766:J766), "No"), "")</f>
        <v>No</v>
      </c>
      <c r="L766" s="31" t="str">
        <f aca="false">IF(A766&lt;&gt;"", IF(COUNT(G766:I766)=3, SUM(G766:I766), "No"), "")</f>
        <v>No</v>
      </c>
      <c r="M766" s="31" t="str">
        <f aca="false">IF(A766&lt;&gt;"", IF(COUNT(G766:H766)=2, SUM(G766:H766), "No"), "")</f>
        <v>No</v>
      </c>
      <c r="N766" s="31" t="str">
        <f aca="false">Table1[[#This Row],[Club]]&amp;":"&amp;Table1[[#Headers],[Male]]</f>
        <v>:Male</v>
      </c>
    </row>
    <row r="767" customFormat="false" ht="15" hidden="false" customHeight="false" outlineLevel="0" collapsed="false">
      <c r="A767" s="22" t="n">
        <v>766</v>
      </c>
      <c r="B767" s="22" t="str">
        <f aca="false">IFERROR(VLOOKUP($A$1&amp;":"&amp;A767,'Finish order'!C:K,6,FALSE()),"")</f>
        <v/>
      </c>
      <c r="C767" s="22" t="str">
        <f aca="false">IFERROR(VLOOKUP(A$1&amp;":"&amp;A767,'Finish order'!$C:$K,9,FALSE()),"")</f>
        <v/>
      </c>
      <c r="D767" s="22" t="str">
        <f aca="false">IFERROR(VLOOKUP(A$1&amp;":"&amp;A767,'Finish order'!$C:$K,7,FALSE()),"")</f>
        <v/>
      </c>
      <c r="E767" s="30" t="str">
        <f aca="false">IFERROR(VLOOKUP($A$1&amp;":"&amp;A767,'Finish order'!C:K,5,FALSE()),"")</f>
        <v/>
      </c>
      <c r="F767" s="22" t="str">
        <f aca="false">IFERROR(VLOOKUP($A$1&amp;":"&amp;A767,'Finish order'!C:K,4,FALSE()),"")</f>
        <v/>
      </c>
      <c r="G767" s="22" t="str">
        <f aca="false" t="array" ref="G767:G767">IFERROR(SMALL(IF($D$2:$D1676=D767,$A$2:$A$911*1.001),1),"")</f>
        <v/>
      </c>
      <c r="H767" s="22" t="str">
        <f aca="false" t="array" ref="H767:H767">IFERROR(SMALL(IF($D$2:$D1676=D767,$A$2:$A$911*1.0001),2),"")</f>
        <v/>
      </c>
      <c r="I767" s="22" t="str">
        <f aca="false" t="array" ref="I767:I767">IFERROR(SMALL(IF($D$2:$D1676=D767,$A$2:$A$911*1.00001),3),"")</f>
        <v/>
      </c>
      <c r="J767" s="22" t="str">
        <f aca="false" t="array" ref="J767:J767">IFERROR(SMALL(IF($D$2:$D1676=D767,$A$2:$A$911*1.000001),4),"")</f>
        <v/>
      </c>
      <c r="K767" s="31" t="str">
        <f aca="false">IF(A767&lt;&gt;"", IF(COUNT(G767:J767)=4, SUM(G767:J767), "No"), "")</f>
        <v>No</v>
      </c>
      <c r="L767" s="31" t="str">
        <f aca="false">IF(A767&lt;&gt;"", IF(COUNT(G767:I767)=3, SUM(G767:I767), "No"), "")</f>
        <v>No</v>
      </c>
      <c r="M767" s="31" t="str">
        <f aca="false">IF(A767&lt;&gt;"", IF(COUNT(G767:H767)=2, SUM(G767:H767), "No"), "")</f>
        <v>No</v>
      </c>
      <c r="N767" s="31" t="str">
        <f aca="false">Table1[[#This Row],[Club]]&amp;":"&amp;Table1[[#Headers],[Male]]</f>
        <v>:Male</v>
      </c>
    </row>
    <row r="768" customFormat="false" ht="15" hidden="false" customHeight="false" outlineLevel="0" collapsed="false">
      <c r="A768" s="22" t="n">
        <v>767</v>
      </c>
      <c r="B768" s="22" t="str">
        <f aca="false">IFERROR(VLOOKUP($A$1&amp;":"&amp;A768,'Finish order'!C:K,6,FALSE()),"")</f>
        <v/>
      </c>
      <c r="C768" s="22" t="str">
        <f aca="false">IFERROR(VLOOKUP(A$1&amp;":"&amp;A768,'Finish order'!$C:$K,9,FALSE()),"")</f>
        <v/>
      </c>
      <c r="D768" s="22" t="str">
        <f aca="false">IFERROR(VLOOKUP(A$1&amp;":"&amp;A768,'Finish order'!$C:$K,7,FALSE()),"")</f>
        <v/>
      </c>
      <c r="E768" s="30" t="str">
        <f aca="false">IFERROR(VLOOKUP($A$1&amp;":"&amp;A768,'Finish order'!C:K,5,FALSE()),"")</f>
        <v/>
      </c>
      <c r="F768" s="22" t="str">
        <f aca="false">IFERROR(VLOOKUP($A$1&amp;":"&amp;A768,'Finish order'!C:K,4,FALSE()),"")</f>
        <v/>
      </c>
      <c r="G768" s="22" t="str">
        <f aca="false" t="array" ref="G768:G768">IFERROR(SMALL(IF($D$2:$D1677=D768,$A$2:$A$911*1.001),1),"")</f>
        <v/>
      </c>
      <c r="H768" s="22" t="str">
        <f aca="false" t="array" ref="H768:H768">IFERROR(SMALL(IF($D$2:$D1677=D768,$A$2:$A$911*1.0001),2),"")</f>
        <v/>
      </c>
      <c r="I768" s="22" t="str">
        <f aca="false" t="array" ref="I768:I768">IFERROR(SMALL(IF($D$2:$D1677=D768,$A$2:$A$911*1.00001),3),"")</f>
        <v/>
      </c>
      <c r="J768" s="22" t="str">
        <f aca="false" t="array" ref="J768:J768">IFERROR(SMALL(IF($D$2:$D1677=D768,$A$2:$A$911*1.000001),4),"")</f>
        <v/>
      </c>
      <c r="K768" s="31" t="str">
        <f aca="false">IF(A768&lt;&gt;"", IF(COUNT(G768:J768)=4, SUM(G768:J768), "No"), "")</f>
        <v>No</v>
      </c>
      <c r="L768" s="31" t="str">
        <f aca="false">IF(A768&lt;&gt;"", IF(COUNT(G768:I768)=3, SUM(G768:I768), "No"), "")</f>
        <v>No</v>
      </c>
      <c r="M768" s="31" t="str">
        <f aca="false">IF(A768&lt;&gt;"", IF(COUNT(G768:H768)=2, SUM(G768:H768), "No"), "")</f>
        <v>No</v>
      </c>
      <c r="N768" s="31" t="str">
        <f aca="false">Table1[[#This Row],[Club]]&amp;":"&amp;Table1[[#Headers],[Male]]</f>
        <v>:Male</v>
      </c>
    </row>
    <row r="769" customFormat="false" ht="15" hidden="false" customHeight="false" outlineLevel="0" collapsed="false">
      <c r="A769" s="22" t="n">
        <v>768</v>
      </c>
      <c r="B769" s="22" t="str">
        <f aca="false">IFERROR(VLOOKUP($A$1&amp;":"&amp;A769,'Finish order'!C:K,6,FALSE()),"")</f>
        <v/>
      </c>
      <c r="C769" s="22" t="str">
        <f aca="false">IFERROR(VLOOKUP(A$1&amp;":"&amp;A769,'Finish order'!$C:$K,9,FALSE()),"")</f>
        <v/>
      </c>
      <c r="D769" s="22" t="str">
        <f aca="false">IFERROR(VLOOKUP(A$1&amp;":"&amp;A769,'Finish order'!$C:$K,7,FALSE()),"")</f>
        <v/>
      </c>
      <c r="E769" s="30" t="str">
        <f aca="false">IFERROR(VLOOKUP($A$1&amp;":"&amp;A769,'Finish order'!C:K,5,FALSE()),"")</f>
        <v/>
      </c>
      <c r="F769" s="22" t="str">
        <f aca="false">IFERROR(VLOOKUP($A$1&amp;":"&amp;A769,'Finish order'!C:K,4,FALSE()),"")</f>
        <v/>
      </c>
      <c r="G769" s="22" t="str">
        <f aca="false" t="array" ref="G769:G769">IFERROR(SMALL(IF($D$2:$D1678=D769,$A$2:$A$911*1.001),1),"")</f>
        <v/>
      </c>
      <c r="H769" s="22" t="str">
        <f aca="false" t="array" ref="H769:H769">IFERROR(SMALL(IF($D$2:$D1678=D769,$A$2:$A$911*1.0001),2),"")</f>
        <v/>
      </c>
      <c r="I769" s="22" t="str">
        <f aca="false" t="array" ref="I769:I769">IFERROR(SMALL(IF($D$2:$D1678=D769,$A$2:$A$911*1.00001),3),"")</f>
        <v/>
      </c>
      <c r="J769" s="22" t="str">
        <f aca="false" t="array" ref="J769:J769">IFERROR(SMALL(IF($D$2:$D1678=D769,$A$2:$A$911*1.000001),4),"")</f>
        <v/>
      </c>
      <c r="K769" s="31" t="str">
        <f aca="false">IF(A769&lt;&gt;"", IF(COUNT(G769:J769)=4, SUM(G769:J769), "No"), "")</f>
        <v>No</v>
      </c>
      <c r="L769" s="31" t="str">
        <f aca="false">IF(A769&lt;&gt;"", IF(COUNT(G769:I769)=3, SUM(G769:I769), "No"), "")</f>
        <v>No</v>
      </c>
      <c r="M769" s="31" t="str">
        <f aca="false">IF(A769&lt;&gt;"", IF(COUNT(G769:H769)=2, SUM(G769:H769), "No"), "")</f>
        <v>No</v>
      </c>
      <c r="N769" s="31" t="str">
        <f aca="false">Table1[[#This Row],[Club]]&amp;":"&amp;Table1[[#Headers],[Male]]</f>
        <v>:Male</v>
      </c>
    </row>
    <row r="770" customFormat="false" ht="15" hidden="false" customHeight="false" outlineLevel="0" collapsed="false">
      <c r="A770" s="22" t="n">
        <v>769</v>
      </c>
      <c r="B770" s="22" t="str">
        <f aca="false">IFERROR(VLOOKUP($A$1&amp;":"&amp;A770,'Finish order'!C:K,6,FALSE()),"")</f>
        <v/>
      </c>
      <c r="C770" s="22" t="str">
        <f aca="false">IFERROR(VLOOKUP(A$1&amp;":"&amp;A770,'Finish order'!$C:$K,9,FALSE()),"")</f>
        <v/>
      </c>
      <c r="D770" s="22" t="str">
        <f aca="false">IFERROR(VLOOKUP(A$1&amp;":"&amp;A770,'Finish order'!$C:$K,7,FALSE()),"")</f>
        <v/>
      </c>
      <c r="E770" s="30" t="str">
        <f aca="false">IFERROR(VLOOKUP($A$1&amp;":"&amp;A770,'Finish order'!C:K,5,FALSE()),"")</f>
        <v/>
      </c>
      <c r="F770" s="22" t="str">
        <f aca="false">IFERROR(VLOOKUP($A$1&amp;":"&amp;A770,'Finish order'!C:K,4,FALSE()),"")</f>
        <v/>
      </c>
      <c r="G770" s="22" t="str">
        <f aca="false" t="array" ref="G770:G770">IFERROR(SMALL(IF($D$2:$D1679=D770,$A$2:$A$911*1.001),1),"")</f>
        <v/>
      </c>
      <c r="H770" s="22" t="str">
        <f aca="false" t="array" ref="H770:H770">IFERROR(SMALL(IF($D$2:$D1679=D770,$A$2:$A$911*1.0001),2),"")</f>
        <v/>
      </c>
      <c r="I770" s="22" t="str">
        <f aca="false" t="array" ref="I770:I770">IFERROR(SMALL(IF($D$2:$D1679=D770,$A$2:$A$911*1.00001),3),"")</f>
        <v/>
      </c>
      <c r="J770" s="22" t="str">
        <f aca="false" t="array" ref="J770:J770">IFERROR(SMALL(IF($D$2:$D1679=D770,$A$2:$A$911*1.000001),4),"")</f>
        <v/>
      </c>
      <c r="K770" s="31" t="str">
        <f aca="false">IF(A770&lt;&gt;"", IF(COUNT(G770:J770)=4, SUM(G770:J770), "No"), "")</f>
        <v>No</v>
      </c>
      <c r="L770" s="31" t="str">
        <f aca="false">IF(A770&lt;&gt;"", IF(COUNT(G770:I770)=3, SUM(G770:I770), "No"), "")</f>
        <v>No</v>
      </c>
      <c r="M770" s="31" t="str">
        <f aca="false">IF(A770&lt;&gt;"", IF(COUNT(G770:H770)=2, SUM(G770:H770), "No"), "")</f>
        <v>No</v>
      </c>
      <c r="N770" s="31" t="str">
        <f aca="false">Table1[[#This Row],[Club]]&amp;":"&amp;Table1[[#Headers],[Male]]</f>
        <v>:Male</v>
      </c>
    </row>
    <row r="771" customFormat="false" ht="15" hidden="false" customHeight="false" outlineLevel="0" collapsed="false">
      <c r="A771" s="22" t="n">
        <v>770</v>
      </c>
      <c r="B771" s="22" t="str">
        <f aca="false">IFERROR(VLOOKUP($A$1&amp;":"&amp;A771,'Finish order'!C:K,6,FALSE()),"")</f>
        <v/>
      </c>
      <c r="C771" s="22" t="str">
        <f aca="false">IFERROR(VLOOKUP(A$1&amp;":"&amp;A771,'Finish order'!$C:$K,9,FALSE()),"")</f>
        <v/>
      </c>
      <c r="D771" s="22" t="str">
        <f aca="false">IFERROR(VLOOKUP(A$1&amp;":"&amp;A771,'Finish order'!$C:$K,7,FALSE()),"")</f>
        <v/>
      </c>
      <c r="E771" s="30" t="str">
        <f aca="false">IFERROR(VLOOKUP($A$1&amp;":"&amp;A771,'Finish order'!C:K,5,FALSE()),"")</f>
        <v/>
      </c>
      <c r="F771" s="22" t="str">
        <f aca="false">IFERROR(VLOOKUP($A$1&amp;":"&amp;A771,'Finish order'!C:K,4,FALSE()),"")</f>
        <v/>
      </c>
      <c r="G771" s="22" t="str">
        <f aca="false" t="array" ref="G771:G771">IFERROR(SMALL(IF($D$2:$D1680=D771,$A$2:$A$911*1.001),1),"")</f>
        <v/>
      </c>
      <c r="H771" s="22" t="str">
        <f aca="false" t="array" ref="H771:H771">IFERROR(SMALL(IF($D$2:$D1680=D771,$A$2:$A$911*1.0001),2),"")</f>
        <v/>
      </c>
      <c r="I771" s="22" t="str">
        <f aca="false" t="array" ref="I771:I771">IFERROR(SMALL(IF($D$2:$D1680=D771,$A$2:$A$911*1.00001),3),"")</f>
        <v/>
      </c>
      <c r="J771" s="22" t="str">
        <f aca="false" t="array" ref="J771:J771">IFERROR(SMALL(IF($D$2:$D1680=D771,$A$2:$A$911*1.000001),4),"")</f>
        <v/>
      </c>
      <c r="K771" s="31" t="str">
        <f aca="false">IF(A771&lt;&gt;"", IF(COUNT(G771:J771)=4, SUM(G771:J771), "No"), "")</f>
        <v>No</v>
      </c>
      <c r="L771" s="31" t="str">
        <f aca="false">IF(A771&lt;&gt;"", IF(COUNT(G771:I771)=3, SUM(G771:I771), "No"), "")</f>
        <v>No</v>
      </c>
      <c r="M771" s="31" t="str">
        <f aca="false">IF(A771&lt;&gt;"", IF(COUNT(G771:H771)=2, SUM(G771:H771), "No"), "")</f>
        <v>No</v>
      </c>
      <c r="N771" s="31" t="str">
        <f aca="false">Table1[[#This Row],[Club]]&amp;":"&amp;Table1[[#Headers],[Male]]</f>
        <v>:Male</v>
      </c>
    </row>
    <row r="772" customFormat="false" ht="15" hidden="false" customHeight="false" outlineLevel="0" collapsed="false">
      <c r="A772" s="22" t="n">
        <v>771</v>
      </c>
      <c r="B772" s="22" t="str">
        <f aca="false">IFERROR(VLOOKUP($A$1&amp;":"&amp;A772,'Finish order'!C:K,6,FALSE()),"")</f>
        <v/>
      </c>
      <c r="C772" s="22" t="str">
        <f aca="false">IFERROR(VLOOKUP(A$1&amp;":"&amp;A772,'Finish order'!$C:$K,9,FALSE()),"")</f>
        <v/>
      </c>
      <c r="D772" s="22" t="str">
        <f aca="false">IFERROR(VLOOKUP(A$1&amp;":"&amp;A772,'Finish order'!$C:$K,7,FALSE()),"")</f>
        <v/>
      </c>
      <c r="E772" s="30" t="str">
        <f aca="false">IFERROR(VLOOKUP($A$1&amp;":"&amp;A772,'Finish order'!C:K,5,FALSE()),"")</f>
        <v/>
      </c>
      <c r="F772" s="22" t="str">
        <f aca="false">IFERROR(VLOOKUP($A$1&amp;":"&amp;A772,'Finish order'!C:K,4,FALSE()),"")</f>
        <v/>
      </c>
      <c r="G772" s="22" t="str">
        <f aca="false" t="array" ref="G772:G772">IFERROR(SMALL(IF($D$2:$D1681=D772,$A$2:$A$911*1.001),1),"")</f>
        <v/>
      </c>
      <c r="H772" s="22" t="str">
        <f aca="false" t="array" ref="H772:H772">IFERROR(SMALL(IF($D$2:$D1681=D772,$A$2:$A$911*1.0001),2),"")</f>
        <v/>
      </c>
      <c r="I772" s="22" t="str">
        <f aca="false" t="array" ref="I772:I772">IFERROR(SMALL(IF($D$2:$D1681=D772,$A$2:$A$911*1.00001),3),"")</f>
        <v/>
      </c>
      <c r="J772" s="22" t="str">
        <f aca="false" t="array" ref="J772:J772">IFERROR(SMALL(IF($D$2:$D1681=D772,$A$2:$A$911*1.000001),4),"")</f>
        <v/>
      </c>
      <c r="K772" s="31" t="str">
        <f aca="false">IF(A772&lt;&gt;"", IF(COUNT(G772:J772)=4, SUM(G772:J772), "No"), "")</f>
        <v>No</v>
      </c>
      <c r="L772" s="31" t="str">
        <f aca="false">IF(A772&lt;&gt;"", IF(COUNT(G772:I772)=3, SUM(G772:I772), "No"), "")</f>
        <v>No</v>
      </c>
      <c r="M772" s="31" t="str">
        <f aca="false">IF(A772&lt;&gt;"", IF(COUNT(G772:H772)=2, SUM(G772:H772), "No"), "")</f>
        <v>No</v>
      </c>
      <c r="N772" s="31" t="str">
        <f aca="false">Table1[[#This Row],[Club]]&amp;":"&amp;Table1[[#Headers],[Male]]</f>
        <v>:Male</v>
      </c>
    </row>
    <row r="773" customFormat="false" ht="15" hidden="false" customHeight="false" outlineLevel="0" collapsed="false">
      <c r="A773" s="22" t="n">
        <v>772</v>
      </c>
      <c r="B773" s="22" t="str">
        <f aca="false">IFERROR(VLOOKUP($A$1&amp;":"&amp;A773,'Finish order'!C:K,6,FALSE()),"")</f>
        <v/>
      </c>
      <c r="C773" s="22" t="str">
        <f aca="false">IFERROR(VLOOKUP(A$1&amp;":"&amp;A773,'Finish order'!$C:$K,9,FALSE()),"")</f>
        <v/>
      </c>
      <c r="D773" s="22" t="str">
        <f aca="false">IFERROR(VLOOKUP(A$1&amp;":"&amp;A773,'Finish order'!$C:$K,7,FALSE()),"")</f>
        <v/>
      </c>
      <c r="E773" s="30" t="str">
        <f aca="false">IFERROR(VLOOKUP($A$1&amp;":"&amp;A773,'Finish order'!C:K,5,FALSE()),"")</f>
        <v/>
      </c>
      <c r="F773" s="22" t="str">
        <f aca="false">IFERROR(VLOOKUP($A$1&amp;":"&amp;A773,'Finish order'!C:K,4,FALSE()),"")</f>
        <v/>
      </c>
      <c r="G773" s="22" t="str">
        <f aca="false" t="array" ref="G773:G773">IFERROR(SMALL(IF($D$2:$D1682=D773,$A$2:$A$911*1.001),1),"")</f>
        <v/>
      </c>
      <c r="H773" s="22" t="str">
        <f aca="false" t="array" ref="H773:H773">IFERROR(SMALL(IF($D$2:$D1682=D773,$A$2:$A$911*1.0001),2),"")</f>
        <v/>
      </c>
      <c r="I773" s="22" t="str">
        <f aca="false" t="array" ref="I773:I773">IFERROR(SMALL(IF($D$2:$D1682=D773,$A$2:$A$911*1.00001),3),"")</f>
        <v/>
      </c>
      <c r="J773" s="22" t="str">
        <f aca="false" t="array" ref="J773:J773">IFERROR(SMALL(IF($D$2:$D1682=D773,$A$2:$A$911*1.000001),4),"")</f>
        <v/>
      </c>
      <c r="K773" s="31" t="str">
        <f aca="false">IF(A773&lt;&gt;"", IF(COUNT(G773:J773)=4, SUM(G773:J773), "No"), "")</f>
        <v>No</v>
      </c>
      <c r="L773" s="31" t="str">
        <f aca="false">IF(A773&lt;&gt;"", IF(COUNT(G773:I773)=3, SUM(G773:I773), "No"), "")</f>
        <v>No</v>
      </c>
      <c r="M773" s="31" t="str">
        <f aca="false">IF(A773&lt;&gt;"", IF(COUNT(G773:H773)=2, SUM(G773:H773), "No"), "")</f>
        <v>No</v>
      </c>
      <c r="N773" s="31" t="str">
        <f aca="false">Table1[[#This Row],[Club]]&amp;":"&amp;Table1[[#Headers],[Male]]</f>
        <v>:Male</v>
      </c>
    </row>
    <row r="774" customFormat="false" ht="15" hidden="false" customHeight="false" outlineLevel="0" collapsed="false">
      <c r="A774" s="22" t="n">
        <v>773</v>
      </c>
      <c r="B774" s="22" t="str">
        <f aca="false">IFERROR(VLOOKUP($A$1&amp;":"&amp;A774,'Finish order'!C:K,6,FALSE()),"")</f>
        <v/>
      </c>
      <c r="C774" s="22" t="str">
        <f aca="false">IFERROR(VLOOKUP(A$1&amp;":"&amp;A774,'Finish order'!$C:$K,9,FALSE()),"")</f>
        <v/>
      </c>
      <c r="D774" s="22" t="str">
        <f aca="false">IFERROR(VLOOKUP(A$1&amp;":"&amp;A774,'Finish order'!$C:$K,7,FALSE()),"")</f>
        <v/>
      </c>
      <c r="E774" s="30" t="str">
        <f aca="false">IFERROR(VLOOKUP($A$1&amp;":"&amp;A774,'Finish order'!C:K,5,FALSE()),"")</f>
        <v/>
      </c>
      <c r="F774" s="22" t="str">
        <f aca="false">IFERROR(VLOOKUP($A$1&amp;":"&amp;A774,'Finish order'!C:K,4,FALSE()),"")</f>
        <v/>
      </c>
      <c r="G774" s="22" t="str">
        <f aca="false" t="array" ref="G774:G774">IFERROR(SMALL(IF($D$2:$D1683=D774,$A$2:$A$911*1.001),1),"")</f>
        <v/>
      </c>
      <c r="H774" s="22" t="str">
        <f aca="false" t="array" ref="H774:H774">IFERROR(SMALL(IF($D$2:$D1683=D774,$A$2:$A$911*1.0001),2),"")</f>
        <v/>
      </c>
      <c r="I774" s="22" t="str">
        <f aca="false" t="array" ref="I774:I774">IFERROR(SMALL(IF($D$2:$D1683=D774,$A$2:$A$911*1.00001),3),"")</f>
        <v/>
      </c>
      <c r="J774" s="22" t="str">
        <f aca="false" t="array" ref="J774:J774">IFERROR(SMALL(IF($D$2:$D1683=D774,$A$2:$A$911*1.000001),4),"")</f>
        <v/>
      </c>
      <c r="K774" s="31" t="str">
        <f aca="false">IF(A774&lt;&gt;"", IF(COUNT(G774:J774)=4, SUM(G774:J774), "No"), "")</f>
        <v>No</v>
      </c>
      <c r="L774" s="31" t="str">
        <f aca="false">IF(A774&lt;&gt;"", IF(COUNT(G774:I774)=3, SUM(G774:I774), "No"), "")</f>
        <v>No</v>
      </c>
      <c r="M774" s="31" t="str">
        <f aca="false">IF(A774&lt;&gt;"", IF(COUNT(G774:H774)=2, SUM(G774:H774), "No"), "")</f>
        <v>No</v>
      </c>
      <c r="N774" s="31" t="str">
        <f aca="false">Table1[[#This Row],[Club]]&amp;":"&amp;Table1[[#Headers],[Male]]</f>
        <v>:Male</v>
      </c>
    </row>
    <row r="775" customFormat="false" ht="15" hidden="false" customHeight="false" outlineLevel="0" collapsed="false">
      <c r="A775" s="22" t="n">
        <v>774</v>
      </c>
      <c r="B775" s="22" t="str">
        <f aca="false">IFERROR(VLOOKUP($A$1&amp;":"&amp;A775,'Finish order'!C:K,6,FALSE()),"")</f>
        <v/>
      </c>
      <c r="C775" s="22" t="str">
        <f aca="false">IFERROR(VLOOKUP(A$1&amp;":"&amp;A775,'Finish order'!$C:$K,9,FALSE()),"")</f>
        <v/>
      </c>
      <c r="D775" s="22" t="str">
        <f aca="false">IFERROR(VLOOKUP(A$1&amp;":"&amp;A775,'Finish order'!$C:$K,7,FALSE()),"")</f>
        <v/>
      </c>
      <c r="E775" s="30" t="str">
        <f aca="false">IFERROR(VLOOKUP($A$1&amp;":"&amp;A775,'Finish order'!C:K,5,FALSE()),"")</f>
        <v/>
      </c>
      <c r="F775" s="22" t="str">
        <f aca="false">IFERROR(VLOOKUP($A$1&amp;":"&amp;A775,'Finish order'!C:K,4,FALSE()),"")</f>
        <v/>
      </c>
      <c r="G775" s="22" t="str">
        <f aca="false" t="array" ref="G775:G775">IFERROR(SMALL(IF($D$2:$D1684=D775,$A$2:$A$911*1.001),1),"")</f>
        <v/>
      </c>
      <c r="H775" s="22" t="str">
        <f aca="false" t="array" ref="H775:H775">IFERROR(SMALL(IF($D$2:$D1684=D775,$A$2:$A$911*1.0001),2),"")</f>
        <v/>
      </c>
      <c r="I775" s="22" t="str">
        <f aca="false" t="array" ref="I775:I775">IFERROR(SMALL(IF($D$2:$D1684=D775,$A$2:$A$911*1.00001),3),"")</f>
        <v/>
      </c>
      <c r="J775" s="22" t="str">
        <f aca="false" t="array" ref="J775:J775">IFERROR(SMALL(IF($D$2:$D1684=D775,$A$2:$A$911*1.000001),4),"")</f>
        <v/>
      </c>
      <c r="K775" s="31" t="str">
        <f aca="false">IF(A775&lt;&gt;"", IF(COUNT(G775:J775)=4, SUM(G775:J775), "No"), "")</f>
        <v>No</v>
      </c>
      <c r="L775" s="31" t="str">
        <f aca="false">IF(A775&lt;&gt;"", IF(COUNT(G775:I775)=3, SUM(G775:I775), "No"), "")</f>
        <v>No</v>
      </c>
      <c r="M775" s="31" t="str">
        <f aca="false">IF(A775&lt;&gt;"", IF(COUNT(G775:H775)=2, SUM(G775:H775), "No"), "")</f>
        <v>No</v>
      </c>
      <c r="N775" s="31" t="str">
        <f aca="false">Table1[[#This Row],[Club]]&amp;":"&amp;Table1[[#Headers],[Male]]</f>
        <v>:Male</v>
      </c>
    </row>
    <row r="776" customFormat="false" ht="15" hidden="false" customHeight="false" outlineLevel="0" collapsed="false">
      <c r="A776" s="22" t="n">
        <v>775</v>
      </c>
      <c r="B776" s="22" t="str">
        <f aca="false">IFERROR(VLOOKUP($A$1&amp;":"&amp;A776,'Finish order'!C:K,6,FALSE()),"")</f>
        <v/>
      </c>
      <c r="C776" s="22" t="str">
        <f aca="false">IFERROR(VLOOKUP(A$1&amp;":"&amp;A776,'Finish order'!$C:$K,9,FALSE()),"")</f>
        <v/>
      </c>
      <c r="D776" s="22" t="str">
        <f aca="false">IFERROR(VLOOKUP(A$1&amp;":"&amp;A776,'Finish order'!$C:$K,7,FALSE()),"")</f>
        <v/>
      </c>
      <c r="E776" s="30" t="str">
        <f aca="false">IFERROR(VLOOKUP($A$1&amp;":"&amp;A776,'Finish order'!C:K,5,FALSE()),"")</f>
        <v/>
      </c>
      <c r="F776" s="22" t="str">
        <f aca="false">IFERROR(VLOOKUP($A$1&amp;":"&amp;A776,'Finish order'!C:K,4,FALSE()),"")</f>
        <v/>
      </c>
      <c r="G776" s="22" t="str">
        <f aca="false" t="array" ref="G776:G776">IFERROR(SMALL(IF($D$2:$D1685=D776,$A$2:$A$911*1.001),1),"")</f>
        <v/>
      </c>
      <c r="H776" s="22" t="str">
        <f aca="false" t="array" ref="H776:H776">IFERROR(SMALL(IF($D$2:$D1685=D776,$A$2:$A$911*1.0001),2),"")</f>
        <v/>
      </c>
      <c r="I776" s="22" t="str">
        <f aca="false" t="array" ref="I776:I776">IFERROR(SMALL(IF($D$2:$D1685=D776,$A$2:$A$911*1.00001),3),"")</f>
        <v/>
      </c>
      <c r="J776" s="22" t="str">
        <f aca="false" t="array" ref="J776:J776">IFERROR(SMALL(IF($D$2:$D1685=D776,$A$2:$A$911*1.000001),4),"")</f>
        <v/>
      </c>
      <c r="K776" s="31" t="str">
        <f aca="false">IF(A776&lt;&gt;"", IF(COUNT(G776:J776)=4, SUM(G776:J776), "No"), "")</f>
        <v>No</v>
      </c>
      <c r="L776" s="31" t="str">
        <f aca="false">IF(A776&lt;&gt;"", IF(COUNT(G776:I776)=3, SUM(G776:I776), "No"), "")</f>
        <v>No</v>
      </c>
      <c r="M776" s="31" t="str">
        <f aca="false">IF(A776&lt;&gt;"", IF(COUNT(G776:H776)=2, SUM(G776:H776), "No"), "")</f>
        <v>No</v>
      </c>
      <c r="N776" s="31" t="str">
        <f aca="false">Table1[[#This Row],[Club]]&amp;":"&amp;Table1[[#Headers],[Male]]</f>
        <v>:Male</v>
      </c>
    </row>
    <row r="777" customFormat="false" ht="15" hidden="false" customHeight="false" outlineLevel="0" collapsed="false">
      <c r="A777" s="22" t="n">
        <v>776</v>
      </c>
      <c r="B777" s="22" t="str">
        <f aca="false">IFERROR(VLOOKUP($A$1&amp;":"&amp;A777,'Finish order'!C:K,6,FALSE()),"")</f>
        <v/>
      </c>
      <c r="C777" s="22" t="str">
        <f aca="false">IFERROR(VLOOKUP(A$1&amp;":"&amp;A777,'Finish order'!$C:$K,9,FALSE()),"")</f>
        <v/>
      </c>
      <c r="D777" s="22" t="str">
        <f aca="false">IFERROR(VLOOKUP(A$1&amp;":"&amp;A777,'Finish order'!$C:$K,7,FALSE()),"")</f>
        <v/>
      </c>
      <c r="E777" s="30" t="str">
        <f aca="false">IFERROR(VLOOKUP($A$1&amp;":"&amp;A777,'Finish order'!C:K,5,FALSE()),"")</f>
        <v/>
      </c>
      <c r="F777" s="22" t="str">
        <f aca="false">IFERROR(VLOOKUP($A$1&amp;":"&amp;A777,'Finish order'!C:K,4,FALSE()),"")</f>
        <v/>
      </c>
      <c r="G777" s="22" t="str">
        <f aca="false" t="array" ref="G777:G777">IFERROR(SMALL(IF($D$2:$D1686=D777,$A$2:$A$911*1.001),1),"")</f>
        <v/>
      </c>
      <c r="H777" s="22" t="str">
        <f aca="false" t="array" ref="H777:H777">IFERROR(SMALL(IF($D$2:$D1686=D777,$A$2:$A$911*1.0001),2),"")</f>
        <v/>
      </c>
      <c r="I777" s="22" t="str">
        <f aca="false" t="array" ref="I777:I777">IFERROR(SMALL(IF($D$2:$D1686=D777,$A$2:$A$911*1.00001),3),"")</f>
        <v/>
      </c>
      <c r="J777" s="22" t="str">
        <f aca="false" t="array" ref="J777:J777">IFERROR(SMALL(IF($D$2:$D1686=D777,$A$2:$A$911*1.000001),4),"")</f>
        <v/>
      </c>
      <c r="K777" s="31" t="str">
        <f aca="false">IF(A777&lt;&gt;"", IF(COUNT(G777:J777)=4, SUM(G777:J777), "No"), "")</f>
        <v>No</v>
      </c>
      <c r="L777" s="31" t="str">
        <f aca="false">IF(A777&lt;&gt;"", IF(COUNT(G777:I777)=3, SUM(G777:I777), "No"), "")</f>
        <v>No</v>
      </c>
      <c r="M777" s="31" t="str">
        <f aca="false">IF(A777&lt;&gt;"", IF(COUNT(G777:H777)=2, SUM(G777:H777), "No"), "")</f>
        <v>No</v>
      </c>
      <c r="N777" s="31" t="str">
        <f aca="false">Table1[[#This Row],[Club]]&amp;":"&amp;Table1[[#Headers],[Male]]</f>
        <v>:Male</v>
      </c>
    </row>
    <row r="778" customFormat="false" ht="15" hidden="false" customHeight="false" outlineLevel="0" collapsed="false">
      <c r="A778" s="22" t="n">
        <v>777</v>
      </c>
      <c r="B778" s="22" t="str">
        <f aca="false">IFERROR(VLOOKUP($A$1&amp;":"&amp;A778,'Finish order'!C:K,6,FALSE()),"")</f>
        <v/>
      </c>
      <c r="C778" s="22" t="str">
        <f aca="false">IFERROR(VLOOKUP(A$1&amp;":"&amp;A778,'Finish order'!$C:$K,9,FALSE()),"")</f>
        <v/>
      </c>
      <c r="D778" s="22" t="str">
        <f aca="false">IFERROR(VLOOKUP(A$1&amp;":"&amp;A778,'Finish order'!$C:$K,7,FALSE()),"")</f>
        <v/>
      </c>
      <c r="E778" s="30" t="str">
        <f aca="false">IFERROR(VLOOKUP($A$1&amp;":"&amp;A778,'Finish order'!C:K,5,FALSE()),"")</f>
        <v/>
      </c>
      <c r="F778" s="22" t="str">
        <f aca="false">IFERROR(VLOOKUP($A$1&amp;":"&amp;A778,'Finish order'!C:K,4,FALSE()),"")</f>
        <v/>
      </c>
      <c r="G778" s="22" t="str">
        <f aca="false" t="array" ref="G778:G778">IFERROR(SMALL(IF($D$2:$D1687=D778,$A$2:$A$911*1.001),1),"")</f>
        <v/>
      </c>
      <c r="H778" s="22" t="str">
        <f aca="false" t="array" ref="H778:H778">IFERROR(SMALL(IF($D$2:$D1687=D778,$A$2:$A$911*1.0001),2),"")</f>
        <v/>
      </c>
      <c r="I778" s="22" t="str">
        <f aca="false" t="array" ref="I778:I778">IFERROR(SMALL(IF($D$2:$D1687=D778,$A$2:$A$911*1.00001),3),"")</f>
        <v/>
      </c>
      <c r="J778" s="22" t="str">
        <f aca="false" t="array" ref="J778:J778">IFERROR(SMALL(IF($D$2:$D1687=D778,$A$2:$A$911*1.000001),4),"")</f>
        <v/>
      </c>
      <c r="K778" s="31" t="str">
        <f aca="false">IF(A778&lt;&gt;"", IF(COUNT(G778:J778)=4, SUM(G778:J778), "No"), "")</f>
        <v>No</v>
      </c>
      <c r="L778" s="31" t="str">
        <f aca="false">IF(A778&lt;&gt;"", IF(COUNT(G778:I778)=3, SUM(G778:I778), "No"), "")</f>
        <v>No</v>
      </c>
      <c r="M778" s="31" t="str">
        <f aca="false">IF(A778&lt;&gt;"", IF(COUNT(G778:H778)=2, SUM(G778:H778), "No"), "")</f>
        <v>No</v>
      </c>
      <c r="N778" s="31" t="str">
        <f aca="false">Table1[[#This Row],[Club]]&amp;":"&amp;Table1[[#Headers],[Male]]</f>
        <v>:Male</v>
      </c>
    </row>
    <row r="779" customFormat="false" ht="15" hidden="false" customHeight="false" outlineLevel="0" collapsed="false">
      <c r="A779" s="22" t="n">
        <v>778</v>
      </c>
      <c r="B779" s="22" t="str">
        <f aca="false">IFERROR(VLOOKUP($A$1&amp;":"&amp;A779,'Finish order'!C:K,6,FALSE()),"")</f>
        <v/>
      </c>
      <c r="C779" s="22" t="str">
        <f aca="false">IFERROR(VLOOKUP(A$1&amp;":"&amp;A779,'Finish order'!$C:$K,9,FALSE()),"")</f>
        <v/>
      </c>
      <c r="D779" s="22" t="str">
        <f aca="false">IFERROR(VLOOKUP(A$1&amp;":"&amp;A779,'Finish order'!$C:$K,7,FALSE()),"")</f>
        <v/>
      </c>
      <c r="E779" s="30" t="str">
        <f aca="false">IFERROR(VLOOKUP($A$1&amp;":"&amp;A779,'Finish order'!C:K,5,FALSE()),"")</f>
        <v/>
      </c>
      <c r="F779" s="22" t="str">
        <f aca="false">IFERROR(VLOOKUP($A$1&amp;":"&amp;A779,'Finish order'!C:K,4,FALSE()),"")</f>
        <v/>
      </c>
      <c r="G779" s="22" t="str">
        <f aca="false" t="array" ref="G779:G779">IFERROR(SMALL(IF($D$2:$D1688=D779,$A$2:$A$911*1.001),1),"")</f>
        <v/>
      </c>
      <c r="H779" s="22" t="str">
        <f aca="false" t="array" ref="H779:H779">IFERROR(SMALL(IF($D$2:$D1688=D779,$A$2:$A$911*1.0001),2),"")</f>
        <v/>
      </c>
      <c r="I779" s="22" t="str">
        <f aca="false" t="array" ref="I779:I779">IFERROR(SMALL(IF($D$2:$D1688=D779,$A$2:$A$911*1.00001),3),"")</f>
        <v/>
      </c>
      <c r="J779" s="22" t="str">
        <f aca="false" t="array" ref="J779:J779">IFERROR(SMALL(IF($D$2:$D1688=D779,$A$2:$A$911*1.000001),4),"")</f>
        <v/>
      </c>
      <c r="K779" s="31" t="str">
        <f aca="false">IF(A779&lt;&gt;"", IF(COUNT(G779:J779)=4, SUM(G779:J779), "No"), "")</f>
        <v>No</v>
      </c>
      <c r="L779" s="31" t="str">
        <f aca="false">IF(A779&lt;&gt;"", IF(COUNT(G779:I779)=3, SUM(G779:I779), "No"), "")</f>
        <v>No</v>
      </c>
      <c r="M779" s="31" t="str">
        <f aca="false">IF(A779&lt;&gt;"", IF(COUNT(G779:H779)=2, SUM(G779:H779), "No"), "")</f>
        <v>No</v>
      </c>
      <c r="N779" s="31" t="str">
        <f aca="false">Table1[[#This Row],[Club]]&amp;":"&amp;Table1[[#Headers],[Male]]</f>
        <v>:Male</v>
      </c>
    </row>
    <row r="780" customFormat="false" ht="15" hidden="false" customHeight="false" outlineLevel="0" collapsed="false">
      <c r="A780" s="22" t="n">
        <v>779</v>
      </c>
      <c r="B780" s="22" t="str">
        <f aca="false">IFERROR(VLOOKUP($A$1&amp;":"&amp;A780,'Finish order'!C:K,6,FALSE()),"")</f>
        <v/>
      </c>
      <c r="C780" s="22" t="str">
        <f aca="false">IFERROR(VLOOKUP(A$1&amp;":"&amp;A780,'Finish order'!$C:$K,9,FALSE()),"")</f>
        <v/>
      </c>
      <c r="D780" s="22" t="str">
        <f aca="false">IFERROR(VLOOKUP(A$1&amp;":"&amp;A780,'Finish order'!$C:$K,7,FALSE()),"")</f>
        <v/>
      </c>
      <c r="E780" s="30" t="str">
        <f aca="false">IFERROR(VLOOKUP($A$1&amp;":"&amp;A780,'Finish order'!C:K,5,FALSE()),"")</f>
        <v/>
      </c>
      <c r="F780" s="22" t="str">
        <f aca="false">IFERROR(VLOOKUP($A$1&amp;":"&amp;A780,'Finish order'!C:K,4,FALSE()),"")</f>
        <v/>
      </c>
      <c r="G780" s="22" t="str">
        <f aca="false" t="array" ref="G780:G780">IFERROR(SMALL(IF($D$2:$D1689=D780,$A$2:$A$911*1.001),1),"")</f>
        <v/>
      </c>
      <c r="H780" s="22" t="str">
        <f aca="false" t="array" ref="H780:H780">IFERROR(SMALL(IF($D$2:$D1689=D780,$A$2:$A$911*1.0001),2),"")</f>
        <v/>
      </c>
      <c r="I780" s="22" t="str">
        <f aca="false" t="array" ref="I780:I780">IFERROR(SMALL(IF($D$2:$D1689=D780,$A$2:$A$911*1.00001),3),"")</f>
        <v/>
      </c>
      <c r="J780" s="22" t="str">
        <f aca="false" t="array" ref="J780:J780">IFERROR(SMALL(IF($D$2:$D1689=D780,$A$2:$A$911*1.000001),4),"")</f>
        <v/>
      </c>
      <c r="K780" s="31" t="str">
        <f aca="false">IF(A780&lt;&gt;"", IF(COUNT(G780:J780)=4, SUM(G780:J780), "No"), "")</f>
        <v>No</v>
      </c>
      <c r="L780" s="31" t="str">
        <f aca="false">IF(A780&lt;&gt;"", IF(COUNT(G780:I780)=3, SUM(G780:I780), "No"), "")</f>
        <v>No</v>
      </c>
      <c r="M780" s="31" t="str">
        <f aca="false">IF(A780&lt;&gt;"", IF(COUNT(G780:H780)=2, SUM(G780:H780), "No"), "")</f>
        <v>No</v>
      </c>
      <c r="N780" s="31" t="str">
        <f aca="false">Table1[[#This Row],[Club]]&amp;":"&amp;Table1[[#Headers],[Male]]</f>
        <v>:Male</v>
      </c>
    </row>
    <row r="781" customFormat="false" ht="15" hidden="false" customHeight="false" outlineLevel="0" collapsed="false">
      <c r="A781" s="22" t="n">
        <v>780</v>
      </c>
      <c r="B781" s="22" t="str">
        <f aca="false">IFERROR(VLOOKUP($A$1&amp;":"&amp;A781,'Finish order'!C:K,6,FALSE()),"")</f>
        <v/>
      </c>
      <c r="C781" s="22" t="str">
        <f aca="false">IFERROR(VLOOKUP(A$1&amp;":"&amp;A781,'Finish order'!$C:$K,9,FALSE()),"")</f>
        <v/>
      </c>
      <c r="D781" s="22" t="str">
        <f aca="false">IFERROR(VLOOKUP(A$1&amp;":"&amp;A781,'Finish order'!$C:$K,7,FALSE()),"")</f>
        <v/>
      </c>
      <c r="E781" s="30" t="str">
        <f aca="false">IFERROR(VLOOKUP($A$1&amp;":"&amp;A781,'Finish order'!C:K,5,FALSE()),"")</f>
        <v/>
      </c>
      <c r="F781" s="22" t="str">
        <f aca="false">IFERROR(VLOOKUP($A$1&amp;":"&amp;A781,'Finish order'!C:K,4,FALSE()),"")</f>
        <v/>
      </c>
      <c r="G781" s="22" t="str">
        <f aca="false" t="array" ref="G781:G781">IFERROR(SMALL(IF($D$2:$D1690=D781,$A$2:$A$911*1.001),1),"")</f>
        <v/>
      </c>
      <c r="H781" s="22" t="str">
        <f aca="false" t="array" ref="H781:H781">IFERROR(SMALL(IF($D$2:$D1690=D781,$A$2:$A$911*1.0001),2),"")</f>
        <v/>
      </c>
      <c r="I781" s="22" t="str">
        <f aca="false" t="array" ref="I781:I781">IFERROR(SMALL(IF($D$2:$D1690=D781,$A$2:$A$911*1.00001),3),"")</f>
        <v/>
      </c>
      <c r="J781" s="22" t="str">
        <f aca="false" t="array" ref="J781:J781">IFERROR(SMALL(IF($D$2:$D1690=D781,$A$2:$A$911*1.000001),4),"")</f>
        <v/>
      </c>
      <c r="K781" s="31" t="str">
        <f aca="false">IF(A781&lt;&gt;"", IF(COUNT(G781:J781)=4, SUM(G781:J781), "No"), "")</f>
        <v>No</v>
      </c>
      <c r="L781" s="31" t="str">
        <f aca="false">IF(A781&lt;&gt;"", IF(COUNT(G781:I781)=3, SUM(G781:I781), "No"), "")</f>
        <v>No</v>
      </c>
      <c r="M781" s="31" t="str">
        <f aca="false">IF(A781&lt;&gt;"", IF(COUNT(G781:H781)=2, SUM(G781:H781), "No"), "")</f>
        <v>No</v>
      </c>
      <c r="N781" s="31" t="str">
        <f aca="false">Table1[[#This Row],[Club]]&amp;":"&amp;Table1[[#Headers],[Male]]</f>
        <v>:Male</v>
      </c>
    </row>
    <row r="782" customFormat="false" ht="15" hidden="false" customHeight="false" outlineLevel="0" collapsed="false">
      <c r="A782" s="22" t="n">
        <v>781</v>
      </c>
      <c r="B782" s="22" t="str">
        <f aca="false">IFERROR(VLOOKUP($A$1&amp;":"&amp;A782,'Finish order'!C:K,6,FALSE()),"")</f>
        <v/>
      </c>
      <c r="C782" s="22" t="str">
        <f aca="false">IFERROR(VLOOKUP(A$1&amp;":"&amp;A782,'Finish order'!$C:$K,9,FALSE()),"")</f>
        <v/>
      </c>
      <c r="D782" s="22" t="str">
        <f aca="false">IFERROR(VLOOKUP(A$1&amp;":"&amp;A782,'Finish order'!$C:$K,7,FALSE()),"")</f>
        <v/>
      </c>
      <c r="E782" s="30" t="str">
        <f aca="false">IFERROR(VLOOKUP($A$1&amp;":"&amp;A782,'Finish order'!C:K,5,FALSE()),"")</f>
        <v/>
      </c>
      <c r="F782" s="22" t="str">
        <f aca="false">IFERROR(VLOOKUP($A$1&amp;":"&amp;A782,'Finish order'!C:K,4,FALSE()),"")</f>
        <v/>
      </c>
      <c r="G782" s="22" t="str">
        <f aca="false" t="array" ref="G782:G782">IFERROR(SMALL(IF($D$2:$D1691=D782,$A$2:$A$911*1.001),1),"")</f>
        <v/>
      </c>
      <c r="H782" s="22" t="str">
        <f aca="false" t="array" ref="H782:H782">IFERROR(SMALL(IF($D$2:$D1691=D782,$A$2:$A$911*1.0001),2),"")</f>
        <v/>
      </c>
      <c r="I782" s="22" t="str">
        <f aca="false" t="array" ref="I782:I782">IFERROR(SMALL(IF($D$2:$D1691=D782,$A$2:$A$911*1.00001),3),"")</f>
        <v/>
      </c>
      <c r="J782" s="22" t="str">
        <f aca="false" t="array" ref="J782:J782">IFERROR(SMALL(IF($D$2:$D1691=D782,$A$2:$A$911*1.000001),4),"")</f>
        <v/>
      </c>
      <c r="K782" s="31" t="str">
        <f aca="false">IF(A782&lt;&gt;"", IF(COUNT(G782:J782)=4, SUM(G782:J782), "No"), "")</f>
        <v>No</v>
      </c>
      <c r="L782" s="31" t="str">
        <f aca="false">IF(A782&lt;&gt;"", IF(COUNT(G782:I782)=3, SUM(G782:I782), "No"), "")</f>
        <v>No</v>
      </c>
      <c r="M782" s="31" t="str">
        <f aca="false">IF(A782&lt;&gt;"", IF(COUNT(G782:H782)=2, SUM(G782:H782), "No"), "")</f>
        <v>No</v>
      </c>
      <c r="N782" s="31" t="str">
        <f aca="false">Table1[[#This Row],[Club]]&amp;":"&amp;Table1[[#Headers],[Male]]</f>
        <v>:Male</v>
      </c>
    </row>
    <row r="783" customFormat="false" ht="15" hidden="false" customHeight="false" outlineLevel="0" collapsed="false">
      <c r="A783" s="22" t="n">
        <v>782</v>
      </c>
      <c r="B783" s="22" t="str">
        <f aca="false">IFERROR(VLOOKUP($A$1&amp;":"&amp;A783,'Finish order'!C:K,6,FALSE()),"")</f>
        <v/>
      </c>
      <c r="C783" s="22" t="str">
        <f aca="false">IFERROR(VLOOKUP(A$1&amp;":"&amp;A783,'Finish order'!$C:$K,9,FALSE()),"")</f>
        <v/>
      </c>
      <c r="D783" s="22" t="str">
        <f aca="false">IFERROR(VLOOKUP(A$1&amp;":"&amp;A783,'Finish order'!$C:$K,7,FALSE()),"")</f>
        <v/>
      </c>
      <c r="E783" s="30" t="str">
        <f aca="false">IFERROR(VLOOKUP($A$1&amp;":"&amp;A783,'Finish order'!C:K,5,FALSE()),"")</f>
        <v/>
      </c>
      <c r="F783" s="22" t="str">
        <f aca="false">IFERROR(VLOOKUP($A$1&amp;":"&amp;A783,'Finish order'!C:K,4,FALSE()),"")</f>
        <v/>
      </c>
      <c r="G783" s="22" t="str">
        <f aca="false" t="array" ref="G783:G783">IFERROR(SMALL(IF($D$2:$D1692=D783,$A$2:$A$911*1.001),1),"")</f>
        <v/>
      </c>
      <c r="H783" s="22" t="str">
        <f aca="false" t="array" ref="H783:H783">IFERROR(SMALL(IF($D$2:$D1692=D783,$A$2:$A$911*1.0001),2),"")</f>
        <v/>
      </c>
      <c r="I783" s="22" t="str">
        <f aca="false" t="array" ref="I783:I783">IFERROR(SMALL(IF($D$2:$D1692=D783,$A$2:$A$911*1.00001),3),"")</f>
        <v/>
      </c>
      <c r="J783" s="22" t="str">
        <f aca="false" t="array" ref="J783:J783">IFERROR(SMALL(IF($D$2:$D1692=D783,$A$2:$A$911*1.000001),4),"")</f>
        <v/>
      </c>
      <c r="K783" s="31" t="str">
        <f aca="false">IF(A783&lt;&gt;"", IF(COUNT(G783:J783)=4, SUM(G783:J783), "No"), "")</f>
        <v>No</v>
      </c>
      <c r="L783" s="31" t="str">
        <f aca="false">IF(A783&lt;&gt;"", IF(COUNT(G783:I783)=3, SUM(G783:I783), "No"), "")</f>
        <v>No</v>
      </c>
      <c r="M783" s="31" t="str">
        <f aca="false">IF(A783&lt;&gt;"", IF(COUNT(G783:H783)=2, SUM(G783:H783), "No"), "")</f>
        <v>No</v>
      </c>
      <c r="N783" s="31" t="str">
        <f aca="false">Table1[[#This Row],[Club]]&amp;":"&amp;Table1[[#Headers],[Male]]</f>
        <v>:Male</v>
      </c>
    </row>
    <row r="784" customFormat="false" ht="15" hidden="false" customHeight="false" outlineLevel="0" collapsed="false">
      <c r="A784" s="22" t="n">
        <v>783</v>
      </c>
      <c r="B784" s="22" t="str">
        <f aca="false">IFERROR(VLOOKUP($A$1&amp;":"&amp;A784,'Finish order'!C:K,6,FALSE()),"")</f>
        <v/>
      </c>
      <c r="C784" s="22" t="str">
        <f aca="false">IFERROR(VLOOKUP(A$1&amp;":"&amp;A784,'Finish order'!$C:$K,9,FALSE()),"")</f>
        <v/>
      </c>
      <c r="D784" s="22" t="str">
        <f aca="false">IFERROR(VLOOKUP(A$1&amp;":"&amp;A784,'Finish order'!$C:$K,7,FALSE()),"")</f>
        <v/>
      </c>
      <c r="E784" s="30" t="str">
        <f aca="false">IFERROR(VLOOKUP($A$1&amp;":"&amp;A784,'Finish order'!C:K,5,FALSE()),"")</f>
        <v/>
      </c>
      <c r="F784" s="22" t="str">
        <f aca="false">IFERROR(VLOOKUP($A$1&amp;":"&amp;A784,'Finish order'!C:K,4,FALSE()),"")</f>
        <v/>
      </c>
      <c r="G784" s="22" t="str">
        <f aca="false" t="array" ref="G784:G784">IFERROR(SMALL(IF($D$2:$D1693=D784,$A$2:$A$911*1.001),1),"")</f>
        <v/>
      </c>
      <c r="H784" s="22" t="str">
        <f aca="false" t="array" ref="H784:H784">IFERROR(SMALL(IF($D$2:$D1693=D784,$A$2:$A$911*1.0001),2),"")</f>
        <v/>
      </c>
      <c r="I784" s="22" t="str">
        <f aca="false" t="array" ref="I784:I784">IFERROR(SMALL(IF($D$2:$D1693=D784,$A$2:$A$911*1.00001),3),"")</f>
        <v/>
      </c>
      <c r="J784" s="22" t="str">
        <f aca="false" t="array" ref="J784:J784">IFERROR(SMALL(IF($D$2:$D1693=D784,$A$2:$A$911*1.000001),4),"")</f>
        <v/>
      </c>
      <c r="K784" s="31" t="str">
        <f aca="false">IF(A784&lt;&gt;"", IF(COUNT(G784:J784)=4, SUM(G784:J784), "No"), "")</f>
        <v>No</v>
      </c>
      <c r="L784" s="31" t="str">
        <f aca="false">IF(A784&lt;&gt;"", IF(COUNT(G784:I784)=3, SUM(G784:I784), "No"), "")</f>
        <v>No</v>
      </c>
      <c r="M784" s="31" t="str">
        <f aca="false">IF(A784&lt;&gt;"", IF(COUNT(G784:H784)=2, SUM(G784:H784), "No"), "")</f>
        <v>No</v>
      </c>
      <c r="N784" s="31" t="str">
        <f aca="false">Table1[[#This Row],[Club]]&amp;":"&amp;Table1[[#Headers],[Male]]</f>
        <v>:Male</v>
      </c>
    </row>
    <row r="785" customFormat="false" ht="15" hidden="false" customHeight="false" outlineLevel="0" collapsed="false">
      <c r="A785" s="22" t="n">
        <v>784</v>
      </c>
      <c r="B785" s="22" t="str">
        <f aca="false">IFERROR(VLOOKUP($A$1&amp;":"&amp;A785,'Finish order'!C:K,6,FALSE()),"")</f>
        <v/>
      </c>
      <c r="C785" s="22" t="str">
        <f aca="false">IFERROR(VLOOKUP(A$1&amp;":"&amp;A785,'Finish order'!$C:$K,9,FALSE()),"")</f>
        <v/>
      </c>
      <c r="D785" s="22" t="str">
        <f aca="false">IFERROR(VLOOKUP(A$1&amp;":"&amp;A785,'Finish order'!$C:$K,7,FALSE()),"")</f>
        <v/>
      </c>
      <c r="E785" s="30" t="str">
        <f aca="false">IFERROR(VLOOKUP($A$1&amp;":"&amp;A785,'Finish order'!C:K,5,FALSE()),"")</f>
        <v/>
      </c>
      <c r="F785" s="22" t="str">
        <f aca="false">IFERROR(VLOOKUP($A$1&amp;":"&amp;A785,'Finish order'!C:K,4,FALSE()),"")</f>
        <v/>
      </c>
      <c r="G785" s="22" t="str">
        <f aca="false" t="array" ref="G785:G785">IFERROR(SMALL(IF($D$2:$D1694=D785,$A$2:$A$911*1.001),1),"")</f>
        <v/>
      </c>
      <c r="H785" s="22" t="str">
        <f aca="false" t="array" ref="H785:H785">IFERROR(SMALL(IF($D$2:$D1694=D785,$A$2:$A$911*1.0001),2),"")</f>
        <v/>
      </c>
      <c r="I785" s="22" t="str">
        <f aca="false" t="array" ref="I785:I785">IFERROR(SMALL(IF($D$2:$D1694=D785,$A$2:$A$911*1.00001),3),"")</f>
        <v/>
      </c>
      <c r="J785" s="22" t="str">
        <f aca="false" t="array" ref="J785:J785">IFERROR(SMALL(IF($D$2:$D1694=D785,$A$2:$A$911*1.000001),4),"")</f>
        <v/>
      </c>
      <c r="K785" s="31" t="str">
        <f aca="false">IF(A785&lt;&gt;"", IF(COUNT(G785:J785)=4, SUM(G785:J785), "No"), "")</f>
        <v>No</v>
      </c>
      <c r="L785" s="31" t="str">
        <f aca="false">IF(A785&lt;&gt;"", IF(COUNT(G785:I785)=3, SUM(G785:I785), "No"), "")</f>
        <v>No</v>
      </c>
      <c r="M785" s="31" t="str">
        <f aca="false">IF(A785&lt;&gt;"", IF(COUNT(G785:H785)=2, SUM(G785:H785), "No"), "")</f>
        <v>No</v>
      </c>
      <c r="N785" s="31" t="str">
        <f aca="false">Table1[[#This Row],[Club]]&amp;":"&amp;Table1[[#Headers],[Male]]</f>
        <v>:Male</v>
      </c>
    </row>
    <row r="786" customFormat="false" ht="15" hidden="false" customHeight="false" outlineLevel="0" collapsed="false">
      <c r="A786" s="22" t="n">
        <v>785</v>
      </c>
      <c r="B786" s="22" t="str">
        <f aca="false">IFERROR(VLOOKUP($A$1&amp;":"&amp;A786,'Finish order'!C:K,6,FALSE()),"")</f>
        <v/>
      </c>
      <c r="C786" s="22" t="str">
        <f aca="false">IFERROR(VLOOKUP(A$1&amp;":"&amp;A786,'Finish order'!$C:$K,9,FALSE()),"")</f>
        <v/>
      </c>
      <c r="D786" s="22" t="str">
        <f aca="false">IFERROR(VLOOKUP(A$1&amp;":"&amp;A786,'Finish order'!$C:$K,7,FALSE()),"")</f>
        <v/>
      </c>
      <c r="E786" s="30" t="str">
        <f aca="false">IFERROR(VLOOKUP($A$1&amp;":"&amp;A786,'Finish order'!C:K,5,FALSE()),"")</f>
        <v/>
      </c>
      <c r="F786" s="22" t="str">
        <f aca="false">IFERROR(VLOOKUP($A$1&amp;":"&amp;A786,'Finish order'!C:K,4,FALSE()),"")</f>
        <v/>
      </c>
      <c r="G786" s="22" t="str">
        <f aca="false" t="array" ref="G786:G786">IFERROR(SMALL(IF($D$2:$D1695=D786,$A$2:$A$911*1.001),1),"")</f>
        <v/>
      </c>
      <c r="H786" s="22" t="str">
        <f aca="false" t="array" ref="H786:H786">IFERROR(SMALL(IF($D$2:$D1695=D786,$A$2:$A$911*1.0001),2),"")</f>
        <v/>
      </c>
      <c r="I786" s="22" t="str">
        <f aca="false" t="array" ref="I786:I786">IFERROR(SMALL(IF($D$2:$D1695=D786,$A$2:$A$911*1.00001),3),"")</f>
        <v/>
      </c>
      <c r="J786" s="22" t="str">
        <f aca="false" t="array" ref="J786:J786">IFERROR(SMALL(IF($D$2:$D1695=D786,$A$2:$A$911*1.000001),4),"")</f>
        <v/>
      </c>
      <c r="K786" s="31" t="str">
        <f aca="false">IF(A786&lt;&gt;"", IF(COUNT(G786:J786)=4, SUM(G786:J786), "No"), "")</f>
        <v>No</v>
      </c>
      <c r="L786" s="31" t="str">
        <f aca="false">IF(A786&lt;&gt;"", IF(COUNT(G786:I786)=3, SUM(G786:I786), "No"), "")</f>
        <v>No</v>
      </c>
      <c r="M786" s="31" t="str">
        <f aca="false">IF(A786&lt;&gt;"", IF(COUNT(G786:H786)=2, SUM(G786:H786), "No"), "")</f>
        <v>No</v>
      </c>
      <c r="N786" s="31" t="str">
        <f aca="false">Table1[[#This Row],[Club]]&amp;":"&amp;Table1[[#Headers],[Male]]</f>
        <v>:Male</v>
      </c>
    </row>
    <row r="787" customFormat="false" ht="15" hidden="false" customHeight="false" outlineLevel="0" collapsed="false">
      <c r="A787" s="22" t="n">
        <v>786</v>
      </c>
      <c r="B787" s="22" t="str">
        <f aca="false">IFERROR(VLOOKUP($A$1&amp;":"&amp;A787,'Finish order'!C:K,6,FALSE()),"")</f>
        <v/>
      </c>
      <c r="C787" s="22" t="str">
        <f aca="false">IFERROR(VLOOKUP(A$1&amp;":"&amp;A787,'Finish order'!$C:$K,9,FALSE()),"")</f>
        <v/>
      </c>
      <c r="D787" s="22" t="str">
        <f aca="false">IFERROR(VLOOKUP(A$1&amp;":"&amp;A787,'Finish order'!$C:$K,7,FALSE()),"")</f>
        <v/>
      </c>
      <c r="E787" s="30" t="str">
        <f aca="false">IFERROR(VLOOKUP($A$1&amp;":"&amp;A787,'Finish order'!C:K,5,FALSE()),"")</f>
        <v/>
      </c>
      <c r="F787" s="22" t="str">
        <f aca="false">IFERROR(VLOOKUP($A$1&amp;":"&amp;A787,'Finish order'!C:K,4,FALSE()),"")</f>
        <v/>
      </c>
      <c r="G787" s="22" t="str">
        <f aca="false" t="array" ref="G787:G787">IFERROR(SMALL(IF($D$2:$D1696=D787,$A$2:$A$911*1.001),1),"")</f>
        <v/>
      </c>
      <c r="H787" s="22" t="str">
        <f aca="false" t="array" ref="H787:H787">IFERROR(SMALL(IF($D$2:$D1696=D787,$A$2:$A$911*1.0001),2),"")</f>
        <v/>
      </c>
      <c r="I787" s="22" t="str">
        <f aca="false" t="array" ref="I787:I787">IFERROR(SMALL(IF($D$2:$D1696=D787,$A$2:$A$911*1.00001),3),"")</f>
        <v/>
      </c>
      <c r="J787" s="22" t="str">
        <f aca="false" t="array" ref="J787:J787">IFERROR(SMALL(IF($D$2:$D1696=D787,$A$2:$A$911*1.000001),4),"")</f>
        <v/>
      </c>
      <c r="K787" s="31" t="str">
        <f aca="false">IF(A787&lt;&gt;"", IF(COUNT(G787:J787)=4, SUM(G787:J787), "No"), "")</f>
        <v>No</v>
      </c>
      <c r="L787" s="31" t="str">
        <f aca="false">IF(A787&lt;&gt;"", IF(COUNT(G787:I787)=3, SUM(G787:I787), "No"), "")</f>
        <v>No</v>
      </c>
      <c r="M787" s="31" t="str">
        <f aca="false">IF(A787&lt;&gt;"", IF(COUNT(G787:H787)=2, SUM(G787:H787), "No"), "")</f>
        <v>No</v>
      </c>
      <c r="N787" s="31" t="str">
        <f aca="false">Table1[[#This Row],[Club]]&amp;":"&amp;Table1[[#Headers],[Male]]</f>
        <v>:Male</v>
      </c>
    </row>
    <row r="788" customFormat="false" ht="15" hidden="false" customHeight="false" outlineLevel="0" collapsed="false">
      <c r="A788" s="22" t="n">
        <v>787</v>
      </c>
      <c r="B788" s="22" t="str">
        <f aca="false">IFERROR(VLOOKUP($A$1&amp;":"&amp;A788,'Finish order'!C:K,6,FALSE()),"")</f>
        <v/>
      </c>
      <c r="C788" s="22" t="str">
        <f aca="false">IFERROR(VLOOKUP(A$1&amp;":"&amp;A788,'Finish order'!$C:$K,9,FALSE()),"")</f>
        <v/>
      </c>
      <c r="D788" s="22" t="str">
        <f aca="false">IFERROR(VLOOKUP(A$1&amp;":"&amp;A788,'Finish order'!$C:$K,7,FALSE()),"")</f>
        <v/>
      </c>
      <c r="E788" s="30" t="str">
        <f aca="false">IFERROR(VLOOKUP($A$1&amp;":"&amp;A788,'Finish order'!C:K,5,FALSE()),"")</f>
        <v/>
      </c>
      <c r="F788" s="22" t="str">
        <f aca="false">IFERROR(VLOOKUP($A$1&amp;":"&amp;A788,'Finish order'!C:K,4,FALSE()),"")</f>
        <v/>
      </c>
      <c r="G788" s="22" t="str">
        <f aca="false" t="array" ref="G788:G788">IFERROR(SMALL(IF($D$2:$D1697=D788,$A$2:$A$911*1.001),1),"")</f>
        <v/>
      </c>
      <c r="H788" s="22" t="str">
        <f aca="false" t="array" ref="H788:H788">IFERROR(SMALL(IF($D$2:$D1697=D788,$A$2:$A$911*1.0001),2),"")</f>
        <v/>
      </c>
      <c r="I788" s="22" t="str">
        <f aca="false" t="array" ref="I788:I788">IFERROR(SMALL(IF($D$2:$D1697=D788,$A$2:$A$911*1.00001),3),"")</f>
        <v/>
      </c>
      <c r="J788" s="22" t="str">
        <f aca="false" t="array" ref="J788:J788">IFERROR(SMALL(IF($D$2:$D1697=D788,$A$2:$A$911*1.000001),4),"")</f>
        <v/>
      </c>
      <c r="K788" s="31" t="str">
        <f aca="false">IF(A788&lt;&gt;"", IF(COUNT(G788:J788)=4, SUM(G788:J788), "No"), "")</f>
        <v>No</v>
      </c>
      <c r="L788" s="31" t="str">
        <f aca="false">IF(A788&lt;&gt;"", IF(COUNT(G788:I788)=3, SUM(G788:I788), "No"), "")</f>
        <v>No</v>
      </c>
      <c r="M788" s="31" t="str">
        <f aca="false">IF(A788&lt;&gt;"", IF(COUNT(G788:H788)=2, SUM(G788:H788), "No"), "")</f>
        <v>No</v>
      </c>
      <c r="N788" s="31" t="str">
        <f aca="false">Table1[[#This Row],[Club]]&amp;":"&amp;Table1[[#Headers],[Male]]</f>
        <v>:Male</v>
      </c>
    </row>
    <row r="789" customFormat="false" ht="15" hidden="false" customHeight="false" outlineLevel="0" collapsed="false">
      <c r="A789" s="22" t="n">
        <v>788</v>
      </c>
      <c r="B789" s="22" t="str">
        <f aca="false">IFERROR(VLOOKUP($A$1&amp;":"&amp;A789,'Finish order'!C:K,6,FALSE()),"")</f>
        <v/>
      </c>
      <c r="C789" s="22" t="str">
        <f aca="false">IFERROR(VLOOKUP(A$1&amp;":"&amp;A789,'Finish order'!$C:$K,9,FALSE()),"")</f>
        <v/>
      </c>
      <c r="D789" s="22" t="str">
        <f aca="false">IFERROR(VLOOKUP(A$1&amp;":"&amp;A789,'Finish order'!$C:$K,7,FALSE()),"")</f>
        <v/>
      </c>
      <c r="E789" s="30" t="str">
        <f aca="false">IFERROR(VLOOKUP($A$1&amp;":"&amp;A789,'Finish order'!C:K,5,FALSE()),"")</f>
        <v/>
      </c>
      <c r="F789" s="22" t="str">
        <f aca="false">IFERROR(VLOOKUP($A$1&amp;":"&amp;A789,'Finish order'!C:K,4,FALSE()),"")</f>
        <v/>
      </c>
      <c r="G789" s="22" t="str">
        <f aca="false" t="array" ref="G789:G789">IFERROR(SMALL(IF($D$2:$D1698=D789,$A$2:$A$911*1.001),1),"")</f>
        <v/>
      </c>
      <c r="H789" s="22" t="str">
        <f aca="false" t="array" ref="H789:H789">IFERROR(SMALL(IF($D$2:$D1698=D789,$A$2:$A$911*1.0001),2),"")</f>
        <v/>
      </c>
      <c r="I789" s="22" t="str">
        <f aca="false" t="array" ref="I789:I789">IFERROR(SMALL(IF($D$2:$D1698=D789,$A$2:$A$911*1.00001),3),"")</f>
        <v/>
      </c>
      <c r="J789" s="22" t="str">
        <f aca="false" t="array" ref="J789:J789">IFERROR(SMALL(IF($D$2:$D1698=D789,$A$2:$A$911*1.000001),4),"")</f>
        <v/>
      </c>
      <c r="K789" s="31" t="str">
        <f aca="false">IF(A789&lt;&gt;"", IF(COUNT(G789:J789)=4, SUM(G789:J789), "No"), "")</f>
        <v>No</v>
      </c>
      <c r="L789" s="31" t="str">
        <f aca="false">IF(A789&lt;&gt;"", IF(COUNT(G789:I789)=3, SUM(G789:I789), "No"), "")</f>
        <v>No</v>
      </c>
      <c r="M789" s="31" t="str">
        <f aca="false">IF(A789&lt;&gt;"", IF(COUNT(G789:H789)=2, SUM(G789:H789), "No"), "")</f>
        <v>No</v>
      </c>
      <c r="N789" s="31" t="str">
        <f aca="false">Table1[[#This Row],[Club]]&amp;":"&amp;Table1[[#Headers],[Male]]</f>
        <v>:Male</v>
      </c>
    </row>
    <row r="790" customFormat="false" ht="15" hidden="false" customHeight="false" outlineLevel="0" collapsed="false">
      <c r="A790" s="22" t="n">
        <v>789</v>
      </c>
      <c r="B790" s="22" t="str">
        <f aca="false">IFERROR(VLOOKUP($A$1&amp;":"&amp;A790,'Finish order'!C:K,6,FALSE()),"")</f>
        <v/>
      </c>
      <c r="C790" s="22" t="str">
        <f aca="false">IFERROR(VLOOKUP(A$1&amp;":"&amp;A790,'Finish order'!$C:$K,9,FALSE()),"")</f>
        <v/>
      </c>
      <c r="D790" s="22" t="str">
        <f aca="false">IFERROR(VLOOKUP(A$1&amp;":"&amp;A790,'Finish order'!$C:$K,7,FALSE()),"")</f>
        <v/>
      </c>
      <c r="E790" s="30" t="str">
        <f aca="false">IFERROR(VLOOKUP($A$1&amp;":"&amp;A790,'Finish order'!C:K,5,FALSE()),"")</f>
        <v/>
      </c>
      <c r="F790" s="22" t="str">
        <f aca="false">IFERROR(VLOOKUP($A$1&amp;":"&amp;A790,'Finish order'!C:K,4,FALSE()),"")</f>
        <v/>
      </c>
      <c r="G790" s="22" t="str">
        <f aca="false" t="array" ref="G790:G790">IFERROR(SMALL(IF($D$2:$D1699=D790,$A$2:$A$911*1.001),1),"")</f>
        <v/>
      </c>
      <c r="H790" s="22" t="str">
        <f aca="false" t="array" ref="H790:H790">IFERROR(SMALL(IF($D$2:$D1699=D790,$A$2:$A$911*1.0001),2),"")</f>
        <v/>
      </c>
      <c r="I790" s="22" t="str">
        <f aca="false" t="array" ref="I790:I790">IFERROR(SMALL(IF($D$2:$D1699=D790,$A$2:$A$911*1.00001),3),"")</f>
        <v/>
      </c>
      <c r="J790" s="22" t="str">
        <f aca="false" t="array" ref="J790:J790">IFERROR(SMALL(IF($D$2:$D1699=D790,$A$2:$A$911*1.000001),4),"")</f>
        <v/>
      </c>
      <c r="K790" s="31" t="str">
        <f aca="false">IF(A790&lt;&gt;"", IF(COUNT(G790:J790)=4, SUM(G790:J790), "No"), "")</f>
        <v>No</v>
      </c>
      <c r="L790" s="31" t="str">
        <f aca="false">IF(A790&lt;&gt;"", IF(COUNT(G790:I790)=3, SUM(G790:I790), "No"), "")</f>
        <v>No</v>
      </c>
      <c r="M790" s="31" t="str">
        <f aca="false">IF(A790&lt;&gt;"", IF(COUNT(G790:H790)=2, SUM(G790:H790), "No"), "")</f>
        <v>No</v>
      </c>
      <c r="N790" s="31" t="str">
        <f aca="false">Table1[[#This Row],[Club]]&amp;":"&amp;Table1[[#Headers],[Male]]</f>
        <v>:Male</v>
      </c>
    </row>
    <row r="791" customFormat="false" ht="15" hidden="false" customHeight="false" outlineLevel="0" collapsed="false">
      <c r="A791" s="22" t="n">
        <v>790</v>
      </c>
      <c r="B791" s="22" t="str">
        <f aca="false">IFERROR(VLOOKUP($A$1&amp;":"&amp;A791,'Finish order'!C:K,6,FALSE()),"")</f>
        <v/>
      </c>
      <c r="C791" s="22" t="str">
        <f aca="false">IFERROR(VLOOKUP(A$1&amp;":"&amp;A791,'Finish order'!$C:$K,9,FALSE()),"")</f>
        <v/>
      </c>
      <c r="D791" s="22" t="str">
        <f aca="false">IFERROR(VLOOKUP(A$1&amp;":"&amp;A791,'Finish order'!$C:$K,7,FALSE()),"")</f>
        <v/>
      </c>
      <c r="E791" s="30" t="str">
        <f aca="false">IFERROR(VLOOKUP($A$1&amp;":"&amp;A791,'Finish order'!C:K,5,FALSE()),"")</f>
        <v/>
      </c>
      <c r="F791" s="22" t="str">
        <f aca="false">IFERROR(VLOOKUP($A$1&amp;":"&amp;A791,'Finish order'!C:K,4,FALSE()),"")</f>
        <v/>
      </c>
      <c r="G791" s="22" t="str">
        <f aca="false" t="array" ref="G791:G791">IFERROR(SMALL(IF($D$2:$D1700=D791,$A$2:$A$911*1.001),1),"")</f>
        <v/>
      </c>
      <c r="H791" s="22" t="str">
        <f aca="false" t="array" ref="H791:H791">IFERROR(SMALL(IF($D$2:$D1700=D791,$A$2:$A$911*1.0001),2),"")</f>
        <v/>
      </c>
      <c r="I791" s="22" t="str">
        <f aca="false" t="array" ref="I791:I791">IFERROR(SMALL(IF($D$2:$D1700=D791,$A$2:$A$911*1.00001),3),"")</f>
        <v/>
      </c>
      <c r="J791" s="22" t="str">
        <f aca="false" t="array" ref="J791:J791">IFERROR(SMALL(IF($D$2:$D1700=D791,$A$2:$A$911*1.000001),4),"")</f>
        <v/>
      </c>
      <c r="K791" s="31" t="str">
        <f aca="false">IF(A791&lt;&gt;"", IF(COUNT(G791:J791)=4, SUM(G791:J791), "No"), "")</f>
        <v>No</v>
      </c>
      <c r="L791" s="31" t="str">
        <f aca="false">IF(A791&lt;&gt;"", IF(COUNT(G791:I791)=3, SUM(G791:I791), "No"), "")</f>
        <v>No</v>
      </c>
      <c r="M791" s="31" t="str">
        <f aca="false">IF(A791&lt;&gt;"", IF(COUNT(G791:H791)=2, SUM(G791:H791), "No"), "")</f>
        <v>No</v>
      </c>
      <c r="N791" s="31" t="str">
        <f aca="false">Table1[[#This Row],[Club]]&amp;":"&amp;Table1[[#Headers],[Male]]</f>
        <v>:Male</v>
      </c>
    </row>
    <row r="792" customFormat="false" ht="15" hidden="false" customHeight="false" outlineLevel="0" collapsed="false">
      <c r="A792" s="22" t="n">
        <v>791</v>
      </c>
      <c r="B792" s="22" t="str">
        <f aca="false">IFERROR(VLOOKUP($A$1&amp;":"&amp;A792,'Finish order'!C:K,6,FALSE()),"")</f>
        <v/>
      </c>
      <c r="C792" s="22" t="str">
        <f aca="false">IFERROR(VLOOKUP(A$1&amp;":"&amp;A792,'Finish order'!$C:$K,9,FALSE()),"")</f>
        <v/>
      </c>
      <c r="D792" s="22" t="str">
        <f aca="false">IFERROR(VLOOKUP(A$1&amp;":"&amp;A792,'Finish order'!$C:$K,7,FALSE()),"")</f>
        <v/>
      </c>
      <c r="E792" s="30" t="str">
        <f aca="false">IFERROR(VLOOKUP($A$1&amp;":"&amp;A792,'Finish order'!C:K,5,FALSE()),"")</f>
        <v/>
      </c>
      <c r="F792" s="22" t="str">
        <f aca="false">IFERROR(VLOOKUP($A$1&amp;":"&amp;A792,'Finish order'!C:K,4,FALSE()),"")</f>
        <v/>
      </c>
      <c r="G792" s="22" t="str">
        <f aca="false" t="array" ref="G792:G792">IFERROR(SMALL(IF($D$2:$D1701=D792,$A$2:$A$911*1.001),1),"")</f>
        <v/>
      </c>
      <c r="H792" s="22" t="str">
        <f aca="false" t="array" ref="H792:H792">IFERROR(SMALL(IF($D$2:$D1701=D792,$A$2:$A$911*1.0001),2),"")</f>
        <v/>
      </c>
      <c r="I792" s="22" t="str">
        <f aca="false" t="array" ref="I792:I792">IFERROR(SMALL(IF($D$2:$D1701=D792,$A$2:$A$911*1.00001),3),"")</f>
        <v/>
      </c>
      <c r="J792" s="22" t="str">
        <f aca="false" t="array" ref="J792:J792">IFERROR(SMALL(IF($D$2:$D1701=D792,$A$2:$A$911*1.000001),4),"")</f>
        <v/>
      </c>
      <c r="K792" s="31" t="str">
        <f aca="false">IF(A792&lt;&gt;"", IF(COUNT(G792:J792)=4, SUM(G792:J792), "No"), "")</f>
        <v>No</v>
      </c>
      <c r="L792" s="31" t="str">
        <f aca="false">IF(A792&lt;&gt;"", IF(COUNT(G792:I792)=3, SUM(G792:I792), "No"), "")</f>
        <v>No</v>
      </c>
      <c r="M792" s="31" t="str">
        <f aca="false">IF(A792&lt;&gt;"", IF(COUNT(G792:H792)=2, SUM(G792:H792), "No"), "")</f>
        <v>No</v>
      </c>
      <c r="N792" s="31" t="str">
        <f aca="false">Table1[[#This Row],[Club]]&amp;":"&amp;Table1[[#Headers],[Male]]</f>
        <v>:Male</v>
      </c>
    </row>
    <row r="793" customFormat="false" ht="15" hidden="false" customHeight="false" outlineLevel="0" collapsed="false">
      <c r="A793" s="22" t="n">
        <v>792</v>
      </c>
      <c r="B793" s="22" t="str">
        <f aca="false">IFERROR(VLOOKUP($A$1&amp;":"&amp;A793,'Finish order'!C:K,6,FALSE()),"")</f>
        <v/>
      </c>
      <c r="C793" s="22" t="str">
        <f aca="false">IFERROR(VLOOKUP(A$1&amp;":"&amp;A793,'Finish order'!$C:$K,9,FALSE()),"")</f>
        <v/>
      </c>
      <c r="D793" s="22" t="str">
        <f aca="false">IFERROR(VLOOKUP(A$1&amp;":"&amp;A793,'Finish order'!$C:$K,7,FALSE()),"")</f>
        <v/>
      </c>
      <c r="E793" s="30" t="str">
        <f aca="false">IFERROR(VLOOKUP($A$1&amp;":"&amp;A793,'Finish order'!C:K,5,FALSE()),"")</f>
        <v/>
      </c>
      <c r="F793" s="22" t="str">
        <f aca="false">IFERROR(VLOOKUP($A$1&amp;":"&amp;A793,'Finish order'!C:K,4,FALSE()),"")</f>
        <v/>
      </c>
      <c r="G793" s="22" t="str">
        <f aca="false" t="array" ref="G793:G793">IFERROR(SMALL(IF($D$2:$D1702=D793,$A$2:$A$911*1.001),1),"")</f>
        <v/>
      </c>
      <c r="H793" s="22" t="str">
        <f aca="false" t="array" ref="H793:H793">IFERROR(SMALL(IF($D$2:$D1702=D793,$A$2:$A$911*1.0001),2),"")</f>
        <v/>
      </c>
      <c r="I793" s="22" t="str">
        <f aca="false" t="array" ref="I793:I793">IFERROR(SMALL(IF($D$2:$D1702=D793,$A$2:$A$911*1.00001),3),"")</f>
        <v/>
      </c>
      <c r="J793" s="22" t="str">
        <f aca="false" t="array" ref="J793:J793">IFERROR(SMALL(IF($D$2:$D1702=D793,$A$2:$A$911*1.000001),4),"")</f>
        <v/>
      </c>
      <c r="K793" s="31" t="str">
        <f aca="false">IF(A793&lt;&gt;"", IF(COUNT(G793:J793)=4, SUM(G793:J793), "No"), "")</f>
        <v>No</v>
      </c>
      <c r="L793" s="31" t="str">
        <f aca="false">IF(A793&lt;&gt;"", IF(COUNT(G793:I793)=3, SUM(G793:I793), "No"), "")</f>
        <v>No</v>
      </c>
      <c r="M793" s="31" t="str">
        <f aca="false">IF(A793&lt;&gt;"", IF(COUNT(G793:H793)=2, SUM(G793:H793), "No"), "")</f>
        <v>No</v>
      </c>
      <c r="N793" s="31" t="str">
        <f aca="false">Table1[[#This Row],[Club]]&amp;":"&amp;Table1[[#Headers],[Male]]</f>
        <v>:Male</v>
      </c>
    </row>
    <row r="794" customFormat="false" ht="15" hidden="false" customHeight="false" outlineLevel="0" collapsed="false">
      <c r="A794" s="22" t="n">
        <v>793</v>
      </c>
      <c r="B794" s="22" t="str">
        <f aca="false">IFERROR(VLOOKUP($A$1&amp;":"&amp;A794,'Finish order'!C:K,6,FALSE()),"")</f>
        <v/>
      </c>
      <c r="C794" s="22" t="str">
        <f aca="false">IFERROR(VLOOKUP(A$1&amp;":"&amp;A794,'Finish order'!$C:$K,9,FALSE()),"")</f>
        <v/>
      </c>
      <c r="D794" s="22" t="str">
        <f aca="false">IFERROR(VLOOKUP(A$1&amp;":"&amp;A794,'Finish order'!$C:$K,7,FALSE()),"")</f>
        <v/>
      </c>
      <c r="E794" s="30" t="str">
        <f aca="false">IFERROR(VLOOKUP($A$1&amp;":"&amp;A794,'Finish order'!C:K,5,FALSE()),"")</f>
        <v/>
      </c>
      <c r="F794" s="22" t="str">
        <f aca="false">IFERROR(VLOOKUP($A$1&amp;":"&amp;A794,'Finish order'!C:K,4,FALSE()),"")</f>
        <v/>
      </c>
      <c r="G794" s="22" t="str">
        <f aca="false" t="array" ref="G794:G794">IFERROR(SMALL(IF($D$2:$D1703=D794,$A$2:$A$911*1.001),1),"")</f>
        <v/>
      </c>
      <c r="H794" s="22" t="str">
        <f aca="false" t="array" ref="H794:H794">IFERROR(SMALL(IF($D$2:$D1703=D794,$A$2:$A$911*1.0001),2),"")</f>
        <v/>
      </c>
      <c r="I794" s="22" t="str">
        <f aca="false" t="array" ref="I794:I794">IFERROR(SMALL(IF($D$2:$D1703=D794,$A$2:$A$911*1.00001),3),"")</f>
        <v/>
      </c>
      <c r="J794" s="22" t="str">
        <f aca="false" t="array" ref="J794:J794">IFERROR(SMALL(IF($D$2:$D1703=D794,$A$2:$A$911*1.000001),4),"")</f>
        <v/>
      </c>
      <c r="K794" s="31" t="str">
        <f aca="false">IF(A794&lt;&gt;"", IF(COUNT(G794:J794)=4, SUM(G794:J794), "No"), "")</f>
        <v>No</v>
      </c>
      <c r="L794" s="31" t="str">
        <f aca="false">IF(A794&lt;&gt;"", IF(COUNT(G794:I794)=3, SUM(G794:I794), "No"), "")</f>
        <v>No</v>
      </c>
      <c r="M794" s="31" t="str">
        <f aca="false">IF(A794&lt;&gt;"", IF(COUNT(G794:H794)=2, SUM(G794:H794), "No"), "")</f>
        <v>No</v>
      </c>
      <c r="N794" s="31" t="str">
        <f aca="false">Table1[[#This Row],[Club]]&amp;":"&amp;Table1[[#Headers],[Male]]</f>
        <v>:Male</v>
      </c>
    </row>
    <row r="795" customFormat="false" ht="15" hidden="false" customHeight="false" outlineLevel="0" collapsed="false">
      <c r="A795" s="22" t="n">
        <v>794</v>
      </c>
      <c r="B795" s="22" t="str">
        <f aca="false">IFERROR(VLOOKUP($A$1&amp;":"&amp;A795,'Finish order'!C:K,6,FALSE()),"")</f>
        <v/>
      </c>
      <c r="C795" s="22" t="str">
        <f aca="false">IFERROR(VLOOKUP(A$1&amp;":"&amp;A795,'Finish order'!$C:$K,9,FALSE()),"")</f>
        <v/>
      </c>
      <c r="D795" s="22" t="str">
        <f aca="false">IFERROR(VLOOKUP(A$1&amp;":"&amp;A795,'Finish order'!$C:$K,7,FALSE()),"")</f>
        <v/>
      </c>
      <c r="E795" s="30" t="str">
        <f aca="false">IFERROR(VLOOKUP($A$1&amp;":"&amp;A795,'Finish order'!C:K,5,FALSE()),"")</f>
        <v/>
      </c>
      <c r="F795" s="22" t="str">
        <f aca="false">IFERROR(VLOOKUP($A$1&amp;":"&amp;A795,'Finish order'!C:K,4,FALSE()),"")</f>
        <v/>
      </c>
      <c r="G795" s="22" t="str">
        <f aca="false" t="array" ref="G795:G795">IFERROR(SMALL(IF($D$2:$D1704=D795,$A$2:$A$911*1.001),1),"")</f>
        <v/>
      </c>
      <c r="H795" s="22" t="str">
        <f aca="false" t="array" ref="H795:H795">IFERROR(SMALL(IF($D$2:$D1704=D795,$A$2:$A$911*1.0001),2),"")</f>
        <v/>
      </c>
      <c r="I795" s="22" t="str">
        <f aca="false" t="array" ref="I795:I795">IFERROR(SMALL(IF($D$2:$D1704=D795,$A$2:$A$911*1.00001),3),"")</f>
        <v/>
      </c>
      <c r="J795" s="22" t="str">
        <f aca="false" t="array" ref="J795:J795">IFERROR(SMALL(IF($D$2:$D1704=D795,$A$2:$A$911*1.000001),4),"")</f>
        <v/>
      </c>
      <c r="K795" s="31" t="str">
        <f aca="false">IF(A795&lt;&gt;"", IF(COUNT(G795:J795)=4, SUM(G795:J795), "No"), "")</f>
        <v>No</v>
      </c>
      <c r="L795" s="31" t="str">
        <f aca="false">IF(A795&lt;&gt;"", IF(COUNT(G795:I795)=3, SUM(G795:I795), "No"), "")</f>
        <v>No</v>
      </c>
      <c r="M795" s="31" t="str">
        <f aca="false">IF(A795&lt;&gt;"", IF(COUNT(G795:H795)=2, SUM(G795:H795), "No"), "")</f>
        <v>No</v>
      </c>
      <c r="N795" s="31" t="str">
        <f aca="false">Table1[[#This Row],[Club]]&amp;":"&amp;Table1[[#Headers],[Male]]</f>
        <v>:Male</v>
      </c>
    </row>
    <row r="796" customFormat="false" ht="15" hidden="false" customHeight="false" outlineLevel="0" collapsed="false">
      <c r="A796" s="22" t="n">
        <v>795</v>
      </c>
      <c r="B796" s="22" t="str">
        <f aca="false">IFERROR(VLOOKUP($A$1&amp;":"&amp;A796,'Finish order'!C:K,6,FALSE()),"")</f>
        <v/>
      </c>
      <c r="C796" s="22" t="str">
        <f aca="false">IFERROR(VLOOKUP(A$1&amp;":"&amp;A796,'Finish order'!$C:$K,9,FALSE()),"")</f>
        <v/>
      </c>
      <c r="D796" s="22" t="str">
        <f aca="false">IFERROR(VLOOKUP(A$1&amp;":"&amp;A796,'Finish order'!$C:$K,7,FALSE()),"")</f>
        <v/>
      </c>
      <c r="E796" s="30" t="str">
        <f aca="false">IFERROR(VLOOKUP($A$1&amp;":"&amp;A796,'Finish order'!C:K,5,FALSE()),"")</f>
        <v/>
      </c>
      <c r="F796" s="22" t="str">
        <f aca="false">IFERROR(VLOOKUP($A$1&amp;":"&amp;A796,'Finish order'!C:K,4,FALSE()),"")</f>
        <v/>
      </c>
      <c r="G796" s="22" t="str">
        <f aca="false" t="array" ref="G796:G796">IFERROR(SMALL(IF($D$2:$D1705=D796,$A$2:$A$911*1.001),1),"")</f>
        <v/>
      </c>
      <c r="H796" s="22" t="str">
        <f aca="false" t="array" ref="H796:H796">IFERROR(SMALL(IF($D$2:$D1705=D796,$A$2:$A$911*1.0001),2),"")</f>
        <v/>
      </c>
      <c r="I796" s="22" t="str">
        <f aca="false" t="array" ref="I796:I796">IFERROR(SMALL(IF($D$2:$D1705=D796,$A$2:$A$911*1.00001),3),"")</f>
        <v/>
      </c>
      <c r="J796" s="22" t="str">
        <f aca="false" t="array" ref="J796:J796">IFERROR(SMALL(IF($D$2:$D1705=D796,$A$2:$A$911*1.000001),4),"")</f>
        <v/>
      </c>
      <c r="K796" s="31" t="str">
        <f aca="false">IF(A796&lt;&gt;"", IF(COUNT(G796:J796)=4, SUM(G796:J796), "No"), "")</f>
        <v>No</v>
      </c>
      <c r="L796" s="31" t="str">
        <f aca="false">IF(A796&lt;&gt;"", IF(COUNT(G796:I796)=3, SUM(G796:I796), "No"), "")</f>
        <v>No</v>
      </c>
      <c r="M796" s="31" t="str">
        <f aca="false">IF(A796&lt;&gt;"", IF(COUNT(G796:H796)=2, SUM(G796:H796), "No"), "")</f>
        <v>No</v>
      </c>
      <c r="N796" s="31" t="str">
        <f aca="false">Table1[[#This Row],[Club]]&amp;":"&amp;Table1[[#Headers],[Male]]</f>
        <v>:Male</v>
      </c>
    </row>
    <row r="797" customFormat="false" ht="15" hidden="false" customHeight="false" outlineLevel="0" collapsed="false">
      <c r="A797" s="22" t="n">
        <v>796</v>
      </c>
      <c r="B797" s="22" t="str">
        <f aca="false">IFERROR(VLOOKUP($A$1&amp;":"&amp;A797,'Finish order'!C:K,6,FALSE()),"")</f>
        <v/>
      </c>
      <c r="C797" s="22" t="str">
        <f aca="false">IFERROR(VLOOKUP(A$1&amp;":"&amp;A797,'Finish order'!$C:$K,9,FALSE()),"")</f>
        <v/>
      </c>
      <c r="D797" s="22" t="str">
        <f aca="false">IFERROR(VLOOKUP(A$1&amp;":"&amp;A797,'Finish order'!$C:$K,7,FALSE()),"")</f>
        <v/>
      </c>
      <c r="E797" s="30" t="str">
        <f aca="false">IFERROR(VLOOKUP($A$1&amp;":"&amp;A797,'Finish order'!C:K,5,FALSE()),"")</f>
        <v/>
      </c>
      <c r="F797" s="22" t="str">
        <f aca="false">IFERROR(VLOOKUP($A$1&amp;":"&amp;A797,'Finish order'!C:K,4,FALSE()),"")</f>
        <v/>
      </c>
      <c r="G797" s="22" t="str">
        <f aca="false" t="array" ref="G797:G797">IFERROR(SMALL(IF($D$2:$D1706=D797,$A$2:$A$911*1.001),1),"")</f>
        <v/>
      </c>
      <c r="H797" s="22" t="str">
        <f aca="false" t="array" ref="H797:H797">IFERROR(SMALL(IF($D$2:$D1706=D797,$A$2:$A$911*1.0001),2),"")</f>
        <v/>
      </c>
      <c r="I797" s="22" t="str">
        <f aca="false" t="array" ref="I797:I797">IFERROR(SMALL(IF($D$2:$D1706=D797,$A$2:$A$911*1.00001),3),"")</f>
        <v/>
      </c>
      <c r="J797" s="22" t="str">
        <f aca="false" t="array" ref="J797:J797">IFERROR(SMALL(IF($D$2:$D1706=D797,$A$2:$A$911*1.000001),4),"")</f>
        <v/>
      </c>
      <c r="K797" s="31" t="str">
        <f aca="false">IF(A797&lt;&gt;"", IF(COUNT(G797:J797)=4, SUM(G797:J797), "No"), "")</f>
        <v>No</v>
      </c>
      <c r="L797" s="31" t="str">
        <f aca="false">IF(A797&lt;&gt;"", IF(COUNT(G797:I797)=3, SUM(G797:I797), "No"), "")</f>
        <v>No</v>
      </c>
      <c r="M797" s="31" t="str">
        <f aca="false">IF(A797&lt;&gt;"", IF(COUNT(G797:H797)=2, SUM(G797:H797), "No"), "")</f>
        <v>No</v>
      </c>
      <c r="N797" s="31" t="str">
        <f aca="false">Table1[[#This Row],[Club]]&amp;":"&amp;Table1[[#Headers],[Male]]</f>
        <v>:Male</v>
      </c>
    </row>
    <row r="798" customFormat="false" ht="15" hidden="false" customHeight="false" outlineLevel="0" collapsed="false">
      <c r="A798" s="22" t="n">
        <v>797</v>
      </c>
      <c r="B798" s="22" t="str">
        <f aca="false">IFERROR(VLOOKUP($A$1&amp;":"&amp;A798,'Finish order'!C:K,6,FALSE()),"")</f>
        <v/>
      </c>
      <c r="C798" s="22" t="str">
        <f aca="false">IFERROR(VLOOKUP(A$1&amp;":"&amp;A798,'Finish order'!$C:$K,9,FALSE()),"")</f>
        <v/>
      </c>
      <c r="D798" s="22" t="str">
        <f aca="false">IFERROR(VLOOKUP(A$1&amp;":"&amp;A798,'Finish order'!$C:$K,7,FALSE()),"")</f>
        <v/>
      </c>
      <c r="E798" s="30" t="str">
        <f aca="false">IFERROR(VLOOKUP($A$1&amp;":"&amp;A798,'Finish order'!C:K,5,FALSE()),"")</f>
        <v/>
      </c>
      <c r="F798" s="22" t="str">
        <f aca="false">IFERROR(VLOOKUP($A$1&amp;":"&amp;A798,'Finish order'!C:K,4,FALSE()),"")</f>
        <v/>
      </c>
      <c r="G798" s="22" t="str">
        <f aca="false" t="array" ref="G798:G798">IFERROR(SMALL(IF($D$2:$D1707=D798,$A$2:$A$911*1.001),1),"")</f>
        <v/>
      </c>
      <c r="H798" s="22" t="str">
        <f aca="false" t="array" ref="H798:H798">IFERROR(SMALL(IF($D$2:$D1707=D798,$A$2:$A$911*1.0001),2),"")</f>
        <v/>
      </c>
      <c r="I798" s="22" t="str">
        <f aca="false" t="array" ref="I798:I798">IFERROR(SMALL(IF($D$2:$D1707=D798,$A$2:$A$911*1.00001),3),"")</f>
        <v/>
      </c>
      <c r="J798" s="22" t="str">
        <f aca="false" t="array" ref="J798:J798">IFERROR(SMALL(IF($D$2:$D1707=D798,$A$2:$A$911*1.000001),4),"")</f>
        <v/>
      </c>
      <c r="K798" s="31" t="str">
        <f aca="false">IF(A798&lt;&gt;"", IF(COUNT(G798:J798)=4, SUM(G798:J798), "No"), "")</f>
        <v>No</v>
      </c>
      <c r="L798" s="31" t="str">
        <f aca="false">IF(A798&lt;&gt;"", IF(COUNT(G798:I798)=3, SUM(G798:I798), "No"), "")</f>
        <v>No</v>
      </c>
      <c r="M798" s="31" t="str">
        <f aca="false">IF(A798&lt;&gt;"", IF(COUNT(G798:H798)=2, SUM(G798:H798), "No"), "")</f>
        <v>No</v>
      </c>
      <c r="N798" s="31" t="str">
        <f aca="false">Table1[[#This Row],[Club]]&amp;":"&amp;Table1[[#Headers],[Male]]</f>
        <v>:Male</v>
      </c>
    </row>
    <row r="799" customFormat="false" ht="15" hidden="false" customHeight="false" outlineLevel="0" collapsed="false">
      <c r="A799" s="22" t="n">
        <v>798</v>
      </c>
      <c r="B799" s="22" t="str">
        <f aca="false">IFERROR(VLOOKUP($A$1&amp;":"&amp;A799,'Finish order'!C:K,6,FALSE()),"")</f>
        <v/>
      </c>
      <c r="C799" s="22" t="str">
        <f aca="false">IFERROR(VLOOKUP(A$1&amp;":"&amp;A799,'Finish order'!$C:$K,9,FALSE()),"")</f>
        <v/>
      </c>
      <c r="D799" s="22" t="str">
        <f aca="false">IFERROR(VLOOKUP(A$1&amp;":"&amp;A799,'Finish order'!$C:$K,7,FALSE()),"")</f>
        <v/>
      </c>
      <c r="E799" s="30" t="str">
        <f aca="false">IFERROR(VLOOKUP($A$1&amp;":"&amp;A799,'Finish order'!C:K,5,FALSE()),"")</f>
        <v/>
      </c>
      <c r="F799" s="22" t="str">
        <f aca="false">IFERROR(VLOOKUP($A$1&amp;":"&amp;A799,'Finish order'!C:K,4,FALSE()),"")</f>
        <v/>
      </c>
      <c r="G799" s="22" t="str">
        <f aca="false" t="array" ref="G799:G799">IFERROR(SMALL(IF($D$2:$D1708=D799,$A$2:$A$911*1.001),1),"")</f>
        <v/>
      </c>
      <c r="H799" s="22" t="str">
        <f aca="false" t="array" ref="H799:H799">IFERROR(SMALL(IF($D$2:$D1708=D799,$A$2:$A$911*1.0001),2),"")</f>
        <v/>
      </c>
      <c r="I799" s="22" t="str">
        <f aca="false" t="array" ref="I799:I799">IFERROR(SMALL(IF($D$2:$D1708=D799,$A$2:$A$911*1.00001),3),"")</f>
        <v/>
      </c>
      <c r="J799" s="22" t="str">
        <f aca="false" t="array" ref="J799:J799">IFERROR(SMALL(IF($D$2:$D1708=D799,$A$2:$A$911*1.000001),4),"")</f>
        <v/>
      </c>
      <c r="K799" s="31" t="str">
        <f aca="false">IF(A799&lt;&gt;"", IF(COUNT(G799:J799)=4, SUM(G799:J799), "No"), "")</f>
        <v>No</v>
      </c>
      <c r="L799" s="31" t="str">
        <f aca="false">IF(A799&lt;&gt;"", IF(COUNT(G799:I799)=3, SUM(G799:I799), "No"), "")</f>
        <v>No</v>
      </c>
      <c r="M799" s="31" t="str">
        <f aca="false">IF(A799&lt;&gt;"", IF(COUNT(G799:H799)=2, SUM(G799:H799), "No"), "")</f>
        <v>No</v>
      </c>
      <c r="N799" s="31" t="str">
        <f aca="false">Table1[[#This Row],[Club]]&amp;":"&amp;Table1[[#Headers],[Male]]</f>
        <v>:Male</v>
      </c>
    </row>
    <row r="800" customFormat="false" ht="15" hidden="false" customHeight="false" outlineLevel="0" collapsed="false">
      <c r="A800" s="22" t="n">
        <v>799</v>
      </c>
      <c r="B800" s="22" t="str">
        <f aca="false">IFERROR(VLOOKUP($A$1&amp;":"&amp;A800,'Finish order'!C:K,6,FALSE()),"")</f>
        <v/>
      </c>
      <c r="C800" s="22" t="str">
        <f aca="false">IFERROR(VLOOKUP(A$1&amp;":"&amp;A800,'Finish order'!$C:$K,9,FALSE()),"")</f>
        <v/>
      </c>
      <c r="D800" s="22" t="str">
        <f aca="false">IFERROR(VLOOKUP(A$1&amp;":"&amp;A800,'Finish order'!$C:$K,7,FALSE()),"")</f>
        <v/>
      </c>
      <c r="E800" s="30" t="str">
        <f aca="false">IFERROR(VLOOKUP($A$1&amp;":"&amp;A800,'Finish order'!C:K,5,FALSE()),"")</f>
        <v/>
      </c>
      <c r="F800" s="22" t="str">
        <f aca="false">IFERROR(VLOOKUP($A$1&amp;":"&amp;A800,'Finish order'!C:K,4,FALSE()),"")</f>
        <v/>
      </c>
      <c r="G800" s="22" t="str">
        <f aca="false" t="array" ref="G800:G800">IFERROR(SMALL(IF($D$2:$D1709=D800,$A$2:$A$911*1.001),1),"")</f>
        <v/>
      </c>
      <c r="H800" s="22" t="str">
        <f aca="false" t="array" ref="H800:H800">IFERROR(SMALL(IF($D$2:$D1709=D800,$A$2:$A$911*1.0001),2),"")</f>
        <v/>
      </c>
      <c r="I800" s="22" t="str">
        <f aca="false" t="array" ref="I800:I800">IFERROR(SMALL(IF($D$2:$D1709=D800,$A$2:$A$911*1.00001),3),"")</f>
        <v/>
      </c>
      <c r="J800" s="22" t="str">
        <f aca="false" t="array" ref="J800:J800">IFERROR(SMALL(IF($D$2:$D1709=D800,$A$2:$A$911*1.000001),4),"")</f>
        <v/>
      </c>
      <c r="K800" s="31" t="str">
        <f aca="false">IF(A800&lt;&gt;"", IF(COUNT(G800:J800)=4, SUM(G800:J800), "No"), "")</f>
        <v>No</v>
      </c>
      <c r="L800" s="31" t="str">
        <f aca="false">IF(A800&lt;&gt;"", IF(COUNT(G800:I800)=3, SUM(G800:I800), "No"), "")</f>
        <v>No</v>
      </c>
      <c r="M800" s="31" t="str">
        <f aca="false">IF(A800&lt;&gt;"", IF(COUNT(G800:H800)=2, SUM(G800:H800), "No"), "")</f>
        <v>No</v>
      </c>
      <c r="N800" s="31" t="str">
        <f aca="false">Table1[[#This Row],[Club]]&amp;":"&amp;Table1[[#Headers],[Male]]</f>
        <v>:Male</v>
      </c>
    </row>
    <row r="801" customFormat="false" ht="15" hidden="false" customHeight="false" outlineLevel="0" collapsed="false">
      <c r="A801" s="22" t="n">
        <v>800</v>
      </c>
      <c r="B801" s="22" t="str">
        <f aca="false">IFERROR(VLOOKUP($A$1&amp;":"&amp;A801,'Finish order'!C:K,6,FALSE()),"")</f>
        <v/>
      </c>
      <c r="C801" s="22" t="str">
        <f aca="false">IFERROR(VLOOKUP(A$1&amp;":"&amp;A801,'Finish order'!$C:$K,9,FALSE()),"")</f>
        <v/>
      </c>
      <c r="D801" s="22" t="str">
        <f aca="false">IFERROR(VLOOKUP(A$1&amp;":"&amp;A801,'Finish order'!$C:$K,7,FALSE()),"")</f>
        <v/>
      </c>
      <c r="E801" s="30" t="str">
        <f aca="false">IFERROR(VLOOKUP($A$1&amp;":"&amp;A801,'Finish order'!C:K,5,FALSE()),"")</f>
        <v/>
      </c>
      <c r="F801" s="22" t="str">
        <f aca="false">IFERROR(VLOOKUP($A$1&amp;":"&amp;A801,'Finish order'!C:K,4,FALSE()),"")</f>
        <v/>
      </c>
      <c r="G801" s="22" t="str">
        <f aca="false" t="array" ref="G801:G801">IFERROR(SMALL(IF($D$2:$D1710=D801,$A$2:$A$911*1.001),1),"")</f>
        <v/>
      </c>
      <c r="H801" s="22" t="str">
        <f aca="false" t="array" ref="H801:H801">IFERROR(SMALL(IF($D$2:$D1710=D801,$A$2:$A$911*1.0001),2),"")</f>
        <v/>
      </c>
      <c r="I801" s="22" t="str">
        <f aca="false" t="array" ref="I801:I801">IFERROR(SMALL(IF($D$2:$D1710=D801,$A$2:$A$911*1.00001),3),"")</f>
        <v/>
      </c>
      <c r="J801" s="22" t="str">
        <f aca="false" t="array" ref="J801:J801">IFERROR(SMALL(IF($D$2:$D1710=D801,$A$2:$A$911*1.000001),4),"")</f>
        <v/>
      </c>
      <c r="K801" s="31" t="str">
        <f aca="false">IF(A801&lt;&gt;"", IF(COUNT(G801:J801)=4, SUM(G801:J801), "No"), "")</f>
        <v>No</v>
      </c>
      <c r="L801" s="31" t="str">
        <f aca="false">IF(A801&lt;&gt;"", IF(COUNT(G801:I801)=3, SUM(G801:I801), "No"), "")</f>
        <v>No</v>
      </c>
      <c r="M801" s="31" t="str">
        <f aca="false">IF(A801&lt;&gt;"", IF(COUNT(G801:H801)=2, SUM(G801:H801), "No"), "")</f>
        <v>No</v>
      </c>
      <c r="N801" s="31" t="str">
        <f aca="false">Table1[[#This Row],[Club]]&amp;":"&amp;Table1[[#Headers],[Male]]</f>
        <v>:Male</v>
      </c>
    </row>
    <row r="802" customFormat="false" ht="15" hidden="false" customHeight="false" outlineLevel="0" collapsed="false">
      <c r="A802" s="22" t="n">
        <v>801</v>
      </c>
      <c r="B802" s="22" t="str">
        <f aca="false">IFERROR(VLOOKUP($A$1&amp;":"&amp;A802,'Finish order'!C:K,6,FALSE()),"")</f>
        <v/>
      </c>
      <c r="C802" s="22" t="str">
        <f aca="false">IFERROR(VLOOKUP(A$1&amp;":"&amp;A802,'Finish order'!$C:$K,9,FALSE()),"")</f>
        <v/>
      </c>
      <c r="D802" s="22" t="str">
        <f aca="false">IFERROR(VLOOKUP(A$1&amp;":"&amp;A802,'Finish order'!$C:$K,7,FALSE()),"")</f>
        <v/>
      </c>
      <c r="E802" s="30" t="str">
        <f aca="false">IFERROR(VLOOKUP($A$1&amp;":"&amp;A802,'Finish order'!C:K,5,FALSE()),"")</f>
        <v/>
      </c>
      <c r="F802" s="22" t="str">
        <f aca="false">IFERROR(VLOOKUP($A$1&amp;":"&amp;A802,'Finish order'!C:K,4,FALSE()),"")</f>
        <v/>
      </c>
      <c r="G802" s="22" t="str">
        <f aca="false" t="array" ref="G802:G802">IFERROR(SMALL(IF($D$2:$D1711=D802,$A$2:$A$911*1.001),1),"")</f>
        <v/>
      </c>
      <c r="H802" s="22" t="str">
        <f aca="false" t="array" ref="H802:H802">IFERROR(SMALL(IF($D$2:$D1711=D802,$A$2:$A$911*1.0001),2),"")</f>
        <v/>
      </c>
      <c r="I802" s="22" t="str">
        <f aca="false" t="array" ref="I802:I802">IFERROR(SMALL(IF($D$2:$D1711=D802,$A$2:$A$911*1.00001),3),"")</f>
        <v/>
      </c>
      <c r="J802" s="22" t="str">
        <f aca="false" t="array" ref="J802:J802">IFERROR(SMALL(IF($D$2:$D1711=D802,$A$2:$A$911*1.000001),4),"")</f>
        <v/>
      </c>
      <c r="K802" s="31" t="str">
        <f aca="false">IF(A802&lt;&gt;"", IF(COUNT(G802:J802)=4, SUM(G802:J802), "No"), "")</f>
        <v>No</v>
      </c>
      <c r="L802" s="31" t="str">
        <f aca="false">IF(A802&lt;&gt;"", IF(COUNT(G802:I802)=3, SUM(G802:I802), "No"), "")</f>
        <v>No</v>
      </c>
      <c r="M802" s="31" t="str">
        <f aca="false">IF(A802&lt;&gt;"", IF(COUNT(G802:H802)=2, SUM(G802:H802), "No"), "")</f>
        <v>No</v>
      </c>
      <c r="N802" s="31" t="str">
        <f aca="false">Table1[[#This Row],[Club]]&amp;":"&amp;Table1[[#Headers],[Male]]</f>
        <v>:Male</v>
      </c>
    </row>
    <row r="803" customFormat="false" ht="15" hidden="false" customHeight="false" outlineLevel="0" collapsed="false">
      <c r="A803" s="22" t="n">
        <v>802</v>
      </c>
      <c r="B803" s="22" t="str">
        <f aca="false">IFERROR(VLOOKUP($A$1&amp;":"&amp;A803,'Finish order'!C:K,6,FALSE()),"")</f>
        <v/>
      </c>
      <c r="C803" s="22" t="str">
        <f aca="false">IFERROR(VLOOKUP(A$1&amp;":"&amp;A803,'Finish order'!$C:$K,9,FALSE()),"")</f>
        <v/>
      </c>
      <c r="D803" s="22" t="str">
        <f aca="false">IFERROR(VLOOKUP(A$1&amp;":"&amp;A803,'Finish order'!$C:$K,7,FALSE()),"")</f>
        <v/>
      </c>
      <c r="E803" s="30" t="str">
        <f aca="false">IFERROR(VLOOKUP($A$1&amp;":"&amp;A803,'Finish order'!C:K,5,FALSE()),"")</f>
        <v/>
      </c>
      <c r="F803" s="22" t="str">
        <f aca="false">IFERROR(VLOOKUP($A$1&amp;":"&amp;A803,'Finish order'!C:K,4,FALSE()),"")</f>
        <v/>
      </c>
      <c r="G803" s="22" t="str">
        <f aca="false" t="array" ref="G803:G803">IFERROR(SMALL(IF($D$2:$D1712=D803,$A$2:$A$911*1.001),1),"")</f>
        <v/>
      </c>
      <c r="H803" s="22" t="str">
        <f aca="false" t="array" ref="H803:H803">IFERROR(SMALL(IF($D$2:$D1712=D803,$A$2:$A$911*1.0001),2),"")</f>
        <v/>
      </c>
      <c r="I803" s="22" t="str">
        <f aca="false" t="array" ref="I803:I803">IFERROR(SMALL(IF($D$2:$D1712=D803,$A$2:$A$911*1.00001),3),"")</f>
        <v/>
      </c>
      <c r="J803" s="22" t="str">
        <f aca="false" t="array" ref="J803:J803">IFERROR(SMALL(IF($D$2:$D1712=D803,$A$2:$A$911*1.000001),4),"")</f>
        <v/>
      </c>
      <c r="K803" s="31" t="str">
        <f aca="false">IF(A803&lt;&gt;"", IF(COUNT(G803:J803)=4, SUM(G803:J803), "No"), "")</f>
        <v>No</v>
      </c>
      <c r="L803" s="31" t="str">
        <f aca="false">IF(A803&lt;&gt;"", IF(COUNT(G803:I803)=3, SUM(G803:I803), "No"), "")</f>
        <v>No</v>
      </c>
      <c r="M803" s="31" t="str">
        <f aca="false">IF(A803&lt;&gt;"", IF(COUNT(G803:H803)=2, SUM(G803:H803), "No"), "")</f>
        <v>No</v>
      </c>
      <c r="N803" s="31" t="str">
        <f aca="false">Table1[[#This Row],[Club]]&amp;":"&amp;Table1[[#Headers],[Male]]</f>
        <v>:Male</v>
      </c>
    </row>
    <row r="804" customFormat="false" ht="15" hidden="false" customHeight="false" outlineLevel="0" collapsed="false">
      <c r="A804" s="22" t="n">
        <v>803</v>
      </c>
      <c r="B804" s="22" t="str">
        <f aca="false">IFERROR(VLOOKUP($A$1&amp;":"&amp;A804,'Finish order'!C:K,6,FALSE()),"")</f>
        <v/>
      </c>
      <c r="C804" s="22" t="str">
        <f aca="false">IFERROR(VLOOKUP(A$1&amp;":"&amp;A804,'Finish order'!$C:$K,9,FALSE()),"")</f>
        <v/>
      </c>
      <c r="D804" s="22" t="str">
        <f aca="false">IFERROR(VLOOKUP(A$1&amp;":"&amp;A804,'Finish order'!$C:$K,7,FALSE()),"")</f>
        <v/>
      </c>
      <c r="E804" s="30" t="str">
        <f aca="false">IFERROR(VLOOKUP($A$1&amp;":"&amp;A804,'Finish order'!C:K,5,FALSE()),"")</f>
        <v/>
      </c>
      <c r="F804" s="22" t="str">
        <f aca="false">IFERROR(VLOOKUP($A$1&amp;":"&amp;A804,'Finish order'!C:K,4,FALSE()),"")</f>
        <v/>
      </c>
      <c r="G804" s="22" t="str">
        <f aca="false" t="array" ref="G804:G804">IFERROR(SMALL(IF($D$2:$D1713=D804,$A$2:$A$911*1.001),1),"")</f>
        <v/>
      </c>
      <c r="H804" s="22" t="str">
        <f aca="false" t="array" ref="H804:H804">IFERROR(SMALL(IF($D$2:$D1713=D804,$A$2:$A$911*1.0001),2),"")</f>
        <v/>
      </c>
      <c r="I804" s="22" t="str">
        <f aca="false" t="array" ref="I804:I804">IFERROR(SMALL(IF($D$2:$D1713=D804,$A$2:$A$911*1.00001),3),"")</f>
        <v/>
      </c>
      <c r="J804" s="22" t="str">
        <f aca="false" t="array" ref="J804:J804">IFERROR(SMALL(IF($D$2:$D1713=D804,$A$2:$A$911*1.000001),4),"")</f>
        <v/>
      </c>
      <c r="K804" s="31" t="str">
        <f aca="false">IF(A804&lt;&gt;"", IF(COUNT(G804:J804)=4, SUM(G804:J804), "No"), "")</f>
        <v>No</v>
      </c>
      <c r="L804" s="31" t="str">
        <f aca="false">IF(A804&lt;&gt;"", IF(COUNT(G804:I804)=3, SUM(G804:I804), "No"), "")</f>
        <v>No</v>
      </c>
      <c r="M804" s="31" t="str">
        <f aca="false">IF(A804&lt;&gt;"", IF(COUNT(G804:H804)=2, SUM(G804:H804), "No"), "")</f>
        <v>No</v>
      </c>
      <c r="N804" s="31" t="str">
        <f aca="false">Table1[[#This Row],[Club]]&amp;":"&amp;Table1[[#Headers],[Male]]</f>
        <v>:Male</v>
      </c>
    </row>
    <row r="805" customFormat="false" ht="15" hidden="false" customHeight="false" outlineLevel="0" collapsed="false">
      <c r="A805" s="22" t="n">
        <v>804</v>
      </c>
      <c r="B805" s="22" t="str">
        <f aca="false">IFERROR(VLOOKUP($A$1&amp;":"&amp;A805,'Finish order'!C:K,6,FALSE()),"")</f>
        <v/>
      </c>
      <c r="C805" s="22" t="str">
        <f aca="false">IFERROR(VLOOKUP(A$1&amp;":"&amp;A805,'Finish order'!$C:$K,9,FALSE()),"")</f>
        <v/>
      </c>
      <c r="D805" s="22" t="str">
        <f aca="false">IFERROR(VLOOKUP(A$1&amp;":"&amp;A805,'Finish order'!$C:$K,7,FALSE()),"")</f>
        <v/>
      </c>
      <c r="E805" s="30" t="str">
        <f aca="false">IFERROR(VLOOKUP($A$1&amp;":"&amp;A805,'Finish order'!C:K,5,FALSE()),"")</f>
        <v/>
      </c>
      <c r="F805" s="22" t="str">
        <f aca="false">IFERROR(VLOOKUP($A$1&amp;":"&amp;A805,'Finish order'!C:K,4,FALSE()),"")</f>
        <v/>
      </c>
      <c r="G805" s="22" t="str">
        <f aca="false" t="array" ref="G805:G805">IFERROR(SMALL(IF($D$2:$D1714=D805,$A$2:$A$911*1.001),1),"")</f>
        <v/>
      </c>
      <c r="H805" s="22" t="str">
        <f aca="false" t="array" ref="H805:H805">IFERROR(SMALL(IF($D$2:$D1714=D805,$A$2:$A$911*1.0001),2),"")</f>
        <v/>
      </c>
      <c r="I805" s="22" t="str">
        <f aca="false" t="array" ref="I805:I805">IFERROR(SMALL(IF($D$2:$D1714=D805,$A$2:$A$911*1.00001),3),"")</f>
        <v/>
      </c>
      <c r="J805" s="22" t="str">
        <f aca="false" t="array" ref="J805:J805">IFERROR(SMALL(IF($D$2:$D1714=D805,$A$2:$A$911*1.000001),4),"")</f>
        <v/>
      </c>
      <c r="K805" s="31" t="str">
        <f aca="false">IF(A805&lt;&gt;"", IF(COUNT(G805:J805)=4, SUM(G805:J805), "No"), "")</f>
        <v>No</v>
      </c>
      <c r="L805" s="31" t="str">
        <f aca="false">IF(A805&lt;&gt;"", IF(COUNT(G805:I805)=3, SUM(G805:I805), "No"), "")</f>
        <v>No</v>
      </c>
      <c r="M805" s="31" t="str">
        <f aca="false">IF(A805&lt;&gt;"", IF(COUNT(G805:H805)=2, SUM(G805:H805), "No"), "")</f>
        <v>No</v>
      </c>
      <c r="N805" s="31" t="str">
        <f aca="false">Table1[[#This Row],[Club]]&amp;":"&amp;Table1[[#Headers],[Male]]</f>
        <v>:Male</v>
      </c>
    </row>
    <row r="806" customFormat="false" ht="15" hidden="false" customHeight="false" outlineLevel="0" collapsed="false">
      <c r="A806" s="22" t="n">
        <v>805</v>
      </c>
      <c r="B806" s="22" t="str">
        <f aca="false">IFERROR(VLOOKUP($A$1&amp;":"&amp;A806,'Finish order'!C:K,6,FALSE()),"")</f>
        <v/>
      </c>
      <c r="C806" s="22" t="str">
        <f aca="false">IFERROR(VLOOKUP(A$1&amp;":"&amp;A806,'Finish order'!$C:$K,9,FALSE()),"")</f>
        <v/>
      </c>
      <c r="D806" s="22" t="str">
        <f aca="false">IFERROR(VLOOKUP(A$1&amp;":"&amp;A806,'Finish order'!$C:$K,7,FALSE()),"")</f>
        <v/>
      </c>
      <c r="E806" s="30" t="str">
        <f aca="false">IFERROR(VLOOKUP($A$1&amp;":"&amp;A806,'Finish order'!C:K,5,FALSE()),"")</f>
        <v/>
      </c>
      <c r="F806" s="22" t="str">
        <f aca="false">IFERROR(VLOOKUP($A$1&amp;":"&amp;A806,'Finish order'!C:K,4,FALSE()),"")</f>
        <v/>
      </c>
      <c r="G806" s="22" t="str">
        <f aca="false" t="array" ref="G806:G806">IFERROR(SMALL(IF($D$2:$D1715=D806,$A$2:$A$911*1.001),1),"")</f>
        <v/>
      </c>
      <c r="H806" s="22" t="str">
        <f aca="false" t="array" ref="H806:H806">IFERROR(SMALL(IF($D$2:$D1715=D806,$A$2:$A$911*1.0001),2),"")</f>
        <v/>
      </c>
      <c r="I806" s="22" t="str">
        <f aca="false" t="array" ref="I806:I806">IFERROR(SMALL(IF($D$2:$D1715=D806,$A$2:$A$911*1.00001),3),"")</f>
        <v/>
      </c>
      <c r="J806" s="22" t="str">
        <f aca="false" t="array" ref="J806:J806">IFERROR(SMALL(IF($D$2:$D1715=D806,$A$2:$A$911*1.000001),4),"")</f>
        <v/>
      </c>
      <c r="K806" s="31" t="str">
        <f aca="false">IF(A806&lt;&gt;"", IF(COUNT(G806:J806)=4, SUM(G806:J806), "No"), "")</f>
        <v>No</v>
      </c>
      <c r="L806" s="31" t="str">
        <f aca="false">IF(A806&lt;&gt;"", IF(COUNT(G806:I806)=3, SUM(G806:I806), "No"), "")</f>
        <v>No</v>
      </c>
      <c r="M806" s="31" t="str">
        <f aca="false">IF(A806&lt;&gt;"", IF(COUNT(G806:H806)=2, SUM(G806:H806), "No"), "")</f>
        <v>No</v>
      </c>
      <c r="N806" s="31" t="str">
        <f aca="false">Table1[[#This Row],[Club]]&amp;":"&amp;Table1[[#Headers],[Male]]</f>
        <v>:Male</v>
      </c>
    </row>
    <row r="807" customFormat="false" ht="15" hidden="false" customHeight="false" outlineLevel="0" collapsed="false">
      <c r="A807" s="22" t="n">
        <v>806</v>
      </c>
      <c r="B807" s="22" t="str">
        <f aca="false">IFERROR(VLOOKUP($A$1&amp;":"&amp;A807,'Finish order'!C:K,6,FALSE()),"")</f>
        <v/>
      </c>
      <c r="C807" s="22" t="str">
        <f aca="false">IFERROR(VLOOKUP(A$1&amp;":"&amp;A807,'Finish order'!$C:$K,9,FALSE()),"")</f>
        <v/>
      </c>
      <c r="D807" s="22" t="str">
        <f aca="false">IFERROR(VLOOKUP(A$1&amp;":"&amp;A807,'Finish order'!$C:$K,7,FALSE()),"")</f>
        <v/>
      </c>
      <c r="E807" s="30" t="str">
        <f aca="false">IFERROR(VLOOKUP($A$1&amp;":"&amp;A807,'Finish order'!C:K,5,FALSE()),"")</f>
        <v/>
      </c>
      <c r="F807" s="22" t="str">
        <f aca="false">IFERROR(VLOOKUP($A$1&amp;":"&amp;A807,'Finish order'!C:K,4,FALSE()),"")</f>
        <v/>
      </c>
      <c r="G807" s="22" t="str">
        <f aca="false" t="array" ref="G807:G807">IFERROR(SMALL(IF($D$2:$D1716=D807,$A$2:$A$911*1.001),1),"")</f>
        <v/>
      </c>
      <c r="H807" s="22" t="str">
        <f aca="false" t="array" ref="H807:H807">IFERROR(SMALL(IF($D$2:$D1716=D807,$A$2:$A$911*1.0001),2),"")</f>
        <v/>
      </c>
      <c r="I807" s="22" t="str">
        <f aca="false" t="array" ref="I807:I807">IFERROR(SMALL(IF($D$2:$D1716=D807,$A$2:$A$911*1.00001),3),"")</f>
        <v/>
      </c>
      <c r="J807" s="22" t="str">
        <f aca="false" t="array" ref="J807:J807">IFERROR(SMALL(IF($D$2:$D1716=D807,$A$2:$A$911*1.000001),4),"")</f>
        <v/>
      </c>
      <c r="K807" s="31" t="str">
        <f aca="false">IF(A807&lt;&gt;"", IF(COUNT(G807:J807)=4, SUM(G807:J807), "No"), "")</f>
        <v>No</v>
      </c>
      <c r="L807" s="31" t="str">
        <f aca="false">IF(A807&lt;&gt;"", IF(COUNT(G807:I807)=3, SUM(G807:I807), "No"), "")</f>
        <v>No</v>
      </c>
      <c r="M807" s="31" t="str">
        <f aca="false">IF(A807&lt;&gt;"", IF(COUNT(G807:H807)=2, SUM(G807:H807), "No"), "")</f>
        <v>No</v>
      </c>
      <c r="N807" s="31" t="str">
        <f aca="false">Table1[[#This Row],[Club]]&amp;":"&amp;Table1[[#Headers],[Male]]</f>
        <v>:Male</v>
      </c>
    </row>
    <row r="808" customFormat="false" ht="15" hidden="false" customHeight="false" outlineLevel="0" collapsed="false">
      <c r="A808" s="22" t="n">
        <v>807</v>
      </c>
      <c r="B808" s="22" t="str">
        <f aca="false">IFERROR(VLOOKUP($A$1&amp;":"&amp;A808,'Finish order'!C:K,6,FALSE()),"")</f>
        <v/>
      </c>
      <c r="C808" s="22" t="str">
        <f aca="false">IFERROR(VLOOKUP(A$1&amp;":"&amp;A808,'Finish order'!$C:$K,9,FALSE()),"")</f>
        <v/>
      </c>
      <c r="D808" s="22" t="str">
        <f aca="false">IFERROR(VLOOKUP(A$1&amp;":"&amp;A808,'Finish order'!$C:$K,7,FALSE()),"")</f>
        <v/>
      </c>
      <c r="E808" s="30" t="str">
        <f aca="false">IFERROR(VLOOKUP($A$1&amp;":"&amp;A808,'Finish order'!C:K,5,FALSE()),"")</f>
        <v/>
      </c>
      <c r="F808" s="22" t="str">
        <f aca="false">IFERROR(VLOOKUP($A$1&amp;":"&amp;A808,'Finish order'!C:K,4,FALSE()),"")</f>
        <v/>
      </c>
      <c r="G808" s="22" t="str">
        <f aca="false" t="array" ref="G808:G808">IFERROR(SMALL(IF($D$2:$D1717=D808,$A$2:$A$911*1.001),1),"")</f>
        <v/>
      </c>
      <c r="H808" s="22" t="str">
        <f aca="false" t="array" ref="H808:H808">IFERROR(SMALL(IF($D$2:$D1717=D808,$A$2:$A$911*1.0001),2),"")</f>
        <v/>
      </c>
      <c r="I808" s="22" t="str">
        <f aca="false" t="array" ref="I808:I808">IFERROR(SMALL(IF($D$2:$D1717=D808,$A$2:$A$911*1.00001),3),"")</f>
        <v/>
      </c>
      <c r="J808" s="22" t="str">
        <f aca="false" t="array" ref="J808:J808">IFERROR(SMALL(IF($D$2:$D1717=D808,$A$2:$A$911*1.000001),4),"")</f>
        <v/>
      </c>
      <c r="K808" s="31" t="str">
        <f aca="false">IF(A808&lt;&gt;"", IF(COUNT(G808:J808)=4, SUM(G808:J808), "No"), "")</f>
        <v>No</v>
      </c>
      <c r="L808" s="31" t="str">
        <f aca="false">IF(A808&lt;&gt;"", IF(COUNT(G808:I808)=3, SUM(G808:I808), "No"), "")</f>
        <v>No</v>
      </c>
      <c r="M808" s="31" t="str">
        <f aca="false">IF(A808&lt;&gt;"", IF(COUNT(G808:H808)=2, SUM(G808:H808), "No"), "")</f>
        <v>No</v>
      </c>
      <c r="N808" s="31" t="str">
        <f aca="false">Table1[[#This Row],[Club]]&amp;":"&amp;Table1[[#Headers],[Male]]</f>
        <v>:Male</v>
      </c>
    </row>
    <row r="809" customFormat="false" ht="15" hidden="false" customHeight="false" outlineLevel="0" collapsed="false">
      <c r="A809" s="22" t="n">
        <v>808</v>
      </c>
      <c r="B809" s="22" t="str">
        <f aca="false">IFERROR(VLOOKUP($A$1&amp;":"&amp;A809,'Finish order'!C:K,6,FALSE()),"")</f>
        <v/>
      </c>
      <c r="C809" s="22" t="str">
        <f aca="false">IFERROR(VLOOKUP(A$1&amp;":"&amp;A809,'Finish order'!$C:$K,9,FALSE()),"")</f>
        <v/>
      </c>
      <c r="D809" s="22" t="str">
        <f aca="false">IFERROR(VLOOKUP(A$1&amp;":"&amp;A809,'Finish order'!$C:$K,7,FALSE()),"")</f>
        <v/>
      </c>
      <c r="E809" s="30" t="str">
        <f aca="false">IFERROR(VLOOKUP($A$1&amp;":"&amp;A809,'Finish order'!C:K,5,FALSE()),"")</f>
        <v/>
      </c>
      <c r="F809" s="22" t="str">
        <f aca="false">IFERROR(VLOOKUP($A$1&amp;":"&amp;A809,'Finish order'!C:K,4,FALSE()),"")</f>
        <v/>
      </c>
      <c r="G809" s="22" t="str">
        <f aca="false" t="array" ref="G809:G809">IFERROR(SMALL(IF($D$2:$D1718=D809,$A$2:$A$911*1.001),1),"")</f>
        <v/>
      </c>
      <c r="H809" s="22" t="str">
        <f aca="false" t="array" ref="H809:H809">IFERROR(SMALL(IF($D$2:$D1718=D809,$A$2:$A$911*1.0001),2),"")</f>
        <v/>
      </c>
      <c r="I809" s="22" t="str">
        <f aca="false" t="array" ref="I809:I809">IFERROR(SMALL(IF($D$2:$D1718=D809,$A$2:$A$911*1.00001),3),"")</f>
        <v/>
      </c>
      <c r="J809" s="22" t="str">
        <f aca="false" t="array" ref="J809:J809">IFERROR(SMALL(IF($D$2:$D1718=D809,$A$2:$A$911*1.000001),4),"")</f>
        <v/>
      </c>
      <c r="K809" s="31" t="str">
        <f aca="false">IF(A809&lt;&gt;"", IF(COUNT(G809:J809)=4, SUM(G809:J809), "No"), "")</f>
        <v>No</v>
      </c>
      <c r="L809" s="31" t="str">
        <f aca="false">IF(A809&lt;&gt;"", IF(COUNT(G809:I809)=3, SUM(G809:I809), "No"), "")</f>
        <v>No</v>
      </c>
      <c r="M809" s="31" t="str">
        <f aca="false">IF(A809&lt;&gt;"", IF(COUNT(G809:H809)=2, SUM(G809:H809), "No"), "")</f>
        <v>No</v>
      </c>
      <c r="N809" s="31" t="str">
        <f aca="false">Table1[[#This Row],[Club]]&amp;":"&amp;Table1[[#Headers],[Male]]</f>
        <v>:Male</v>
      </c>
    </row>
    <row r="810" customFormat="false" ht="15" hidden="false" customHeight="false" outlineLevel="0" collapsed="false">
      <c r="A810" s="22" t="n">
        <v>809</v>
      </c>
      <c r="B810" s="22" t="str">
        <f aca="false">IFERROR(VLOOKUP($A$1&amp;":"&amp;A810,'Finish order'!C:K,6,FALSE()),"")</f>
        <v/>
      </c>
      <c r="C810" s="22" t="str">
        <f aca="false">IFERROR(VLOOKUP(A$1&amp;":"&amp;A810,'Finish order'!$C:$K,9,FALSE()),"")</f>
        <v/>
      </c>
      <c r="D810" s="22" t="str">
        <f aca="false">IFERROR(VLOOKUP(A$1&amp;":"&amp;A810,'Finish order'!$C:$K,7,FALSE()),"")</f>
        <v/>
      </c>
      <c r="E810" s="30" t="str">
        <f aca="false">IFERROR(VLOOKUP($A$1&amp;":"&amp;A810,'Finish order'!C:K,5,FALSE()),"")</f>
        <v/>
      </c>
      <c r="F810" s="22" t="str">
        <f aca="false">IFERROR(VLOOKUP($A$1&amp;":"&amp;A810,'Finish order'!C:K,4,FALSE()),"")</f>
        <v/>
      </c>
      <c r="G810" s="22" t="str">
        <f aca="false" t="array" ref="G810:G810">IFERROR(SMALL(IF($D$2:$D1719=D810,$A$2:$A$911*1.001),1),"")</f>
        <v/>
      </c>
      <c r="H810" s="22" t="str">
        <f aca="false" t="array" ref="H810:H810">IFERROR(SMALL(IF($D$2:$D1719=D810,$A$2:$A$911*1.0001),2),"")</f>
        <v/>
      </c>
      <c r="I810" s="22" t="str">
        <f aca="false" t="array" ref="I810:I810">IFERROR(SMALL(IF($D$2:$D1719=D810,$A$2:$A$911*1.00001),3),"")</f>
        <v/>
      </c>
      <c r="J810" s="22" t="str">
        <f aca="false" t="array" ref="J810:J810">IFERROR(SMALL(IF($D$2:$D1719=D810,$A$2:$A$911*1.000001),4),"")</f>
        <v/>
      </c>
      <c r="K810" s="31" t="str">
        <f aca="false">IF(A810&lt;&gt;"", IF(COUNT(G810:J810)=4, SUM(G810:J810), "No"), "")</f>
        <v>No</v>
      </c>
      <c r="L810" s="31" t="str">
        <f aca="false">IF(A810&lt;&gt;"", IF(COUNT(G810:I810)=3, SUM(G810:I810), "No"), "")</f>
        <v>No</v>
      </c>
      <c r="M810" s="31" t="str">
        <f aca="false">IF(A810&lt;&gt;"", IF(COUNT(G810:H810)=2, SUM(G810:H810), "No"), "")</f>
        <v>No</v>
      </c>
      <c r="N810" s="31" t="str">
        <f aca="false">Table1[[#This Row],[Club]]&amp;":"&amp;Table1[[#Headers],[Male]]</f>
        <v>:Male</v>
      </c>
    </row>
    <row r="811" customFormat="false" ht="15" hidden="false" customHeight="false" outlineLevel="0" collapsed="false">
      <c r="A811" s="22" t="n">
        <v>810</v>
      </c>
      <c r="B811" s="22" t="str">
        <f aca="false">IFERROR(VLOOKUP($A$1&amp;":"&amp;A811,'Finish order'!C:K,6,FALSE()),"")</f>
        <v/>
      </c>
      <c r="C811" s="22" t="str">
        <f aca="false">IFERROR(VLOOKUP(A$1&amp;":"&amp;A811,'Finish order'!$C:$K,9,FALSE()),"")</f>
        <v/>
      </c>
      <c r="D811" s="22" t="str">
        <f aca="false">IFERROR(VLOOKUP(A$1&amp;":"&amp;A811,'Finish order'!$C:$K,7,FALSE()),"")</f>
        <v/>
      </c>
      <c r="E811" s="30" t="str">
        <f aca="false">IFERROR(VLOOKUP($A$1&amp;":"&amp;A811,'Finish order'!C:K,5,FALSE()),"")</f>
        <v/>
      </c>
      <c r="F811" s="22" t="str">
        <f aca="false">IFERROR(VLOOKUP($A$1&amp;":"&amp;A811,'Finish order'!C:K,4,FALSE()),"")</f>
        <v/>
      </c>
      <c r="G811" s="22" t="str">
        <f aca="false" t="array" ref="G811:G811">IFERROR(SMALL(IF($D$2:$D1720=D811,$A$2:$A$911*1.001),1),"")</f>
        <v/>
      </c>
      <c r="H811" s="22" t="str">
        <f aca="false" t="array" ref="H811:H811">IFERROR(SMALL(IF($D$2:$D1720=D811,$A$2:$A$911*1.0001),2),"")</f>
        <v/>
      </c>
      <c r="I811" s="22" t="str">
        <f aca="false" t="array" ref="I811:I811">IFERROR(SMALL(IF($D$2:$D1720=D811,$A$2:$A$911*1.00001),3),"")</f>
        <v/>
      </c>
      <c r="J811" s="22" t="str">
        <f aca="false" t="array" ref="J811:J811">IFERROR(SMALL(IF($D$2:$D1720=D811,$A$2:$A$911*1.000001),4),"")</f>
        <v/>
      </c>
      <c r="K811" s="31" t="str">
        <f aca="false">IF(A811&lt;&gt;"", IF(COUNT(G811:J811)=4, SUM(G811:J811), "No"), "")</f>
        <v>No</v>
      </c>
      <c r="L811" s="31" t="str">
        <f aca="false">IF(A811&lt;&gt;"", IF(COUNT(G811:I811)=3, SUM(G811:I811), "No"), "")</f>
        <v>No</v>
      </c>
      <c r="M811" s="31" t="str">
        <f aca="false">IF(A811&lt;&gt;"", IF(COUNT(G811:H811)=2, SUM(G811:H811), "No"), "")</f>
        <v>No</v>
      </c>
      <c r="N811" s="31" t="str">
        <f aca="false">Table1[[#This Row],[Club]]&amp;":"&amp;Table1[[#Headers],[Male]]</f>
        <v>:Male</v>
      </c>
    </row>
    <row r="812" customFormat="false" ht="15" hidden="false" customHeight="false" outlineLevel="0" collapsed="false">
      <c r="A812" s="22" t="n">
        <v>811</v>
      </c>
      <c r="B812" s="22" t="str">
        <f aca="false">IFERROR(VLOOKUP($A$1&amp;":"&amp;A812,'Finish order'!C:K,6,FALSE()),"")</f>
        <v/>
      </c>
      <c r="C812" s="22" t="str">
        <f aca="false">IFERROR(VLOOKUP(A$1&amp;":"&amp;A812,'Finish order'!$C:$K,9,FALSE()),"")</f>
        <v/>
      </c>
      <c r="D812" s="22" t="str">
        <f aca="false">IFERROR(VLOOKUP(A$1&amp;":"&amp;A812,'Finish order'!$C:$K,7,FALSE()),"")</f>
        <v/>
      </c>
      <c r="E812" s="30" t="str">
        <f aca="false">IFERROR(VLOOKUP($A$1&amp;":"&amp;A812,'Finish order'!C:K,5,FALSE()),"")</f>
        <v/>
      </c>
      <c r="F812" s="22" t="str">
        <f aca="false">IFERROR(VLOOKUP($A$1&amp;":"&amp;A812,'Finish order'!C:K,4,FALSE()),"")</f>
        <v/>
      </c>
      <c r="G812" s="22" t="str">
        <f aca="false" t="array" ref="G812:G812">IFERROR(SMALL(IF($D$2:$D1721=D812,$A$2:$A$911*1.001),1),"")</f>
        <v/>
      </c>
      <c r="H812" s="22" t="str">
        <f aca="false" t="array" ref="H812:H812">IFERROR(SMALL(IF($D$2:$D1721=D812,$A$2:$A$911*1.0001),2),"")</f>
        <v/>
      </c>
      <c r="I812" s="22" t="str">
        <f aca="false" t="array" ref="I812:I812">IFERROR(SMALL(IF($D$2:$D1721=D812,$A$2:$A$911*1.00001),3),"")</f>
        <v/>
      </c>
      <c r="J812" s="22" t="str">
        <f aca="false" t="array" ref="J812:J812">IFERROR(SMALL(IF($D$2:$D1721=D812,$A$2:$A$911*1.000001),4),"")</f>
        <v/>
      </c>
      <c r="K812" s="31" t="str">
        <f aca="false">IF(A812&lt;&gt;"", IF(COUNT(G812:J812)=4, SUM(G812:J812), "No"), "")</f>
        <v>No</v>
      </c>
      <c r="L812" s="31" t="str">
        <f aca="false">IF(A812&lt;&gt;"", IF(COUNT(G812:I812)=3, SUM(G812:I812), "No"), "")</f>
        <v>No</v>
      </c>
      <c r="M812" s="31" t="str">
        <f aca="false">IF(A812&lt;&gt;"", IF(COUNT(G812:H812)=2, SUM(G812:H812), "No"), "")</f>
        <v>No</v>
      </c>
      <c r="N812" s="31" t="str">
        <f aca="false">Table1[[#This Row],[Club]]&amp;":"&amp;Table1[[#Headers],[Male]]</f>
        <v>:Male</v>
      </c>
    </row>
    <row r="813" customFormat="false" ht="15" hidden="false" customHeight="false" outlineLevel="0" collapsed="false">
      <c r="A813" s="22" t="n">
        <v>812</v>
      </c>
      <c r="B813" s="22" t="str">
        <f aca="false">IFERROR(VLOOKUP($A$1&amp;":"&amp;A813,'Finish order'!C:K,6,FALSE()),"")</f>
        <v/>
      </c>
      <c r="C813" s="22" t="str">
        <f aca="false">IFERROR(VLOOKUP(A$1&amp;":"&amp;A813,'Finish order'!$C:$K,9,FALSE()),"")</f>
        <v/>
      </c>
      <c r="D813" s="22" t="str">
        <f aca="false">IFERROR(VLOOKUP(A$1&amp;":"&amp;A813,'Finish order'!$C:$K,7,FALSE()),"")</f>
        <v/>
      </c>
      <c r="E813" s="30" t="str">
        <f aca="false">IFERROR(VLOOKUP($A$1&amp;":"&amp;A813,'Finish order'!C:K,5,FALSE()),"")</f>
        <v/>
      </c>
      <c r="F813" s="22" t="str">
        <f aca="false">IFERROR(VLOOKUP($A$1&amp;":"&amp;A813,'Finish order'!C:K,4,FALSE()),"")</f>
        <v/>
      </c>
      <c r="G813" s="22" t="str">
        <f aca="false" t="array" ref="G813:G813">IFERROR(SMALL(IF($D$2:$D1722=D813,$A$2:$A$911*1.001),1),"")</f>
        <v/>
      </c>
      <c r="H813" s="22" t="str">
        <f aca="false" t="array" ref="H813:H813">IFERROR(SMALL(IF($D$2:$D1722=D813,$A$2:$A$911*1.0001),2),"")</f>
        <v/>
      </c>
      <c r="I813" s="22" t="str">
        <f aca="false" t="array" ref="I813:I813">IFERROR(SMALL(IF($D$2:$D1722=D813,$A$2:$A$911*1.00001),3),"")</f>
        <v/>
      </c>
      <c r="J813" s="22" t="str">
        <f aca="false" t="array" ref="J813:J813">IFERROR(SMALL(IF($D$2:$D1722=D813,$A$2:$A$911*1.000001),4),"")</f>
        <v/>
      </c>
      <c r="K813" s="31" t="str">
        <f aca="false">IF(A813&lt;&gt;"", IF(COUNT(G813:J813)=4, SUM(G813:J813), "No"), "")</f>
        <v>No</v>
      </c>
      <c r="L813" s="31" t="str">
        <f aca="false">IF(A813&lt;&gt;"", IF(COUNT(G813:I813)=3, SUM(G813:I813), "No"), "")</f>
        <v>No</v>
      </c>
      <c r="M813" s="31" t="str">
        <f aca="false">IF(A813&lt;&gt;"", IF(COUNT(G813:H813)=2, SUM(G813:H813), "No"), "")</f>
        <v>No</v>
      </c>
      <c r="N813" s="31" t="str">
        <f aca="false">Table1[[#This Row],[Club]]&amp;":"&amp;Table1[[#Headers],[Male]]</f>
        <v>:Male</v>
      </c>
    </row>
    <row r="814" customFormat="false" ht="15" hidden="false" customHeight="false" outlineLevel="0" collapsed="false">
      <c r="A814" s="22" t="n">
        <v>813</v>
      </c>
      <c r="B814" s="22" t="str">
        <f aca="false">IFERROR(VLOOKUP($A$1&amp;":"&amp;A814,'Finish order'!C:K,6,FALSE()),"")</f>
        <v/>
      </c>
      <c r="C814" s="22" t="str">
        <f aca="false">IFERROR(VLOOKUP(A$1&amp;":"&amp;A814,'Finish order'!$C:$K,9,FALSE()),"")</f>
        <v/>
      </c>
      <c r="D814" s="22" t="str">
        <f aca="false">IFERROR(VLOOKUP(A$1&amp;":"&amp;A814,'Finish order'!$C:$K,7,FALSE()),"")</f>
        <v/>
      </c>
      <c r="E814" s="30" t="str">
        <f aca="false">IFERROR(VLOOKUP($A$1&amp;":"&amp;A814,'Finish order'!C:K,5,FALSE()),"")</f>
        <v/>
      </c>
      <c r="F814" s="22" t="str">
        <f aca="false">IFERROR(VLOOKUP($A$1&amp;":"&amp;A814,'Finish order'!C:K,4,FALSE()),"")</f>
        <v/>
      </c>
      <c r="G814" s="22" t="str">
        <f aca="false" t="array" ref="G814:G814">IFERROR(SMALL(IF($D$2:$D1723=D814,$A$2:$A$911*1.001),1),"")</f>
        <v/>
      </c>
      <c r="H814" s="22" t="str">
        <f aca="false" t="array" ref="H814:H814">IFERROR(SMALL(IF($D$2:$D1723=D814,$A$2:$A$911*1.0001),2),"")</f>
        <v/>
      </c>
      <c r="I814" s="22" t="str">
        <f aca="false" t="array" ref="I814:I814">IFERROR(SMALL(IF($D$2:$D1723=D814,$A$2:$A$911*1.00001),3),"")</f>
        <v/>
      </c>
      <c r="J814" s="22" t="str">
        <f aca="false" t="array" ref="J814:J814">IFERROR(SMALL(IF($D$2:$D1723=D814,$A$2:$A$911*1.000001),4),"")</f>
        <v/>
      </c>
      <c r="K814" s="31" t="str">
        <f aca="false">IF(A814&lt;&gt;"", IF(COUNT(G814:J814)=4, SUM(G814:J814), "No"), "")</f>
        <v>No</v>
      </c>
      <c r="L814" s="31" t="str">
        <f aca="false">IF(A814&lt;&gt;"", IF(COUNT(G814:I814)=3, SUM(G814:I814), "No"), "")</f>
        <v>No</v>
      </c>
      <c r="M814" s="31" t="str">
        <f aca="false">IF(A814&lt;&gt;"", IF(COUNT(G814:H814)=2, SUM(G814:H814), "No"), "")</f>
        <v>No</v>
      </c>
      <c r="N814" s="31" t="str">
        <f aca="false">Table1[[#This Row],[Club]]&amp;":"&amp;Table1[[#Headers],[Male]]</f>
        <v>:Male</v>
      </c>
    </row>
    <row r="815" customFormat="false" ht="15" hidden="false" customHeight="false" outlineLevel="0" collapsed="false">
      <c r="A815" s="22" t="n">
        <v>814</v>
      </c>
      <c r="B815" s="22" t="str">
        <f aca="false">IFERROR(VLOOKUP($A$1&amp;":"&amp;A815,'Finish order'!C:K,6,FALSE()),"")</f>
        <v/>
      </c>
      <c r="C815" s="22" t="str">
        <f aca="false">IFERROR(VLOOKUP(A$1&amp;":"&amp;A815,'Finish order'!$C:$K,9,FALSE()),"")</f>
        <v/>
      </c>
      <c r="D815" s="22" t="str">
        <f aca="false">IFERROR(VLOOKUP(A$1&amp;":"&amp;A815,'Finish order'!$C:$K,7,FALSE()),"")</f>
        <v/>
      </c>
      <c r="E815" s="30" t="str">
        <f aca="false">IFERROR(VLOOKUP($A$1&amp;":"&amp;A815,'Finish order'!C:K,5,FALSE()),"")</f>
        <v/>
      </c>
      <c r="F815" s="22" t="str">
        <f aca="false">IFERROR(VLOOKUP($A$1&amp;":"&amp;A815,'Finish order'!C:K,4,FALSE()),"")</f>
        <v/>
      </c>
      <c r="G815" s="22" t="str">
        <f aca="false" t="array" ref="G815:G815">IFERROR(SMALL(IF($D$2:$D1724=D815,$A$2:$A$911*1.001),1),"")</f>
        <v/>
      </c>
      <c r="H815" s="22" t="str">
        <f aca="false" t="array" ref="H815:H815">IFERROR(SMALL(IF($D$2:$D1724=D815,$A$2:$A$911*1.0001),2),"")</f>
        <v/>
      </c>
      <c r="I815" s="22" t="str">
        <f aca="false" t="array" ref="I815:I815">IFERROR(SMALL(IF($D$2:$D1724=D815,$A$2:$A$911*1.00001),3),"")</f>
        <v/>
      </c>
      <c r="J815" s="22" t="str">
        <f aca="false" t="array" ref="J815:J815">IFERROR(SMALL(IF($D$2:$D1724=D815,$A$2:$A$911*1.000001),4),"")</f>
        <v/>
      </c>
      <c r="K815" s="31" t="str">
        <f aca="false">IF(A815&lt;&gt;"", IF(COUNT(G815:J815)=4, SUM(G815:J815), "No"), "")</f>
        <v>No</v>
      </c>
      <c r="L815" s="31" t="str">
        <f aca="false">IF(A815&lt;&gt;"", IF(COUNT(G815:I815)=3, SUM(G815:I815), "No"), "")</f>
        <v>No</v>
      </c>
      <c r="M815" s="31" t="str">
        <f aca="false">IF(A815&lt;&gt;"", IF(COUNT(G815:H815)=2, SUM(G815:H815), "No"), "")</f>
        <v>No</v>
      </c>
      <c r="N815" s="31" t="str">
        <f aca="false">Table1[[#This Row],[Club]]&amp;":"&amp;Table1[[#Headers],[Male]]</f>
        <v>:Male</v>
      </c>
    </row>
    <row r="816" customFormat="false" ht="15" hidden="false" customHeight="false" outlineLevel="0" collapsed="false">
      <c r="A816" s="22" t="n">
        <v>815</v>
      </c>
      <c r="B816" s="22" t="str">
        <f aca="false">IFERROR(VLOOKUP($A$1&amp;":"&amp;A816,'Finish order'!C:K,6,FALSE()),"")</f>
        <v/>
      </c>
      <c r="C816" s="22" t="str">
        <f aca="false">IFERROR(VLOOKUP(A$1&amp;":"&amp;A816,'Finish order'!$C:$K,9,FALSE()),"")</f>
        <v/>
      </c>
      <c r="D816" s="22" t="str">
        <f aca="false">IFERROR(VLOOKUP(A$1&amp;":"&amp;A816,'Finish order'!$C:$K,7,FALSE()),"")</f>
        <v/>
      </c>
      <c r="E816" s="30" t="str">
        <f aca="false">IFERROR(VLOOKUP($A$1&amp;":"&amp;A816,'Finish order'!C:K,5,FALSE()),"")</f>
        <v/>
      </c>
      <c r="F816" s="22" t="str">
        <f aca="false">IFERROR(VLOOKUP($A$1&amp;":"&amp;A816,'Finish order'!C:K,4,FALSE()),"")</f>
        <v/>
      </c>
      <c r="G816" s="22" t="str">
        <f aca="false" t="array" ref="G816:G816">IFERROR(SMALL(IF($D$2:$D1725=D816,$A$2:$A$911*1.001),1),"")</f>
        <v/>
      </c>
      <c r="H816" s="22" t="str">
        <f aca="false" t="array" ref="H816:H816">IFERROR(SMALL(IF($D$2:$D1725=D816,$A$2:$A$911*1.0001),2),"")</f>
        <v/>
      </c>
      <c r="I816" s="22" t="str">
        <f aca="false" t="array" ref="I816:I816">IFERROR(SMALL(IF($D$2:$D1725=D816,$A$2:$A$911*1.00001),3),"")</f>
        <v/>
      </c>
      <c r="J816" s="22" t="str">
        <f aca="false" t="array" ref="J816:J816">IFERROR(SMALL(IF($D$2:$D1725=D816,$A$2:$A$911*1.000001),4),"")</f>
        <v/>
      </c>
      <c r="K816" s="31" t="str">
        <f aca="false">IF(A816&lt;&gt;"", IF(COUNT(G816:J816)=4, SUM(G816:J816), "No"), "")</f>
        <v>No</v>
      </c>
      <c r="L816" s="31" t="str">
        <f aca="false">IF(A816&lt;&gt;"", IF(COUNT(G816:I816)=3, SUM(G816:I816), "No"), "")</f>
        <v>No</v>
      </c>
      <c r="M816" s="31" t="str">
        <f aca="false">IF(A816&lt;&gt;"", IF(COUNT(G816:H816)=2, SUM(G816:H816), "No"), "")</f>
        <v>No</v>
      </c>
      <c r="N816" s="31" t="str">
        <f aca="false">Table1[[#This Row],[Club]]&amp;":"&amp;Table1[[#Headers],[Male]]</f>
        <v>:Male</v>
      </c>
    </row>
    <row r="817" customFormat="false" ht="15" hidden="false" customHeight="false" outlineLevel="0" collapsed="false">
      <c r="A817" s="22" t="n">
        <v>816</v>
      </c>
      <c r="B817" s="22" t="str">
        <f aca="false">IFERROR(VLOOKUP($A$1&amp;":"&amp;A817,'Finish order'!C:K,6,FALSE()),"")</f>
        <v/>
      </c>
      <c r="C817" s="22" t="str">
        <f aca="false">IFERROR(VLOOKUP(A$1&amp;":"&amp;A817,'Finish order'!$C:$K,9,FALSE()),"")</f>
        <v/>
      </c>
      <c r="D817" s="22" t="str">
        <f aca="false">IFERROR(VLOOKUP(A$1&amp;":"&amp;A817,'Finish order'!$C:$K,7,FALSE()),"")</f>
        <v/>
      </c>
      <c r="E817" s="30" t="str">
        <f aca="false">IFERROR(VLOOKUP($A$1&amp;":"&amp;A817,'Finish order'!C:K,5,FALSE()),"")</f>
        <v/>
      </c>
      <c r="F817" s="22" t="str">
        <f aca="false">IFERROR(VLOOKUP($A$1&amp;":"&amp;A817,'Finish order'!C:K,4,FALSE()),"")</f>
        <v/>
      </c>
      <c r="G817" s="22" t="str">
        <f aca="false" t="array" ref="G817:G817">IFERROR(SMALL(IF($D$2:$D1726=D817,$A$2:$A$911*1.001),1),"")</f>
        <v/>
      </c>
      <c r="H817" s="22" t="str">
        <f aca="false" t="array" ref="H817:H817">IFERROR(SMALL(IF($D$2:$D1726=D817,$A$2:$A$911*1.0001),2),"")</f>
        <v/>
      </c>
      <c r="I817" s="22" t="str">
        <f aca="false" t="array" ref="I817:I817">IFERROR(SMALL(IF($D$2:$D1726=D817,$A$2:$A$911*1.00001),3),"")</f>
        <v/>
      </c>
      <c r="J817" s="22" t="str">
        <f aca="false" t="array" ref="J817:J817">IFERROR(SMALL(IF($D$2:$D1726=D817,$A$2:$A$911*1.000001),4),"")</f>
        <v/>
      </c>
      <c r="K817" s="31" t="str">
        <f aca="false">IF(A817&lt;&gt;"", IF(COUNT(G817:J817)=4, SUM(G817:J817), "No"), "")</f>
        <v>No</v>
      </c>
      <c r="L817" s="31" t="str">
        <f aca="false">IF(A817&lt;&gt;"", IF(COUNT(G817:I817)=3, SUM(G817:I817), "No"), "")</f>
        <v>No</v>
      </c>
      <c r="M817" s="31" t="str">
        <f aca="false">IF(A817&lt;&gt;"", IF(COUNT(G817:H817)=2, SUM(G817:H817), "No"), "")</f>
        <v>No</v>
      </c>
      <c r="N817" s="31" t="str">
        <f aca="false">Table1[[#This Row],[Club]]&amp;":"&amp;Table1[[#Headers],[Male]]</f>
        <v>:Male</v>
      </c>
    </row>
    <row r="818" customFormat="false" ht="15" hidden="false" customHeight="false" outlineLevel="0" collapsed="false">
      <c r="A818" s="22" t="n">
        <v>817</v>
      </c>
      <c r="B818" s="22" t="str">
        <f aca="false">IFERROR(VLOOKUP($A$1&amp;":"&amp;A818,'Finish order'!C:K,6,FALSE()),"")</f>
        <v/>
      </c>
      <c r="C818" s="22" t="str">
        <f aca="false">IFERROR(VLOOKUP(A$1&amp;":"&amp;A818,'Finish order'!$C:$K,9,FALSE()),"")</f>
        <v/>
      </c>
      <c r="D818" s="22" t="str">
        <f aca="false">IFERROR(VLOOKUP(A$1&amp;":"&amp;A818,'Finish order'!$C:$K,7,FALSE()),"")</f>
        <v/>
      </c>
      <c r="E818" s="30" t="str">
        <f aca="false">IFERROR(VLOOKUP($A$1&amp;":"&amp;A818,'Finish order'!C:K,5,FALSE()),"")</f>
        <v/>
      </c>
      <c r="F818" s="22" t="str">
        <f aca="false">IFERROR(VLOOKUP($A$1&amp;":"&amp;A818,'Finish order'!C:K,4,FALSE()),"")</f>
        <v/>
      </c>
      <c r="G818" s="22" t="str">
        <f aca="false" t="array" ref="G818:G818">IFERROR(SMALL(IF($D$2:$D1727=D818,$A$2:$A$911*1.001),1),"")</f>
        <v/>
      </c>
      <c r="H818" s="22" t="str">
        <f aca="false" t="array" ref="H818:H818">IFERROR(SMALL(IF($D$2:$D1727=D818,$A$2:$A$911*1.0001),2),"")</f>
        <v/>
      </c>
      <c r="I818" s="22" t="str">
        <f aca="false" t="array" ref="I818:I818">IFERROR(SMALL(IF($D$2:$D1727=D818,$A$2:$A$911*1.00001),3),"")</f>
        <v/>
      </c>
      <c r="J818" s="22" t="str">
        <f aca="false" t="array" ref="J818:J818">IFERROR(SMALL(IF($D$2:$D1727=D818,$A$2:$A$911*1.000001),4),"")</f>
        <v/>
      </c>
      <c r="K818" s="31" t="str">
        <f aca="false">IF(A818&lt;&gt;"", IF(COUNT(G818:J818)=4, SUM(G818:J818), "No"), "")</f>
        <v>No</v>
      </c>
      <c r="L818" s="31" t="str">
        <f aca="false">IF(A818&lt;&gt;"", IF(COUNT(G818:I818)=3, SUM(G818:I818), "No"), "")</f>
        <v>No</v>
      </c>
      <c r="M818" s="31" t="str">
        <f aca="false">IF(A818&lt;&gt;"", IF(COUNT(G818:H818)=2, SUM(G818:H818), "No"), "")</f>
        <v>No</v>
      </c>
      <c r="N818" s="31" t="str">
        <f aca="false">Table1[[#This Row],[Club]]&amp;":"&amp;Table1[[#Headers],[Male]]</f>
        <v>:Male</v>
      </c>
    </row>
    <row r="819" customFormat="false" ht="15" hidden="false" customHeight="false" outlineLevel="0" collapsed="false">
      <c r="A819" s="22" t="n">
        <v>818</v>
      </c>
      <c r="B819" s="22" t="str">
        <f aca="false">IFERROR(VLOOKUP($A$1&amp;":"&amp;A819,'Finish order'!C:K,6,FALSE()),"")</f>
        <v/>
      </c>
      <c r="C819" s="22" t="str">
        <f aca="false">IFERROR(VLOOKUP(A$1&amp;":"&amp;A819,'Finish order'!$C:$K,9,FALSE()),"")</f>
        <v/>
      </c>
      <c r="D819" s="22" t="str">
        <f aca="false">IFERROR(VLOOKUP(A$1&amp;":"&amp;A819,'Finish order'!$C:$K,7,FALSE()),"")</f>
        <v/>
      </c>
      <c r="E819" s="30" t="str">
        <f aca="false">IFERROR(VLOOKUP($A$1&amp;":"&amp;A819,'Finish order'!C:K,5,FALSE()),"")</f>
        <v/>
      </c>
      <c r="F819" s="22" t="str">
        <f aca="false">IFERROR(VLOOKUP($A$1&amp;":"&amp;A819,'Finish order'!C:K,4,FALSE()),"")</f>
        <v/>
      </c>
      <c r="G819" s="22" t="str">
        <f aca="false" t="array" ref="G819:G819">IFERROR(SMALL(IF($D$2:$D1728=D819,$A$2:$A$911*1.001),1),"")</f>
        <v/>
      </c>
      <c r="H819" s="22" t="str">
        <f aca="false" t="array" ref="H819:H819">IFERROR(SMALL(IF($D$2:$D1728=D819,$A$2:$A$911*1.0001),2),"")</f>
        <v/>
      </c>
      <c r="I819" s="22" t="str">
        <f aca="false" t="array" ref="I819:I819">IFERROR(SMALL(IF($D$2:$D1728=D819,$A$2:$A$911*1.00001),3),"")</f>
        <v/>
      </c>
      <c r="J819" s="22" t="str">
        <f aca="false" t="array" ref="J819:J819">IFERROR(SMALL(IF($D$2:$D1728=D819,$A$2:$A$911*1.000001),4),"")</f>
        <v/>
      </c>
      <c r="K819" s="31" t="str">
        <f aca="false">IF(A819&lt;&gt;"", IF(COUNT(G819:J819)=4, SUM(G819:J819), "No"), "")</f>
        <v>No</v>
      </c>
      <c r="L819" s="31" t="str">
        <f aca="false">IF(A819&lt;&gt;"", IF(COUNT(G819:I819)=3, SUM(G819:I819), "No"), "")</f>
        <v>No</v>
      </c>
      <c r="M819" s="31" t="str">
        <f aca="false">IF(A819&lt;&gt;"", IF(COUNT(G819:H819)=2, SUM(G819:H819), "No"), "")</f>
        <v>No</v>
      </c>
      <c r="N819" s="31" t="str">
        <f aca="false">Table1[[#This Row],[Club]]&amp;":"&amp;Table1[[#Headers],[Male]]</f>
        <v>:Male</v>
      </c>
    </row>
    <row r="820" customFormat="false" ht="15" hidden="false" customHeight="false" outlineLevel="0" collapsed="false">
      <c r="A820" s="22" t="n">
        <v>819</v>
      </c>
      <c r="B820" s="22" t="str">
        <f aca="false">IFERROR(VLOOKUP($A$1&amp;":"&amp;A820,'Finish order'!C:K,6,FALSE()),"")</f>
        <v/>
      </c>
      <c r="C820" s="22" t="str">
        <f aca="false">IFERROR(VLOOKUP(A$1&amp;":"&amp;A820,'Finish order'!$C:$K,9,FALSE()),"")</f>
        <v/>
      </c>
      <c r="D820" s="22" t="str">
        <f aca="false">IFERROR(VLOOKUP(A$1&amp;":"&amp;A820,'Finish order'!$C:$K,7,FALSE()),"")</f>
        <v/>
      </c>
      <c r="E820" s="30" t="str">
        <f aca="false">IFERROR(VLOOKUP($A$1&amp;":"&amp;A820,'Finish order'!C:K,5,FALSE()),"")</f>
        <v/>
      </c>
      <c r="F820" s="22" t="str">
        <f aca="false">IFERROR(VLOOKUP($A$1&amp;":"&amp;A820,'Finish order'!C:K,4,FALSE()),"")</f>
        <v/>
      </c>
      <c r="G820" s="22" t="str">
        <f aca="false" t="array" ref="G820:G820">IFERROR(SMALL(IF($D$2:$D1729=D820,$A$2:$A$911*1.001),1),"")</f>
        <v/>
      </c>
      <c r="H820" s="22" t="str">
        <f aca="false" t="array" ref="H820:H820">IFERROR(SMALL(IF($D$2:$D1729=D820,$A$2:$A$911*1.0001),2),"")</f>
        <v/>
      </c>
      <c r="I820" s="22" t="str">
        <f aca="false" t="array" ref="I820:I820">IFERROR(SMALL(IF($D$2:$D1729=D820,$A$2:$A$911*1.00001),3),"")</f>
        <v/>
      </c>
      <c r="J820" s="22" t="str">
        <f aca="false" t="array" ref="J820:J820">IFERROR(SMALL(IF($D$2:$D1729=D820,$A$2:$A$911*1.000001),4),"")</f>
        <v/>
      </c>
      <c r="K820" s="31" t="str">
        <f aca="false">IF(A820&lt;&gt;"", IF(COUNT(G820:J820)=4, SUM(G820:J820), "No"), "")</f>
        <v>No</v>
      </c>
      <c r="L820" s="31" t="str">
        <f aca="false">IF(A820&lt;&gt;"", IF(COUNT(G820:I820)=3, SUM(G820:I820), "No"), "")</f>
        <v>No</v>
      </c>
      <c r="M820" s="31" t="str">
        <f aca="false">IF(A820&lt;&gt;"", IF(COUNT(G820:H820)=2, SUM(G820:H820), "No"), "")</f>
        <v>No</v>
      </c>
      <c r="N820" s="31" t="str">
        <f aca="false">Table1[[#This Row],[Club]]&amp;":"&amp;Table1[[#Headers],[Male]]</f>
        <v>:Male</v>
      </c>
    </row>
    <row r="821" customFormat="false" ht="15" hidden="false" customHeight="false" outlineLevel="0" collapsed="false">
      <c r="A821" s="22" t="n">
        <v>820</v>
      </c>
      <c r="B821" s="22" t="str">
        <f aca="false">IFERROR(VLOOKUP($A$1&amp;":"&amp;A821,'Finish order'!C:K,6,FALSE()),"")</f>
        <v/>
      </c>
      <c r="C821" s="22" t="str">
        <f aca="false">IFERROR(VLOOKUP(A$1&amp;":"&amp;A821,'Finish order'!$C:$K,9,FALSE()),"")</f>
        <v/>
      </c>
      <c r="D821" s="22" t="str">
        <f aca="false">IFERROR(VLOOKUP(A$1&amp;":"&amp;A821,'Finish order'!$C:$K,7,FALSE()),"")</f>
        <v/>
      </c>
      <c r="E821" s="30" t="str">
        <f aca="false">IFERROR(VLOOKUP($A$1&amp;":"&amp;A821,'Finish order'!C:K,5,FALSE()),"")</f>
        <v/>
      </c>
      <c r="F821" s="22" t="str">
        <f aca="false">IFERROR(VLOOKUP($A$1&amp;":"&amp;A821,'Finish order'!C:K,4,FALSE()),"")</f>
        <v/>
      </c>
      <c r="G821" s="22" t="str">
        <f aca="false" t="array" ref="G821:G821">IFERROR(SMALL(IF($D$2:$D1730=D821,$A$2:$A$911*1.001),1),"")</f>
        <v/>
      </c>
      <c r="H821" s="22" t="str">
        <f aca="false" t="array" ref="H821:H821">IFERROR(SMALL(IF($D$2:$D1730=D821,$A$2:$A$911*1.0001),2),"")</f>
        <v/>
      </c>
      <c r="I821" s="22" t="str">
        <f aca="false" t="array" ref="I821:I821">IFERROR(SMALL(IF($D$2:$D1730=D821,$A$2:$A$911*1.00001),3),"")</f>
        <v/>
      </c>
      <c r="J821" s="22" t="str">
        <f aca="false" t="array" ref="J821:J821">IFERROR(SMALL(IF($D$2:$D1730=D821,$A$2:$A$911*1.000001),4),"")</f>
        <v/>
      </c>
      <c r="K821" s="31" t="str">
        <f aca="false">IF(A821&lt;&gt;"", IF(COUNT(G821:J821)=4, SUM(G821:J821), "No"), "")</f>
        <v>No</v>
      </c>
      <c r="L821" s="31" t="str">
        <f aca="false">IF(A821&lt;&gt;"", IF(COUNT(G821:I821)=3, SUM(G821:I821), "No"), "")</f>
        <v>No</v>
      </c>
      <c r="M821" s="31" t="str">
        <f aca="false">IF(A821&lt;&gt;"", IF(COUNT(G821:H821)=2, SUM(G821:H821), "No"), "")</f>
        <v>No</v>
      </c>
      <c r="N821" s="31" t="str">
        <f aca="false">Table1[[#This Row],[Club]]&amp;":"&amp;Table1[[#Headers],[Male]]</f>
        <v>:Male</v>
      </c>
    </row>
    <row r="822" customFormat="false" ht="15" hidden="false" customHeight="false" outlineLevel="0" collapsed="false">
      <c r="A822" s="22" t="n">
        <v>821</v>
      </c>
      <c r="B822" s="22" t="str">
        <f aca="false">IFERROR(VLOOKUP($A$1&amp;":"&amp;A822,'Finish order'!C:K,6,FALSE()),"")</f>
        <v/>
      </c>
      <c r="C822" s="22" t="str">
        <f aca="false">IFERROR(VLOOKUP(A$1&amp;":"&amp;A822,'Finish order'!$C:$K,9,FALSE()),"")</f>
        <v/>
      </c>
      <c r="D822" s="22" t="str">
        <f aca="false">IFERROR(VLOOKUP(A$1&amp;":"&amp;A822,'Finish order'!$C:$K,7,FALSE()),"")</f>
        <v/>
      </c>
      <c r="E822" s="30" t="str">
        <f aca="false">IFERROR(VLOOKUP($A$1&amp;":"&amp;A822,'Finish order'!C:K,5,FALSE()),"")</f>
        <v/>
      </c>
      <c r="F822" s="22" t="str">
        <f aca="false">IFERROR(VLOOKUP($A$1&amp;":"&amp;A822,'Finish order'!C:K,4,FALSE()),"")</f>
        <v/>
      </c>
      <c r="G822" s="22" t="str">
        <f aca="false" t="array" ref="G822:G822">IFERROR(SMALL(IF($D$2:$D1731=D822,$A$2:$A$911*1.001),1),"")</f>
        <v/>
      </c>
      <c r="H822" s="22" t="str">
        <f aca="false" t="array" ref="H822:H822">IFERROR(SMALL(IF($D$2:$D1731=D822,$A$2:$A$911*1.0001),2),"")</f>
        <v/>
      </c>
      <c r="I822" s="22" t="str">
        <f aca="false" t="array" ref="I822:I822">IFERROR(SMALL(IF($D$2:$D1731=D822,$A$2:$A$911*1.00001),3),"")</f>
        <v/>
      </c>
      <c r="J822" s="22" t="str">
        <f aca="false" t="array" ref="J822:J822">IFERROR(SMALL(IF($D$2:$D1731=D822,$A$2:$A$911*1.000001),4),"")</f>
        <v/>
      </c>
      <c r="K822" s="31" t="str">
        <f aca="false">IF(A822&lt;&gt;"", IF(COUNT(G822:J822)=4, SUM(G822:J822), "No"), "")</f>
        <v>No</v>
      </c>
      <c r="L822" s="31" t="str">
        <f aca="false">IF(A822&lt;&gt;"", IF(COUNT(G822:I822)=3, SUM(G822:I822), "No"), "")</f>
        <v>No</v>
      </c>
      <c r="M822" s="31" t="str">
        <f aca="false">IF(A822&lt;&gt;"", IF(COUNT(G822:H822)=2, SUM(G822:H822), "No"), "")</f>
        <v>No</v>
      </c>
      <c r="N822" s="31" t="str">
        <f aca="false">Table1[[#This Row],[Club]]&amp;":"&amp;Table1[[#Headers],[Male]]</f>
        <v>:Male</v>
      </c>
    </row>
    <row r="823" customFormat="false" ht="15" hidden="false" customHeight="false" outlineLevel="0" collapsed="false">
      <c r="A823" s="22" t="n">
        <v>822</v>
      </c>
      <c r="B823" s="22" t="str">
        <f aca="false">IFERROR(VLOOKUP($A$1&amp;":"&amp;A823,'Finish order'!C:K,6,FALSE()),"")</f>
        <v/>
      </c>
      <c r="C823" s="22" t="str">
        <f aca="false">IFERROR(VLOOKUP(A$1&amp;":"&amp;A823,'Finish order'!$C:$K,9,FALSE()),"")</f>
        <v/>
      </c>
      <c r="D823" s="22" t="str">
        <f aca="false">IFERROR(VLOOKUP(A$1&amp;":"&amp;A823,'Finish order'!$C:$K,7,FALSE()),"")</f>
        <v/>
      </c>
      <c r="E823" s="30" t="str">
        <f aca="false">IFERROR(VLOOKUP($A$1&amp;":"&amp;A823,'Finish order'!C:K,5,FALSE()),"")</f>
        <v/>
      </c>
      <c r="F823" s="22" t="str">
        <f aca="false">IFERROR(VLOOKUP($A$1&amp;":"&amp;A823,'Finish order'!C:K,4,FALSE()),"")</f>
        <v/>
      </c>
      <c r="G823" s="22" t="str">
        <f aca="false" t="array" ref="G823:G823">IFERROR(SMALL(IF($D$2:$D1732=D823,$A$2:$A$911*1.001),1),"")</f>
        <v/>
      </c>
      <c r="H823" s="22" t="str">
        <f aca="false" t="array" ref="H823:H823">IFERROR(SMALL(IF($D$2:$D1732=D823,$A$2:$A$911*1.0001),2),"")</f>
        <v/>
      </c>
      <c r="I823" s="22" t="str">
        <f aca="false" t="array" ref="I823:I823">IFERROR(SMALL(IF($D$2:$D1732=D823,$A$2:$A$911*1.00001),3),"")</f>
        <v/>
      </c>
      <c r="J823" s="22" t="str">
        <f aca="false" t="array" ref="J823:J823">IFERROR(SMALL(IF($D$2:$D1732=D823,$A$2:$A$911*1.000001),4),"")</f>
        <v/>
      </c>
      <c r="K823" s="31" t="str">
        <f aca="false">IF(A823&lt;&gt;"", IF(COUNT(G823:J823)=4, SUM(G823:J823), "No"), "")</f>
        <v>No</v>
      </c>
      <c r="L823" s="31" t="str">
        <f aca="false">IF(A823&lt;&gt;"", IF(COUNT(G823:I823)=3, SUM(G823:I823), "No"), "")</f>
        <v>No</v>
      </c>
      <c r="M823" s="31" t="str">
        <f aca="false">IF(A823&lt;&gt;"", IF(COUNT(G823:H823)=2, SUM(G823:H823), "No"), "")</f>
        <v>No</v>
      </c>
      <c r="N823" s="31" t="str">
        <f aca="false">Table1[[#This Row],[Club]]&amp;":"&amp;Table1[[#Headers],[Male]]</f>
        <v>:Male</v>
      </c>
    </row>
    <row r="824" customFormat="false" ht="15" hidden="false" customHeight="false" outlineLevel="0" collapsed="false">
      <c r="A824" s="22" t="n">
        <v>823</v>
      </c>
      <c r="B824" s="22" t="str">
        <f aca="false">IFERROR(VLOOKUP($A$1&amp;":"&amp;A824,'Finish order'!C:K,6,FALSE()),"")</f>
        <v/>
      </c>
      <c r="C824" s="22" t="str">
        <f aca="false">IFERROR(VLOOKUP(A$1&amp;":"&amp;A824,'Finish order'!$C:$K,9,FALSE()),"")</f>
        <v/>
      </c>
      <c r="D824" s="22" t="str">
        <f aca="false">IFERROR(VLOOKUP(A$1&amp;":"&amp;A824,'Finish order'!$C:$K,7,FALSE()),"")</f>
        <v/>
      </c>
      <c r="E824" s="30" t="str">
        <f aca="false">IFERROR(VLOOKUP($A$1&amp;":"&amp;A824,'Finish order'!C:K,5,FALSE()),"")</f>
        <v/>
      </c>
      <c r="F824" s="22" t="str">
        <f aca="false">IFERROR(VLOOKUP($A$1&amp;":"&amp;A824,'Finish order'!C:K,4,FALSE()),"")</f>
        <v/>
      </c>
      <c r="G824" s="22" t="str">
        <f aca="false" t="array" ref="G824:G824">IFERROR(SMALL(IF($D$2:$D1733=D824,$A$2:$A$911*1.001),1),"")</f>
        <v/>
      </c>
      <c r="H824" s="22" t="str">
        <f aca="false" t="array" ref="H824:H824">IFERROR(SMALL(IF($D$2:$D1733=D824,$A$2:$A$911*1.0001),2),"")</f>
        <v/>
      </c>
      <c r="I824" s="22" t="str">
        <f aca="false" t="array" ref="I824:I824">IFERROR(SMALL(IF($D$2:$D1733=D824,$A$2:$A$911*1.00001),3),"")</f>
        <v/>
      </c>
      <c r="J824" s="22" t="str">
        <f aca="false" t="array" ref="J824:J824">IFERROR(SMALL(IF($D$2:$D1733=D824,$A$2:$A$911*1.000001),4),"")</f>
        <v/>
      </c>
      <c r="K824" s="31" t="str">
        <f aca="false">IF(A824&lt;&gt;"", IF(COUNT(G824:J824)=4, SUM(G824:J824), "No"), "")</f>
        <v>No</v>
      </c>
      <c r="L824" s="31" t="str">
        <f aca="false">IF(A824&lt;&gt;"", IF(COUNT(G824:I824)=3, SUM(G824:I824), "No"), "")</f>
        <v>No</v>
      </c>
      <c r="M824" s="31" t="str">
        <f aca="false">IF(A824&lt;&gt;"", IF(COUNT(G824:H824)=2, SUM(G824:H824), "No"), "")</f>
        <v>No</v>
      </c>
      <c r="N824" s="31" t="str">
        <f aca="false">Table1[[#This Row],[Club]]&amp;":"&amp;Table1[[#Headers],[Male]]</f>
        <v>:Male</v>
      </c>
    </row>
    <row r="825" customFormat="false" ht="15" hidden="false" customHeight="false" outlineLevel="0" collapsed="false">
      <c r="A825" s="22" t="n">
        <v>824</v>
      </c>
      <c r="B825" s="22" t="str">
        <f aca="false">IFERROR(VLOOKUP($A$1&amp;":"&amp;A825,'Finish order'!C:K,6,FALSE()),"")</f>
        <v/>
      </c>
      <c r="C825" s="22" t="str">
        <f aca="false">IFERROR(VLOOKUP(A$1&amp;":"&amp;A825,'Finish order'!$C:$K,9,FALSE()),"")</f>
        <v/>
      </c>
      <c r="D825" s="22" t="str">
        <f aca="false">IFERROR(VLOOKUP(A$1&amp;":"&amp;A825,'Finish order'!$C:$K,7,FALSE()),"")</f>
        <v/>
      </c>
      <c r="E825" s="30" t="str">
        <f aca="false">IFERROR(VLOOKUP($A$1&amp;":"&amp;A825,'Finish order'!C:K,5,FALSE()),"")</f>
        <v/>
      </c>
      <c r="F825" s="22" t="str">
        <f aca="false">IFERROR(VLOOKUP($A$1&amp;":"&amp;A825,'Finish order'!C:K,4,FALSE()),"")</f>
        <v/>
      </c>
      <c r="G825" s="22" t="str">
        <f aca="false" t="array" ref="G825:G825">IFERROR(SMALL(IF($D$2:$D1734=D825,$A$2:$A$911*1.001),1),"")</f>
        <v/>
      </c>
      <c r="H825" s="22" t="str">
        <f aca="false" t="array" ref="H825:H825">IFERROR(SMALL(IF($D$2:$D1734=D825,$A$2:$A$911*1.0001),2),"")</f>
        <v/>
      </c>
      <c r="I825" s="22" t="str">
        <f aca="false" t="array" ref="I825:I825">IFERROR(SMALL(IF($D$2:$D1734=D825,$A$2:$A$911*1.00001),3),"")</f>
        <v/>
      </c>
      <c r="J825" s="22" t="str">
        <f aca="false" t="array" ref="J825:J825">IFERROR(SMALL(IF($D$2:$D1734=D825,$A$2:$A$911*1.000001),4),"")</f>
        <v/>
      </c>
      <c r="K825" s="31" t="str">
        <f aca="false">IF(A825&lt;&gt;"", IF(COUNT(G825:J825)=4, SUM(G825:J825), "No"), "")</f>
        <v>No</v>
      </c>
      <c r="L825" s="31" t="str">
        <f aca="false">IF(A825&lt;&gt;"", IF(COUNT(G825:I825)=3, SUM(G825:I825), "No"), "")</f>
        <v>No</v>
      </c>
      <c r="M825" s="31" t="str">
        <f aca="false">IF(A825&lt;&gt;"", IF(COUNT(G825:H825)=2, SUM(G825:H825), "No"), "")</f>
        <v>No</v>
      </c>
      <c r="N825" s="31" t="str">
        <f aca="false">Table1[[#This Row],[Club]]&amp;":"&amp;Table1[[#Headers],[Male]]</f>
        <v>:Male</v>
      </c>
    </row>
    <row r="826" customFormat="false" ht="15" hidden="false" customHeight="false" outlineLevel="0" collapsed="false">
      <c r="A826" s="22" t="n">
        <v>825</v>
      </c>
      <c r="B826" s="22" t="str">
        <f aca="false">IFERROR(VLOOKUP($A$1&amp;":"&amp;A826,'Finish order'!C:K,6,FALSE()),"")</f>
        <v/>
      </c>
      <c r="C826" s="22" t="str">
        <f aca="false">IFERROR(VLOOKUP(A$1&amp;":"&amp;A826,'Finish order'!$C:$K,9,FALSE()),"")</f>
        <v/>
      </c>
      <c r="D826" s="22" t="str">
        <f aca="false">IFERROR(VLOOKUP(A$1&amp;":"&amp;A826,'Finish order'!$C:$K,7,FALSE()),"")</f>
        <v/>
      </c>
      <c r="E826" s="30" t="str">
        <f aca="false">IFERROR(VLOOKUP($A$1&amp;":"&amp;A826,'Finish order'!C:K,5,FALSE()),"")</f>
        <v/>
      </c>
      <c r="F826" s="22" t="str">
        <f aca="false">IFERROR(VLOOKUP($A$1&amp;":"&amp;A826,'Finish order'!C:K,4,FALSE()),"")</f>
        <v/>
      </c>
      <c r="G826" s="22" t="str">
        <f aca="false" t="array" ref="G826:G826">IFERROR(SMALL(IF($D$2:$D1735=D826,$A$2:$A$911*1.001),1),"")</f>
        <v/>
      </c>
      <c r="H826" s="22" t="str">
        <f aca="false" t="array" ref="H826:H826">IFERROR(SMALL(IF($D$2:$D1735=D826,$A$2:$A$911*1.0001),2),"")</f>
        <v/>
      </c>
      <c r="I826" s="22" t="str">
        <f aca="false" t="array" ref="I826:I826">IFERROR(SMALL(IF($D$2:$D1735=D826,$A$2:$A$911*1.00001),3),"")</f>
        <v/>
      </c>
      <c r="J826" s="22" t="str">
        <f aca="false" t="array" ref="J826:J826">IFERROR(SMALL(IF($D$2:$D1735=D826,$A$2:$A$911*1.000001),4),"")</f>
        <v/>
      </c>
      <c r="K826" s="31" t="str">
        <f aca="false">IF(A826&lt;&gt;"", IF(COUNT(G826:J826)=4, SUM(G826:J826), "No"), "")</f>
        <v>No</v>
      </c>
      <c r="L826" s="31" t="str">
        <f aca="false">IF(A826&lt;&gt;"", IF(COUNT(G826:I826)=3, SUM(G826:I826), "No"), "")</f>
        <v>No</v>
      </c>
      <c r="M826" s="31" t="str">
        <f aca="false">IF(A826&lt;&gt;"", IF(COUNT(G826:H826)=2, SUM(G826:H826), "No"), "")</f>
        <v>No</v>
      </c>
      <c r="N826" s="31" t="str">
        <f aca="false">Table1[[#This Row],[Club]]&amp;":"&amp;Table1[[#Headers],[Male]]</f>
        <v>:Male</v>
      </c>
    </row>
    <row r="827" customFormat="false" ht="15" hidden="false" customHeight="false" outlineLevel="0" collapsed="false">
      <c r="A827" s="22" t="n">
        <v>826</v>
      </c>
      <c r="B827" s="22" t="str">
        <f aca="false">IFERROR(VLOOKUP($A$1&amp;":"&amp;A827,'Finish order'!C:K,6,FALSE()),"")</f>
        <v/>
      </c>
      <c r="C827" s="22" t="str">
        <f aca="false">IFERROR(VLOOKUP(A$1&amp;":"&amp;A827,'Finish order'!$C:$K,9,FALSE()),"")</f>
        <v/>
      </c>
      <c r="D827" s="22" t="str">
        <f aca="false">IFERROR(VLOOKUP(A$1&amp;":"&amp;A827,'Finish order'!$C:$K,7,FALSE()),"")</f>
        <v/>
      </c>
      <c r="E827" s="30" t="str">
        <f aca="false">IFERROR(VLOOKUP($A$1&amp;":"&amp;A827,'Finish order'!C:K,5,FALSE()),"")</f>
        <v/>
      </c>
      <c r="F827" s="22" t="str">
        <f aca="false">IFERROR(VLOOKUP($A$1&amp;":"&amp;A827,'Finish order'!C:K,4,FALSE()),"")</f>
        <v/>
      </c>
      <c r="G827" s="22" t="str">
        <f aca="false" t="array" ref="G827:G827">IFERROR(SMALL(IF($D$2:$D1736=D827,$A$2:$A$911*1.001),1),"")</f>
        <v/>
      </c>
      <c r="H827" s="22" t="str">
        <f aca="false" t="array" ref="H827:H827">IFERROR(SMALL(IF($D$2:$D1736=D827,$A$2:$A$911*1.0001),2),"")</f>
        <v/>
      </c>
      <c r="I827" s="22" t="str">
        <f aca="false" t="array" ref="I827:I827">IFERROR(SMALL(IF($D$2:$D1736=D827,$A$2:$A$911*1.00001),3),"")</f>
        <v/>
      </c>
      <c r="J827" s="22" t="str">
        <f aca="false" t="array" ref="J827:J827">IFERROR(SMALL(IF($D$2:$D1736=D827,$A$2:$A$911*1.000001),4),"")</f>
        <v/>
      </c>
      <c r="K827" s="31" t="str">
        <f aca="false">IF(A827&lt;&gt;"", IF(COUNT(G827:J827)=4, SUM(G827:J827), "No"), "")</f>
        <v>No</v>
      </c>
      <c r="L827" s="31" t="str">
        <f aca="false">IF(A827&lt;&gt;"", IF(COUNT(G827:I827)=3, SUM(G827:I827), "No"), "")</f>
        <v>No</v>
      </c>
      <c r="M827" s="31" t="str">
        <f aca="false">IF(A827&lt;&gt;"", IF(COUNT(G827:H827)=2, SUM(G827:H827), "No"), "")</f>
        <v>No</v>
      </c>
      <c r="N827" s="31" t="str">
        <f aca="false">Table1[[#This Row],[Club]]&amp;":"&amp;Table1[[#Headers],[Male]]</f>
        <v>:Male</v>
      </c>
    </row>
    <row r="828" customFormat="false" ht="15" hidden="false" customHeight="false" outlineLevel="0" collapsed="false">
      <c r="A828" s="22" t="n">
        <v>827</v>
      </c>
      <c r="B828" s="22" t="str">
        <f aca="false">IFERROR(VLOOKUP($A$1&amp;":"&amp;A828,'Finish order'!C:K,6,FALSE()),"")</f>
        <v/>
      </c>
      <c r="C828" s="22" t="str">
        <f aca="false">IFERROR(VLOOKUP(A$1&amp;":"&amp;A828,'Finish order'!$C:$K,9,FALSE()),"")</f>
        <v/>
      </c>
      <c r="D828" s="22" t="str">
        <f aca="false">IFERROR(VLOOKUP(A$1&amp;":"&amp;A828,'Finish order'!$C:$K,7,FALSE()),"")</f>
        <v/>
      </c>
      <c r="E828" s="30" t="str">
        <f aca="false">IFERROR(VLOOKUP($A$1&amp;":"&amp;A828,'Finish order'!C:K,5,FALSE()),"")</f>
        <v/>
      </c>
      <c r="F828" s="22" t="str">
        <f aca="false">IFERROR(VLOOKUP($A$1&amp;":"&amp;A828,'Finish order'!C:K,4,FALSE()),"")</f>
        <v/>
      </c>
      <c r="G828" s="22" t="str">
        <f aca="false" t="array" ref="G828:G828">IFERROR(SMALL(IF($D$2:$D1737=D828,$A$2:$A$911*1.001),1),"")</f>
        <v/>
      </c>
      <c r="H828" s="22" t="str">
        <f aca="false" t="array" ref="H828:H828">IFERROR(SMALL(IF($D$2:$D1737=D828,$A$2:$A$911*1.0001),2),"")</f>
        <v/>
      </c>
      <c r="I828" s="22" t="str">
        <f aca="false" t="array" ref="I828:I828">IFERROR(SMALL(IF($D$2:$D1737=D828,$A$2:$A$911*1.00001),3),"")</f>
        <v/>
      </c>
      <c r="J828" s="22" t="str">
        <f aca="false" t="array" ref="J828:J828">IFERROR(SMALL(IF($D$2:$D1737=D828,$A$2:$A$911*1.000001),4),"")</f>
        <v/>
      </c>
      <c r="K828" s="31" t="str">
        <f aca="false">IF(A828&lt;&gt;"", IF(COUNT(G828:J828)=4, SUM(G828:J828), "No"), "")</f>
        <v>No</v>
      </c>
      <c r="L828" s="31" t="str">
        <f aca="false">IF(A828&lt;&gt;"", IF(COUNT(G828:I828)=3, SUM(G828:I828), "No"), "")</f>
        <v>No</v>
      </c>
      <c r="M828" s="31" t="str">
        <f aca="false">IF(A828&lt;&gt;"", IF(COUNT(G828:H828)=2, SUM(G828:H828), "No"), "")</f>
        <v>No</v>
      </c>
      <c r="N828" s="31" t="str">
        <f aca="false">Table1[[#This Row],[Club]]&amp;":"&amp;Table1[[#Headers],[Male]]</f>
        <v>:Male</v>
      </c>
    </row>
    <row r="829" customFormat="false" ht="15" hidden="false" customHeight="false" outlineLevel="0" collapsed="false">
      <c r="A829" s="22" t="n">
        <v>828</v>
      </c>
      <c r="B829" s="22" t="str">
        <f aca="false">IFERROR(VLOOKUP($A$1&amp;":"&amp;A829,'Finish order'!C:K,6,FALSE()),"")</f>
        <v/>
      </c>
      <c r="C829" s="22" t="str">
        <f aca="false">IFERROR(VLOOKUP(A$1&amp;":"&amp;A829,'Finish order'!$C:$K,9,FALSE()),"")</f>
        <v/>
      </c>
      <c r="D829" s="22" t="str">
        <f aca="false">IFERROR(VLOOKUP(A$1&amp;":"&amp;A829,'Finish order'!$C:$K,7,FALSE()),"")</f>
        <v/>
      </c>
      <c r="E829" s="30" t="str">
        <f aca="false">IFERROR(VLOOKUP($A$1&amp;":"&amp;A829,'Finish order'!C:K,5,FALSE()),"")</f>
        <v/>
      </c>
      <c r="F829" s="22" t="str">
        <f aca="false">IFERROR(VLOOKUP($A$1&amp;":"&amp;A829,'Finish order'!C:K,4,FALSE()),"")</f>
        <v/>
      </c>
      <c r="G829" s="22" t="str">
        <f aca="false" t="array" ref="G829:G829">IFERROR(SMALL(IF($D$2:$D1738=D829,$A$2:$A$911*1.001),1),"")</f>
        <v/>
      </c>
      <c r="H829" s="22" t="str">
        <f aca="false" t="array" ref="H829:H829">IFERROR(SMALL(IF($D$2:$D1738=D829,$A$2:$A$911*1.0001),2),"")</f>
        <v/>
      </c>
      <c r="I829" s="22" t="str">
        <f aca="false" t="array" ref="I829:I829">IFERROR(SMALL(IF($D$2:$D1738=D829,$A$2:$A$911*1.00001),3),"")</f>
        <v/>
      </c>
      <c r="J829" s="22" t="str">
        <f aca="false" t="array" ref="J829:J829">IFERROR(SMALL(IF($D$2:$D1738=D829,$A$2:$A$911*1.000001),4),"")</f>
        <v/>
      </c>
      <c r="K829" s="31" t="str">
        <f aca="false">IF(A829&lt;&gt;"", IF(COUNT(G829:J829)=4, SUM(G829:J829), "No"), "")</f>
        <v>No</v>
      </c>
      <c r="L829" s="31" t="str">
        <f aca="false">IF(A829&lt;&gt;"", IF(COUNT(G829:I829)=3, SUM(G829:I829), "No"), "")</f>
        <v>No</v>
      </c>
      <c r="M829" s="31" t="str">
        <f aca="false">IF(A829&lt;&gt;"", IF(COUNT(G829:H829)=2, SUM(G829:H829), "No"), "")</f>
        <v>No</v>
      </c>
      <c r="N829" s="31" t="str">
        <f aca="false">Table1[[#This Row],[Club]]&amp;":"&amp;Table1[[#Headers],[Male]]</f>
        <v>:Male</v>
      </c>
    </row>
    <row r="830" customFormat="false" ht="15" hidden="false" customHeight="false" outlineLevel="0" collapsed="false">
      <c r="A830" s="22" t="n">
        <v>829</v>
      </c>
      <c r="B830" s="22" t="str">
        <f aca="false">IFERROR(VLOOKUP($A$1&amp;":"&amp;A830,'Finish order'!C:K,6,FALSE()),"")</f>
        <v/>
      </c>
      <c r="C830" s="22" t="str">
        <f aca="false">IFERROR(VLOOKUP(A$1&amp;":"&amp;A830,'Finish order'!$C:$K,9,FALSE()),"")</f>
        <v/>
      </c>
      <c r="D830" s="22" t="str">
        <f aca="false">IFERROR(VLOOKUP(A$1&amp;":"&amp;A830,'Finish order'!$C:$K,7,FALSE()),"")</f>
        <v/>
      </c>
      <c r="E830" s="30" t="str">
        <f aca="false">IFERROR(VLOOKUP($A$1&amp;":"&amp;A830,'Finish order'!C:K,5,FALSE()),"")</f>
        <v/>
      </c>
      <c r="F830" s="22" t="str">
        <f aca="false">IFERROR(VLOOKUP($A$1&amp;":"&amp;A830,'Finish order'!C:K,4,FALSE()),"")</f>
        <v/>
      </c>
      <c r="G830" s="22" t="str">
        <f aca="false" t="array" ref="G830:G830">IFERROR(SMALL(IF($D$2:$D1739=D830,$A$2:$A$911*1.001),1),"")</f>
        <v/>
      </c>
      <c r="H830" s="22" t="str">
        <f aca="false" t="array" ref="H830:H830">IFERROR(SMALL(IF($D$2:$D1739=D830,$A$2:$A$911*1.0001),2),"")</f>
        <v/>
      </c>
      <c r="I830" s="22" t="str">
        <f aca="false" t="array" ref="I830:I830">IFERROR(SMALL(IF($D$2:$D1739=D830,$A$2:$A$911*1.00001),3),"")</f>
        <v/>
      </c>
      <c r="J830" s="22" t="str">
        <f aca="false" t="array" ref="J830:J830">IFERROR(SMALL(IF($D$2:$D1739=D830,$A$2:$A$911*1.000001),4),"")</f>
        <v/>
      </c>
      <c r="K830" s="31" t="str">
        <f aca="false">IF(A830&lt;&gt;"", IF(COUNT(G830:J830)=4, SUM(G830:J830), "No"), "")</f>
        <v>No</v>
      </c>
      <c r="L830" s="31" t="str">
        <f aca="false">IF(A830&lt;&gt;"", IF(COUNT(G830:I830)=3, SUM(G830:I830), "No"), "")</f>
        <v>No</v>
      </c>
      <c r="M830" s="31" t="str">
        <f aca="false">IF(A830&lt;&gt;"", IF(COUNT(G830:H830)=2, SUM(G830:H830), "No"), "")</f>
        <v>No</v>
      </c>
      <c r="N830" s="31" t="str">
        <f aca="false">Table1[[#This Row],[Club]]&amp;":"&amp;Table1[[#Headers],[Male]]</f>
        <v>:Male</v>
      </c>
    </row>
    <row r="831" customFormat="false" ht="15" hidden="false" customHeight="false" outlineLevel="0" collapsed="false">
      <c r="A831" s="22" t="n">
        <v>830</v>
      </c>
      <c r="B831" s="22" t="str">
        <f aca="false">IFERROR(VLOOKUP($A$1&amp;":"&amp;A831,'Finish order'!C:K,6,FALSE()),"")</f>
        <v/>
      </c>
      <c r="C831" s="22" t="str">
        <f aca="false">IFERROR(VLOOKUP(A$1&amp;":"&amp;A831,'Finish order'!$C:$K,9,FALSE()),"")</f>
        <v/>
      </c>
      <c r="D831" s="22" t="str">
        <f aca="false">IFERROR(VLOOKUP(A$1&amp;":"&amp;A831,'Finish order'!$C:$K,7,FALSE()),"")</f>
        <v/>
      </c>
      <c r="E831" s="30" t="str">
        <f aca="false">IFERROR(VLOOKUP($A$1&amp;":"&amp;A831,'Finish order'!C:K,5,FALSE()),"")</f>
        <v/>
      </c>
      <c r="F831" s="22" t="str">
        <f aca="false">IFERROR(VLOOKUP($A$1&amp;":"&amp;A831,'Finish order'!C:K,4,FALSE()),"")</f>
        <v/>
      </c>
      <c r="G831" s="22" t="str">
        <f aca="false" t="array" ref="G831:G831">IFERROR(SMALL(IF($D$2:$D1740=D831,$A$2:$A$911*1.001),1),"")</f>
        <v/>
      </c>
      <c r="H831" s="22" t="str">
        <f aca="false" t="array" ref="H831:H831">IFERROR(SMALL(IF($D$2:$D1740=D831,$A$2:$A$911*1.0001),2),"")</f>
        <v/>
      </c>
      <c r="I831" s="22" t="str">
        <f aca="false" t="array" ref="I831:I831">IFERROR(SMALL(IF($D$2:$D1740=D831,$A$2:$A$911*1.00001),3),"")</f>
        <v/>
      </c>
      <c r="J831" s="22" t="str">
        <f aca="false" t="array" ref="J831:J831">IFERROR(SMALL(IF($D$2:$D1740=D831,$A$2:$A$911*1.000001),4),"")</f>
        <v/>
      </c>
      <c r="K831" s="31" t="str">
        <f aca="false">IF(A831&lt;&gt;"", IF(COUNT(G831:J831)=4, SUM(G831:J831), "No"), "")</f>
        <v>No</v>
      </c>
      <c r="L831" s="31" t="str">
        <f aca="false">IF(A831&lt;&gt;"", IF(COUNT(G831:I831)=3, SUM(G831:I831), "No"), "")</f>
        <v>No</v>
      </c>
      <c r="M831" s="31" t="str">
        <f aca="false">IF(A831&lt;&gt;"", IF(COUNT(G831:H831)=2, SUM(G831:H831), "No"), "")</f>
        <v>No</v>
      </c>
      <c r="N831" s="31" t="str">
        <f aca="false">Table1[[#This Row],[Club]]&amp;":"&amp;Table1[[#Headers],[Male]]</f>
        <v>:Male</v>
      </c>
    </row>
    <row r="832" customFormat="false" ht="15" hidden="false" customHeight="false" outlineLevel="0" collapsed="false">
      <c r="A832" s="22" t="n">
        <v>831</v>
      </c>
      <c r="B832" s="22" t="str">
        <f aca="false">IFERROR(VLOOKUP($A$1&amp;":"&amp;A832,'Finish order'!C:K,6,FALSE()),"")</f>
        <v/>
      </c>
      <c r="C832" s="22" t="str">
        <f aca="false">IFERROR(VLOOKUP(A$1&amp;":"&amp;A832,'Finish order'!$C:$K,9,FALSE()),"")</f>
        <v/>
      </c>
      <c r="D832" s="22" t="str">
        <f aca="false">IFERROR(VLOOKUP(A$1&amp;":"&amp;A832,'Finish order'!$C:$K,7,FALSE()),"")</f>
        <v/>
      </c>
      <c r="E832" s="30" t="str">
        <f aca="false">IFERROR(VLOOKUP($A$1&amp;":"&amp;A832,'Finish order'!C:K,5,FALSE()),"")</f>
        <v/>
      </c>
      <c r="F832" s="22" t="str">
        <f aca="false">IFERROR(VLOOKUP($A$1&amp;":"&amp;A832,'Finish order'!C:K,4,FALSE()),"")</f>
        <v/>
      </c>
      <c r="G832" s="22" t="str">
        <f aca="false" t="array" ref="G832:G832">IFERROR(SMALL(IF($D$2:$D1741=D832,$A$2:$A$911*1.001),1),"")</f>
        <v/>
      </c>
      <c r="H832" s="22" t="str">
        <f aca="false" t="array" ref="H832:H832">IFERROR(SMALL(IF($D$2:$D1741=D832,$A$2:$A$911*1.0001),2),"")</f>
        <v/>
      </c>
      <c r="I832" s="22" t="str">
        <f aca="false" t="array" ref="I832:I832">IFERROR(SMALL(IF($D$2:$D1741=D832,$A$2:$A$911*1.00001),3),"")</f>
        <v/>
      </c>
      <c r="J832" s="22" t="str">
        <f aca="false" t="array" ref="J832:J832">IFERROR(SMALL(IF($D$2:$D1741=D832,$A$2:$A$911*1.000001),4),"")</f>
        <v/>
      </c>
      <c r="K832" s="31" t="str">
        <f aca="false">IF(A832&lt;&gt;"", IF(COUNT(G832:J832)=4, SUM(G832:J832), "No"), "")</f>
        <v>No</v>
      </c>
      <c r="L832" s="31" t="str">
        <f aca="false">IF(A832&lt;&gt;"", IF(COUNT(G832:I832)=3, SUM(G832:I832), "No"), "")</f>
        <v>No</v>
      </c>
      <c r="M832" s="31" t="str">
        <f aca="false">IF(A832&lt;&gt;"", IF(COUNT(G832:H832)=2, SUM(G832:H832), "No"), "")</f>
        <v>No</v>
      </c>
      <c r="N832" s="31" t="str">
        <f aca="false">Table1[[#This Row],[Club]]&amp;":"&amp;Table1[[#Headers],[Male]]</f>
        <v>:Male</v>
      </c>
    </row>
    <row r="833" customFormat="false" ht="15" hidden="false" customHeight="false" outlineLevel="0" collapsed="false">
      <c r="A833" s="22" t="n">
        <v>832</v>
      </c>
      <c r="B833" s="22" t="str">
        <f aca="false">IFERROR(VLOOKUP($A$1&amp;":"&amp;A833,'Finish order'!C:K,6,FALSE()),"")</f>
        <v/>
      </c>
      <c r="C833" s="22" t="str">
        <f aca="false">IFERROR(VLOOKUP(A$1&amp;":"&amp;A833,'Finish order'!$C:$K,9,FALSE()),"")</f>
        <v/>
      </c>
      <c r="D833" s="22" t="str">
        <f aca="false">IFERROR(VLOOKUP(A$1&amp;":"&amp;A833,'Finish order'!$C:$K,7,FALSE()),"")</f>
        <v/>
      </c>
      <c r="E833" s="30" t="str">
        <f aca="false">IFERROR(VLOOKUP($A$1&amp;":"&amp;A833,'Finish order'!C:K,5,FALSE()),"")</f>
        <v/>
      </c>
      <c r="F833" s="22" t="str">
        <f aca="false">IFERROR(VLOOKUP($A$1&amp;":"&amp;A833,'Finish order'!C:K,4,FALSE()),"")</f>
        <v/>
      </c>
      <c r="G833" s="22" t="str">
        <f aca="false" t="array" ref="G833:G833">IFERROR(SMALL(IF($D$2:$D1742=D833,$A$2:$A$911*1.001),1),"")</f>
        <v/>
      </c>
      <c r="H833" s="22" t="str">
        <f aca="false" t="array" ref="H833:H833">IFERROR(SMALL(IF($D$2:$D1742=D833,$A$2:$A$911*1.0001),2),"")</f>
        <v/>
      </c>
      <c r="I833" s="22" t="str">
        <f aca="false" t="array" ref="I833:I833">IFERROR(SMALL(IF($D$2:$D1742=D833,$A$2:$A$911*1.00001),3),"")</f>
        <v/>
      </c>
      <c r="J833" s="22" t="str">
        <f aca="false" t="array" ref="J833:J833">IFERROR(SMALL(IF($D$2:$D1742=D833,$A$2:$A$911*1.000001),4),"")</f>
        <v/>
      </c>
      <c r="K833" s="31" t="str">
        <f aca="false">IF(A833&lt;&gt;"", IF(COUNT(G833:J833)=4, SUM(G833:J833), "No"), "")</f>
        <v>No</v>
      </c>
      <c r="L833" s="31" t="str">
        <f aca="false">IF(A833&lt;&gt;"", IF(COUNT(G833:I833)=3, SUM(G833:I833), "No"), "")</f>
        <v>No</v>
      </c>
      <c r="M833" s="31" t="str">
        <f aca="false">IF(A833&lt;&gt;"", IF(COUNT(G833:H833)=2, SUM(G833:H833), "No"), "")</f>
        <v>No</v>
      </c>
      <c r="N833" s="31" t="str">
        <f aca="false">Table1[[#This Row],[Club]]&amp;":"&amp;Table1[[#Headers],[Male]]</f>
        <v>:Male</v>
      </c>
    </row>
    <row r="834" customFormat="false" ht="15" hidden="false" customHeight="false" outlineLevel="0" collapsed="false">
      <c r="A834" s="22" t="n">
        <v>833</v>
      </c>
      <c r="B834" s="22" t="str">
        <f aca="false">IFERROR(VLOOKUP($A$1&amp;":"&amp;A834,'Finish order'!C:K,6,FALSE()),"")</f>
        <v/>
      </c>
      <c r="C834" s="22" t="str">
        <f aca="false">IFERROR(VLOOKUP(A$1&amp;":"&amp;A834,'Finish order'!$C:$K,9,FALSE()),"")</f>
        <v/>
      </c>
      <c r="D834" s="22" t="str">
        <f aca="false">IFERROR(VLOOKUP(A$1&amp;":"&amp;A834,'Finish order'!$C:$K,7,FALSE()),"")</f>
        <v/>
      </c>
      <c r="E834" s="30" t="str">
        <f aca="false">IFERROR(VLOOKUP($A$1&amp;":"&amp;A834,'Finish order'!C:K,5,FALSE()),"")</f>
        <v/>
      </c>
      <c r="F834" s="22" t="str">
        <f aca="false">IFERROR(VLOOKUP($A$1&amp;":"&amp;A834,'Finish order'!C:K,4,FALSE()),"")</f>
        <v/>
      </c>
      <c r="G834" s="22" t="str">
        <f aca="false" t="array" ref="G834:G834">IFERROR(SMALL(IF($D$2:$D1743=D834,$A$2:$A$911*1.001),1),"")</f>
        <v/>
      </c>
      <c r="H834" s="22" t="str">
        <f aca="false" t="array" ref="H834:H834">IFERROR(SMALL(IF($D$2:$D1743=D834,$A$2:$A$911*1.0001),2),"")</f>
        <v/>
      </c>
      <c r="I834" s="22" t="str">
        <f aca="false" t="array" ref="I834:I834">IFERROR(SMALL(IF($D$2:$D1743=D834,$A$2:$A$911*1.00001),3),"")</f>
        <v/>
      </c>
      <c r="J834" s="22" t="str">
        <f aca="false" t="array" ref="J834:J834">IFERROR(SMALL(IF($D$2:$D1743=D834,$A$2:$A$911*1.000001),4),"")</f>
        <v/>
      </c>
      <c r="K834" s="31" t="str">
        <f aca="false">IF(A834&lt;&gt;"", IF(COUNT(G834:J834)=4, SUM(G834:J834), "No"), "")</f>
        <v>No</v>
      </c>
      <c r="L834" s="31" t="str">
        <f aca="false">IF(A834&lt;&gt;"", IF(COUNT(G834:I834)=3, SUM(G834:I834), "No"), "")</f>
        <v>No</v>
      </c>
      <c r="M834" s="31" t="str">
        <f aca="false">IF(A834&lt;&gt;"", IF(COUNT(G834:H834)=2, SUM(G834:H834), "No"), "")</f>
        <v>No</v>
      </c>
      <c r="N834" s="31" t="str">
        <f aca="false">Table1[[#This Row],[Club]]&amp;":"&amp;Table1[[#Headers],[Male]]</f>
        <v>:Male</v>
      </c>
    </row>
    <row r="835" customFormat="false" ht="15" hidden="false" customHeight="false" outlineLevel="0" collapsed="false">
      <c r="A835" s="22" t="n">
        <v>834</v>
      </c>
      <c r="B835" s="22" t="str">
        <f aca="false">IFERROR(VLOOKUP($A$1&amp;":"&amp;A835,'Finish order'!C:K,6,FALSE()),"")</f>
        <v/>
      </c>
      <c r="C835" s="22" t="str">
        <f aca="false">IFERROR(VLOOKUP(A$1&amp;":"&amp;A835,'Finish order'!$C:$K,9,FALSE()),"")</f>
        <v/>
      </c>
      <c r="D835" s="22" t="str">
        <f aca="false">IFERROR(VLOOKUP(A$1&amp;":"&amp;A835,'Finish order'!$C:$K,7,FALSE()),"")</f>
        <v/>
      </c>
      <c r="E835" s="30" t="str">
        <f aca="false">IFERROR(VLOOKUP($A$1&amp;":"&amp;A835,'Finish order'!C:K,5,FALSE()),"")</f>
        <v/>
      </c>
      <c r="F835" s="22" t="str">
        <f aca="false">IFERROR(VLOOKUP($A$1&amp;":"&amp;A835,'Finish order'!C:K,4,FALSE()),"")</f>
        <v/>
      </c>
      <c r="G835" s="22" t="str">
        <f aca="false" t="array" ref="G835:G835">IFERROR(SMALL(IF($D$2:$D1744=D835,$A$2:$A$911*1.001),1),"")</f>
        <v/>
      </c>
      <c r="H835" s="22" t="str">
        <f aca="false" t="array" ref="H835:H835">IFERROR(SMALL(IF($D$2:$D1744=D835,$A$2:$A$911*1.0001),2),"")</f>
        <v/>
      </c>
      <c r="I835" s="22" t="str">
        <f aca="false" t="array" ref="I835:I835">IFERROR(SMALL(IF($D$2:$D1744=D835,$A$2:$A$911*1.00001),3),"")</f>
        <v/>
      </c>
      <c r="J835" s="22" t="str">
        <f aca="false" t="array" ref="J835:J835">IFERROR(SMALL(IF($D$2:$D1744=D835,$A$2:$A$911*1.000001),4),"")</f>
        <v/>
      </c>
      <c r="K835" s="31" t="str">
        <f aca="false">IF(A835&lt;&gt;"", IF(COUNT(G835:J835)=4, SUM(G835:J835), "No"), "")</f>
        <v>No</v>
      </c>
      <c r="L835" s="31" t="str">
        <f aca="false">IF(A835&lt;&gt;"", IF(COUNT(G835:I835)=3, SUM(G835:I835), "No"), "")</f>
        <v>No</v>
      </c>
      <c r="M835" s="31" t="str">
        <f aca="false">IF(A835&lt;&gt;"", IF(COUNT(G835:H835)=2, SUM(G835:H835), "No"), "")</f>
        <v>No</v>
      </c>
      <c r="N835" s="31" t="str">
        <f aca="false">Table1[[#This Row],[Club]]&amp;":"&amp;Table1[[#Headers],[Male]]</f>
        <v>:Male</v>
      </c>
    </row>
    <row r="836" customFormat="false" ht="15" hidden="false" customHeight="false" outlineLevel="0" collapsed="false">
      <c r="A836" s="22" t="n">
        <v>835</v>
      </c>
      <c r="B836" s="22" t="str">
        <f aca="false">IFERROR(VLOOKUP($A$1&amp;":"&amp;A836,'Finish order'!C:K,6,FALSE()),"")</f>
        <v/>
      </c>
      <c r="C836" s="22" t="str">
        <f aca="false">IFERROR(VLOOKUP(A$1&amp;":"&amp;A836,'Finish order'!$C:$K,9,FALSE()),"")</f>
        <v/>
      </c>
      <c r="D836" s="22" t="str">
        <f aca="false">IFERROR(VLOOKUP(A$1&amp;":"&amp;A836,'Finish order'!$C:$K,7,FALSE()),"")</f>
        <v/>
      </c>
      <c r="E836" s="30" t="str">
        <f aca="false">IFERROR(VLOOKUP($A$1&amp;":"&amp;A836,'Finish order'!C:K,5,FALSE()),"")</f>
        <v/>
      </c>
      <c r="F836" s="22" t="str">
        <f aca="false">IFERROR(VLOOKUP($A$1&amp;":"&amp;A836,'Finish order'!C:K,4,FALSE()),"")</f>
        <v/>
      </c>
      <c r="G836" s="22" t="str">
        <f aca="false" t="array" ref="G836:G836">IFERROR(SMALL(IF($D$2:$D1745=D836,$A$2:$A$911*1.001),1),"")</f>
        <v/>
      </c>
      <c r="H836" s="22" t="str">
        <f aca="false" t="array" ref="H836:H836">IFERROR(SMALL(IF($D$2:$D1745=D836,$A$2:$A$911*1.0001),2),"")</f>
        <v/>
      </c>
      <c r="I836" s="22" t="str">
        <f aca="false" t="array" ref="I836:I836">IFERROR(SMALL(IF($D$2:$D1745=D836,$A$2:$A$911*1.00001),3),"")</f>
        <v/>
      </c>
      <c r="J836" s="22" t="str">
        <f aca="false" t="array" ref="J836:J836">IFERROR(SMALL(IF($D$2:$D1745=D836,$A$2:$A$911*1.000001),4),"")</f>
        <v/>
      </c>
      <c r="K836" s="31" t="str">
        <f aca="false">IF(A836&lt;&gt;"", IF(COUNT(G836:J836)=4, SUM(G836:J836), "No"), "")</f>
        <v>No</v>
      </c>
      <c r="L836" s="31" t="str">
        <f aca="false">IF(A836&lt;&gt;"", IF(COUNT(G836:I836)=3, SUM(G836:I836), "No"), "")</f>
        <v>No</v>
      </c>
      <c r="M836" s="31" t="str">
        <f aca="false">IF(A836&lt;&gt;"", IF(COUNT(G836:H836)=2, SUM(G836:H836), "No"), "")</f>
        <v>No</v>
      </c>
      <c r="N836" s="31" t="str">
        <f aca="false">Table1[[#This Row],[Club]]&amp;":"&amp;Table1[[#Headers],[Male]]</f>
        <v>:Male</v>
      </c>
    </row>
    <row r="837" customFormat="false" ht="15" hidden="false" customHeight="false" outlineLevel="0" collapsed="false">
      <c r="A837" s="22" t="n">
        <v>836</v>
      </c>
      <c r="B837" s="22" t="str">
        <f aca="false">IFERROR(VLOOKUP($A$1&amp;":"&amp;A837,'Finish order'!C:K,6,FALSE()),"")</f>
        <v/>
      </c>
      <c r="C837" s="22" t="str">
        <f aca="false">IFERROR(VLOOKUP(A$1&amp;":"&amp;A837,'Finish order'!$C:$K,9,FALSE()),"")</f>
        <v/>
      </c>
      <c r="D837" s="22" t="str">
        <f aca="false">IFERROR(VLOOKUP(A$1&amp;":"&amp;A837,'Finish order'!$C:$K,7,FALSE()),"")</f>
        <v/>
      </c>
      <c r="E837" s="30" t="str">
        <f aca="false">IFERROR(VLOOKUP($A$1&amp;":"&amp;A837,'Finish order'!C:K,5,FALSE()),"")</f>
        <v/>
      </c>
      <c r="F837" s="22" t="str">
        <f aca="false">IFERROR(VLOOKUP($A$1&amp;":"&amp;A837,'Finish order'!C:K,4,FALSE()),"")</f>
        <v/>
      </c>
      <c r="G837" s="22" t="str">
        <f aca="false" t="array" ref="G837:G837">IFERROR(SMALL(IF($D$2:$D1746=D837,$A$2:$A$911*1.001),1),"")</f>
        <v/>
      </c>
      <c r="H837" s="22" t="str">
        <f aca="false" t="array" ref="H837:H837">IFERROR(SMALL(IF($D$2:$D1746=D837,$A$2:$A$911*1.0001),2),"")</f>
        <v/>
      </c>
      <c r="I837" s="22" t="str">
        <f aca="false" t="array" ref="I837:I837">IFERROR(SMALL(IF($D$2:$D1746=D837,$A$2:$A$911*1.00001),3),"")</f>
        <v/>
      </c>
      <c r="J837" s="22" t="str">
        <f aca="false" t="array" ref="J837:J837">IFERROR(SMALL(IF($D$2:$D1746=D837,$A$2:$A$911*1.000001),4),"")</f>
        <v/>
      </c>
      <c r="K837" s="31" t="str">
        <f aca="false">IF(A837&lt;&gt;"", IF(COUNT(G837:J837)=4, SUM(G837:J837), "No"), "")</f>
        <v>No</v>
      </c>
      <c r="L837" s="31" t="str">
        <f aca="false">IF(A837&lt;&gt;"", IF(COUNT(G837:I837)=3, SUM(G837:I837), "No"), "")</f>
        <v>No</v>
      </c>
      <c r="M837" s="31" t="str">
        <f aca="false">IF(A837&lt;&gt;"", IF(COUNT(G837:H837)=2, SUM(G837:H837), "No"), "")</f>
        <v>No</v>
      </c>
      <c r="N837" s="31" t="str">
        <f aca="false">Table1[[#This Row],[Club]]&amp;":"&amp;Table1[[#Headers],[Male]]</f>
        <v>:Male</v>
      </c>
    </row>
    <row r="838" customFormat="false" ht="15" hidden="false" customHeight="false" outlineLevel="0" collapsed="false">
      <c r="A838" s="22" t="n">
        <v>837</v>
      </c>
      <c r="B838" s="22" t="str">
        <f aca="false">IFERROR(VLOOKUP($A$1&amp;":"&amp;A838,'Finish order'!C:K,6,FALSE()),"")</f>
        <v/>
      </c>
      <c r="C838" s="22" t="str">
        <f aca="false">IFERROR(VLOOKUP(A$1&amp;":"&amp;A838,'Finish order'!$C:$K,9,FALSE()),"")</f>
        <v/>
      </c>
      <c r="D838" s="22" t="str">
        <f aca="false">IFERROR(VLOOKUP(A$1&amp;":"&amp;A838,'Finish order'!$C:$K,7,FALSE()),"")</f>
        <v/>
      </c>
      <c r="E838" s="30" t="str">
        <f aca="false">IFERROR(VLOOKUP($A$1&amp;":"&amp;A838,'Finish order'!C:K,5,FALSE()),"")</f>
        <v/>
      </c>
      <c r="F838" s="22" t="str">
        <f aca="false">IFERROR(VLOOKUP($A$1&amp;":"&amp;A838,'Finish order'!C:K,4,FALSE()),"")</f>
        <v/>
      </c>
      <c r="G838" s="22" t="str">
        <f aca="false" t="array" ref="G838:G838">IFERROR(SMALL(IF($D$2:$D1747=D838,$A$2:$A$911*1.001),1),"")</f>
        <v/>
      </c>
      <c r="H838" s="22" t="str">
        <f aca="false" t="array" ref="H838:H838">IFERROR(SMALL(IF($D$2:$D1747=D838,$A$2:$A$911*1.0001),2),"")</f>
        <v/>
      </c>
      <c r="I838" s="22" t="str">
        <f aca="false" t="array" ref="I838:I838">IFERROR(SMALL(IF($D$2:$D1747=D838,$A$2:$A$911*1.00001),3),"")</f>
        <v/>
      </c>
      <c r="J838" s="22" t="str">
        <f aca="false" t="array" ref="J838:J838">IFERROR(SMALL(IF($D$2:$D1747=D838,$A$2:$A$911*1.000001),4),"")</f>
        <v/>
      </c>
      <c r="K838" s="31" t="str">
        <f aca="false">IF(A838&lt;&gt;"", IF(COUNT(G838:J838)=4, SUM(G838:J838), "No"), "")</f>
        <v>No</v>
      </c>
      <c r="L838" s="31" t="str">
        <f aca="false">IF(A838&lt;&gt;"", IF(COUNT(G838:I838)=3, SUM(G838:I838), "No"), "")</f>
        <v>No</v>
      </c>
      <c r="M838" s="31" t="str">
        <f aca="false">IF(A838&lt;&gt;"", IF(COUNT(G838:H838)=2, SUM(G838:H838), "No"), "")</f>
        <v>No</v>
      </c>
      <c r="N838" s="31" t="str">
        <f aca="false">Table1[[#This Row],[Club]]&amp;":"&amp;Table1[[#Headers],[Male]]</f>
        <v>:Male</v>
      </c>
    </row>
    <row r="839" customFormat="false" ht="15" hidden="false" customHeight="false" outlineLevel="0" collapsed="false">
      <c r="A839" s="22" t="n">
        <v>838</v>
      </c>
      <c r="B839" s="22" t="str">
        <f aca="false">IFERROR(VLOOKUP($A$1&amp;":"&amp;A839,'Finish order'!C:K,6,FALSE()),"")</f>
        <v/>
      </c>
      <c r="C839" s="22" t="str">
        <f aca="false">IFERROR(VLOOKUP(A$1&amp;":"&amp;A839,'Finish order'!$C:$K,9,FALSE()),"")</f>
        <v/>
      </c>
      <c r="D839" s="22" t="str">
        <f aca="false">IFERROR(VLOOKUP(A$1&amp;":"&amp;A839,'Finish order'!$C:$K,7,FALSE()),"")</f>
        <v/>
      </c>
      <c r="E839" s="30" t="str">
        <f aca="false">IFERROR(VLOOKUP($A$1&amp;":"&amp;A839,'Finish order'!C:K,5,FALSE()),"")</f>
        <v/>
      </c>
      <c r="F839" s="22" t="str">
        <f aca="false">IFERROR(VLOOKUP($A$1&amp;":"&amp;A839,'Finish order'!C:K,4,FALSE()),"")</f>
        <v/>
      </c>
      <c r="G839" s="22" t="str">
        <f aca="false" t="array" ref="G839:G839">IFERROR(SMALL(IF($D$2:$D1748=D839,$A$2:$A$911*1.001),1),"")</f>
        <v/>
      </c>
      <c r="H839" s="22" t="str">
        <f aca="false" t="array" ref="H839:H839">IFERROR(SMALL(IF($D$2:$D1748=D839,$A$2:$A$911*1.0001),2),"")</f>
        <v/>
      </c>
      <c r="I839" s="22" t="str">
        <f aca="false" t="array" ref="I839:I839">IFERROR(SMALL(IF($D$2:$D1748=D839,$A$2:$A$911*1.00001),3),"")</f>
        <v/>
      </c>
      <c r="J839" s="22" t="str">
        <f aca="false" t="array" ref="J839:J839">IFERROR(SMALL(IF($D$2:$D1748=D839,$A$2:$A$911*1.000001),4),"")</f>
        <v/>
      </c>
      <c r="K839" s="31" t="str">
        <f aca="false">IF(A839&lt;&gt;"", IF(COUNT(G839:J839)=4, SUM(G839:J839), "No"), "")</f>
        <v>No</v>
      </c>
      <c r="L839" s="31" t="str">
        <f aca="false">IF(A839&lt;&gt;"", IF(COUNT(G839:I839)=3, SUM(G839:I839), "No"), "")</f>
        <v>No</v>
      </c>
      <c r="M839" s="31" t="str">
        <f aca="false">IF(A839&lt;&gt;"", IF(COUNT(G839:H839)=2, SUM(G839:H839), "No"), "")</f>
        <v>No</v>
      </c>
      <c r="N839" s="31" t="str">
        <f aca="false">Table1[[#This Row],[Club]]&amp;":"&amp;Table1[[#Headers],[Male]]</f>
        <v>:Male</v>
      </c>
    </row>
    <row r="840" customFormat="false" ht="15" hidden="false" customHeight="false" outlineLevel="0" collapsed="false">
      <c r="A840" s="22" t="n">
        <v>839</v>
      </c>
      <c r="B840" s="22" t="str">
        <f aca="false">IFERROR(VLOOKUP($A$1&amp;":"&amp;A840,'Finish order'!C:K,6,FALSE()),"")</f>
        <v/>
      </c>
      <c r="C840" s="22" t="str">
        <f aca="false">IFERROR(VLOOKUP(A$1&amp;":"&amp;A840,'Finish order'!$C:$K,9,FALSE()),"")</f>
        <v/>
      </c>
      <c r="D840" s="22" t="str">
        <f aca="false">IFERROR(VLOOKUP(A$1&amp;":"&amp;A840,'Finish order'!$C:$K,7,FALSE()),"")</f>
        <v/>
      </c>
      <c r="E840" s="30" t="str">
        <f aca="false">IFERROR(VLOOKUP($A$1&amp;":"&amp;A840,'Finish order'!C:K,5,FALSE()),"")</f>
        <v/>
      </c>
      <c r="F840" s="22" t="str">
        <f aca="false">IFERROR(VLOOKUP($A$1&amp;":"&amp;A840,'Finish order'!C:K,4,FALSE()),"")</f>
        <v/>
      </c>
      <c r="G840" s="22" t="str">
        <f aca="false" t="array" ref="G840:G840">IFERROR(SMALL(IF($D$2:$D1749=D840,$A$2:$A$911*1.001),1),"")</f>
        <v/>
      </c>
      <c r="H840" s="22" t="str">
        <f aca="false" t="array" ref="H840:H840">IFERROR(SMALL(IF($D$2:$D1749=D840,$A$2:$A$911*1.0001),2),"")</f>
        <v/>
      </c>
      <c r="I840" s="22" t="str">
        <f aca="false" t="array" ref="I840:I840">IFERROR(SMALL(IF($D$2:$D1749=D840,$A$2:$A$911*1.00001),3),"")</f>
        <v/>
      </c>
      <c r="J840" s="22" t="str">
        <f aca="false" t="array" ref="J840:J840">IFERROR(SMALL(IF($D$2:$D1749=D840,$A$2:$A$911*1.000001),4),"")</f>
        <v/>
      </c>
      <c r="K840" s="31" t="str">
        <f aca="false">IF(A840&lt;&gt;"", IF(COUNT(G840:J840)=4, SUM(G840:J840), "No"), "")</f>
        <v>No</v>
      </c>
      <c r="L840" s="31" t="str">
        <f aca="false">IF(A840&lt;&gt;"", IF(COUNT(G840:I840)=3, SUM(G840:I840), "No"), "")</f>
        <v>No</v>
      </c>
      <c r="M840" s="31" t="str">
        <f aca="false">IF(A840&lt;&gt;"", IF(COUNT(G840:H840)=2, SUM(G840:H840), "No"), "")</f>
        <v>No</v>
      </c>
      <c r="N840" s="31" t="str">
        <f aca="false">Table1[[#This Row],[Club]]&amp;":"&amp;Table1[[#Headers],[Male]]</f>
        <v>:Male</v>
      </c>
    </row>
    <row r="841" customFormat="false" ht="15" hidden="false" customHeight="false" outlineLevel="0" collapsed="false">
      <c r="A841" s="22" t="n">
        <v>840</v>
      </c>
      <c r="B841" s="22" t="str">
        <f aca="false">IFERROR(VLOOKUP($A$1&amp;":"&amp;A841,'Finish order'!C:K,6,FALSE()),"")</f>
        <v/>
      </c>
      <c r="C841" s="22" t="str">
        <f aca="false">IFERROR(VLOOKUP(A$1&amp;":"&amp;A841,'Finish order'!$C:$K,9,FALSE()),"")</f>
        <v/>
      </c>
      <c r="D841" s="22" t="str">
        <f aca="false">IFERROR(VLOOKUP(A$1&amp;":"&amp;A841,'Finish order'!$C:$K,7,FALSE()),"")</f>
        <v/>
      </c>
      <c r="E841" s="30" t="str">
        <f aca="false">IFERROR(VLOOKUP($A$1&amp;":"&amp;A841,'Finish order'!C:K,5,FALSE()),"")</f>
        <v/>
      </c>
      <c r="F841" s="22" t="str">
        <f aca="false">IFERROR(VLOOKUP($A$1&amp;":"&amp;A841,'Finish order'!C:K,4,FALSE()),"")</f>
        <v/>
      </c>
      <c r="G841" s="22" t="str">
        <f aca="false" t="array" ref="G841:G841">IFERROR(SMALL(IF($D$2:$D1750=D841,$A$2:$A$911*1.001),1),"")</f>
        <v/>
      </c>
      <c r="H841" s="22" t="str">
        <f aca="false" t="array" ref="H841:H841">IFERROR(SMALL(IF($D$2:$D1750=D841,$A$2:$A$911*1.0001),2),"")</f>
        <v/>
      </c>
      <c r="I841" s="22" t="str">
        <f aca="false" t="array" ref="I841:I841">IFERROR(SMALL(IF($D$2:$D1750=D841,$A$2:$A$911*1.00001),3),"")</f>
        <v/>
      </c>
      <c r="J841" s="22" t="str">
        <f aca="false" t="array" ref="J841:J841">IFERROR(SMALL(IF($D$2:$D1750=D841,$A$2:$A$911*1.000001),4),"")</f>
        <v/>
      </c>
      <c r="K841" s="31" t="str">
        <f aca="false">IF(A841&lt;&gt;"", IF(COUNT(G841:J841)=4, SUM(G841:J841), "No"), "")</f>
        <v>No</v>
      </c>
      <c r="L841" s="31" t="str">
        <f aca="false">IF(A841&lt;&gt;"", IF(COUNT(G841:I841)=3, SUM(G841:I841), "No"), "")</f>
        <v>No</v>
      </c>
      <c r="M841" s="31" t="str">
        <f aca="false">IF(A841&lt;&gt;"", IF(COUNT(G841:H841)=2, SUM(G841:H841), "No"), "")</f>
        <v>No</v>
      </c>
      <c r="N841" s="31" t="str">
        <f aca="false">Table1[[#This Row],[Club]]&amp;":"&amp;Table1[[#Headers],[Male]]</f>
        <v>:Male</v>
      </c>
    </row>
    <row r="842" customFormat="false" ht="15" hidden="false" customHeight="false" outlineLevel="0" collapsed="false">
      <c r="A842" s="22" t="n">
        <v>841</v>
      </c>
      <c r="B842" s="22" t="str">
        <f aca="false">IFERROR(VLOOKUP($A$1&amp;":"&amp;A842,'Finish order'!C:K,6,FALSE()),"")</f>
        <v/>
      </c>
      <c r="C842" s="22" t="str">
        <f aca="false">IFERROR(VLOOKUP(A$1&amp;":"&amp;A842,'Finish order'!$C:$K,9,FALSE()),"")</f>
        <v/>
      </c>
      <c r="D842" s="22" t="str">
        <f aca="false">IFERROR(VLOOKUP(A$1&amp;":"&amp;A842,'Finish order'!$C:$K,7,FALSE()),"")</f>
        <v/>
      </c>
      <c r="E842" s="30" t="str">
        <f aca="false">IFERROR(VLOOKUP($A$1&amp;":"&amp;A842,'Finish order'!C:K,5,FALSE()),"")</f>
        <v/>
      </c>
      <c r="F842" s="22" t="str">
        <f aca="false">IFERROR(VLOOKUP($A$1&amp;":"&amp;A842,'Finish order'!C:K,4,FALSE()),"")</f>
        <v/>
      </c>
      <c r="G842" s="22" t="str">
        <f aca="false" t="array" ref="G842:G842">IFERROR(SMALL(IF($D$2:$D1751=D842,$A$2:$A$911*1.001),1),"")</f>
        <v/>
      </c>
      <c r="H842" s="22" t="str">
        <f aca="false" t="array" ref="H842:H842">IFERROR(SMALL(IF($D$2:$D1751=D842,$A$2:$A$911*1.0001),2),"")</f>
        <v/>
      </c>
      <c r="I842" s="22" t="str">
        <f aca="false" t="array" ref="I842:I842">IFERROR(SMALL(IF($D$2:$D1751=D842,$A$2:$A$911*1.00001),3),"")</f>
        <v/>
      </c>
      <c r="J842" s="22" t="str">
        <f aca="false" t="array" ref="J842:J842">IFERROR(SMALL(IF($D$2:$D1751=D842,$A$2:$A$911*1.000001),4),"")</f>
        <v/>
      </c>
      <c r="K842" s="31" t="str">
        <f aca="false">IF(A842&lt;&gt;"", IF(COUNT(G842:J842)=4, SUM(G842:J842), "No"), "")</f>
        <v>No</v>
      </c>
      <c r="L842" s="31" t="str">
        <f aca="false">IF(A842&lt;&gt;"", IF(COUNT(G842:I842)=3, SUM(G842:I842), "No"), "")</f>
        <v>No</v>
      </c>
      <c r="M842" s="31" t="str">
        <f aca="false">IF(A842&lt;&gt;"", IF(COUNT(G842:H842)=2, SUM(G842:H842), "No"), "")</f>
        <v>No</v>
      </c>
      <c r="N842" s="31" t="str">
        <f aca="false">Table1[[#This Row],[Club]]&amp;":"&amp;Table1[[#Headers],[Male]]</f>
        <v>:Male</v>
      </c>
    </row>
    <row r="843" customFormat="false" ht="15" hidden="false" customHeight="false" outlineLevel="0" collapsed="false">
      <c r="A843" s="22" t="n">
        <v>842</v>
      </c>
      <c r="B843" s="22" t="str">
        <f aca="false">IFERROR(VLOOKUP($A$1&amp;":"&amp;A843,'Finish order'!C:K,6,FALSE()),"")</f>
        <v/>
      </c>
      <c r="C843" s="22" t="str">
        <f aca="false">IFERROR(VLOOKUP(A$1&amp;":"&amp;A843,'Finish order'!$C:$K,9,FALSE()),"")</f>
        <v/>
      </c>
      <c r="D843" s="22" t="str">
        <f aca="false">IFERROR(VLOOKUP(A$1&amp;":"&amp;A843,'Finish order'!$C:$K,7,FALSE()),"")</f>
        <v/>
      </c>
      <c r="E843" s="30" t="str">
        <f aca="false">IFERROR(VLOOKUP($A$1&amp;":"&amp;A843,'Finish order'!C:K,5,FALSE()),"")</f>
        <v/>
      </c>
      <c r="F843" s="22" t="str">
        <f aca="false">IFERROR(VLOOKUP($A$1&amp;":"&amp;A843,'Finish order'!C:K,4,FALSE()),"")</f>
        <v/>
      </c>
      <c r="G843" s="22" t="str">
        <f aca="false" t="array" ref="G843:G843">IFERROR(SMALL(IF($D$2:$D1752=D843,$A$2:$A$911*1.001),1),"")</f>
        <v/>
      </c>
      <c r="H843" s="22" t="str">
        <f aca="false" t="array" ref="H843:H843">IFERROR(SMALL(IF($D$2:$D1752=D843,$A$2:$A$911*1.0001),2),"")</f>
        <v/>
      </c>
      <c r="I843" s="22" t="str">
        <f aca="false" t="array" ref="I843:I843">IFERROR(SMALL(IF($D$2:$D1752=D843,$A$2:$A$911*1.00001),3),"")</f>
        <v/>
      </c>
      <c r="J843" s="22" t="str">
        <f aca="false" t="array" ref="J843:J843">IFERROR(SMALL(IF($D$2:$D1752=D843,$A$2:$A$911*1.000001),4),"")</f>
        <v/>
      </c>
      <c r="K843" s="31" t="str">
        <f aca="false">IF(A843&lt;&gt;"", IF(COUNT(G843:J843)=4, SUM(G843:J843), "No"), "")</f>
        <v>No</v>
      </c>
      <c r="L843" s="31" t="str">
        <f aca="false">IF(A843&lt;&gt;"", IF(COUNT(G843:I843)=3, SUM(G843:I843), "No"), "")</f>
        <v>No</v>
      </c>
      <c r="M843" s="31" t="str">
        <f aca="false">IF(A843&lt;&gt;"", IF(COUNT(G843:H843)=2, SUM(G843:H843), "No"), "")</f>
        <v>No</v>
      </c>
      <c r="N843" s="31" t="str">
        <f aca="false">Table1[[#This Row],[Club]]&amp;":"&amp;Table1[[#Headers],[Male]]</f>
        <v>:Male</v>
      </c>
    </row>
    <row r="844" customFormat="false" ht="15" hidden="false" customHeight="false" outlineLevel="0" collapsed="false">
      <c r="A844" s="22" t="n">
        <v>843</v>
      </c>
      <c r="B844" s="22" t="str">
        <f aca="false">IFERROR(VLOOKUP($A$1&amp;":"&amp;A844,'Finish order'!C:K,6,FALSE()),"")</f>
        <v/>
      </c>
      <c r="C844" s="22" t="str">
        <f aca="false">IFERROR(VLOOKUP(A$1&amp;":"&amp;A844,'Finish order'!$C:$K,9,FALSE()),"")</f>
        <v/>
      </c>
      <c r="D844" s="22" t="str">
        <f aca="false">IFERROR(VLOOKUP(A$1&amp;":"&amp;A844,'Finish order'!$C:$K,7,FALSE()),"")</f>
        <v/>
      </c>
      <c r="E844" s="30" t="str">
        <f aca="false">IFERROR(VLOOKUP($A$1&amp;":"&amp;A844,'Finish order'!C:K,5,FALSE()),"")</f>
        <v/>
      </c>
      <c r="F844" s="22" t="str">
        <f aca="false">IFERROR(VLOOKUP($A$1&amp;":"&amp;A844,'Finish order'!C:K,4,FALSE()),"")</f>
        <v/>
      </c>
      <c r="G844" s="22" t="str">
        <f aca="false" t="array" ref="G844:G844">IFERROR(SMALL(IF($D$2:$D1753=D844,$A$2:$A$911*1.001),1),"")</f>
        <v/>
      </c>
      <c r="H844" s="22" t="str">
        <f aca="false" t="array" ref="H844:H844">IFERROR(SMALL(IF($D$2:$D1753=D844,$A$2:$A$911*1.0001),2),"")</f>
        <v/>
      </c>
      <c r="I844" s="22" t="str">
        <f aca="false" t="array" ref="I844:I844">IFERROR(SMALL(IF($D$2:$D1753=D844,$A$2:$A$911*1.00001),3),"")</f>
        <v/>
      </c>
      <c r="J844" s="22" t="str">
        <f aca="false" t="array" ref="J844:J844">IFERROR(SMALL(IF($D$2:$D1753=D844,$A$2:$A$911*1.000001),4),"")</f>
        <v/>
      </c>
      <c r="K844" s="31" t="str">
        <f aca="false">IF(A844&lt;&gt;"", IF(COUNT(G844:J844)=4, SUM(G844:J844), "No"), "")</f>
        <v>No</v>
      </c>
      <c r="L844" s="31" t="str">
        <f aca="false">IF(A844&lt;&gt;"", IF(COUNT(G844:I844)=3, SUM(G844:I844), "No"), "")</f>
        <v>No</v>
      </c>
      <c r="M844" s="31" t="str">
        <f aca="false">IF(A844&lt;&gt;"", IF(COUNT(G844:H844)=2, SUM(G844:H844), "No"), "")</f>
        <v>No</v>
      </c>
      <c r="N844" s="31" t="str">
        <f aca="false">Table1[[#This Row],[Club]]&amp;":"&amp;Table1[[#Headers],[Male]]</f>
        <v>:Male</v>
      </c>
    </row>
    <row r="845" customFormat="false" ht="15" hidden="false" customHeight="false" outlineLevel="0" collapsed="false">
      <c r="A845" s="22" t="n">
        <v>844</v>
      </c>
      <c r="B845" s="22" t="str">
        <f aca="false">IFERROR(VLOOKUP($A$1&amp;":"&amp;A845,'Finish order'!C:K,6,FALSE()),"")</f>
        <v/>
      </c>
      <c r="C845" s="22" t="str">
        <f aca="false">IFERROR(VLOOKUP(A$1&amp;":"&amp;A845,'Finish order'!$C:$K,9,FALSE()),"")</f>
        <v/>
      </c>
      <c r="D845" s="22" t="str">
        <f aca="false">IFERROR(VLOOKUP(A$1&amp;":"&amp;A845,'Finish order'!$C:$K,7,FALSE()),"")</f>
        <v/>
      </c>
      <c r="E845" s="30" t="str">
        <f aca="false">IFERROR(VLOOKUP($A$1&amp;":"&amp;A845,'Finish order'!C:K,5,FALSE()),"")</f>
        <v/>
      </c>
      <c r="F845" s="22" t="str">
        <f aca="false">IFERROR(VLOOKUP($A$1&amp;":"&amp;A845,'Finish order'!C:K,4,FALSE()),"")</f>
        <v/>
      </c>
      <c r="G845" s="22" t="str">
        <f aca="false" t="array" ref="G845:G845">IFERROR(SMALL(IF($D$2:$D1754=D845,$A$2:$A$911*1.001),1),"")</f>
        <v/>
      </c>
      <c r="H845" s="22" t="str">
        <f aca="false" t="array" ref="H845:H845">IFERROR(SMALL(IF($D$2:$D1754=D845,$A$2:$A$911*1.0001),2),"")</f>
        <v/>
      </c>
      <c r="I845" s="22" t="str">
        <f aca="false" t="array" ref="I845:I845">IFERROR(SMALL(IF($D$2:$D1754=D845,$A$2:$A$911*1.00001),3),"")</f>
        <v/>
      </c>
      <c r="J845" s="22" t="str">
        <f aca="false" t="array" ref="J845:J845">IFERROR(SMALL(IF($D$2:$D1754=D845,$A$2:$A$911*1.000001),4),"")</f>
        <v/>
      </c>
      <c r="K845" s="31" t="str">
        <f aca="false">IF(A845&lt;&gt;"", IF(COUNT(G845:J845)=4, SUM(G845:J845), "No"), "")</f>
        <v>No</v>
      </c>
      <c r="L845" s="31" t="str">
        <f aca="false">IF(A845&lt;&gt;"", IF(COUNT(G845:I845)=3, SUM(G845:I845), "No"), "")</f>
        <v>No</v>
      </c>
      <c r="M845" s="31" t="str">
        <f aca="false">IF(A845&lt;&gt;"", IF(COUNT(G845:H845)=2, SUM(G845:H845), "No"), "")</f>
        <v>No</v>
      </c>
      <c r="N845" s="31" t="str">
        <f aca="false">Table1[[#This Row],[Club]]&amp;":"&amp;Table1[[#Headers],[Male]]</f>
        <v>:Male</v>
      </c>
    </row>
    <row r="846" customFormat="false" ht="15" hidden="false" customHeight="false" outlineLevel="0" collapsed="false">
      <c r="A846" s="22" t="n">
        <v>845</v>
      </c>
      <c r="B846" s="22" t="str">
        <f aca="false">IFERROR(VLOOKUP($A$1&amp;":"&amp;A846,'Finish order'!C:K,6,FALSE()),"")</f>
        <v/>
      </c>
      <c r="C846" s="22" t="str">
        <f aca="false">IFERROR(VLOOKUP(A$1&amp;":"&amp;A846,'Finish order'!$C:$K,9,FALSE()),"")</f>
        <v/>
      </c>
      <c r="D846" s="22" t="str">
        <f aca="false">IFERROR(VLOOKUP(A$1&amp;":"&amp;A846,'Finish order'!$C:$K,7,FALSE()),"")</f>
        <v/>
      </c>
      <c r="E846" s="30" t="str">
        <f aca="false">IFERROR(VLOOKUP($A$1&amp;":"&amp;A846,'Finish order'!C:K,5,FALSE()),"")</f>
        <v/>
      </c>
      <c r="F846" s="22" t="str">
        <f aca="false">IFERROR(VLOOKUP($A$1&amp;":"&amp;A846,'Finish order'!C:K,4,FALSE()),"")</f>
        <v/>
      </c>
      <c r="G846" s="22" t="str">
        <f aca="false" t="array" ref="G846:G846">IFERROR(SMALL(IF($D$2:$D1755=D846,$A$2:$A$911*1.001),1),"")</f>
        <v/>
      </c>
      <c r="H846" s="22" t="str">
        <f aca="false" t="array" ref="H846:H846">IFERROR(SMALL(IF($D$2:$D1755=D846,$A$2:$A$911*1.0001),2),"")</f>
        <v/>
      </c>
      <c r="I846" s="22" t="str">
        <f aca="false" t="array" ref="I846:I846">IFERROR(SMALL(IF($D$2:$D1755=D846,$A$2:$A$911*1.00001),3),"")</f>
        <v/>
      </c>
      <c r="J846" s="22" t="str">
        <f aca="false" t="array" ref="J846:J846">IFERROR(SMALL(IF($D$2:$D1755=D846,$A$2:$A$911*1.000001),4),"")</f>
        <v/>
      </c>
      <c r="K846" s="31" t="str">
        <f aca="false">IF(A846&lt;&gt;"", IF(COUNT(G846:J846)=4, SUM(G846:J846), "No"), "")</f>
        <v>No</v>
      </c>
      <c r="L846" s="31" t="str">
        <f aca="false">IF(A846&lt;&gt;"", IF(COUNT(G846:I846)=3, SUM(G846:I846), "No"), "")</f>
        <v>No</v>
      </c>
      <c r="M846" s="31" t="str">
        <f aca="false">IF(A846&lt;&gt;"", IF(COUNT(G846:H846)=2, SUM(G846:H846), "No"), "")</f>
        <v>No</v>
      </c>
      <c r="N846" s="31" t="str">
        <f aca="false">Table1[[#This Row],[Club]]&amp;":"&amp;Table1[[#Headers],[Male]]</f>
        <v>:Male</v>
      </c>
    </row>
    <row r="847" customFormat="false" ht="15" hidden="false" customHeight="false" outlineLevel="0" collapsed="false">
      <c r="A847" s="22" t="n">
        <v>846</v>
      </c>
      <c r="B847" s="22" t="str">
        <f aca="false">IFERROR(VLOOKUP($A$1&amp;":"&amp;A847,'Finish order'!C:K,6,FALSE()),"")</f>
        <v/>
      </c>
      <c r="C847" s="22" t="str">
        <f aca="false">IFERROR(VLOOKUP(A$1&amp;":"&amp;A847,'Finish order'!$C:$K,9,FALSE()),"")</f>
        <v/>
      </c>
      <c r="D847" s="22" t="str">
        <f aca="false">IFERROR(VLOOKUP(A$1&amp;":"&amp;A847,'Finish order'!$C:$K,7,FALSE()),"")</f>
        <v/>
      </c>
      <c r="E847" s="30" t="str">
        <f aca="false">IFERROR(VLOOKUP($A$1&amp;":"&amp;A847,'Finish order'!C:K,5,FALSE()),"")</f>
        <v/>
      </c>
      <c r="F847" s="22" t="str">
        <f aca="false">IFERROR(VLOOKUP($A$1&amp;":"&amp;A847,'Finish order'!C:K,4,FALSE()),"")</f>
        <v/>
      </c>
      <c r="G847" s="22" t="str">
        <f aca="false" t="array" ref="G847:G847">IFERROR(SMALL(IF($D$2:$D1756=D847,$A$2:$A$911*1.001),1),"")</f>
        <v/>
      </c>
      <c r="H847" s="22" t="str">
        <f aca="false" t="array" ref="H847:H847">IFERROR(SMALL(IF($D$2:$D1756=D847,$A$2:$A$911*1.0001),2),"")</f>
        <v/>
      </c>
      <c r="I847" s="22" t="str">
        <f aca="false" t="array" ref="I847:I847">IFERROR(SMALL(IF($D$2:$D1756=D847,$A$2:$A$911*1.00001),3),"")</f>
        <v/>
      </c>
      <c r="J847" s="22" t="str">
        <f aca="false" t="array" ref="J847:J847">IFERROR(SMALL(IF($D$2:$D1756=D847,$A$2:$A$911*1.000001),4),"")</f>
        <v/>
      </c>
      <c r="K847" s="31" t="str">
        <f aca="false">IF(A847&lt;&gt;"", IF(COUNT(G847:J847)=4, SUM(G847:J847), "No"), "")</f>
        <v>No</v>
      </c>
      <c r="L847" s="31" t="str">
        <f aca="false">IF(A847&lt;&gt;"", IF(COUNT(G847:I847)=3, SUM(G847:I847), "No"), "")</f>
        <v>No</v>
      </c>
      <c r="M847" s="31" t="str">
        <f aca="false">IF(A847&lt;&gt;"", IF(COUNT(G847:H847)=2, SUM(G847:H847), "No"), "")</f>
        <v>No</v>
      </c>
      <c r="N847" s="31" t="str">
        <f aca="false">Table1[[#This Row],[Club]]&amp;":"&amp;Table1[[#Headers],[Male]]</f>
        <v>:Male</v>
      </c>
    </row>
    <row r="848" customFormat="false" ht="15" hidden="false" customHeight="false" outlineLevel="0" collapsed="false">
      <c r="A848" s="22" t="n">
        <v>847</v>
      </c>
      <c r="B848" s="22" t="str">
        <f aca="false">IFERROR(VLOOKUP($A$1&amp;":"&amp;A848,'Finish order'!C:K,6,FALSE()),"")</f>
        <v/>
      </c>
      <c r="C848" s="22" t="str">
        <f aca="false">IFERROR(VLOOKUP(A$1&amp;":"&amp;A848,'Finish order'!$C:$K,9,FALSE()),"")</f>
        <v/>
      </c>
      <c r="D848" s="22" t="str">
        <f aca="false">IFERROR(VLOOKUP(A$1&amp;":"&amp;A848,'Finish order'!$C:$K,7,FALSE()),"")</f>
        <v/>
      </c>
      <c r="E848" s="30" t="str">
        <f aca="false">IFERROR(VLOOKUP($A$1&amp;":"&amp;A848,'Finish order'!C:K,5,FALSE()),"")</f>
        <v/>
      </c>
      <c r="F848" s="22" t="str">
        <f aca="false">IFERROR(VLOOKUP($A$1&amp;":"&amp;A848,'Finish order'!C:K,4,FALSE()),"")</f>
        <v/>
      </c>
      <c r="G848" s="22" t="str">
        <f aca="false" t="array" ref="G848:G848">IFERROR(SMALL(IF($D$2:$D1757=D848,$A$2:$A$911*1.001),1),"")</f>
        <v/>
      </c>
      <c r="H848" s="22" t="str">
        <f aca="false" t="array" ref="H848:H848">IFERROR(SMALL(IF($D$2:$D1757=D848,$A$2:$A$911*1.0001),2),"")</f>
        <v/>
      </c>
      <c r="I848" s="22" t="str">
        <f aca="false" t="array" ref="I848:I848">IFERROR(SMALL(IF($D$2:$D1757=D848,$A$2:$A$911*1.00001),3),"")</f>
        <v/>
      </c>
      <c r="J848" s="22" t="str">
        <f aca="false" t="array" ref="J848:J848">IFERROR(SMALL(IF($D$2:$D1757=D848,$A$2:$A$911*1.000001),4),"")</f>
        <v/>
      </c>
      <c r="K848" s="31" t="str">
        <f aca="false">IF(A848&lt;&gt;"", IF(COUNT(G848:J848)=4, SUM(G848:J848), "No"), "")</f>
        <v>No</v>
      </c>
      <c r="L848" s="31" t="str">
        <f aca="false">IF(A848&lt;&gt;"", IF(COUNT(G848:I848)=3, SUM(G848:I848), "No"), "")</f>
        <v>No</v>
      </c>
      <c r="M848" s="31" t="str">
        <f aca="false">IF(A848&lt;&gt;"", IF(COUNT(G848:H848)=2, SUM(G848:H848), "No"), "")</f>
        <v>No</v>
      </c>
      <c r="N848" s="31" t="str">
        <f aca="false">Table1[[#This Row],[Club]]&amp;":"&amp;Table1[[#Headers],[Male]]</f>
        <v>:Male</v>
      </c>
    </row>
    <row r="849" customFormat="false" ht="15" hidden="false" customHeight="false" outlineLevel="0" collapsed="false">
      <c r="A849" s="22" t="n">
        <v>848</v>
      </c>
      <c r="B849" s="22" t="str">
        <f aca="false">IFERROR(VLOOKUP($A$1&amp;":"&amp;A849,'Finish order'!C:K,6,FALSE()),"")</f>
        <v/>
      </c>
      <c r="C849" s="22" t="str">
        <f aca="false">IFERROR(VLOOKUP(A$1&amp;":"&amp;A849,'Finish order'!$C:$K,9,FALSE()),"")</f>
        <v/>
      </c>
      <c r="D849" s="22" t="str">
        <f aca="false">IFERROR(VLOOKUP(A$1&amp;":"&amp;A849,'Finish order'!$C:$K,7,FALSE()),"")</f>
        <v/>
      </c>
      <c r="E849" s="30" t="str">
        <f aca="false">IFERROR(VLOOKUP($A$1&amp;":"&amp;A849,'Finish order'!C:K,5,FALSE()),"")</f>
        <v/>
      </c>
      <c r="F849" s="22" t="str">
        <f aca="false">IFERROR(VLOOKUP($A$1&amp;":"&amp;A849,'Finish order'!C:K,4,FALSE()),"")</f>
        <v/>
      </c>
      <c r="G849" s="22" t="str">
        <f aca="false" t="array" ref="G849:G849">IFERROR(SMALL(IF($D$2:$D1758=D849,$A$2:$A$911*1.001),1),"")</f>
        <v/>
      </c>
      <c r="H849" s="22" t="str">
        <f aca="false" t="array" ref="H849:H849">IFERROR(SMALL(IF($D$2:$D1758=D849,$A$2:$A$911*1.0001),2),"")</f>
        <v/>
      </c>
      <c r="I849" s="22" t="str">
        <f aca="false" t="array" ref="I849:I849">IFERROR(SMALL(IF($D$2:$D1758=D849,$A$2:$A$911*1.00001),3),"")</f>
        <v/>
      </c>
      <c r="J849" s="22" t="str">
        <f aca="false" t="array" ref="J849:J849">IFERROR(SMALL(IF($D$2:$D1758=D849,$A$2:$A$911*1.000001),4),"")</f>
        <v/>
      </c>
      <c r="K849" s="31" t="str">
        <f aca="false">IF(A849&lt;&gt;"", IF(COUNT(G849:J849)=4, SUM(G849:J849), "No"), "")</f>
        <v>No</v>
      </c>
      <c r="L849" s="31" t="str">
        <f aca="false">IF(A849&lt;&gt;"", IF(COUNT(G849:I849)=3, SUM(G849:I849), "No"), "")</f>
        <v>No</v>
      </c>
      <c r="M849" s="31" t="str">
        <f aca="false">IF(A849&lt;&gt;"", IF(COUNT(G849:H849)=2, SUM(G849:H849), "No"), "")</f>
        <v>No</v>
      </c>
      <c r="N849" s="31" t="str">
        <f aca="false">Table1[[#This Row],[Club]]&amp;":"&amp;Table1[[#Headers],[Male]]</f>
        <v>:Male</v>
      </c>
    </row>
    <row r="850" customFormat="false" ht="15" hidden="false" customHeight="false" outlineLevel="0" collapsed="false">
      <c r="A850" s="22" t="n">
        <v>849</v>
      </c>
      <c r="B850" s="22" t="str">
        <f aca="false">IFERROR(VLOOKUP($A$1&amp;":"&amp;A850,'Finish order'!C:K,6,FALSE()),"")</f>
        <v/>
      </c>
      <c r="C850" s="22" t="str">
        <f aca="false">IFERROR(VLOOKUP(A$1&amp;":"&amp;A850,'Finish order'!$C:$K,9,FALSE()),"")</f>
        <v/>
      </c>
      <c r="D850" s="22" t="str">
        <f aca="false">IFERROR(VLOOKUP(A$1&amp;":"&amp;A850,'Finish order'!$C:$K,7,FALSE()),"")</f>
        <v/>
      </c>
      <c r="E850" s="30" t="str">
        <f aca="false">IFERROR(VLOOKUP($A$1&amp;":"&amp;A850,'Finish order'!C:K,5,FALSE()),"")</f>
        <v/>
      </c>
      <c r="F850" s="22" t="str">
        <f aca="false">IFERROR(VLOOKUP($A$1&amp;":"&amp;A850,'Finish order'!C:K,4,FALSE()),"")</f>
        <v/>
      </c>
      <c r="G850" s="22" t="str">
        <f aca="false" t="array" ref="G850:G850">IFERROR(SMALL(IF($D$2:$D1759=D850,$A$2:$A$911*1.001),1),"")</f>
        <v/>
      </c>
      <c r="H850" s="22" t="str">
        <f aca="false" t="array" ref="H850:H850">IFERROR(SMALL(IF($D$2:$D1759=D850,$A$2:$A$911*1.0001),2),"")</f>
        <v/>
      </c>
      <c r="I850" s="22" t="str">
        <f aca="false" t="array" ref="I850:I850">IFERROR(SMALL(IF($D$2:$D1759=D850,$A$2:$A$911*1.00001),3),"")</f>
        <v/>
      </c>
      <c r="J850" s="22" t="str">
        <f aca="false" t="array" ref="J850:J850">IFERROR(SMALL(IF($D$2:$D1759=D850,$A$2:$A$911*1.000001),4),"")</f>
        <v/>
      </c>
      <c r="K850" s="31" t="str">
        <f aca="false">IF(A850&lt;&gt;"", IF(COUNT(G850:J850)=4, SUM(G850:J850), "No"), "")</f>
        <v>No</v>
      </c>
      <c r="L850" s="31" t="str">
        <f aca="false">IF(A850&lt;&gt;"", IF(COUNT(G850:I850)=3, SUM(G850:I850), "No"), "")</f>
        <v>No</v>
      </c>
      <c r="M850" s="31" t="str">
        <f aca="false">IF(A850&lt;&gt;"", IF(COUNT(G850:H850)=2, SUM(G850:H850), "No"), "")</f>
        <v>No</v>
      </c>
      <c r="N850" s="31" t="str">
        <f aca="false">Table1[[#This Row],[Club]]&amp;":"&amp;Table1[[#Headers],[Male]]</f>
        <v>:Male</v>
      </c>
    </row>
    <row r="851" customFormat="false" ht="15" hidden="false" customHeight="false" outlineLevel="0" collapsed="false">
      <c r="A851" s="22" t="n">
        <v>850</v>
      </c>
      <c r="B851" s="22" t="str">
        <f aca="false">IFERROR(VLOOKUP($A$1&amp;":"&amp;A851,'Finish order'!C:K,6,FALSE()),"")</f>
        <v/>
      </c>
      <c r="C851" s="22" t="str">
        <f aca="false">IFERROR(VLOOKUP(A$1&amp;":"&amp;A851,'Finish order'!$C:$K,9,FALSE()),"")</f>
        <v/>
      </c>
      <c r="D851" s="22" t="str">
        <f aca="false">IFERROR(VLOOKUP(A$1&amp;":"&amp;A851,'Finish order'!$C:$K,7,FALSE()),"")</f>
        <v/>
      </c>
      <c r="E851" s="30" t="str">
        <f aca="false">IFERROR(VLOOKUP($A$1&amp;":"&amp;A851,'Finish order'!C:K,5,FALSE()),"")</f>
        <v/>
      </c>
      <c r="F851" s="22" t="str">
        <f aca="false">IFERROR(VLOOKUP($A$1&amp;":"&amp;A851,'Finish order'!C:K,4,FALSE()),"")</f>
        <v/>
      </c>
      <c r="G851" s="22" t="str">
        <f aca="false" t="array" ref="G851:G851">IFERROR(SMALL(IF($D$2:$D1760=D851,$A$2:$A$911*1.001),1),"")</f>
        <v/>
      </c>
      <c r="H851" s="22" t="str">
        <f aca="false" t="array" ref="H851:H851">IFERROR(SMALL(IF($D$2:$D1760=D851,$A$2:$A$911*1.0001),2),"")</f>
        <v/>
      </c>
      <c r="I851" s="22" t="str">
        <f aca="false" t="array" ref="I851:I851">IFERROR(SMALL(IF($D$2:$D1760=D851,$A$2:$A$911*1.00001),3),"")</f>
        <v/>
      </c>
      <c r="J851" s="22" t="str">
        <f aca="false" t="array" ref="J851:J851">IFERROR(SMALL(IF($D$2:$D1760=D851,$A$2:$A$911*1.000001),4),"")</f>
        <v/>
      </c>
      <c r="K851" s="31" t="str">
        <f aca="false">IF(A851&lt;&gt;"", IF(COUNT(G851:J851)=4, SUM(G851:J851), "No"), "")</f>
        <v>No</v>
      </c>
      <c r="L851" s="31" t="str">
        <f aca="false">IF(A851&lt;&gt;"", IF(COUNT(G851:I851)=3, SUM(G851:I851), "No"), "")</f>
        <v>No</v>
      </c>
      <c r="M851" s="31" t="str">
        <f aca="false">IF(A851&lt;&gt;"", IF(COUNT(G851:H851)=2, SUM(G851:H851), "No"), "")</f>
        <v>No</v>
      </c>
      <c r="N851" s="31" t="str">
        <f aca="false">Table1[[#This Row],[Club]]&amp;":"&amp;Table1[[#Headers],[Male]]</f>
        <v>:Male</v>
      </c>
    </row>
    <row r="852" customFormat="false" ht="15" hidden="false" customHeight="false" outlineLevel="0" collapsed="false">
      <c r="A852" s="22" t="n">
        <v>851</v>
      </c>
      <c r="B852" s="22" t="str">
        <f aca="false">IFERROR(VLOOKUP($A$1&amp;":"&amp;A852,'Finish order'!C:K,6,FALSE()),"")</f>
        <v/>
      </c>
      <c r="C852" s="22" t="str">
        <f aca="false">IFERROR(VLOOKUP(A$1&amp;":"&amp;A852,'Finish order'!$C:$K,9,FALSE()),"")</f>
        <v/>
      </c>
      <c r="D852" s="22" t="str">
        <f aca="false">IFERROR(VLOOKUP(A$1&amp;":"&amp;A852,'Finish order'!$C:$K,7,FALSE()),"")</f>
        <v/>
      </c>
      <c r="E852" s="30" t="str">
        <f aca="false">IFERROR(VLOOKUP($A$1&amp;":"&amp;A852,'Finish order'!C:K,5,FALSE()),"")</f>
        <v/>
      </c>
      <c r="F852" s="22" t="str">
        <f aca="false">IFERROR(VLOOKUP($A$1&amp;":"&amp;A852,'Finish order'!C:K,4,FALSE()),"")</f>
        <v/>
      </c>
      <c r="G852" s="22" t="str">
        <f aca="false" t="array" ref="G852:G852">IFERROR(SMALL(IF($D$2:$D1761=D852,$A$2:$A$911*1.001),1),"")</f>
        <v/>
      </c>
      <c r="H852" s="22" t="str">
        <f aca="false" t="array" ref="H852:H852">IFERROR(SMALL(IF($D$2:$D1761=D852,$A$2:$A$911*1.0001),2),"")</f>
        <v/>
      </c>
      <c r="I852" s="22" t="str">
        <f aca="false" t="array" ref="I852:I852">IFERROR(SMALL(IF($D$2:$D1761=D852,$A$2:$A$911*1.00001),3),"")</f>
        <v/>
      </c>
      <c r="J852" s="22" t="str">
        <f aca="false" t="array" ref="J852:J852">IFERROR(SMALL(IF($D$2:$D1761=D852,$A$2:$A$911*1.000001),4),"")</f>
        <v/>
      </c>
      <c r="K852" s="31" t="str">
        <f aca="false">IF(A852&lt;&gt;"", IF(COUNT(G852:J852)=4, SUM(G852:J852), "No"), "")</f>
        <v>No</v>
      </c>
      <c r="L852" s="31" t="str">
        <f aca="false">IF(A852&lt;&gt;"", IF(COUNT(G852:I852)=3, SUM(G852:I852), "No"), "")</f>
        <v>No</v>
      </c>
      <c r="M852" s="31" t="str">
        <f aca="false">IF(A852&lt;&gt;"", IF(COUNT(G852:H852)=2, SUM(G852:H852), "No"), "")</f>
        <v>No</v>
      </c>
      <c r="N852" s="31" t="str">
        <f aca="false">Table1[[#This Row],[Club]]&amp;":"&amp;Table1[[#Headers],[Male]]</f>
        <v>:Male</v>
      </c>
    </row>
    <row r="853" customFormat="false" ht="15" hidden="false" customHeight="false" outlineLevel="0" collapsed="false">
      <c r="A853" s="22" t="n">
        <v>852</v>
      </c>
      <c r="B853" s="22" t="str">
        <f aca="false">IFERROR(VLOOKUP($A$1&amp;":"&amp;A853,'Finish order'!C:K,6,FALSE()),"")</f>
        <v/>
      </c>
      <c r="C853" s="22" t="str">
        <f aca="false">IFERROR(VLOOKUP(A$1&amp;":"&amp;A853,'Finish order'!$C:$K,9,FALSE()),"")</f>
        <v/>
      </c>
      <c r="D853" s="22" t="str">
        <f aca="false">IFERROR(VLOOKUP(A$1&amp;":"&amp;A853,'Finish order'!$C:$K,7,FALSE()),"")</f>
        <v/>
      </c>
      <c r="E853" s="30" t="str">
        <f aca="false">IFERROR(VLOOKUP($A$1&amp;":"&amp;A853,'Finish order'!C:K,5,FALSE()),"")</f>
        <v/>
      </c>
      <c r="F853" s="22" t="str">
        <f aca="false">IFERROR(VLOOKUP($A$1&amp;":"&amp;A853,'Finish order'!C:K,4,FALSE()),"")</f>
        <v/>
      </c>
      <c r="G853" s="22" t="str">
        <f aca="false" t="array" ref="G853:G853">IFERROR(SMALL(IF($D$2:$D1762=D853,$A$2:$A$911*1.001),1),"")</f>
        <v/>
      </c>
      <c r="H853" s="22" t="str">
        <f aca="false" t="array" ref="H853:H853">IFERROR(SMALL(IF($D$2:$D1762=D853,$A$2:$A$911*1.0001),2),"")</f>
        <v/>
      </c>
      <c r="I853" s="22" t="str">
        <f aca="false" t="array" ref="I853:I853">IFERROR(SMALL(IF($D$2:$D1762=D853,$A$2:$A$911*1.00001),3),"")</f>
        <v/>
      </c>
      <c r="J853" s="22" t="str">
        <f aca="false" t="array" ref="J853:J853">IFERROR(SMALL(IF($D$2:$D1762=D853,$A$2:$A$911*1.000001),4),"")</f>
        <v/>
      </c>
      <c r="K853" s="31" t="str">
        <f aca="false">IF(A853&lt;&gt;"", IF(COUNT(G853:J853)=4, SUM(G853:J853), "No"), "")</f>
        <v>No</v>
      </c>
      <c r="L853" s="31" t="str">
        <f aca="false">IF(A853&lt;&gt;"", IF(COUNT(G853:I853)=3, SUM(G853:I853), "No"), "")</f>
        <v>No</v>
      </c>
      <c r="M853" s="31" t="str">
        <f aca="false">IF(A853&lt;&gt;"", IF(COUNT(G853:H853)=2, SUM(G853:H853), "No"), "")</f>
        <v>No</v>
      </c>
      <c r="N853" s="31" t="str">
        <f aca="false">Table1[[#This Row],[Club]]&amp;":"&amp;Table1[[#Headers],[Male]]</f>
        <v>:Male</v>
      </c>
    </row>
    <row r="854" customFormat="false" ht="15" hidden="false" customHeight="false" outlineLevel="0" collapsed="false">
      <c r="A854" s="22" t="n">
        <v>853</v>
      </c>
      <c r="B854" s="22" t="str">
        <f aca="false">IFERROR(VLOOKUP($A$1&amp;":"&amp;A854,'Finish order'!C:K,6,FALSE()),"")</f>
        <v/>
      </c>
      <c r="C854" s="22" t="str">
        <f aca="false">IFERROR(VLOOKUP(A$1&amp;":"&amp;A854,'Finish order'!$C:$K,9,FALSE()),"")</f>
        <v/>
      </c>
      <c r="D854" s="22" t="str">
        <f aca="false">IFERROR(VLOOKUP(A$1&amp;":"&amp;A854,'Finish order'!$C:$K,7,FALSE()),"")</f>
        <v/>
      </c>
      <c r="E854" s="30" t="str">
        <f aca="false">IFERROR(VLOOKUP($A$1&amp;":"&amp;A854,'Finish order'!C:K,5,FALSE()),"")</f>
        <v/>
      </c>
      <c r="F854" s="22" t="str">
        <f aca="false">IFERROR(VLOOKUP($A$1&amp;":"&amp;A854,'Finish order'!C:K,4,FALSE()),"")</f>
        <v/>
      </c>
      <c r="G854" s="22" t="str">
        <f aca="false" t="array" ref="G854:G854">IFERROR(SMALL(IF($D$2:$D1763=D854,$A$2:$A$911*1.001),1),"")</f>
        <v/>
      </c>
      <c r="H854" s="22" t="str">
        <f aca="false" t="array" ref="H854:H854">IFERROR(SMALL(IF($D$2:$D1763=D854,$A$2:$A$911*1.0001),2),"")</f>
        <v/>
      </c>
      <c r="I854" s="22" t="str">
        <f aca="false" t="array" ref="I854:I854">IFERROR(SMALL(IF($D$2:$D1763=D854,$A$2:$A$911*1.00001),3),"")</f>
        <v/>
      </c>
      <c r="J854" s="22" t="str">
        <f aca="false" t="array" ref="J854:J854">IFERROR(SMALL(IF($D$2:$D1763=D854,$A$2:$A$911*1.000001),4),"")</f>
        <v/>
      </c>
      <c r="K854" s="31" t="str">
        <f aca="false">IF(A854&lt;&gt;"", IF(COUNT(G854:J854)=4, SUM(G854:J854), "No"), "")</f>
        <v>No</v>
      </c>
      <c r="L854" s="31" t="str">
        <f aca="false">IF(A854&lt;&gt;"", IF(COUNT(G854:I854)=3, SUM(G854:I854), "No"), "")</f>
        <v>No</v>
      </c>
      <c r="M854" s="31" t="str">
        <f aca="false">IF(A854&lt;&gt;"", IF(COUNT(G854:H854)=2, SUM(G854:H854), "No"), "")</f>
        <v>No</v>
      </c>
      <c r="N854" s="31" t="str">
        <f aca="false">Table1[[#This Row],[Club]]&amp;":"&amp;Table1[[#Headers],[Male]]</f>
        <v>:Male</v>
      </c>
    </row>
    <row r="855" customFormat="false" ht="15" hidden="false" customHeight="false" outlineLevel="0" collapsed="false">
      <c r="A855" s="22" t="n">
        <v>854</v>
      </c>
      <c r="B855" s="22" t="str">
        <f aca="false">IFERROR(VLOOKUP($A$1&amp;":"&amp;A855,'Finish order'!C:K,6,FALSE()),"")</f>
        <v/>
      </c>
      <c r="C855" s="22" t="str">
        <f aca="false">IFERROR(VLOOKUP(A$1&amp;":"&amp;A855,'Finish order'!$C:$K,9,FALSE()),"")</f>
        <v/>
      </c>
      <c r="D855" s="22" t="str">
        <f aca="false">IFERROR(VLOOKUP(A$1&amp;":"&amp;A855,'Finish order'!$C:$K,7,FALSE()),"")</f>
        <v/>
      </c>
      <c r="E855" s="30" t="str">
        <f aca="false">IFERROR(VLOOKUP($A$1&amp;":"&amp;A855,'Finish order'!C:K,5,FALSE()),"")</f>
        <v/>
      </c>
      <c r="F855" s="22" t="str">
        <f aca="false">IFERROR(VLOOKUP($A$1&amp;":"&amp;A855,'Finish order'!C:K,4,FALSE()),"")</f>
        <v/>
      </c>
      <c r="G855" s="22" t="str">
        <f aca="false" t="array" ref="G855:G855">IFERROR(SMALL(IF($D$2:$D1764=D855,$A$2:$A$911*1.001),1),"")</f>
        <v/>
      </c>
      <c r="H855" s="22" t="str">
        <f aca="false" t="array" ref="H855:H855">IFERROR(SMALL(IF($D$2:$D1764=D855,$A$2:$A$911*1.0001),2),"")</f>
        <v/>
      </c>
      <c r="I855" s="22" t="str">
        <f aca="false" t="array" ref="I855:I855">IFERROR(SMALL(IF($D$2:$D1764=D855,$A$2:$A$911*1.00001),3),"")</f>
        <v/>
      </c>
      <c r="J855" s="22" t="str">
        <f aca="false" t="array" ref="J855:J855">IFERROR(SMALL(IF($D$2:$D1764=D855,$A$2:$A$911*1.000001),4),"")</f>
        <v/>
      </c>
      <c r="K855" s="31" t="str">
        <f aca="false">IF(A855&lt;&gt;"", IF(COUNT(G855:J855)=4, SUM(G855:J855), "No"), "")</f>
        <v>No</v>
      </c>
      <c r="L855" s="31" t="str">
        <f aca="false">IF(A855&lt;&gt;"", IF(COUNT(G855:I855)=3, SUM(G855:I855), "No"), "")</f>
        <v>No</v>
      </c>
      <c r="M855" s="31" t="str">
        <f aca="false">IF(A855&lt;&gt;"", IF(COUNT(G855:H855)=2, SUM(G855:H855), "No"), "")</f>
        <v>No</v>
      </c>
      <c r="N855" s="31" t="str">
        <f aca="false">Table1[[#This Row],[Club]]&amp;":"&amp;Table1[[#Headers],[Male]]</f>
        <v>:Male</v>
      </c>
    </row>
    <row r="856" customFormat="false" ht="15" hidden="false" customHeight="false" outlineLevel="0" collapsed="false">
      <c r="A856" s="22" t="n">
        <v>855</v>
      </c>
      <c r="B856" s="22" t="str">
        <f aca="false">IFERROR(VLOOKUP($A$1&amp;":"&amp;A856,'Finish order'!C:K,6,FALSE()),"")</f>
        <v/>
      </c>
      <c r="C856" s="22" t="str">
        <f aca="false">IFERROR(VLOOKUP(A$1&amp;":"&amp;A856,'Finish order'!$C:$K,9,FALSE()),"")</f>
        <v/>
      </c>
      <c r="D856" s="22" t="str">
        <f aca="false">IFERROR(VLOOKUP(A$1&amp;":"&amp;A856,'Finish order'!$C:$K,7,FALSE()),"")</f>
        <v/>
      </c>
      <c r="E856" s="30" t="str">
        <f aca="false">IFERROR(VLOOKUP($A$1&amp;":"&amp;A856,'Finish order'!C:K,5,FALSE()),"")</f>
        <v/>
      </c>
      <c r="F856" s="22" t="str">
        <f aca="false">IFERROR(VLOOKUP($A$1&amp;":"&amp;A856,'Finish order'!C:K,4,FALSE()),"")</f>
        <v/>
      </c>
      <c r="G856" s="22" t="str">
        <f aca="false" t="array" ref="G856:G856">IFERROR(SMALL(IF($D$2:$D1765=D856,$A$2:$A$911*1.001),1),"")</f>
        <v/>
      </c>
      <c r="H856" s="22" t="str">
        <f aca="false" t="array" ref="H856:H856">IFERROR(SMALL(IF($D$2:$D1765=D856,$A$2:$A$911*1.0001),2),"")</f>
        <v/>
      </c>
      <c r="I856" s="22" t="str">
        <f aca="false" t="array" ref="I856:I856">IFERROR(SMALL(IF($D$2:$D1765=D856,$A$2:$A$911*1.00001),3),"")</f>
        <v/>
      </c>
      <c r="J856" s="22" t="str">
        <f aca="false" t="array" ref="J856:J856">IFERROR(SMALL(IF($D$2:$D1765=D856,$A$2:$A$911*1.000001),4),"")</f>
        <v/>
      </c>
      <c r="K856" s="31" t="str">
        <f aca="false">IF(A856&lt;&gt;"", IF(COUNT(G856:J856)=4, SUM(G856:J856), "No"), "")</f>
        <v>No</v>
      </c>
      <c r="L856" s="31" t="str">
        <f aca="false">IF(A856&lt;&gt;"", IF(COUNT(G856:I856)=3, SUM(G856:I856), "No"), "")</f>
        <v>No</v>
      </c>
      <c r="M856" s="31" t="str">
        <f aca="false">IF(A856&lt;&gt;"", IF(COUNT(G856:H856)=2, SUM(G856:H856), "No"), "")</f>
        <v>No</v>
      </c>
      <c r="N856" s="31" t="str">
        <f aca="false">Table1[[#This Row],[Club]]&amp;":"&amp;Table1[[#Headers],[Male]]</f>
        <v>:Male</v>
      </c>
    </row>
    <row r="857" customFormat="false" ht="15" hidden="false" customHeight="false" outlineLevel="0" collapsed="false">
      <c r="A857" s="22" t="n">
        <v>856</v>
      </c>
      <c r="B857" s="22" t="str">
        <f aca="false">IFERROR(VLOOKUP($A$1&amp;":"&amp;A857,'Finish order'!C:K,6,FALSE()),"")</f>
        <v/>
      </c>
      <c r="C857" s="22" t="str">
        <f aca="false">IFERROR(VLOOKUP(A$1&amp;":"&amp;A857,'Finish order'!$C:$K,9,FALSE()),"")</f>
        <v/>
      </c>
      <c r="D857" s="22" t="str">
        <f aca="false">IFERROR(VLOOKUP(A$1&amp;":"&amp;A857,'Finish order'!$C:$K,7,FALSE()),"")</f>
        <v/>
      </c>
      <c r="E857" s="30" t="str">
        <f aca="false">IFERROR(VLOOKUP($A$1&amp;":"&amp;A857,'Finish order'!C:K,5,FALSE()),"")</f>
        <v/>
      </c>
      <c r="F857" s="22" t="str">
        <f aca="false">IFERROR(VLOOKUP($A$1&amp;":"&amp;A857,'Finish order'!C:K,4,FALSE()),"")</f>
        <v/>
      </c>
      <c r="G857" s="22" t="str">
        <f aca="false" t="array" ref="G857:G857">IFERROR(SMALL(IF($D$2:$D1766=D857,$A$2:$A$911*1.001),1),"")</f>
        <v/>
      </c>
      <c r="H857" s="22" t="str">
        <f aca="false" t="array" ref="H857:H857">IFERROR(SMALL(IF($D$2:$D1766=D857,$A$2:$A$911*1.0001),2),"")</f>
        <v/>
      </c>
      <c r="I857" s="22" t="str">
        <f aca="false" t="array" ref="I857:I857">IFERROR(SMALL(IF($D$2:$D1766=D857,$A$2:$A$911*1.00001),3),"")</f>
        <v/>
      </c>
      <c r="J857" s="22" t="str">
        <f aca="false" t="array" ref="J857:J857">IFERROR(SMALL(IF($D$2:$D1766=D857,$A$2:$A$911*1.000001),4),"")</f>
        <v/>
      </c>
      <c r="K857" s="31" t="str">
        <f aca="false">IF(A857&lt;&gt;"", IF(COUNT(G857:J857)=4, SUM(G857:J857), "No"), "")</f>
        <v>No</v>
      </c>
      <c r="L857" s="31" t="str">
        <f aca="false">IF(A857&lt;&gt;"", IF(COUNT(G857:I857)=3, SUM(G857:I857), "No"), "")</f>
        <v>No</v>
      </c>
      <c r="M857" s="31" t="str">
        <f aca="false">IF(A857&lt;&gt;"", IF(COUNT(G857:H857)=2, SUM(G857:H857), "No"), "")</f>
        <v>No</v>
      </c>
      <c r="N857" s="31" t="str">
        <f aca="false">Table1[[#This Row],[Club]]&amp;":"&amp;Table1[[#Headers],[Male]]</f>
        <v>:Male</v>
      </c>
    </row>
    <row r="858" customFormat="false" ht="15" hidden="false" customHeight="false" outlineLevel="0" collapsed="false">
      <c r="A858" s="22" t="n">
        <v>857</v>
      </c>
      <c r="B858" s="22" t="str">
        <f aca="false">IFERROR(VLOOKUP($A$1&amp;":"&amp;A858,'Finish order'!C:K,6,FALSE()),"")</f>
        <v/>
      </c>
      <c r="C858" s="22" t="str">
        <f aca="false">IFERROR(VLOOKUP(A$1&amp;":"&amp;A858,'Finish order'!$C:$K,9,FALSE()),"")</f>
        <v/>
      </c>
      <c r="D858" s="22" t="str">
        <f aca="false">IFERROR(VLOOKUP(A$1&amp;":"&amp;A858,'Finish order'!$C:$K,7,FALSE()),"")</f>
        <v/>
      </c>
      <c r="E858" s="30" t="str">
        <f aca="false">IFERROR(VLOOKUP($A$1&amp;":"&amp;A858,'Finish order'!C:K,5,FALSE()),"")</f>
        <v/>
      </c>
      <c r="F858" s="22" t="str">
        <f aca="false">IFERROR(VLOOKUP($A$1&amp;":"&amp;A858,'Finish order'!C:K,4,FALSE()),"")</f>
        <v/>
      </c>
      <c r="G858" s="22" t="str">
        <f aca="false" t="array" ref="G858:G858">IFERROR(SMALL(IF($D$2:$D1767=D858,$A$2:$A$911*1.001),1),"")</f>
        <v/>
      </c>
      <c r="H858" s="22" t="str">
        <f aca="false" t="array" ref="H858:H858">IFERROR(SMALL(IF($D$2:$D1767=D858,$A$2:$A$911*1.0001),2),"")</f>
        <v/>
      </c>
      <c r="I858" s="22" t="str">
        <f aca="false" t="array" ref="I858:I858">IFERROR(SMALL(IF($D$2:$D1767=D858,$A$2:$A$911*1.00001),3),"")</f>
        <v/>
      </c>
      <c r="J858" s="22" t="str">
        <f aca="false" t="array" ref="J858:J858">IFERROR(SMALL(IF($D$2:$D1767=D858,$A$2:$A$911*1.000001),4),"")</f>
        <v/>
      </c>
      <c r="K858" s="31" t="str">
        <f aca="false">IF(A858&lt;&gt;"", IF(COUNT(G858:J858)=4, SUM(G858:J858), "No"), "")</f>
        <v>No</v>
      </c>
      <c r="L858" s="31" t="str">
        <f aca="false">IF(A858&lt;&gt;"", IF(COUNT(G858:I858)=3, SUM(G858:I858), "No"), "")</f>
        <v>No</v>
      </c>
      <c r="M858" s="31" t="str">
        <f aca="false">IF(A858&lt;&gt;"", IF(COUNT(G858:H858)=2, SUM(G858:H858), "No"), "")</f>
        <v>No</v>
      </c>
      <c r="N858" s="31" t="str">
        <f aca="false">Table1[[#This Row],[Club]]&amp;":"&amp;Table1[[#Headers],[Male]]</f>
        <v>:Male</v>
      </c>
    </row>
    <row r="859" customFormat="false" ht="15" hidden="false" customHeight="false" outlineLevel="0" collapsed="false">
      <c r="A859" s="22" t="n">
        <v>858</v>
      </c>
      <c r="B859" s="22" t="str">
        <f aca="false">IFERROR(VLOOKUP($A$1&amp;":"&amp;A859,'Finish order'!C:K,6,FALSE()),"")</f>
        <v/>
      </c>
      <c r="C859" s="22" t="str">
        <f aca="false">IFERROR(VLOOKUP(A$1&amp;":"&amp;A859,'Finish order'!$C:$K,9,FALSE()),"")</f>
        <v/>
      </c>
      <c r="D859" s="22" t="str">
        <f aca="false">IFERROR(VLOOKUP(A$1&amp;":"&amp;A859,'Finish order'!$C:$K,7,FALSE()),"")</f>
        <v/>
      </c>
      <c r="E859" s="30" t="str">
        <f aca="false">IFERROR(VLOOKUP($A$1&amp;":"&amp;A859,'Finish order'!C:K,5,FALSE()),"")</f>
        <v/>
      </c>
      <c r="F859" s="22" t="str">
        <f aca="false">IFERROR(VLOOKUP($A$1&amp;":"&amp;A859,'Finish order'!C:K,4,FALSE()),"")</f>
        <v/>
      </c>
      <c r="G859" s="22" t="str">
        <f aca="false" t="array" ref="G859:G859">IFERROR(SMALL(IF($D$2:$D1768=D859,$A$2:$A$911*1.001),1),"")</f>
        <v/>
      </c>
      <c r="H859" s="22" t="str">
        <f aca="false" t="array" ref="H859:H859">IFERROR(SMALL(IF($D$2:$D1768=D859,$A$2:$A$911*1.0001),2),"")</f>
        <v/>
      </c>
      <c r="I859" s="22" t="str">
        <f aca="false" t="array" ref="I859:I859">IFERROR(SMALL(IF($D$2:$D1768=D859,$A$2:$A$911*1.00001),3),"")</f>
        <v/>
      </c>
      <c r="J859" s="22" t="str">
        <f aca="false" t="array" ref="J859:J859">IFERROR(SMALL(IF($D$2:$D1768=D859,$A$2:$A$911*1.000001),4),"")</f>
        <v/>
      </c>
      <c r="K859" s="31" t="str">
        <f aca="false">IF(A859&lt;&gt;"", IF(COUNT(G859:J859)=4, SUM(G859:J859), "No"), "")</f>
        <v>No</v>
      </c>
      <c r="L859" s="31" t="str">
        <f aca="false">IF(A859&lt;&gt;"", IF(COUNT(G859:I859)=3, SUM(G859:I859), "No"), "")</f>
        <v>No</v>
      </c>
      <c r="M859" s="31" t="str">
        <f aca="false">IF(A859&lt;&gt;"", IF(COUNT(G859:H859)=2, SUM(G859:H859), "No"), "")</f>
        <v>No</v>
      </c>
      <c r="N859" s="31" t="str">
        <f aca="false">Table1[[#This Row],[Club]]&amp;":"&amp;Table1[[#Headers],[Male]]</f>
        <v>:Male</v>
      </c>
    </row>
    <row r="860" customFormat="false" ht="15" hidden="false" customHeight="false" outlineLevel="0" collapsed="false">
      <c r="A860" s="22" t="n">
        <v>859</v>
      </c>
      <c r="B860" s="22" t="str">
        <f aca="false">IFERROR(VLOOKUP($A$1&amp;":"&amp;A860,'Finish order'!C:K,6,FALSE()),"")</f>
        <v/>
      </c>
      <c r="C860" s="22" t="str">
        <f aca="false">IFERROR(VLOOKUP(A$1&amp;":"&amp;A860,'Finish order'!$C:$K,9,FALSE()),"")</f>
        <v/>
      </c>
      <c r="D860" s="22" t="str">
        <f aca="false">IFERROR(VLOOKUP(A$1&amp;":"&amp;A860,'Finish order'!$C:$K,7,FALSE()),"")</f>
        <v/>
      </c>
      <c r="E860" s="30" t="str">
        <f aca="false">IFERROR(VLOOKUP($A$1&amp;":"&amp;A860,'Finish order'!C:K,5,FALSE()),"")</f>
        <v/>
      </c>
      <c r="F860" s="22" t="str">
        <f aca="false">IFERROR(VLOOKUP($A$1&amp;":"&amp;A860,'Finish order'!C:K,4,FALSE()),"")</f>
        <v/>
      </c>
      <c r="G860" s="22" t="str">
        <f aca="false" t="array" ref="G860:G860">IFERROR(SMALL(IF($D$2:$D1769=D860,$A$2:$A$911*1.001),1),"")</f>
        <v/>
      </c>
      <c r="H860" s="22" t="str">
        <f aca="false" t="array" ref="H860:H860">IFERROR(SMALL(IF($D$2:$D1769=D860,$A$2:$A$911*1.0001),2),"")</f>
        <v/>
      </c>
      <c r="I860" s="22" t="str">
        <f aca="false" t="array" ref="I860:I860">IFERROR(SMALL(IF($D$2:$D1769=D860,$A$2:$A$911*1.00001),3),"")</f>
        <v/>
      </c>
      <c r="J860" s="22" t="str">
        <f aca="false" t="array" ref="J860:J860">IFERROR(SMALL(IF($D$2:$D1769=D860,$A$2:$A$911*1.000001),4),"")</f>
        <v/>
      </c>
      <c r="K860" s="31" t="str">
        <f aca="false">IF(A860&lt;&gt;"", IF(COUNT(G860:J860)=4, SUM(G860:J860), "No"), "")</f>
        <v>No</v>
      </c>
      <c r="L860" s="31" t="str">
        <f aca="false">IF(A860&lt;&gt;"", IF(COUNT(G860:I860)=3, SUM(G860:I860), "No"), "")</f>
        <v>No</v>
      </c>
      <c r="M860" s="31" t="str">
        <f aca="false">IF(A860&lt;&gt;"", IF(COUNT(G860:H860)=2, SUM(G860:H860), "No"), "")</f>
        <v>No</v>
      </c>
      <c r="N860" s="31" t="str">
        <f aca="false">Table1[[#This Row],[Club]]&amp;":"&amp;Table1[[#Headers],[Male]]</f>
        <v>:Male</v>
      </c>
    </row>
    <row r="861" customFormat="false" ht="15" hidden="false" customHeight="false" outlineLevel="0" collapsed="false">
      <c r="A861" s="22" t="n">
        <v>860</v>
      </c>
      <c r="B861" s="22" t="str">
        <f aca="false">IFERROR(VLOOKUP($A$1&amp;":"&amp;A861,'Finish order'!C:K,6,FALSE()),"")</f>
        <v/>
      </c>
      <c r="C861" s="22" t="str">
        <f aca="false">IFERROR(VLOOKUP(A$1&amp;":"&amp;A861,'Finish order'!$C:$K,9,FALSE()),"")</f>
        <v/>
      </c>
      <c r="D861" s="22" t="str">
        <f aca="false">IFERROR(VLOOKUP(A$1&amp;":"&amp;A861,'Finish order'!$C:$K,7,FALSE()),"")</f>
        <v/>
      </c>
      <c r="E861" s="30" t="str">
        <f aca="false">IFERROR(VLOOKUP($A$1&amp;":"&amp;A861,'Finish order'!C:K,5,FALSE()),"")</f>
        <v/>
      </c>
      <c r="F861" s="22" t="str">
        <f aca="false">IFERROR(VLOOKUP($A$1&amp;":"&amp;A861,'Finish order'!C:K,4,FALSE()),"")</f>
        <v/>
      </c>
      <c r="G861" s="22" t="str">
        <f aca="false" t="array" ref="G861:G861">IFERROR(SMALL(IF($D$2:$D1770=D861,$A$2:$A$911*1.001),1),"")</f>
        <v/>
      </c>
      <c r="H861" s="22" t="str">
        <f aca="false" t="array" ref="H861:H861">IFERROR(SMALL(IF($D$2:$D1770=D861,$A$2:$A$911*1.0001),2),"")</f>
        <v/>
      </c>
      <c r="I861" s="22" t="str">
        <f aca="false" t="array" ref="I861:I861">IFERROR(SMALL(IF($D$2:$D1770=D861,$A$2:$A$911*1.00001),3),"")</f>
        <v/>
      </c>
      <c r="J861" s="22" t="str">
        <f aca="false" t="array" ref="J861:J861">IFERROR(SMALL(IF($D$2:$D1770=D861,$A$2:$A$911*1.000001),4),"")</f>
        <v/>
      </c>
      <c r="K861" s="31" t="str">
        <f aca="false">IF(A861&lt;&gt;"", IF(COUNT(G861:J861)=4, SUM(G861:J861), "No"), "")</f>
        <v>No</v>
      </c>
      <c r="L861" s="31" t="str">
        <f aca="false">IF(A861&lt;&gt;"", IF(COUNT(G861:I861)=3, SUM(G861:I861), "No"), "")</f>
        <v>No</v>
      </c>
      <c r="M861" s="31" t="str">
        <f aca="false">IF(A861&lt;&gt;"", IF(COUNT(G861:H861)=2, SUM(G861:H861), "No"), "")</f>
        <v>No</v>
      </c>
      <c r="N861" s="31" t="str">
        <f aca="false">Table1[[#This Row],[Club]]&amp;":"&amp;Table1[[#Headers],[Male]]</f>
        <v>:Male</v>
      </c>
    </row>
    <row r="862" customFormat="false" ht="15" hidden="false" customHeight="false" outlineLevel="0" collapsed="false">
      <c r="A862" s="22" t="n">
        <v>861</v>
      </c>
      <c r="B862" s="22" t="str">
        <f aca="false">IFERROR(VLOOKUP($A$1&amp;":"&amp;A862,'Finish order'!C:K,6,FALSE()),"")</f>
        <v/>
      </c>
      <c r="C862" s="22" t="str">
        <f aca="false">IFERROR(VLOOKUP(A$1&amp;":"&amp;A862,'Finish order'!$C:$K,9,FALSE()),"")</f>
        <v/>
      </c>
      <c r="D862" s="22" t="str">
        <f aca="false">IFERROR(VLOOKUP(A$1&amp;":"&amp;A862,'Finish order'!$C:$K,7,FALSE()),"")</f>
        <v/>
      </c>
      <c r="E862" s="30" t="str">
        <f aca="false">IFERROR(VLOOKUP($A$1&amp;":"&amp;A862,'Finish order'!C:K,5,FALSE()),"")</f>
        <v/>
      </c>
      <c r="F862" s="22" t="str">
        <f aca="false">IFERROR(VLOOKUP($A$1&amp;":"&amp;A862,'Finish order'!C:K,4,FALSE()),"")</f>
        <v/>
      </c>
      <c r="G862" s="22" t="str">
        <f aca="false" t="array" ref="G862:G862">IFERROR(SMALL(IF($D$2:$D1771=D862,$A$2:$A$911*1.001),1),"")</f>
        <v/>
      </c>
      <c r="H862" s="22" t="str">
        <f aca="false" t="array" ref="H862:H862">IFERROR(SMALL(IF($D$2:$D1771=D862,$A$2:$A$911*1.0001),2),"")</f>
        <v/>
      </c>
      <c r="I862" s="22" t="str">
        <f aca="false" t="array" ref="I862:I862">IFERROR(SMALL(IF($D$2:$D1771=D862,$A$2:$A$911*1.00001),3),"")</f>
        <v/>
      </c>
      <c r="J862" s="22" t="str">
        <f aca="false" t="array" ref="J862:J862">IFERROR(SMALL(IF($D$2:$D1771=D862,$A$2:$A$911*1.000001),4),"")</f>
        <v/>
      </c>
      <c r="K862" s="31" t="str">
        <f aca="false">IF(A862&lt;&gt;"", IF(COUNT(G862:J862)=4, SUM(G862:J862), "No"), "")</f>
        <v>No</v>
      </c>
      <c r="L862" s="31" t="str">
        <f aca="false">IF(A862&lt;&gt;"", IF(COUNT(G862:I862)=3, SUM(G862:I862), "No"), "")</f>
        <v>No</v>
      </c>
      <c r="M862" s="31" t="str">
        <f aca="false">IF(A862&lt;&gt;"", IF(COUNT(G862:H862)=2, SUM(G862:H862), "No"), "")</f>
        <v>No</v>
      </c>
      <c r="N862" s="31" t="str">
        <f aca="false">Table1[[#This Row],[Club]]&amp;":"&amp;Table1[[#Headers],[Male]]</f>
        <v>:Male</v>
      </c>
    </row>
    <row r="863" customFormat="false" ht="15" hidden="false" customHeight="false" outlineLevel="0" collapsed="false">
      <c r="A863" s="22" t="n">
        <v>862</v>
      </c>
      <c r="B863" s="22" t="str">
        <f aca="false">IFERROR(VLOOKUP($A$1&amp;":"&amp;A863,'Finish order'!C:K,6,FALSE()),"")</f>
        <v/>
      </c>
      <c r="C863" s="22" t="str">
        <f aca="false">IFERROR(VLOOKUP(A$1&amp;":"&amp;A863,'Finish order'!$C:$K,9,FALSE()),"")</f>
        <v/>
      </c>
      <c r="D863" s="22" t="str">
        <f aca="false">IFERROR(VLOOKUP(A$1&amp;":"&amp;A863,'Finish order'!$C:$K,7,FALSE()),"")</f>
        <v/>
      </c>
      <c r="E863" s="30" t="str">
        <f aca="false">IFERROR(VLOOKUP($A$1&amp;":"&amp;A863,'Finish order'!C:K,5,FALSE()),"")</f>
        <v/>
      </c>
      <c r="F863" s="22" t="str">
        <f aca="false">IFERROR(VLOOKUP($A$1&amp;":"&amp;A863,'Finish order'!C:K,4,FALSE()),"")</f>
        <v/>
      </c>
      <c r="G863" s="22" t="str">
        <f aca="false" t="array" ref="G863:G863">IFERROR(SMALL(IF($D$2:$D1772=D863,$A$2:$A$911*1.001),1),"")</f>
        <v/>
      </c>
      <c r="H863" s="22" t="str">
        <f aca="false" t="array" ref="H863:H863">IFERROR(SMALL(IF($D$2:$D1772=D863,$A$2:$A$911*1.0001),2),"")</f>
        <v/>
      </c>
      <c r="I863" s="22" t="str">
        <f aca="false" t="array" ref="I863:I863">IFERROR(SMALL(IF($D$2:$D1772=D863,$A$2:$A$911*1.00001),3),"")</f>
        <v/>
      </c>
      <c r="J863" s="22" t="str">
        <f aca="false" t="array" ref="J863:J863">IFERROR(SMALL(IF($D$2:$D1772=D863,$A$2:$A$911*1.000001),4),"")</f>
        <v/>
      </c>
      <c r="K863" s="31" t="str">
        <f aca="false">IF(A863&lt;&gt;"", IF(COUNT(G863:J863)=4, SUM(G863:J863), "No"), "")</f>
        <v>No</v>
      </c>
      <c r="L863" s="31" t="str">
        <f aca="false">IF(A863&lt;&gt;"", IF(COUNT(G863:I863)=3, SUM(G863:I863), "No"), "")</f>
        <v>No</v>
      </c>
      <c r="M863" s="31" t="str">
        <f aca="false">IF(A863&lt;&gt;"", IF(COUNT(G863:H863)=2, SUM(G863:H863), "No"), "")</f>
        <v>No</v>
      </c>
      <c r="N863" s="31" t="str">
        <f aca="false">Table1[[#This Row],[Club]]&amp;":"&amp;Table1[[#Headers],[Male]]</f>
        <v>:Male</v>
      </c>
    </row>
    <row r="864" customFormat="false" ht="15" hidden="false" customHeight="false" outlineLevel="0" collapsed="false">
      <c r="A864" s="22" t="n">
        <v>863</v>
      </c>
      <c r="B864" s="22" t="str">
        <f aca="false">IFERROR(VLOOKUP($A$1&amp;":"&amp;A864,'Finish order'!C:K,6,FALSE()),"")</f>
        <v/>
      </c>
      <c r="C864" s="22" t="str">
        <f aca="false">IFERROR(VLOOKUP(A$1&amp;":"&amp;A864,'Finish order'!$C:$K,9,FALSE()),"")</f>
        <v/>
      </c>
      <c r="D864" s="22" t="str">
        <f aca="false">IFERROR(VLOOKUP(A$1&amp;":"&amp;A864,'Finish order'!$C:$K,7,FALSE()),"")</f>
        <v/>
      </c>
      <c r="E864" s="30" t="str">
        <f aca="false">IFERROR(VLOOKUP($A$1&amp;":"&amp;A864,'Finish order'!C:K,5,FALSE()),"")</f>
        <v/>
      </c>
      <c r="F864" s="22" t="str">
        <f aca="false">IFERROR(VLOOKUP($A$1&amp;":"&amp;A864,'Finish order'!C:K,4,FALSE()),"")</f>
        <v/>
      </c>
      <c r="G864" s="22" t="str">
        <f aca="false" t="array" ref="G864:G864">IFERROR(SMALL(IF($D$2:$D1773=D864,$A$2:$A$911*1.001),1),"")</f>
        <v/>
      </c>
      <c r="H864" s="22" t="str">
        <f aca="false" t="array" ref="H864:H864">IFERROR(SMALL(IF($D$2:$D1773=D864,$A$2:$A$911*1.0001),2),"")</f>
        <v/>
      </c>
      <c r="I864" s="22" t="str">
        <f aca="false" t="array" ref="I864:I864">IFERROR(SMALL(IF($D$2:$D1773=D864,$A$2:$A$911*1.00001),3),"")</f>
        <v/>
      </c>
      <c r="J864" s="22" t="str">
        <f aca="false" t="array" ref="J864:J864">IFERROR(SMALL(IF($D$2:$D1773=D864,$A$2:$A$911*1.000001),4),"")</f>
        <v/>
      </c>
      <c r="K864" s="31" t="str">
        <f aca="false">IF(A864&lt;&gt;"", IF(COUNT(G864:J864)=4, SUM(G864:J864), "No"), "")</f>
        <v>No</v>
      </c>
      <c r="L864" s="31" t="str">
        <f aca="false">IF(A864&lt;&gt;"", IF(COUNT(G864:I864)=3, SUM(G864:I864), "No"), "")</f>
        <v>No</v>
      </c>
      <c r="M864" s="31" t="str">
        <f aca="false">IF(A864&lt;&gt;"", IF(COUNT(G864:H864)=2, SUM(G864:H864), "No"), "")</f>
        <v>No</v>
      </c>
      <c r="N864" s="31" t="str">
        <f aca="false">Table1[[#This Row],[Club]]&amp;":"&amp;Table1[[#Headers],[Male]]</f>
        <v>:Male</v>
      </c>
    </row>
    <row r="865" customFormat="false" ht="15" hidden="false" customHeight="false" outlineLevel="0" collapsed="false">
      <c r="A865" s="22" t="n">
        <v>864</v>
      </c>
      <c r="B865" s="22" t="str">
        <f aca="false">IFERROR(VLOOKUP($A$1&amp;":"&amp;A865,'Finish order'!C:K,6,FALSE()),"")</f>
        <v/>
      </c>
      <c r="C865" s="22" t="str">
        <f aca="false">IFERROR(VLOOKUP(A$1&amp;":"&amp;A865,'Finish order'!$C:$K,9,FALSE()),"")</f>
        <v/>
      </c>
      <c r="D865" s="22" t="str">
        <f aca="false">IFERROR(VLOOKUP(A$1&amp;":"&amp;A865,'Finish order'!$C:$K,7,FALSE()),"")</f>
        <v/>
      </c>
      <c r="E865" s="30" t="str">
        <f aca="false">IFERROR(VLOOKUP($A$1&amp;":"&amp;A865,'Finish order'!C:K,5,FALSE()),"")</f>
        <v/>
      </c>
      <c r="F865" s="22" t="str">
        <f aca="false">IFERROR(VLOOKUP($A$1&amp;":"&amp;A865,'Finish order'!C:K,4,FALSE()),"")</f>
        <v/>
      </c>
      <c r="G865" s="22" t="str">
        <f aca="false" t="array" ref="G865:G865">IFERROR(SMALL(IF($D$2:$D1774=D865,$A$2:$A$911*1.001),1),"")</f>
        <v/>
      </c>
      <c r="H865" s="22" t="str">
        <f aca="false" t="array" ref="H865:H865">IFERROR(SMALL(IF($D$2:$D1774=D865,$A$2:$A$911*1.0001),2),"")</f>
        <v/>
      </c>
      <c r="I865" s="22" t="str">
        <f aca="false" t="array" ref="I865:I865">IFERROR(SMALL(IF($D$2:$D1774=D865,$A$2:$A$911*1.00001),3),"")</f>
        <v/>
      </c>
      <c r="J865" s="22" t="str">
        <f aca="false" t="array" ref="J865:J865">IFERROR(SMALL(IF($D$2:$D1774=D865,$A$2:$A$911*1.000001),4),"")</f>
        <v/>
      </c>
      <c r="K865" s="31" t="str">
        <f aca="false">IF(A865&lt;&gt;"", IF(COUNT(G865:J865)=4, SUM(G865:J865), "No"), "")</f>
        <v>No</v>
      </c>
      <c r="L865" s="31" t="str">
        <f aca="false">IF(A865&lt;&gt;"", IF(COUNT(G865:I865)=3, SUM(G865:I865), "No"), "")</f>
        <v>No</v>
      </c>
      <c r="M865" s="31" t="str">
        <f aca="false">IF(A865&lt;&gt;"", IF(COUNT(G865:H865)=2, SUM(G865:H865), "No"), "")</f>
        <v>No</v>
      </c>
      <c r="N865" s="31" t="str">
        <f aca="false">Table1[[#This Row],[Club]]&amp;":"&amp;Table1[[#Headers],[Male]]</f>
        <v>:Male</v>
      </c>
    </row>
    <row r="866" customFormat="false" ht="15" hidden="false" customHeight="false" outlineLevel="0" collapsed="false">
      <c r="A866" s="22" t="n">
        <v>865</v>
      </c>
      <c r="B866" s="22" t="str">
        <f aca="false">IFERROR(VLOOKUP($A$1&amp;":"&amp;A866,'Finish order'!C:K,6,FALSE()),"")</f>
        <v/>
      </c>
      <c r="C866" s="22" t="str">
        <f aca="false">IFERROR(VLOOKUP(A$1&amp;":"&amp;A866,'Finish order'!$C:$K,9,FALSE()),"")</f>
        <v/>
      </c>
      <c r="D866" s="22" t="str">
        <f aca="false">IFERROR(VLOOKUP(A$1&amp;":"&amp;A866,'Finish order'!$C:$K,7,FALSE()),"")</f>
        <v/>
      </c>
      <c r="E866" s="30" t="str">
        <f aca="false">IFERROR(VLOOKUP($A$1&amp;":"&amp;A866,'Finish order'!C:K,5,FALSE()),"")</f>
        <v/>
      </c>
      <c r="F866" s="22" t="str">
        <f aca="false">IFERROR(VLOOKUP($A$1&amp;":"&amp;A866,'Finish order'!C:K,4,FALSE()),"")</f>
        <v/>
      </c>
      <c r="G866" s="22" t="str">
        <f aca="false" t="array" ref="G866:G866">IFERROR(SMALL(IF($D$2:$D1775=D866,$A$2:$A$911*1.001),1),"")</f>
        <v/>
      </c>
      <c r="H866" s="22" t="str">
        <f aca="false" t="array" ref="H866:H866">IFERROR(SMALL(IF($D$2:$D1775=D866,$A$2:$A$911*1.0001),2),"")</f>
        <v/>
      </c>
      <c r="I866" s="22" t="str">
        <f aca="false" t="array" ref="I866:I866">IFERROR(SMALL(IF($D$2:$D1775=D866,$A$2:$A$911*1.00001),3),"")</f>
        <v/>
      </c>
      <c r="J866" s="22" t="str">
        <f aca="false" t="array" ref="J866:J866">IFERROR(SMALL(IF($D$2:$D1775=D866,$A$2:$A$911*1.000001),4),"")</f>
        <v/>
      </c>
      <c r="K866" s="31" t="str">
        <f aca="false">IF(A866&lt;&gt;"", IF(COUNT(G866:J866)=4, SUM(G866:J866), "No"), "")</f>
        <v>No</v>
      </c>
      <c r="L866" s="31" t="str">
        <f aca="false">IF(A866&lt;&gt;"", IF(COUNT(G866:I866)=3, SUM(G866:I866), "No"), "")</f>
        <v>No</v>
      </c>
      <c r="M866" s="31" t="str">
        <f aca="false">IF(A866&lt;&gt;"", IF(COUNT(G866:H866)=2, SUM(G866:H866), "No"), "")</f>
        <v>No</v>
      </c>
      <c r="N866" s="31" t="str">
        <f aca="false">Table1[[#This Row],[Club]]&amp;":"&amp;Table1[[#Headers],[Male]]</f>
        <v>:Male</v>
      </c>
    </row>
    <row r="867" customFormat="false" ht="15" hidden="false" customHeight="false" outlineLevel="0" collapsed="false">
      <c r="A867" s="22" t="n">
        <v>866</v>
      </c>
      <c r="B867" s="22" t="str">
        <f aca="false">IFERROR(VLOOKUP($A$1&amp;":"&amp;A867,'Finish order'!C:K,6,FALSE()),"")</f>
        <v/>
      </c>
      <c r="C867" s="22" t="str">
        <f aca="false">IFERROR(VLOOKUP(A$1&amp;":"&amp;A867,'Finish order'!$C:$K,9,FALSE()),"")</f>
        <v/>
      </c>
      <c r="D867" s="22" t="str">
        <f aca="false">IFERROR(VLOOKUP(A$1&amp;":"&amp;A867,'Finish order'!$C:$K,7,FALSE()),"")</f>
        <v/>
      </c>
      <c r="E867" s="30" t="str">
        <f aca="false">IFERROR(VLOOKUP($A$1&amp;":"&amp;A867,'Finish order'!C:K,5,FALSE()),"")</f>
        <v/>
      </c>
      <c r="F867" s="22" t="str">
        <f aca="false">IFERROR(VLOOKUP($A$1&amp;":"&amp;A867,'Finish order'!C:K,4,FALSE()),"")</f>
        <v/>
      </c>
      <c r="G867" s="22" t="str">
        <f aca="false" t="array" ref="G867:G867">IFERROR(SMALL(IF($D$2:$D1776=D867,$A$2:$A$911*1.001),1),"")</f>
        <v/>
      </c>
      <c r="H867" s="22" t="str">
        <f aca="false" t="array" ref="H867:H867">IFERROR(SMALL(IF($D$2:$D1776=D867,$A$2:$A$911*1.0001),2),"")</f>
        <v/>
      </c>
      <c r="I867" s="22" t="str">
        <f aca="false" t="array" ref="I867:I867">IFERROR(SMALL(IF($D$2:$D1776=D867,$A$2:$A$911*1.00001),3),"")</f>
        <v/>
      </c>
      <c r="J867" s="22" t="str">
        <f aca="false" t="array" ref="J867:J867">IFERROR(SMALL(IF($D$2:$D1776=D867,$A$2:$A$911*1.000001),4),"")</f>
        <v/>
      </c>
      <c r="K867" s="31" t="str">
        <f aca="false">IF(A867&lt;&gt;"", IF(COUNT(G867:J867)=4, SUM(G867:J867), "No"), "")</f>
        <v>No</v>
      </c>
      <c r="L867" s="31" t="str">
        <f aca="false">IF(A867&lt;&gt;"", IF(COUNT(G867:I867)=3, SUM(G867:I867), "No"), "")</f>
        <v>No</v>
      </c>
      <c r="M867" s="31" t="str">
        <f aca="false">IF(A867&lt;&gt;"", IF(COUNT(G867:H867)=2, SUM(G867:H867), "No"), "")</f>
        <v>No</v>
      </c>
      <c r="N867" s="31" t="str">
        <f aca="false">Table1[[#This Row],[Club]]&amp;":"&amp;Table1[[#Headers],[Male]]</f>
        <v>:Male</v>
      </c>
    </row>
    <row r="868" customFormat="false" ht="15" hidden="false" customHeight="false" outlineLevel="0" collapsed="false">
      <c r="A868" s="22" t="n">
        <v>867</v>
      </c>
      <c r="B868" s="22" t="str">
        <f aca="false">IFERROR(VLOOKUP($A$1&amp;":"&amp;A868,'Finish order'!C:K,6,FALSE()),"")</f>
        <v/>
      </c>
      <c r="C868" s="22" t="str">
        <f aca="false">IFERROR(VLOOKUP(A$1&amp;":"&amp;A868,'Finish order'!$C:$K,9,FALSE()),"")</f>
        <v/>
      </c>
      <c r="D868" s="22" t="str">
        <f aca="false">IFERROR(VLOOKUP(A$1&amp;":"&amp;A868,'Finish order'!$C:$K,7,FALSE()),"")</f>
        <v/>
      </c>
      <c r="E868" s="30" t="str">
        <f aca="false">IFERROR(VLOOKUP($A$1&amp;":"&amp;A868,'Finish order'!C:K,5,FALSE()),"")</f>
        <v/>
      </c>
      <c r="F868" s="22" t="str">
        <f aca="false">IFERROR(VLOOKUP($A$1&amp;":"&amp;A868,'Finish order'!C:K,4,FALSE()),"")</f>
        <v/>
      </c>
      <c r="G868" s="22" t="str">
        <f aca="false" t="array" ref="G868:G868">IFERROR(SMALL(IF($D$2:$D1777=D868,$A$2:$A$911*1.001),1),"")</f>
        <v/>
      </c>
      <c r="H868" s="22" t="str">
        <f aca="false" t="array" ref="H868:H868">IFERROR(SMALL(IF($D$2:$D1777=D868,$A$2:$A$911*1.0001),2),"")</f>
        <v/>
      </c>
      <c r="I868" s="22" t="str">
        <f aca="false" t="array" ref="I868:I868">IFERROR(SMALL(IF($D$2:$D1777=D868,$A$2:$A$911*1.00001),3),"")</f>
        <v/>
      </c>
      <c r="J868" s="22" t="str">
        <f aca="false" t="array" ref="J868:J868">IFERROR(SMALL(IF($D$2:$D1777=D868,$A$2:$A$911*1.000001),4),"")</f>
        <v/>
      </c>
      <c r="K868" s="31" t="str">
        <f aca="false">IF(A868&lt;&gt;"", IF(COUNT(G868:J868)=4, SUM(G868:J868), "No"), "")</f>
        <v>No</v>
      </c>
      <c r="L868" s="31" t="str">
        <f aca="false">IF(A868&lt;&gt;"", IF(COUNT(G868:I868)=3, SUM(G868:I868), "No"), "")</f>
        <v>No</v>
      </c>
      <c r="M868" s="31" t="str">
        <f aca="false">IF(A868&lt;&gt;"", IF(COUNT(G868:H868)=2, SUM(G868:H868), "No"), "")</f>
        <v>No</v>
      </c>
      <c r="N868" s="31" t="str">
        <f aca="false">Table1[[#This Row],[Club]]&amp;":"&amp;Table1[[#Headers],[Male]]</f>
        <v>:Male</v>
      </c>
    </row>
    <row r="869" customFormat="false" ht="15" hidden="false" customHeight="false" outlineLevel="0" collapsed="false">
      <c r="A869" s="22" t="n">
        <v>868</v>
      </c>
      <c r="B869" s="22" t="str">
        <f aca="false">IFERROR(VLOOKUP($A$1&amp;":"&amp;A869,'Finish order'!C:K,6,FALSE()),"")</f>
        <v/>
      </c>
      <c r="C869" s="22" t="str">
        <f aca="false">IFERROR(VLOOKUP(A$1&amp;":"&amp;A869,'Finish order'!$C:$K,9,FALSE()),"")</f>
        <v/>
      </c>
      <c r="D869" s="22" t="str">
        <f aca="false">IFERROR(VLOOKUP(A$1&amp;":"&amp;A869,'Finish order'!$C:$K,7,FALSE()),"")</f>
        <v/>
      </c>
      <c r="E869" s="30" t="str">
        <f aca="false">IFERROR(VLOOKUP($A$1&amp;":"&amp;A869,'Finish order'!C:K,5,FALSE()),"")</f>
        <v/>
      </c>
      <c r="F869" s="22" t="str">
        <f aca="false">IFERROR(VLOOKUP($A$1&amp;":"&amp;A869,'Finish order'!C:K,4,FALSE()),"")</f>
        <v/>
      </c>
      <c r="G869" s="22" t="str">
        <f aca="false" t="array" ref="G869:G869">IFERROR(SMALL(IF($D$2:$D1778=D869,$A$2:$A$911*1.001),1),"")</f>
        <v/>
      </c>
      <c r="H869" s="22" t="str">
        <f aca="false" t="array" ref="H869:H869">IFERROR(SMALL(IF($D$2:$D1778=D869,$A$2:$A$911*1.0001),2),"")</f>
        <v/>
      </c>
      <c r="I869" s="22" t="str">
        <f aca="false" t="array" ref="I869:I869">IFERROR(SMALL(IF($D$2:$D1778=D869,$A$2:$A$911*1.00001),3),"")</f>
        <v/>
      </c>
      <c r="J869" s="22" t="str">
        <f aca="false" t="array" ref="J869:J869">IFERROR(SMALL(IF($D$2:$D1778=D869,$A$2:$A$911*1.000001),4),"")</f>
        <v/>
      </c>
      <c r="K869" s="31" t="str">
        <f aca="false">IF(A869&lt;&gt;"", IF(COUNT(G869:J869)=4, SUM(G869:J869), "No"), "")</f>
        <v>No</v>
      </c>
      <c r="L869" s="31" t="str">
        <f aca="false">IF(A869&lt;&gt;"", IF(COUNT(G869:I869)=3, SUM(G869:I869), "No"), "")</f>
        <v>No</v>
      </c>
      <c r="M869" s="31" t="str">
        <f aca="false">IF(A869&lt;&gt;"", IF(COUNT(G869:H869)=2, SUM(G869:H869), "No"), "")</f>
        <v>No</v>
      </c>
      <c r="N869" s="31" t="str">
        <f aca="false">Table1[[#This Row],[Club]]&amp;":"&amp;Table1[[#Headers],[Male]]</f>
        <v>:Male</v>
      </c>
    </row>
    <row r="870" customFormat="false" ht="15" hidden="false" customHeight="false" outlineLevel="0" collapsed="false">
      <c r="A870" s="22" t="n">
        <v>869</v>
      </c>
      <c r="B870" s="22" t="str">
        <f aca="false">IFERROR(VLOOKUP($A$1&amp;":"&amp;A870,'Finish order'!C:K,6,FALSE()),"")</f>
        <v/>
      </c>
      <c r="C870" s="22" t="str">
        <f aca="false">IFERROR(VLOOKUP(A$1&amp;":"&amp;A870,'Finish order'!$C:$K,9,FALSE()),"")</f>
        <v/>
      </c>
      <c r="D870" s="22" t="str">
        <f aca="false">IFERROR(VLOOKUP(A$1&amp;":"&amp;A870,'Finish order'!$C:$K,7,FALSE()),"")</f>
        <v/>
      </c>
      <c r="E870" s="30" t="str">
        <f aca="false">IFERROR(VLOOKUP($A$1&amp;":"&amp;A870,'Finish order'!C:K,5,FALSE()),"")</f>
        <v/>
      </c>
      <c r="F870" s="22" t="str">
        <f aca="false">IFERROR(VLOOKUP($A$1&amp;":"&amp;A870,'Finish order'!C:K,4,FALSE()),"")</f>
        <v/>
      </c>
      <c r="G870" s="22" t="str">
        <f aca="false" t="array" ref="G870:G870">IFERROR(SMALL(IF($D$2:$D1779=D870,$A$2:$A$911*1.001),1),"")</f>
        <v/>
      </c>
      <c r="H870" s="22" t="str">
        <f aca="false" t="array" ref="H870:H870">IFERROR(SMALL(IF($D$2:$D1779=D870,$A$2:$A$911*1.0001),2),"")</f>
        <v/>
      </c>
      <c r="I870" s="22" t="str">
        <f aca="false" t="array" ref="I870:I870">IFERROR(SMALL(IF($D$2:$D1779=D870,$A$2:$A$911*1.00001),3),"")</f>
        <v/>
      </c>
      <c r="J870" s="22" t="str">
        <f aca="false" t="array" ref="J870:J870">IFERROR(SMALL(IF($D$2:$D1779=D870,$A$2:$A$911*1.000001),4),"")</f>
        <v/>
      </c>
      <c r="K870" s="31" t="str">
        <f aca="false">IF(A870&lt;&gt;"", IF(COUNT(G870:J870)=4, SUM(G870:J870), "No"), "")</f>
        <v>No</v>
      </c>
      <c r="L870" s="31" t="str">
        <f aca="false">IF(A870&lt;&gt;"", IF(COUNT(G870:I870)=3, SUM(G870:I870), "No"), "")</f>
        <v>No</v>
      </c>
      <c r="M870" s="31" t="str">
        <f aca="false">IF(A870&lt;&gt;"", IF(COUNT(G870:H870)=2, SUM(G870:H870), "No"), "")</f>
        <v>No</v>
      </c>
      <c r="N870" s="31" t="str">
        <f aca="false">Table1[[#This Row],[Club]]&amp;":"&amp;Table1[[#Headers],[Male]]</f>
        <v>:Male</v>
      </c>
    </row>
    <row r="871" customFormat="false" ht="15" hidden="false" customHeight="false" outlineLevel="0" collapsed="false">
      <c r="A871" s="22" t="n">
        <v>870</v>
      </c>
      <c r="B871" s="22" t="str">
        <f aca="false">IFERROR(VLOOKUP($A$1&amp;":"&amp;A871,'Finish order'!C:K,6,FALSE()),"")</f>
        <v/>
      </c>
      <c r="C871" s="22" t="str">
        <f aca="false">IFERROR(VLOOKUP(A$1&amp;":"&amp;A871,'Finish order'!$C:$K,9,FALSE()),"")</f>
        <v/>
      </c>
      <c r="D871" s="22" t="str">
        <f aca="false">IFERROR(VLOOKUP(A$1&amp;":"&amp;A871,'Finish order'!$C:$K,7,FALSE()),"")</f>
        <v/>
      </c>
      <c r="E871" s="30" t="str">
        <f aca="false">IFERROR(VLOOKUP($A$1&amp;":"&amp;A871,'Finish order'!C:K,5,FALSE()),"")</f>
        <v/>
      </c>
      <c r="F871" s="22" t="str">
        <f aca="false">IFERROR(VLOOKUP($A$1&amp;":"&amp;A871,'Finish order'!C:K,4,FALSE()),"")</f>
        <v/>
      </c>
      <c r="G871" s="22" t="str">
        <f aca="false" t="array" ref="G871:G871">IFERROR(SMALL(IF($D$2:$D1780=D871,$A$2:$A$911*1.001),1),"")</f>
        <v/>
      </c>
      <c r="H871" s="22" t="str">
        <f aca="false" t="array" ref="H871:H871">IFERROR(SMALL(IF($D$2:$D1780=D871,$A$2:$A$911*1.0001),2),"")</f>
        <v/>
      </c>
      <c r="I871" s="22" t="str">
        <f aca="false" t="array" ref="I871:I871">IFERROR(SMALL(IF($D$2:$D1780=D871,$A$2:$A$911*1.00001),3),"")</f>
        <v/>
      </c>
      <c r="J871" s="22" t="str">
        <f aca="false" t="array" ref="J871:J871">IFERROR(SMALL(IF($D$2:$D1780=D871,$A$2:$A$911*1.000001),4),"")</f>
        <v/>
      </c>
      <c r="K871" s="31" t="str">
        <f aca="false">IF(A871&lt;&gt;"", IF(COUNT(G871:J871)=4, SUM(G871:J871), "No"), "")</f>
        <v>No</v>
      </c>
      <c r="L871" s="31" t="str">
        <f aca="false">IF(A871&lt;&gt;"", IF(COUNT(G871:I871)=3, SUM(G871:I871), "No"), "")</f>
        <v>No</v>
      </c>
      <c r="M871" s="31" t="str">
        <f aca="false">IF(A871&lt;&gt;"", IF(COUNT(G871:H871)=2, SUM(G871:H871), "No"), "")</f>
        <v>No</v>
      </c>
      <c r="N871" s="31" t="str">
        <f aca="false">Table1[[#This Row],[Club]]&amp;":"&amp;Table1[[#Headers],[Male]]</f>
        <v>:Male</v>
      </c>
    </row>
    <row r="872" customFormat="false" ht="15" hidden="false" customHeight="false" outlineLevel="0" collapsed="false">
      <c r="A872" s="22" t="n">
        <v>871</v>
      </c>
      <c r="B872" s="22" t="str">
        <f aca="false">IFERROR(VLOOKUP($A$1&amp;":"&amp;A872,'Finish order'!C:K,6,FALSE()),"")</f>
        <v/>
      </c>
      <c r="C872" s="22" t="str">
        <f aca="false">IFERROR(VLOOKUP(A$1&amp;":"&amp;A872,'Finish order'!$C:$K,9,FALSE()),"")</f>
        <v/>
      </c>
      <c r="D872" s="22" t="str">
        <f aca="false">IFERROR(VLOOKUP(A$1&amp;":"&amp;A872,'Finish order'!$C:$K,7,FALSE()),"")</f>
        <v/>
      </c>
      <c r="E872" s="30" t="str">
        <f aca="false">IFERROR(VLOOKUP($A$1&amp;":"&amp;A872,'Finish order'!C:K,5,FALSE()),"")</f>
        <v/>
      </c>
      <c r="F872" s="22" t="str">
        <f aca="false">IFERROR(VLOOKUP($A$1&amp;":"&amp;A872,'Finish order'!C:K,4,FALSE()),"")</f>
        <v/>
      </c>
      <c r="G872" s="22" t="str">
        <f aca="false" t="array" ref="G872:G872">IFERROR(SMALL(IF($D$2:$D1781=D872,$A$2:$A$911*1.001),1),"")</f>
        <v/>
      </c>
      <c r="H872" s="22" t="str">
        <f aca="false" t="array" ref="H872:H872">IFERROR(SMALL(IF($D$2:$D1781=D872,$A$2:$A$911*1.0001),2),"")</f>
        <v/>
      </c>
      <c r="I872" s="22" t="str">
        <f aca="false" t="array" ref="I872:I872">IFERROR(SMALL(IF($D$2:$D1781=D872,$A$2:$A$911*1.00001),3),"")</f>
        <v/>
      </c>
      <c r="J872" s="22" t="str">
        <f aca="false" t="array" ref="J872:J872">IFERROR(SMALL(IF($D$2:$D1781=D872,$A$2:$A$911*1.000001),4),"")</f>
        <v/>
      </c>
      <c r="K872" s="31" t="str">
        <f aca="false">IF(A872&lt;&gt;"", IF(COUNT(G872:J872)=4, SUM(G872:J872), "No"), "")</f>
        <v>No</v>
      </c>
      <c r="L872" s="31" t="str">
        <f aca="false">IF(A872&lt;&gt;"", IF(COUNT(G872:I872)=3, SUM(G872:I872), "No"), "")</f>
        <v>No</v>
      </c>
      <c r="M872" s="31" t="str">
        <f aca="false">IF(A872&lt;&gt;"", IF(COUNT(G872:H872)=2, SUM(G872:H872), "No"), "")</f>
        <v>No</v>
      </c>
      <c r="N872" s="31" t="str">
        <f aca="false">Table1[[#This Row],[Club]]&amp;":"&amp;Table1[[#Headers],[Male]]</f>
        <v>:Male</v>
      </c>
    </row>
    <row r="873" customFormat="false" ht="15" hidden="false" customHeight="false" outlineLevel="0" collapsed="false">
      <c r="A873" s="22" t="n">
        <v>872</v>
      </c>
      <c r="B873" s="22" t="str">
        <f aca="false">IFERROR(VLOOKUP($A$1&amp;":"&amp;A873,'Finish order'!C:K,6,FALSE()),"")</f>
        <v/>
      </c>
      <c r="C873" s="22" t="str">
        <f aca="false">IFERROR(VLOOKUP(A$1&amp;":"&amp;A873,'Finish order'!$C:$K,9,FALSE()),"")</f>
        <v/>
      </c>
      <c r="D873" s="22" t="str">
        <f aca="false">IFERROR(VLOOKUP(A$1&amp;":"&amp;A873,'Finish order'!$C:$K,7,FALSE()),"")</f>
        <v/>
      </c>
      <c r="E873" s="30" t="str">
        <f aca="false">IFERROR(VLOOKUP($A$1&amp;":"&amp;A873,'Finish order'!C:K,5,FALSE()),"")</f>
        <v/>
      </c>
      <c r="F873" s="22" t="str">
        <f aca="false">IFERROR(VLOOKUP($A$1&amp;":"&amp;A873,'Finish order'!C:K,4,FALSE()),"")</f>
        <v/>
      </c>
      <c r="G873" s="22" t="str">
        <f aca="false" t="array" ref="G873:G873">IFERROR(SMALL(IF($D$2:$D1782=D873,$A$2:$A$911*1.001),1),"")</f>
        <v/>
      </c>
      <c r="H873" s="22" t="str">
        <f aca="false" t="array" ref="H873:H873">IFERROR(SMALL(IF($D$2:$D1782=D873,$A$2:$A$911*1.0001),2),"")</f>
        <v/>
      </c>
      <c r="I873" s="22" t="str">
        <f aca="false" t="array" ref="I873:I873">IFERROR(SMALL(IF($D$2:$D1782=D873,$A$2:$A$911*1.00001),3),"")</f>
        <v/>
      </c>
      <c r="J873" s="22" t="str">
        <f aca="false" t="array" ref="J873:J873">IFERROR(SMALL(IF($D$2:$D1782=D873,$A$2:$A$911*1.000001),4),"")</f>
        <v/>
      </c>
      <c r="K873" s="31" t="str">
        <f aca="false">IF(A873&lt;&gt;"", IF(COUNT(G873:J873)=4, SUM(G873:J873), "No"), "")</f>
        <v>No</v>
      </c>
      <c r="L873" s="31" t="str">
        <f aca="false">IF(A873&lt;&gt;"", IF(COUNT(G873:I873)=3, SUM(G873:I873), "No"), "")</f>
        <v>No</v>
      </c>
      <c r="M873" s="31" t="str">
        <f aca="false">IF(A873&lt;&gt;"", IF(COUNT(G873:H873)=2, SUM(G873:H873), "No"), "")</f>
        <v>No</v>
      </c>
      <c r="N873" s="31" t="str">
        <f aca="false">Table1[[#This Row],[Club]]&amp;":"&amp;Table1[[#Headers],[Male]]</f>
        <v>:Male</v>
      </c>
    </row>
    <row r="874" customFormat="false" ht="15" hidden="false" customHeight="false" outlineLevel="0" collapsed="false">
      <c r="A874" s="22" t="n">
        <v>873</v>
      </c>
      <c r="B874" s="22" t="str">
        <f aca="false">IFERROR(VLOOKUP($A$1&amp;":"&amp;A874,'Finish order'!C:K,6,FALSE()),"")</f>
        <v/>
      </c>
      <c r="C874" s="22" t="str">
        <f aca="false">IFERROR(VLOOKUP(A$1&amp;":"&amp;A874,'Finish order'!$C:$K,9,FALSE()),"")</f>
        <v/>
      </c>
      <c r="D874" s="22" t="str">
        <f aca="false">IFERROR(VLOOKUP(A$1&amp;":"&amp;A874,'Finish order'!$C:$K,7,FALSE()),"")</f>
        <v/>
      </c>
      <c r="E874" s="30" t="str">
        <f aca="false">IFERROR(VLOOKUP($A$1&amp;":"&amp;A874,'Finish order'!C:K,5,FALSE()),"")</f>
        <v/>
      </c>
      <c r="F874" s="22" t="str">
        <f aca="false">IFERROR(VLOOKUP($A$1&amp;":"&amp;A874,'Finish order'!C:K,4,FALSE()),"")</f>
        <v/>
      </c>
      <c r="G874" s="22" t="str">
        <f aca="false" t="array" ref="G874:G874">IFERROR(SMALL(IF($D$2:$D1783=D874,$A$2:$A$911*1.001),1),"")</f>
        <v/>
      </c>
      <c r="H874" s="22" t="str">
        <f aca="false" t="array" ref="H874:H874">IFERROR(SMALL(IF($D$2:$D1783=D874,$A$2:$A$911*1.0001),2),"")</f>
        <v/>
      </c>
      <c r="I874" s="22" t="str">
        <f aca="false" t="array" ref="I874:I874">IFERROR(SMALL(IF($D$2:$D1783=D874,$A$2:$A$911*1.00001),3),"")</f>
        <v/>
      </c>
      <c r="J874" s="22" t="str">
        <f aca="false" t="array" ref="J874:J874">IFERROR(SMALL(IF($D$2:$D1783=D874,$A$2:$A$911*1.000001),4),"")</f>
        <v/>
      </c>
      <c r="K874" s="31" t="str">
        <f aca="false">IF(A874&lt;&gt;"", IF(COUNT(G874:J874)=4, SUM(G874:J874), "No"), "")</f>
        <v>No</v>
      </c>
      <c r="L874" s="31" t="str">
        <f aca="false">IF(A874&lt;&gt;"", IF(COUNT(G874:I874)=3, SUM(G874:I874), "No"), "")</f>
        <v>No</v>
      </c>
      <c r="M874" s="31" t="str">
        <f aca="false">IF(A874&lt;&gt;"", IF(COUNT(G874:H874)=2, SUM(G874:H874), "No"), "")</f>
        <v>No</v>
      </c>
      <c r="N874" s="31" t="str">
        <f aca="false">Table1[[#This Row],[Club]]&amp;":"&amp;Table1[[#Headers],[Male]]</f>
        <v>:Male</v>
      </c>
    </row>
    <row r="875" customFormat="false" ht="15" hidden="false" customHeight="false" outlineLevel="0" collapsed="false">
      <c r="A875" s="22" t="n">
        <v>874</v>
      </c>
      <c r="B875" s="22" t="str">
        <f aca="false">IFERROR(VLOOKUP($A$1&amp;":"&amp;A875,'Finish order'!C:K,6,FALSE()),"")</f>
        <v/>
      </c>
      <c r="C875" s="22" t="str">
        <f aca="false">IFERROR(VLOOKUP(A$1&amp;":"&amp;A875,'Finish order'!$C:$K,9,FALSE()),"")</f>
        <v/>
      </c>
      <c r="D875" s="22" t="str">
        <f aca="false">IFERROR(VLOOKUP(A$1&amp;":"&amp;A875,'Finish order'!$C:$K,7,FALSE()),"")</f>
        <v/>
      </c>
      <c r="E875" s="30" t="str">
        <f aca="false">IFERROR(VLOOKUP($A$1&amp;":"&amp;A875,'Finish order'!C:K,5,FALSE()),"")</f>
        <v/>
      </c>
      <c r="F875" s="22" t="str">
        <f aca="false">IFERROR(VLOOKUP($A$1&amp;":"&amp;A875,'Finish order'!C:K,4,FALSE()),"")</f>
        <v/>
      </c>
      <c r="G875" s="22" t="str">
        <f aca="false" t="array" ref="G875:G875">IFERROR(SMALL(IF($D$2:$D1784=D875,$A$2:$A$911*1.001),1),"")</f>
        <v/>
      </c>
      <c r="H875" s="22" t="str">
        <f aca="false" t="array" ref="H875:H875">IFERROR(SMALL(IF($D$2:$D1784=D875,$A$2:$A$911*1.0001),2),"")</f>
        <v/>
      </c>
      <c r="I875" s="22" t="str">
        <f aca="false" t="array" ref="I875:I875">IFERROR(SMALL(IF($D$2:$D1784=D875,$A$2:$A$911*1.00001),3),"")</f>
        <v/>
      </c>
      <c r="J875" s="22" t="str">
        <f aca="false" t="array" ref="J875:J875">IFERROR(SMALL(IF($D$2:$D1784=D875,$A$2:$A$911*1.000001),4),"")</f>
        <v/>
      </c>
      <c r="K875" s="31" t="str">
        <f aca="false">IF(A875&lt;&gt;"", IF(COUNT(G875:J875)=4, SUM(G875:J875), "No"), "")</f>
        <v>No</v>
      </c>
      <c r="L875" s="31" t="str">
        <f aca="false">IF(A875&lt;&gt;"", IF(COUNT(G875:I875)=3, SUM(G875:I875), "No"), "")</f>
        <v>No</v>
      </c>
      <c r="M875" s="31" t="str">
        <f aca="false">IF(A875&lt;&gt;"", IF(COUNT(G875:H875)=2, SUM(G875:H875), "No"), "")</f>
        <v>No</v>
      </c>
      <c r="N875" s="31" t="str">
        <f aca="false">Table1[[#This Row],[Club]]&amp;":"&amp;Table1[[#Headers],[Male]]</f>
        <v>:Male</v>
      </c>
    </row>
    <row r="876" customFormat="false" ht="15" hidden="false" customHeight="false" outlineLevel="0" collapsed="false">
      <c r="A876" s="22" t="n">
        <v>875</v>
      </c>
      <c r="B876" s="22" t="str">
        <f aca="false">IFERROR(VLOOKUP($A$1&amp;":"&amp;A876,'Finish order'!C:K,6,FALSE()),"")</f>
        <v/>
      </c>
      <c r="C876" s="22" t="str">
        <f aca="false">IFERROR(VLOOKUP(A$1&amp;":"&amp;A876,'Finish order'!$C:$K,9,FALSE()),"")</f>
        <v/>
      </c>
      <c r="D876" s="22" t="str">
        <f aca="false">IFERROR(VLOOKUP(A$1&amp;":"&amp;A876,'Finish order'!$C:$K,7,FALSE()),"")</f>
        <v/>
      </c>
      <c r="E876" s="30" t="str">
        <f aca="false">IFERROR(VLOOKUP($A$1&amp;":"&amp;A876,'Finish order'!C:K,5,FALSE()),"")</f>
        <v/>
      </c>
      <c r="F876" s="22" t="str">
        <f aca="false">IFERROR(VLOOKUP($A$1&amp;":"&amp;A876,'Finish order'!C:K,4,FALSE()),"")</f>
        <v/>
      </c>
      <c r="G876" s="22" t="str">
        <f aca="false" t="array" ref="G876:G876">IFERROR(SMALL(IF($D$2:$D1785=D876,$A$2:$A$911*1.001),1),"")</f>
        <v/>
      </c>
      <c r="H876" s="22" t="str">
        <f aca="false" t="array" ref="H876:H876">IFERROR(SMALL(IF($D$2:$D1785=D876,$A$2:$A$911*1.0001),2),"")</f>
        <v/>
      </c>
      <c r="I876" s="22" t="str">
        <f aca="false" t="array" ref="I876:I876">IFERROR(SMALL(IF($D$2:$D1785=D876,$A$2:$A$911*1.00001),3),"")</f>
        <v/>
      </c>
      <c r="J876" s="22" t="str">
        <f aca="false" t="array" ref="J876:J876">IFERROR(SMALL(IF($D$2:$D1785=D876,$A$2:$A$911*1.000001),4),"")</f>
        <v/>
      </c>
      <c r="K876" s="31" t="str">
        <f aca="false">IF(A876&lt;&gt;"", IF(COUNT(G876:J876)=4, SUM(G876:J876), "No"), "")</f>
        <v>No</v>
      </c>
      <c r="L876" s="31" t="str">
        <f aca="false">IF(A876&lt;&gt;"", IF(COUNT(G876:I876)=3, SUM(G876:I876), "No"), "")</f>
        <v>No</v>
      </c>
      <c r="M876" s="31" t="str">
        <f aca="false">IF(A876&lt;&gt;"", IF(COUNT(G876:H876)=2, SUM(G876:H876), "No"), "")</f>
        <v>No</v>
      </c>
      <c r="N876" s="31" t="str">
        <f aca="false">Table1[[#This Row],[Club]]&amp;":"&amp;Table1[[#Headers],[Male]]</f>
        <v>:Male</v>
      </c>
    </row>
    <row r="877" customFormat="false" ht="15" hidden="false" customHeight="false" outlineLevel="0" collapsed="false">
      <c r="A877" s="22" t="n">
        <v>876</v>
      </c>
      <c r="B877" s="22" t="str">
        <f aca="false">IFERROR(VLOOKUP($A$1&amp;":"&amp;A877,'Finish order'!C:K,6,FALSE()),"")</f>
        <v/>
      </c>
      <c r="C877" s="22" t="str">
        <f aca="false">IFERROR(VLOOKUP(A$1&amp;":"&amp;A877,'Finish order'!$C:$K,9,FALSE()),"")</f>
        <v/>
      </c>
      <c r="D877" s="22" t="str">
        <f aca="false">IFERROR(VLOOKUP(A$1&amp;":"&amp;A877,'Finish order'!$C:$K,7,FALSE()),"")</f>
        <v/>
      </c>
      <c r="E877" s="30" t="str">
        <f aca="false">IFERROR(VLOOKUP($A$1&amp;":"&amp;A877,'Finish order'!C:K,5,FALSE()),"")</f>
        <v/>
      </c>
      <c r="F877" s="22" t="str">
        <f aca="false">IFERROR(VLOOKUP($A$1&amp;":"&amp;A877,'Finish order'!C:K,4,FALSE()),"")</f>
        <v/>
      </c>
      <c r="G877" s="22" t="str">
        <f aca="false" t="array" ref="G877:G877">IFERROR(SMALL(IF($D$2:$D1786=D877,$A$2:$A$911*1.001),1),"")</f>
        <v/>
      </c>
      <c r="H877" s="22" t="str">
        <f aca="false" t="array" ref="H877:H877">IFERROR(SMALL(IF($D$2:$D1786=D877,$A$2:$A$911*1.0001),2),"")</f>
        <v/>
      </c>
      <c r="I877" s="22" t="str">
        <f aca="false" t="array" ref="I877:I877">IFERROR(SMALL(IF($D$2:$D1786=D877,$A$2:$A$911*1.00001),3),"")</f>
        <v/>
      </c>
      <c r="J877" s="22" t="str">
        <f aca="false" t="array" ref="J877:J877">IFERROR(SMALL(IF($D$2:$D1786=D877,$A$2:$A$911*1.000001),4),"")</f>
        <v/>
      </c>
      <c r="K877" s="31" t="str">
        <f aca="false">IF(A877&lt;&gt;"", IF(COUNT(G877:J877)=4, SUM(G877:J877), "No"), "")</f>
        <v>No</v>
      </c>
      <c r="L877" s="31" t="str">
        <f aca="false">IF(A877&lt;&gt;"", IF(COUNT(G877:I877)=3, SUM(G877:I877), "No"), "")</f>
        <v>No</v>
      </c>
      <c r="M877" s="31" t="str">
        <f aca="false">IF(A877&lt;&gt;"", IF(COUNT(G877:H877)=2, SUM(G877:H877), "No"), "")</f>
        <v>No</v>
      </c>
      <c r="N877" s="31" t="str">
        <f aca="false">Table1[[#This Row],[Club]]&amp;":"&amp;Table1[[#Headers],[Male]]</f>
        <v>:Male</v>
      </c>
    </row>
    <row r="878" customFormat="false" ht="15" hidden="false" customHeight="false" outlineLevel="0" collapsed="false">
      <c r="A878" s="22" t="n">
        <v>877</v>
      </c>
      <c r="B878" s="22" t="str">
        <f aca="false">IFERROR(VLOOKUP($A$1&amp;":"&amp;A878,'Finish order'!C:K,6,FALSE()),"")</f>
        <v/>
      </c>
      <c r="C878" s="22" t="str">
        <f aca="false">IFERROR(VLOOKUP(A$1&amp;":"&amp;A878,'Finish order'!$C:$K,9,FALSE()),"")</f>
        <v/>
      </c>
      <c r="D878" s="22" t="str">
        <f aca="false">IFERROR(VLOOKUP(A$1&amp;":"&amp;A878,'Finish order'!$C:$K,7,FALSE()),"")</f>
        <v/>
      </c>
      <c r="E878" s="30" t="str">
        <f aca="false">IFERROR(VLOOKUP($A$1&amp;":"&amp;A878,'Finish order'!C:K,5,FALSE()),"")</f>
        <v/>
      </c>
      <c r="F878" s="22" t="str">
        <f aca="false">IFERROR(VLOOKUP($A$1&amp;":"&amp;A878,'Finish order'!C:K,4,FALSE()),"")</f>
        <v/>
      </c>
      <c r="G878" s="22" t="str">
        <f aca="false" t="array" ref="G878:G878">IFERROR(SMALL(IF($D$2:$D1787=D878,$A$2:$A$911*1.001),1),"")</f>
        <v/>
      </c>
      <c r="H878" s="22" t="str">
        <f aca="false" t="array" ref="H878:H878">IFERROR(SMALL(IF($D$2:$D1787=D878,$A$2:$A$911*1.0001),2),"")</f>
        <v/>
      </c>
      <c r="I878" s="22" t="str">
        <f aca="false" t="array" ref="I878:I878">IFERROR(SMALL(IF($D$2:$D1787=D878,$A$2:$A$911*1.00001),3),"")</f>
        <v/>
      </c>
      <c r="J878" s="22" t="str">
        <f aca="false" t="array" ref="J878:J878">IFERROR(SMALL(IF($D$2:$D1787=D878,$A$2:$A$911*1.000001),4),"")</f>
        <v/>
      </c>
      <c r="K878" s="31" t="str">
        <f aca="false">IF(A878&lt;&gt;"", IF(COUNT(G878:J878)=4, SUM(G878:J878), "No"), "")</f>
        <v>No</v>
      </c>
      <c r="L878" s="31" t="str">
        <f aca="false">IF(A878&lt;&gt;"", IF(COUNT(G878:I878)=3, SUM(G878:I878), "No"), "")</f>
        <v>No</v>
      </c>
      <c r="M878" s="31" t="str">
        <f aca="false">IF(A878&lt;&gt;"", IF(COUNT(G878:H878)=2, SUM(G878:H878), "No"), "")</f>
        <v>No</v>
      </c>
      <c r="N878" s="31" t="str">
        <f aca="false">Table1[[#This Row],[Club]]&amp;":"&amp;Table1[[#Headers],[Male]]</f>
        <v>:Male</v>
      </c>
    </row>
    <row r="879" customFormat="false" ht="15" hidden="false" customHeight="false" outlineLevel="0" collapsed="false">
      <c r="A879" s="22" t="n">
        <v>878</v>
      </c>
      <c r="B879" s="22" t="str">
        <f aca="false">IFERROR(VLOOKUP($A$1&amp;":"&amp;A879,'Finish order'!C:K,6,FALSE()),"")</f>
        <v/>
      </c>
      <c r="C879" s="22" t="str">
        <f aca="false">IFERROR(VLOOKUP(A$1&amp;":"&amp;A879,'Finish order'!$C:$K,9,FALSE()),"")</f>
        <v/>
      </c>
      <c r="D879" s="22" t="str">
        <f aca="false">IFERROR(VLOOKUP(A$1&amp;":"&amp;A879,'Finish order'!$C:$K,7,FALSE()),"")</f>
        <v/>
      </c>
      <c r="E879" s="30" t="str">
        <f aca="false">IFERROR(VLOOKUP($A$1&amp;":"&amp;A879,'Finish order'!C:K,5,FALSE()),"")</f>
        <v/>
      </c>
      <c r="F879" s="22" t="str">
        <f aca="false">IFERROR(VLOOKUP($A$1&amp;":"&amp;A879,'Finish order'!C:K,4,FALSE()),"")</f>
        <v/>
      </c>
      <c r="G879" s="22" t="str">
        <f aca="false" t="array" ref="G879:G879">IFERROR(SMALL(IF($D$2:$D1788=D879,$A$2:$A$911*1.001),1),"")</f>
        <v/>
      </c>
      <c r="H879" s="22" t="str">
        <f aca="false" t="array" ref="H879:H879">IFERROR(SMALL(IF($D$2:$D1788=D879,$A$2:$A$911*1.0001),2),"")</f>
        <v/>
      </c>
      <c r="I879" s="22" t="str">
        <f aca="false" t="array" ref="I879:I879">IFERROR(SMALL(IF($D$2:$D1788=D879,$A$2:$A$911*1.00001),3),"")</f>
        <v/>
      </c>
      <c r="J879" s="22" t="str">
        <f aca="false" t="array" ref="J879:J879">IFERROR(SMALL(IF($D$2:$D1788=D879,$A$2:$A$911*1.000001),4),"")</f>
        <v/>
      </c>
      <c r="K879" s="31" t="str">
        <f aca="false">IF(A879&lt;&gt;"", IF(COUNT(G879:J879)=4, SUM(G879:J879), "No"), "")</f>
        <v>No</v>
      </c>
      <c r="L879" s="31" t="str">
        <f aca="false">IF(A879&lt;&gt;"", IF(COUNT(G879:I879)=3, SUM(G879:I879), "No"), "")</f>
        <v>No</v>
      </c>
      <c r="M879" s="31" t="str">
        <f aca="false">IF(A879&lt;&gt;"", IF(COUNT(G879:H879)=2, SUM(G879:H879), "No"), "")</f>
        <v>No</v>
      </c>
      <c r="N879" s="31" t="str">
        <f aca="false">Table1[[#This Row],[Club]]&amp;":"&amp;Table1[[#Headers],[Male]]</f>
        <v>:Male</v>
      </c>
    </row>
    <row r="880" customFormat="false" ht="15" hidden="false" customHeight="false" outlineLevel="0" collapsed="false">
      <c r="A880" s="22" t="n">
        <v>879</v>
      </c>
      <c r="B880" s="22" t="str">
        <f aca="false">IFERROR(VLOOKUP($A$1&amp;":"&amp;A880,'Finish order'!C:K,6,FALSE()),"")</f>
        <v/>
      </c>
      <c r="C880" s="22" t="str">
        <f aca="false">IFERROR(VLOOKUP(A$1&amp;":"&amp;A880,'Finish order'!$C:$K,9,FALSE()),"")</f>
        <v/>
      </c>
      <c r="D880" s="22" t="str">
        <f aca="false">IFERROR(VLOOKUP(A$1&amp;":"&amp;A880,'Finish order'!$C:$K,7,FALSE()),"")</f>
        <v/>
      </c>
      <c r="E880" s="30" t="str">
        <f aca="false">IFERROR(VLOOKUP($A$1&amp;":"&amp;A880,'Finish order'!C:K,5,FALSE()),"")</f>
        <v/>
      </c>
      <c r="F880" s="22" t="str">
        <f aca="false">IFERROR(VLOOKUP($A$1&amp;":"&amp;A880,'Finish order'!C:K,4,FALSE()),"")</f>
        <v/>
      </c>
      <c r="G880" s="22" t="str">
        <f aca="false" t="array" ref="G880:G880">IFERROR(SMALL(IF($D$2:$D1789=D880,$A$2:$A$911*1.001),1),"")</f>
        <v/>
      </c>
      <c r="H880" s="22" t="str">
        <f aca="false" t="array" ref="H880:H880">IFERROR(SMALL(IF($D$2:$D1789=D880,$A$2:$A$911*1.0001),2),"")</f>
        <v/>
      </c>
      <c r="I880" s="22" t="str">
        <f aca="false" t="array" ref="I880:I880">IFERROR(SMALL(IF($D$2:$D1789=D880,$A$2:$A$911*1.00001),3),"")</f>
        <v/>
      </c>
      <c r="J880" s="22" t="str">
        <f aca="false" t="array" ref="J880:J880">IFERROR(SMALL(IF($D$2:$D1789=D880,$A$2:$A$911*1.000001),4),"")</f>
        <v/>
      </c>
      <c r="K880" s="31" t="str">
        <f aca="false">IF(A880&lt;&gt;"", IF(COUNT(G880:J880)=4, SUM(G880:J880), "No"), "")</f>
        <v>No</v>
      </c>
      <c r="L880" s="31" t="str">
        <f aca="false">IF(A880&lt;&gt;"", IF(COUNT(G880:I880)=3, SUM(G880:I880), "No"), "")</f>
        <v>No</v>
      </c>
      <c r="M880" s="31" t="str">
        <f aca="false">IF(A880&lt;&gt;"", IF(COUNT(G880:H880)=2, SUM(G880:H880), "No"), "")</f>
        <v>No</v>
      </c>
      <c r="N880" s="31" t="str">
        <f aca="false">Table1[[#This Row],[Club]]&amp;":"&amp;Table1[[#Headers],[Male]]</f>
        <v>:Male</v>
      </c>
    </row>
    <row r="881" customFormat="false" ht="15" hidden="false" customHeight="false" outlineLevel="0" collapsed="false">
      <c r="A881" s="22" t="n">
        <v>880</v>
      </c>
      <c r="B881" s="22" t="str">
        <f aca="false">IFERROR(VLOOKUP($A$1&amp;":"&amp;A881,'Finish order'!C:K,6,FALSE()),"")</f>
        <v/>
      </c>
      <c r="C881" s="22" t="str">
        <f aca="false">IFERROR(VLOOKUP(A$1&amp;":"&amp;A881,'Finish order'!$C:$K,9,FALSE()),"")</f>
        <v/>
      </c>
      <c r="D881" s="22" t="str">
        <f aca="false">IFERROR(VLOOKUP(A$1&amp;":"&amp;A881,'Finish order'!$C:$K,7,FALSE()),"")</f>
        <v/>
      </c>
      <c r="E881" s="30" t="str">
        <f aca="false">IFERROR(VLOOKUP($A$1&amp;":"&amp;A881,'Finish order'!C:K,5,FALSE()),"")</f>
        <v/>
      </c>
      <c r="F881" s="22" t="str">
        <f aca="false">IFERROR(VLOOKUP($A$1&amp;":"&amp;A881,'Finish order'!C:K,4,FALSE()),"")</f>
        <v/>
      </c>
      <c r="G881" s="22" t="str">
        <f aca="false" t="array" ref="G881:G881">IFERROR(SMALL(IF($D$2:$D1790=D881,$A$2:$A$911*1.001),1),"")</f>
        <v/>
      </c>
      <c r="H881" s="22" t="str">
        <f aca="false" t="array" ref="H881:H881">IFERROR(SMALL(IF($D$2:$D1790=D881,$A$2:$A$911*1.0001),2),"")</f>
        <v/>
      </c>
      <c r="I881" s="22" t="str">
        <f aca="false" t="array" ref="I881:I881">IFERROR(SMALL(IF($D$2:$D1790=D881,$A$2:$A$911*1.00001),3),"")</f>
        <v/>
      </c>
      <c r="J881" s="22" t="str">
        <f aca="false" t="array" ref="J881:J881">IFERROR(SMALL(IF($D$2:$D1790=D881,$A$2:$A$911*1.000001),4),"")</f>
        <v/>
      </c>
      <c r="K881" s="31" t="str">
        <f aca="false">IF(A881&lt;&gt;"", IF(COUNT(G881:J881)=4, SUM(G881:J881), "No"), "")</f>
        <v>No</v>
      </c>
      <c r="L881" s="31" t="str">
        <f aca="false">IF(A881&lt;&gt;"", IF(COUNT(G881:I881)=3, SUM(G881:I881), "No"), "")</f>
        <v>No</v>
      </c>
      <c r="M881" s="31" t="str">
        <f aca="false">IF(A881&lt;&gt;"", IF(COUNT(G881:H881)=2, SUM(G881:H881), "No"), "")</f>
        <v>No</v>
      </c>
      <c r="N881" s="31" t="str">
        <f aca="false">Table1[[#This Row],[Club]]&amp;":"&amp;Table1[[#Headers],[Male]]</f>
        <v>:Male</v>
      </c>
    </row>
    <row r="882" customFormat="false" ht="15" hidden="false" customHeight="false" outlineLevel="0" collapsed="false">
      <c r="A882" s="22" t="n">
        <v>881</v>
      </c>
      <c r="B882" s="22" t="str">
        <f aca="false">IFERROR(VLOOKUP($A$1&amp;":"&amp;A882,'Finish order'!C:K,6,FALSE()),"")</f>
        <v/>
      </c>
      <c r="C882" s="22" t="str">
        <f aca="false">IFERROR(VLOOKUP(A$1&amp;":"&amp;A882,'Finish order'!$C:$K,9,FALSE()),"")</f>
        <v/>
      </c>
      <c r="D882" s="22" t="str">
        <f aca="false">IFERROR(VLOOKUP(A$1&amp;":"&amp;A882,'Finish order'!$C:$K,7,FALSE()),"")</f>
        <v/>
      </c>
      <c r="E882" s="30" t="str">
        <f aca="false">IFERROR(VLOOKUP($A$1&amp;":"&amp;A882,'Finish order'!C:K,5,FALSE()),"")</f>
        <v/>
      </c>
      <c r="F882" s="22" t="str">
        <f aca="false">IFERROR(VLOOKUP($A$1&amp;":"&amp;A882,'Finish order'!C:K,4,FALSE()),"")</f>
        <v/>
      </c>
      <c r="G882" s="22" t="str">
        <f aca="false" t="array" ref="G882:G882">IFERROR(SMALL(IF($D$2:$D1791=D882,$A$2:$A$911*1.001),1),"")</f>
        <v/>
      </c>
      <c r="H882" s="22" t="str">
        <f aca="false" t="array" ref="H882:H882">IFERROR(SMALL(IF($D$2:$D1791=D882,$A$2:$A$911*1.0001),2),"")</f>
        <v/>
      </c>
      <c r="I882" s="22" t="str">
        <f aca="false" t="array" ref="I882:I882">IFERROR(SMALL(IF($D$2:$D1791=D882,$A$2:$A$911*1.00001),3),"")</f>
        <v/>
      </c>
      <c r="J882" s="22" t="str">
        <f aca="false" t="array" ref="J882:J882">IFERROR(SMALL(IF($D$2:$D1791=D882,$A$2:$A$911*1.000001),4),"")</f>
        <v/>
      </c>
      <c r="K882" s="31" t="str">
        <f aca="false">IF(A882&lt;&gt;"", IF(COUNT(G882:J882)=4, SUM(G882:J882), "No"), "")</f>
        <v>No</v>
      </c>
      <c r="L882" s="31" t="str">
        <f aca="false">IF(A882&lt;&gt;"", IF(COUNT(G882:I882)=3, SUM(G882:I882), "No"), "")</f>
        <v>No</v>
      </c>
      <c r="M882" s="31" t="str">
        <f aca="false">IF(A882&lt;&gt;"", IF(COUNT(G882:H882)=2, SUM(G882:H882), "No"), "")</f>
        <v>No</v>
      </c>
      <c r="N882" s="31" t="str">
        <f aca="false">Table1[[#This Row],[Club]]&amp;":"&amp;Table1[[#Headers],[Male]]</f>
        <v>:Male</v>
      </c>
    </row>
    <row r="883" customFormat="false" ht="15" hidden="false" customHeight="false" outlineLevel="0" collapsed="false">
      <c r="A883" s="22" t="n">
        <v>882</v>
      </c>
      <c r="B883" s="22" t="str">
        <f aca="false">IFERROR(VLOOKUP($A$1&amp;":"&amp;A883,'Finish order'!C:K,6,FALSE()),"")</f>
        <v/>
      </c>
      <c r="C883" s="22" t="str">
        <f aca="false">IFERROR(VLOOKUP(A$1&amp;":"&amp;A883,'Finish order'!$C:$K,9,FALSE()),"")</f>
        <v/>
      </c>
      <c r="D883" s="22" t="str">
        <f aca="false">IFERROR(VLOOKUP(A$1&amp;":"&amp;A883,'Finish order'!$C:$K,7,FALSE()),"")</f>
        <v/>
      </c>
      <c r="E883" s="30" t="str">
        <f aca="false">IFERROR(VLOOKUP($A$1&amp;":"&amp;A883,'Finish order'!C:K,5,FALSE()),"")</f>
        <v/>
      </c>
      <c r="F883" s="22" t="str">
        <f aca="false">IFERROR(VLOOKUP($A$1&amp;":"&amp;A883,'Finish order'!C:K,4,FALSE()),"")</f>
        <v/>
      </c>
      <c r="G883" s="22" t="str">
        <f aca="false" t="array" ref="G883:G883">IFERROR(SMALL(IF($D$2:$D1792=D883,$A$2:$A$911*1.001),1),"")</f>
        <v/>
      </c>
      <c r="H883" s="22" t="str">
        <f aca="false" t="array" ref="H883:H883">IFERROR(SMALL(IF($D$2:$D1792=D883,$A$2:$A$911*1.0001),2),"")</f>
        <v/>
      </c>
      <c r="I883" s="22" t="str">
        <f aca="false" t="array" ref="I883:I883">IFERROR(SMALL(IF($D$2:$D1792=D883,$A$2:$A$911*1.00001),3),"")</f>
        <v/>
      </c>
      <c r="J883" s="22" t="str">
        <f aca="false" t="array" ref="J883:J883">IFERROR(SMALL(IF($D$2:$D1792=D883,$A$2:$A$911*1.000001),4),"")</f>
        <v/>
      </c>
      <c r="K883" s="31" t="str">
        <f aca="false">IF(A883&lt;&gt;"", IF(COUNT(G883:J883)=4, SUM(G883:J883), "No"), "")</f>
        <v>No</v>
      </c>
      <c r="L883" s="31" t="str">
        <f aca="false">IF(A883&lt;&gt;"", IF(COUNT(G883:I883)=3, SUM(G883:I883), "No"), "")</f>
        <v>No</v>
      </c>
      <c r="M883" s="31" t="str">
        <f aca="false">IF(A883&lt;&gt;"", IF(COUNT(G883:H883)=2, SUM(G883:H883), "No"), "")</f>
        <v>No</v>
      </c>
      <c r="N883" s="31" t="str">
        <f aca="false">Table1[[#This Row],[Club]]&amp;":"&amp;Table1[[#Headers],[Male]]</f>
        <v>:Male</v>
      </c>
    </row>
    <row r="884" customFormat="false" ht="15" hidden="false" customHeight="false" outlineLevel="0" collapsed="false">
      <c r="A884" s="22" t="n">
        <v>883</v>
      </c>
      <c r="B884" s="22" t="str">
        <f aca="false">IFERROR(VLOOKUP($A$1&amp;":"&amp;A884,'Finish order'!C:K,6,FALSE()),"")</f>
        <v/>
      </c>
      <c r="C884" s="22" t="str">
        <f aca="false">IFERROR(VLOOKUP(A$1&amp;":"&amp;A884,'Finish order'!$C:$K,9,FALSE()),"")</f>
        <v/>
      </c>
      <c r="D884" s="22" t="str">
        <f aca="false">IFERROR(VLOOKUP(A$1&amp;":"&amp;A884,'Finish order'!$C:$K,7,FALSE()),"")</f>
        <v/>
      </c>
      <c r="E884" s="30" t="str">
        <f aca="false">IFERROR(VLOOKUP($A$1&amp;":"&amp;A884,'Finish order'!C:K,5,FALSE()),"")</f>
        <v/>
      </c>
      <c r="F884" s="22" t="str">
        <f aca="false">IFERROR(VLOOKUP($A$1&amp;":"&amp;A884,'Finish order'!C:K,4,FALSE()),"")</f>
        <v/>
      </c>
      <c r="G884" s="22" t="str">
        <f aca="false" t="array" ref="G884:G884">IFERROR(SMALL(IF($D$2:$D1793=D884,$A$2:$A$911*1.001),1),"")</f>
        <v/>
      </c>
      <c r="H884" s="22" t="str">
        <f aca="false" t="array" ref="H884:H884">IFERROR(SMALL(IF($D$2:$D1793=D884,$A$2:$A$911*1.0001),2),"")</f>
        <v/>
      </c>
      <c r="I884" s="22" t="str">
        <f aca="false" t="array" ref="I884:I884">IFERROR(SMALL(IF($D$2:$D1793=D884,$A$2:$A$911*1.00001),3),"")</f>
        <v/>
      </c>
      <c r="J884" s="22" t="str">
        <f aca="false" t="array" ref="J884:J884">IFERROR(SMALL(IF($D$2:$D1793=D884,$A$2:$A$911*1.000001),4),"")</f>
        <v/>
      </c>
      <c r="K884" s="31" t="str">
        <f aca="false">IF(A884&lt;&gt;"", IF(COUNT(G884:J884)=4, SUM(G884:J884), "No"), "")</f>
        <v>No</v>
      </c>
      <c r="L884" s="31" t="str">
        <f aca="false">IF(A884&lt;&gt;"", IF(COUNT(G884:I884)=3, SUM(G884:I884), "No"), "")</f>
        <v>No</v>
      </c>
      <c r="M884" s="31" t="str">
        <f aca="false">IF(A884&lt;&gt;"", IF(COUNT(G884:H884)=2, SUM(G884:H884), "No"), "")</f>
        <v>No</v>
      </c>
      <c r="N884" s="31" t="str">
        <f aca="false">Table1[[#This Row],[Club]]&amp;":"&amp;Table1[[#Headers],[Male]]</f>
        <v>:Male</v>
      </c>
    </row>
    <row r="885" customFormat="false" ht="15" hidden="false" customHeight="false" outlineLevel="0" collapsed="false">
      <c r="A885" s="22" t="n">
        <v>884</v>
      </c>
      <c r="B885" s="22" t="str">
        <f aca="false">IFERROR(VLOOKUP($A$1&amp;":"&amp;A885,'Finish order'!C:K,6,FALSE()),"")</f>
        <v/>
      </c>
      <c r="C885" s="22" t="str">
        <f aca="false">IFERROR(VLOOKUP(A$1&amp;":"&amp;A885,'Finish order'!$C:$K,9,FALSE()),"")</f>
        <v/>
      </c>
      <c r="D885" s="22" t="str">
        <f aca="false">IFERROR(VLOOKUP(A$1&amp;":"&amp;A885,'Finish order'!$C:$K,7,FALSE()),"")</f>
        <v/>
      </c>
      <c r="E885" s="30" t="str">
        <f aca="false">IFERROR(VLOOKUP($A$1&amp;":"&amp;A885,'Finish order'!C:K,5,FALSE()),"")</f>
        <v/>
      </c>
      <c r="F885" s="22" t="str">
        <f aca="false">IFERROR(VLOOKUP($A$1&amp;":"&amp;A885,'Finish order'!C:K,4,FALSE()),"")</f>
        <v/>
      </c>
      <c r="G885" s="22" t="str">
        <f aca="false" t="array" ref="G885:G885">IFERROR(SMALL(IF($D$2:$D1794=D885,$A$2:$A$911*1.001),1),"")</f>
        <v/>
      </c>
      <c r="H885" s="22" t="str">
        <f aca="false" t="array" ref="H885:H885">IFERROR(SMALL(IF($D$2:$D1794=D885,$A$2:$A$911*1.0001),2),"")</f>
        <v/>
      </c>
      <c r="I885" s="22" t="str">
        <f aca="false" t="array" ref="I885:I885">IFERROR(SMALL(IF($D$2:$D1794=D885,$A$2:$A$911*1.00001),3),"")</f>
        <v/>
      </c>
      <c r="J885" s="22" t="str">
        <f aca="false" t="array" ref="J885:J885">IFERROR(SMALL(IF($D$2:$D1794=D885,$A$2:$A$911*1.000001),4),"")</f>
        <v/>
      </c>
      <c r="K885" s="31" t="str">
        <f aca="false">IF(A885&lt;&gt;"", IF(COUNT(G885:J885)=4, SUM(G885:J885), "No"), "")</f>
        <v>No</v>
      </c>
      <c r="L885" s="31" t="str">
        <f aca="false">IF(A885&lt;&gt;"", IF(COUNT(G885:I885)=3, SUM(G885:I885), "No"), "")</f>
        <v>No</v>
      </c>
      <c r="M885" s="31" t="str">
        <f aca="false">IF(A885&lt;&gt;"", IF(COUNT(G885:H885)=2, SUM(G885:H885), "No"), "")</f>
        <v>No</v>
      </c>
      <c r="N885" s="31" t="str">
        <f aca="false">Table1[[#This Row],[Club]]&amp;":"&amp;Table1[[#Headers],[Male]]</f>
        <v>:Male</v>
      </c>
    </row>
    <row r="886" customFormat="false" ht="15" hidden="false" customHeight="false" outlineLevel="0" collapsed="false">
      <c r="A886" s="22" t="n">
        <v>885</v>
      </c>
      <c r="B886" s="22" t="str">
        <f aca="false">IFERROR(VLOOKUP($A$1&amp;":"&amp;A886,'Finish order'!C:K,6,FALSE()),"")</f>
        <v/>
      </c>
      <c r="C886" s="22" t="str">
        <f aca="false">IFERROR(VLOOKUP(A$1&amp;":"&amp;A886,'Finish order'!$C:$K,9,FALSE()),"")</f>
        <v/>
      </c>
      <c r="D886" s="22" t="str">
        <f aca="false">IFERROR(VLOOKUP(A$1&amp;":"&amp;A886,'Finish order'!$C:$K,7,FALSE()),"")</f>
        <v/>
      </c>
      <c r="E886" s="30" t="str">
        <f aca="false">IFERROR(VLOOKUP($A$1&amp;":"&amp;A886,'Finish order'!C:K,5,FALSE()),"")</f>
        <v/>
      </c>
      <c r="F886" s="22" t="str">
        <f aca="false">IFERROR(VLOOKUP($A$1&amp;":"&amp;A886,'Finish order'!C:K,4,FALSE()),"")</f>
        <v/>
      </c>
      <c r="G886" s="22" t="str">
        <f aca="false" t="array" ref="G886:G886">IFERROR(SMALL(IF($D$2:$D1795=D886,$A$2:$A$911*1.001),1),"")</f>
        <v/>
      </c>
      <c r="H886" s="22" t="str">
        <f aca="false" t="array" ref="H886:H886">IFERROR(SMALL(IF($D$2:$D1795=D886,$A$2:$A$911*1.0001),2),"")</f>
        <v/>
      </c>
      <c r="I886" s="22" t="str">
        <f aca="false" t="array" ref="I886:I886">IFERROR(SMALL(IF($D$2:$D1795=D886,$A$2:$A$911*1.00001),3),"")</f>
        <v/>
      </c>
      <c r="J886" s="22" t="str">
        <f aca="false" t="array" ref="J886:J886">IFERROR(SMALL(IF($D$2:$D1795=D886,$A$2:$A$911*1.000001),4),"")</f>
        <v/>
      </c>
      <c r="K886" s="31" t="str">
        <f aca="false">IF(A886&lt;&gt;"", IF(COUNT(G886:J886)=4, SUM(G886:J886), "No"), "")</f>
        <v>No</v>
      </c>
      <c r="L886" s="31" t="str">
        <f aca="false">IF(A886&lt;&gt;"", IF(COUNT(G886:I886)=3, SUM(G886:I886), "No"), "")</f>
        <v>No</v>
      </c>
      <c r="M886" s="31" t="str">
        <f aca="false">IF(A886&lt;&gt;"", IF(COUNT(G886:H886)=2, SUM(G886:H886), "No"), "")</f>
        <v>No</v>
      </c>
      <c r="N886" s="31" t="str">
        <f aca="false">Table1[[#This Row],[Club]]&amp;":"&amp;Table1[[#Headers],[Male]]</f>
        <v>:Male</v>
      </c>
    </row>
    <row r="887" customFormat="false" ht="15" hidden="false" customHeight="false" outlineLevel="0" collapsed="false">
      <c r="A887" s="22" t="n">
        <v>886</v>
      </c>
      <c r="B887" s="22" t="str">
        <f aca="false">IFERROR(VLOOKUP($A$1&amp;":"&amp;A887,'Finish order'!C:K,6,FALSE()),"")</f>
        <v/>
      </c>
      <c r="C887" s="22" t="str">
        <f aca="false">IFERROR(VLOOKUP(A$1&amp;":"&amp;A887,'Finish order'!$C:$K,9,FALSE()),"")</f>
        <v/>
      </c>
      <c r="D887" s="22" t="str">
        <f aca="false">IFERROR(VLOOKUP(A$1&amp;":"&amp;A887,'Finish order'!$C:$K,7,FALSE()),"")</f>
        <v/>
      </c>
      <c r="E887" s="30" t="str">
        <f aca="false">IFERROR(VLOOKUP($A$1&amp;":"&amp;A887,'Finish order'!C:K,5,FALSE()),"")</f>
        <v/>
      </c>
      <c r="F887" s="22" t="str">
        <f aca="false">IFERROR(VLOOKUP($A$1&amp;":"&amp;A887,'Finish order'!C:K,4,FALSE()),"")</f>
        <v/>
      </c>
      <c r="G887" s="22" t="str">
        <f aca="false" t="array" ref="G887:G887">IFERROR(SMALL(IF($D$2:$D1796=D887,$A$2:$A$911*1.001),1),"")</f>
        <v/>
      </c>
      <c r="H887" s="22" t="str">
        <f aca="false" t="array" ref="H887:H887">IFERROR(SMALL(IF($D$2:$D1796=D887,$A$2:$A$911*1.0001),2),"")</f>
        <v/>
      </c>
      <c r="I887" s="22" t="str">
        <f aca="false" t="array" ref="I887:I887">IFERROR(SMALL(IF($D$2:$D1796=D887,$A$2:$A$911*1.00001),3),"")</f>
        <v/>
      </c>
      <c r="J887" s="22" t="str">
        <f aca="false" t="array" ref="J887:J887">IFERROR(SMALL(IF($D$2:$D1796=D887,$A$2:$A$911*1.000001),4),"")</f>
        <v/>
      </c>
      <c r="K887" s="31" t="str">
        <f aca="false">IF(A887&lt;&gt;"", IF(COUNT(G887:J887)=4, SUM(G887:J887), "No"), "")</f>
        <v>No</v>
      </c>
      <c r="L887" s="31" t="str">
        <f aca="false">IF(A887&lt;&gt;"", IF(COUNT(G887:I887)=3, SUM(G887:I887), "No"), "")</f>
        <v>No</v>
      </c>
      <c r="M887" s="31" t="str">
        <f aca="false">IF(A887&lt;&gt;"", IF(COUNT(G887:H887)=2, SUM(G887:H887), "No"), "")</f>
        <v>No</v>
      </c>
      <c r="N887" s="31" t="str">
        <f aca="false">Table1[[#This Row],[Club]]&amp;":"&amp;Table1[[#Headers],[Male]]</f>
        <v>:Male</v>
      </c>
    </row>
    <row r="888" customFormat="false" ht="15" hidden="false" customHeight="false" outlineLevel="0" collapsed="false">
      <c r="A888" s="22" t="n">
        <v>887</v>
      </c>
      <c r="B888" s="22" t="str">
        <f aca="false">IFERROR(VLOOKUP($A$1&amp;":"&amp;A888,'Finish order'!C:K,6,FALSE()),"")</f>
        <v/>
      </c>
      <c r="C888" s="22" t="str">
        <f aca="false">IFERROR(VLOOKUP(A$1&amp;":"&amp;A888,'Finish order'!$C:$K,9,FALSE()),"")</f>
        <v/>
      </c>
      <c r="D888" s="22" t="str">
        <f aca="false">IFERROR(VLOOKUP(A$1&amp;":"&amp;A888,'Finish order'!$C:$K,7,FALSE()),"")</f>
        <v/>
      </c>
      <c r="E888" s="30" t="str">
        <f aca="false">IFERROR(VLOOKUP($A$1&amp;":"&amp;A888,'Finish order'!C:K,5,FALSE()),"")</f>
        <v/>
      </c>
      <c r="F888" s="22" t="str">
        <f aca="false">IFERROR(VLOOKUP($A$1&amp;":"&amp;A888,'Finish order'!C:K,4,FALSE()),"")</f>
        <v/>
      </c>
      <c r="G888" s="22" t="str">
        <f aca="false" t="array" ref="G888:G888">IFERROR(SMALL(IF($D$2:$D1797=D888,$A$2:$A$911*1.001),1),"")</f>
        <v/>
      </c>
      <c r="H888" s="22" t="str">
        <f aca="false" t="array" ref="H888:H888">IFERROR(SMALL(IF($D$2:$D1797=D888,$A$2:$A$911*1.0001),2),"")</f>
        <v/>
      </c>
      <c r="I888" s="22" t="str">
        <f aca="false" t="array" ref="I888:I888">IFERROR(SMALL(IF($D$2:$D1797=D888,$A$2:$A$911*1.00001),3),"")</f>
        <v/>
      </c>
      <c r="J888" s="22" t="str">
        <f aca="false" t="array" ref="J888:J888">IFERROR(SMALL(IF($D$2:$D1797=D888,$A$2:$A$911*1.000001),4),"")</f>
        <v/>
      </c>
      <c r="K888" s="31" t="str">
        <f aca="false">IF(A888&lt;&gt;"", IF(COUNT(G888:J888)=4, SUM(G888:J888), "No"), "")</f>
        <v>No</v>
      </c>
      <c r="L888" s="31" t="str">
        <f aca="false">IF(A888&lt;&gt;"", IF(COUNT(G888:I888)=3, SUM(G888:I888), "No"), "")</f>
        <v>No</v>
      </c>
      <c r="M888" s="31" t="str">
        <f aca="false">IF(A888&lt;&gt;"", IF(COUNT(G888:H888)=2, SUM(G888:H888), "No"), "")</f>
        <v>No</v>
      </c>
      <c r="N888" s="31" t="str">
        <f aca="false">Table1[[#This Row],[Club]]&amp;":"&amp;Table1[[#Headers],[Male]]</f>
        <v>:Male</v>
      </c>
    </row>
    <row r="889" customFormat="false" ht="15" hidden="false" customHeight="false" outlineLevel="0" collapsed="false">
      <c r="A889" s="22" t="n">
        <v>888</v>
      </c>
      <c r="B889" s="22" t="str">
        <f aca="false">IFERROR(VLOOKUP($A$1&amp;":"&amp;A889,'Finish order'!C:K,6,FALSE()),"")</f>
        <v/>
      </c>
      <c r="C889" s="22" t="str">
        <f aca="false">IFERROR(VLOOKUP(A$1&amp;":"&amp;A889,'Finish order'!$C:$K,9,FALSE()),"")</f>
        <v/>
      </c>
      <c r="D889" s="22" t="str">
        <f aca="false">IFERROR(VLOOKUP(A$1&amp;":"&amp;A889,'Finish order'!$C:$K,7,FALSE()),"")</f>
        <v/>
      </c>
      <c r="E889" s="30" t="str">
        <f aca="false">IFERROR(VLOOKUP($A$1&amp;":"&amp;A889,'Finish order'!C:K,5,FALSE()),"")</f>
        <v/>
      </c>
      <c r="F889" s="22" t="str">
        <f aca="false">IFERROR(VLOOKUP($A$1&amp;":"&amp;A889,'Finish order'!C:K,4,FALSE()),"")</f>
        <v/>
      </c>
      <c r="G889" s="22" t="str">
        <f aca="false" t="array" ref="G889:G889">IFERROR(SMALL(IF($D$2:$D1798=D889,$A$2:$A$911*1.001),1),"")</f>
        <v/>
      </c>
      <c r="H889" s="22" t="str">
        <f aca="false" t="array" ref="H889:H889">IFERROR(SMALL(IF($D$2:$D1798=D889,$A$2:$A$911*1.0001),2),"")</f>
        <v/>
      </c>
      <c r="I889" s="22" t="str">
        <f aca="false" t="array" ref="I889:I889">IFERROR(SMALL(IF($D$2:$D1798=D889,$A$2:$A$911*1.00001),3),"")</f>
        <v/>
      </c>
      <c r="J889" s="22" t="str">
        <f aca="false" t="array" ref="J889:J889">IFERROR(SMALL(IF($D$2:$D1798=D889,$A$2:$A$911*1.000001),4),"")</f>
        <v/>
      </c>
      <c r="K889" s="31" t="str">
        <f aca="false">IF(A889&lt;&gt;"", IF(COUNT(G889:J889)=4, SUM(G889:J889), "No"), "")</f>
        <v>No</v>
      </c>
      <c r="L889" s="31" t="str">
        <f aca="false">IF(A889&lt;&gt;"", IF(COUNT(G889:I889)=3, SUM(G889:I889), "No"), "")</f>
        <v>No</v>
      </c>
      <c r="M889" s="31" t="str">
        <f aca="false">IF(A889&lt;&gt;"", IF(COUNT(G889:H889)=2, SUM(G889:H889), "No"), "")</f>
        <v>No</v>
      </c>
      <c r="N889" s="31" t="str">
        <f aca="false">Table1[[#This Row],[Club]]&amp;":"&amp;Table1[[#Headers],[Male]]</f>
        <v>:Male</v>
      </c>
    </row>
    <row r="890" customFormat="false" ht="15" hidden="false" customHeight="false" outlineLevel="0" collapsed="false">
      <c r="A890" s="22" t="n">
        <v>889</v>
      </c>
      <c r="B890" s="22" t="str">
        <f aca="false">IFERROR(VLOOKUP($A$1&amp;":"&amp;A890,'Finish order'!C:K,6,FALSE()),"")</f>
        <v/>
      </c>
      <c r="C890" s="22" t="str">
        <f aca="false">IFERROR(VLOOKUP(A$1&amp;":"&amp;A890,'Finish order'!$C:$K,9,FALSE()),"")</f>
        <v/>
      </c>
      <c r="D890" s="22" t="str">
        <f aca="false">IFERROR(VLOOKUP(A$1&amp;":"&amp;A890,'Finish order'!$C:$K,7,FALSE()),"")</f>
        <v/>
      </c>
      <c r="E890" s="30" t="str">
        <f aca="false">IFERROR(VLOOKUP($A$1&amp;":"&amp;A890,'Finish order'!C:K,5,FALSE()),"")</f>
        <v/>
      </c>
      <c r="F890" s="22" t="str">
        <f aca="false">IFERROR(VLOOKUP($A$1&amp;":"&amp;A890,'Finish order'!C:K,4,FALSE()),"")</f>
        <v/>
      </c>
      <c r="G890" s="22" t="str">
        <f aca="false" t="array" ref="G890:G890">IFERROR(SMALL(IF($D$2:$D1799=D890,$A$2:$A$911*1.001),1),"")</f>
        <v/>
      </c>
      <c r="H890" s="22" t="str">
        <f aca="false" t="array" ref="H890:H890">IFERROR(SMALL(IF($D$2:$D1799=D890,$A$2:$A$911*1.0001),2),"")</f>
        <v/>
      </c>
      <c r="I890" s="22" t="str">
        <f aca="false" t="array" ref="I890:I890">IFERROR(SMALL(IF($D$2:$D1799=D890,$A$2:$A$911*1.00001),3),"")</f>
        <v/>
      </c>
      <c r="J890" s="22" t="str">
        <f aca="false" t="array" ref="J890:J890">IFERROR(SMALL(IF($D$2:$D1799=D890,$A$2:$A$911*1.000001),4),"")</f>
        <v/>
      </c>
      <c r="K890" s="31" t="str">
        <f aca="false">IF(A890&lt;&gt;"", IF(COUNT(G890:J890)=4, SUM(G890:J890), "No"), "")</f>
        <v>No</v>
      </c>
      <c r="L890" s="31" t="str">
        <f aca="false">IF(A890&lt;&gt;"", IF(COUNT(G890:I890)=3, SUM(G890:I890), "No"), "")</f>
        <v>No</v>
      </c>
      <c r="M890" s="31" t="str">
        <f aca="false">IF(A890&lt;&gt;"", IF(COUNT(G890:H890)=2, SUM(G890:H890), "No"), "")</f>
        <v>No</v>
      </c>
      <c r="N890" s="31" t="str">
        <f aca="false">Table1[[#This Row],[Club]]&amp;":"&amp;Table1[[#Headers],[Male]]</f>
        <v>:Male</v>
      </c>
    </row>
    <row r="891" customFormat="false" ht="15" hidden="false" customHeight="false" outlineLevel="0" collapsed="false">
      <c r="A891" s="22" t="n">
        <v>890</v>
      </c>
      <c r="B891" s="22" t="str">
        <f aca="false">IFERROR(VLOOKUP($A$1&amp;":"&amp;A891,'Finish order'!C:K,6,FALSE()),"")</f>
        <v/>
      </c>
      <c r="C891" s="22" t="str">
        <f aca="false">IFERROR(VLOOKUP(A$1&amp;":"&amp;A891,'Finish order'!$C:$K,9,FALSE()),"")</f>
        <v/>
      </c>
      <c r="D891" s="22" t="str">
        <f aca="false">IFERROR(VLOOKUP(A$1&amp;":"&amp;A891,'Finish order'!$C:$K,7,FALSE()),"")</f>
        <v/>
      </c>
      <c r="E891" s="30" t="str">
        <f aca="false">IFERROR(VLOOKUP($A$1&amp;":"&amp;A891,'Finish order'!C:K,5,FALSE()),"")</f>
        <v/>
      </c>
      <c r="F891" s="22" t="str">
        <f aca="false">IFERROR(VLOOKUP($A$1&amp;":"&amp;A891,'Finish order'!C:K,4,FALSE()),"")</f>
        <v/>
      </c>
      <c r="G891" s="22" t="str">
        <f aca="false" t="array" ref="G891:G891">IFERROR(SMALL(IF($D$2:$D1800=D891,$A$2:$A$911*1.001),1),"")</f>
        <v/>
      </c>
      <c r="H891" s="22" t="str">
        <f aca="false" t="array" ref="H891:H891">IFERROR(SMALL(IF($D$2:$D1800=D891,$A$2:$A$911*1.0001),2),"")</f>
        <v/>
      </c>
      <c r="I891" s="22" t="str">
        <f aca="false" t="array" ref="I891:I891">IFERROR(SMALL(IF($D$2:$D1800=D891,$A$2:$A$911*1.00001),3),"")</f>
        <v/>
      </c>
      <c r="J891" s="22" t="str">
        <f aca="false" t="array" ref="J891:J891">IFERROR(SMALL(IF($D$2:$D1800=D891,$A$2:$A$911*1.000001),4),"")</f>
        <v/>
      </c>
      <c r="K891" s="31" t="str">
        <f aca="false">IF(A891&lt;&gt;"", IF(COUNT(G891:J891)=4, SUM(G891:J891), "No"), "")</f>
        <v>No</v>
      </c>
      <c r="L891" s="31" t="str">
        <f aca="false">IF(A891&lt;&gt;"", IF(COUNT(G891:I891)=3, SUM(G891:I891), "No"), "")</f>
        <v>No</v>
      </c>
      <c r="M891" s="31" t="str">
        <f aca="false">IF(A891&lt;&gt;"", IF(COUNT(G891:H891)=2, SUM(G891:H891), "No"), "")</f>
        <v>No</v>
      </c>
      <c r="N891" s="31" t="str">
        <f aca="false">Table1[[#This Row],[Club]]&amp;":"&amp;Table1[[#Headers],[Male]]</f>
        <v>:Male</v>
      </c>
    </row>
    <row r="892" customFormat="false" ht="15" hidden="false" customHeight="false" outlineLevel="0" collapsed="false">
      <c r="A892" s="22" t="n">
        <v>891</v>
      </c>
      <c r="B892" s="22" t="str">
        <f aca="false">IFERROR(VLOOKUP($A$1&amp;":"&amp;A892,'Finish order'!C:K,6,FALSE()),"")</f>
        <v/>
      </c>
      <c r="C892" s="22" t="str">
        <f aca="false">IFERROR(VLOOKUP(A$1&amp;":"&amp;A892,'Finish order'!$C:$K,9,FALSE()),"")</f>
        <v/>
      </c>
      <c r="D892" s="22" t="str">
        <f aca="false">IFERROR(VLOOKUP(A$1&amp;":"&amp;A892,'Finish order'!$C:$K,7,FALSE()),"")</f>
        <v/>
      </c>
      <c r="E892" s="30" t="str">
        <f aca="false">IFERROR(VLOOKUP($A$1&amp;":"&amp;A892,'Finish order'!C:K,5,FALSE()),"")</f>
        <v/>
      </c>
      <c r="F892" s="22" t="str">
        <f aca="false">IFERROR(VLOOKUP($A$1&amp;":"&amp;A892,'Finish order'!C:K,4,FALSE()),"")</f>
        <v/>
      </c>
      <c r="G892" s="22" t="str">
        <f aca="false" t="array" ref="G892:G892">IFERROR(SMALL(IF($D$2:$D1801=D892,$A$2:$A$911*1.001),1),"")</f>
        <v/>
      </c>
      <c r="H892" s="22" t="str">
        <f aca="false" t="array" ref="H892:H892">IFERROR(SMALL(IF($D$2:$D1801=D892,$A$2:$A$911*1.0001),2),"")</f>
        <v/>
      </c>
      <c r="I892" s="22" t="str">
        <f aca="false" t="array" ref="I892:I892">IFERROR(SMALL(IF($D$2:$D1801=D892,$A$2:$A$911*1.00001),3),"")</f>
        <v/>
      </c>
      <c r="J892" s="22" t="str">
        <f aca="false" t="array" ref="J892:J892">IFERROR(SMALL(IF($D$2:$D1801=D892,$A$2:$A$911*1.000001),4),"")</f>
        <v/>
      </c>
      <c r="K892" s="31" t="str">
        <f aca="false">IF(A892&lt;&gt;"", IF(COUNT(G892:J892)=4, SUM(G892:J892), "No"), "")</f>
        <v>No</v>
      </c>
      <c r="L892" s="31" t="str">
        <f aca="false">IF(A892&lt;&gt;"", IF(COUNT(G892:I892)=3, SUM(G892:I892), "No"), "")</f>
        <v>No</v>
      </c>
      <c r="M892" s="31" t="str">
        <f aca="false">IF(A892&lt;&gt;"", IF(COUNT(G892:H892)=2, SUM(G892:H892), "No"), "")</f>
        <v>No</v>
      </c>
      <c r="N892" s="31" t="str">
        <f aca="false">Table1[[#This Row],[Club]]&amp;":"&amp;Table1[[#Headers],[Male]]</f>
        <v>:Male</v>
      </c>
    </row>
    <row r="893" customFormat="false" ht="15" hidden="false" customHeight="false" outlineLevel="0" collapsed="false">
      <c r="A893" s="22" t="n">
        <v>892</v>
      </c>
      <c r="B893" s="22" t="str">
        <f aca="false">IFERROR(VLOOKUP($A$1&amp;":"&amp;A893,'Finish order'!C:K,6,FALSE()),"")</f>
        <v/>
      </c>
      <c r="C893" s="22" t="str">
        <f aca="false">IFERROR(VLOOKUP(A$1&amp;":"&amp;A893,'Finish order'!$C:$K,9,FALSE()),"")</f>
        <v/>
      </c>
      <c r="D893" s="22" t="str">
        <f aca="false">IFERROR(VLOOKUP(A$1&amp;":"&amp;A893,'Finish order'!$C:$K,7,FALSE()),"")</f>
        <v/>
      </c>
      <c r="E893" s="30" t="str">
        <f aca="false">IFERROR(VLOOKUP($A$1&amp;":"&amp;A893,'Finish order'!C:K,5,FALSE()),"")</f>
        <v/>
      </c>
      <c r="F893" s="22" t="str">
        <f aca="false">IFERROR(VLOOKUP($A$1&amp;":"&amp;A893,'Finish order'!C:K,4,FALSE()),"")</f>
        <v/>
      </c>
      <c r="G893" s="22" t="str">
        <f aca="false" t="array" ref="G893:G893">IFERROR(SMALL(IF($D$2:$D1802=D893,$A$2:$A$911*1.001),1),"")</f>
        <v/>
      </c>
      <c r="H893" s="22" t="str">
        <f aca="false" t="array" ref="H893:H893">IFERROR(SMALL(IF($D$2:$D1802=D893,$A$2:$A$911*1.0001),2),"")</f>
        <v/>
      </c>
      <c r="I893" s="22" t="str">
        <f aca="false" t="array" ref="I893:I893">IFERROR(SMALL(IF($D$2:$D1802=D893,$A$2:$A$911*1.00001),3),"")</f>
        <v/>
      </c>
      <c r="J893" s="22" t="str">
        <f aca="false" t="array" ref="J893:J893">IFERROR(SMALL(IF($D$2:$D1802=D893,$A$2:$A$911*1.000001),4),"")</f>
        <v/>
      </c>
      <c r="K893" s="31" t="str">
        <f aca="false">IF(A893&lt;&gt;"", IF(COUNT(G893:J893)=4, SUM(G893:J893), "No"), "")</f>
        <v>No</v>
      </c>
      <c r="L893" s="31" t="str">
        <f aca="false">IF(A893&lt;&gt;"", IF(COUNT(G893:I893)=3, SUM(G893:I893), "No"), "")</f>
        <v>No</v>
      </c>
      <c r="M893" s="31" t="str">
        <f aca="false">IF(A893&lt;&gt;"", IF(COUNT(G893:H893)=2, SUM(G893:H893), "No"), "")</f>
        <v>No</v>
      </c>
      <c r="N893" s="31" t="str">
        <f aca="false">Table1[[#This Row],[Club]]&amp;":"&amp;Table1[[#Headers],[Male]]</f>
        <v>:Male</v>
      </c>
    </row>
    <row r="894" customFormat="false" ht="15" hidden="false" customHeight="false" outlineLevel="0" collapsed="false">
      <c r="A894" s="22" t="n">
        <v>893</v>
      </c>
      <c r="B894" s="22" t="str">
        <f aca="false">IFERROR(VLOOKUP($A$1&amp;":"&amp;A894,'Finish order'!C:K,6,FALSE()),"")</f>
        <v/>
      </c>
      <c r="C894" s="22" t="str">
        <f aca="false">IFERROR(VLOOKUP(A$1&amp;":"&amp;A894,'Finish order'!$C:$K,9,FALSE()),"")</f>
        <v/>
      </c>
      <c r="D894" s="22" t="str">
        <f aca="false">IFERROR(VLOOKUP(A$1&amp;":"&amp;A894,'Finish order'!$C:$K,7,FALSE()),"")</f>
        <v/>
      </c>
      <c r="E894" s="30" t="str">
        <f aca="false">IFERROR(VLOOKUP($A$1&amp;":"&amp;A894,'Finish order'!C:K,5,FALSE()),"")</f>
        <v/>
      </c>
      <c r="F894" s="22" t="str">
        <f aca="false">IFERROR(VLOOKUP($A$1&amp;":"&amp;A894,'Finish order'!C:K,4,FALSE()),"")</f>
        <v/>
      </c>
      <c r="G894" s="22" t="str">
        <f aca="false" t="array" ref="G894:G894">IFERROR(SMALL(IF($D$2:$D1803=D894,$A$2:$A$911*1.001),1),"")</f>
        <v/>
      </c>
      <c r="H894" s="22" t="str">
        <f aca="false" t="array" ref="H894:H894">IFERROR(SMALL(IF($D$2:$D1803=D894,$A$2:$A$911*1.0001),2),"")</f>
        <v/>
      </c>
      <c r="I894" s="22" t="str">
        <f aca="false" t="array" ref="I894:I894">IFERROR(SMALL(IF($D$2:$D1803=D894,$A$2:$A$911*1.00001),3),"")</f>
        <v/>
      </c>
      <c r="J894" s="22" t="str">
        <f aca="false" t="array" ref="J894:J894">IFERROR(SMALL(IF($D$2:$D1803=D894,$A$2:$A$911*1.000001),4),"")</f>
        <v/>
      </c>
      <c r="K894" s="31" t="str">
        <f aca="false">IF(A894&lt;&gt;"", IF(COUNT(G894:J894)=4, SUM(G894:J894), "No"), "")</f>
        <v>No</v>
      </c>
      <c r="L894" s="31" t="str">
        <f aca="false">IF(A894&lt;&gt;"", IF(COUNT(G894:I894)=3, SUM(G894:I894), "No"), "")</f>
        <v>No</v>
      </c>
      <c r="M894" s="31" t="str">
        <f aca="false">IF(A894&lt;&gt;"", IF(COUNT(G894:H894)=2, SUM(G894:H894), "No"), "")</f>
        <v>No</v>
      </c>
      <c r="N894" s="31" t="str">
        <f aca="false">Table1[[#This Row],[Club]]&amp;":"&amp;Table1[[#Headers],[Male]]</f>
        <v>:Male</v>
      </c>
    </row>
    <row r="895" customFormat="false" ht="15" hidden="false" customHeight="false" outlineLevel="0" collapsed="false">
      <c r="A895" s="22" t="n">
        <v>894</v>
      </c>
      <c r="B895" s="22" t="str">
        <f aca="false">IFERROR(VLOOKUP($A$1&amp;":"&amp;A895,'Finish order'!C:K,6,FALSE()),"")</f>
        <v/>
      </c>
      <c r="C895" s="22" t="str">
        <f aca="false">IFERROR(VLOOKUP(A$1&amp;":"&amp;A895,'Finish order'!$C:$K,9,FALSE()),"")</f>
        <v/>
      </c>
      <c r="D895" s="22" t="str">
        <f aca="false">IFERROR(VLOOKUP(A$1&amp;":"&amp;A895,'Finish order'!$C:$K,7,FALSE()),"")</f>
        <v/>
      </c>
      <c r="E895" s="30" t="str">
        <f aca="false">IFERROR(VLOOKUP($A$1&amp;":"&amp;A895,'Finish order'!C:K,5,FALSE()),"")</f>
        <v/>
      </c>
      <c r="F895" s="22" t="str">
        <f aca="false">IFERROR(VLOOKUP($A$1&amp;":"&amp;A895,'Finish order'!C:K,4,FALSE()),"")</f>
        <v/>
      </c>
      <c r="G895" s="22" t="str">
        <f aca="false" t="array" ref="G895:G895">IFERROR(SMALL(IF($D$2:$D1804=D895,$A$2:$A$911*1.001),1),"")</f>
        <v/>
      </c>
      <c r="H895" s="22" t="str">
        <f aca="false" t="array" ref="H895:H895">IFERROR(SMALL(IF($D$2:$D1804=D895,$A$2:$A$911*1.0001),2),"")</f>
        <v/>
      </c>
      <c r="I895" s="22" t="str">
        <f aca="false" t="array" ref="I895:I895">IFERROR(SMALL(IF($D$2:$D1804=D895,$A$2:$A$911*1.00001),3),"")</f>
        <v/>
      </c>
      <c r="J895" s="22" t="str">
        <f aca="false" t="array" ref="J895:J895">IFERROR(SMALL(IF($D$2:$D1804=D895,$A$2:$A$911*1.000001),4),"")</f>
        <v/>
      </c>
      <c r="K895" s="31" t="str">
        <f aca="false">IF(A895&lt;&gt;"", IF(COUNT(G895:J895)=4, SUM(G895:J895), "No"), "")</f>
        <v>No</v>
      </c>
      <c r="L895" s="31" t="str">
        <f aca="false">IF(A895&lt;&gt;"", IF(COUNT(G895:I895)=3, SUM(G895:I895), "No"), "")</f>
        <v>No</v>
      </c>
      <c r="M895" s="31" t="str">
        <f aca="false">IF(A895&lt;&gt;"", IF(COUNT(G895:H895)=2, SUM(G895:H895), "No"), "")</f>
        <v>No</v>
      </c>
      <c r="N895" s="31" t="str">
        <f aca="false">Table1[[#This Row],[Club]]&amp;":"&amp;Table1[[#Headers],[Male]]</f>
        <v>:Male</v>
      </c>
    </row>
    <row r="896" customFormat="false" ht="15" hidden="false" customHeight="false" outlineLevel="0" collapsed="false">
      <c r="A896" s="22" t="n">
        <v>895</v>
      </c>
      <c r="B896" s="22" t="str">
        <f aca="false">IFERROR(VLOOKUP($A$1&amp;":"&amp;A896,'Finish order'!C:K,6,FALSE()),"")</f>
        <v/>
      </c>
      <c r="C896" s="22" t="str">
        <f aca="false">IFERROR(VLOOKUP(A$1&amp;":"&amp;A896,'Finish order'!$C:$K,9,FALSE()),"")</f>
        <v/>
      </c>
      <c r="D896" s="22" t="str">
        <f aca="false">IFERROR(VLOOKUP(A$1&amp;":"&amp;A896,'Finish order'!$C:$K,7,FALSE()),"")</f>
        <v/>
      </c>
      <c r="E896" s="30" t="str">
        <f aca="false">IFERROR(VLOOKUP($A$1&amp;":"&amp;A896,'Finish order'!C:K,5,FALSE()),"")</f>
        <v/>
      </c>
      <c r="F896" s="22" t="str">
        <f aca="false">IFERROR(VLOOKUP($A$1&amp;":"&amp;A896,'Finish order'!C:K,4,FALSE()),"")</f>
        <v/>
      </c>
      <c r="G896" s="22" t="str">
        <f aca="false" t="array" ref="G896:G896">IFERROR(SMALL(IF($D$2:$D1805=D896,$A$2:$A$911*1.001),1),"")</f>
        <v/>
      </c>
      <c r="H896" s="22" t="str">
        <f aca="false" t="array" ref="H896:H896">IFERROR(SMALL(IF($D$2:$D1805=D896,$A$2:$A$911*1.0001),2),"")</f>
        <v/>
      </c>
      <c r="I896" s="22" t="str">
        <f aca="false" t="array" ref="I896:I896">IFERROR(SMALL(IF($D$2:$D1805=D896,$A$2:$A$911*1.00001),3),"")</f>
        <v/>
      </c>
      <c r="J896" s="22" t="str">
        <f aca="false" t="array" ref="J896:J896">IFERROR(SMALL(IF($D$2:$D1805=D896,$A$2:$A$911*1.000001),4),"")</f>
        <v/>
      </c>
      <c r="K896" s="31" t="str">
        <f aca="false">IF(A896&lt;&gt;"", IF(COUNT(G896:J896)=4, SUM(G896:J896), "No"), "")</f>
        <v>No</v>
      </c>
      <c r="L896" s="31" t="str">
        <f aca="false">IF(A896&lt;&gt;"", IF(COUNT(G896:I896)=3, SUM(G896:I896), "No"), "")</f>
        <v>No</v>
      </c>
      <c r="M896" s="31" t="str">
        <f aca="false">IF(A896&lt;&gt;"", IF(COUNT(G896:H896)=2, SUM(G896:H896), "No"), "")</f>
        <v>No</v>
      </c>
      <c r="N896" s="31" t="str">
        <f aca="false">Table1[[#This Row],[Club]]&amp;":"&amp;Table1[[#Headers],[Male]]</f>
        <v>:Male</v>
      </c>
    </row>
    <row r="897" customFormat="false" ht="15" hidden="false" customHeight="false" outlineLevel="0" collapsed="false">
      <c r="A897" s="22" t="n">
        <v>896</v>
      </c>
      <c r="B897" s="22" t="str">
        <f aca="false">IFERROR(VLOOKUP($A$1&amp;":"&amp;A897,'Finish order'!C:K,6,FALSE()),"")</f>
        <v/>
      </c>
      <c r="C897" s="22" t="str">
        <f aca="false">IFERROR(VLOOKUP(A$1&amp;":"&amp;A897,'Finish order'!$C:$K,9,FALSE()),"")</f>
        <v/>
      </c>
      <c r="D897" s="22" t="str">
        <f aca="false">IFERROR(VLOOKUP(A$1&amp;":"&amp;A897,'Finish order'!$C:$K,7,FALSE()),"")</f>
        <v/>
      </c>
      <c r="E897" s="30" t="str">
        <f aca="false">IFERROR(VLOOKUP($A$1&amp;":"&amp;A897,'Finish order'!C:K,5,FALSE()),"")</f>
        <v/>
      </c>
      <c r="F897" s="22" t="str">
        <f aca="false">IFERROR(VLOOKUP($A$1&amp;":"&amp;A897,'Finish order'!C:K,4,FALSE()),"")</f>
        <v/>
      </c>
      <c r="G897" s="22" t="str">
        <f aca="false" t="array" ref="G897:G897">IFERROR(SMALL(IF($D$2:$D1806=D897,$A$2:$A$911*1.001),1),"")</f>
        <v/>
      </c>
      <c r="H897" s="22" t="str">
        <f aca="false" t="array" ref="H897:H897">IFERROR(SMALL(IF($D$2:$D1806=D897,$A$2:$A$911*1.0001),2),"")</f>
        <v/>
      </c>
      <c r="I897" s="22" t="str">
        <f aca="false" t="array" ref="I897:I897">IFERROR(SMALL(IF($D$2:$D1806=D897,$A$2:$A$911*1.00001),3),"")</f>
        <v/>
      </c>
      <c r="J897" s="22" t="str">
        <f aca="false" t="array" ref="J897:J897">IFERROR(SMALL(IF($D$2:$D1806=D897,$A$2:$A$911*1.000001),4),"")</f>
        <v/>
      </c>
      <c r="K897" s="31" t="str">
        <f aca="false">IF(A897&lt;&gt;"", IF(COUNT(G897:J897)=4, SUM(G897:J897), "No"), "")</f>
        <v>No</v>
      </c>
      <c r="L897" s="31" t="str">
        <f aca="false">IF(A897&lt;&gt;"", IF(COUNT(G897:I897)=3, SUM(G897:I897), "No"), "")</f>
        <v>No</v>
      </c>
      <c r="M897" s="31" t="str">
        <f aca="false">IF(A897&lt;&gt;"", IF(COUNT(G897:H897)=2, SUM(G897:H897), "No"), "")</f>
        <v>No</v>
      </c>
      <c r="N897" s="31" t="str">
        <f aca="false">Table1[[#This Row],[Club]]&amp;":"&amp;Table1[[#Headers],[Male]]</f>
        <v>:Male</v>
      </c>
    </row>
    <row r="898" customFormat="false" ht="15" hidden="false" customHeight="false" outlineLevel="0" collapsed="false">
      <c r="A898" s="22" t="n">
        <v>897</v>
      </c>
      <c r="B898" s="22" t="str">
        <f aca="false">IFERROR(VLOOKUP($A$1&amp;":"&amp;A898,'Finish order'!C:K,6,FALSE()),"")</f>
        <v/>
      </c>
      <c r="C898" s="22" t="str">
        <f aca="false">IFERROR(VLOOKUP(A$1&amp;":"&amp;A898,'Finish order'!$C:$K,9,FALSE()),"")</f>
        <v/>
      </c>
      <c r="D898" s="22" t="str">
        <f aca="false">IFERROR(VLOOKUP(A$1&amp;":"&amp;A898,'Finish order'!$C:$K,7,FALSE()),"")</f>
        <v/>
      </c>
      <c r="E898" s="30" t="str">
        <f aca="false">IFERROR(VLOOKUP($A$1&amp;":"&amp;A898,'Finish order'!C:K,5,FALSE()),"")</f>
        <v/>
      </c>
      <c r="F898" s="22" t="str">
        <f aca="false">IFERROR(VLOOKUP($A$1&amp;":"&amp;A898,'Finish order'!C:K,4,FALSE()),"")</f>
        <v/>
      </c>
      <c r="G898" s="22" t="str">
        <f aca="false" t="array" ref="G898:G898">IFERROR(SMALL(IF($D$2:$D1807=D898,$A$2:$A$911*1.001),1),"")</f>
        <v/>
      </c>
      <c r="H898" s="22" t="str">
        <f aca="false" t="array" ref="H898:H898">IFERROR(SMALL(IF($D$2:$D1807=D898,$A$2:$A$911*1.0001),2),"")</f>
        <v/>
      </c>
      <c r="I898" s="22" t="str">
        <f aca="false" t="array" ref="I898:I898">IFERROR(SMALL(IF($D$2:$D1807=D898,$A$2:$A$911*1.00001),3),"")</f>
        <v/>
      </c>
      <c r="J898" s="22" t="str">
        <f aca="false" t="array" ref="J898:J898">IFERROR(SMALL(IF($D$2:$D1807=D898,$A$2:$A$911*1.000001),4),"")</f>
        <v/>
      </c>
      <c r="K898" s="31" t="str">
        <f aca="false">IF(A898&lt;&gt;"", IF(COUNT(G898:J898)=4, SUM(G898:J898), "No"), "")</f>
        <v>No</v>
      </c>
      <c r="L898" s="31" t="str">
        <f aca="false">IF(A898&lt;&gt;"", IF(COUNT(G898:I898)=3, SUM(G898:I898), "No"), "")</f>
        <v>No</v>
      </c>
      <c r="M898" s="31" t="str">
        <f aca="false">IF(A898&lt;&gt;"", IF(COUNT(G898:H898)=2, SUM(G898:H898), "No"), "")</f>
        <v>No</v>
      </c>
      <c r="N898" s="31" t="str">
        <f aca="false">Table1[[#This Row],[Club]]&amp;":"&amp;Table1[[#Headers],[Male]]</f>
        <v>:Male</v>
      </c>
    </row>
    <row r="899" customFormat="false" ht="15" hidden="false" customHeight="false" outlineLevel="0" collapsed="false">
      <c r="A899" s="22" t="n">
        <v>898</v>
      </c>
      <c r="B899" s="22" t="str">
        <f aca="false">IFERROR(VLOOKUP($A$1&amp;":"&amp;A899,'Finish order'!C:K,6,FALSE()),"")</f>
        <v/>
      </c>
      <c r="C899" s="22" t="str">
        <f aca="false">IFERROR(VLOOKUP(A$1&amp;":"&amp;A899,'Finish order'!$C:$K,9,FALSE()),"")</f>
        <v/>
      </c>
      <c r="D899" s="22" t="str">
        <f aca="false">IFERROR(VLOOKUP(A$1&amp;":"&amp;A899,'Finish order'!$C:$K,7,FALSE()),"")</f>
        <v/>
      </c>
      <c r="E899" s="30" t="str">
        <f aca="false">IFERROR(VLOOKUP($A$1&amp;":"&amp;A899,'Finish order'!C:K,5,FALSE()),"")</f>
        <v/>
      </c>
      <c r="F899" s="22" t="str">
        <f aca="false">IFERROR(VLOOKUP($A$1&amp;":"&amp;A899,'Finish order'!C:K,4,FALSE()),"")</f>
        <v/>
      </c>
      <c r="G899" s="22" t="str">
        <f aca="false" t="array" ref="G899:G899">IFERROR(SMALL(IF($D$2:$D1808=D899,$A$2:$A$911*1.001),1),"")</f>
        <v/>
      </c>
      <c r="H899" s="22" t="str">
        <f aca="false" t="array" ref="H899:H899">IFERROR(SMALL(IF($D$2:$D1808=D899,$A$2:$A$911*1.0001),2),"")</f>
        <v/>
      </c>
      <c r="I899" s="22" t="str">
        <f aca="false" t="array" ref="I899:I899">IFERROR(SMALL(IF($D$2:$D1808=D899,$A$2:$A$911*1.00001),3),"")</f>
        <v/>
      </c>
      <c r="J899" s="22" t="str">
        <f aca="false" t="array" ref="J899:J899">IFERROR(SMALL(IF($D$2:$D1808=D899,$A$2:$A$911*1.000001),4),"")</f>
        <v/>
      </c>
      <c r="K899" s="31" t="str">
        <f aca="false">IF(A899&lt;&gt;"", IF(COUNT(G899:J899)=4, SUM(G899:J899), "No"), "")</f>
        <v>No</v>
      </c>
      <c r="L899" s="31" t="str">
        <f aca="false">IF(A899&lt;&gt;"", IF(COUNT(G899:I899)=3, SUM(G899:I899), "No"), "")</f>
        <v>No</v>
      </c>
      <c r="M899" s="31" t="str">
        <f aca="false">IF(A899&lt;&gt;"", IF(COUNT(G899:H899)=2, SUM(G899:H899), "No"), "")</f>
        <v>No</v>
      </c>
      <c r="N899" s="31" t="str">
        <f aca="false">Table1[[#This Row],[Club]]&amp;":"&amp;Table1[[#Headers],[Male]]</f>
        <v>:Male</v>
      </c>
    </row>
    <row r="900" customFormat="false" ht="15" hidden="false" customHeight="false" outlineLevel="0" collapsed="false">
      <c r="A900" s="22" t="n">
        <v>899</v>
      </c>
      <c r="B900" s="22" t="str">
        <f aca="false">IFERROR(VLOOKUP($A$1&amp;":"&amp;A900,'Finish order'!C:K,6,FALSE()),"")</f>
        <v/>
      </c>
      <c r="C900" s="22" t="str">
        <f aca="false">IFERROR(VLOOKUP(A$1&amp;":"&amp;A900,'Finish order'!$C:$K,9,FALSE()),"")</f>
        <v/>
      </c>
      <c r="D900" s="22" t="str">
        <f aca="false">IFERROR(VLOOKUP(A$1&amp;":"&amp;A900,'Finish order'!$C:$K,7,FALSE()),"")</f>
        <v/>
      </c>
      <c r="E900" s="30" t="str">
        <f aca="false">IFERROR(VLOOKUP($A$1&amp;":"&amp;A900,'Finish order'!C:K,5,FALSE()),"")</f>
        <v/>
      </c>
      <c r="F900" s="22" t="str">
        <f aca="false">IFERROR(VLOOKUP($A$1&amp;":"&amp;A900,'Finish order'!C:K,4,FALSE()),"")</f>
        <v/>
      </c>
      <c r="G900" s="22" t="str">
        <f aca="false" t="array" ref="G900:G900">IFERROR(SMALL(IF($D$2:$D1809=D900,$A$2:$A$911*1.001),1),"")</f>
        <v/>
      </c>
      <c r="H900" s="22" t="str">
        <f aca="false" t="array" ref="H900:H900">IFERROR(SMALL(IF($D$2:$D1809=D900,$A$2:$A$911*1.0001),2),"")</f>
        <v/>
      </c>
      <c r="I900" s="22" t="str">
        <f aca="false" t="array" ref="I900:I900">IFERROR(SMALL(IF($D$2:$D1809=D900,$A$2:$A$911*1.00001),3),"")</f>
        <v/>
      </c>
      <c r="J900" s="22" t="str">
        <f aca="false" t="array" ref="J900:J900">IFERROR(SMALL(IF($D$2:$D1809=D900,$A$2:$A$911*1.000001),4),"")</f>
        <v/>
      </c>
      <c r="K900" s="31" t="str">
        <f aca="false">IF(A900&lt;&gt;"", IF(COUNT(G900:J900)=4, SUM(G900:J900), "No"), "")</f>
        <v>No</v>
      </c>
      <c r="L900" s="31" t="str">
        <f aca="false">IF(A900&lt;&gt;"", IF(COUNT(G900:I900)=3, SUM(G900:I900), "No"), "")</f>
        <v>No</v>
      </c>
      <c r="M900" s="31" t="str">
        <f aca="false">IF(A900&lt;&gt;"", IF(COUNT(G900:H900)=2, SUM(G900:H900), "No"), "")</f>
        <v>No</v>
      </c>
      <c r="N900" s="31" t="str">
        <f aca="false">Table1[[#This Row],[Club]]&amp;":"&amp;Table1[[#Headers],[Male]]</f>
        <v>:Male</v>
      </c>
    </row>
    <row r="901" customFormat="false" ht="15" hidden="false" customHeight="false" outlineLevel="0" collapsed="false">
      <c r="A901" s="22" t="n">
        <v>900</v>
      </c>
      <c r="B901" s="22" t="str">
        <f aca="false">IFERROR(VLOOKUP($A$1&amp;":"&amp;A901,'Finish order'!C:K,6,FALSE()),"")</f>
        <v/>
      </c>
      <c r="C901" s="22" t="str">
        <f aca="false">IFERROR(VLOOKUP(A$1&amp;":"&amp;A901,'Finish order'!$C:$K,9,FALSE()),"")</f>
        <v/>
      </c>
      <c r="D901" s="22" t="str">
        <f aca="false">IFERROR(VLOOKUP(A$1&amp;":"&amp;A901,'Finish order'!$C:$K,7,FALSE()),"")</f>
        <v/>
      </c>
      <c r="E901" s="30" t="str">
        <f aca="false">IFERROR(VLOOKUP($A$1&amp;":"&amp;A901,'Finish order'!C:K,5,FALSE()),"")</f>
        <v/>
      </c>
      <c r="F901" s="22" t="str">
        <f aca="false">IFERROR(VLOOKUP($A$1&amp;":"&amp;A901,'Finish order'!C:K,4,FALSE()),"")</f>
        <v/>
      </c>
      <c r="G901" s="22" t="str">
        <f aca="false" t="array" ref="G901:G901">IFERROR(SMALL(IF($D$2:$D1810=D901,$A$2:$A$911*1.001),1),"")</f>
        <v/>
      </c>
      <c r="H901" s="22" t="str">
        <f aca="false" t="array" ref="H901:H901">IFERROR(SMALL(IF($D$2:$D1810=D901,$A$2:$A$911*1.0001),2),"")</f>
        <v/>
      </c>
      <c r="I901" s="22" t="str">
        <f aca="false" t="array" ref="I901:I901">IFERROR(SMALL(IF($D$2:$D1810=D901,$A$2:$A$911*1.00001),3),"")</f>
        <v/>
      </c>
      <c r="J901" s="22" t="str">
        <f aca="false" t="array" ref="J901:J901">IFERROR(SMALL(IF($D$2:$D1810=D901,$A$2:$A$911*1.000001),4),"")</f>
        <v/>
      </c>
      <c r="K901" s="31" t="str">
        <f aca="false">IF(A901&lt;&gt;"", IF(COUNT(G901:J901)=4, SUM(G901:J901), "No"), "")</f>
        <v>No</v>
      </c>
      <c r="L901" s="31" t="str">
        <f aca="false">IF(A901&lt;&gt;"", IF(COUNT(G901:I901)=3, SUM(G901:I901), "No"), "")</f>
        <v>No</v>
      </c>
      <c r="M901" s="31" t="str">
        <f aca="false">IF(A901&lt;&gt;"", IF(COUNT(G901:H901)=2, SUM(G901:H901), "No"), "")</f>
        <v>No</v>
      </c>
      <c r="N901" s="31" t="str">
        <f aca="false">Table1[[#This Row],[Club]]&amp;":"&amp;Table1[[#Headers],[Male]]</f>
        <v>:Male</v>
      </c>
    </row>
    <row r="902" customFormat="false" ht="15" hidden="false" customHeight="false" outlineLevel="0" collapsed="false">
      <c r="A902" s="22" t="n">
        <v>901</v>
      </c>
      <c r="B902" s="22" t="str">
        <f aca="false">IFERROR(VLOOKUP($A$1&amp;":"&amp;A902,'Finish order'!C:K,6,FALSE()),"")</f>
        <v/>
      </c>
      <c r="C902" s="22" t="str">
        <f aca="false">IFERROR(VLOOKUP(A$1&amp;":"&amp;A902,'Finish order'!$C:$K,9,FALSE()),"")</f>
        <v/>
      </c>
      <c r="D902" s="22" t="str">
        <f aca="false">IFERROR(VLOOKUP(A$1&amp;":"&amp;A902,'Finish order'!$C:$K,7,FALSE()),"")</f>
        <v/>
      </c>
      <c r="E902" s="30" t="str">
        <f aca="false">IFERROR(VLOOKUP($A$1&amp;":"&amp;A902,'Finish order'!C:K,5,FALSE()),"")</f>
        <v/>
      </c>
      <c r="F902" s="22" t="str">
        <f aca="false">IFERROR(VLOOKUP($A$1&amp;":"&amp;A902,'Finish order'!C:K,4,FALSE()),"")</f>
        <v/>
      </c>
      <c r="G902" s="22" t="str">
        <f aca="false" t="array" ref="G902:G902">IFERROR(SMALL(IF($D$2:$D1811=D902,$A$2:$A$911*1.001),1),"")</f>
        <v/>
      </c>
      <c r="H902" s="22" t="str">
        <f aca="false" t="array" ref="H902:H902">IFERROR(SMALL(IF($D$2:$D1811=D902,$A$2:$A$911*1.0001),2),"")</f>
        <v/>
      </c>
      <c r="I902" s="22" t="str">
        <f aca="false" t="array" ref="I902:I902">IFERROR(SMALL(IF($D$2:$D1811=D902,$A$2:$A$911*1.00001),3),"")</f>
        <v/>
      </c>
      <c r="J902" s="22" t="str">
        <f aca="false" t="array" ref="J902:J902">IFERROR(SMALL(IF($D$2:$D1811=D902,$A$2:$A$911*1.000001),4),"")</f>
        <v/>
      </c>
      <c r="K902" s="31" t="str">
        <f aca="false">IF(A902&lt;&gt;"", IF(COUNT(G902:J902)=4, SUM(G902:J902), "No"), "")</f>
        <v>No</v>
      </c>
      <c r="L902" s="31" t="str">
        <f aca="false">IF(A902&lt;&gt;"", IF(COUNT(G902:I902)=3, SUM(G902:I902), "No"), "")</f>
        <v>No</v>
      </c>
      <c r="M902" s="31" t="str">
        <f aca="false">IF(A902&lt;&gt;"", IF(COUNT(G902:H902)=2, SUM(G902:H902), "No"), "")</f>
        <v>No</v>
      </c>
      <c r="N902" s="31" t="str">
        <f aca="false">Table1[[#This Row],[Club]]&amp;":"&amp;Table1[[#Headers],[Male]]</f>
        <v>:Male</v>
      </c>
    </row>
    <row r="903" customFormat="false" ht="15" hidden="false" customHeight="false" outlineLevel="0" collapsed="false">
      <c r="A903" s="22" t="n">
        <v>902</v>
      </c>
      <c r="B903" s="22" t="str">
        <f aca="false">IFERROR(VLOOKUP($A$1&amp;":"&amp;A903,'Finish order'!C:K,6,FALSE()),"")</f>
        <v/>
      </c>
      <c r="C903" s="22" t="str">
        <f aca="false">IFERROR(VLOOKUP(A$1&amp;":"&amp;A903,'Finish order'!$C:$K,9,FALSE()),"")</f>
        <v/>
      </c>
      <c r="D903" s="22" t="str">
        <f aca="false">IFERROR(VLOOKUP(A$1&amp;":"&amp;A903,'Finish order'!$C:$K,7,FALSE()),"")</f>
        <v/>
      </c>
      <c r="E903" s="30" t="str">
        <f aca="false">IFERROR(VLOOKUP($A$1&amp;":"&amp;A903,'Finish order'!C:K,5,FALSE()),"")</f>
        <v/>
      </c>
      <c r="F903" s="22" t="str">
        <f aca="false">IFERROR(VLOOKUP($A$1&amp;":"&amp;A903,'Finish order'!C:K,4,FALSE()),"")</f>
        <v/>
      </c>
      <c r="G903" s="22" t="str">
        <f aca="false" t="array" ref="G903:G903">IFERROR(SMALL(IF($D$2:$D1812=D903,$A$2:$A$911*1.001),1),"")</f>
        <v/>
      </c>
      <c r="H903" s="22" t="str">
        <f aca="false" t="array" ref="H903:H903">IFERROR(SMALL(IF($D$2:$D1812=D903,$A$2:$A$911*1.0001),2),"")</f>
        <v/>
      </c>
      <c r="I903" s="22" t="str">
        <f aca="false" t="array" ref="I903:I903">IFERROR(SMALL(IF($D$2:$D1812=D903,$A$2:$A$911*1.00001),3),"")</f>
        <v/>
      </c>
      <c r="J903" s="22" t="str">
        <f aca="false" t="array" ref="J903:J903">IFERROR(SMALL(IF($D$2:$D1812=D903,$A$2:$A$911*1.000001),4),"")</f>
        <v/>
      </c>
      <c r="K903" s="31" t="str">
        <f aca="false">IF(A903&lt;&gt;"", IF(COUNT(G903:J903)=4, SUM(G903:J903), "No"), "")</f>
        <v>No</v>
      </c>
      <c r="L903" s="31" t="str">
        <f aca="false">IF(A903&lt;&gt;"", IF(COUNT(G903:I903)=3, SUM(G903:I903), "No"), "")</f>
        <v>No</v>
      </c>
      <c r="M903" s="31" t="str">
        <f aca="false">IF(A903&lt;&gt;"", IF(COUNT(G903:H903)=2, SUM(G903:H903), "No"), "")</f>
        <v>No</v>
      </c>
      <c r="N903" s="31" t="str">
        <f aca="false">Table1[[#This Row],[Club]]&amp;":"&amp;Table1[[#Headers],[Male]]</f>
        <v>:Male</v>
      </c>
    </row>
    <row r="904" customFormat="false" ht="15" hidden="false" customHeight="false" outlineLevel="0" collapsed="false">
      <c r="A904" s="22" t="n">
        <v>903</v>
      </c>
      <c r="B904" s="22" t="str">
        <f aca="false">IFERROR(VLOOKUP($A$1&amp;":"&amp;A904,'Finish order'!C:K,6,FALSE()),"")</f>
        <v/>
      </c>
      <c r="C904" s="22" t="str">
        <f aca="false">IFERROR(VLOOKUP(A$1&amp;":"&amp;A904,'Finish order'!$C:$K,9,FALSE()),"")</f>
        <v/>
      </c>
      <c r="D904" s="22" t="str">
        <f aca="false">IFERROR(VLOOKUP(A$1&amp;":"&amp;A904,'Finish order'!$C:$K,7,FALSE()),"")</f>
        <v/>
      </c>
      <c r="E904" s="30" t="str">
        <f aca="false">IFERROR(VLOOKUP($A$1&amp;":"&amp;A904,'Finish order'!C:K,5,FALSE()),"")</f>
        <v/>
      </c>
      <c r="F904" s="22" t="str">
        <f aca="false">IFERROR(VLOOKUP($A$1&amp;":"&amp;A904,'Finish order'!C:K,4,FALSE()),"")</f>
        <v/>
      </c>
      <c r="G904" s="22" t="str">
        <f aca="false" t="array" ref="G904:G904">IFERROR(SMALL(IF($D$2:$D1813=D904,$A$2:$A$911*1.001),1),"")</f>
        <v/>
      </c>
      <c r="H904" s="22" t="str">
        <f aca="false" t="array" ref="H904:H904">IFERROR(SMALL(IF($D$2:$D1813=D904,$A$2:$A$911*1.0001),2),"")</f>
        <v/>
      </c>
      <c r="I904" s="22" t="str">
        <f aca="false" t="array" ref="I904:I904">IFERROR(SMALL(IF($D$2:$D1813=D904,$A$2:$A$911*1.00001),3),"")</f>
        <v/>
      </c>
      <c r="J904" s="22" t="str">
        <f aca="false" t="array" ref="J904:J904">IFERROR(SMALL(IF($D$2:$D1813=D904,$A$2:$A$911*1.000001),4),"")</f>
        <v/>
      </c>
      <c r="K904" s="31" t="str">
        <f aca="false">IF(A904&lt;&gt;"", IF(COUNT(G904:J904)=4, SUM(G904:J904), "No"), "")</f>
        <v>No</v>
      </c>
      <c r="L904" s="31" t="str">
        <f aca="false">IF(A904&lt;&gt;"", IF(COUNT(G904:I904)=3, SUM(G904:I904), "No"), "")</f>
        <v>No</v>
      </c>
      <c r="M904" s="31" t="str">
        <f aca="false">IF(A904&lt;&gt;"", IF(COUNT(G904:H904)=2, SUM(G904:H904), "No"), "")</f>
        <v>No</v>
      </c>
      <c r="N904" s="31" t="str">
        <f aca="false">Table1[[#This Row],[Club]]&amp;":"&amp;Table1[[#Headers],[Male]]</f>
        <v>:Male</v>
      </c>
    </row>
    <row r="905" customFormat="false" ht="15" hidden="false" customHeight="false" outlineLevel="0" collapsed="false">
      <c r="A905" s="22" t="n">
        <v>904</v>
      </c>
      <c r="B905" s="22" t="str">
        <f aca="false">IFERROR(VLOOKUP($A$1&amp;":"&amp;A905,'Finish order'!C:K,6,FALSE()),"")</f>
        <v/>
      </c>
      <c r="C905" s="22" t="str">
        <f aca="false">IFERROR(VLOOKUP(A$1&amp;":"&amp;A905,'Finish order'!$C:$K,9,FALSE()),"")</f>
        <v/>
      </c>
      <c r="D905" s="22" t="str">
        <f aca="false">IFERROR(VLOOKUP(A$1&amp;":"&amp;A905,'Finish order'!$C:$K,7,FALSE()),"")</f>
        <v/>
      </c>
      <c r="E905" s="30" t="str">
        <f aca="false">IFERROR(VLOOKUP($A$1&amp;":"&amp;A905,'Finish order'!C:K,5,FALSE()),"")</f>
        <v/>
      </c>
      <c r="F905" s="22" t="str">
        <f aca="false">IFERROR(VLOOKUP($A$1&amp;":"&amp;A905,'Finish order'!C:K,4,FALSE()),"")</f>
        <v/>
      </c>
      <c r="G905" s="22" t="str">
        <f aca="false" t="array" ref="G905:G905">IFERROR(SMALL(IF($D$2:$D1814=D905,$A$2:$A$911*1.001),1),"")</f>
        <v/>
      </c>
      <c r="H905" s="22" t="str">
        <f aca="false" t="array" ref="H905:H905">IFERROR(SMALL(IF($D$2:$D1814=D905,$A$2:$A$911*1.0001),2),"")</f>
        <v/>
      </c>
      <c r="I905" s="22" t="str">
        <f aca="false" t="array" ref="I905:I905">IFERROR(SMALL(IF($D$2:$D1814=D905,$A$2:$A$911*1.00001),3),"")</f>
        <v/>
      </c>
      <c r="J905" s="22" t="str">
        <f aca="false" t="array" ref="J905:J905">IFERROR(SMALL(IF($D$2:$D1814=D905,$A$2:$A$911*1.000001),4),"")</f>
        <v/>
      </c>
      <c r="K905" s="31" t="str">
        <f aca="false">IF(A905&lt;&gt;"", IF(COUNT(G905:J905)=4, SUM(G905:J905), "No"), "")</f>
        <v>No</v>
      </c>
      <c r="L905" s="31" t="str">
        <f aca="false">IF(A905&lt;&gt;"", IF(COUNT(G905:I905)=3, SUM(G905:I905), "No"), "")</f>
        <v>No</v>
      </c>
      <c r="M905" s="31" t="str">
        <f aca="false">IF(A905&lt;&gt;"", IF(COUNT(G905:H905)=2, SUM(G905:H905), "No"), "")</f>
        <v>No</v>
      </c>
      <c r="N905" s="31" t="str">
        <f aca="false">Table1[[#This Row],[Club]]&amp;":"&amp;Table1[[#Headers],[Male]]</f>
        <v>:Male</v>
      </c>
    </row>
    <row r="906" customFormat="false" ht="15" hidden="false" customHeight="false" outlineLevel="0" collapsed="false">
      <c r="A906" s="22" t="n">
        <v>905</v>
      </c>
      <c r="B906" s="22" t="str">
        <f aca="false">IFERROR(VLOOKUP($A$1&amp;":"&amp;A906,'Finish order'!C:K,6,FALSE()),"")</f>
        <v/>
      </c>
      <c r="C906" s="22" t="str">
        <f aca="false">IFERROR(VLOOKUP(A$1&amp;":"&amp;A906,'Finish order'!$C:$K,9,FALSE()),"")</f>
        <v/>
      </c>
      <c r="D906" s="22" t="str">
        <f aca="false">IFERROR(VLOOKUP(A$1&amp;":"&amp;A906,'Finish order'!$C:$K,7,FALSE()),"")</f>
        <v/>
      </c>
      <c r="E906" s="30" t="str">
        <f aca="false">IFERROR(VLOOKUP($A$1&amp;":"&amp;A906,'Finish order'!C:K,5,FALSE()),"")</f>
        <v/>
      </c>
      <c r="F906" s="22" t="str">
        <f aca="false">IFERROR(VLOOKUP($A$1&amp;":"&amp;A906,'Finish order'!C:K,4,FALSE()),"")</f>
        <v/>
      </c>
      <c r="G906" s="22" t="str">
        <f aca="false" t="array" ref="G906:G906">IFERROR(SMALL(IF($D$2:$D1815=D906,$A$2:$A$911*1.001),1),"")</f>
        <v/>
      </c>
      <c r="H906" s="22" t="str">
        <f aca="false" t="array" ref="H906:H906">IFERROR(SMALL(IF($D$2:$D1815=D906,$A$2:$A$911*1.0001),2),"")</f>
        <v/>
      </c>
      <c r="I906" s="22" t="str">
        <f aca="false" t="array" ref="I906:I906">IFERROR(SMALL(IF($D$2:$D1815=D906,$A$2:$A$911*1.00001),3),"")</f>
        <v/>
      </c>
      <c r="J906" s="22" t="str">
        <f aca="false" t="array" ref="J906:J906">IFERROR(SMALL(IF($D$2:$D1815=D906,$A$2:$A$911*1.000001),4),"")</f>
        <v/>
      </c>
      <c r="K906" s="31" t="str">
        <f aca="false">IF(A906&lt;&gt;"", IF(COUNT(G906:J906)=4, SUM(G906:J906), "No"), "")</f>
        <v>No</v>
      </c>
      <c r="L906" s="31" t="str">
        <f aca="false">IF(A906&lt;&gt;"", IF(COUNT(G906:I906)=3, SUM(G906:I906), "No"), "")</f>
        <v>No</v>
      </c>
      <c r="M906" s="31" t="str">
        <f aca="false">IF(A906&lt;&gt;"", IF(COUNT(G906:H906)=2, SUM(G906:H906), "No"), "")</f>
        <v>No</v>
      </c>
      <c r="N906" s="31" t="str">
        <f aca="false">Table1[[#This Row],[Club]]&amp;":"&amp;Table1[[#Headers],[Male]]</f>
        <v>:Male</v>
      </c>
    </row>
    <row r="907" customFormat="false" ht="15" hidden="false" customHeight="false" outlineLevel="0" collapsed="false">
      <c r="A907" s="22" t="n">
        <v>906</v>
      </c>
      <c r="B907" s="22" t="str">
        <f aca="false">IFERROR(VLOOKUP($A$1&amp;":"&amp;A907,'Finish order'!C:K,6,FALSE()),"")</f>
        <v/>
      </c>
      <c r="C907" s="22" t="str">
        <f aca="false">IFERROR(VLOOKUP(A$1&amp;":"&amp;A907,'Finish order'!$C:$K,9,FALSE()),"")</f>
        <v/>
      </c>
      <c r="D907" s="22" t="str">
        <f aca="false">IFERROR(VLOOKUP(A$1&amp;":"&amp;A907,'Finish order'!$C:$K,7,FALSE()),"")</f>
        <v/>
      </c>
      <c r="E907" s="30" t="str">
        <f aca="false">IFERROR(VLOOKUP($A$1&amp;":"&amp;A907,'Finish order'!C:K,5,FALSE()),"")</f>
        <v/>
      </c>
      <c r="F907" s="22" t="str">
        <f aca="false">IFERROR(VLOOKUP($A$1&amp;":"&amp;A907,'Finish order'!C:K,4,FALSE()),"")</f>
        <v/>
      </c>
      <c r="G907" s="22" t="str">
        <f aca="false" t="array" ref="G907:G907">IFERROR(SMALL(IF($D$2:$D1816=D907,$A$2:$A$911*1.001),1),"")</f>
        <v/>
      </c>
      <c r="H907" s="22" t="str">
        <f aca="false" t="array" ref="H907:H907">IFERROR(SMALL(IF($D$2:$D1816=D907,$A$2:$A$911*1.0001),2),"")</f>
        <v/>
      </c>
      <c r="I907" s="22" t="str">
        <f aca="false" t="array" ref="I907:I907">IFERROR(SMALL(IF($D$2:$D1816=D907,$A$2:$A$911*1.00001),3),"")</f>
        <v/>
      </c>
      <c r="J907" s="22" t="str">
        <f aca="false" t="array" ref="J907:J907">IFERROR(SMALL(IF($D$2:$D1816=D907,$A$2:$A$911*1.000001),4),"")</f>
        <v/>
      </c>
      <c r="K907" s="31" t="str">
        <f aca="false">IF(A907&lt;&gt;"", IF(COUNT(G907:J907)=4, SUM(G907:J907), "No"), "")</f>
        <v>No</v>
      </c>
      <c r="L907" s="31" t="str">
        <f aca="false">IF(A907&lt;&gt;"", IF(COUNT(G907:I907)=3, SUM(G907:I907), "No"), "")</f>
        <v>No</v>
      </c>
      <c r="M907" s="31" t="str">
        <f aca="false">IF(A907&lt;&gt;"", IF(COUNT(G907:H907)=2, SUM(G907:H907), "No"), "")</f>
        <v>No</v>
      </c>
      <c r="N907" s="31" t="str">
        <f aca="false">Table1[[#This Row],[Club]]&amp;":"&amp;Table1[[#Headers],[Male]]</f>
        <v>:Male</v>
      </c>
    </row>
    <row r="908" customFormat="false" ht="15" hidden="false" customHeight="false" outlineLevel="0" collapsed="false">
      <c r="A908" s="22" t="n">
        <v>907</v>
      </c>
      <c r="B908" s="22" t="str">
        <f aca="false">IFERROR(VLOOKUP($A$1&amp;":"&amp;A908,'Finish order'!C:K,6,FALSE()),"")</f>
        <v/>
      </c>
      <c r="C908" s="22" t="str">
        <f aca="false">IFERROR(VLOOKUP(A$1&amp;":"&amp;A908,'Finish order'!$C:$K,9,FALSE()),"")</f>
        <v/>
      </c>
      <c r="D908" s="22" t="str">
        <f aca="false">IFERROR(VLOOKUP(A$1&amp;":"&amp;A908,'Finish order'!$C:$K,7,FALSE()),"")</f>
        <v/>
      </c>
      <c r="E908" s="30" t="str">
        <f aca="false">IFERROR(VLOOKUP($A$1&amp;":"&amp;A908,'Finish order'!C:K,5,FALSE()),"")</f>
        <v/>
      </c>
      <c r="F908" s="22" t="str">
        <f aca="false">IFERROR(VLOOKUP($A$1&amp;":"&amp;A908,'Finish order'!C:K,4,FALSE()),"")</f>
        <v/>
      </c>
      <c r="G908" s="22" t="str">
        <f aca="false" t="array" ref="G908:G908">IFERROR(SMALL(IF($D$2:$D1817=D908,$A$2:$A$911*1.001),1),"")</f>
        <v/>
      </c>
      <c r="H908" s="22" t="str">
        <f aca="false" t="array" ref="H908:H908">IFERROR(SMALL(IF($D$2:$D1817=D908,$A$2:$A$911*1.0001),2),"")</f>
        <v/>
      </c>
      <c r="I908" s="22" t="str">
        <f aca="false" t="array" ref="I908:I908">IFERROR(SMALL(IF($D$2:$D1817=D908,$A$2:$A$911*1.00001),3),"")</f>
        <v/>
      </c>
      <c r="J908" s="22" t="str">
        <f aca="false" t="array" ref="J908:J908">IFERROR(SMALL(IF($D$2:$D1817=D908,$A$2:$A$911*1.000001),4),"")</f>
        <v/>
      </c>
      <c r="K908" s="31" t="str">
        <f aca="false">IF(A908&lt;&gt;"", IF(COUNT(G908:J908)=4, SUM(G908:J908), "No"), "")</f>
        <v>No</v>
      </c>
      <c r="L908" s="31" t="str">
        <f aca="false">IF(A908&lt;&gt;"", IF(COUNT(G908:I908)=3, SUM(G908:I908), "No"), "")</f>
        <v>No</v>
      </c>
      <c r="M908" s="31" t="str">
        <f aca="false">IF(A908&lt;&gt;"", IF(COUNT(G908:H908)=2, SUM(G908:H908), "No"), "")</f>
        <v>No</v>
      </c>
      <c r="N908" s="31" t="str">
        <f aca="false">Table1[[#This Row],[Club]]&amp;":"&amp;Table1[[#Headers],[Male]]</f>
        <v>:Male</v>
      </c>
    </row>
    <row r="909" customFormat="false" ht="15" hidden="false" customHeight="false" outlineLevel="0" collapsed="false">
      <c r="A909" s="22" t="n">
        <v>908</v>
      </c>
      <c r="B909" s="22" t="str">
        <f aca="false">IFERROR(VLOOKUP($A$1&amp;":"&amp;A909,'Finish order'!C:K,6,FALSE()),"")</f>
        <v/>
      </c>
      <c r="C909" s="22" t="str">
        <f aca="false">IFERROR(VLOOKUP(A$1&amp;":"&amp;A909,'Finish order'!$C:$K,9,FALSE()),"")</f>
        <v/>
      </c>
      <c r="D909" s="22" t="str">
        <f aca="false">IFERROR(VLOOKUP(A$1&amp;":"&amp;A909,'Finish order'!$C:$K,7,FALSE()),"")</f>
        <v/>
      </c>
      <c r="E909" s="30" t="str">
        <f aca="false">IFERROR(VLOOKUP($A$1&amp;":"&amp;A909,'Finish order'!C:K,5,FALSE()),"")</f>
        <v/>
      </c>
      <c r="F909" s="22" t="str">
        <f aca="false">IFERROR(VLOOKUP($A$1&amp;":"&amp;A909,'Finish order'!C:K,4,FALSE()),"")</f>
        <v/>
      </c>
      <c r="G909" s="22" t="str">
        <f aca="false" t="array" ref="G909:G909">IFERROR(SMALL(IF($D$2:$D1818=D909,$A$2:$A$911*1.001),1),"")</f>
        <v/>
      </c>
      <c r="H909" s="22" t="str">
        <f aca="false" t="array" ref="H909:H909">IFERROR(SMALL(IF($D$2:$D1818=D909,$A$2:$A$911*1.0001),2),"")</f>
        <v/>
      </c>
      <c r="I909" s="22" t="str">
        <f aca="false" t="array" ref="I909:I909">IFERROR(SMALL(IF($D$2:$D1818=D909,$A$2:$A$911*1.00001),3),"")</f>
        <v/>
      </c>
      <c r="J909" s="22" t="str">
        <f aca="false" t="array" ref="J909:J909">IFERROR(SMALL(IF($D$2:$D1818=D909,$A$2:$A$911*1.000001),4),"")</f>
        <v/>
      </c>
      <c r="K909" s="31" t="str">
        <f aca="false">IF(A909&lt;&gt;"", IF(COUNT(G909:J909)=4, SUM(G909:J909), "No"), "")</f>
        <v>No</v>
      </c>
      <c r="L909" s="31" t="str">
        <f aca="false">IF(A909&lt;&gt;"", IF(COUNT(G909:I909)=3, SUM(G909:I909), "No"), "")</f>
        <v>No</v>
      </c>
      <c r="M909" s="31" t="str">
        <f aca="false">IF(A909&lt;&gt;"", IF(COUNT(G909:H909)=2, SUM(G909:H909), "No"), "")</f>
        <v>No</v>
      </c>
      <c r="N909" s="31" t="str">
        <f aca="false">Table1[[#This Row],[Club]]&amp;":"&amp;Table1[[#Headers],[Male]]</f>
        <v>:Male</v>
      </c>
    </row>
    <row r="910" customFormat="false" ht="15" hidden="false" customHeight="false" outlineLevel="0" collapsed="false">
      <c r="A910" s="22" t="n">
        <v>909</v>
      </c>
      <c r="B910" s="22" t="str">
        <f aca="false">IFERROR(VLOOKUP($A$1&amp;":"&amp;A910,'Finish order'!C:K,6,FALSE()),"")</f>
        <v/>
      </c>
      <c r="C910" s="22" t="str">
        <f aca="false">IFERROR(VLOOKUP(A$1&amp;":"&amp;A910,'Finish order'!$C:$K,9,FALSE()),"")</f>
        <v/>
      </c>
      <c r="D910" s="22" t="str">
        <f aca="false">IFERROR(VLOOKUP(A$1&amp;":"&amp;A910,'Finish order'!$C:$K,7,FALSE()),"")</f>
        <v/>
      </c>
      <c r="E910" s="30" t="str">
        <f aca="false">IFERROR(VLOOKUP($A$1&amp;":"&amp;A910,'Finish order'!C:K,5,FALSE()),"")</f>
        <v/>
      </c>
      <c r="F910" s="22" t="str">
        <f aca="false">IFERROR(VLOOKUP($A$1&amp;":"&amp;A910,'Finish order'!C:K,4,FALSE()),"")</f>
        <v/>
      </c>
      <c r="G910" s="22" t="str">
        <f aca="false" t="array" ref="G910:G910">IFERROR(SMALL(IF($D$2:$D1819=D910,$A$2:$A$911*1.001),1),"")</f>
        <v/>
      </c>
      <c r="H910" s="22" t="str">
        <f aca="false" t="array" ref="H910:H910">IFERROR(SMALL(IF($D$2:$D1819=D910,$A$2:$A$911*1.0001),2),"")</f>
        <v/>
      </c>
      <c r="I910" s="22" t="str">
        <f aca="false" t="array" ref="I910:I910">IFERROR(SMALL(IF($D$2:$D1819=D910,$A$2:$A$911*1.00001),3),"")</f>
        <v/>
      </c>
      <c r="J910" s="22" t="str">
        <f aca="false" t="array" ref="J910:J910">IFERROR(SMALL(IF($D$2:$D1819=D910,$A$2:$A$911*1.000001),4),"")</f>
        <v/>
      </c>
      <c r="K910" s="31" t="str">
        <f aca="false">IF(A910&lt;&gt;"", IF(COUNT(G910:J910)=4, SUM(G910:J910), "No"), "")</f>
        <v>No</v>
      </c>
      <c r="L910" s="31" t="str">
        <f aca="false">IF(A910&lt;&gt;"", IF(COUNT(G910:I910)=3, SUM(G910:I910), "No"), "")</f>
        <v>No</v>
      </c>
      <c r="M910" s="31" t="str">
        <f aca="false">IF(A910&lt;&gt;"", IF(COUNT(G910:H910)=2, SUM(G910:H910), "No"), "")</f>
        <v>No</v>
      </c>
      <c r="N910" s="31" t="str">
        <f aca="false">Table1[[#This Row],[Club]]&amp;":"&amp;Table1[[#Headers],[Male]]</f>
        <v>:Male</v>
      </c>
    </row>
    <row r="911" customFormat="false" ht="15" hidden="false" customHeight="false" outlineLevel="0" collapsed="false">
      <c r="A911" s="22" t="n">
        <v>910</v>
      </c>
      <c r="B911" s="22" t="str">
        <f aca="false">IFERROR(VLOOKUP($A$1&amp;":"&amp;A911,'Finish order'!C:K,6,FALSE()),"")</f>
        <v/>
      </c>
      <c r="C911" s="22" t="str">
        <f aca="false">IFERROR(VLOOKUP(A$1&amp;":"&amp;A911,'Finish order'!$C:$K,9,FALSE()),"")</f>
        <v/>
      </c>
      <c r="D911" s="22" t="str">
        <f aca="false">IFERROR(VLOOKUP(A$1&amp;":"&amp;A911,'Finish order'!$C:$K,7,FALSE()),"")</f>
        <v/>
      </c>
      <c r="E911" s="30" t="str">
        <f aca="false">IFERROR(VLOOKUP($A$1&amp;":"&amp;A911,'Finish order'!C:K,5,FALSE()),"")</f>
        <v/>
      </c>
      <c r="F911" s="22" t="str">
        <f aca="false">IFERROR(VLOOKUP($A$1&amp;":"&amp;A911,'Finish order'!C:K,4,FALSE()),"")</f>
        <v/>
      </c>
      <c r="G911" s="22" t="str">
        <f aca="false" t="array" ref="G911:G911">IFERROR(SMALL(IF($D$2:$D1820=D911,$A$2:$A$911*1.001),1),"")</f>
        <v/>
      </c>
      <c r="H911" s="22" t="str">
        <f aca="false" t="array" ref="H911:H911">IFERROR(SMALL(IF($D$2:$D1820=D911,$A$2:$A$911*1.0001),2),"")</f>
        <v/>
      </c>
      <c r="I911" s="22" t="str">
        <f aca="false" t="array" ref="I911:I911">IFERROR(SMALL(IF($D$2:$D1820=D911,$A$2:$A$911*1.00001),3),"")</f>
        <v/>
      </c>
      <c r="J911" s="22" t="str">
        <f aca="false" t="array" ref="J911:J911">IFERROR(SMALL(IF($D$2:$D1820=D911,$A$2:$A$911*1.000001),4),"")</f>
        <v/>
      </c>
      <c r="K911" s="31" t="str">
        <f aca="false">IF(A911&lt;&gt;"", IF(COUNT(G911:J911)=4, SUM(G911:J911), "No"), "")</f>
        <v>No</v>
      </c>
      <c r="L911" s="31" t="str">
        <f aca="false">IF(A911&lt;&gt;"", IF(COUNT(G911:I911)=3, SUM(G911:I911), "No"), "")</f>
        <v>No</v>
      </c>
      <c r="M911" s="31" t="str">
        <f aca="false">IF(A911&lt;&gt;"", IF(COUNT(G911:H911)=2, SUM(G911:H911), "No"), "")</f>
        <v>No</v>
      </c>
      <c r="N911" s="31" t="str">
        <f aca="false">Table1[[#This Row],[Club]]&amp;":"&amp;Table1[[#Headers],[Male]]</f>
        <v>:Male</v>
      </c>
    </row>
    <row r="912" customFormat="false" ht="15" hidden="false" customHeight="false" outlineLevel="0" collapsed="false">
      <c r="A912" s="22" t="n">
        <v>911</v>
      </c>
      <c r="B912" s="22" t="str">
        <f aca="false">IFERROR(VLOOKUP($A$1&amp;":"&amp;A912,'Finish order'!C:K,6,FALSE()),"")</f>
        <v/>
      </c>
      <c r="C912" s="22" t="str">
        <f aca="false">IFERROR(VLOOKUP(A$1&amp;":"&amp;A912,'Finish order'!$C:$K,9,FALSE()),"")</f>
        <v/>
      </c>
      <c r="D912" s="22" t="str">
        <f aca="false">IFERROR(VLOOKUP(A$1&amp;":"&amp;A912,'Finish order'!$C:$K,7,FALSE()),"")</f>
        <v/>
      </c>
      <c r="E912" s="30" t="str">
        <f aca="false">IFERROR(VLOOKUP($A$1&amp;":"&amp;A912,'Finish order'!C:K,5,FALSE()),"")</f>
        <v/>
      </c>
      <c r="F912" s="22" t="str">
        <f aca="false">IFERROR(VLOOKUP($A$1&amp;":"&amp;A912,'Finish order'!C:K,4,FALSE()),"")</f>
        <v/>
      </c>
      <c r="G912" s="22" t="str">
        <f aca="false" t="array" ref="G912:G912">IFERROR(SMALL(IF($D$2:$D1821=D912,$A$2:$A$911*1.001),1),"")</f>
        <v/>
      </c>
      <c r="H912" s="22" t="str">
        <f aca="false" t="array" ref="H912:H912">IFERROR(SMALL(IF($D$2:$D1821=D912,$A$2:$A$911*1.0001),2),"")</f>
        <v/>
      </c>
      <c r="I912" s="22" t="str">
        <f aca="false" t="array" ref="I912:I912">IFERROR(SMALL(IF($D$2:$D1821=D912,$A$2:$A$911*1.00001),3),"")</f>
        <v/>
      </c>
      <c r="J912" s="22" t="str">
        <f aca="false" t="array" ref="J912:J912">IFERROR(SMALL(IF($D$2:$D1821=D912,$A$2:$A$911*1.000001),4),"")</f>
        <v/>
      </c>
      <c r="K912" s="31" t="str">
        <f aca="false">IF(A912&lt;&gt;"", IF(COUNT(G912:J912)=4, SUM(G912:J912), "No"), "")</f>
        <v>No</v>
      </c>
      <c r="L912" s="31" t="str">
        <f aca="false">IF(A912&lt;&gt;"", IF(COUNT(G912:I912)=3, SUM(G912:I912), "No"), "")</f>
        <v>No</v>
      </c>
      <c r="M912" s="31" t="str">
        <f aca="false">IF(A912&lt;&gt;"", IF(COUNT(G912:H912)=2, SUM(G912:H912), "No"), "")</f>
        <v>No</v>
      </c>
      <c r="N912" s="31" t="str">
        <f aca="false">Table1[[#This Row],[Club]]&amp;":"&amp;Table1[[#Headers],[Male]]</f>
        <v>:Male</v>
      </c>
    </row>
    <row r="913" customFormat="false" ht="15" hidden="false" customHeight="false" outlineLevel="0" collapsed="false">
      <c r="A913" s="22" t="n">
        <v>912</v>
      </c>
      <c r="B913" s="22" t="str">
        <f aca="false">IFERROR(VLOOKUP($A$1&amp;":"&amp;A913,'Finish order'!C:K,6,FALSE()),"")</f>
        <v/>
      </c>
      <c r="C913" s="22" t="str">
        <f aca="false">IFERROR(VLOOKUP(A$1&amp;":"&amp;A913,'Finish order'!$C:$K,9,FALSE()),"")</f>
        <v/>
      </c>
      <c r="D913" s="22" t="str">
        <f aca="false">IFERROR(VLOOKUP(A$1&amp;":"&amp;A913,'Finish order'!$C:$K,7,FALSE()),"")</f>
        <v/>
      </c>
      <c r="E913" s="30" t="str">
        <f aca="false">IFERROR(VLOOKUP($A$1&amp;":"&amp;A913,'Finish order'!C:K,5,FALSE()),"")</f>
        <v/>
      </c>
      <c r="F913" s="22" t="str">
        <f aca="false">IFERROR(VLOOKUP($A$1&amp;":"&amp;A913,'Finish order'!C:K,4,FALSE()),"")</f>
        <v/>
      </c>
      <c r="G913" s="22" t="str">
        <f aca="false" t="array" ref="G913:G913">IFERROR(SMALL(IF($D$2:$D1822=D913,$A$2:$A$911*1.001),1),"")</f>
        <v/>
      </c>
      <c r="H913" s="22" t="str">
        <f aca="false" t="array" ref="H913:H913">IFERROR(SMALL(IF($D$2:$D1822=D913,$A$2:$A$911*1.0001),2),"")</f>
        <v/>
      </c>
      <c r="I913" s="22" t="str">
        <f aca="false" t="array" ref="I913:I913">IFERROR(SMALL(IF($D$2:$D1822=D913,$A$2:$A$911*1.00001),3),"")</f>
        <v/>
      </c>
      <c r="J913" s="22" t="str">
        <f aca="false" t="array" ref="J913:J913">IFERROR(SMALL(IF($D$2:$D1822=D913,$A$2:$A$911*1.000001),4),"")</f>
        <v/>
      </c>
      <c r="K913" s="31" t="str">
        <f aca="false">IF(A913&lt;&gt;"", IF(COUNT(G913:J913)=4, SUM(G913:J913), "No"), "")</f>
        <v>No</v>
      </c>
      <c r="L913" s="31" t="str">
        <f aca="false">IF(A913&lt;&gt;"", IF(COUNT(G913:I913)=3, SUM(G913:I913), "No"), "")</f>
        <v>No</v>
      </c>
      <c r="M913" s="31" t="str">
        <f aca="false">IF(A913&lt;&gt;"", IF(COUNT(G913:H913)=2, SUM(G913:H913), "No"), "")</f>
        <v>No</v>
      </c>
      <c r="N913" s="31" t="str">
        <f aca="false">Table1[[#This Row],[Club]]&amp;":"&amp;Table1[[#Headers],[Male]]</f>
        <v>:Male</v>
      </c>
    </row>
    <row r="914" customFormat="false" ht="15" hidden="false" customHeight="false" outlineLevel="0" collapsed="false">
      <c r="A914" s="22" t="n">
        <v>913</v>
      </c>
      <c r="B914" s="22" t="str">
        <f aca="false">IFERROR(VLOOKUP($A$1&amp;":"&amp;A914,'Finish order'!C:K,6,FALSE()),"")</f>
        <v/>
      </c>
      <c r="C914" s="22" t="str">
        <f aca="false">IFERROR(VLOOKUP(A$1&amp;":"&amp;A914,'Finish order'!$C:$K,9,FALSE()),"")</f>
        <v/>
      </c>
      <c r="D914" s="22" t="str">
        <f aca="false">IFERROR(VLOOKUP(A$1&amp;":"&amp;A914,'Finish order'!$C:$K,7,FALSE()),"")</f>
        <v/>
      </c>
      <c r="E914" s="30" t="str">
        <f aca="false">IFERROR(VLOOKUP($A$1&amp;":"&amp;A914,'Finish order'!C:K,5,FALSE()),"")</f>
        <v/>
      </c>
      <c r="F914" s="22" t="str">
        <f aca="false">IFERROR(VLOOKUP($A$1&amp;":"&amp;A914,'Finish order'!C:K,4,FALSE()),"")</f>
        <v/>
      </c>
      <c r="G914" s="22" t="str">
        <f aca="false" t="array" ref="G914:G914">IFERROR(SMALL(IF($D$2:$D1823=D914,$A$2:$A$911*1.001),1),"")</f>
        <v/>
      </c>
      <c r="H914" s="22" t="str">
        <f aca="false" t="array" ref="H914:H914">IFERROR(SMALL(IF($D$2:$D1823=D914,$A$2:$A$911*1.0001),2),"")</f>
        <v/>
      </c>
      <c r="I914" s="22" t="str">
        <f aca="false" t="array" ref="I914:I914">IFERROR(SMALL(IF($D$2:$D1823=D914,$A$2:$A$911*1.00001),3),"")</f>
        <v/>
      </c>
      <c r="J914" s="22" t="str">
        <f aca="false" t="array" ref="J914:J914">IFERROR(SMALL(IF($D$2:$D1823=D914,$A$2:$A$911*1.000001),4),"")</f>
        <v/>
      </c>
      <c r="K914" s="31" t="str">
        <f aca="false">IF(A914&lt;&gt;"", IF(COUNT(G914:J914)=4, SUM(G914:J914), "No"), "")</f>
        <v>No</v>
      </c>
      <c r="L914" s="31" t="str">
        <f aca="false">IF(A914&lt;&gt;"", IF(COUNT(G914:I914)=3, SUM(G914:I914), "No"), "")</f>
        <v>No</v>
      </c>
      <c r="M914" s="31" t="str">
        <f aca="false">IF(A914&lt;&gt;"", IF(COUNT(G914:H914)=2, SUM(G914:H914), "No"), "")</f>
        <v>No</v>
      </c>
      <c r="N914" s="31" t="str">
        <f aca="false">Table1[[#This Row],[Club]]&amp;":"&amp;Table1[[#Headers],[Male]]</f>
        <v>:Male</v>
      </c>
    </row>
    <row r="915" customFormat="false" ht="15" hidden="false" customHeight="false" outlineLevel="0" collapsed="false">
      <c r="A915" s="22" t="n">
        <v>914</v>
      </c>
      <c r="B915" s="22" t="str">
        <f aca="false">IFERROR(VLOOKUP($A$1&amp;":"&amp;A915,'Finish order'!C:K,6,FALSE()),"")</f>
        <v/>
      </c>
      <c r="C915" s="22" t="str">
        <f aca="false">IFERROR(VLOOKUP(A$1&amp;":"&amp;A915,'Finish order'!$C:$K,9,FALSE()),"")</f>
        <v/>
      </c>
      <c r="D915" s="22" t="str">
        <f aca="false">IFERROR(VLOOKUP(A$1&amp;":"&amp;A915,'Finish order'!$C:$K,7,FALSE()),"")</f>
        <v/>
      </c>
      <c r="E915" s="30" t="str">
        <f aca="false">IFERROR(VLOOKUP($A$1&amp;":"&amp;A915,'Finish order'!C:K,5,FALSE()),"")</f>
        <v/>
      </c>
      <c r="F915" s="22" t="str">
        <f aca="false">IFERROR(VLOOKUP($A$1&amp;":"&amp;A915,'Finish order'!C:K,4,FALSE()),"")</f>
        <v/>
      </c>
      <c r="G915" s="22" t="str">
        <f aca="false" t="array" ref="G915:G915">IFERROR(SMALL(IF($D$2:$D1824=D915,$A$2:$A$911*1.001),1),"")</f>
        <v/>
      </c>
      <c r="H915" s="22" t="str">
        <f aca="false" t="array" ref="H915:H915">IFERROR(SMALL(IF($D$2:$D1824=D915,$A$2:$A$911*1.0001),2),"")</f>
        <v/>
      </c>
      <c r="I915" s="22" t="str">
        <f aca="false" t="array" ref="I915:I915">IFERROR(SMALL(IF($D$2:$D1824=D915,$A$2:$A$911*1.00001),3),"")</f>
        <v/>
      </c>
      <c r="J915" s="22" t="str">
        <f aca="false" t="array" ref="J915:J915">IFERROR(SMALL(IF($D$2:$D1824=D915,$A$2:$A$911*1.000001),4),"")</f>
        <v/>
      </c>
      <c r="K915" s="31" t="str">
        <f aca="false">IF(A915&lt;&gt;"", IF(COUNT(G915:J915)=4, SUM(G915:J915), "No"), "")</f>
        <v>No</v>
      </c>
      <c r="L915" s="31" t="str">
        <f aca="false">IF(A915&lt;&gt;"", IF(COUNT(G915:I915)=3, SUM(G915:I915), "No"), "")</f>
        <v>No</v>
      </c>
      <c r="M915" s="31" t="str">
        <f aca="false">IF(A915&lt;&gt;"", IF(COUNT(G915:H915)=2, SUM(G915:H915), "No"), "")</f>
        <v>No</v>
      </c>
      <c r="N915" s="31" t="str">
        <f aca="false">Table1[[#This Row],[Club]]&amp;":"&amp;Table1[[#Headers],[Male]]</f>
        <v>:Male</v>
      </c>
    </row>
    <row r="916" customFormat="false" ht="15" hidden="false" customHeight="false" outlineLevel="0" collapsed="false">
      <c r="A916" s="22" t="n">
        <v>915</v>
      </c>
      <c r="B916" s="22" t="str">
        <f aca="false">IFERROR(VLOOKUP($A$1&amp;":"&amp;A916,'Finish order'!C:K,6,FALSE()),"")</f>
        <v/>
      </c>
      <c r="C916" s="22" t="str">
        <f aca="false">IFERROR(VLOOKUP(A$1&amp;":"&amp;A916,'Finish order'!$C:$K,9,FALSE()),"")</f>
        <v/>
      </c>
      <c r="D916" s="22" t="str">
        <f aca="false">IFERROR(VLOOKUP(A$1&amp;":"&amp;A916,'Finish order'!$C:$K,7,FALSE()),"")</f>
        <v/>
      </c>
      <c r="E916" s="30" t="str">
        <f aca="false">IFERROR(VLOOKUP($A$1&amp;":"&amp;A916,'Finish order'!C:K,5,FALSE()),"")</f>
        <v/>
      </c>
      <c r="F916" s="22" t="str">
        <f aca="false">IFERROR(VLOOKUP($A$1&amp;":"&amp;A916,'Finish order'!C:K,4,FALSE()),"")</f>
        <v/>
      </c>
      <c r="G916" s="22" t="str">
        <f aca="false" t="array" ref="G916:G916">IFERROR(SMALL(IF($D$2:$D1825=D916,$A$2:$A$911*1.001),1),"")</f>
        <v/>
      </c>
      <c r="H916" s="22" t="str">
        <f aca="false" t="array" ref="H916:H916">IFERROR(SMALL(IF($D$2:$D1825=D916,$A$2:$A$911*1.0001),2),"")</f>
        <v/>
      </c>
      <c r="I916" s="22" t="str">
        <f aca="false" t="array" ref="I916:I916">IFERROR(SMALL(IF($D$2:$D1825=D916,$A$2:$A$911*1.00001),3),"")</f>
        <v/>
      </c>
      <c r="J916" s="22" t="str">
        <f aca="false" t="array" ref="J916:J916">IFERROR(SMALL(IF($D$2:$D1825=D916,$A$2:$A$911*1.000001),4),"")</f>
        <v/>
      </c>
      <c r="K916" s="31" t="str">
        <f aca="false">IF(A916&lt;&gt;"", IF(COUNT(G916:J916)=4, SUM(G916:J916), "No"), "")</f>
        <v>No</v>
      </c>
      <c r="L916" s="31" t="str">
        <f aca="false">IF(A916&lt;&gt;"", IF(COUNT(G916:I916)=3, SUM(G916:I916), "No"), "")</f>
        <v>No</v>
      </c>
      <c r="M916" s="31" t="str">
        <f aca="false">IF(A916&lt;&gt;"", IF(COUNT(G916:H916)=2, SUM(G916:H916), "No"), "")</f>
        <v>No</v>
      </c>
      <c r="N916" s="31" t="str">
        <f aca="false">Table1[[#This Row],[Club]]&amp;":"&amp;Table1[[#Headers],[Male]]</f>
        <v>:Male</v>
      </c>
    </row>
    <row r="917" customFormat="false" ht="15" hidden="false" customHeight="false" outlineLevel="0" collapsed="false">
      <c r="A917" s="22" t="n">
        <v>916</v>
      </c>
      <c r="B917" s="22" t="str">
        <f aca="false">IFERROR(VLOOKUP($A$1&amp;":"&amp;A917,'Finish order'!C:K,6,FALSE()),"")</f>
        <v/>
      </c>
      <c r="C917" s="22" t="str">
        <f aca="false">IFERROR(VLOOKUP(A$1&amp;":"&amp;A917,'Finish order'!$C:$K,9,FALSE()),"")</f>
        <v/>
      </c>
      <c r="D917" s="22" t="str">
        <f aca="false">IFERROR(VLOOKUP(A$1&amp;":"&amp;A917,'Finish order'!$C:$K,7,FALSE()),"")</f>
        <v/>
      </c>
      <c r="E917" s="30" t="str">
        <f aca="false">IFERROR(VLOOKUP($A$1&amp;":"&amp;A917,'Finish order'!C:K,5,FALSE()),"")</f>
        <v/>
      </c>
      <c r="F917" s="22" t="str">
        <f aca="false">IFERROR(VLOOKUP($A$1&amp;":"&amp;A917,'Finish order'!C:K,4,FALSE()),"")</f>
        <v/>
      </c>
      <c r="G917" s="22" t="str">
        <f aca="false" t="array" ref="G917:G917">IFERROR(SMALL(IF($D$2:$D1826=D917,$A$2:$A$911*1.001),1),"")</f>
        <v/>
      </c>
      <c r="H917" s="22" t="str">
        <f aca="false" t="array" ref="H917:H917">IFERROR(SMALL(IF($D$2:$D1826=D917,$A$2:$A$911*1.0001),2),"")</f>
        <v/>
      </c>
      <c r="I917" s="22" t="str">
        <f aca="false" t="array" ref="I917:I917">IFERROR(SMALL(IF($D$2:$D1826=D917,$A$2:$A$911*1.00001),3),"")</f>
        <v/>
      </c>
      <c r="J917" s="22" t="str">
        <f aca="false" t="array" ref="J917:J917">IFERROR(SMALL(IF($D$2:$D1826=D917,$A$2:$A$911*1.000001),4),"")</f>
        <v/>
      </c>
      <c r="K917" s="31" t="str">
        <f aca="false">IF(A917&lt;&gt;"", IF(COUNT(G917:J917)=4, SUM(G917:J917), "No"), "")</f>
        <v>No</v>
      </c>
      <c r="L917" s="31" t="str">
        <f aca="false">IF(A917&lt;&gt;"", IF(COUNT(G917:I917)=3, SUM(G917:I917), "No"), "")</f>
        <v>No</v>
      </c>
      <c r="M917" s="31" t="str">
        <f aca="false">IF(A917&lt;&gt;"", IF(COUNT(G917:H917)=2, SUM(G917:H917), "No"), "")</f>
        <v>No</v>
      </c>
      <c r="N917" s="31" t="str">
        <f aca="false">Table1[[#This Row],[Club]]&amp;":"&amp;Table1[[#Headers],[Male]]</f>
        <v>:Male</v>
      </c>
    </row>
    <row r="918" customFormat="false" ht="15" hidden="false" customHeight="false" outlineLevel="0" collapsed="false">
      <c r="A918" s="22" t="n">
        <v>917</v>
      </c>
      <c r="B918" s="22" t="str">
        <f aca="false">IFERROR(VLOOKUP($A$1&amp;":"&amp;A918,'Finish order'!C:K,6,FALSE()),"")</f>
        <v/>
      </c>
      <c r="C918" s="22" t="str">
        <f aca="false">IFERROR(VLOOKUP(A$1&amp;":"&amp;A918,'Finish order'!$C:$K,9,FALSE()),"")</f>
        <v/>
      </c>
      <c r="D918" s="22" t="str">
        <f aca="false">IFERROR(VLOOKUP(A$1&amp;":"&amp;A918,'Finish order'!$C:$K,7,FALSE()),"")</f>
        <v/>
      </c>
      <c r="E918" s="30" t="str">
        <f aca="false">IFERROR(VLOOKUP($A$1&amp;":"&amp;A918,'Finish order'!C:K,5,FALSE()),"")</f>
        <v/>
      </c>
      <c r="F918" s="22" t="str">
        <f aca="false">IFERROR(VLOOKUP($A$1&amp;":"&amp;A918,'Finish order'!C:K,4,FALSE()),"")</f>
        <v/>
      </c>
      <c r="G918" s="22" t="str">
        <f aca="false" t="array" ref="G918:G918">IFERROR(SMALL(IF($D$2:$D1827=D918,$A$2:$A$911*1.001),1),"")</f>
        <v/>
      </c>
      <c r="H918" s="22" t="str">
        <f aca="false" t="array" ref="H918:H918">IFERROR(SMALL(IF($D$2:$D1827=D918,$A$2:$A$911*1.0001),2),"")</f>
        <v/>
      </c>
      <c r="I918" s="22" t="str">
        <f aca="false" t="array" ref="I918:I918">IFERROR(SMALL(IF($D$2:$D1827=D918,$A$2:$A$911*1.00001),3),"")</f>
        <v/>
      </c>
      <c r="J918" s="22" t="str">
        <f aca="false" t="array" ref="J918:J918">IFERROR(SMALL(IF($D$2:$D1827=D918,$A$2:$A$911*1.000001),4),"")</f>
        <v/>
      </c>
      <c r="K918" s="31" t="str">
        <f aca="false">IF(A918&lt;&gt;"", IF(COUNT(G918:J918)=4, SUM(G918:J918), "No"), "")</f>
        <v>No</v>
      </c>
      <c r="L918" s="31" t="str">
        <f aca="false">IF(A918&lt;&gt;"", IF(COUNT(G918:I918)=3, SUM(G918:I918), "No"), "")</f>
        <v>No</v>
      </c>
      <c r="M918" s="31" t="str">
        <f aca="false">IF(A918&lt;&gt;"", IF(COUNT(G918:H918)=2, SUM(G918:H918), "No"), "")</f>
        <v>No</v>
      </c>
      <c r="N918" s="31" t="str">
        <f aca="false">Table1[[#This Row],[Club]]&amp;":"&amp;Table1[[#Headers],[Male]]</f>
        <v>:Male</v>
      </c>
    </row>
    <row r="919" customFormat="false" ht="15" hidden="false" customHeight="false" outlineLevel="0" collapsed="false">
      <c r="A919" s="22" t="n">
        <v>918</v>
      </c>
      <c r="B919" s="22" t="str">
        <f aca="false">IFERROR(VLOOKUP($A$1&amp;":"&amp;A919,'Finish order'!C:K,6,FALSE()),"")</f>
        <v/>
      </c>
      <c r="C919" s="22" t="str">
        <f aca="false">IFERROR(VLOOKUP(A$1&amp;":"&amp;A919,'Finish order'!$C:$K,9,FALSE()),"")</f>
        <v/>
      </c>
      <c r="D919" s="22" t="str">
        <f aca="false">IFERROR(VLOOKUP(A$1&amp;":"&amp;A919,'Finish order'!$C:$K,7,FALSE()),"")</f>
        <v/>
      </c>
      <c r="E919" s="30" t="str">
        <f aca="false">IFERROR(VLOOKUP($A$1&amp;":"&amp;A919,'Finish order'!C:K,5,FALSE()),"")</f>
        <v/>
      </c>
      <c r="F919" s="22" t="str">
        <f aca="false">IFERROR(VLOOKUP($A$1&amp;":"&amp;A919,'Finish order'!C:K,4,FALSE()),"")</f>
        <v/>
      </c>
      <c r="G919" s="22" t="str">
        <f aca="false" t="array" ref="G919:G919">IFERROR(SMALL(IF($D$2:$D1828=D919,$A$2:$A$911*1.001),1),"")</f>
        <v/>
      </c>
      <c r="H919" s="22" t="str">
        <f aca="false" t="array" ref="H919:H919">IFERROR(SMALL(IF($D$2:$D1828=D919,$A$2:$A$911*1.0001),2),"")</f>
        <v/>
      </c>
      <c r="I919" s="22" t="str">
        <f aca="false" t="array" ref="I919:I919">IFERROR(SMALL(IF($D$2:$D1828=D919,$A$2:$A$911*1.00001),3),"")</f>
        <v/>
      </c>
      <c r="J919" s="22" t="str">
        <f aca="false" t="array" ref="J919:J919">IFERROR(SMALL(IF($D$2:$D1828=D919,$A$2:$A$911*1.000001),4),"")</f>
        <v/>
      </c>
      <c r="K919" s="31" t="str">
        <f aca="false">IF(A919&lt;&gt;"", IF(COUNT(G919:J919)=4, SUM(G919:J919), "No"), "")</f>
        <v>No</v>
      </c>
      <c r="L919" s="31" t="str">
        <f aca="false">IF(A919&lt;&gt;"", IF(COUNT(G919:I919)=3, SUM(G919:I919), "No"), "")</f>
        <v>No</v>
      </c>
      <c r="M919" s="31" t="str">
        <f aca="false">IF(A919&lt;&gt;"", IF(COUNT(G919:H919)=2, SUM(G919:H919), "No"), "")</f>
        <v>No</v>
      </c>
      <c r="N919" s="31" t="str">
        <f aca="false">Table1[[#This Row],[Club]]&amp;":"&amp;Table1[[#Headers],[Male]]</f>
        <v>:Male</v>
      </c>
    </row>
    <row r="920" customFormat="false" ht="15" hidden="false" customHeight="false" outlineLevel="0" collapsed="false">
      <c r="A920" s="22" t="n">
        <v>919</v>
      </c>
      <c r="B920" s="22" t="str">
        <f aca="false">IFERROR(VLOOKUP($A$1&amp;":"&amp;A920,'Finish order'!C:K,6,FALSE()),"")</f>
        <v/>
      </c>
      <c r="C920" s="22" t="str">
        <f aca="false">IFERROR(VLOOKUP(A$1&amp;":"&amp;A920,'Finish order'!$C:$K,9,FALSE()),"")</f>
        <v/>
      </c>
      <c r="D920" s="22" t="str">
        <f aca="false">IFERROR(VLOOKUP(A$1&amp;":"&amp;A920,'Finish order'!$C:$K,7,FALSE()),"")</f>
        <v/>
      </c>
      <c r="E920" s="30" t="str">
        <f aca="false">IFERROR(VLOOKUP($A$1&amp;":"&amp;A920,'Finish order'!C:K,5,FALSE()),"")</f>
        <v/>
      </c>
      <c r="F920" s="22" t="str">
        <f aca="false">IFERROR(VLOOKUP($A$1&amp;":"&amp;A920,'Finish order'!C:K,4,FALSE()),"")</f>
        <v/>
      </c>
      <c r="G920" s="22" t="str">
        <f aca="false" t="array" ref="G920:G920">IFERROR(SMALL(IF($D$2:$D1829=D920,$A$2:$A$911*1.001),1),"")</f>
        <v/>
      </c>
      <c r="H920" s="22" t="str">
        <f aca="false" t="array" ref="H920:H920">IFERROR(SMALL(IF($D$2:$D1829=D920,$A$2:$A$911*1.0001),2),"")</f>
        <v/>
      </c>
      <c r="I920" s="22" t="str">
        <f aca="false" t="array" ref="I920:I920">IFERROR(SMALL(IF($D$2:$D1829=D920,$A$2:$A$911*1.00001),3),"")</f>
        <v/>
      </c>
      <c r="J920" s="22" t="str">
        <f aca="false" t="array" ref="J920:J920">IFERROR(SMALL(IF($D$2:$D1829=D920,$A$2:$A$911*1.000001),4),"")</f>
        <v/>
      </c>
      <c r="K920" s="31" t="str">
        <f aca="false">IF(A920&lt;&gt;"", IF(COUNT(G920:J920)=4, SUM(G920:J920), "No"), "")</f>
        <v>No</v>
      </c>
      <c r="L920" s="31" t="str">
        <f aca="false">IF(A920&lt;&gt;"", IF(COUNT(G920:I920)=3, SUM(G920:I920), "No"), "")</f>
        <v>No</v>
      </c>
      <c r="M920" s="31" t="str">
        <f aca="false">IF(A920&lt;&gt;"", IF(COUNT(G920:H920)=2, SUM(G920:H920), "No"), "")</f>
        <v>No</v>
      </c>
      <c r="N920" s="31" t="str">
        <f aca="false">Table1[[#This Row],[Club]]&amp;":"&amp;Table1[[#Headers],[Male]]</f>
        <v>:Male</v>
      </c>
    </row>
    <row r="921" customFormat="false" ht="15" hidden="false" customHeight="false" outlineLevel="0" collapsed="false">
      <c r="A921" s="22" t="n">
        <v>920</v>
      </c>
      <c r="B921" s="22" t="str">
        <f aca="false">IFERROR(VLOOKUP($A$1&amp;":"&amp;A921,'Finish order'!C:K,6,FALSE()),"")</f>
        <v/>
      </c>
      <c r="C921" s="22" t="str">
        <f aca="false">IFERROR(VLOOKUP(A$1&amp;":"&amp;A921,'Finish order'!$C:$K,9,FALSE()),"")</f>
        <v/>
      </c>
      <c r="D921" s="22" t="str">
        <f aca="false">IFERROR(VLOOKUP(A$1&amp;":"&amp;A921,'Finish order'!$C:$K,7,FALSE()),"")</f>
        <v/>
      </c>
      <c r="E921" s="30" t="str">
        <f aca="false">IFERROR(VLOOKUP($A$1&amp;":"&amp;A921,'Finish order'!C:K,5,FALSE()),"")</f>
        <v/>
      </c>
      <c r="F921" s="22" t="str">
        <f aca="false">IFERROR(VLOOKUP($A$1&amp;":"&amp;A921,'Finish order'!C:K,4,FALSE()),"")</f>
        <v/>
      </c>
      <c r="G921" s="22" t="str">
        <f aca="false" t="array" ref="G921:G921">IFERROR(SMALL(IF($D$2:$D1830=D921,$A$2:$A$911*1.001),1),"")</f>
        <v/>
      </c>
      <c r="H921" s="22" t="str">
        <f aca="false" t="array" ref="H921:H921">IFERROR(SMALL(IF($D$2:$D1830=D921,$A$2:$A$911*1.0001),2),"")</f>
        <v/>
      </c>
      <c r="I921" s="22" t="str">
        <f aca="false" t="array" ref="I921:I921">IFERROR(SMALL(IF($D$2:$D1830=D921,$A$2:$A$911*1.00001),3),"")</f>
        <v/>
      </c>
      <c r="J921" s="22" t="str">
        <f aca="false" t="array" ref="J921:J921">IFERROR(SMALL(IF($D$2:$D1830=D921,$A$2:$A$911*1.000001),4),"")</f>
        <v/>
      </c>
      <c r="K921" s="31" t="str">
        <f aca="false">IF(A921&lt;&gt;"", IF(COUNT(G921:J921)=4, SUM(G921:J921), "No"), "")</f>
        <v>No</v>
      </c>
      <c r="L921" s="31" t="str">
        <f aca="false">IF(A921&lt;&gt;"", IF(COUNT(G921:I921)=3, SUM(G921:I921), "No"), "")</f>
        <v>No</v>
      </c>
      <c r="M921" s="31" t="str">
        <f aca="false">IF(A921&lt;&gt;"", IF(COUNT(G921:H921)=2, SUM(G921:H921), "No"), "")</f>
        <v>No</v>
      </c>
      <c r="N921" s="31" t="str">
        <f aca="false">Table1[[#This Row],[Club]]&amp;":"&amp;Table1[[#Headers],[Male]]</f>
        <v>:Male</v>
      </c>
    </row>
    <row r="922" customFormat="false" ht="15" hidden="false" customHeight="false" outlineLevel="0" collapsed="false">
      <c r="A922" s="22" t="n">
        <v>921</v>
      </c>
      <c r="B922" s="22" t="str">
        <f aca="false">IFERROR(VLOOKUP($A$1&amp;":"&amp;A922,'Finish order'!C:K,6,FALSE()),"")</f>
        <v/>
      </c>
      <c r="C922" s="22" t="str">
        <f aca="false">IFERROR(VLOOKUP(A$1&amp;":"&amp;A922,'Finish order'!$C:$K,9,FALSE()),"")</f>
        <v/>
      </c>
      <c r="D922" s="22" t="str">
        <f aca="false">IFERROR(VLOOKUP(A$1&amp;":"&amp;A922,'Finish order'!$C:$K,7,FALSE()),"")</f>
        <v/>
      </c>
      <c r="E922" s="30" t="str">
        <f aca="false">IFERROR(VLOOKUP($A$1&amp;":"&amp;A922,'Finish order'!C:K,5,FALSE()),"")</f>
        <v/>
      </c>
      <c r="F922" s="22" t="str">
        <f aca="false">IFERROR(VLOOKUP($A$1&amp;":"&amp;A922,'Finish order'!C:K,4,FALSE()),"")</f>
        <v/>
      </c>
      <c r="G922" s="22" t="str">
        <f aca="false" t="array" ref="G922:G922">IFERROR(SMALL(IF($D$2:$D1831=D922,$A$2:$A$911*1.001),1),"")</f>
        <v/>
      </c>
      <c r="H922" s="22" t="str">
        <f aca="false" t="array" ref="H922:H922">IFERROR(SMALL(IF($D$2:$D1831=D922,$A$2:$A$911*1.0001),2),"")</f>
        <v/>
      </c>
      <c r="I922" s="22" t="str">
        <f aca="false" t="array" ref="I922:I922">IFERROR(SMALL(IF($D$2:$D1831=D922,$A$2:$A$911*1.00001),3),"")</f>
        <v/>
      </c>
      <c r="J922" s="22" t="str">
        <f aca="false" t="array" ref="J922:J922">IFERROR(SMALL(IF($D$2:$D1831=D922,$A$2:$A$911*1.000001),4),"")</f>
        <v/>
      </c>
      <c r="K922" s="31" t="str">
        <f aca="false">IF(A922&lt;&gt;"", IF(COUNT(G922:J922)=4, SUM(G922:J922), "No"), "")</f>
        <v>No</v>
      </c>
      <c r="L922" s="31" t="str">
        <f aca="false">IF(A922&lt;&gt;"", IF(COUNT(G922:I922)=3, SUM(G922:I922), "No"), "")</f>
        <v>No</v>
      </c>
      <c r="M922" s="31" t="str">
        <f aca="false">IF(A922&lt;&gt;"", IF(COUNT(G922:H922)=2, SUM(G922:H922), "No"), "")</f>
        <v>No</v>
      </c>
      <c r="N922" s="31" t="str">
        <f aca="false">Table1[[#This Row],[Club]]&amp;":"&amp;Table1[[#Headers],[Male]]</f>
        <v>:Male</v>
      </c>
    </row>
    <row r="923" customFormat="false" ht="15" hidden="false" customHeight="false" outlineLevel="0" collapsed="false">
      <c r="A923" s="22" t="n">
        <v>922</v>
      </c>
      <c r="B923" s="22" t="str">
        <f aca="false">IFERROR(VLOOKUP($A$1&amp;":"&amp;A923,'Finish order'!C:K,6,FALSE()),"")</f>
        <v/>
      </c>
      <c r="C923" s="22" t="str">
        <f aca="false">IFERROR(VLOOKUP(A$1&amp;":"&amp;A923,'Finish order'!$C:$K,9,FALSE()),"")</f>
        <v/>
      </c>
      <c r="D923" s="22" t="str">
        <f aca="false">IFERROR(VLOOKUP(A$1&amp;":"&amp;A923,'Finish order'!$C:$K,7,FALSE()),"")</f>
        <v/>
      </c>
      <c r="E923" s="30" t="str">
        <f aca="false">IFERROR(VLOOKUP($A$1&amp;":"&amp;A923,'Finish order'!C:K,5,FALSE()),"")</f>
        <v/>
      </c>
      <c r="F923" s="22" t="str">
        <f aca="false">IFERROR(VLOOKUP($A$1&amp;":"&amp;A923,'Finish order'!C:K,4,FALSE()),"")</f>
        <v/>
      </c>
      <c r="G923" s="22" t="str">
        <f aca="false" t="array" ref="G923:G923">IFERROR(SMALL(IF($D$2:$D1832=D923,$A$2:$A$911*1.001),1),"")</f>
        <v/>
      </c>
      <c r="H923" s="22" t="str">
        <f aca="false" t="array" ref="H923:H923">IFERROR(SMALL(IF($D$2:$D1832=D923,$A$2:$A$911*1.0001),2),"")</f>
        <v/>
      </c>
      <c r="I923" s="22" t="str">
        <f aca="false" t="array" ref="I923:I923">IFERROR(SMALL(IF($D$2:$D1832=D923,$A$2:$A$911*1.00001),3),"")</f>
        <v/>
      </c>
      <c r="J923" s="22" t="str">
        <f aca="false" t="array" ref="J923:J923">IFERROR(SMALL(IF($D$2:$D1832=D923,$A$2:$A$911*1.000001),4),"")</f>
        <v/>
      </c>
      <c r="K923" s="31" t="str">
        <f aca="false">IF(A923&lt;&gt;"", IF(COUNT(G923:J923)=4, SUM(G923:J923), "No"), "")</f>
        <v>No</v>
      </c>
      <c r="L923" s="31" t="str">
        <f aca="false">IF(A923&lt;&gt;"", IF(COUNT(G923:I923)=3, SUM(G923:I923), "No"), "")</f>
        <v>No</v>
      </c>
      <c r="M923" s="31" t="str">
        <f aca="false">IF(A923&lt;&gt;"", IF(COUNT(G923:H923)=2, SUM(G923:H923), "No"), "")</f>
        <v>No</v>
      </c>
      <c r="N923" s="31" t="str">
        <f aca="false">Table1[[#This Row],[Club]]&amp;":"&amp;Table1[[#Headers],[Male]]</f>
        <v>:Male</v>
      </c>
    </row>
    <row r="924" customFormat="false" ht="15" hidden="false" customHeight="false" outlineLevel="0" collapsed="false">
      <c r="A924" s="22" t="n">
        <v>923</v>
      </c>
      <c r="B924" s="22" t="str">
        <f aca="false">IFERROR(VLOOKUP($A$1&amp;":"&amp;A924,'Finish order'!C:K,6,FALSE()),"")</f>
        <v/>
      </c>
      <c r="C924" s="22" t="str">
        <f aca="false">IFERROR(VLOOKUP(A$1&amp;":"&amp;A924,'Finish order'!$C:$K,9,FALSE()),"")</f>
        <v/>
      </c>
      <c r="D924" s="22" t="str">
        <f aca="false">IFERROR(VLOOKUP(A$1&amp;":"&amp;A924,'Finish order'!$C:$K,7,FALSE()),"")</f>
        <v/>
      </c>
      <c r="E924" s="30" t="str">
        <f aca="false">IFERROR(VLOOKUP($A$1&amp;":"&amp;A924,'Finish order'!C:K,5,FALSE()),"")</f>
        <v/>
      </c>
      <c r="F924" s="22" t="str">
        <f aca="false">IFERROR(VLOOKUP($A$1&amp;":"&amp;A924,'Finish order'!C:K,4,FALSE()),"")</f>
        <v/>
      </c>
      <c r="G924" s="22" t="str">
        <f aca="false" t="array" ref="G924:G924">IFERROR(SMALL(IF($D$2:$D1833=D924,$A$2:$A$911*1.001),1),"")</f>
        <v/>
      </c>
      <c r="H924" s="22" t="str">
        <f aca="false" t="array" ref="H924:H924">IFERROR(SMALL(IF($D$2:$D1833=D924,$A$2:$A$911*1.0001),2),"")</f>
        <v/>
      </c>
      <c r="I924" s="22" t="str">
        <f aca="false" t="array" ref="I924:I924">IFERROR(SMALL(IF($D$2:$D1833=D924,$A$2:$A$911*1.00001),3),"")</f>
        <v/>
      </c>
      <c r="J924" s="22" t="str">
        <f aca="false" t="array" ref="J924:J924">IFERROR(SMALL(IF($D$2:$D1833=D924,$A$2:$A$911*1.000001),4),"")</f>
        <v/>
      </c>
      <c r="K924" s="31" t="str">
        <f aca="false">IF(A924&lt;&gt;"", IF(COUNT(G924:J924)=4, SUM(G924:J924), "No"), "")</f>
        <v>No</v>
      </c>
      <c r="L924" s="31" t="str">
        <f aca="false">IF(A924&lt;&gt;"", IF(COUNT(G924:I924)=3, SUM(G924:I924), "No"), "")</f>
        <v>No</v>
      </c>
      <c r="M924" s="31" t="str">
        <f aca="false">IF(A924&lt;&gt;"", IF(COUNT(G924:H924)=2, SUM(G924:H924), "No"), "")</f>
        <v>No</v>
      </c>
      <c r="N924" s="31" t="str">
        <f aca="false">Table1[[#This Row],[Club]]&amp;":"&amp;Table1[[#Headers],[Male]]</f>
        <v>:Male</v>
      </c>
    </row>
    <row r="925" customFormat="false" ht="15" hidden="false" customHeight="false" outlineLevel="0" collapsed="false">
      <c r="A925" s="22" t="n">
        <v>924</v>
      </c>
      <c r="B925" s="22" t="str">
        <f aca="false">IFERROR(VLOOKUP($A$1&amp;":"&amp;A925,'Finish order'!C:K,6,FALSE()),"")</f>
        <v/>
      </c>
      <c r="C925" s="22" t="str">
        <f aca="false">IFERROR(VLOOKUP(A$1&amp;":"&amp;A925,'Finish order'!$C:$K,9,FALSE()),"")</f>
        <v/>
      </c>
      <c r="D925" s="22" t="str">
        <f aca="false">IFERROR(VLOOKUP(A$1&amp;":"&amp;A925,'Finish order'!$C:$K,7,FALSE()),"")</f>
        <v/>
      </c>
      <c r="E925" s="30" t="str">
        <f aca="false">IFERROR(VLOOKUP($A$1&amp;":"&amp;A925,'Finish order'!C:K,5,FALSE()),"")</f>
        <v/>
      </c>
      <c r="F925" s="22" t="str">
        <f aca="false">IFERROR(VLOOKUP($A$1&amp;":"&amp;A925,'Finish order'!C:K,4,FALSE()),"")</f>
        <v/>
      </c>
      <c r="G925" s="22" t="str">
        <f aca="false" t="array" ref="G925:G925">IFERROR(SMALL(IF($D$2:$D1834=D925,$A$2:$A$911*1.001),1),"")</f>
        <v/>
      </c>
      <c r="H925" s="22" t="str">
        <f aca="false" t="array" ref="H925:H925">IFERROR(SMALL(IF($D$2:$D1834=D925,$A$2:$A$911*1.0001),2),"")</f>
        <v/>
      </c>
      <c r="I925" s="22" t="str">
        <f aca="false" t="array" ref="I925:I925">IFERROR(SMALL(IF($D$2:$D1834=D925,$A$2:$A$911*1.00001),3),"")</f>
        <v/>
      </c>
      <c r="J925" s="22" t="str">
        <f aca="false" t="array" ref="J925:J925">IFERROR(SMALL(IF($D$2:$D1834=D925,$A$2:$A$911*1.000001),4),"")</f>
        <v/>
      </c>
      <c r="K925" s="31" t="str">
        <f aca="false">IF(A925&lt;&gt;"", IF(COUNT(G925:J925)=4, SUM(G925:J925), "No"), "")</f>
        <v>No</v>
      </c>
      <c r="L925" s="31" t="str">
        <f aca="false">IF(A925&lt;&gt;"", IF(COUNT(G925:I925)=3, SUM(G925:I925), "No"), "")</f>
        <v>No</v>
      </c>
      <c r="M925" s="31" t="str">
        <f aca="false">IF(A925&lt;&gt;"", IF(COUNT(G925:H925)=2, SUM(G925:H925), "No"), "")</f>
        <v>No</v>
      </c>
      <c r="N925" s="31" t="str">
        <f aca="false">Table1[[#This Row],[Club]]&amp;":"&amp;Table1[[#Headers],[Male]]</f>
        <v>:Male</v>
      </c>
    </row>
    <row r="926" customFormat="false" ht="15" hidden="false" customHeight="false" outlineLevel="0" collapsed="false">
      <c r="A926" s="22" t="n">
        <v>925</v>
      </c>
      <c r="B926" s="22" t="str">
        <f aca="false">IFERROR(VLOOKUP($A$1&amp;":"&amp;A926,'Finish order'!C:K,6,FALSE()),"")</f>
        <v/>
      </c>
      <c r="C926" s="22" t="str">
        <f aca="false">IFERROR(VLOOKUP(A$1&amp;":"&amp;A926,'Finish order'!$C:$K,9,FALSE()),"")</f>
        <v/>
      </c>
      <c r="D926" s="22" t="str">
        <f aca="false">IFERROR(VLOOKUP(A$1&amp;":"&amp;A926,'Finish order'!$C:$K,7,FALSE()),"")</f>
        <v/>
      </c>
      <c r="E926" s="30" t="str">
        <f aca="false">IFERROR(VLOOKUP($A$1&amp;":"&amp;A926,'Finish order'!C:K,5,FALSE()),"")</f>
        <v/>
      </c>
      <c r="F926" s="22" t="str">
        <f aca="false">IFERROR(VLOOKUP($A$1&amp;":"&amp;A926,'Finish order'!C:K,4,FALSE()),"")</f>
        <v/>
      </c>
      <c r="G926" s="22" t="str">
        <f aca="false" t="array" ref="G926:G926">IFERROR(SMALL(IF($D$2:$D1835=D926,$A$2:$A$911*1.001),1),"")</f>
        <v/>
      </c>
      <c r="H926" s="22" t="str">
        <f aca="false" t="array" ref="H926:H926">IFERROR(SMALL(IF($D$2:$D1835=D926,$A$2:$A$911*1.0001),2),"")</f>
        <v/>
      </c>
      <c r="I926" s="22" t="str">
        <f aca="false" t="array" ref="I926:I926">IFERROR(SMALL(IF($D$2:$D1835=D926,$A$2:$A$911*1.00001),3),"")</f>
        <v/>
      </c>
      <c r="J926" s="22" t="str">
        <f aca="false" t="array" ref="J926:J926">IFERROR(SMALL(IF($D$2:$D1835=D926,$A$2:$A$911*1.000001),4),"")</f>
        <v/>
      </c>
      <c r="K926" s="31" t="str">
        <f aca="false">IF(A926&lt;&gt;"", IF(COUNT(G926:J926)=4, SUM(G926:J926), "No"), "")</f>
        <v>No</v>
      </c>
      <c r="L926" s="31" t="str">
        <f aca="false">IF(A926&lt;&gt;"", IF(COUNT(G926:I926)=3, SUM(G926:I926), "No"), "")</f>
        <v>No</v>
      </c>
      <c r="M926" s="31" t="str">
        <f aca="false">IF(A926&lt;&gt;"", IF(COUNT(G926:H926)=2, SUM(G926:H926), "No"), "")</f>
        <v>No</v>
      </c>
      <c r="N926" s="31" t="str">
        <f aca="false">Table1[[#This Row],[Club]]&amp;":"&amp;Table1[[#Headers],[Male]]</f>
        <v>:Male</v>
      </c>
    </row>
    <row r="927" customFormat="false" ht="15" hidden="false" customHeight="false" outlineLevel="0" collapsed="false">
      <c r="A927" s="22" t="n">
        <v>926</v>
      </c>
      <c r="B927" s="22" t="str">
        <f aca="false">IFERROR(VLOOKUP($A$1&amp;":"&amp;A927,'Finish order'!C:K,6,FALSE()),"")</f>
        <v/>
      </c>
      <c r="C927" s="22" t="str">
        <f aca="false">IFERROR(VLOOKUP(A$1&amp;":"&amp;A927,'Finish order'!$C:$K,9,FALSE()),"")</f>
        <v/>
      </c>
      <c r="D927" s="22" t="str">
        <f aca="false">IFERROR(VLOOKUP(A$1&amp;":"&amp;A927,'Finish order'!$C:$K,7,FALSE()),"")</f>
        <v/>
      </c>
      <c r="E927" s="30" t="str">
        <f aca="false">IFERROR(VLOOKUP($A$1&amp;":"&amp;A927,'Finish order'!C:K,5,FALSE()),"")</f>
        <v/>
      </c>
      <c r="F927" s="22" t="str">
        <f aca="false">IFERROR(VLOOKUP($A$1&amp;":"&amp;A927,'Finish order'!C:K,4,FALSE()),"")</f>
        <v/>
      </c>
      <c r="G927" s="22" t="str">
        <f aca="false" t="array" ref="G927:G927">IFERROR(SMALL(IF($D$2:$D1836=D927,$A$2:$A$911*1.001),1),"")</f>
        <v/>
      </c>
      <c r="H927" s="22" t="str">
        <f aca="false" t="array" ref="H927:H927">IFERROR(SMALL(IF($D$2:$D1836=D927,$A$2:$A$911*1.0001),2),"")</f>
        <v/>
      </c>
      <c r="I927" s="22" t="str">
        <f aca="false" t="array" ref="I927:I927">IFERROR(SMALL(IF($D$2:$D1836=D927,$A$2:$A$911*1.00001),3),"")</f>
        <v/>
      </c>
      <c r="J927" s="22" t="str">
        <f aca="false" t="array" ref="J927:J927">IFERROR(SMALL(IF($D$2:$D1836=D927,$A$2:$A$911*1.000001),4),"")</f>
        <v/>
      </c>
      <c r="K927" s="31" t="str">
        <f aca="false">IF(A927&lt;&gt;"", IF(COUNT(G927:J927)=4, SUM(G927:J927), "No"), "")</f>
        <v>No</v>
      </c>
      <c r="L927" s="31" t="str">
        <f aca="false">IF(A927&lt;&gt;"", IF(COUNT(G927:I927)=3, SUM(G927:I927), "No"), "")</f>
        <v>No</v>
      </c>
      <c r="M927" s="31" t="str">
        <f aca="false">IF(A927&lt;&gt;"", IF(COUNT(G927:H927)=2, SUM(G927:H927), "No"), "")</f>
        <v>No</v>
      </c>
      <c r="N927" s="31" t="str">
        <f aca="false">Table1[[#This Row],[Club]]&amp;":"&amp;Table1[[#Headers],[Male]]</f>
        <v>:Male</v>
      </c>
    </row>
    <row r="928" customFormat="false" ht="15" hidden="false" customHeight="false" outlineLevel="0" collapsed="false">
      <c r="A928" s="22" t="n">
        <v>927</v>
      </c>
      <c r="B928" s="22" t="str">
        <f aca="false">IFERROR(VLOOKUP($A$1&amp;":"&amp;A928,'Finish order'!C:K,6,FALSE()),"")</f>
        <v/>
      </c>
      <c r="C928" s="22" t="str">
        <f aca="false">IFERROR(VLOOKUP(A$1&amp;":"&amp;A928,'Finish order'!$C:$K,9,FALSE()),"")</f>
        <v/>
      </c>
      <c r="D928" s="22" t="str">
        <f aca="false">IFERROR(VLOOKUP(A$1&amp;":"&amp;A928,'Finish order'!$C:$K,7,FALSE()),"")</f>
        <v/>
      </c>
      <c r="E928" s="30" t="str">
        <f aca="false">IFERROR(VLOOKUP($A$1&amp;":"&amp;A928,'Finish order'!C:K,5,FALSE()),"")</f>
        <v/>
      </c>
      <c r="F928" s="22" t="str">
        <f aca="false">IFERROR(VLOOKUP($A$1&amp;":"&amp;A928,'Finish order'!C:K,4,FALSE()),"")</f>
        <v/>
      </c>
      <c r="G928" s="22" t="str">
        <f aca="false" t="array" ref="G928:G928">IFERROR(SMALL(IF($D$2:$D1837=D928,$A$2:$A$911*1.001),1),"")</f>
        <v/>
      </c>
      <c r="H928" s="22" t="str">
        <f aca="false" t="array" ref="H928:H928">IFERROR(SMALL(IF($D$2:$D1837=D928,$A$2:$A$911*1.0001),2),"")</f>
        <v/>
      </c>
      <c r="I928" s="22" t="str">
        <f aca="false" t="array" ref="I928:I928">IFERROR(SMALL(IF($D$2:$D1837=D928,$A$2:$A$911*1.00001),3),"")</f>
        <v/>
      </c>
      <c r="J928" s="22" t="str">
        <f aca="false" t="array" ref="J928:J928">IFERROR(SMALL(IF($D$2:$D1837=D928,$A$2:$A$911*1.000001),4),"")</f>
        <v/>
      </c>
      <c r="K928" s="31" t="str">
        <f aca="false">IF(A928&lt;&gt;"", IF(COUNT(G928:J928)=4, SUM(G928:J928), "No"), "")</f>
        <v>No</v>
      </c>
      <c r="L928" s="31" t="str">
        <f aca="false">IF(A928&lt;&gt;"", IF(COUNT(G928:I928)=3, SUM(G928:I928), "No"), "")</f>
        <v>No</v>
      </c>
      <c r="M928" s="31" t="str">
        <f aca="false">IF(A928&lt;&gt;"", IF(COUNT(G928:H928)=2, SUM(G928:H928), "No"), "")</f>
        <v>No</v>
      </c>
      <c r="N928" s="31" t="str">
        <f aca="false">Table1[[#This Row],[Club]]&amp;":"&amp;Table1[[#Headers],[Male]]</f>
        <v>:Male</v>
      </c>
    </row>
    <row r="929" customFormat="false" ht="15" hidden="false" customHeight="false" outlineLevel="0" collapsed="false">
      <c r="A929" s="22" t="n">
        <v>928</v>
      </c>
      <c r="B929" s="22" t="str">
        <f aca="false">IFERROR(VLOOKUP($A$1&amp;":"&amp;A929,'Finish order'!C:K,6,FALSE()),"")</f>
        <v/>
      </c>
      <c r="C929" s="22" t="str">
        <f aca="false">IFERROR(VLOOKUP(A$1&amp;":"&amp;A929,'Finish order'!$C:$K,9,FALSE()),"")</f>
        <v/>
      </c>
      <c r="D929" s="22" t="str">
        <f aca="false">IFERROR(VLOOKUP(A$1&amp;":"&amp;A929,'Finish order'!$C:$K,7,FALSE()),"")</f>
        <v/>
      </c>
      <c r="E929" s="30" t="str">
        <f aca="false">IFERROR(VLOOKUP($A$1&amp;":"&amp;A929,'Finish order'!C:K,5,FALSE()),"")</f>
        <v/>
      </c>
      <c r="F929" s="22" t="str">
        <f aca="false">IFERROR(VLOOKUP($A$1&amp;":"&amp;A929,'Finish order'!C:K,4,FALSE()),"")</f>
        <v/>
      </c>
      <c r="G929" s="22" t="str">
        <f aca="false" t="array" ref="G929:G929">IFERROR(SMALL(IF($D$2:$D1838=D929,$A$2:$A$911*1.001),1),"")</f>
        <v/>
      </c>
      <c r="H929" s="22" t="str">
        <f aca="false" t="array" ref="H929:H929">IFERROR(SMALL(IF($D$2:$D1838=D929,$A$2:$A$911*1.0001),2),"")</f>
        <v/>
      </c>
      <c r="I929" s="22" t="str">
        <f aca="false" t="array" ref="I929:I929">IFERROR(SMALL(IF($D$2:$D1838=D929,$A$2:$A$911*1.00001),3),"")</f>
        <v/>
      </c>
      <c r="J929" s="22" t="str">
        <f aca="false" t="array" ref="J929:J929">IFERROR(SMALL(IF($D$2:$D1838=D929,$A$2:$A$911*1.000001),4),"")</f>
        <v/>
      </c>
      <c r="K929" s="31" t="str">
        <f aca="false">IF(A929&lt;&gt;"", IF(COUNT(G929:J929)=4, SUM(G929:J929), "No"), "")</f>
        <v>No</v>
      </c>
      <c r="L929" s="31" t="str">
        <f aca="false">IF(A929&lt;&gt;"", IF(COUNT(G929:I929)=3, SUM(G929:I929), "No"), "")</f>
        <v>No</v>
      </c>
      <c r="M929" s="31" t="str">
        <f aca="false">IF(A929&lt;&gt;"", IF(COUNT(G929:H929)=2, SUM(G929:H929), "No"), "")</f>
        <v>No</v>
      </c>
      <c r="N929" s="31" t="str">
        <f aca="false">Table1[[#This Row],[Club]]&amp;":"&amp;Table1[[#Headers],[Male]]</f>
        <v>:Male</v>
      </c>
    </row>
    <row r="930" customFormat="false" ht="15" hidden="false" customHeight="false" outlineLevel="0" collapsed="false">
      <c r="A930" s="22" t="n">
        <v>929</v>
      </c>
      <c r="B930" s="22" t="str">
        <f aca="false">IFERROR(VLOOKUP($A$1&amp;":"&amp;A930,'Finish order'!C:K,6,FALSE()),"")</f>
        <v/>
      </c>
      <c r="C930" s="22" t="str">
        <f aca="false">IFERROR(VLOOKUP(A$1&amp;":"&amp;A930,'Finish order'!$C:$K,9,FALSE()),"")</f>
        <v/>
      </c>
      <c r="D930" s="22" t="str">
        <f aca="false">IFERROR(VLOOKUP(A$1&amp;":"&amp;A930,'Finish order'!$C:$K,7,FALSE()),"")</f>
        <v/>
      </c>
      <c r="E930" s="30" t="str">
        <f aca="false">IFERROR(VLOOKUP($A$1&amp;":"&amp;A930,'Finish order'!C:K,5,FALSE()),"")</f>
        <v/>
      </c>
      <c r="F930" s="22" t="str">
        <f aca="false">IFERROR(VLOOKUP($A$1&amp;":"&amp;A930,'Finish order'!C:K,4,FALSE()),"")</f>
        <v/>
      </c>
      <c r="G930" s="22" t="str">
        <f aca="false" t="array" ref="G930:G930">IFERROR(SMALL(IF($D$2:$D1839=D930,$A$2:$A$911*1.001),1),"")</f>
        <v/>
      </c>
      <c r="H930" s="22" t="str">
        <f aca="false" t="array" ref="H930:H930">IFERROR(SMALL(IF($D$2:$D1839=D930,$A$2:$A$911*1.0001),2),"")</f>
        <v/>
      </c>
      <c r="I930" s="22" t="str">
        <f aca="false" t="array" ref="I930:I930">IFERROR(SMALL(IF($D$2:$D1839=D930,$A$2:$A$911*1.00001),3),"")</f>
        <v/>
      </c>
      <c r="J930" s="22" t="str">
        <f aca="false" t="array" ref="J930:J930">IFERROR(SMALL(IF($D$2:$D1839=D930,$A$2:$A$911*1.000001),4),"")</f>
        <v/>
      </c>
      <c r="K930" s="31" t="str">
        <f aca="false">IF(A930&lt;&gt;"", IF(COUNT(G930:J930)=4, SUM(G930:J930), "No"), "")</f>
        <v>No</v>
      </c>
      <c r="L930" s="31" t="str">
        <f aca="false">IF(A930&lt;&gt;"", IF(COUNT(G930:I930)=3, SUM(G930:I930), "No"), "")</f>
        <v>No</v>
      </c>
      <c r="M930" s="31" t="str">
        <f aca="false">IF(A930&lt;&gt;"", IF(COUNT(G930:H930)=2, SUM(G930:H930), "No"), "")</f>
        <v>No</v>
      </c>
      <c r="N930" s="31" t="str">
        <f aca="false">Table1[[#This Row],[Club]]&amp;":"&amp;Table1[[#Headers],[Male]]</f>
        <v>:Male</v>
      </c>
    </row>
    <row r="931" customFormat="false" ht="15" hidden="false" customHeight="false" outlineLevel="0" collapsed="false">
      <c r="A931" s="22" t="n">
        <v>930</v>
      </c>
      <c r="B931" s="22" t="str">
        <f aca="false">IFERROR(VLOOKUP($A$1&amp;":"&amp;A931,'Finish order'!C:K,6,FALSE()),"")</f>
        <v/>
      </c>
      <c r="C931" s="22" t="str">
        <f aca="false">IFERROR(VLOOKUP(A$1&amp;":"&amp;A931,'Finish order'!$C:$K,9,FALSE()),"")</f>
        <v/>
      </c>
      <c r="D931" s="22" t="str">
        <f aca="false">IFERROR(VLOOKUP(A$1&amp;":"&amp;A931,'Finish order'!$C:$K,7,FALSE()),"")</f>
        <v/>
      </c>
      <c r="E931" s="30" t="str">
        <f aca="false">IFERROR(VLOOKUP($A$1&amp;":"&amp;A931,'Finish order'!C:K,5,FALSE()),"")</f>
        <v/>
      </c>
      <c r="F931" s="22" t="str">
        <f aca="false">IFERROR(VLOOKUP($A$1&amp;":"&amp;A931,'Finish order'!C:K,4,FALSE()),"")</f>
        <v/>
      </c>
      <c r="G931" s="22" t="str">
        <f aca="false" t="array" ref="G931:G931">IFERROR(SMALL(IF($D$2:$D1840=D931,$A$2:$A$911*1.001),1),"")</f>
        <v/>
      </c>
      <c r="H931" s="22" t="str">
        <f aca="false" t="array" ref="H931:H931">IFERROR(SMALL(IF($D$2:$D1840=D931,$A$2:$A$911*1.0001),2),"")</f>
        <v/>
      </c>
      <c r="I931" s="22" t="str">
        <f aca="false" t="array" ref="I931:I931">IFERROR(SMALL(IF($D$2:$D1840=D931,$A$2:$A$911*1.00001),3),"")</f>
        <v/>
      </c>
      <c r="J931" s="22" t="str">
        <f aca="false" t="array" ref="J931:J931">IFERROR(SMALL(IF($D$2:$D1840=D931,$A$2:$A$911*1.000001),4),"")</f>
        <v/>
      </c>
      <c r="K931" s="31" t="str">
        <f aca="false">IF(A931&lt;&gt;"", IF(COUNT(G931:J931)=4, SUM(G931:J931), "No"), "")</f>
        <v>No</v>
      </c>
      <c r="L931" s="31" t="str">
        <f aca="false">IF(A931&lt;&gt;"", IF(COUNT(G931:I931)=3, SUM(G931:I931), "No"), "")</f>
        <v>No</v>
      </c>
      <c r="M931" s="31" t="str">
        <f aca="false">IF(A931&lt;&gt;"", IF(COUNT(G931:H931)=2, SUM(G931:H931), "No"), "")</f>
        <v>No</v>
      </c>
      <c r="N931" s="31" t="str">
        <f aca="false">Table1[[#This Row],[Club]]&amp;":"&amp;Table1[[#Headers],[Male]]</f>
        <v>:Male</v>
      </c>
    </row>
    <row r="932" customFormat="false" ht="15" hidden="false" customHeight="false" outlineLevel="0" collapsed="false">
      <c r="A932" s="22" t="n">
        <v>931</v>
      </c>
      <c r="B932" s="22" t="str">
        <f aca="false">IFERROR(VLOOKUP($A$1&amp;":"&amp;A932,'Finish order'!C:K,6,FALSE()),"")</f>
        <v/>
      </c>
      <c r="C932" s="22" t="str">
        <f aca="false">IFERROR(VLOOKUP(A$1&amp;":"&amp;A932,'Finish order'!$C:$K,9,FALSE()),"")</f>
        <v/>
      </c>
      <c r="D932" s="22" t="str">
        <f aca="false">IFERROR(VLOOKUP(A$1&amp;":"&amp;A932,'Finish order'!$C:$K,7,FALSE()),"")</f>
        <v/>
      </c>
      <c r="E932" s="30" t="str">
        <f aca="false">IFERROR(VLOOKUP($A$1&amp;":"&amp;A932,'Finish order'!C:K,5,FALSE()),"")</f>
        <v/>
      </c>
      <c r="F932" s="22" t="str">
        <f aca="false">IFERROR(VLOOKUP($A$1&amp;":"&amp;A932,'Finish order'!C:K,4,FALSE()),"")</f>
        <v/>
      </c>
      <c r="G932" s="22" t="str">
        <f aca="false" t="array" ref="G932:G932">IFERROR(SMALL(IF($D$2:$D1841=D932,$A$2:$A$911*1.001),1),"")</f>
        <v/>
      </c>
      <c r="H932" s="22" t="str">
        <f aca="false" t="array" ref="H932:H932">IFERROR(SMALL(IF($D$2:$D1841=D932,$A$2:$A$911*1.0001),2),"")</f>
        <v/>
      </c>
      <c r="I932" s="22" t="str">
        <f aca="false" t="array" ref="I932:I932">IFERROR(SMALL(IF($D$2:$D1841=D932,$A$2:$A$911*1.00001),3),"")</f>
        <v/>
      </c>
      <c r="J932" s="22" t="str">
        <f aca="false" t="array" ref="J932:J932">IFERROR(SMALL(IF($D$2:$D1841=D932,$A$2:$A$911*1.000001),4),"")</f>
        <v/>
      </c>
      <c r="K932" s="31" t="str">
        <f aca="false">IF(A932&lt;&gt;"", IF(COUNT(G932:J932)=4, SUM(G932:J932), "No"), "")</f>
        <v>No</v>
      </c>
      <c r="L932" s="31" t="str">
        <f aca="false">IF(A932&lt;&gt;"", IF(COUNT(G932:I932)=3, SUM(G932:I932), "No"), "")</f>
        <v>No</v>
      </c>
      <c r="M932" s="31" t="str">
        <f aca="false">IF(A932&lt;&gt;"", IF(COUNT(G932:H932)=2, SUM(G932:H932), "No"), "")</f>
        <v>No</v>
      </c>
      <c r="N932" s="31" t="str">
        <f aca="false">Table1[[#This Row],[Club]]&amp;":"&amp;Table1[[#Headers],[Male]]</f>
        <v>:Male</v>
      </c>
    </row>
    <row r="933" customFormat="false" ht="15" hidden="false" customHeight="false" outlineLevel="0" collapsed="false">
      <c r="A933" s="22" t="n">
        <v>932</v>
      </c>
      <c r="B933" s="22" t="str">
        <f aca="false">IFERROR(VLOOKUP($A$1&amp;":"&amp;A933,'Finish order'!C:K,6,FALSE()),"")</f>
        <v/>
      </c>
      <c r="C933" s="22" t="str">
        <f aca="false">IFERROR(VLOOKUP(A$1&amp;":"&amp;A933,'Finish order'!$C:$K,9,FALSE()),"")</f>
        <v/>
      </c>
      <c r="D933" s="22" t="str">
        <f aca="false">IFERROR(VLOOKUP(A$1&amp;":"&amp;A933,'Finish order'!$C:$K,7,FALSE()),"")</f>
        <v/>
      </c>
      <c r="E933" s="30" t="str">
        <f aca="false">IFERROR(VLOOKUP($A$1&amp;":"&amp;A933,'Finish order'!C:K,5,FALSE()),"")</f>
        <v/>
      </c>
      <c r="F933" s="22" t="str">
        <f aca="false">IFERROR(VLOOKUP($A$1&amp;":"&amp;A933,'Finish order'!C:K,4,FALSE()),"")</f>
        <v/>
      </c>
      <c r="G933" s="22" t="str">
        <f aca="false" t="array" ref="G933:G933">IFERROR(SMALL(IF($D$2:$D1842=D933,$A$2:$A$911*1.001),1),"")</f>
        <v/>
      </c>
      <c r="H933" s="22" t="str">
        <f aca="false" t="array" ref="H933:H933">IFERROR(SMALL(IF($D$2:$D1842=D933,$A$2:$A$911*1.0001),2),"")</f>
        <v/>
      </c>
      <c r="I933" s="22" t="str">
        <f aca="false" t="array" ref="I933:I933">IFERROR(SMALL(IF($D$2:$D1842=D933,$A$2:$A$911*1.00001),3),"")</f>
        <v/>
      </c>
      <c r="J933" s="22" t="str">
        <f aca="false" t="array" ref="J933:J933">IFERROR(SMALL(IF($D$2:$D1842=D933,$A$2:$A$911*1.000001),4),"")</f>
        <v/>
      </c>
      <c r="K933" s="31" t="str">
        <f aca="false">IF(A933&lt;&gt;"", IF(COUNT(G933:J933)=4, SUM(G933:J933), "No"), "")</f>
        <v>No</v>
      </c>
      <c r="L933" s="31" t="str">
        <f aca="false">IF(A933&lt;&gt;"", IF(COUNT(G933:I933)=3, SUM(G933:I933), "No"), "")</f>
        <v>No</v>
      </c>
      <c r="M933" s="31" t="str">
        <f aca="false">IF(A933&lt;&gt;"", IF(COUNT(G933:H933)=2, SUM(G933:H933), "No"), "")</f>
        <v>No</v>
      </c>
      <c r="N933" s="31" t="str">
        <f aca="false">Table1[[#This Row],[Club]]&amp;":"&amp;Table1[[#Headers],[Male]]</f>
        <v>:Male</v>
      </c>
    </row>
    <row r="934" customFormat="false" ht="15" hidden="false" customHeight="false" outlineLevel="0" collapsed="false">
      <c r="A934" s="22" t="n">
        <v>933</v>
      </c>
      <c r="B934" s="22" t="str">
        <f aca="false">IFERROR(VLOOKUP($A$1&amp;":"&amp;A934,'Finish order'!C:K,6,FALSE()),"")</f>
        <v/>
      </c>
      <c r="C934" s="22" t="str">
        <f aca="false">IFERROR(VLOOKUP(A$1&amp;":"&amp;A934,'Finish order'!$C:$K,9,FALSE()),"")</f>
        <v/>
      </c>
      <c r="D934" s="22" t="str">
        <f aca="false">IFERROR(VLOOKUP(A$1&amp;":"&amp;A934,'Finish order'!$C:$K,7,FALSE()),"")</f>
        <v/>
      </c>
      <c r="E934" s="30" t="str">
        <f aca="false">IFERROR(VLOOKUP($A$1&amp;":"&amp;A934,'Finish order'!C:K,5,FALSE()),"")</f>
        <v/>
      </c>
      <c r="F934" s="22" t="str">
        <f aca="false">IFERROR(VLOOKUP($A$1&amp;":"&amp;A934,'Finish order'!C:K,4,FALSE()),"")</f>
        <v/>
      </c>
      <c r="G934" s="22" t="str">
        <f aca="false" t="array" ref="G934:G934">IFERROR(SMALL(IF($D$2:$D1843=D934,$A$2:$A$911*1.001),1),"")</f>
        <v/>
      </c>
      <c r="H934" s="22" t="str">
        <f aca="false" t="array" ref="H934:H934">IFERROR(SMALL(IF($D$2:$D1843=D934,$A$2:$A$911*1.0001),2),"")</f>
        <v/>
      </c>
      <c r="I934" s="22" t="str">
        <f aca="false" t="array" ref="I934:I934">IFERROR(SMALL(IF($D$2:$D1843=D934,$A$2:$A$911*1.00001),3),"")</f>
        <v/>
      </c>
      <c r="J934" s="22" t="str">
        <f aca="false" t="array" ref="J934:J934">IFERROR(SMALL(IF($D$2:$D1843=D934,$A$2:$A$911*1.000001),4),"")</f>
        <v/>
      </c>
      <c r="K934" s="31" t="str">
        <f aca="false">IF(A934&lt;&gt;"", IF(COUNT(G934:J934)=4, SUM(G934:J934), "No"), "")</f>
        <v>No</v>
      </c>
      <c r="L934" s="31" t="str">
        <f aca="false">IF(A934&lt;&gt;"", IF(COUNT(G934:I934)=3, SUM(G934:I934), "No"), "")</f>
        <v>No</v>
      </c>
      <c r="M934" s="31" t="str">
        <f aca="false">IF(A934&lt;&gt;"", IF(COUNT(G934:H934)=2, SUM(G934:H934), "No"), "")</f>
        <v>No</v>
      </c>
      <c r="N934" s="31" t="str">
        <f aca="false">Table1[[#This Row],[Club]]&amp;":"&amp;Table1[[#Headers],[Male]]</f>
        <v>:Male</v>
      </c>
    </row>
    <row r="935" customFormat="false" ht="15" hidden="false" customHeight="false" outlineLevel="0" collapsed="false">
      <c r="A935" s="22" t="n">
        <v>934</v>
      </c>
      <c r="B935" s="22" t="str">
        <f aca="false">IFERROR(VLOOKUP($A$1&amp;":"&amp;A935,'Finish order'!C:K,6,FALSE()),"")</f>
        <v/>
      </c>
      <c r="C935" s="22" t="str">
        <f aca="false">IFERROR(VLOOKUP(A$1&amp;":"&amp;A935,'Finish order'!$C:$K,9,FALSE()),"")</f>
        <v/>
      </c>
      <c r="D935" s="22" t="str">
        <f aca="false">IFERROR(VLOOKUP(A$1&amp;":"&amp;A935,'Finish order'!$C:$K,7,FALSE()),"")</f>
        <v/>
      </c>
      <c r="E935" s="30" t="str">
        <f aca="false">IFERROR(VLOOKUP($A$1&amp;":"&amp;A935,'Finish order'!C:K,5,FALSE()),"")</f>
        <v/>
      </c>
      <c r="F935" s="22" t="str">
        <f aca="false">IFERROR(VLOOKUP($A$1&amp;":"&amp;A935,'Finish order'!C:K,4,FALSE()),"")</f>
        <v/>
      </c>
      <c r="G935" s="22" t="str">
        <f aca="false" t="array" ref="G935:G935">IFERROR(SMALL(IF($D$2:$D1844=D935,$A$2:$A$911*1.001),1),"")</f>
        <v/>
      </c>
      <c r="H935" s="22" t="str">
        <f aca="false" t="array" ref="H935:H935">IFERROR(SMALL(IF($D$2:$D1844=D935,$A$2:$A$911*1.0001),2),"")</f>
        <v/>
      </c>
      <c r="I935" s="22" t="str">
        <f aca="false" t="array" ref="I935:I935">IFERROR(SMALL(IF($D$2:$D1844=D935,$A$2:$A$911*1.00001),3),"")</f>
        <v/>
      </c>
      <c r="J935" s="22" t="str">
        <f aca="false" t="array" ref="J935:J935">IFERROR(SMALL(IF($D$2:$D1844=D935,$A$2:$A$911*1.000001),4),"")</f>
        <v/>
      </c>
      <c r="K935" s="31" t="str">
        <f aca="false">IF(A935&lt;&gt;"", IF(COUNT(G935:J935)=4, SUM(G935:J935), "No"), "")</f>
        <v>No</v>
      </c>
      <c r="L935" s="31" t="str">
        <f aca="false">IF(A935&lt;&gt;"", IF(COUNT(G935:I935)=3, SUM(G935:I935), "No"), "")</f>
        <v>No</v>
      </c>
      <c r="M935" s="31" t="str">
        <f aca="false">IF(A935&lt;&gt;"", IF(COUNT(G935:H935)=2, SUM(G935:H935), "No"), "")</f>
        <v>No</v>
      </c>
      <c r="N935" s="31" t="str">
        <f aca="false">Table1[[#This Row],[Club]]&amp;":"&amp;Table1[[#Headers],[Male]]</f>
        <v>:Male</v>
      </c>
    </row>
    <row r="936" customFormat="false" ht="15" hidden="false" customHeight="false" outlineLevel="0" collapsed="false">
      <c r="A936" s="22" t="n">
        <v>935</v>
      </c>
      <c r="B936" s="22" t="str">
        <f aca="false">IFERROR(VLOOKUP($A$1&amp;":"&amp;A936,'Finish order'!C:K,6,FALSE()),"")</f>
        <v/>
      </c>
      <c r="C936" s="22" t="str">
        <f aca="false">IFERROR(VLOOKUP(A$1&amp;":"&amp;A936,'Finish order'!$C:$K,9,FALSE()),"")</f>
        <v/>
      </c>
      <c r="D936" s="22" t="str">
        <f aca="false">IFERROR(VLOOKUP(A$1&amp;":"&amp;A936,'Finish order'!$C:$K,7,FALSE()),"")</f>
        <v/>
      </c>
      <c r="E936" s="30" t="str">
        <f aca="false">IFERROR(VLOOKUP($A$1&amp;":"&amp;A936,'Finish order'!C:K,5,FALSE()),"")</f>
        <v/>
      </c>
      <c r="F936" s="22" t="str">
        <f aca="false">IFERROR(VLOOKUP($A$1&amp;":"&amp;A936,'Finish order'!C:K,4,FALSE()),"")</f>
        <v/>
      </c>
      <c r="G936" s="22" t="str">
        <f aca="false" t="array" ref="G936:G936">IFERROR(SMALL(IF($D$2:$D1845=D936,$A$2:$A$911*1.001),1),"")</f>
        <v/>
      </c>
      <c r="H936" s="22" t="str">
        <f aca="false" t="array" ref="H936:H936">IFERROR(SMALL(IF($D$2:$D1845=D936,$A$2:$A$911*1.0001),2),"")</f>
        <v/>
      </c>
      <c r="I936" s="22" t="str">
        <f aca="false" t="array" ref="I936:I936">IFERROR(SMALL(IF($D$2:$D1845=D936,$A$2:$A$911*1.00001),3),"")</f>
        <v/>
      </c>
      <c r="J936" s="22" t="str">
        <f aca="false" t="array" ref="J936:J936">IFERROR(SMALL(IF($D$2:$D1845=D936,$A$2:$A$911*1.000001),4),"")</f>
        <v/>
      </c>
      <c r="K936" s="31" t="str">
        <f aca="false">IF(A936&lt;&gt;"", IF(COUNT(G936:J936)=4, SUM(G936:J936), "No"), "")</f>
        <v>No</v>
      </c>
      <c r="L936" s="31" t="str">
        <f aca="false">IF(A936&lt;&gt;"", IF(COUNT(G936:I936)=3, SUM(G936:I936), "No"), "")</f>
        <v>No</v>
      </c>
      <c r="M936" s="31" t="str">
        <f aca="false">IF(A936&lt;&gt;"", IF(COUNT(G936:H936)=2, SUM(G936:H936), "No"), "")</f>
        <v>No</v>
      </c>
      <c r="N936" s="31" t="str">
        <f aca="false">Table1[[#This Row],[Club]]&amp;":"&amp;Table1[[#Headers],[Male]]</f>
        <v>:Male</v>
      </c>
    </row>
    <row r="937" customFormat="false" ht="15" hidden="false" customHeight="false" outlineLevel="0" collapsed="false">
      <c r="A937" s="22" t="n">
        <v>936</v>
      </c>
      <c r="B937" s="22" t="str">
        <f aca="false">IFERROR(VLOOKUP($A$1&amp;":"&amp;A937,'Finish order'!C:K,6,FALSE()),"")</f>
        <v/>
      </c>
      <c r="C937" s="22" t="str">
        <f aca="false">IFERROR(VLOOKUP(A$1&amp;":"&amp;A937,'Finish order'!$C:$K,9,FALSE()),"")</f>
        <v/>
      </c>
      <c r="D937" s="22" t="str">
        <f aca="false">IFERROR(VLOOKUP(A$1&amp;":"&amp;A937,'Finish order'!$C:$K,7,FALSE()),"")</f>
        <v/>
      </c>
      <c r="E937" s="30" t="str">
        <f aca="false">IFERROR(VLOOKUP($A$1&amp;":"&amp;A937,'Finish order'!C:K,5,FALSE()),"")</f>
        <v/>
      </c>
      <c r="F937" s="22" t="str">
        <f aca="false">IFERROR(VLOOKUP($A$1&amp;":"&amp;A937,'Finish order'!C:K,4,FALSE()),"")</f>
        <v/>
      </c>
      <c r="G937" s="22" t="str">
        <f aca="false" t="array" ref="G937:G937">IFERROR(SMALL(IF($D$2:$D1846=D937,$A$2:$A$911*1.001),1),"")</f>
        <v/>
      </c>
      <c r="H937" s="22" t="str">
        <f aca="false" t="array" ref="H937:H937">IFERROR(SMALL(IF($D$2:$D1846=D937,$A$2:$A$911*1.0001),2),"")</f>
        <v/>
      </c>
      <c r="I937" s="22" t="str">
        <f aca="false" t="array" ref="I937:I937">IFERROR(SMALL(IF($D$2:$D1846=D937,$A$2:$A$911*1.00001),3),"")</f>
        <v/>
      </c>
      <c r="J937" s="22" t="str">
        <f aca="false" t="array" ref="J937:J937">IFERROR(SMALL(IF($D$2:$D1846=D937,$A$2:$A$911*1.000001),4),"")</f>
        <v/>
      </c>
      <c r="K937" s="31" t="str">
        <f aca="false">IF(A937&lt;&gt;"", IF(COUNT(G937:J937)=4, SUM(G937:J937), "No"), "")</f>
        <v>No</v>
      </c>
      <c r="L937" s="31" t="str">
        <f aca="false">IF(A937&lt;&gt;"", IF(COUNT(G937:I937)=3, SUM(G937:I937), "No"), "")</f>
        <v>No</v>
      </c>
      <c r="M937" s="31" t="str">
        <f aca="false">IF(A937&lt;&gt;"", IF(COUNT(G937:H937)=2, SUM(G937:H937), "No"), "")</f>
        <v>No</v>
      </c>
      <c r="N937" s="31" t="str">
        <f aca="false">Table1[[#This Row],[Club]]&amp;":"&amp;Table1[[#Headers],[Male]]</f>
        <v>:Male</v>
      </c>
    </row>
    <row r="938" customFormat="false" ht="15" hidden="false" customHeight="false" outlineLevel="0" collapsed="false">
      <c r="A938" s="22" t="n">
        <v>937</v>
      </c>
      <c r="B938" s="22" t="str">
        <f aca="false">IFERROR(VLOOKUP($A$1&amp;":"&amp;A938,'Finish order'!C:K,6,FALSE()),"")</f>
        <v/>
      </c>
      <c r="C938" s="22" t="str">
        <f aca="false">IFERROR(VLOOKUP(A$1&amp;":"&amp;A938,'Finish order'!$C:$K,9,FALSE()),"")</f>
        <v/>
      </c>
      <c r="D938" s="22" t="str">
        <f aca="false">IFERROR(VLOOKUP(A$1&amp;":"&amp;A938,'Finish order'!$C:$K,7,FALSE()),"")</f>
        <v/>
      </c>
      <c r="E938" s="30" t="str">
        <f aca="false">IFERROR(VLOOKUP($A$1&amp;":"&amp;A938,'Finish order'!C:K,5,FALSE()),"")</f>
        <v/>
      </c>
      <c r="F938" s="22" t="str">
        <f aca="false">IFERROR(VLOOKUP($A$1&amp;":"&amp;A938,'Finish order'!C:K,4,FALSE()),"")</f>
        <v/>
      </c>
      <c r="G938" s="22" t="str">
        <f aca="false" t="array" ref="G938:G938">IFERROR(SMALL(IF($D$2:$D1847=D938,$A$2:$A$911*1.001),1),"")</f>
        <v/>
      </c>
      <c r="H938" s="22" t="str">
        <f aca="false" t="array" ref="H938:H938">IFERROR(SMALL(IF($D$2:$D1847=D938,$A$2:$A$911*1.0001),2),"")</f>
        <v/>
      </c>
      <c r="I938" s="22" t="str">
        <f aca="false" t="array" ref="I938:I938">IFERROR(SMALL(IF($D$2:$D1847=D938,$A$2:$A$911*1.00001),3),"")</f>
        <v/>
      </c>
      <c r="J938" s="22" t="str">
        <f aca="false" t="array" ref="J938:J938">IFERROR(SMALL(IF($D$2:$D1847=D938,$A$2:$A$911*1.000001),4),"")</f>
        <v/>
      </c>
      <c r="K938" s="31" t="str">
        <f aca="false">IF(A938&lt;&gt;"", IF(COUNT(G938:J938)=4, SUM(G938:J938), "No"), "")</f>
        <v>No</v>
      </c>
      <c r="L938" s="31" t="str">
        <f aca="false">IF(A938&lt;&gt;"", IF(COUNT(G938:I938)=3, SUM(G938:I938), "No"), "")</f>
        <v>No</v>
      </c>
      <c r="M938" s="31" t="str">
        <f aca="false">IF(A938&lt;&gt;"", IF(COUNT(G938:H938)=2, SUM(G938:H938), "No"), "")</f>
        <v>No</v>
      </c>
      <c r="N938" s="31" t="str">
        <f aca="false">Table1[[#This Row],[Club]]&amp;":"&amp;Table1[[#Headers],[Male]]</f>
        <v>:Male</v>
      </c>
    </row>
    <row r="939" customFormat="false" ht="15" hidden="false" customHeight="false" outlineLevel="0" collapsed="false">
      <c r="A939" s="22" t="n">
        <v>938</v>
      </c>
      <c r="B939" s="22" t="str">
        <f aca="false">IFERROR(VLOOKUP($A$1&amp;":"&amp;A939,'Finish order'!C:K,6,FALSE()),"")</f>
        <v/>
      </c>
      <c r="C939" s="22" t="str">
        <f aca="false">IFERROR(VLOOKUP(A$1&amp;":"&amp;A939,'Finish order'!$C:$K,9,FALSE()),"")</f>
        <v/>
      </c>
      <c r="D939" s="22" t="str">
        <f aca="false">IFERROR(VLOOKUP(A$1&amp;":"&amp;A939,'Finish order'!$C:$K,7,FALSE()),"")</f>
        <v/>
      </c>
      <c r="E939" s="30" t="str">
        <f aca="false">IFERROR(VLOOKUP($A$1&amp;":"&amp;A939,'Finish order'!C:K,5,FALSE()),"")</f>
        <v/>
      </c>
      <c r="F939" s="22" t="str">
        <f aca="false">IFERROR(VLOOKUP($A$1&amp;":"&amp;A939,'Finish order'!C:K,4,FALSE()),"")</f>
        <v/>
      </c>
      <c r="G939" s="22" t="str">
        <f aca="false" t="array" ref="G939:G939">IFERROR(SMALL(IF($D$2:$D1848=D939,$A$2:$A$911*1.001),1),"")</f>
        <v/>
      </c>
      <c r="H939" s="22" t="str">
        <f aca="false" t="array" ref="H939:H939">IFERROR(SMALL(IF($D$2:$D1848=D939,$A$2:$A$911*1.0001),2),"")</f>
        <v/>
      </c>
      <c r="I939" s="22" t="str">
        <f aca="false" t="array" ref="I939:I939">IFERROR(SMALL(IF($D$2:$D1848=D939,$A$2:$A$911*1.00001),3),"")</f>
        <v/>
      </c>
      <c r="J939" s="22" t="str">
        <f aca="false" t="array" ref="J939:J939">IFERROR(SMALL(IF($D$2:$D1848=D939,$A$2:$A$911*1.000001),4),"")</f>
        <v/>
      </c>
      <c r="K939" s="31" t="str">
        <f aca="false">IF(A939&lt;&gt;"", IF(COUNT(G939:J939)=4, SUM(G939:J939), "No"), "")</f>
        <v>No</v>
      </c>
      <c r="L939" s="31" t="str">
        <f aca="false">IF(A939&lt;&gt;"", IF(COUNT(G939:I939)=3, SUM(G939:I939), "No"), "")</f>
        <v>No</v>
      </c>
      <c r="M939" s="31" t="str">
        <f aca="false">IF(A939&lt;&gt;"", IF(COUNT(G939:H939)=2, SUM(G939:H939), "No"), "")</f>
        <v>No</v>
      </c>
      <c r="N939" s="31" t="str">
        <f aca="false">Table1[[#This Row],[Club]]&amp;":"&amp;Table1[[#Headers],[Male]]</f>
        <v>:Male</v>
      </c>
    </row>
    <row r="940" customFormat="false" ht="15" hidden="false" customHeight="false" outlineLevel="0" collapsed="false">
      <c r="A940" s="22" t="n">
        <v>939</v>
      </c>
      <c r="B940" s="22" t="str">
        <f aca="false">IFERROR(VLOOKUP($A$1&amp;":"&amp;A940,'Finish order'!C:K,6,FALSE()),"")</f>
        <v/>
      </c>
      <c r="C940" s="22" t="str">
        <f aca="false">IFERROR(VLOOKUP(A$1&amp;":"&amp;A940,'Finish order'!$C:$K,9,FALSE()),"")</f>
        <v/>
      </c>
      <c r="D940" s="22" t="str">
        <f aca="false">IFERROR(VLOOKUP(A$1&amp;":"&amp;A940,'Finish order'!$C:$K,7,FALSE()),"")</f>
        <v/>
      </c>
      <c r="E940" s="30" t="str">
        <f aca="false">IFERROR(VLOOKUP($A$1&amp;":"&amp;A940,'Finish order'!C:K,5,FALSE()),"")</f>
        <v/>
      </c>
      <c r="F940" s="22" t="str">
        <f aca="false">IFERROR(VLOOKUP($A$1&amp;":"&amp;A940,'Finish order'!C:K,4,FALSE()),"")</f>
        <v/>
      </c>
      <c r="G940" s="22" t="str">
        <f aca="false" t="array" ref="G940:G940">IFERROR(SMALL(IF($D$2:$D1849=D940,$A$2:$A$911*1.001),1),"")</f>
        <v/>
      </c>
      <c r="H940" s="22" t="str">
        <f aca="false" t="array" ref="H940:H940">IFERROR(SMALL(IF($D$2:$D1849=D940,$A$2:$A$911*1.0001),2),"")</f>
        <v/>
      </c>
      <c r="I940" s="22" t="str">
        <f aca="false" t="array" ref="I940:I940">IFERROR(SMALL(IF($D$2:$D1849=D940,$A$2:$A$911*1.00001),3),"")</f>
        <v/>
      </c>
      <c r="J940" s="22" t="str">
        <f aca="false" t="array" ref="J940:J940">IFERROR(SMALL(IF($D$2:$D1849=D940,$A$2:$A$911*1.000001),4),"")</f>
        <v/>
      </c>
      <c r="K940" s="31" t="str">
        <f aca="false">IF(A940&lt;&gt;"", IF(COUNT(G940:J940)=4, SUM(G940:J940), "No"), "")</f>
        <v>No</v>
      </c>
      <c r="L940" s="31" t="str">
        <f aca="false">IF(A940&lt;&gt;"", IF(COUNT(G940:I940)=3, SUM(G940:I940), "No"), "")</f>
        <v>No</v>
      </c>
      <c r="M940" s="31" t="str">
        <f aca="false">IF(A940&lt;&gt;"", IF(COUNT(G940:H940)=2, SUM(G940:H940), "No"), "")</f>
        <v>No</v>
      </c>
      <c r="N940" s="31" t="str">
        <f aca="false">Table1[[#This Row],[Club]]&amp;":"&amp;Table1[[#Headers],[Male]]</f>
        <v>:Male</v>
      </c>
    </row>
    <row r="941" customFormat="false" ht="15" hidden="false" customHeight="false" outlineLevel="0" collapsed="false">
      <c r="A941" s="22" t="n">
        <v>940</v>
      </c>
      <c r="B941" s="22" t="str">
        <f aca="false">IFERROR(VLOOKUP($A$1&amp;":"&amp;A941,'Finish order'!C:K,6,FALSE()),"")</f>
        <v/>
      </c>
      <c r="C941" s="22" t="str">
        <f aca="false">IFERROR(VLOOKUP(A$1&amp;":"&amp;A941,'Finish order'!$C:$K,9,FALSE()),"")</f>
        <v/>
      </c>
      <c r="D941" s="22" t="str">
        <f aca="false">IFERROR(VLOOKUP(A$1&amp;":"&amp;A941,'Finish order'!$C:$K,7,FALSE()),"")</f>
        <v/>
      </c>
      <c r="E941" s="30" t="str">
        <f aca="false">IFERROR(VLOOKUP($A$1&amp;":"&amp;A941,'Finish order'!C:K,5,FALSE()),"")</f>
        <v/>
      </c>
      <c r="F941" s="22" t="str">
        <f aca="false">IFERROR(VLOOKUP($A$1&amp;":"&amp;A941,'Finish order'!C:K,4,FALSE()),"")</f>
        <v/>
      </c>
      <c r="G941" s="22" t="str">
        <f aca="false" t="array" ref="G941:G941">IFERROR(SMALL(IF($D$2:$D1850=D941,$A$2:$A$911*1.001),1),"")</f>
        <v/>
      </c>
      <c r="H941" s="22" t="str">
        <f aca="false" t="array" ref="H941:H941">IFERROR(SMALL(IF($D$2:$D1850=D941,$A$2:$A$911*1.0001),2),"")</f>
        <v/>
      </c>
      <c r="I941" s="22" t="str">
        <f aca="false" t="array" ref="I941:I941">IFERROR(SMALL(IF($D$2:$D1850=D941,$A$2:$A$911*1.00001),3),"")</f>
        <v/>
      </c>
      <c r="J941" s="22" t="str">
        <f aca="false" t="array" ref="J941:J941">IFERROR(SMALL(IF($D$2:$D1850=D941,$A$2:$A$911*1.000001),4),"")</f>
        <v/>
      </c>
      <c r="K941" s="31" t="str">
        <f aca="false">IF(A941&lt;&gt;"", IF(COUNT(G941:J941)=4, SUM(G941:J941), "No"), "")</f>
        <v>No</v>
      </c>
      <c r="L941" s="31" t="str">
        <f aca="false">IF(A941&lt;&gt;"", IF(COUNT(G941:I941)=3, SUM(G941:I941), "No"), "")</f>
        <v>No</v>
      </c>
      <c r="M941" s="31" t="str">
        <f aca="false">IF(A941&lt;&gt;"", IF(COUNT(G941:H941)=2, SUM(G941:H941), "No"), "")</f>
        <v>No</v>
      </c>
      <c r="N941" s="31" t="str">
        <f aca="false">Table1[[#This Row],[Club]]&amp;":"&amp;Table1[[#Headers],[Male]]</f>
        <v>:Male</v>
      </c>
    </row>
    <row r="942" customFormat="false" ht="15" hidden="false" customHeight="false" outlineLevel="0" collapsed="false">
      <c r="A942" s="22" t="n">
        <v>941</v>
      </c>
      <c r="B942" s="22" t="str">
        <f aca="false">IFERROR(VLOOKUP($A$1&amp;":"&amp;A942,'Finish order'!C:K,6,FALSE()),"")</f>
        <v/>
      </c>
      <c r="C942" s="22" t="str">
        <f aca="false">IFERROR(VLOOKUP(A$1&amp;":"&amp;A942,'Finish order'!$C:$K,9,FALSE()),"")</f>
        <v/>
      </c>
      <c r="D942" s="22" t="str">
        <f aca="false">IFERROR(VLOOKUP(A$1&amp;":"&amp;A942,'Finish order'!$C:$K,7,FALSE()),"")</f>
        <v/>
      </c>
      <c r="E942" s="30" t="str">
        <f aca="false">IFERROR(VLOOKUP($A$1&amp;":"&amp;A942,'Finish order'!C:K,5,FALSE()),"")</f>
        <v/>
      </c>
      <c r="F942" s="22" t="str">
        <f aca="false">IFERROR(VLOOKUP($A$1&amp;":"&amp;A942,'Finish order'!C:K,4,FALSE()),"")</f>
        <v/>
      </c>
      <c r="G942" s="22" t="str">
        <f aca="false" t="array" ref="G942:G942">IFERROR(SMALL(IF($D$2:$D1851=D942,$A$2:$A$911*1.001),1),"")</f>
        <v/>
      </c>
      <c r="H942" s="22" t="str">
        <f aca="false" t="array" ref="H942:H942">IFERROR(SMALL(IF($D$2:$D1851=D942,$A$2:$A$911*1.0001),2),"")</f>
        <v/>
      </c>
      <c r="I942" s="22" t="str">
        <f aca="false" t="array" ref="I942:I942">IFERROR(SMALL(IF($D$2:$D1851=D942,$A$2:$A$911*1.00001),3),"")</f>
        <v/>
      </c>
      <c r="J942" s="22" t="str">
        <f aca="false" t="array" ref="J942:J942">IFERROR(SMALL(IF($D$2:$D1851=D942,$A$2:$A$911*1.000001),4),"")</f>
        <v/>
      </c>
      <c r="K942" s="31" t="str">
        <f aca="false">IF(A942&lt;&gt;"", IF(COUNT(G942:J942)=4, SUM(G942:J942), "No"), "")</f>
        <v>No</v>
      </c>
      <c r="L942" s="31" t="str">
        <f aca="false">IF(A942&lt;&gt;"", IF(COUNT(G942:I942)=3, SUM(G942:I942), "No"), "")</f>
        <v>No</v>
      </c>
      <c r="M942" s="31" t="str">
        <f aca="false">IF(A942&lt;&gt;"", IF(COUNT(G942:H942)=2, SUM(G942:H942), "No"), "")</f>
        <v>No</v>
      </c>
      <c r="N942" s="31" t="str">
        <f aca="false">Table1[[#This Row],[Club]]&amp;":"&amp;Table1[[#Headers],[Male]]</f>
        <v>:Male</v>
      </c>
    </row>
    <row r="943" customFormat="false" ht="15" hidden="false" customHeight="false" outlineLevel="0" collapsed="false">
      <c r="A943" s="22" t="n">
        <v>942</v>
      </c>
      <c r="B943" s="22" t="str">
        <f aca="false">IFERROR(VLOOKUP($A$1&amp;":"&amp;A943,'Finish order'!C:K,6,FALSE()),"")</f>
        <v/>
      </c>
      <c r="C943" s="22" t="str">
        <f aca="false">IFERROR(VLOOKUP(A$1&amp;":"&amp;A943,'Finish order'!$C:$K,9,FALSE()),"")</f>
        <v/>
      </c>
      <c r="D943" s="22" t="str">
        <f aca="false">IFERROR(VLOOKUP(A$1&amp;":"&amp;A943,'Finish order'!$C:$K,7,FALSE()),"")</f>
        <v/>
      </c>
      <c r="E943" s="30" t="str">
        <f aca="false">IFERROR(VLOOKUP($A$1&amp;":"&amp;A943,'Finish order'!C:K,5,FALSE()),"")</f>
        <v/>
      </c>
      <c r="F943" s="22" t="str">
        <f aca="false">IFERROR(VLOOKUP($A$1&amp;":"&amp;A943,'Finish order'!C:K,4,FALSE()),"")</f>
        <v/>
      </c>
      <c r="G943" s="22" t="str">
        <f aca="false" t="array" ref="G943:G943">IFERROR(SMALL(IF($D$2:$D1852=D943,$A$2:$A$911*1.001),1),"")</f>
        <v/>
      </c>
      <c r="H943" s="22" t="str">
        <f aca="false" t="array" ref="H943:H943">IFERROR(SMALL(IF($D$2:$D1852=D943,$A$2:$A$911*1.0001),2),"")</f>
        <v/>
      </c>
      <c r="I943" s="22" t="str">
        <f aca="false" t="array" ref="I943:I943">IFERROR(SMALL(IF($D$2:$D1852=D943,$A$2:$A$911*1.00001),3),"")</f>
        <v/>
      </c>
      <c r="J943" s="22" t="str">
        <f aca="false" t="array" ref="J943:J943">IFERROR(SMALL(IF($D$2:$D1852=D943,$A$2:$A$911*1.000001),4),"")</f>
        <v/>
      </c>
      <c r="K943" s="31" t="str">
        <f aca="false">IF(A943&lt;&gt;"", IF(COUNT(G943:J943)=4, SUM(G943:J943), "No"), "")</f>
        <v>No</v>
      </c>
      <c r="L943" s="31" t="str">
        <f aca="false">IF(A943&lt;&gt;"", IF(COUNT(G943:I943)=3, SUM(G943:I943), "No"), "")</f>
        <v>No</v>
      </c>
      <c r="M943" s="31" t="str">
        <f aca="false">IF(A943&lt;&gt;"", IF(COUNT(G943:H943)=2, SUM(G943:H943), "No"), "")</f>
        <v>No</v>
      </c>
      <c r="N943" s="31" t="str">
        <f aca="false">Table1[[#This Row],[Club]]&amp;":"&amp;Table1[[#Headers],[Male]]</f>
        <v>:Male</v>
      </c>
    </row>
    <row r="944" customFormat="false" ht="15" hidden="false" customHeight="false" outlineLevel="0" collapsed="false">
      <c r="A944" s="22" t="n">
        <v>943</v>
      </c>
      <c r="B944" s="22" t="str">
        <f aca="false">IFERROR(VLOOKUP($A$1&amp;":"&amp;A944,'Finish order'!C:K,6,FALSE()),"")</f>
        <v/>
      </c>
      <c r="C944" s="22" t="str">
        <f aca="false">IFERROR(VLOOKUP(A$1&amp;":"&amp;A944,'Finish order'!$C:$K,9,FALSE()),"")</f>
        <v/>
      </c>
      <c r="D944" s="22" t="str">
        <f aca="false">IFERROR(VLOOKUP(A$1&amp;":"&amp;A944,'Finish order'!$C:$K,7,FALSE()),"")</f>
        <v/>
      </c>
      <c r="E944" s="30" t="str">
        <f aca="false">IFERROR(VLOOKUP($A$1&amp;":"&amp;A944,'Finish order'!C:K,5,FALSE()),"")</f>
        <v/>
      </c>
      <c r="F944" s="22" t="str">
        <f aca="false">IFERROR(VLOOKUP($A$1&amp;":"&amp;A944,'Finish order'!C:K,4,FALSE()),"")</f>
        <v/>
      </c>
      <c r="G944" s="22" t="str">
        <f aca="false" t="array" ref="G944:G944">IFERROR(SMALL(IF($D$2:$D1853=D944,$A$2:$A$911*1.001),1),"")</f>
        <v/>
      </c>
      <c r="H944" s="22" t="str">
        <f aca="false" t="array" ref="H944:H944">IFERROR(SMALL(IF($D$2:$D1853=D944,$A$2:$A$911*1.0001),2),"")</f>
        <v/>
      </c>
      <c r="I944" s="22" t="str">
        <f aca="false" t="array" ref="I944:I944">IFERROR(SMALL(IF($D$2:$D1853=D944,$A$2:$A$911*1.00001),3),"")</f>
        <v/>
      </c>
      <c r="J944" s="22" t="str">
        <f aca="false" t="array" ref="J944:J944">IFERROR(SMALL(IF($D$2:$D1853=D944,$A$2:$A$911*1.000001),4),"")</f>
        <v/>
      </c>
      <c r="K944" s="31" t="str">
        <f aca="false">IF(A944&lt;&gt;"", IF(COUNT(G944:J944)=4, SUM(G944:J944), "No"), "")</f>
        <v>No</v>
      </c>
      <c r="L944" s="31" t="str">
        <f aca="false">IF(A944&lt;&gt;"", IF(COUNT(G944:I944)=3, SUM(G944:I944), "No"), "")</f>
        <v>No</v>
      </c>
      <c r="M944" s="31" t="str">
        <f aca="false">IF(A944&lt;&gt;"", IF(COUNT(G944:H944)=2, SUM(G944:H944), "No"), "")</f>
        <v>No</v>
      </c>
      <c r="N944" s="31" t="str">
        <f aca="false">Table1[[#This Row],[Club]]&amp;":"&amp;Table1[[#Headers],[Male]]</f>
        <v>:Male</v>
      </c>
    </row>
    <row r="945" customFormat="false" ht="15" hidden="false" customHeight="false" outlineLevel="0" collapsed="false">
      <c r="A945" s="22" t="n">
        <v>944</v>
      </c>
      <c r="B945" s="22" t="str">
        <f aca="false">IFERROR(VLOOKUP($A$1&amp;":"&amp;A945,'Finish order'!C:K,6,FALSE()),"")</f>
        <v/>
      </c>
      <c r="C945" s="22" t="str">
        <f aca="false">IFERROR(VLOOKUP(A$1&amp;":"&amp;A945,'Finish order'!$C:$K,9,FALSE()),"")</f>
        <v/>
      </c>
      <c r="D945" s="22" t="str">
        <f aca="false">IFERROR(VLOOKUP(A$1&amp;":"&amp;A945,'Finish order'!$C:$K,7,FALSE()),"")</f>
        <v/>
      </c>
      <c r="E945" s="30" t="str">
        <f aca="false">IFERROR(VLOOKUP($A$1&amp;":"&amp;A945,'Finish order'!C:K,5,FALSE()),"")</f>
        <v/>
      </c>
      <c r="F945" s="22" t="str">
        <f aca="false">IFERROR(VLOOKUP($A$1&amp;":"&amp;A945,'Finish order'!C:K,4,FALSE()),"")</f>
        <v/>
      </c>
      <c r="G945" s="22" t="str">
        <f aca="false" t="array" ref="G945:G945">IFERROR(SMALL(IF($D$2:$D1854=D945,$A$2:$A$911*1.001),1),"")</f>
        <v/>
      </c>
      <c r="H945" s="22" t="str">
        <f aca="false" t="array" ref="H945:H945">IFERROR(SMALL(IF($D$2:$D1854=D945,$A$2:$A$911*1.0001),2),"")</f>
        <v/>
      </c>
      <c r="I945" s="22" t="str">
        <f aca="false" t="array" ref="I945:I945">IFERROR(SMALL(IF($D$2:$D1854=D945,$A$2:$A$911*1.00001),3),"")</f>
        <v/>
      </c>
      <c r="J945" s="22" t="str">
        <f aca="false" t="array" ref="J945:J945">IFERROR(SMALL(IF($D$2:$D1854=D945,$A$2:$A$911*1.000001),4),"")</f>
        <v/>
      </c>
      <c r="K945" s="31" t="str">
        <f aca="false">IF(A945&lt;&gt;"", IF(COUNT(G945:J945)=4, SUM(G945:J945), "No"), "")</f>
        <v>No</v>
      </c>
      <c r="L945" s="31" t="str">
        <f aca="false">IF(A945&lt;&gt;"", IF(COUNT(G945:I945)=3, SUM(G945:I945), "No"), "")</f>
        <v>No</v>
      </c>
      <c r="M945" s="31" t="str">
        <f aca="false">IF(A945&lt;&gt;"", IF(COUNT(G945:H945)=2, SUM(G945:H945), "No"), "")</f>
        <v>No</v>
      </c>
      <c r="N945" s="31" t="str">
        <f aca="false">Table1[[#This Row],[Club]]&amp;":"&amp;Table1[[#Headers],[Male]]</f>
        <v>:Male</v>
      </c>
    </row>
    <row r="946" customFormat="false" ht="15" hidden="false" customHeight="false" outlineLevel="0" collapsed="false">
      <c r="A946" s="22" t="n">
        <v>945</v>
      </c>
      <c r="B946" s="22" t="str">
        <f aca="false">IFERROR(VLOOKUP($A$1&amp;":"&amp;A946,'Finish order'!C:K,6,FALSE()),"")</f>
        <v/>
      </c>
      <c r="C946" s="22" t="str">
        <f aca="false">IFERROR(VLOOKUP(A$1&amp;":"&amp;A946,'Finish order'!$C:$K,9,FALSE()),"")</f>
        <v/>
      </c>
      <c r="D946" s="22" t="str">
        <f aca="false">IFERROR(VLOOKUP(A$1&amp;":"&amp;A946,'Finish order'!$C:$K,7,FALSE()),"")</f>
        <v/>
      </c>
      <c r="E946" s="30" t="str">
        <f aca="false">IFERROR(VLOOKUP($A$1&amp;":"&amp;A946,'Finish order'!C:K,5,FALSE()),"")</f>
        <v/>
      </c>
      <c r="F946" s="22" t="str">
        <f aca="false">IFERROR(VLOOKUP($A$1&amp;":"&amp;A946,'Finish order'!C:K,4,FALSE()),"")</f>
        <v/>
      </c>
      <c r="G946" s="22" t="str">
        <f aca="false" t="array" ref="G946:G946">IFERROR(SMALL(IF($D$2:$D1855=D946,$A$2:$A$911*1.001),1),"")</f>
        <v/>
      </c>
      <c r="H946" s="22" t="str">
        <f aca="false" t="array" ref="H946:H946">IFERROR(SMALL(IF($D$2:$D1855=D946,$A$2:$A$911*1.0001),2),"")</f>
        <v/>
      </c>
      <c r="I946" s="22" t="str">
        <f aca="false" t="array" ref="I946:I946">IFERROR(SMALL(IF($D$2:$D1855=D946,$A$2:$A$911*1.00001),3),"")</f>
        <v/>
      </c>
      <c r="J946" s="22" t="str">
        <f aca="false" t="array" ref="J946:J946">IFERROR(SMALL(IF($D$2:$D1855=D946,$A$2:$A$911*1.000001),4),"")</f>
        <v/>
      </c>
      <c r="K946" s="31" t="str">
        <f aca="false">IF(A946&lt;&gt;"", IF(COUNT(G946:J946)=4, SUM(G946:J946), "No"), "")</f>
        <v>No</v>
      </c>
      <c r="L946" s="31" t="str">
        <f aca="false">IF(A946&lt;&gt;"", IF(COUNT(G946:I946)=3, SUM(G946:I946), "No"), "")</f>
        <v>No</v>
      </c>
      <c r="M946" s="31" t="str">
        <f aca="false">IF(A946&lt;&gt;"", IF(COUNT(G946:H946)=2, SUM(G946:H946), "No"), "")</f>
        <v>No</v>
      </c>
      <c r="N946" s="31" t="str">
        <f aca="false">Table1[[#This Row],[Club]]&amp;":"&amp;Table1[[#Headers],[Male]]</f>
        <v>:Male</v>
      </c>
    </row>
    <row r="947" customFormat="false" ht="15" hidden="false" customHeight="false" outlineLevel="0" collapsed="false">
      <c r="A947" s="22" t="n">
        <v>946</v>
      </c>
      <c r="B947" s="22" t="str">
        <f aca="false">IFERROR(VLOOKUP($A$1&amp;":"&amp;A947,'Finish order'!C:K,6,FALSE()),"")</f>
        <v/>
      </c>
      <c r="C947" s="22" t="str">
        <f aca="false">IFERROR(VLOOKUP(A$1&amp;":"&amp;A947,'Finish order'!$C:$K,9,FALSE()),"")</f>
        <v/>
      </c>
      <c r="D947" s="22" t="str">
        <f aca="false">IFERROR(VLOOKUP(A$1&amp;":"&amp;A947,'Finish order'!$C:$K,7,FALSE()),"")</f>
        <v/>
      </c>
      <c r="E947" s="30" t="str">
        <f aca="false">IFERROR(VLOOKUP($A$1&amp;":"&amp;A947,'Finish order'!C:K,5,FALSE()),"")</f>
        <v/>
      </c>
      <c r="F947" s="22" t="str">
        <f aca="false">IFERROR(VLOOKUP($A$1&amp;":"&amp;A947,'Finish order'!C:K,4,FALSE()),"")</f>
        <v/>
      </c>
      <c r="G947" s="22" t="str">
        <f aca="false" t="array" ref="G947:G947">IFERROR(SMALL(IF($D$2:$D1856=D947,$A$2:$A$911*1.001),1),"")</f>
        <v/>
      </c>
      <c r="H947" s="22" t="str">
        <f aca="false" t="array" ref="H947:H947">IFERROR(SMALL(IF($D$2:$D1856=D947,$A$2:$A$911*1.0001),2),"")</f>
        <v/>
      </c>
      <c r="I947" s="22" t="str">
        <f aca="false" t="array" ref="I947:I947">IFERROR(SMALL(IF($D$2:$D1856=D947,$A$2:$A$911*1.00001),3),"")</f>
        <v/>
      </c>
      <c r="J947" s="22" t="str">
        <f aca="false" t="array" ref="J947:J947">IFERROR(SMALL(IF($D$2:$D1856=D947,$A$2:$A$911*1.000001),4),"")</f>
        <v/>
      </c>
      <c r="K947" s="31" t="str">
        <f aca="false">IF(A947&lt;&gt;"", IF(COUNT(G947:J947)=4, SUM(G947:J947), "No"), "")</f>
        <v>No</v>
      </c>
      <c r="L947" s="31" t="str">
        <f aca="false">IF(A947&lt;&gt;"", IF(COUNT(G947:I947)=3, SUM(G947:I947), "No"), "")</f>
        <v>No</v>
      </c>
      <c r="M947" s="31" t="str">
        <f aca="false">IF(A947&lt;&gt;"", IF(COUNT(G947:H947)=2, SUM(G947:H947), "No"), "")</f>
        <v>No</v>
      </c>
      <c r="N947" s="31" t="str">
        <f aca="false">Table1[[#This Row],[Club]]&amp;":"&amp;Table1[[#Headers],[Male]]</f>
        <v>:Male</v>
      </c>
    </row>
    <row r="948" customFormat="false" ht="15" hidden="false" customHeight="false" outlineLevel="0" collapsed="false">
      <c r="A948" s="22" t="n">
        <v>947</v>
      </c>
      <c r="B948" s="22" t="str">
        <f aca="false">IFERROR(VLOOKUP($A$1&amp;":"&amp;A948,'Finish order'!C:K,6,FALSE()),"")</f>
        <v/>
      </c>
      <c r="C948" s="22" t="str">
        <f aca="false">IFERROR(VLOOKUP(A$1&amp;":"&amp;A948,'Finish order'!$C:$K,9,FALSE()),"")</f>
        <v/>
      </c>
      <c r="D948" s="22" t="str">
        <f aca="false">IFERROR(VLOOKUP(A$1&amp;":"&amp;A948,'Finish order'!$C:$K,7,FALSE()),"")</f>
        <v/>
      </c>
      <c r="E948" s="30" t="str">
        <f aca="false">IFERROR(VLOOKUP($A$1&amp;":"&amp;A948,'Finish order'!C:K,5,FALSE()),"")</f>
        <v/>
      </c>
      <c r="F948" s="22" t="str">
        <f aca="false">IFERROR(VLOOKUP($A$1&amp;":"&amp;A948,'Finish order'!C:K,4,FALSE()),"")</f>
        <v/>
      </c>
      <c r="G948" s="22" t="str">
        <f aca="false" t="array" ref="G948:G948">IFERROR(SMALL(IF($D$2:$D1857=D948,$A$2:$A$911*1.001),1),"")</f>
        <v/>
      </c>
      <c r="H948" s="22" t="str">
        <f aca="false" t="array" ref="H948:H948">IFERROR(SMALL(IF($D$2:$D1857=D948,$A$2:$A$911*1.0001),2),"")</f>
        <v/>
      </c>
      <c r="I948" s="22" t="str">
        <f aca="false" t="array" ref="I948:I948">IFERROR(SMALL(IF($D$2:$D1857=D948,$A$2:$A$911*1.00001),3),"")</f>
        <v/>
      </c>
      <c r="J948" s="22" t="str">
        <f aca="false" t="array" ref="J948:J948">IFERROR(SMALL(IF($D$2:$D1857=D948,$A$2:$A$911*1.000001),4),"")</f>
        <v/>
      </c>
      <c r="K948" s="31" t="str">
        <f aca="false">IF(A948&lt;&gt;"", IF(COUNT(G948:J948)=4, SUM(G948:J948), "No"), "")</f>
        <v>No</v>
      </c>
      <c r="L948" s="31" t="str">
        <f aca="false">IF(A948&lt;&gt;"", IF(COUNT(G948:I948)=3, SUM(G948:I948), "No"), "")</f>
        <v>No</v>
      </c>
      <c r="M948" s="31" t="str">
        <f aca="false">IF(A948&lt;&gt;"", IF(COUNT(G948:H948)=2, SUM(G948:H948), "No"), "")</f>
        <v>No</v>
      </c>
      <c r="N948" s="31" t="str">
        <f aca="false">Table1[[#This Row],[Club]]&amp;":"&amp;Table1[[#Headers],[Male]]</f>
        <v>:Male</v>
      </c>
    </row>
    <row r="949" customFormat="false" ht="15" hidden="false" customHeight="false" outlineLevel="0" collapsed="false">
      <c r="A949" s="22" t="n">
        <v>948</v>
      </c>
      <c r="B949" s="22" t="str">
        <f aca="false">IFERROR(VLOOKUP($A$1&amp;":"&amp;A949,'Finish order'!C:K,6,FALSE()),"")</f>
        <v/>
      </c>
      <c r="C949" s="22" t="str">
        <f aca="false">IFERROR(VLOOKUP(A$1&amp;":"&amp;A949,'Finish order'!$C:$K,9,FALSE()),"")</f>
        <v/>
      </c>
      <c r="D949" s="22" t="str">
        <f aca="false">IFERROR(VLOOKUP(A$1&amp;":"&amp;A949,'Finish order'!$C:$K,7,FALSE()),"")</f>
        <v/>
      </c>
      <c r="E949" s="30" t="str">
        <f aca="false">IFERROR(VLOOKUP($A$1&amp;":"&amp;A949,'Finish order'!C:K,5,FALSE()),"")</f>
        <v/>
      </c>
      <c r="F949" s="22" t="str">
        <f aca="false">IFERROR(VLOOKUP($A$1&amp;":"&amp;A949,'Finish order'!C:K,4,FALSE()),"")</f>
        <v/>
      </c>
      <c r="G949" s="22" t="str">
        <f aca="false" t="array" ref="G949:G949">IFERROR(SMALL(IF($D$2:$D1858=D949,$A$2:$A$911*1.001),1),"")</f>
        <v/>
      </c>
      <c r="H949" s="22" t="str">
        <f aca="false" t="array" ref="H949:H949">IFERROR(SMALL(IF($D$2:$D1858=D949,$A$2:$A$911*1.0001),2),"")</f>
        <v/>
      </c>
      <c r="I949" s="22" t="str">
        <f aca="false" t="array" ref="I949:I949">IFERROR(SMALL(IF($D$2:$D1858=D949,$A$2:$A$911*1.00001),3),"")</f>
        <v/>
      </c>
      <c r="J949" s="22" t="str">
        <f aca="false" t="array" ref="J949:J949">IFERROR(SMALL(IF($D$2:$D1858=D949,$A$2:$A$911*1.000001),4),"")</f>
        <v/>
      </c>
      <c r="K949" s="31" t="str">
        <f aca="false">IF(A949&lt;&gt;"", IF(COUNT(G949:J949)=4, SUM(G949:J949), "No"), "")</f>
        <v>No</v>
      </c>
      <c r="L949" s="31" t="str">
        <f aca="false">IF(A949&lt;&gt;"", IF(COUNT(G949:I949)=3, SUM(G949:I949), "No"), "")</f>
        <v>No</v>
      </c>
      <c r="M949" s="31" t="str">
        <f aca="false">IF(A949&lt;&gt;"", IF(COUNT(G949:H949)=2, SUM(G949:H949), "No"), "")</f>
        <v>No</v>
      </c>
      <c r="N949" s="31" t="str">
        <f aca="false">Table1[[#This Row],[Club]]&amp;":"&amp;Table1[[#Headers],[Male]]</f>
        <v>:Male</v>
      </c>
    </row>
    <row r="950" customFormat="false" ht="15" hidden="false" customHeight="false" outlineLevel="0" collapsed="false">
      <c r="A950" s="22" t="n">
        <v>949</v>
      </c>
      <c r="B950" s="22" t="str">
        <f aca="false">IFERROR(VLOOKUP($A$1&amp;":"&amp;A950,'Finish order'!C:K,6,FALSE()),"")</f>
        <v/>
      </c>
      <c r="C950" s="22" t="str">
        <f aca="false">IFERROR(VLOOKUP(A$1&amp;":"&amp;A950,'Finish order'!$C:$K,9,FALSE()),"")</f>
        <v/>
      </c>
      <c r="D950" s="22" t="str">
        <f aca="false">IFERROR(VLOOKUP(A$1&amp;":"&amp;A950,'Finish order'!$C:$K,7,FALSE()),"")</f>
        <v/>
      </c>
      <c r="E950" s="30" t="str">
        <f aca="false">IFERROR(VLOOKUP($A$1&amp;":"&amp;A950,'Finish order'!C:K,5,FALSE()),"")</f>
        <v/>
      </c>
      <c r="F950" s="22" t="str">
        <f aca="false">IFERROR(VLOOKUP($A$1&amp;":"&amp;A950,'Finish order'!C:K,4,FALSE()),"")</f>
        <v/>
      </c>
      <c r="G950" s="22" t="str">
        <f aca="false" t="array" ref="G950:G950">IFERROR(SMALL(IF($D$2:$D1859=D950,$A$2:$A$911*1.001),1),"")</f>
        <v/>
      </c>
      <c r="H950" s="22" t="str">
        <f aca="false" t="array" ref="H950:H950">IFERROR(SMALL(IF($D$2:$D1859=D950,$A$2:$A$911*1.0001),2),"")</f>
        <v/>
      </c>
      <c r="I950" s="22" t="str">
        <f aca="false" t="array" ref="I950:I950">IFERROR(SMALL(IF($D$2:$D1859=D950,$A$2:$A$911*1.00001),3),"")</f>
        <v/>
      </c>
      <c r="J950" s="22" t="str">
        <f aca="false" t="array" ref="J950:J950">IFERROR(SMALL(IF($D$2:$D1859=D950,$A$2:$A$911*1.000001),4),"")</f>
        <v/>
      </c>
      <c r="K950" s="31" t="str">
        <f aca="false">IF(A950&lt;&gt;"", IF(COUNT(G950:J950)=4, SUM(G950:J950), "No"), "")</f>
        <v>No</v>
      </c>
      <c r="L950" s="31" t="str">
        <f aca="false">IF(A950&lt;&gt;"", IF(COUNT(G950:I950)=3, SUM(G950:I950), "No"), "")</f>
        <v>No</v>
      </c>
      <c r="M950" s="31" t="str">
        <f aca="false">IF(A950&lt;&gt;"", IF(COUNT(G950:H950)=2, SUM(G950:H950), "No"), "")</f>
        <v>No</v>
      </c>
      <c r="N950" s="31" t="str">
        <f aca="false">Table1[[#This Row],[Club]]&amp;":"&amp;Table1[[#Headers],[Male]]</f>
        <v>:Male</v>
      </c>
    </row>
    <row r="951" customFormat="false" ht="15" hidden="false" customHeight="false" outlineLevel="0" collapsed="false">
      <c r="A951" s="22" t="n">
        <v>950</v>
      </c>
      <c r="B951" s="22" t="str">
        <f aca="false">IFERROR(VLOOKUP($A$1&amp;":"&amp;A951,'Finish order'!C:K,6,FALSE()),"")</f>
        <v/>
      </c>
      <c r="C951" s="22" t="str">
        <f aca="false">IFERROR(VLOOKUP(A$1&amp;":"&amp;A951,'Finish order'!$C:$K,9,FALSE()),"")</f>
        <v/>
      </c>
      <c r="D951" s="22" t="str">
        <f aca="false">IFERROR(VLOOKUP(A$1&amp;":"&amp;A951,'Finish order'!$C:$K,7,FALSE()),"")</f>
        <v/>
      </c>
      <c r="E951" s="30" t="str">
        <f aca="false">IFERROR(VLOOKUP($A$1&amp;":"&amp;A951,'Finish order'!C:K,5,FALSE()),"")</f>
        <v/>
      </c>
      <c r="F951" s="22" t="str">
        <f aca="false">IFERROR(VLOOKUP($A$1&amp;":"&amp;A951,'Finish order'!C:K,4,FALSE()),"")</f>
        <v/>
      </c>
      <c r="G951" s="22" t="str">
        <f aca="false" t="array" ref="G951:G951">IFERROR(SMALL(IF($D$2:$D1860=D951,$A$2:$A$911*1.001),1),"")</f>
        <v/>
      </c>
      <c r="H951" s="22" t="str">
        <f aca="false" t="array" ref="H951:H951">IFERROR(SMALL(IF($D$2:$D1860=D951,$A$2:$A$911*1.0001),2),"")</f>
        <v/>
      </c>
      <c r="I951" s="22" t="str">
        <f aca="false" t="array" ref="I951:I951">IFERROR(SMALL(IF($D$2:$D1860=D951,$A$2:$A$911*1.00001),3),"")</f>
        <v/>
      </c>
      <c r="J951" s="22" t="str">
        <f aca="false" t="array" ref="J951:J951">IFERROR(SMALL(IF($D$2:$D1860=D951,$A$2:$A$911*1.000001),4),"")</f>
        <v/>
      </c>
      <c r="K951" s="31" t="str">
        <f aca="false">IF(A951&lt;&gt;"", IF(COUNT(G951:J951)=4, SUM(G951:J951), "No"), "")</f>
        <v>No</v>
      </c>
      <c r="L951" s="31" t="str">
        <f aca="false">IF(A951&lt;&gt;"", IF(COUNT(G951:I951)=3, SUM(G951:I951), "No"), "")</f>
        <v>No</v>
      </c>
      <c r="M951" s="31" t="str">
        <f aca="false">IF(A951&lt;&gt;"", IF(COUNT(G951:H951)=2, SUM(G951:H951), "No"), "")</f>
        <v>No</v>
      </c>
      <c r="N951" s="31" t="str">
        <f aca="false">Table1[[#This Row],[Club]]&amp;":"&amp;Table1[[#Headers],[Male]]</f>
        <v>:Male</v>
      </c>
    </row>
    <row r="952" customFormat="false" ht="15" hidden="false" customHeight="false" outlineLevel="0" collapsed="false">
      <c r="A952" s="22" t="n">
        <v>951</v>
      </c>
      <c r="B952" s="22" t="str">
        <f aca="false">IFERROR(VLOOKUP($A$1&amp;":"&amp;A952,'Finish order'!C:K,6,FALSE()),"")</f>
        <v/>
      </c>
      <c r="C952" s="22" t="str">
        <f aca="false">IFERROR(VLOOKUP(A$1&amp;":"&amp;A952,'Finish order'!$C:$K,9,FALSE()),"")</f>
        <v/>
      </c>
      <c r="D952" s="22" t="str">
        <f aca="false">IFERROR(VLOOKUP(A$1&amp;":"&amp;A952,'Finish order'!$C:$K,7,FALSE()),"")</f>
        <v/>
      </c>
      <c r="E952" s="30" t="str">
        <f aca="false">IFERROR(VLOOKUP($A$1&amp;":"&amp;A952,'Finish order'!C:K,5,FALSE()),"")</f>
        <v/>
      </c>
      <c r="F952" s="22" t="str">
        <f aca="false">IFERROR(VLOOKUP($A$1&amp;":"&amp;A952,'Finish order'!C:K,4,FALSE()),"")</f>
        <v/>
      </c>
      <c r="G952" s="22" t="str">
        <f aca="false" t="array" ref="G952:G952">IFERROR(SMALL(IF($D$2:$D1861=D952,$A$2:$A$911*1.001),1),"")</f>
        <v/>
      </c>
      <c r="H952" s="22" t="str">
        <f aca="false" t="array" ref="H952:H952">IFERROR(SMALL(IF($D$2:$D1861=D952,$A$2:$A$911*1.0001),2),"")</f>
        <v/>
      </c>
      <c r="I952" s="22" t="str">
        <f aca="false" t="array" ref="I952:I952">IFERROR(SMALL(IF($D$2:$D1861=D952,$A$2:$A$911*1.00001),3),"")</f>
        <v/>
      </c>
      <c r="J952" s="22" t="str">
        <f aca="false" t="array" ref="J952:J952">IFERROR(SMALL(IF($D$2:$D1861=D952,$A$2:$A$911*1.000001),4),"")</f>
        <v/>
      </c>
      <c r="K952" s="31" t="str">
        <f aca="false">IF(A952&lt;&gt;"", IF(COUNT(G952:J952)=4, SUM(G952:J952), "No"), "")</f>
        <v>No</v>
      </c>
      <c r="L952" s="31" t="str">
        <f aca="false">IF(A952&lt;&gt;"", IF(COUNT(G952:I952)=3, SUM(G952:I952), "No"), "")</f>
        <v>No</v>
      </c>
      <c r="M952" s="31" t="str">
        <f aca="false">IF(A952&lt;&gt;"", IF(COUNT(G952:H952)=2, SUM(G952:H952), "No"), "")</f>
        <v>No</v>
      </c>
      <c r="N952" s="31" t="str">
        <f aca="false">Table1[[#This Row],[Club]]&amp;":"&amp;Table1[[#Headers],[Male]]</f>
        <v>:Male</v>
      </c>
    </row>
    <row r="953" customFormat="false" ht="15" hidden="false" customHeight="false" outlineLevel="0" collapsed="false">
      <c r="A953" s="22" t="n">
        <v>952</v>
      </c>
      <c r="B953" s="22" t="str">
        <f aca="false">IFERROR(VLOOKUP($A$1&amp;":"&amp;A953,'Finish order'!C:K,6,FALSE()),"")</f>
        <v/>
      </c>
      <c r="C953" s="22" t="str">
        <f aca="false">IFERROR(VLOOKUP(A$1&amp;":"&amp;A953,'Finish order'!$C:$K,9,FALSE()),"")</f>
        <v/>
      </c>
      <c r="D953" s="22" t="str">
        <f aca="false">IFERROR(VLOOKUP(A$1&amp;":"&amp;A953,'Finish order'!$C:$K,7,FALSE()),"")</f>
        <v/>
      </c>
      <c r="E953" s="30" t="str">
        <f aca="false">IFERROR(VLOOKUP($A$1&amp;":"&amp;A953,'Finish order'!C:K,5,FALSE()),"")</f>
        <v/>
      </c>
      <c r="F953" s="22" t="str">
        <f aca="false">IFERROR(VLOOKUP($A$1&amp;":"&amp;A953,'Finish order'!C:K,4,FALSE()),"")</f>
        <v/>
      </c>
      <c r="G953" s="22" t="str">
        <f aca="false" t="array" ref="G953:G953">IFERROR(SMALL(IF($D$2:$D1862=D953,$A$2:$A$911*1.001),1),"")</f>
        <v/>
      </c>
      <c r="H953" s="22" t="str">
        <f aca="false" t="array" ref="H953:H953">IFERROR(SMALL(IF($D$2:$D1862=D953,$A$2:$A$911*1.0001),2),"")</f>
        <v/>
      </c>
      <c r="I953" s="22" t="str">
        <f aca="false" t="array" ref="I953:I953">IFERROR(SMALL(IF($D$2:$D1862=D953,$A$2:$A$911*1.00001),3),"")</f>
        <v/>
      </c>
      <c r="J953" s="22" t="str">
        <f aca="false" t="array" ref="J953:J953">IFERROR(SMALL(IF($D$2:$D1862=D953,$A$2:$A$911*1.000001),4),"")</f>
        <v/>
      </c>
      <c r="K953" s="31" t="str">
        <f aca="false">IF(A953&lt;&gt;"", IF(COUNT(G953:J953)=4, SUM(G953:J953), "No"), "")</f>
        <v>No</v>
      </c>
      <c r="L953" s="31" t="str">
        <f aca="false">IF(A953&lt;&gt;"", IF(COUNT(G953:I953)=3, SUM(G953:I953), "No"), "")</f>
        <v>No</v>
      </c>
      <c r="M953" s="31" t="str">
        <f aca="false">IF(A953&lt;&gt;"", IF(COUNT(G953:H953)=2, SUM(G953:H953), "No"), "")</f>
        <v>No</v>
      </c>
      <c r="N953" s="31" t="str">
        <f aca="false">Table1[[#This Row],[Club]]&amp;":"&amp;Table1[[#Headers],[Male]]</f>
        <v>:Male</v>
      </c>
    </row>
    <row r="954" customFormat="false" ht="15" hidden="false" customHeight="false" outlineLevel="0" collapsed="false">
      <c r="A954" s="22" t="n">
        <v>953</v>
      </c>
      <c r="B954" s="22" t="str">
        <f aca="false">IFERROR(VLOOKUP($A$1&amp;":"&amp;A954,'Finish order'!C:K,6,FALSE()),"")</f>
        <v/>
      </c>
      <c r="C954" s="22" t="str">
        <f aca="false">IFERROR(VLOOKUP(A$1&amp;":"&amp;A954,'Finish order'!$C:$K,9,FALSE()),"")</f>
        <v/>
      </c>
      <c r="D954" s="22" t="str">
        <f aca="false">IFERROR(VLOOKUP(A$1&amp;":"&amp;A954,'Finish order'!$C:$K,7,FALSE()),"")</f>
        <v/>
      </c>
      <c r="E954" s="30" t="str">
        <f aca="false">IFERROR(VLOOKUP($A$1&amp;":"&amp;A954,'Finish order'!C:K,5,FALSE()),"")</f>
        <v/>
      </c>
      <c r="F954" s="22" t="str">
        <f aca="false">IFERROR(VLOOKUP($A$1&amp;":"&amp;A954,'Finish order'!C:K,4,FALSE()),"")</f>
        <v/>
      </c>
      <c r="G954" s="22" t="str">
        <f aca="false" t="array" ref="G954:G954">IFERROR(SMALL(IF($D$2:$D1863=D954,$A$2:$A$911*1.001),1),"")</f>
        <v/>
      </c>
      <c r="H954" s="22" t="str">
        <f aca="false" t="array" ref="H954:H954">IFERROR(SMALL(IF($D$2:$D1863=D954,$A$2:$A$911*1.0001),2),"")</f>
        <v/>
      </c>
      <c r="I954" s="22" t="str">
        <f aca="false" t="array" ref="I954:I954">IFERROR(SMALL(IF($D$2:$D1863=D954,$A$2:$A$911*1.00001),3),"")</f>
        <v/>
      </c>
      <c r="J954" s="22" t="str">
        <f aca="false" t="array" ref="J954:J954">IFERROR(SMALL(IF($D$2:$D1863=D954,$A$2:$A$911*1.000001),4),"")</f>
        <v/>
      </c>
      <c r="K954" s="31" t="str">
        <f aca="false">IF(A954&lt;&gt;"", IF(COUNT(G954:J954)=4, SUM(G954:J954), "No"), "")</f>
        <v>No</v>
      </c>
      <c r="L954" s="31" t="str">
        <f aca="false">IF(A954&lt;&gt;"", IF(COUNT(G954:I954)=3, SUM(G954:I954), "No"), "")</f>
        <v>No</v>
      </c>
      <c r="M954" s="31" t="str">
        <f aca="false">IF(A954&lt;&gt;"", IF(COUNT(G954:H954)=2, SUM(G954:H954), "No"), "")</f>
        <v>No</v>
      </c>
      <c r="N954" s="31" t="str">
        <f aca="false">Table1[[#This Row],[Club]]&amp;":"&amp;Table1[[#Headers],[Male]]</f>
        <v>:Male</v>
      </c>
    </row>
    <row r="955" customFormat="false" ht="15" hidden="false" customHeight="false" outlineLevel="0" collapsed="false">
      <c r="A955" s="22" t="n">
        <v>954</v>
      </c>
      <c r="B955" s="22" t="str">
        <f aca="false">IFERROR(VLOOKUP($A$1&amp;":"&amp;A955,'Finish order'!C:K,6,FALSE()),"")</f>
        <v/>
      </c>
      <c r="C955" s="22" t="str">
        <f aca="false">IFERROR(VLOOKUP(A$1&amp;":"&amp;A955,'Finish order'!$C:$K,9,FALSE()),"")</f>
        <v/>
      </c>
      <c r="D955" s="22" t="str">
        <f aca="false">IFERROR(VLOOKUP(A$1&amp;":"&amp;A955,'Finish order'!$C:$K,7,FALSE()),"")</f>
        <v/>
      </c>
      <c r="E955" s="30" t="str">
        <f aca="false">IFERROR(VLOOKUP($A$1&amp;":"&amp;A955,'Finish order'!C:K,5,FALSE()),"")</f>
        <v/>
      </c>
      <c r="F955" s="22" t="str">
        <f aca="false">IFERROR(VLOOKUP($A$1&amp;":"&amp;A955,'Finish order'!C:K,4,FALSE()),"")</f>
        <v/>
      </c>
      <c r="G955" s="22" t="str">
        <f aca="false" t="array" ref="G955:G955">IFERROR(SMALL(IF($D$2:$D1864=D955,$A$2:$A$911*1.001),1),"")</f>
        <v/>
      </c>
      <c r="H955" s="22" t="str">
        <f aca="false" t="array" ref="H955:H955">IFERROR(SMALL(IF($D$2:$D1864=D955,$A$2:$A$911*1.0001),2),"")</f>
        <v/>
      </c>
      <c r="I955" s="22" t="str">
        <f aca="false" t="array" ref="I955:I955">IFERROR(SMALL(IF($D$2:$D1864=D955,$A$2:$A$911*1.00001),3),"")</f>
        <v/>
      </c>
      <c r="J955" s="22" t="str">
        <f aca="false" t="array" ref="J955:J955">IFERROR(SMALL(IF($D$2:$D1864=D955,$A$2:$A$911*1.000001),4),"")</f>
        <v/>
      </c>
      <c r="K955" s="31" t="str">
        <f aca="false">IF(A955&lt;&gt;"", IF(COUNT(G955:J955)=4, SUM(G955:J955), "No"), "")</f>
        <v>No</v>
      </c>
      <c r="L955" s="31" t="str">
        <f aca="false">IF(A955&lt;&gt;"", IF(COUNT(G955:I955)=3, SUM(G955:I955), "No"), "")</f>
        <v>No</v>
      </c>
      <c r="M955" s="31" t="str">
        <f aca="false">IF(A955&lt;&gt;"", IF(COUNT(G955:H955)=2, SUM(G955:H955), "No"), "")</f>
        <v>No</v>
      </c>
      <c r="N955" s="31" t="str">
        <f aca="false">Table1[[#This Row],[Club]]&amp;":"&amp;Table1[[#Headers],[Male]]</f>
        <v>:Male</v>
      </c>
    </row>
    <row r="956" customFormat="false" ht="15" hidden="false" customHeight="false" outlineLevel="0" collapsed="false">
      <c r="A956" s="22" t="n">
        <v>955</v>
      </c>
      <c r="B956" s="22" t="str">
        <f aca="false">IFERROR(VLOOKUP($A$1&amp;":"&amp;A956,'Finish order'!C:K,6,FALSE()),"")</f>
        <v/>
      </c>
      <c r="C956" s="22" t="str">
        <f aca="false">IFERROR(VLOOKUP(A$1&amp;":"&amp;A956,'Finish order'!$C:$K,9,FALSE()),"")</f>
        <v/>
      </c>
      <c r="D956" s="22" t="str">
        <f aca="false">IFERROR(VLOOKUP(A$1&amp;":"&amp;A956,'Finish order'!$C:$K,7,FALSE()),"")</f>
        <v/>
      </c>
      <c r="E956" s="30" t="str">
        <f aca="false">IFERROR(VLOOKUP($A$1&amp;":"&amp;A956,'Finish order'!C:K,5,FALSE()),"")</f>
        <v/>
      </c>
      <c r="F956" s="22" t="str">
        <f aca="false">IFERROR(VLOOKUP($A$1&amp;":"&amp;A956,'Finish order'!C:K,4,FALSE()),"")</f>
        <v/>
      </c>
      <c r="G956" s="22" t="str">
        <f aca="false" t="array" ref="G956:G956">IFERROR(SMALL(IF($D$2:$D1865=D956,$A$2:$A$911*1.001),1),"")</f>
        <v/>
      </c>
      <c r="H956" s="22" t="str">
        <f aca="false" t="array" ref="H956:H956">IFERROR(SMALL(IF($D$2:$D1865=D956,$A$2:$A$911*1.0001),2),"")</f>
        <v/>
      </c>
      <c r="I956" s="22" t="str">
        <f aca="false" t="array" ref="I956:I956">IFERROR(SMALL(IF($D$2:$D1865=D956,$A$2:$A$911*1.00001),3),"")</f>
        <v/>
      </c>
      <c r="J956" s="22" t="str">
        <f aca="false" t="array" ref="J956:J956">IFERROR(SMALL(IF($D$2:$D1865=D956,$A$2:$A$911*1.000001),4),"")</f>
        <v/>
      </c>
      <c r="K956" s="31" t="str">
        <f aca="false">IF(A956&lt;&gt;"", IF(COUNT(G956:J956)=4, SUM(G956:J956), "No"), "")</f>
        <v>No</v>
      </c>
      <c r="L956" s="31" t="str">
        <f aca="false">IF(A956&lt;&gt;"", IF(COUNT(G956:I956)=3, SUM(G956:I956), "No"), "")</f>
        <v>No</v>
      </c>
      <c r="M956" s="31" t="str">
        <f aca="false">IF(A956&lt;&gt;"", IF(COUNT(G956:H956)=2, SUM(G956:H956), "No"), "")</f>
        <v>No</v>
      </c>
      <c r="N956" s="31" t="str">
        <f aca="false">Table1[[#This Row],[Club]]&amp;":"&amp;Table1[[#Headers],[Male]]</f>
        <v>:Male</v>
      </c>
    </row>
    <row r="957" customFormat="false" ht="15" hidden="false" customHeight="false" outlineLevel="0" collapsed="false">
      <c r="A957" s="22" t="n">
        <v>956</v>
      </c>
      <c r="B957" s="22" t="str">
        <f aca="false">IFERROR(VLOOKUP($A$1&amp;":"&amp;A957,'Finish order'!C:K,6,FALSE()),"")</f>
        <v/>
      </c>
      <c r="C957" s="22" t="str">
        <f aca="false">IFERROR(VLOOKUP(A$1&amp;":"&amp;A957,'Finish order'!$C:$K,9,FALSE()),"")</f>
        <v/>
      </c>
      <c r="D957" s="22" t="str">
        <f aca="false">IFERROR(VLOOKUP(A$1&amp;":"&amp;A957,'Finish order'!$C:$K,7,FALSE()),"")</f>
        <v/>
      </c>
      <c r="E957" s="30" t="str">
        <f aca="false">IFERROR(VLOOKUP($A$1&amp;":"&amp;A957,'Finish order'!C:K,5,FALSE()),"")</f>
        <v/>
      </c>
      <c r="F957" s="22" t="str">
        <f aca="false">IFERROR(VLOOKUP($A$1&amp;":"&amp;A957,'Finish order'!C:K,4,FALSE()),"")</f>
        <v/>
      </c>
      <c r="G957" s="22" t="str">
        <f aca="false" t="array" ref="G957:G957">IFERROR(SMALL(IF($D$2:$D1866=D957,$A$2:$A$911*1.001),1),"")</f>
        <v/>
      </c>
      <c r="H957" s="22" t="str">
        <f aca="false" t="array" ref="H957:H957">IFERROR(SMALL(IF($D$2:$D1866=D957,$A$2:$A$911*1.0001),2),"")</f>
        <v/>
      </c>
      <c r="I957" s="22" t="str">
        <f aca="false" t="array" ref="I957:I957">IFERROR(SMALL(IF($D$2:$D1866=D957,$A$2:$A$911*1.00001),3),"")</f>
        <v/>
      </c>
      <c r="J957" s="22" t="str">
        <f aca="false" t="array" ref="J957:J957">IFERROR(SMALL(IF($D$2:$D1866=D957,$A$2:$A$911*1.000001),4),"")</f>
        <v/>
      </c>
      <c r="K957" s="31" t="str">
        <f aca="false">IF(A957&lt;&gt;"", IF(COUNT(G957:J957)=4, SUM(G957:J957), "No"), "")</f>
        <v>No</v>
      </c>
      <c r="L957" s="31" t="str">
        <f aca="false">IF(A957&lt;&gt;"", IF(COUNT(G957:I957)=3, SUM(G957:I957), "No"), "")</f>
        <v>No</v>
      </c>
      <c r="M957" s="31" t="str">
        <f aca="false">IF(A957&lt;&gt;"", IF(COUNT(G957:H957)=2, SUM(G957:H957), "No"), "")</f>
        <v>No</v>
      </c>
      <c r="N957" s="31" t="str">
        <f aca="false">Table1[[#This Row],[Club]]&amp;":"&amp;Table1[[#Headers],[Male]]</f>
        <v>:Male</v>
      </c>
    </row>
    <row r="958" customFormat="false" ht="15" hidden="false" customHeight="false" outlineLevel="0" collapsed="false">
      <c r="A958" s="22" t="n">
        <v>957</v>
      </c>
      <c r="B958" s="22" t="str">
        <f aca="false">IFERROR(VLOOKUP($A$1&amp;":"&amp;A958,'Finish order'!C:K,6,FALSE()),"")</f>
        <v/>
      </c>
      <c r="C958" s="22" t="str">
        <f aca="false">IFERROR(VLOOKUP(A$1&amp;":"&amp;A958,'Finish order'!$C:$K,9,FALSE()),"")</f>
        <v/>
      </c>
      <c r="D958" s="22" t="str">
        <f aca="false">IFERROR(VLOOKUP(A$1&amp;":"&amp;A958,'Finish order'!$C:$K,7,FALSE()),"")</f>
        <v/>
      </c>
      <c r="E958" s="30" t="str">
        <f aca="false">IFERROR(VLOOKUP($A$1&amp;":"&amp;A958,'Finish order'!C:K,5,FALSE()),"")</f>
        <v/>
      </c>
      <c r="F958" s="22" t="str">
        <f aca="false">IFERROR(VLOOKUP($A$1&amp;":"&amp;A958,'Finish order'!C:K,4,FALSE()),"")</f>
        <v/>
      </c>
      <c r="G958" s="22" t="str">
        <f aca="false" t="array" ref="G958:G958">IFERROR(SMALL(IF($D$2:$D1867=D958,$A$2:$A$911*1.001),1),"")</f>
        <v/>
      </c>
      <c r="H958" s="22" t="str">
        <f aca="false" t="array" ref="H958:H958">IFERROR(SMALL(IF($D$2:$D1867=D958,$A$2:$A$911*1.0001),2),"")</f>
        <v/>
      </c>
      <c r="I958" s="22" t="str">
        <f aca="false" t="array" ref="I958:I958">IFERROR(SMALL(IF($D$2:$D1867=D958,$A$2:$A$911*1.00001),3),"")</f>
        <v/>
      </c>
      <c r="J958" s="22" t="str">
        <f aca="false" t="array" ref="J958:J958">IFERROR(SMALL(IF($D$2:$D1867=D958,$A$2:$A$911*1.000001),4),"")</f>
        <v/>
      </c>
      <c r="K958" s="31" t="str">
        <f aca="false">IF(A958&lt;&gt;"", IF(COUNT(G958:J958)=4, SUM(G958:J958), "No"), "")</f>
        <v>No</v>
      </c>
      <c r="L958" s="31" t="str">
        <f aca="false">IF(A958&lt;&gt;"", IF(COUNT(G958:I958)=3, SUM(G958:I958), "No"), "")</f>
        <v>No</v>
      </c>
      <c r="M958" s="31" t="str">
        <f aca="false">IF(A958&lt;&gt;"", IF(COUNT(G958:H958)=2, SUM(G958:H958), "No"), "")</f>
        <v>No</v>
      </c>
      <c r="N958" s="31" t="str">
        <f aca="false">Table1[[#This Row],[Club]]&amp;":"&amp;Table1[[#Headers],[Male]]</f>
        <v>:Male</v>
      </c>
    </row>
    <row r="959" customFormat="false" ht="15" hidden="false" customHeight="false" outlineLevel="0" collapsed="false">
      <c r="A959" s="22" t="n">
        <v>958</v>
      </c>
      <c r="B959" s="22" t="str">
        <f aca="false">IFERROR(VLOOKUP($A$1&amp;":"&amp;A959,'Finish order'!C:K,6,FALSE()),"")</f>
        <v/>
      </c>
      <c r="C959" s="22" t="str">
        <f aca="false">IFERROR(VLOOKUP(A$1&amp;":"&amp;A959,'Finish order'!$C:$K,9,FALSE()),"")</f>
        <v/>
      </c>
      <c r="D959" s="22" t="str">
        <f aca="false">IFERROR(VLOOKUP(A$1&amp;":"&amp;A959,'Finish order'!$C:$K,7,FALSE()),"")</f>
        <v/>
      </c>
      <c r="E959" s="30" t="str">
        <f aca="false">IFERROR(VLOOKUP($A$1&amp;":"&amp;A959,'Finish order'!C:K,5,FALSE()),"")</f>
        <v/>
      </c>
      <c r="F959" s="22" t="str">
        <f aca="false">IFERROR(VLOOKUP($A$1&amp;":"&amp;A959,'Finish order'!C:K,4,FALSE()),"")</f>
        <v/>
      </c>
      <c r="G959" s="22" t="str">
        <f aca="false" t="array" ref="G959:G959">IFERROR(SMALL(IF($D$2:$D1868=D959,$A$2:$A$911*1.001),1),"")</f>
        <v/>
      </c>
      <c r="H959" s="22" t="str">
        <f aca="false" t="array" ref="H959:H959">IFERROR(SMALL(IF($D$2:$D1868=D959,$A$2:$A$911*1.0001),2),"")</f>
        <v/>
      </c>
      <c r="I959" s="22" t="str">
        <f aca="false" t="array" ref="I959:I959">IFERROR(SMALL(IF($D$2:$D1868=D959,$A$2:$A$911*1.00001),3),"")</f>
        <v/>
      </c>
      <c r="J959" s="22" t="str">
        <f aca="false" t="array" ref="J959:J959">IFERROR(SMALL(IF($D$2:$D1868=D959,$A$2:$A$911*1.000001),4),"")</f>
        <v/>
      </c>
      <c r="K959" s="31" t="str">
        <f aca="false">IF(A959&lt;&gt;"", IF(COUNT(G959:J959)=4, SUM(G959:J959), "No"), "")</f>
        <v>No</v>
      </c>
      <c r="L959" s="31" t="str">
        <f aca="false">IF(A959&lt;&gt;"", IF(COUNT(G959:I959)=3, SUM(G959:I959), "No"), "")</f>
        <v>No</v>
      </c>
      <c r="M959" s="31" t="str">
        <f aca="false">IF(A959&lt;&gt;"", IF(COUNT(G959:H959)=2, SUM(G959:H959), "No"), "")</f>
        <v>No</v>
      </c>
      <c r="N959" s="31" t="str">
        <f aca="false">Table1[[#This Row],[Club]]&amp;":"&amp;Table1[[#Headers],[Male]]</f>
        <v>:Male</v>
      </c>
    </row>
    <row r="960" customFormat="false" ht="15" hidden="false" customHeight="false" outlineLevel="0" collapsed="false">
      <c r="A960" s="22" t="n">
        <v>959</v>
      </c>
      <c r="B960" s="22" t="str">
        <f aca="false">IFERROR(VLOOKUP($A$1&amp;":"&amp;A960,'Finish order'!C:K,6,FALSE()),"")</f>
        <v/>
      </c>
      <c r="C960" s="22" t="str">
        <f aca="false">IFERROR(VLOOKUP(A$1&amp;":"&amp;A960,'Finish order'!$C:$K,9,FALSE()),"")</f>
        <v/>
      </c>
      <c r="D960" s="22" t="str">
        <f aca="false">IFERROR(VLOOKUP(A$1&amp;":"&amp;A960,'Finish order'!$C:$K,7,FALSE()),"")</f>
        <v/>
      </c>
      <c r="E960" s="30" t="str">
        <f aca="false">IFERROR(VLOOKUP($A$1&amp;":"&amp;A960,'Finish order'!C:K,5,FALSE()),"")</f>
        <v/>
      </c>
      <c r="F960" s="22" t="str">
        <f aca="false">IFERROR(VLOOKUP($A$1&amp;":"&amp;A960,'Finish order'!C:K,4,FALSE()),"")</f>
        <v/>
      </c>
      <c r="G960" s="22" t="str">
        <f aca="false" t="array" ref="G960:G960">IFERROR(SMALL(IF($D$2:$D1869=D960,$A$2:$A$911*1.001),1),"")</f>
        <v/>
      </c>
      <c r="H960" s="22" t="str">
        <f aca="false" t="array" ref="H960:H960">IFERROR(SMALL(IF($D$2:$D1869=D960,$A$2:$A$911*1.0001),2),"")</f>
        <v/>
      </c>
      <c r="I960" s="22" t="str">
        <f aca="false" t="array" ref="I960:I960">IFERROR(SMALL(IF($D$2:$D1869=D960,$A$2:$A$911*1.00001),3),"")</f>
        <v/>
      </c>
      <c r="J960" s="22" t="str">
        <f aca="false" t="array" ref="J960:J960">IFERROR(SMALL(IF($D$2:$D1869=D960,$A$2:$A$911*1.000001),4),"")</f>
        <v/>
      </c>
      <c r="K960" s="31" t="str">
        <f aca="false">IF(A960&lt;&gt;"", IF(COUNT(G960:J960)=4, SUM(G960:J960), "No"), "")</f>
        <v>No</v>
      </c>
      <c r="L960" s="31" t="str">
        <f aca="false">IF(A960&lt;&gt;"", IF(COUNT(G960:I960)=3, SUM(G960:I960), "No"), "")</f>
        <v>No</v>
      </c>
      <c r="M960" s="31" t="str">
        <f aca="false">IF(A960&lt;&gt;"", IF(COUNT(G960:H960)=2, SUM(G960:H960), "No"), "")</f>
        <v>No</v>
      </c>
      <c r="N960" s="31" t="str">
        <f aca="false">Table1[[#This Row],[Club]]&amp;":"&amp;Table1[[#Headers],[Male]]</f>
        <v>:Male</v>
      </c>
    </row>
    <row r="961" customFormat="false" ht="15" hidden="false" customHeight="false" outlineLevel="0" collapsed="false">
      <c r="A961" s="22" t="n">
        <v>960</v>
      </c>
      <c r="B961" s="22" t="str">
        <f aca="false">IFERROR(VLOOKUP($A$1&amp;":"&amp;A961,'Finish order'!C:K,6,FALSE()),"")</f>
        <v/>
      </c>
      <c r="C961" s="22" t="str">
        <f aca="false">IFERROR(VLOOKUP(A$1&amp;":"&amp;A961,'Finish order'!$C:$K,9,FALSE()),"")</f>
        <v/>
      </c>
      <c r="D961" s="22" t="str">
        <f aca="false">IFERROR(VLOOKUP(A$1&amp;":"&amp;A961,'Finish order'!$C:$K,7,FALSE()),"")</f>
        <v/>
      </c>
      <c r="E961" s="30" t="str">
        <f aca="false">IFERROR(VLOOKUP($A$1&amp;":"&amp;A961,'Finish order'!C:K,5,FALSE()),"")</f>
        <v/>
      </c>
      <c r="F961" s="22" t="str">
        <f aca="false">IFERROR(VLOOKUP($A$1&amp;":"&amp;A961,'Finish order'!C:K,4,FALSE()),"")</f>
        <v/>
      </c>
      <c r="G961" s="22" t="str">
        <f aca="false" t="array" ref="G961:G961">IFERROR(SMALL(IF($D$2:$D1870=D961,$A$2:$A$911*1.001),1),"")</f>
        <v/>
      </c>
      <c r="H961" s="22" t="str">
        <f aca="false" t="array" ref="H961:H961">IFERROR(SMALL(IF($D$2:$D1870=D961,$A$2:$A$911*1.0001),2),"")</f>
        <v/>
      </c>
      <c r="I961" s="22" t="str">
        <f aca="false" t="array" ref="I961:I961">IFERROR(SMALL(IF($D$2:$D1870=D961,$A$2:$A$911*1.00001),3),"")</f>
        <v/>
      </c>
      <c r="J961" s="22" t="str">
        <f aca="false" t="array" ref="J961:J961">IFERROR(SMALL(IF($D$2:$D1870=D961,$A$2:$A$911*1.000001),4),"")</f>
        <v/>
      </c>
      <c r="K961" s="31" t="str">
        <f aca="false">IF(A961&lt;&gt;"", IF(COUNT(G961:J961)=4, SUM(G961:J961), "No"), "")</f>
        <v>No</v>
      </c>
      <c r="L961" s="31" t="str">
        <f aca="false">IF(A961&lt;&gt;"", IF(COUNT(G961:I961)=3, SUM(G961:I961), "No"), "")</f>
        <v>No</v>
      </c>
      <c r="M961" s="31" t="str">
        <f aca="false">IF(A961&lt;&gt;"", IF(COUNT(G961:H961)=2, SUM(G961:H961), "No"), "")</f>
        <v>No</v>
      </c>
      <c r="N961" s="31" t="str">
        <f aca="false">Table1[[#This Row],[Club]]&amp;":"&amp;Table1[[#Headers],[Male]]</f>
        <v>:Male</v>
      </c>
    </row>
    <row r="962" customFormat="false" ht="15" hidden="false" customHeight="false" outlineLevel="0" collapsed="false">
      <c r="A962" s="22" t="n">
        <v>961</v>
      </c>
      <c r="B962" s="22" t="str">
        <f aca="false">IFERROR(VLOOKUP($A$1&amp;":"&amp;A962,'Finish order'!C:K,6,FALSE()),"")</f>
        <v/>
      </c>
      <c r="C962" s="22" t="str">
        <f aca="false">IFERROR(VLOOKUP(A$1&amp;":"&amp;A962,'Finish order'!$C:$K,9,FALSE()),"")</f>
        <v/>
      </c>
      <c r="D962" s="22" t="str">
        <f aca="false">IFERROR(VLOOKUP(A$1&amp;":"&amp;A962,'Finish order'!$C:$K,7,FALSE()),"")</f>
        <v/>
      </c>
      <c r="E962" s="30" t="str">
        <f aca="false">IFERROR(VLOOKUP($A$1&amp;":"&amp;A962,'Finish order'!C:K,5,FALSE()),"")</f>
        <v/>
      </c>
      <c r="F962" s="22" t="str">
        <f aca="false">IFERROR(VLOOKUP($A$1&amp;":"&amp;A962,'Finish order'!C:K,4,FALSE()),"")</f>
        <v/>
      </c>
      <c r="G962" s="22" t="str">
        <f aca="false" t="array" ref="G962:G962">IFERROR(SMALL(IF($D$2:$D1871=D962,$A$2:$A$911*1.001),1),"")</f>
        <v/>
      </c>
      <c r="H962" s="22" t="str">
        <f aca="false" t="array" ref="H962:H962">IFERROR(SMALL(IF($D$2:$D1871=D962,$A$2:$A$911*1.0001),2),"")</f>
        <v/>
      </c>
      <c r="I962" s="22" t="str">
        <f aca="false" t="array" ref="I962:I962">IFERROR(SMALL(IF($D$2:$D1871=D962,$A$2:$A$911*1.00001),3),"")</f>
        <v/>
      </c>
      <c r="J962" s="22" t="str">
        <f aca="false" t="array" ref="J962:J962">IFERROR(SMALL(IF($D$2:$D1871=D962,$A$2:$A$911*1.000001),4),"")</f>
        <v/>
      </c>
      <c r="K962" s="31" t="str">
        <f aca="false">IF(A962&lt;&gt;"", IF(COUNT(G962:J962)=4, SUM(G962:J962), "No"), "")</f>
        <v>No</v>
      </c>
      <c r="L962" s="31" t="str">
        <f aca="false">IF(A962&lt;&gt;"", IF(COUNT(G962:I962)=3, SUM(G962:I962), "No"), "")</f>
        <v>No</v>
      </c>
      <c r="M962" s="31" t="str">
        <f aca="false">IF(A962&lt;&gt;"", IF(COUNT(G962:H962)=2, SUM(G962:H962), "No"), "")</f>
        <v>No</v>
      </c>
      <c r="N962" s="31" t="str">
        <f aca="false">Table1[[#This Row],[Club]]&amp;":"&amp;Table1[[#Headers],[Male]]</f>
        <v>:Male</v>
      </c>
    </row>
    <row r="963" customFormat="false" ht="15" hidden="false" customHeight="false" outlineLevel="0" collapsed="false">
      <c r="A963" s="22" t="n">
        <v>962</v>
      </c>
      <c r="B963" s="22" t="str">
        <f aca="false">IFERROR(VLOOKUP($A$1&amp;":"&amp;A963,'Finish order'!C:K,6,FALSE()),"")</f>
        <v/>
      </c>
      <c r="C963" s="22" t="str">
        <f aca="false">IFERROR(VLOOKUP(A$1&amp;":"&amp;A963,'Finish order'!$C:$K,9,FALSE()),"")</f>
        <v/>
      </c>
      <c r="D963" s="22" t="str">
        <f aca="false">IFERROR(VLOOKUP(A$1&amp;":"&amp;A963,'Finish order'!$C:$K,7,FALSE()),"")</f>
        <v/>
      </c>
      <c r="E963" s="30" t="str">
        <f aca="false">IFERROR(VLOOKUP($A$1&amp;":"&amp;A963,'Finish order'!C:K,5,FALSE()),"")</f>
        <v/>
      </c>
      <c r="F963" s="22" t="str">
        <f aca="false">IFERROR(VLOOKUP($A$1&amp;":"&amp;A963,'Finish order'!C:K,4,FALSE()),"")</f>
        <v/>
      </c>
      <c r="G963" s="22" t="str">
        <f aca="false" t="array" ref="G963:G963">IFERROR(SMALL(IF($D$2:$D1872=D963,$A$2:$A$911*1.001),1),"")</f>
        <v/>
      </c>
      <c r="H963" s="22" t="str">
        <f aca="false" t="array" ref="H963:H963">IFERROR(SMALL(IF($D$2:$D1872=D963,$A$2:$A$911*1.0001),2),"")</f>
        <v/>
      </c>
      <c r="I963" s="22" t="str">
        <f aca="false" t="array" ref="I963:I963">IFERROR(SMALL(IF($D$2:$D1872=D963,$A$2:$A$911*1.00001),3),"")</f>
        <v/>
      </c>
      <c r="J963" s="22" t="str">
        <f aca="false" t="array" ref="J963:J963">IFERROR(SMALL(IF($D$2:$D1872=D963,$A$2:$A$911*1.000001),4),"")</f>
        <v/>
      </c>
      <c r="K963" s="31" t="str">
        <f aca="false">IF(A963&lt;&gt;"", IF(COUNT(G963:J963)=4, SUM(G963:J963), "No"), "")</f>
        <v>No</v>
      </c>
      <c r="L963" s="31" t="str">
        <f aca="false">IF(A963&lt;&gt;"", IF(COUNT(G963:I963)=3, SUM(G963:I963), "No"), "")</f>
        <v>No</v>
      </c>
      <c r="M963" s="31" t="str">
        <f aca="false">IF(A963&lt;&gt;"", IF(COUNT(G963:H963)=2, SUM(G963:H963), "No"), "")</f>
        <v>No</v>
      </c>
      <c r="N963" s="31" t="str">
        <f aca="false">Table1[[#This Row],[Club]]&amp;":"&amp;Table1[[#Headers],[Male]]</f>
        <v>:Male</v>
      </c>
    </row>
    <row r="964" customFormat="false" ht="15" hidden="false" customHeight="false" outlineLevel="0" collapsed="false">
      <c r="A964" s="22" t="n">
        <v>963</v>
      </c>
      <c r="B964" s="22" t="str">
        <f aca="false">IFERROR(VLOOKUP($A$1&amp;":"&amp;A964,'Finish order'!C:K,6,FALSE()),"")</f>
        <v/>
      </c>
      <c r="C964" s="22" t="str">
        <f aca="false">IFERROR(VLOOKUP(A$1&amp;":"&amp;A964,'Finish order'!$C:$K,9,FALSE()),"")</f>
        <v/>
      </c>
      <c r="D964" s="22" t="str">
        <f aca="false">IFERROR(VLOOKUP(A$1&amp;":"&amp;A964,'Finish order'!$C:$K,7,FALSE()),"")</f>
        <v/>
      </c>
      <c r="E964" s="30" t="str">
        <f aca="false">IFERROR(VLOOKUP($A$1&amp;":"&amp;A964,'Finish order'!C:K,5,FALSE()),"")</f>
        <v/>
      </c>
      <c r="F964" s="22" t="str">
        <f aca="false">IFERROR(VLOOKUP($A$1&amp;":"&amp;A964,'Finish order'!C:K,4,FALSE()),"")</f>
        <v/>
      </c>
      <c r="G964" s="22" t="str">
        <f aca="false" t="array" ref="G964:G964">IFERROR(SMALL(IF($D$2:$D1873=D964,$A$2:$A$911*1.001),1),"")</f>
        <v/>
      </c>
      <c r="H964" s="22" t="str">
        <f aca="false" t="array" ref="H964:H964">IFERROR(SMALL(IF($D$2:$D1873=D964,$A$2:$A$911*1.0001),2),"")</f>
        <v/>
      </c>
      <c r="I964" s="22" t="str">
        <f aca="false" t="array" ref="I964:I964">IFERROR(SMALL(IF($D$2:$D1873=D964,$A$2:$A$911*1.00001),3),"")</f>
        <v/>
      </c>
      <c r="J964" s="22" t="str">
        <f aca="false" t="array" ref="J964:J964">IFERROR(SMALL(IF($D$2:$D1873=D964,$A$2:$A$911*1.000001),4),"")</f>
        <v/>
      </c>
      <c r="K964" s="31" t="str">
        <f aca="false">IF(A964&lt;&gt;"", IF(COUNT(G964:J964)=4, SUM(G964:J964), "No"), "")</f>
        <v>No</v>
      </c>
      <c r="L964" s="31" t="str">
        <f aca="false">IF(A964&lt;&gt;"", IF(COUNT(G964:I964)=3, SUM(G964:I964), "No"), "")</f>
        <v>No</v>
      </c>
      <c r="M964" s="31" t="str">
        <f aca="false">IF(A964&lt;&gt;"", IF(COUNT(G964:H964)=2, SUM(G964:H964), "No"), "")</f>
        <v>No</v>
      </c>
      <c r="N964" s="31" t="str">
        <f aca="false">Table1[[#This Row],[Club]]&amp;":"&amp;Table1[[#Headers],[Male]]</f>
        <v>:Male</v>
      </c>
    </row>
    <row r="965" customFormat="false" ht="15" hidden="false" customHeight="false" outlineLevel="0" collapsed="false">
      <c r="A965" s="22" t="n">
        <v>964</v>
      </c>
      <c r="B965" s="22" t="str">
        <f aca="false">IFERROR(VLOOKUP($A$1&amp;":"&amp;A965,'Finish order'!C:K,6,FALSE()),"")</f>
        <v/>
      </c>
      <c r="C965" s="22" t="str">
        <f aca="false">IFERROR(VLOOKUP(A$1&amp;":"&amp;A965,'Finish order'!$C:$K,9,FALSE()),"")</f>
        <v/>
      </c>
      <c r="D965" s="22" t="str">
        <f aca="false">IFERROR(VLOOKUP(A$1&amp;":"&amp;A965,'Finish order'!$C:$K,7,FALSE()),"")</f>
        <v/>
      </c>
      <c r="E965" s="30" t="str">
        <f aca="false">IFERROR(VLOOKUP($A$1&amp;":"&amp;A965,'Finish order'!C:K,5,FALSE()),"")</f>
        <v/>
      </c>
      <c r="F965" s="22" t="str">
        <f aca="false">IFERROR(VLOOKUP($A$1&amp;":"&amp;A965,'Finish order'!C:K,4,FALSE()),"")</f>
        <v/>
      </c>
      <c r="G965" s="22" t="str">
        <f aca="false" t="array" ref="G965:G965">IFERROR(SMALL(IF($D$2:$D1874=D965,$A$2:$A$911*1.001),1),"")</f>
        <v/>
      </c>
      <c r="H965" s="22" t="str">
        <f aca="false" t="array" ref="H965:H965">IFERROR(SMALL(IF($D$2:$D1874=D965,$A$2:$A$911*1.0001),2),"")</f>
        <v/>
      </c>
      <c r="I965" s="22" t="str">
        <f aca="false" t="array" ref="I965:I965">IFERROR(SMALL(IF($D$2:$D1874=D965,$A$2:$A$911*1.00001),3),"")</f>
        <v/>
      </c>
      <c r="J965" s="22" t="str">
        <f aca="false" t="array" ref="J965:J965">IFERROR(SMALL(IF($D$2:$D1874=D965,$A$2:$A$911*1.000001),4),"")</f>
        <v/>
      </c>
      <c r="K965" s="31" t="str">
        <f aca="false">IF(A965&lt;&gt;"", IF(COUNT(G965:J965)=4, SUM(G965:J965), "No"), "")</f>
        <v>No</v>
      </c>
      <c r="L965" s="31" t="str">
        <f aca="false">IF(A965&lt;&gt;"", IF(COUNT(G965:I965)=3, SUM(G965:I965), "No"), "")</f>
        <v>No</v>
      </c>
      <c r="M965" s="31" t="str">
        <f aca="false">IF(A965&lt;&gt;"", IF(COUNT(G965:H965)=2, SUM(G965:H965), "No"), "")</f>
        <v>No</v>
      </c>
      <c r="N965" s="31" t="str">
        <f aca="false">Table1[[#This Row],[Club]]&amp;":"&amp;Table1[[#Headers],[Male]]</f>
        <v>:Male</v>
      </c>
    </row>
    <row r="966" customFormat="false" ht="15" hidden="false" customHeight="false" outlineLevel="0" collapsed="false">
      <c r="A966" s="22" t="n">
        <v>965</v>
      </c>
      <c r="B966" s="22" t="str">
        <f aca="false">IFERROR(VLOOKUP($A$1&amp;":"&amp;A966,'Finish order'!C:K,6,FALSE()),"")</f>
        <v/>
      </c>
      <c r="C966" s="22" t="str">
        <f aca="false">IFERROR(VLOOKUP(A$1&amp;":"&amp;A966,'Finish order'!$C:$K,9,FALSE()),"")</f>
        <v/>
      </c>
      <c r="D966" s="22" t="str">
        <f aca="false">IFERROR(VLOOKUP(A$1&amp;":"&amp;A966,'Finish order'!$C:$K,7,FALSE()),"")</f>
        <v/>
      </c>
      <c r="E966" s="30" t="str">
        <f aca="false">IFERROR(VLOOKUP($A$1&amp;":"&amp;A966,'Finish order'!C:K,5,FALSE()),"")</f>
        <v/>
      </c>
      <c r="F966" s="22" t="str">
        <f aca="false">IFERROR(VLOOKUP($A$1&amp;":"&amp;A966,'Finish order'!C:K,4,FALSE()),"")</f>
        <v/>
      </c>
      <c r="G966" s="22" t="str">
        <f aca="false" t="array" ref="G966:G966">IFERROR(SMALL(IF($D$2:$D1875=D966,$A$2:$A$911*1.001),1),"")</f>
        <v/>
      </c>
      <c r="H966" s="22" t="str">
        <f aca="false" t="array" ref="H966:H966">IFERROR(SMALL(IF($D$2:$D1875=D966,$A$2:$A$911*1.0001),2),"")</f>
        <v/>
      </c>
      <c r="I966" s="22" t="str">
        <f aca="false" t="array" ref="I966:I966">IFERROR(SMALL(IF($D$2:$D1875=D966,$A$2:$A$911*1.00001),3),"")</f>
        <v/>
      </c>
      <c r="J966" s="22" t="str">
        <f aca="false" t="array" ref="J966:J966">IFERROR(SMALL(IF($D$2:$D1875=D966,$A$2:$A$911*1.000001),4),"")</f>
        <v/>
      </c>
      <c r="K966" s="31" t="str">
        <f aca="false">IF(A966&lt;&gt;"", IF(COUNT(G966:J966)=4, SUM(G966:J966), "No"), "")</f>
        <v>No</v>
      </c>
      <c r="L966" s="31" t="str">
        <f aca="false">IF(A966&lt;&gt;"", IF(COUNT(G966:I966)=3, SUM(G966:I966), "No"), "")</f>
        <v>No</v>
      </c>
      <c r="M966" s="31" t="str">
        <f aca="false">IF(A966&lt;&gt;"", IF(COUNT(G966:H966)=2, SUM(G966:H966), "No"), "")</f>
        <v>No</v>
      </c>
      <c r="N966" s="31" t="str">
        <f aca="false">Table1[[#This Row],[Club]]&amp;":"&amp;Table1[[#Headers],[Male]]</f>
        <v>:Male</v>
      </c>
    </row>
    <row r="967" customFormat="false" ht="15" hidden="false" customHeight="false" outlineLevel="0" collapsed="false">
      <c r="A967" s="22" t="n">
        <v>966</v>
      </c>
      <c r="B967" s="22" t="str">
        <f aca="false">IFERROR(VLOOKUP($A$1&amp;":"&amp;A967,'Finish order'!C:K,6,FALSE()),"")</f>
        <v/>
      </c>
      <c r="C967" s="22" t="str">
        <f aca="false">IFERROR(VLOOKUP(A$1&amp;":"&amp;A967,'Finish order'!$C:$K,9,FALSE()),"")</f>
        <v/>
      </c>
      <c r="D967" s="22" t="str">
        <f aca="false">IFERROR(VLOOKUP(A$1&amp;":"&amp;A967,'Finish order'!$C:$K,7,FALSE()),"")</f>
        <v/>
      </c>
      <c r="E967" s="30" t="str">
        <f aca="false">IFERROR(VLOOKUP($A$1&amp;":"&amp;A967,'Finish order'!C:K,5,FALSE()),"")</f>
        <v/>
      </c>
      <c r="F967" s="22" t="str">
        <f aca="false">IFERROR(VLOOKUP($A$1&amp;":"&amp;A967,'Finish order'!C:K,4,FALSE()),"")</f>
        <v/>
      </c>
      <c r="G967" s="22" t="str">
        <f aca="false" t="array" ref="G967:G967">IFERROR(SMALL(IF($D$2:$D1876=D967,$A$2:$A$911*1.001),1),"")</f>
        <v/>
      </c>
      <c r="H967" s="22" t="str">
        <f aca="false" t="array" ref="H967:H967">IFERROR(SMALL(IF($D$2:$D1876=D967,$A$2:$A$911*1.0001),2),"")</f>
        <v/>
      </c>
      <c r="I967" s="22" t="str">
        <f aca="false" t="array" ref="I967:I967">IFERROR(SMALL(IF($D$2:$D1876=D967,$A$2:$A$911*1.00001),3),"")</f>
        <v/>
      </c>
      <c r="J967" s="22" t="str">
        <f aca="false" t="array" ref="J967:J967">IFERROR(SMALL(IF($D$2:$D1876=D967,$A$2:$A$911*1.000001),4),"")</f>
        <v/>
      </c>
      <c r="K967" s="31" t="str">
        <f aca="false">IF(A967&lt;&gt;"", IF(COUNT(G967:J967)=4, SUM(G967:J967), "No"), "")</f>
        <v>No</v>
      </c>
      <c r="L967" s="31" t="str">
        <f aca="false">IF(A967&lt;&gt;"", IF(COUNT(G967:I967)=3, SUM(G967:I967), "No"), "")</f>
        <v>No</v>
      </c>
      <c r="M967" s="31" t="str">
        <f aca="false">IF(A967&lt;&gt;"", IF(COUNT(G967:H967)=2, SUM(G967:H967), "No"), "")</f>
        <v>No</v>
      </c>
      <c r="N967" s="31" t="str">
        <f aca="false">Table1[[#This Row],[Club]]&amp;":"&amp;Table1[[#Headers],[Male]]</f>
        <v>:Male</v>
      </c>
    </row>
    <row r="968" customFormat="false" ht="15" hidden="false" customHeight="false" outlineLevel="0" collapsed="false">
      <c r="A968" s="22" t="n">
        <v>967</v>
      </c>
      <c r="B968" s="22" t="str">
        <f aca="false">IFERROR(VLOOKUP($A$1&amp;":"&amp;A968,'Finish order'!C:K,6,FALSE()),"")</f>
        <v/>
      </c>
      <c r="C968" s="22" t="str">
        <f aca="false">IFERROR(VLOOKUP(A$1&amp;":"&amp;A968,'Finish order'!$C:$K,9,FALSE()),"")</f>
        <v/>
      </c>
      <c r="D968" s="22" t="str">
        <f aca="false">IFERROR(VLOOKUP(A$1&amp;":"&amp;A968,'Finish order'!$C:$K,7,FALSE()),"")</f>
        <v/>
      </c>
      <c r="E968" s="30" t="str">
        <f aca="false">IFERROR(VLOOKUP($A$1&amp;":"&amp;A968,'Finish order'!C:K,5,FALSE()),"")</f>
        <v/>
      </c>
      <c r="F968" s="22" t="str">
        <f aca="false">IFERROR(VLOOKUP($A$1&amp;":"&amp;A968,'Finish order'!C:K,4,FALSE()),"")</f>
        <v/>
      </c>
      <c r="G968" s="22" t="str">
        <f aca="false" t="array" ref="G968:G968">IFERROR(SMALL(IF($D$2:$D1877=D968,$A$2:$A$911*1.001),1),"")</f>
        <v/>
      </c>
      <c r="H968" s="22" t="str">
        <f aca="false" t="array" ref="H968:H968">IFERROR(SMALL(IF($D$2:$D1877=D968,$A$2:$A$911*1.0001),2),"")</f>
        <v/>
      </c>
      <c r="I968" s="22" t="str">
        <f aca="false" t="array" ref="I968:I968">IFERROR(SMALL(IF($D$2:$D1877=D968,$A$2:$A$911*1.00001),3),"")</f>
        <v/>
      </c>
      <c r="J968" s="22" t="str">
        <f aca="false" t="array" ref="J968:J968">IFERROR(SMALL(IF($D$2:$D1877=D968,$A$2:$A$911*1.000001),4),"")</f>
        <v/>
      </c>
      <c r="K968" s="31" t="str">
        <f aca="false">IF(A968&lt;&gt;"", IF(COUNT(G968:J968)=4, SUM(G968:J968), "No"), "")</f>
        <v>No</v>
      </c>
      <c r="L968" s="31" t="str">
        <f aca="false">IF(A968&lt;&gt;"", IF(COUNT(G968:I968)=3, SUM(G968:I968), "No"), "")</f>
        <v>No</v>
      </c>
      <c r="M968" s="31" t="str">
        <f aca="false">IF(A968&lt;&gt;"", IF(COUNT(G968:H968)=2, SUM(G968:H968), "No"), "")</f>
        <v>No</v>
      </c>
      <c r="N968" s="31" t="str">
        <f aca="false">Table1[[#This Row],[Club]]&amp;":"&amp;Table1[[#Headers],[Male]]</f>
        <v>:Male</v>
      </c>
    </row>
    <row r="969" customFormat="false" ht="15" hidden="false" customHeight="false" outlineLevel="0" collapsed="false">
      <c r="A969" s="22" t="n">
        <v>968</v>
      </c>
      <c r="B969" s="22" t="str">
        <f aca="false">IFERROR(VLOOKUP($A$1&amp;":"&amp;A969,'Finish order'!C:K,6,FALSE()),"")</f>
        <v/>
      </c>
      <c r="C969" s="22" t="str">
        <f aca="false">IFERROR(VLOOKUP(A$1&amp;":"&amp;A969,'Finish order'!$C:$K,9,FALSE()),"")</f>
        <v/>
      </c>
      <c r="D969" s="22" t="str">
        <f aca="false">IFERROR(VLOOKUP(A$1&amp;":"&amp;A969,'Finish order'!$C:$K,7,FALSE()),"")</f>
        <v/>
      </c>
      <c r="E969" s="30" t="str">
        <f aca="false">IFERROR(VLOOKUP($A$1&amp;":"&amp;A969,'Finish order'!C:K,5,FALSE()),"")</f>
        <v/>
      </c>
      <c r="F969" s="22" t="str">
        <f aca="false">IFERROR(VLOOKUP($A$1&amp;":"&amp;A969,'Finish order'!C:K,4,FALSE()),"")</f>
        <v/>
      </c>
      <c r="G969" s="22" t="str">
        <f aca="false" t="array" ref="G969:G969">IFERROR(SMALL(IF($D$2:$D1878=D969,$A$2:$A$911*1.001),1),"")</f>
        <v/>
      </c>
      <c r="H969" s="22" t="str">
        <f aca="false" t="array" ref="H969:H969">IFERROR(SMALL(IF($D$2:$D1878=D969,$A$2:$A$911*1.0001),2),"")</f>
        <v/>
      </c>
      <c r="I969" s="22" t="str">
        <f aca="false" t="array" ref="I969:I969">IFERROR(SMALL(IF($D$2:$D1878=D969,$A$2:$A$911*1.00001),3),"")</f>
        <v/>
      </c>
      <c r="J969" s="22" t="str">
        <f aca="false" t="array" ref="J969:J969">IFERROR(SMALL(IF($D$2:$D1878=D969,$A$2:$A$911*1.000001),4),"")</f>
        <v/>
      </c>
      <c r="K969" s="31" t="str">
        <f aca="false">IF(A969&lt;&gt;"", IF(COUNT(G969:J969)=4, SUM(G969:J969), "No"), "")</f>
        <v>No</v>
      </c>
      <c r="L969" s="31" t="str">
        <f aca="false">IF(A969&lt;&gt;"", IF(COUNT(G969:I969)=3, SUM(G969:I969), "No"), "")</f>
        <v>No</v>
      </c>
      <c r="M969" s="31" t="str">
        <f aca="false">IF(A969&lt;&gt;"", IF(COUNT(G969:H969)=2, SUM(G969:H969), "No"), "")</f>
        <v>No</v>
      </c>
      <c r="N969" s="31" t="str">
        <f aca="false">Table1[[#This Row],[Club]]&amp;":"&amp;Table1[[#Headers],[Male]]</f>
        <v>:Male</v>
      </c>
    </row>
    <row r="970" customFormat="false" ht="15" hidden="false" customHeight="false" outlineLevel="0" collapsed="false">
      <c r="A970" s="22" t="n">
        <v>969</v>
      </c>
      <c r="B970" s="22" t="str">
        <f aca="false">IFERROR(VLOOKUP($A$1&amp;":"&amp;A970,'Finish order'!C:K,6,FALSE()),"")</f>
        <v/>
      </c>
      <c r="C970" s="22" t="str">
        <f aca="false">IFERROR(VLOOKUP(A$1&amp;":"&amp;A970,'Finish order'!$C:$K,9,FALSE()),"")</f>
        <v/>
      </c>
      <c r="D970" s="22" t="str">
        <f aca="false">IFERROR(VLOOKUP(A$1&amp;":"&amp;A970,'Finish order'!$C:$K,7,FALSE()),"")</f>
        <v/>
      </c>
      <c r="E970" s="30" t="str">
        <f aca="false">IFERROR(VLOOKUP($A$1&amp;":"&amp;A970,'Finish order'!C:K,5,FALSE()),"")</f>
        <v/>
      </c>
      <c r="F970" s="22" t="str">
        <f aca="false">IFERROR(VLOOKUP($A$1&amp;":"&amp;A970,'Finish order'!C:K,4,FALSE()),"")</f>
        <v/>
      </c>
      <c r="G970" s="22" t="str">
        <f aca="false" t="array" ref="G970:G970">IFERROR(SMALL(IF($D$2:$D1879=D970,$A$2:$A$911*1.001),1),"")</f>
        <v/>
      </c>
      <c r="H970" s="22" t="str">
        <f aca="false" t="array" ref="H970:H970">IFERROR(SMALL(IF($D$2:$D1879=D970,$A$2:$A$911*1.0001),2),"")</f>
        <v/>
      </c>
      <c r="I970" s="22" t="str">
        <f aca="false" t="array" ref="I970:I970">IFERROR(SMALL(IF($D$2:$D1879=D970,$A$2:$A$911*1.00001),3),"")</f>
        <v/>
      </c>
      <c r="J970" s="22" t="str">
        <f aca="false" t="array" ref="J970:J970">IFERROR(SMALL(IF($D$2:$D1879=D970,$A$2:$A$911*1.000001),4),"")</f>
        <v/>
      </c>
      <c r="K970" s="31" t="str">
        <f aca="false">IF(A970&lt;&gt;"", IF(COUNT(G970:J970)=4, SUM(G970:J970), "No"), "")</f>
        <v>No</v>
      </c>
      <c r="L970" s="31" t="str">
        <f aca="false">IF(A970&lt;&gt;"", IF(COUNT(G970:I970)=3, SUM(G970:I970), "No"), "")</f>
        <v>No</v>
      </c>
      <c r="M970" s="31" t="str">
        <f aca="false">IF(A970&lt;&gt;"", IF(COUNT(G970:H970)=2, SUM(G970:H970), "No"), "")</f>
        <v>No</v>
      </c>
      <c r="N970" s="31" t="str">
        <f aca="false">Table1[[#This Row],[Club]]&amp;":"&amp;Table1[[#Headers],[Male]]</f>
        <v>:Male</v>
      </c>
    </row>
    <row r="971" customFormat="false" ht="15" hidden="false" customHeight="false" outlineLevel="0" collapsed="false">
      <c r="A971" s="22" t="n">
        <v>970</v>
      </c>
      <c r="B971" s="22" t="str">
        <f aca="false">IFERROR(VLOOKUP($A$1&amp;":"&amp;A971,'Finish order'!C:K,6,FALSE()),"")</f>
        <v/>
      </c>
      <c r="C971" s="22" t="str">
        <f aca="false">IFERROR(VLOOKUP(A$1&amp;":"&amp;A971,'Finish order'!$C:$K,9,FALSE()),"")</f>
        <v/>
      </c>
      <c r="D971" s="22" t="str">
        <f aca="false">IFERROR(VLOOKUP(A$1&amp;":"&amp;A971,'Finish order'!$C:$K,7,FALSE()),"")</f>
        <v/>
      </c>
      <c r="E971" s="30" t="str">
        <f aca="false">IFERROR(VLOOKUP($A$1&amp;":"&amp;A971,'Finish order'!C:K,5,FALSE()),"")</f>
        <v/>
      </c>
      <c r="F971" s="22" t="str">
        <f aca="false">IFERROR(VLOOKUP($A$1&amp;":"&amp;A971,'Finish order'!C:K,4,FALSE()),"")</f>
        <v/>
      </c>
      <c r="G971" s="22" t="str">
        <f aca="false" t="array" ref="G971:G971">IFERROR(SMALL(IF($D$2:$D1880=D971,$A$2:$A$911*1.001),1),"")</f>
        <v/>
      </c>
      <c r="H971" s="22" t="str">
        <f aca="false" t="array" ref="H971:H971">IFERROR(SMALL(IF($D$2:$D1880=D971,$A$2:$A$911*1.0001),2),"")</f>
        <v/>
      </c>
      <c r="I971" s="22" t="str">
        <f aca="false" t="array" ref="I971:I971">IFERROR(SMALL(IF($D$2:$D1880=D971,$A$2:$A$911*1.00001),3),"")</f>
        <v/>
      </c>
      <c r="J971" s="22" t="str">
        <f aca="false" t="array" ref="J971:J971">IFERROR(SMALL(IF($D$2:$D1880=D971,$A$2:$A$911*1.000001),4),"")</f>
        <v/>
      </c>
      <c r="K971" s="31" t="str">
        <f aca="false">IF(A971&lt;&gt;"", IF(COUNT(G971:J971)=4, SUM(G971:J971), "No"), "")</f>
        <v>No</v>
      </c>
      <c r="L971" s="31" t="str">
        <f aca="false">IF(A971&lt;&gt;"", IF(COUNT(G971:I971)=3, SUM(G971:I971), "No"), "")</f>
        <v>No</v>
      </c>
      <c r="M971" s="31" t="str">
        <f aca="false">IF(A971&lt;&gt;"", IF(COUNT(G971:H971)=2, SUM(G971:H971), "No"), "")</f>
        <v>No</v>
      </c>
      <c r="N971" s="31" t="str">
        <f aca="false">Table1[[#This Row],[Club]]&amp;":"&amp;Table1[[#Headers],[Male]]</f>
        <v>:Male</v>
      </c>
    </row>
    <row r="972" customFormat="false" ht="15" hidden="false" customHeight="false" outlineLevel="0" collapsed="false">
      <c r="A972" s="22" t="n">
        <v>971</v>
      </c>
      <c r="B972" s="22" t="str">
        <f aca="false">IFERROR(VLOOKUP($A$1&amp;":"&amp;A972,'Finish order'!C:K,6,FALSE()),"")</f>
        <v/>
      </c>
      <c r="C972" s="22" t="str">
        <f aca="false">IFERROR(VLOOKUP(A$1&amp;":"&amp;A972,'Finish order'!$C:$K,9,FALSE()),"")</f>
        <v/>
      </c>
      <c r="D972" s="22" t="str">
        <f aca="false">IFERROR(VLOOKUP(A$1&amp;":"&amp;A972,'Finish order'!$C:$K,7,FALSE()),"")</f>
        <v/>
      </c>
      <c r="E972" s="30" t="str">
        <f aca="false">IFERROR(VLOOKUP($A$1&amp;":"&amp;A972,'Finish order'!C:K,5,FALSE()),"")</f>
        <v/>
      </c>
      <c r="F972" s="22" t="str">
        <f aca="false">IFERROR(VLOOKUP($A$1&amp;":"&amp;A972,'Finish order'!C:K,4,FALSE()),"")</f>
        <v/>
      </c>
      <c r="G972" s="22" t="str">
        <f aca="false" t="array" ref="G972:G972">IFERROR(SMALL(IF($D$2:$D1881=D972,$A$2:$A$911*1.001),1),"")</f>
        <v/>
      </c>
      <c r="H972" s="22" t="str">
        <f aca="false" t="array" ref="H972:H972">IFERROR(SMALL(IF($D$2:$D1881=D972,$A$2:$A$911*1.0001),2),"")</f>
        <v/>
      </c>
      <c r="I972" s="22" t="str">
        <f aca="false" t="array" ref="I972:I972">IFERROR(SMALL(IF($D$2:$D1881=D972,$A$2:$A$911*1.00001),3),"")</f>
        <v/>
      </c>
      <c r="J972" s="22" t="str">
        <f aca="false" t="array" ref="J972:J972">IFERROR(SMALL(IF($D$2:$D1881=D972,$A$2:$A$911*1.000001),4),"")</f>
        <v/>
      </c>
      <c r="K972" s="31" t="str">
        <f aca="false">IF(A972&lt;&gt;"", IF(COUNT(G972:J972)=4, SUM(G972:J972), "No"), "")</f>
        <v>No</v>
      </c>
      <c r="L972" s="31" t="str">
        <f aca="false">IF(A972&lt;&gt;"", IF(COUNT(G972:I972)=3, SUM(G972:I972), "No"), "")</f>
        <v>No</v>
      </c>
      <c r="M972" s="31" t="str">
        <f aca="false">IF(A972&lt;&gt;"", IF(COUNT(G972:H972)=2, SUM(G972:H972), "No"), "")</f>
        <v>No</v>
      </c>
      <c r="N972" s="31" t="str">
        <f aca="false">Table1[[#This Row],[Club]]&amp;":"&amp;Table1[[#Headers],[Male]]</f>
        <v>:Male</v>
      </c>
    </row>
    <row r="973" customFormat="false" ht="15" hidden="false" customHeight="false" outlineLevel="0" collapsed="false">
      <c r="A973" s="22" t="n">
        <v>972</v>
      </c>
      <c r="B973" s="22" t="str">
        <f aca="false">IFERROR(VLOOKUP($A$1&amp;":"&amp;A973,'Finish order'!C:K,6,FALSE()),"")</f>
        <v/>
      </c>
      <c r="C973" s="22" t="str">
        <f aca="false">IFERROR(VLOOKUP(A$1&amp;":"&amp;A973,'Finish order'!$C:$K,9,FALSE()),"")</f>
        <v/>
      </c>
      <c r="D973" s="22" t="str">
        <f aca="false">IFERROR(VLOOKUP(A$1&amp;":"&amp;A973,'Finish order'!$C:$K,7,FALSE()),"")</f>
        <v/>
      </c>
      <c r="E973" s="30" t="str">
        <f aca="false">IFERROR(VLOOKUP($A$1&amp;":"&amp;A973,'Finish order'!C:K,5,FALSE()),"")</f>
        <v/>
      </c>
      <c r="F973" s="22" t="str">
        <f aca="false">IFERROR(VLOOKUP($A$1&amp;":"&amp;A973,'Finish order'!C:K,4,FALSE()),"")</f>
        <v/>
      </c>
      <c r="G973" s="22" t="str">
        <f aca="false" t="array" ref="G973:G973">IFERROR(SMALL(IF($D$2:$D1882=D973,$A$2:$A$911*1.001),1),"")</f>
        <v/>
      </c>
      <c r="H973" s="22" t="str">
        <f aca="false" t="array" ref="H973:H973">IFERROR(SMALL(IF($D$2:$D1882=D973,$A$2:$A$911*1.0001),2),"")</f>
        <v/>
      </c>
      <c r="I973" s="22" t="str">
        <f aca="false" t="array" ref="I973:I973">IFERROR(SMALL(IF($D$2:$D1882=D973,$A$2:$A$911*1.00001),3),"")</f>
        <v/>
      </c>
      <c r="J973" s="22" t="str">
        <f aca="false" t="array" ref="J973:J973">IFERROR(SMALL(IF($D$2:$D1882=D973,$A$2:$A$911*1.000001),4),"")</f>
        <v/>
      </c>
      <c r="K973" s="31" t="str">
        <f aca="false">IF(A973&lt;&gt;"", IF(COUNT(G973:J973)=4, SUM(G973:J973), "No"), "")</f>
        <v>No</v>
      </c>
      <c r="L973" s="31" t="str">
        <f aca="false">IF(A973&lt;&gt;"", IF(COUNT(G973:I973)=3, SUM(G973:I973), "No"), "")</f>
        <v>No</v>
      </c>
      <c r="M973" s="31" t="str">
        <f aca="false">IF(A973&lt;&gt;"", IF(COUNT(G973:H973)=2, SUM(G973:H973), "No"), "")</f>
        <v>No</v>
      </c>
      <c r="N973" s="31" t="str">
        <f aca="false">Table1[[#This Row],[Club]]&amp;":"&amp;Table1[[#Headers],[Male]]</f>
        <v>:Male</v>
      </c>
    </row>
    <row r="974" customFormat="false" ht="15" hidden="false" customHeight="false" outlineLevel="0" collapsed="false">
      <c r="A974" s="22" t="n">
        <v>973</v>
      </c>
      <c r="B974" s="22" t="str">
        <f aca="false">IFERROR(VLOOKUP($A$1&amp;":"&amp;A974,'Finish order'!C:K,6,FALSE()),"")</f>
        <v/>
      </c>
      <c r="C974" s="22" t="str">
        <f aca="false">IFERROR(VLOOKUP(A$1&amp;":"&amp;A974,'Finish order'!$C:$K,9,FALSE()),"")</f>
        <v/>
      </c>
      <c r="D974" s="22" t="str">
        <f aca="false">IFERROR(VLOOKUP(A$1&amp;":"&amp;A974,'Finish order'!$C:$K,7,FALSE()),"")</f>
        <v/>
      </c>
      <c r="E974" s="30" t="str">
        <f aca="false">IFERROR(VLOOKUP($A$1&amp;":"&amp;A974,'Finish order'!C:K,5,FALSE()),"")</f>
        <v/>
      </c>
      <c r="F974" s="22" t="str">
        <f aca="false">IFERROR(VLOOKUP($A$1&amp;":"&amp;A974,'Finish order'!C:K,4,FALSE()),"")</f>
        <v/>
      </c>
      <c r="G974" s="22" t="str">
        <f aca="false" t="array" ref="G974:G974">IFERROR(SMALL(IF($D$2:$D1883=D974,$A$2:$A$911*1.001),1),"")</f>
        <v/>
      </c>
      <c r="H974" s="22" t="str">
        <f aca="false" t="array" ref="H974:H974">IFERROR(SMALL(IF($D$2:$D1883=D974,$A$2:$A$911*1.0001),2),"")</f>
        <v/>
      </c>
      <c r="I974" s="22" t="str">
        <f aca="false" t="array" ref="I974:I974">IFERROR(SMALL(IF($D$2:$D1883=D974,$A$2:$A$911*1.00001),3),"")</f>
        <v/>
      </c>
      <c r="J974" s="22" t="str">
        <f aca="false" t="array" ref="J974:J974">IFERROR(SMALL(IF($D$2:$D1883=D974,$A$2:$A$911*1.000001),4),"")</f>
        <v/>
      </c>
      <c r="K974" s="31" t="str">
        <f aca="false">IF(A974&lt;&gt;"", IF(COUNT(G974:J974)=4, SUM(G974:J974), "No"), "")</f>
        <v>No</v>
      </c>
      <c r="L974" s="31" t="str">
        <f aca="false">IF(A974&lt;&gt;"", IF(COUNT(G974:I974)=3, SUM(G974:I974), "No"), "")</f>
        <v>No</v>
      </c>
      <c r="M974" s="31" t="str">
        <f aca="false">IF(A974&lt;&gt;"", IF(COUNT(G974:H974)=2, SUM(G974:H974), "No"), "")</f>
        <v>No</v>
      </c>
      <c r="N974" s="31" t="str">
        <f aca="false">Table1[[#This Row],[Club]]&amp;":"&amp;Table1[[#Headers],[Male]]</f>
        <v>:Male</v>
      </c>
    </row>
    <row r="975" customFormat="false" ht="15" hidden="false" customHeight="false" outlineLevel="0" collapsed="false">
      <c r="A975" s="22" t="n">
        <v>974</v>
      </c>
      <c r="B975" s="22" t="str">
        <f aca="false">IFERROR(VLOOKUP($A$1&amp;":"&amp;A975,'Finish order'!C:K,6,FALSE()),"")</f>
        <v/>
      </c>
      <c r="C975" s="22" t="str">
        <f aca="false">IFERROR(VLOOKUP(A$1&amp;":"&amp;A975,'Finish order'!$C:$K,9,FALSE()),"")</f>
        <v/>
      </c>
      <c r="D975" s="22" t="str">
        <f aca="false">IFERROR(VLOOKUP(A$1&amp;":"&amp;A975,'Finish order'!$C:$K,7,FALSE()),"")</f>
        <v/>
      </c>
      <c r="E975" s="30" t="str">
        <f aca="false">IFERROR(VLOOKUP($A$1&amp;":"&amp;A975,'Finish order'!C:K,5,FALSE()),"")</f>
        <v/>
      </c>
      <c r="F975" s="22" t="str">
        <f aca="false">IFERROR(VLOOKUP($A$1&amp;":"&amp;A975,'Finish order'!C:K,4,FALSE()),"")</f>
        <v/>
      </c>
      <c r="G975" s="22" t="str">
        <f aca="false" t="array" ref="G975:G975">IFERROR(SMALL(IF($D$2:$D1884=D975,$A$2:$A$911*1.001),1),"")</f>
        <v/>
      </c>
      <c r="H975" s="22" t="str">
        <f aca="false" t="array" ref="H975:H975">IFERROR(SMALL(IF($D$2:$D1884=D975,$A$2:$A$911*1.0001),2),"")</f>
        <v/>
      </c>
      <c r="I975" s="22" t="str">
        <f aca="false" t="array" ref="I975:I975">IFERROR(SMALL(IF($D$2:$D1884=D975,$A$2:$A$911*1.00001),3),"")</f>
        <v/>
      </c>
      <c r="J975" s="22" t="str">
        <f aca="false" t="array" ref="J975:J975">IFERROR(SMALL(IF($D$2:$D1884=D975,$A$2:$A$911*1.000001),4),"")</f>
        <v/>
      </c>
      <c r="K975" s="31" t="str">
        <f aca="false">IF(A975&lt;&gt;"", IF(COUNT(G975:J975)=4, SUM(G975:J975), "No"), "")</f>
        <v>No</v>
      </c>
      <c r="L975" s="31" t="str">
        <f aca="false">IF(A975&lt;&gt;"", IF(COUNT(G975:I975)=3, SUM(G975:I975), "No"), "")</f>
        <v>No</v>
      </c>
      <c r="M975" s="31" t="str">
        <f aca="false">IF(A975&lt;&gt;"", IF(COUNT(G975:H975)=2, SUM(G975:H975), "No"), "")</f>
        <v>No</v>
      </c>
      <c r="N975" s="31" t="str">
        <f aca="false">Table1[[#This Row],[Club]]&amp;":"&amp;Table1[[#Headers],[Male]]</f>
        <v>:Male</v>
      </c>
    </row>
    <row r="976" customFormat="false" ht="15" hidden="false" customHeight="false" outlineLevel="0" collapsed="false">
      <c r="A976" s="22" t="n">
        <v>975</v>
      </c>
      <c r="B976" s="22" t="str">
        <f aca="false">IFERROR(VLOOKUP($A$1&amp;":"&amp;A976,'Finish order'!C:K,6,FALSE()),"")</f>
        <v/>
      </c>
      <c r="C976" s="22" t="str">
        <f aca="false">IFERROR(VLOOKUP(A$1&amp;":"&amp;A976,'Finish order'!$C:$K,9,FALSE()),"")</f>
        <v/>
      </c>
      <c r="D976" s="22" t="str">
        <f aca="false">IFERROR(VLOOKUP(A$1&amp;":"&amp;A976,'Finish order'!$C:$K,7,FALSE()),"")</f>
        <v/>
      </c>
      <c r="E976" s="30" t="str">
        <f aca="false">IFERROR(VLOOKUP($A$1&amp;":"&amp;A976,'Finish order'!C:K,5,FALSE()),"")</f>
        <v/>
      </c>
      <c r="F976" s="22" t="str">
        <f aca="false">IFERROR(VLOOKUP($A$1&amp;":"&amp;A976,'Finish order'!C:K,4,FALSE()),"")</f>
        <v/>
      </c>
      <c r="G976" s="22" t="str">
        <f aca="false" t="array" ref="G976:G976">IFERROR(SMALL(IF($D$2:$D1885=D976,$A$2:$A$911*1.001),1),"")</f>
        <v/>
      </c>
      <c r="H976" s="22" t="str">
        <f aca="false" t="array" ref="H976:H976">IFERROR(SMALL(IF($D$2:$D1885=D976,$A$2:$A$911*1.0001),2),"")</f>
        <v/>
      </c>
      <c r="I976" s="22" t="str">
        <f aca="false" t="array" ref="I976:I976">IFERROR(SMALL(IF($D$2:$D1885=D976,$A$2:$A$911*1.00001),3),"")</f>
        <v/>
      </c>
      <c r="J976" s="22" t="str">
        <f aca="false" t="array" ref="J976:J976">IFERROR(SMALL(IF($D$2:$D1885=D976,$A$2:$A$911*1.000001),4),"")</f>
        <v/>
      </c>
      <c r="K976" s="31" t="str">
        <f aca="false">IF(A976&lt;&gt;"", IF(COUNT(G976:J976)=4, SUM(G976:J976), "No"), "")</f>
        <v>No</v>
      </c>
      <c r="L976" s="31" t="str">
        <f aca="false">IF(A976&lt;&gt;"", IF(COUNT(G976:I976)=3, SUM(G976:I976), "No"), "")</f>
        <v>No</v>
      </c>
      <c r="M976" s="31" t="str">
        <f aca="false">IF(A976&lt;&gt;"", IF(COUNT(G976:H976)=2, SUM(G976:H976), "No"), "")</f>
        <v>No</v>
      </c>
      <c r="N976" s="31" t="str">
        <f aca="false">Table1[[#This Row],[Club]]&amp;":"&amp;Table1[[#Headers],[Male]]</f>
        <v>:Male</v>
      </c>
    </row>
    <row r="977" customFormat="false" ht="15" hidden="false" customHeight="false" outlineLevel="0" collapsed="false">
      <c r="A977" s="22" t="n">
        <v>976</v>
      </c>
      <c r="B977" s="22" t="str">
        <f aca="false">IFERROR(VLOOKUP($A$1&amp;":"&amp;A977,'Finish order'!C:K,6,FALSE()),"")</f>
        <v/>
      </c>
      <c r="C977" s="22" t="str">
        <f aca="false">IFERROR(VLOOKUP(A$1&amp;":"&amp;A977,'Finish order'!$C:$K,9,FALSE()),"")</f>
        <v/>
      </c>
      <c r="D977" s="22" t="str">
        <f aca="false">IFERROR(VLOOKUP(A$1&amp;":"&amp;A977,'Finish order'!$C:$K,7,FALSE()),"")</f>
        <v/>
      </c>
      <c r="E977" s="30" t="str">
        <f aca="false">IFERROR(VLOOKUP($A$1&amp;":"&amp;A977,'Finish order'!C:K,5,FALSE()),"")</f>
        <v/>
      </c>
      <c r="F977" s="22" t="str">
        <f aca="false">IFERROR(VLOOKUP($A$1&amp;":"&amp;A977,'Finish order'!C:K,4,FALSE()),"")</f>
        <v/>
      </c>
      <c r="G977" s="22" t="str">
        <f aca="false" t="array" ref="G977:G977">IFERROR(SMALL(IF($D$2:$D1886=D977,$A$2:$A$911*1.001),1),"")</f>
        <v/>
      </c>
      <c r="H977" s="22" t="str">
        <f aca="false" t="array" ref="H977:H977">IFERROR(SMALL(IF($D$2:$D1886=D977,$A$2:$A$911*1.0001),2),"")</f>
        <v/>
      </c>
      <c r="I977" s="22" t="str">
        <f aca="false" t="array" ref="I977:I977">IFERROR(SMALL(IF($D$2:$D1886=D977,$A$2:$A$911*1.00001),3),"")</f>
        <v/>
      </c>
      <c r="J977" s="22" t="str">
        <f aca="false" t="array" ref="J977:J977">IFERROR(SMALL(IF($D$2:$D1886=D977,$A$2:$A$911*1.000001),4),"")</f>
        <v/>
      </c>
      <c r="K977" s="31" t="str">
        <f aca="false">IF(A977&lt;&gt;"", IF(COUNT(G977:J977)=4, SUM(G977:J977), "No"), "")</f>
        <v>No</v>
      </c>
      <c r="L977" s="31" t="str">
        <f aca="false">IF(A977&lt;&gt;"", IF(COUNT(G977:I977)=3, SUM(G977:I977), "No"), "")</f>
        <v>No</v>
      </c>
      <c r="M977" s="31" t="str">
        <f aca="false">IF(A977&lt;&gt;"", IF(COUNT(G977:H977)=2, SUM(G977:H977), "No"), "")</f>
        <v>No</v>
      </c>
      <c r="N977" s="31" t="str">
        <f aca="false">Table1[[#This Row],[Club]]&amp;":"&amp;Table1[[#Headers],[Male]]</f>
        <v>:Male</v>
      </c>
    </row>
    <row r="978" customFormat="false" ht="15" hidden="false" customHeight="false" outlineLevel="0" collapsed="false">
      <c r="A978" s="22" t="n">
        <v>977</v>
      </c>
      <c r="B978" s="22" t="str">
        <f aca="false">IFERROR(VLOOKUP($A$1&amp;":"&amp;A978,'Finish order'!C:K,6,FALSE()),"")</f>
        <v/>
      </c>
      <c r="C978" s="22" t="str">
        <f aca="false">IFERROR(VLOOKUP(A$1&amp;":"&amp;A978,'Finish order'!$C:$K,9,FALSE()),"")</f>
        <v/>
      </c>
      <c r="D978" s="22" t="str">
        <f aca="false">IFERROR(VLOOKUP(A$1&amp;":"&amp;A978,'Finish order'!$C:$K,7,FALSE()),"")</f>
        <v/>
      </c>
      <c r="E978" s="30" t="str">
        <f aca="false">IFERROR(VLOOKUP($A$1&amp;":"&amp;A978,'Finish order'!C:K,5,FALSE()),"")</f>
        <v/>
      </c>
      <c r="F978" s="22" t="str">
        <f aca="false">IFERROR(VLOOKUP($A$1&amp;":"&amp;A978,'Finish order'!C:K,4,FALSE()),"")</f>
        <v/>
      </c>
      <c r="G978" s="22" t="str">
        <f aca="false" t="array" ref="G978:G978">IFERROR(SMALL(IF($D$2:$D1887=D978,$A$2:$A$911*1.001),1),"")</f>
        <v/>
      </c>
      <c r="H978" s="22" t="str">
        <f aca="false" t="array" ref="H978:H978">IFERROR(SMALL(IF($D$2:$D1887=D978,$A$2:$A$911*1.0001),2),"")</f>
        <v/>
      </c>
      <c r="I978" s="22" t="str">
        <f aca="false" t="array" ref="I978:I978">IFERROR(SMALL(IF($D$2:$D1887=D978,$A$2:$A$911*1.00001),3),"")</f>
        <v/>
      </c>
      <c r="J978" s="22" t="str">
        <f aca="false" t="array" ref="J978:J978">IFERROR(SMALL(IF($D$2:$D1887=D978,$A$2:$A$911*1.000001),4),"")</f>
        <v/>
      </c>
      <c r="K978" s="31" t="str">
        <f aca="false">IF(A978&lt;&gt;"", IF(COUNT(G978:J978)=4, SUM(G978:J978), "No"), "")</f>
        <v>No</v>
      </c>
      <c r="L978" s="31" t="str">
        <f aca="false">IF(A978&lt;&gt;"", IF(COUNT(G978:I978)=3, SUM(G978:I978), "No"), "")</f>
        <v>No</v>
      </c>
      <c r="M978" s="31" t="str">
        <f aca="false">IF(A978&lt;&gt;"", IF(COUNT(G978:H978)=2, SUM(G978:H978), "No"), "")</f>
        <v>No</v>
      </c>
      <c r="N978" s="31" t="str">
        <f aca="false">Table1[[#This Row],[Club]]&amp;":"&amp;Table1[[#Headers],[Male]]</f>
        <v>:Male</v>
      </c>
    </row>
    <row r="979" customFormat="false" ht="15" hidden="false" customHeight="false" outlineLevel="0" collapsed="false">
      <c r="A979" s="22" t="n">
        <v>978</v>
      </c>
      <c r="B979" s="22" t="str">
        <f aca="false">IFERROR(VLOOKUP($A$1&amp;":"&amp;A979,'Finish order'!C:K,6,FALSE()),"")</f>
        <v/>
      </c>
      <c r="C979" s="22" t="str">
        <f aca="false">IFERROR(VLOOKUP(A$1&amp;":"&amp;A979,'Finish order'!$C:$K,9,FALSE()),"")</f>
        <v/>
      </c>
      <c r="D979" s="22" t="str">
        <f aca="false">IFERROR(VLOOKUP(A$1&amp;":"&amp;A979,'Finish order'!$C:$K,7,FALSE()),"")</f>
        <v/>
      </c>
      <c r="E979" s="30" t="str">
        <f aca="false">IFERROR(VLOOKUP($A$1&amp;":"&amp;A979,'Finish order'!C:K,5,FALSE()),"")</f>
        <v/>
      </c>
      <c r="F979" s="22" t="str">
        <f aca="false">IFERROR(VLOOKUP($A$1&amp;":"&amp;A979,'Finish order'!C:K,4,FALSE()),"")</f>
        <v/>
      </c>
      <c r="G979" s="22" t="str">
        <f aca="false" t="array" ref="G979:G979">IFERROR(SMALL(IF($D$2:$D1888=D979,$A$2:$A$911*1.001),1),"")</f>
        <v/>
      </c>
      <c r="H979" s="22" t="str">
        <f aca="false" t="array" ref="H979:H979">IFERROR(SMALL(IF($D$2:$D1888=D979,$A$2:$A$911*1.0001),2),"")</f>
        <v/>
      </c>
      <c r="I979" s="22" t="str">
        <f aca="false" t="array" ref="I979:I979">IFERROR(SMALL(IF($D$2:$D1888=D979,$A$2:$A$911*1.00001),3),"")</f>
        <v/>
      </c>
      <c r="J979" s="22" t="str">
        <f aca="false" t="array" ref="J979:J979">IFERROR(SMALL(IF($D$2:$D1888=D979,$A$2:$A$911*1.000001),4),"")</f>
        <v/>
      </c>
      <c r="K979" s="31" t="str">
        <f aca="false">IF(A979&lt;&gt;"", IF(COUNT(G979:J979)=4, SUM(G979:J979), "No"), "")</f>
        <v>No</v>
      </c>
      <c r="L979" s="31" t="str">
        <f aca="false">IF(A979&lt;&gt;"", IF(COUNT(G979:I979)=3, SUM(G979:I979), "No"), "")</f>
        <v>No</v>
      </c>
      <c r="M979" s="31" t="str">
        <f aca="false">IF(A979&lt;&gt;"", IF(COUNT(G979:H979)=2, SUM(G979:H979), "No"), "")</f>
        <v>No</v>
      </c>
      <c r="N979" s="31" t="str">
        <f aca="false">Table1[[#This Row],[Club]]&amp;":"&amp;Table1[[#Headers],[Male]]</f>
        <v>:Male</v>
      </c>
    </row>
    <row r="980" customFormat="false" ht="15" hidden="false" customHeight="false" outlineLevel="0" collapsed="false">
      <c r="A980" s="22" t="n">
        <v>979</v>
      </c>
      <c r="B980" s="22" t="str">
        <f aca="false">IFERROR(VLOOKUP($A$1&amp;":"&amp;A980,'Finish order'!C:K,6,FALSE()),"")</f>
        <v/>
      </c>
      <c r="C980" s="22" t="str">
        <f aca="false">IFERROR(VLOOKUP(A$1&amp;":"&amp;A980,'Finish order'!$C:$K,9,FALSE()),"")</f>
        <v/>
      </c>
      <c r="D980" s="22" t="str">
        <f aca="false">IFERROR(VLOOKUP(A$1&amp;":"&amp;A980,'Finish order'!$C:$K,7,FALSE()),"")</f>
        <v/>
      </c>
      <c r="E980" s="30" t="str">
        <f aca="false">IFERROR(VLOOKUP($A$1&amp;":"&amp;A980,'Finish order'!C:K,5,FALSE()),"")</f>
        <v/>
      </c>
      <c r="F980" s="22" t="str">
        <f aca="false">IFERROR(VLOOKUP($A$1&amp;":"&amp;A980,'Finish order'!C:K,4,FALSE()),"")</f>
        <v/>
      </c>
      <c r="G980" s="22" t="str">
        <f aca="false" t="array" ref="G980:G980">IFERROR(SMALL(IF($D$2:$D1889=D980,$A$2:$A$911*1.001),1),"")</f>
        <v/>
      </c>
      <c r="H980" s="22" t="str">
        <f aca="false" t="array" ref="H980:H980">IFERROR(SMALL(IF($D$2:$D1889=D980,$A$2:$A$911*1.0001),2),"")</f>
        <v/>
      </c>
      <c r="I980" s="22" t="str">
        <f aca="false" t="array" ref="I980:I980">IFERROR(SMALL(IF($D$2:$D1889=D980,$A$2:$A$911*1.00001),3),"")</f>
        <v/>
      </c>
      <c r="J980" s="22" t="str">
        <f aca="false" t="array" ref="J980:J980">IFERROR(SMALL(IF($D$2:$D1889=D980,$A$2:$A$911*1.000001),4),"")</f>
        <v/>
      </c>
      <c r="K980" s="31" t="str">
        <f aca="false">IF(A980&lt;&gt;"", IF(COUNT(G980:J980)=4, SUM(G980:J980), "No"), "")</f>
        <v>No</v>
      </c>
      <c r="L980" s="31" t="str">
        <f aca="false">IF(A980&lt;&gt;"", IF(COUNT(G980:I980)=3, SUM(G980:I980), "No"), "")</f>
        <v>No</v>
      </c>
      <c r="M980" s="31" t="str">
        <f aca="false">IF(A980&lt;&gt;"", IF(COUNT(G980:H980)=2, SUM(G980:H980), "No"), "")</f>
        <v>No</v>
      </c>
      <c r="N980" s="31" t="str">
        <f aca="false">Table1[[#This Row],[Club]]&amp;":"&amp;Table1[[#Headers],[Male]]</f>
        <v>:Male</v>
      </c>
    </row>
    <row r="981" customFormat="false" ht="15" hidden="false" customHeight="false" outlineLevel="0" collapsed="false">
      <c r="A981" s="22" t="n">
        <v>980</v>
      </c>
      <c r="B981" s="22" t="str">
        <f aca="false">IFERROR(VLOOKUP($A$1&amp;":"&amp;A981,'Finish order'!C:K,6,FALSE()),"")</f>
        <v/>
      </c>
      <c r="C981" s="22" t="str">
        <f aca="false">IFERROR(VLOOKUP(A$1&amp;":"&amp;A981,'Finish order'!$C:$K,9,FALSE()),"")</f>
        <v/>
      </c>
      <c r="D981" s="22" t="str">
        <f aca="false">IFERROR(VLOOKUP(A$1&amp;":"&amp;A981,'Finish order'!$C:$K,7,FALSE()),"")</f>
        <v/>
      </c>
      <c r="E981" s="30" t="str">
        <f aca="false">IFERROR(VLOOKUP($A$1&amp;":"&amp;A981,'Finish order'!C:K,5,FALSE()),"")</f>
        <v/>
      </c>
      <c r="F981" s="22" t="str">
        <f aca="false">IFERROR(VLOOKUP($A$1&amp;":"&amp;A981,'Finish order'!C:K,4,FALSE()),"")</f>
        <v/>
      </c>
      <c r="G981" s="22" t="str">
        <f aca="false" t="array" ref="G981:G981">IFERROR(SMALL(IF($D$2:$D1890=D981,$A$2:$A$911*1.001),1),"")</f>
        <v/>
      </c>
      <c r="H981" s="22" t="str">
        <f aca="false" t="array" ref="H981:H981">IFERROR(SMALL(IF($D$2:$D1890=D981,$A$2:$A$911*1.0001),2),"")</f>
        <v/>
      </c>
      <c r="I981" s="22" t="str">
        <f aca="false" t="array" ref="I981:I981">IFERROR(SMALL(IF($D$2:$D1890=D981,$A$2:$A$911*1.00001),3),"")</f>
        <v/>
      </c>
      <c r="J981" s="22" t="str">
        <f aca="false" t="array" ref="J981:J981">IFERROR(SMALL(IF($D$2:$D1890=D981,$A$2:$A$911*1.000001),4),"")</f>
        <v/>
      </c>
      <c r="K981" s="31" t="str">
        <f aca="false">IF(A981&lt;&gt;"", IF(COUNT(G981:J981)=4, SUM(G981:J981), "No"), "")</f>
        <v>No</v>
      </c>
      <c r="L981" s="31" t="str">
        <f aca="false">IF(A981&lt;&gt;"", IF(COUNT(G981:I981)=3, SUM(G981:I981), "No"), "")</f>
        <v>No</v>
      </c>
      <c r="M981" s="31" t="str">
        <f aca="false">IF(A981&lt;&gt;"", IF(COUNT(G981:H981)=2, SUM(G981:H981), "No"), "")</f>
        <v>No</v>
      </c>
      <c r="N981" s="31" t="str">
        <f aca="false">Table1[[#This Row],[Club]]&amp;":"&amp;Table1[[#Headers],[Male]]</f>
        <v>:Male</v>
      </c>
    </row>
    <row r="982" customFormat="false" ht="15" hidden="false" customHeight="false" outlineLevel="0" collapsed="false">
      <c r="A982" s="22" t="n">
        <v>981</v>
      </c>
      <c r="B982" s="22" t="str">
        <f aca="false">IFERROR(VLOOKUP($A$1&amp;":"&amp;A982,'Finish order'!C:K,6,FALSE()),"")</f>
        <v/>
      </c>
      <c r="C982" s="22" t="str">
        <f aca="false">IFERROR(VLOOKUP(A$1&amp;":"&amp;A982,'Finish order'!$C:$K,9,FALSE()),"")</f>
        <v/>
      </c>
      <c r="D982" s="22" t="str">
        <f aca="false">IFERROR(VLOOKUP(A$1&amp;":"&amp;A982,'Finish order'!$C:$K,7,FALSE()),"")</f>
        <v/>
      </c>
      <c r="E982" s="30" t="str">
        <f aca="false">IFERROR(VLOOKUP($A$1&amp;":"&amp;A982,'Finish order'!C:K,5,FALSE()),"")</f>
        <v/>
      </c>
      <c r="F982" s="22" t="str">
        <f aca="false">IFERROR(VLOOKUP($A$1&amp;":"&amp;A982,'Finish order'!C:K,4,FALSE()),"")</f>
        <v/>
      </c>
      <c r="G982" s="22" t="str">
        <f aca="false" t="array" ref="G982:G982">IFERROR(SMALL(IF($D$2:$D1891=D982,$A$2:$A$911*1.001),1),"")</f>
        <v/>
      </c>
      <c r="H982" s="22" t="str">
        <f aca="false" t="array" ref="H982:H982">IFERROR(SMALL(IF($D$2:$D1891=D982,$A$2:$A$911*1.0001),2),"")</f>
        <v/>
      </c>
      <c r="I982" s="22" t="str">
        <f aca="false" t="array" ref="I982:I982">IFERROR(SMALL(IF($D$2:$D1891=D982,$A$2:$A$911*1.00001),3),"")</f>
        <v/>
      </c>
      <c r="J982" s="22" t="str">
        <f aca="false" t="array" ref="J982:J982">IFERROR(SMALL(IF($D$2:$D1891=D982,$A$2:$A$911*1.000001),4),"")</f>
        <v/>
      </c>
      <c r="K982" s="31" t="str">
        <f aca="false">IF(A982&lt;&gt;"", IF(COUNT(G982:J982)=4, SUM(G982:J982), "No"), "")</f>
        <v>No</v>
      </c>
      <c r="L982" s="31" t="str">
        <f aca="false">IF(A982&lt;&gt;"", IF(COUNT(G982:I982)=3, SUM(G982:I982), "No"), "")</f>
        <v>No</v>
      </c>
      <c r="M982" s="31" t="str">
        <f aca="false">IF(A982&lt;&gt;"", IF(COUNT(G982:H982)=2, SUM(G982:H982), "No"), "")</f>
        <v>No</v>
      </c>
      <c r="N982" s="31" t="str">
        <f aca="false">Table1[[#This Row],[Club]]&amp;":"&amp;Table1[[#Headers],[Male]]</f>
        <v>:Male</v>
      </c>
    </row>
    <row r="983" customFormat="false" ht="15" hidden="false" customHeight="false" outlineLevel="0" collapsed="false">
      <c r="A983" s="22" t="n">
        <v>982</v>
      </c>
      <c r="B983" s="22" t="str">
        <f aca="false">IFERROR(VLOOKUP($A$1&amp;":"&amp;A983,'Finish order'!C:K,6,FALSE()),"")</f>
        <v/>
      </c>
      <c r="C983" s="22" t="str">
        <f aca="false">IFERROR(VLOOKUP(A$1&amp;":"&amp;A983,'Finish order'!$C:$K,9,FALSE()),"")</f>
        <v/>
      </c>
      <c r="D983" s="22" t="str">
        <f aca="false">IFERROR(VLOOKUP(A$1&amp;":"&amp;A983,'Finish order'!$C:$K,7,FALSE()),"")</f>
        <v/>
      </c>
      <c r="E983" s="30" t="str">
        <f aca="false">IFERROR(VLOOKUP($A$1&amp;":"&amp;A983,'Finish order'!C:K,5,FALSE()),"")</f>
        <v/>
      </c>
      <c r="F983" s="22" t="str">
        <f aca="false">IFERROR(VLOOKUP($A$1&amp;":"&amp;A983,'Finish order'!C:K,4,FALSE()),"")</f>
        <v/>
      </c>
      <c r="G983" s="22" t="str">
        <f aca="false" t="array" ref="G983:G983">IFERROR(SMALL(IF($D$2:$D1892=D983,$A$2:$A$911*1.001),1),"")</f>
        <v/>
      </c>
      <c r="H983" s="22" t="str">
        <f aca="false" t="array" ref="H983:H983">IFERROR(SMALL(IF($D$2:$D1892=D983,$A$2:$A$911*1.0001),2),"")</f>
        <v/>
      </c>
      <c r="I983" s="22" t="str">
        <f aca="false" t="array" ref="I983:I983">IFERROR(SMALL(IF($D$2:$D1892=D983,$A$2:$A$911*1.00001),3),"")</f>
        <v/>
      </c>
      <c r="J983" s="22" t="str">
        <f aca="false" t="array" ref="J983:J983">IFERROR(SMALL(IF($D$2:$D1892=D983,$A$2:$A$911*1.000001),4),"")</f>
        <v/>
      </c>
      <c r="K983" s="31" t="str">
        <f aca="false">IF(A983&lt;&gt;"", IF(COUNT(G983:J983)=4, SUM(G983:J983), "No"), "")</f>
        <v>No</v>
      </c>
      <c r="L983" s="31" t="str">
        <f aca="false">IF(A983&lt;&gt;"", IF(COUNT(G983:I983)=3, SUM(G983:I983), "No"), "")</f>
        <v>No</v>
      </c>
      <c r="M983" s="31" t="str">
        <f aca="false">IF(A983&lt;&gt;"", IF(COUNT(G983:H983)=2, SUM(G983:H983), "No"), "")</f>
        <v>No</v>
      </c>
      <c r="N983" s="31" t="str">
        <f aca="false">Table1[[#This Row],[Club]]&amp;":"&amp;Table1[[#Headers],[Male]]</f>
        <v>:Male</v>
      </c>
    </row>
    <row r="984" customFormat="false" ht="15" hidden="false" customHeight="false" outlineLevel="0" collapsed="false">
      <c r="A984" s="22" t="n">
        <v>983</v>
      </c>
      <c r="B984" s="22" t="str">
        <f aca="false">IFERROR(VLOOKUP($A$1&amp;":"&amp;A984,'Finish order'!C:K,6,FALSE()),"")</f>
        <v/>
      </c>
      <c r="C984" s="22" t="str">
        <f aca="false">IFERROR(VLOOKUP(A$1&amp;":"&amp;A984,'Finish order'!$C:$K,9,FALSE()),"")</f>
        <v/>
      </c>
      <c r="D984" s="22" t="str">
        <f aca="false">IFERROR(VLOOKUP(A$1&amp;":"&amp;A984,'Finish order'!$C:$K,7,FALSE()),"")</f>
        <v/>
      </c>
      <c r="E984" s="30" t="str">
        <f aca="false">IFERROR(VLOOKUP($A$1&amp;":"&amp;A984,'Finish order'!C:K,5,FALSE()),"")</f>
        <v/>
      </c>
      <c r="F984" s="22" t="str">
        <f aca="false">IFERROR(VLOOKUP($A$1&amp;":"&amp;A984,'Finish order'!C:K,4,FALSE()),"")</f>
        <v/>
      </c>
      <c r="G984" s="22" t="str">
        <f aca="false" t="array" ref="G984:G984">IFERROR(SMALL(IF($D$2:$D1893=D984,$A$2:$A$911*1.001),1),"")</f>
        <v/>
      </c>
      <c r="H984" s="22" t="str">
        <f aca="false" t="array" ref="H984:H984">IFERROR(SMALL(IF($D$2:$D1893=D984,$A$2:$A$911*1.0001),2),"")</f>
        <v/>
      </c>
      <c r="I984" s="22" t="str">
        <f aca="false" t="array" ref="I984:I984">IFERROR(SMALL(IF($D$2:$D1893=D984,$A$2:$A$911*1.00001),3),"")</f>
        <v/>
      </c>
      <c r="J984" s="22" t="str">
        <f aca="false" t="array" ref="J984:J984">IFERROR(SMALL(IF($D$2:$D1893=D984,$A$2:$A$911*1.000001),4),"")</f>
        <v/>
      </c>
      <c r="K984" s="31" t="str">
        <f aca="false">IF(A984&lt;&gt;"", IF(COUNT(G984:J984)=4, SUM(G984:J984), "No"), "")</f>
        <v>No</v>
      </c>
      <c r="L984" s="31" t="str">
        <f aca="false">IF(A984&lt;&gt;"", IF(COUNT(G984:I984)=3, SUM(G984:I984), "No"), "")</f>
        <v>No</v>
      </c>
      <c r="M984" s="31" t="str">
        <f aca="false">IF(A984&lt;&gt;"", IF(COUNT(G984:H984)=2, SUM(G984:H984), "No"), "")</f>
        <v>No</v>
      </c>
      <c r="N984" s="31" t="str">
        <f aca="false">Table1[[#This Row],[Club]]&amp;":"&amp;Table1[[#Headers],[Male]]</f>
        <v>:Male</v>
      </c>
    </row>
    <row r="985" customFormat="false" ht="15" hidden="false" customHeight="false" outlineLevel="0" collapsed="false">
      <c r="A985" s="22" t="n">
        <v>984</v>
      </c>
      <c r="B985" s="22" t="str">
        <f aca="false">IFERROR(VLOOKUP($A$1&amp;":"&amp;A985,'Finish order'!C:K,6,FALSE()),"")</f>
        <v/>
      </c>
      <c r="C985" s="22" t="str">
        <f aca="false">IFERROR(VLOOKUP(A$1&amp;":"&amp;A985,'Finish order'!$C:$K,9,FALSE()),"")</f>
        <v/>
      </c>
      <c r="D985" s="22" t="str">
        <f aca="false">IFERROR(VLOOKUP(A$1&amp;":"&amp;A985,'Finish order'!$C:$K,7,FALSE()),"")</f>
        <v/>
      </c>
      <c r="E985" s="30" t="str">
        <f aca="false">IFERROR(VLOOKUP($A$1&amp;":"&amp;A985,'Finish order'!C:K,5,FALSE()),"")</f>
        <v/>
      </c>
      <c r="F985" s="22" t="str">
        <f aca="false">IFERROR(VLOOKUP($A$1&amp;":"&amp;A985,'Finish order'!C:K,4,FALSE()),"")</f>
        <v/>
      </c>
      <c r="G985" s="22" t="str">
        <f aca="false" t="array" ref="G985:G985">IFERROR(SMALL(IF($D$2:$D1894=D985,$A$2:$A$911*1.001),1),"")</f>
        <v/>
      </c>
      <c r="H985" s="22" t="str">
        <f aca="false" t="array" ref="H985:H985">IFERROR(SMALL(IF($D$2:$D1894=D985,$A$2:$A$911*1.0001),2),"")</f>
        <v/>
      </c>
      <c r="I985" s="22" t="str">
        <f aca="false" t="array" ref="I985:I985">IFERROR(SMALL(IF($D$2:$D1894=D985,$A$2:$A$911*1.00001),3),"")</f>
        <v/>
      </c>
      <c r="J985" s="22" t="str">
        <f aca="false" t="array" ref="J985:J985">IFERROR(SMALL(IF($D$2:$D1894=D985,$A$2:$A$911*1.000001),4),"")</f>
        <v/>
      </c>
      <c r="K985" s="31" t="str">
        <f aca="false">IF(A985&lt;&gt;"", IF(COUNT(G985:J985)=4, SUM(G985:J985), "No"), "")</f>
        <v>No</v>
      </c>
      <c r="L985" s="31" t="str">
        <f aca="false">IF(A985&lt;&gt;"", IF(COUNT(G985:I985)=3, SUM(G985:I985), "No"), "")</f>
        <v>No</v>
      </c>
      <c r="M985" s="31" t="str">
        <f aca="false">IF(A985&lt;&gt;"", IF(COUNT(G985:H985)=2, SUM(G985:H985), "No"), "")</f>
        <v>No</v>
      </c>
      <c r="N985" s="31" t="str">
        <f aca="false">Table1[[#This Row],[Club]]&amp;":"&amp;Table1[[#Headers],[Male]]</f>
        <v>:Male</v>
      </c>
    </row>
    <row r="986" customFormat="false" ht="15" hidden="false" customHeight="false" outlineLevel="0" collapsed="false">
      <c r="A986" s="22" t="n">
        <v>985</v>
      </c>
      <c r="B986" s="22" t="str">
        <f aca="false">IFERROR(VLOOKUP($A$1&amp;":"&amp;A986,'Finish order'!C:K,6,FALSE()),"")</f>
        <v/>
      </c>
      <c r="C986" s="22" t="str">
        <f aca="false">IFERROR(VLOOKUP(A$1&amp;":"&amp;A986,'Finish order'!$C:$K,9,FALSE()),"")</f>
        <v/>
      </c>
      <c r="D986" s="22" t="str">
        <f aca="false">IFERROR(VLOOKUP(A$1&amp;":"&amp;A986,'Finish order'!$C:$K,7,FALSE()),"")</f>
        <v/>
      </c>
      <c r="E986" s="30" t="str">
        <f aca="false">IFERROR(VLOOKUP($A$1&amp;":"&amp;A986,'Finish order'!C:K,5,FALSE()),"")</f>
        <v/>
      </c>
      <c r="F986" s="22" t="str">
        <f aca="false">IFERROR(VLOOKUP($A$1&amp;":"&amp;A986,'Finish order'!C:K,4,FALSE()),"")</f>
        <v/>
      </c>
      <c r="G986" s="22" t="str">
        <f aca="false" t="array" ref="G986:G986">IFERROR(SMALL(IF($D$2:$D1895=D986,$A$2:$A$911*1.001),1),"")</f>
        <v/>
      </c>
      <c r="H986" s="22" t="str">
        <f aca="false" t="array" ref="H986:H986">IFERROR(SMALL(IF($D$2:$D1895=D986,$A$2:$A$911*1.0001),2),"")</f>
        <v/>
      </c>
      <c r="I986" s="22" t="str">
        <f aca="false" t="array" ref="I986:I986">IFERROR(SMALL(IF($D$2:$D1895=D986,$A$2:$A$911*1.00001),3),"")</f>
        <v/>
      </c>
      <c r="J986" s="22" t="str">
        <f aca="false" t="array" ref="J986:J986">IFERROR(SMALL(IF($D$2:$D1895=D986,$A$2:$A$911*1.000001),4),"")</f>
        <v/>
      </c>
      <c r="K986" s="31" t="str">
        <f aca="false">IF(A986&lt;&gt;"", IF(COUNT(G986:J986)=4, SUM(G986:J986), "No"), "")</f>
        <v>No</v>
      </c>
      <c r="L986" s="31" t="str">
        <f aca="false">IF(A986&lt;&gt;"", IF(COUNT(G986:I986)=3, SUM(G986:I986), "No"), "")</f>
        <v>No</v>
      </c>
      <c r="M986" s="31" t="str">
        <f aca="false">IF(A986&lt;&gt;"", IF(COUNT(G986:H986)=2, SUM(G986:H986), "No"), "")</f>
        <v>No</v>
      </c>
      <c r="N986" s="31" t="str">
        <f aca="false">Table1[[#This Row],[Club]]&amp;":"&amp;Table1[[#Headers],[Male]]</f>
        <v>:Male</v>
      </c>
    </row>
    <row r="987" customFormat="false" ht="15" hidden="false" customHeight="false" outlineLevel="0" collapsed="false">
      <c r="A987" s="22" t="n">
        <v>986</v>
      </c>
      <c r="B987" s="22" t="str">
        <f aca="false">IFERROR(VLOOKUP($A$1&amp;":"&amp;A987,'Finish order'!C:K,6,FALSE()),"")</f>
        <v/>
      </c>
      <c r="C987" s="22" t="str">
        <f aca="false">IFERROR(VLOOKUP(A$1&amp;":"&amp;A987,'Finish order'!$C:$K,9,FALSE()),"")</f>
        <v/>
      </c>
      <c r="D987" s="22" t="str">
        <f aca="false">IFERROR(VLOOKUP(A$1&amp;":"&amp;A987,'Finish order'!$C:$K,7,FALSE()),"")</f>
        <v/>
      </c>
      <c r="E987" s="30" t="str">
        <f aca="false">IFERROR(VLOOKUP($A$1&amp;":"&amp;A987,'Finish order'!C:K,5,FALSE()),"")</f>
        <v/>
      </c>
      <c r="F987" s="22" t="str">
        <f aca="false">IFERROR(VLOOKUP($A$1&amp;":"&amp;A987,'Finish order'!C:K,4,FALSE()),"")</f>
        <v/>
      </c>
      <c r="G987" s="22" t="str">
        <f aca="false" t="array" ref="G987:G987">IFERROR(SMALL(IF($D$2:$D1896=D987,$A$2:$A$911*1.001),1),"")</f>
        <v/>
      </c>
      <c r="H987" s="22" t="str">
        <f aca="false" t="array" ref="H987:H987">IFERROR(SMALL(IF($D$2:$D1896=D987,$A$2:$A$911*1.0001),2),"")</f>
        <v/>
      </c>
      <c r="I987" s="22" t="str">
        <f aca="false" t="array" ref="I987:I987">IFERROR(SMALL(IF($D$2:$D1896=D987,$A$2:$A$911*1.00001),3),"")</f>
        <v/>
      </c>
      <c r="J987" s="22" t="str">
        <f aca="false" t="array" ref="J987:J987">IFERROR(SMALL(IF($D$2:$D1896=D987,$A$2:$A$911*1.000001),4),"")</f>
        <v/>
      </c>
      <c r="K987" s="31" t="str">
        <f aca="false">IF(A987&lt;&gt;"", IF(COUNT(G987:J987)=4, SUM(G987:J987), "No"), "")</f>
        <v>No</v>
      </c>
      <c r="L987" s="31" t="str">
        <f aca="false">IF(A987&lt;&gt;"", IF(COUNT(G987:I987)=3, SUM(G987:I987), "No"), "")</f>
        <v>No</v>
      </c>
      <c r="M987" s="31" t="str">
        <f aca="false">IF(A987&lt;&gt;"", IF(COUNT(G987:H987)=2, SUM(G987:H987), "No"), "")</f>
        <v>No</v>
      </c>
      <c r="N987" s="31" t="str">
        <f aca="false">Table1[[#This Row],[Club]]&amp;":"&amp;Table1[[#Headers],[Male]]</f>
        <v>:Male</v>
      </c>
    </row>
    <row r="988" customFormat="false" ht="15" hidden="false" customHeight="false" outlineLevel="0" collapsed="false">
      <c r="A988" s="22" t="n">
        <v>987</v>
      </c>
      <c r="B988" s="22" t="str">
        <f aca="false">IFERROR(VLOOKUP($A$1&amp;":"&amp;A988,'Finish order'!C:K,6,FALSE()),"")</f>
        <v/>
      </c>
      <c r="C988" s="22" t="str">
        <f aca="false">IFERROR(VLOOKUP(A$1&amp;":"&amp;A988,'Finish order'!$C:$K,9,FALSE()),"")</f>
        <v/>
      </c>
      <c r="D988" s="22" t="str">
        <f aca="false">IFERROR(VLOOKUP(A$1&amp;":"&amp;A988,'Finish order'!$C:$K,7,FALSE()),"")</f>
        <v/>
      </c>
      <c r="E988" s="30" t="str">
        <f aca="false">IFERROR(VLOOKUP($A$1&amp;":"&amp;A988,'Finish order'!C:K,5,FALSE()),"")</f>
        <v/>
      </c>
      <c r="F988" s="22" t="str">
        <f aca="false">IFERROR(VLOOKUP($A$1&amp;":"&amp;A988,'Finish order'!C:K,4,FALSE()),"")</f>
        <v/>
      </c>
      <c r="G988" s="22" t="str">
        <f aca="false" t="array" ref="G988:G988">IFERROR(SMALL(IF($D$2:$D1897=D988,$A$2:$A$911*1.001),1),"")</f>
        <v/>
      </c>
      <c r="H988" s="22" t="str">
        <f aca="false" t="array" ref="H988:H988">IFERROR(SMALL(IF($D$2:$D1897=D988,$A$2:$A$911*1.0001),2),"")</f>
        <v/>
      </c>
      <c r="I988" s="22" t="str">
        <f aca="false" t="array" ref="I988:I988">IFERROR(SMALL(IF($D$2:$D1897=D988,$A$2:$A$911*1.00001),3),"")</f>
        <v/>
      </c>
      <c r="J988" s="22" t="str">
        <f aca="false" t="array" ref="J988:J988">IFERROR(SMALL(IF($D$2:$D1897=D988,$A$2:$A$911*1.000001),4),"")</f>
        <v/>
      </c>
      <c r="K988" s="31" t="str">
        <f aca="false">IF(A988&lt;&gt;"", IF(COUNT(G988:J988)=4, SUM(G988:J988), "No"), "")</f>
        <v>No</v>
      </c>
      <c r="L988" s="31" t="str">
        <f aca="false">IF(A988&lt;&gt;"", IF(COUNT(G988:I988)=3, SUM(G988:I988), "No"), "")</f>
        <v>No</v>
      </c>
      <c r="M988" s="31" t="str">
        <f aca="false">IF(A988&lt;&gt;"", IF(COUNT(G988:H988)=2, SUM(G988:H988), "No"), "")</f>
        <v>No</v>
      </c>
      <c r="N988" s="31" t="str">
        <f aca="false">Table1[[#This Row],[Club]]&amp;":"&amp;Table1[[#Headers],[Male]]</f>
        <v>:Male</v>
      </c>
    </row>
    <row r="989" customFormat="false" ht="15" hidden="false" customHeight="false" outlineLevel="0" collapsed="false">
      <c r="A989" s="22" t="n">
        <v>988</v>
      </c>
      <c r="B989" s="22" t="str">
        <f aca="false">IFERROR(VLOOKUP($A$1&amp;":"&amp;A989,'Finish order'!C:K,6,FALSE()),"")</f>
        <v/>
      </c>
      <c r="C989" s="22" t="str">
        <f aca="false">IFERROR(VLOOKUP(A$1&amp;":"&amp;A989,'Finish order'!$C:$K,9,FALSE()),"")</f>
        <v/>
      </c>
      <c r="D989" s="22" t="str">
        <f aca="false">IFERROR(VLOOKUP(A$1&amp;":"&amp;A989,'Finish order'!$C:$K,7,FALSE()),"")</f>
        <v/>
      </c>
      <c r="E989" s="30" t="str">
        <f aca="false">IFERROR(VLOOKUP($A$1&amp;":"&amp;A989,'Finish order'!C:K,5,FALSE()),"")</f>
        <v/>
      </c>
      <c r="F989" s="22" t="str">
        <f aca="false">IFERROR(VLOOKUP($A$1&amp;":"&amp;A989,'Finish order'!C:K,4,FALSE()),"")</f>
        <v/>
      </c>
      <c r="G989" s="22" t="str">
        <f aca="false" t="array" ref="G989:G989">IFERROR(SMALL(IF($D$2:$D1898=D989,$A$2:$A$911*1.001),1),"")</f>
        <v/>
      </c>
      <c r="H989" s="22" t="str">
        <f aca="false" t="array" ref="H989:H989">IFERROR(SMALL(IF($D$2:$D1898=D989,$A$2:$A$911*1.0001),2),"")</f>
        <v/>
      </c>
      <c r="I989" s="22" t="str">
        <f aca="false" t="array" ref="I989:I989">IFERROR(SMALL(IF($D$2:$D1898=D989,$A$2:$A$911*1.00001),3),"")</f>
        <v/>
      </c>
      <c r="J989" s="22" t="str">
        <f aca="false" t="array" ref="J989:J989">IFERROR(SMALL(IF($D$2:$D1898=D989,$A$2:$A$911*1.000001),4),"")</f>
        <v/>
      </c>
      <c r="K989" s="31" t="str">
        <f aca="false">IF(A989&lt;&gt;"", IF(COUNT(G989:J989)=4, SUM(G989:J989), "No"), "")</f>
        <v>No</v>
      </c>
      <c r="L989" s="31" t="str">
        <f aca="false">IF(A989&lt;&gt;"", IF(COUNT(G989:I989)=3, SUM(G989:I989), "No"), "")</f>
        <v>No</v>
      </c>
      <c r="M989" s="31" t="str">
        <f aca="false">IF(A989&lt;&gt;"", IF(COUNT(G989:H989)=2, SUM(G989:H989), "No"), "")</f>
        <v>No</v>
      </c>
      <c r="N989" s="31" t="str">
        <f aca="false">Table1[[#This Row],[Club]]&amp;":"&amp;Table1[[#Headers],[Male]]</f>
        <v>:Male</v>
      </c>
    </row>
    <row r="990" customFormat="false" ht="15" hidden="false" customHeight="false" outlineLevel="0" collapsed="false">
      <c r="A990" s="22" t="n">
        <v>989</v>
      </c>
      <c r="B990" s="22" t="str">
        <f aca="false">IFERROR(VLOOKUP($A$1&amp;":"&amp;A990,'Finish order'!C:K,6,FALSE()),"")</f>
        <v/>
      </c>
      <c r="C990" s="22" t="str">
        <f aca="false">IFERROR(VLOOKUP(A$1&amp;":"&amp;A990,'Finish order'!$C:$K,9,FALSE()),"")</f>
        <v/>
      </c>
      <c r="D990" s="22" t="str">
        <f aca="false">IFERROR(VLOOKUP(A$1&amp;":"&amp;A990,'Finish order'!$C:$K,7,FALSE()),"")</f>
        <v/>
      </c>
      <c r="E990" s="30" t="str">
        <f aca="false">IFERROR(VLOOKUP($A$1&amp;":"&amp;A990,'Finish order'!C:K,5,FALSE()),"")</f>
        <v/>
      </c>
      <c r="F990" s="22" t="str">
        <f aca="false">IFERROR(VLOOKUP($A$1&amp;":"&amp;A990,'Finish order'!C:K,4,FALSE()),"")</f>
        <v/>
      </c>
      <c r="G990" s="22" t="str">
        <f aca="false" t="array" ref="G990:G990">IFERROR(SMALL(IF($D$2:$D1899=D990,$A$2:$A$911*1.001),1),"")</f>
        <v/>
      </c>
      <c r="H990" s="22" t="str">
        <f aca="false" t="array" ref="H990:H990">IFERROR(SMALL(IF($D$2:$D1899=D990,$A$2:$A$911*1.0001),2),"")</f>
        <v/>
      </c>
      <c r="I990" s="22" t="str">
        <f aca="false" t="array" ref="I990:I990">IFERROR(SMALL(IF($D$2:$D1899=D990,$A$2:$A$911*1.00001),3),"")</f>
        <v/>
      </c>
      <c r="J990" s="22" t="str">
        <f aca="false" t="array" ref="J990:J990">IFERROR(SMALL(IF($D$2:$D1899=D990,$A$2:$A$911*1.000001),4),"")</f>
        <v/>
      </c>
      <c r="K990" s="31" t="str">
        <f aca="false">IF(A990&lt;&gt;"", IF(COUNT(G990:J990)=4, SUM(G990:J990), "No"), "")</f>
        <v>No</v>
      </c>
      <c r="L990" s="31" t="str">
        <f aca="false">IF(A990&lt;&gt;"", IF(COUNT(G990:I990)=3, SUM(G990:I990), "No"), "")</f>
        <v>No</v>
      </c>
      <c r="M990" s="31" t="str">
        <f aca="false">IF(A990&lt;&gt;"", IF(COUNT(G990:H990)=2, SUM(G990:H990), "No"), "")</f>
        <v>No</v>
      </c>
      <c r="N990" s="31" t="str">
        <f aca="false">Table1[[#This Row],[Club]]&amp;":"&amp;Table1[[#Headers],[Male]]</f>
        <v>:Male</v>
      </c>
    </row>
    <row r="991" customFormat="false" ht="15" hidden="false" customHeight="false" outlineLevel="0" collapsed="false">
      <c r="A991" s="22" t="n">
        <v>990</v>
      </c>
      <c r="B991" s="22" t="str">
        <f aca="false">IFERROR(VLOOKUP($A$1&amp;":"&amp;A991,'Finish order'!C:K,6,FALSE()),"")</f>
        <v/>
      </c>
      <c r="C991" s="22" t="str">
        <f aca="false">IFERROR(VLOOKUP(A$1&amp;":"&amp;A991,'Finish order'!$C:$K,9,FALSE()),"")</f>
        <v/>
      </c>
      <c r="D991" s="22" t="str">
        <f aca="false">IFERROR(VLOOKUP(A$1&amp;":"&amp;A991,'Finish order'!$C:$K,7,FALSE()),"")</f>
        <v/>
      </c>
      <c r="E991" s="30" t="str">
        <f aca="false">IFERROR(VLOOKUP($A$1&amp;":"&amp;A991,'Finish order'!C:K,5,FALSE()),"")</f>
        <v/>
      </c>
      <c r="F991" s="22" t="str">
        <f aca="false">IFERROR(VLOOKUP($A$1&amp;":"&amp;A991,'Finish order'!C:K,4,FALSE()),"")</f>
        <v/>
      </c>
      <c r="G991" s="22" t="str">
        <f aca="false" t="array" ref="G991:G991">IFERROR(SMALL(IF($D$2:$D1900=D991,$A$2:$A$911*1.001),1),"")</f>
        <v/>
      </c>
      <c r="H991" s="22" t="str">
        <f aca="false" t="array" ref="H991:H991">IFERROR(SMALL(IF($D$2:$D1900=D991,$A$2:$A$911*1.0001),2),"")</f>
        <v/>
      </c>
      <c r="I991" s="22" t="str">
        <f aca="false" t="array" ref="I991:I991">IFERROR(SMALL(IF($D$2:$D1900=D991,$A$2:$A$911*1.00001),3),"")</f>
        <v/>
      </c>
      <c r="J991" s="22" t="str">
        <f aca="false" t="array" ref="J991:J991">IFERROR(SMALL(IF($D$2:$D1900=D991,$A$2:$A$911*1.000001),4),"")</f>
        <v/>
      </c>
      <c r="K991" s="31" t="str">
        <f aca="false">IF(A991&lt;&gt;"", IF(COUNT(G991:J991)=4, SUM(G991:J991), "No"), "")</f>
        <v>No</v>
      </c>
      <c r="L991" s="31" t="str">
        <f aca="false">IF(A991&lt;&gt;"", IF(COUNT(G991:I991)=3, SUM(G991:I991), "No"), "")</f>
        <v>No</v>
      </c>
      <c r="M991" s="31" t="str">
        <f aca="false">IF(A991&lt;&gt;"", IF(COUNT(G991:H991)=2, SUM(G991:H991), "No"), "")</f>
        <v>No</v>
      </c>
      <c r="N991" s="31" t="str">
        <f aca="false">Table1[[#This Row],[Club]]&amp;":"&amp;Table1[[#Headers],[Male]]</f>
        <v>:Male</v>
      </c>
    </row>
    <row r="992" customFormat="false" ht="15" hidden="false" customHeight="false" outlineLevel="0" collapsed="false">
      <c r="A992" s="22" t="n">
        <v>991</v>
      </c>
      <c r="B992" s="22" t="str">
        <f aca="false">IFERROR(VLOOKUP($A$1&amp;":"&amp;A992,'Finish order'!C:K,6,FALSE()),"")</f>
        <v/>
      </c>
      <c r="C992" s="22" t="str">
        <f aca="false">IFERROR(VLOOKUP(A$1&amp;":"&amp;A992,'Finish order'!$C:$K,9,FALSE()),"")</f>
        <v/>
      </c>
      <c r="D992" s="22" t="str">
        <f aca="false">IFERROR(VLOOKUP(A$1&amp;":"&amp;A992,'Finish order'!$C:$K,7,FALSE()),"")</f>
        <v/>
      </c>
      <c r="E992" s="30" t="str">
        <f aca="false">IFERROR(VLOOKUP($A$1&amp;":"&amp;A992,'Finish order'!C:K,5,FALSE()),"")</f>
        <v/>
      </c>
      <c r="F992" s="22" t="str">
        <f aca="false">IFERROR(VLOOKUP($A$1&amp;":"&amp;A992,'Finish order'!C:K,4,FALSE()),"")</f>
        <v/>
      </c>
      <c r="G992" s="22" t="str">
        <f aca="false" t="array" ref="G992:G992">IFERROR(SMALL(IF($D$2:$D1901=D992,$A$2:$A$911*1.001),1),"")</f>
        <v/>
      </c>
      <c r="H992" s="22" t="str">
        <f aca="false" t="array" ref="H992:H992">IFERROR(SMALL(IF($D$2:$D1901=D992,$A$2:$A$911*1.0001),2),"")</f>
        <v/>
      </c>
      <c r="I992" s="22" t="str">
        <f aca="false" t="array" ref="I992:I992">IFERROR(SMALL(IF($D$2:$D1901=D992,$A$2:$A$911*1.00001),3),"")</f>
        <v/>
      </c>
      <c r="J992" s="22" t="str">
        <f aca="false" t="array" ref="J992:J992">IFERROR(SMALL(IF($D$2:$D1901=D992,$A$2:$A$911*1.000001),4),"")</f>
        <v/>
      </c>
      <c r="K992" s="31" t="str">
        <f aca="false">IF(A992&lt;&gt;"", IF(COUNT(G992:J992)=4, SUM(G992:J992), "No"), "")</f>
        <v>No</v>
      </c>
      <c r="L992" s="31" t="str">
        <f aca="false">IF(A992&lt;&gt;"", IF(COUNT(G992:I992)=3, SUM(G992:I992), "No"), "")</f>
        <v>No</v>
      </c>
      <c r="M992" s="31" t="str">
        <f aca="false">IF(A992&lt;&gt;"", IF(COUNT(G992:H992)=2, SUM(G992:H992), "No"), "")</f>
        <v>No</v>
      </c>
      <c r="N992" s="31" t="str">
        <f aca="false">Table1[[#This Row],[Club]]&amp;":"&amp;Table1[[#Headers],[Male]]</f>
        <v>:Male</v>
      </c>
    </row>
    <row r="993" customFormat="false" ht="15" hidden="false" customHeight="false" outlineLevel="0" collapsed="false">
      <c r="A993" s="22" t="n">
        <v>992</v>
      </c>
      <c r="B993" s="22" t="str">
        <f aca="false">IFERROR(VLOOKUP($A$1&amp;":"&amp;A993,'Finish order'!C:K,6,FALSE()),"")</f>
        <v/>
      </c>
      <c r="C993" s="22" t="str">
        <f aca="false">IFERROR(VLOOKUP(A$1&amp;":"&amp;A993,'Finish order'!$C:$K,9,FALSE()),"")</f>
        <v/>
      </c>
      <c r="D993" s="22" t="str">
        <f aca="false">IFERROR(VLOOKUP(A$1&amp;":"&amp;A993,'Finish order'!$C:$K,7,FALSE()),"")</f>
        <v/>
      </c>
      <c r="E993" s="30" t="str">
        <f aca="false">IFERROR(VLOOKUP($A$1&amp;":"&amp;A993,'Finish order'!C:K,5,FALSE()),"")</f>
        <v/>
      </c>
      <c r="F993" s="22" t="str">
        <f aca="false">IFERROR(VLOOKUP($A$1&amp;":"&amp;A993,'Finish order'!C:K,4,FALSE()),"")</f>
        <v/>
      </c>
      <c r="G993" s="22" t="str">
        <f aca="false" t="array" ref="G993:G993">IFERROR(SMALL(IF($D$2:$D1902=D993,$A$2:$A$911*1.001),1),"")</f>
        <v/>
      </c>
      <c r="H993" s="22" t="str">
        <f aca="false" t="array" ref="H993:H993">IFERROR(SMALL(IF($D$2:$D1902=D993,$A$2:$A$911*1.0001),2),"")</f>
        <v/>
      </c>
      <c r="I993" s="22" t="str">
        <f aca="false" t="array" ref="I993:I993">IFERROR(SMALL(IF($D$2:$D1902=D993,$A$2:$A$911*1.00001),3),"")</f>
        <v/>
      </c>
      <c r="J993" s="22" t="str">
        <f aca="false" t="array" ref="J993:J993">IFERROR(SMALL(IF($D$2:$D1902=D993,$A$2:$A$911*1.000001),4),"")</f>
        <v/>
      </c>
      <c r="K993" s="31" t="str">
        <f aca="false">IF(A993&lt;&gt;"", IF(COUNT(G993:J993)=4, SUM(G993:J993), "No"), "")</f>
        <v>No</v>
      </c>
      <c r="L993" s="31" t="str">
        <f aca="false">IF(A993&lt;&gt;"", IF(COUNT(G993:I993)=3, SUM(G993:I993), "No"), "")</f>
        <v>No</v>
      </c>
      <c r="M993" s="31" t="str">
        <f aca="false">IF(A993&lt;&gt;"", IF(COUNT(G993:H993)=2, SUM(G993:H993), "No"), "")</f>
        <v>No</v>
      </c>
      <c r="N993" s="31" t="str">
        <f aca="false">Table1[[#This Row],[Club]]&amp;":"&amp;Table1[[#Headers],[Male]]</f>
        <v>:Male</v>
      </c>
    </row>
    <row r="994" customFormat="false" ht="15" hidden="false" customHeight="false" outlineLevel="0" collapsed="false">
      <c r="A994" s="22" t="n">
        <v>993</v>
      </c>
      <c r="B994" s="22" t="str">
        <f aca="false">IFERROR(VLOOKUP($A$1&amp;":"&amp;A994,'Finish order'!C:K,6,FALSE()),"")</f>
        <v/>
      </c>
      <c r="C994" s="22" t="str">
        <f aca="false">IFERROR(VLOOKUP(A$1&amp;":"&amp;A994,'Finish order'!$C:$K,9,FALSE()),"")</f>
        <v/>
      </c>
      <c r="D994" s="22" t="str">
        <f aca="false">IFERROR(VLOOKUP(A$1&amp;":"&amp;A994,'Finish order'!$C:$K,7,FALSE()),"")</f>
        <v/>
      </c>
      <c r="E994" s="30" t="str">
        <f aca="false">IFERROR(VLOOKUP($A$1&amp;":"&amp;A994,'Finish order'!C:K,5,FALSE()),"")</f>
        <v/>
      </c>
      <c r="F994" s="22" t="str">
        <f aca="false">IFERROR(VLOOKUP($A$1&amp;":"&amp;A994,'Finish order'!C:K,4,FALSE()),"")</f>
        <v/>
      </c>
      <c r="G994" s="22" t="str">
        <f aca="false" t="array" ref="G994:G994">IFERROR(SMALL(IF($D$2:$D1903=D994,$A$2:$A$911*1.001),1),"")</f>
        <v/>
      </c>
      <c r="H994" s="22" t="str">
        <f aca="false" t="array" ref="H994:H994">IFERROR(SMALL(IF($D$2:$D1903=D994,$A$2:$A$911*1.0001),2),"")</f>
        <v/>
      </c>
      <c r="I994" s="22" t="str">
        <f aca="false" t="array" ref="I994:I994">IFERROR(SMALL(IF($D$2:$D1903=D994,$A$2:$A$911*1.00001),3),"")</f>
        <v/>
      </c>
      <c r="J994" s="22" t="str">
        <f aca="false" t="array" ref="J994:J994">IFERROR(SMALL(IF($D$2:$D1903=D994,$A$2:$A$911*1.000001),4),"")</f>
        <v/>
      </c>
      <c r="K994" s="31" t="str">
        <f aca="false">IF(A994&lt;&gt;"", IF(COUNT(G994:J994)=4, SUM(G994:J994), "No"), "")</f>
        <v>No</v>
      </c>
      <c r="L994" s="31" t="str">
        <f aca="false">IF(A994&lt;&gt;"", IF(COUNT(G994:I994)=3, SUM(G994:I994), "No"), "")</f>
        <v>No</v>
      </c>
      <c r="M994" s="31" t="str">
        <f aca="false">IF(A994&lt;&gt;"", IF(COUNT(G994:H994)=2, SUM(G994:H994), "No"), "")</f>
        <v>No</v>
      </c>
      <c r="N994" s="31" t="str">
        <f aca="false">Table1[[#This Row],[Club]]&amp;":"&amp;Table1[[#Headers],[Male]]</f>
        <v>:Male</v>
      </c>
    </row>
    <row r="995" customFormat="false" ht="15" hidden="false" customHeight="false" outlineLevel="0" collapsed="false">
      <c r="A995" s="22" t="n">
        <v>994</v>
      </c>
      <c r="B995" s="22" t="str">
        <f aca="false">IFERROR(VLOOKUP($A$1&amp;":"&amp;A995,'Finish order'!C:K,6,FALSE()),"")</f>
        <v/>
      </c>
      <c r="C995" s="22" t="str">
        <f aca="false">IFERROR(VLOOKUP(A$1&amp;":"&amp;A995,'Finish order'!$C:$K,9,FALSE()),"")</f>
        <v/>
      </c>
      <c r="D995" s="22" t="str">
        <f aca="false">IFERROR(VLOOKUP(A$1&amp;":"&amp;A995,'Finish order'!$C:$K,7,FALSE()),"")</f>
        <v/>
      </c>
      <c r="E995" s="30" t="str">
        <f aca="false">IFERROR(VLOOKUP($A$1&amp;":"&amp;A995,'Finish order'!C:K,5,FALSE()),"")</f>
        <v/>
      </c>
      <c r="F995" s="22" t="str">
        <f aca="false">IFERROR(VLOOKUP($A$1&amp;":"&amp;A995,'Finish order'!C:K,4,FALSE()),"")</f>
        <v/>
      </c>
      <c r="G995" s="22" t="str">
        <f aca="false" t="array" ref="G995:G995">IFERROR(SMALL(IF($D$2:$D1904=D995,$A$2:$A$911*1.001),1),"")</f>
        <v/>
      </c>
      <c r="H995" s="22" t="str">
        <f aca="false" t="array" ref="H995:H995">IFERROR(SMALL(IF($D$2:$D1904=D995,$A$2:$A$911*1.0001),2),"")</f>
        <v/>
      </c>
      <c r="I995" s="22" t="str">
        <f aca="false" t="array" ref="I995:I995">IFERROR(SMALL(IF($D$2:$D1904=D995,$A$2:$A$911*1.00001),3),"")</f>
        <v/>
      </c>
      <c r="J995" s="22" t="str">
        <f aca="false" t="array" ref="J995:J995">IFERROR(SMALL(IF($D$2:$D1904=D995,$A$2:$A$911*1.000001),4),"")</f>
        <v/>
      </c>
      <c r="K995" s="31" t="str">
        <f aca="false">IF(A995&lt;&gt;"", IF(COUNT(G995:J995)=4, SUM(G995:J995), "No"), "")</f>
        <v>No</v>
      </c>
      <c r="L995" s="31" t="str">
        <f aca="false">IF(A995&lt;&gt;"", IF(COUNT(G995:I995)=3, SUM(G995:I995), "No"), "")</f>
        <v>No</v>
      </c>
      <c r="M995" s="31" t="str">
        <f aca="false">IF(A995&lt;&gt;"", IF(COUNT(G995:H995)=2, SUM(G995:H995), "No"), "")</f>
        <v>No</v>
      </c>
      <c r="N995" s="31" t="str">
        <f aca="false">Table1[[#This Row],[Club]]&amp;":"&amp;Table1[[#Headers],[Male]]</f>
        <v>:Male</v>
      </c>
    </row>
    <row r="996" customFormat="false" ht="15" hidden="false" customHeight="false" outlineLevel="0" collapsed="false">
      <c r="A996" s="22" t="n">
        <v>995</v>
      </c>
      <c r="B996" s="22" t="str">
        <f aca="false">IFERROR(VLOOKUP($A$1&amp;":"&amp;A996,'Finish order'!C:K,6,FALSE()),"")</f>
        <v/>
      </c>
      <c r="C996" s="22" t="str">
        <f aca="false">IFERROR(VLOOKUP(A$1&amp;":"&amp;A996,'Finish order'!$C:$K,9,FALSE()),"")</f>
        <v/>
      </c>
      <c r="D996" s="22" t="str">
        <f aca="false">IFERROR(VLOOKUP(A$1&amp;":"&amp;A996,'Finish order'!$C:$K,7,FALSE()),"")</f>
        <v/>
      </c>
      <c r="E996" s="30" t="str">
        <f aca="false">IFERROR(VLOOKUP($A$1&amp;":"&amp;A996,'Finish order'!C:K,5,FALSE()),"")</f>
        <v/>
      </c>
      <c r="F996" s="22" t="str">
        <f aca="false">IFERROR(VLOOKUP($A$1&amp;":"&amp;A996,'Finish order'!C:K,4,FALSE()),"")</f>
        <v/>
      </c>
      <c r="G996" s="22" t="str">
        <f aca="false" t="array" ref="G996:G996">IFERROR(SMALL(IF($D$2:$D1905=D996,$A$2:$A$911*1.001),1),"")</f>
        <v/>
      </c>
      <c r="H996" s="22" t="str">
        <f aca="false" t="array" ref="H996:H996">IFERROR(SMALL(IF($D$2:$D1905=D996,$A$2:$A$911*1.0001),2),"")</f>
        <v/>
      </c>
      <c r="I996" s="22" t="str">
        <f aca="false" t="array" ref="I996:I996">IFERROR(SMALL(IF($D$2:$D1905=D996,$A$2:$A$911*1.00001),3),"")</f>
        <v/>
      </c>
      <c r="J996" s="22" t="str">
        <f aca="false" t="array" ref="J996:J996">IFERROR(SMALL(IF($D$2:$D1905=D996,$A$2:$A$911*1.000001),4),"")</f>
        <v/>
      </c>
      <c r="K996" s="31" t="str">
        <f aca="false">IF(A996&lt;&gt;"", IF(COUNT(G996:J996)=4, SUM(G996:J996), "No"), "")</f>
        <v>No</v>
      </c>
      <c r="L996" s="31" t="str">
        <f aca="false">IF(A996&lt;&gt;"", IF(COUNT(G996:I996)=3, SUM(G996:I996), "No"), "")</f>
        <v>No</v>
      </c>
      <c r="M996" s="31" t="str">
        <f aca="false">IF(A996&lt;&gt;"", IF(COUNT(G996:H996)=2, SUM(G996:H996), "No"), "")</f>
        <v>No</v>
      </c>
      <c r="N996" s="31" t="str">
        <f aca="false">Table1[[#This Row],[Club]]&amp;":"&amp;Table1[[#Headers],[Male]]</f>
        <v>:Male</v>
      </c>
    </row>
    <row r="997" customFormat="false" ht="15" hidden="false" customHeight="false" outlineLevel="0" collapsed="false">
      <c r="A997" s="22" t="n">
        <v>996</v>
      </c>
      <c r="B997" s="22" t="str">
        <f aca="false">IFERROR(VLOOKUP($A$1&amp;":"&amp;A997,'Finish order'!C:K,6,FALSE()),"")</f>
        <v/>
      </c>
      <c r="C997" s="22" t="str">
        <f aca="false">IFERROR(VLOOKUP(A$1&amp;":"&amp;A997,'Finish order'!$C:$K,9,FALSE()),"")</f>
        <v/>
      </c>
      <c r="D997" s="22" t="str">
        <f aca="false">IFERROR(VLOOKUP(A$1&amp;":"&amp;A997,'Finish order'!$C:$K,7,FALSE()),"")</f>
        <v/>
      </c>
      <c r="E997" s="30" t="str">
        <f aca="false">IFERROR(VLOOKUP($A$1&amp;":"&amp;A997,'Finish order'!C:K,5,FALSE()),"")</f>
        <v/>
      </c>
      <c r="F997" s="22" t="str">
        <f aca="false">IFERROR(VLOOKUP($A$1&amp;":"&amp;A997,'Finish order'!C:K,4,FALSE()),"")</f>
        <v/>
      </c>
      <c r="G997" s="22" t="str">
        <f aca="false" t="array" ref="G997:G997">IFERROR(SMALL(IF($D$2:$D1906=D997,$A$2:$A$911*1.001),1),"")</f>
        <v/>
      </c>
      <c r="H997" s="22" t="str">
        <f aca="false" t="array" ref="H997:H997">IFERROR(SMALL(IF($D$2:$D1906=D997,$A$2:$A$911*1.0001),2),"")</f>
        <v/>
      </c>
      <c r="I997" s="22" t="str">
        <f aca="false" t="array" ref="I997:I997">IFERROR(SMALL(IF($D$2:$D1906=D997,$A$2:$A$911*1.00001),3),"")</f>
        <v/>
      </c>
      <c r="J997" s="22" t="str">
        <f aca="false" t="array" ref="J997:J997">IFERROR(SMALL(IF($D$2:$D1906=D997,$A$2:$A$911*1.000001),4),"")</f>
        <v/>
      </c>
      <c r="K997" s="31" t="str">
        <f aca="false">IF(A997&lt;&gt;"", IF(COUNT(G997:J997)=4, SUM(G997:J997), "No"), "")</f>
        <v>No</v>
      </c>
      <c r="L997" s="31" t="str">
        <f aca="false">IF(A997&lt;&gt;"", IF(COUNT(G997:I997)=3, SUM(G997:I997), "No"), "")</f>
        <v>No</v>
      </c>
      <c r="M997" s="31" t="str">
        <f aca="false">IF(A997&lt;&gt;"", IF(COUNT(G997:H997)=2, SUM(G997:H997), "No"), "")</f>
        <v>No</v>
      </c>
      <c r="N997" s="31" t="str">
        <f aca="false">Table1[[#This Row],[Club]]&amp;":"&amp;Table1[[#Headers],[Male]]</f>
        <v>:Male</v>
      </c>
    </row>
    <row r="998" customFormat="false" ht="15" hidden="false" customHeight="false" outlineLevel="0" collapsed="false">
      <c r="A998" s="22" t="n">
        <v>997</v>
      </c>
      <c r="B998" s="22" t="str">
        <f aca="false">IFERROR(VLOOKUP($A$1&amp;":"&amp;A998,'Finish order'!C:K,6,FALSE()),"")</f>
        <v/>
      </c>
      <c r="C998" s="22" t="str">
        <f aca="false">IFERROR(VLOOKUP(A$1&amp;":"&amp;A998,'Finish order'!$C:$K,9,FALSE()),"")</f>
        <v/>
      </c>
      <c r="D998" s="22" t="str">
        <f aca="false">IFERROR(VLOOKUP(A$1&amp;":"&amp;A998,'Finish order'!$C:$K,7,FALSE()),"")</f>
        <v/>
      </c>
      <c r="E998" s="30" t="str">
        <f aca="false">IFERROR(VLOOKUP($A$1&amp;":"&amp;A998,'Finish order'!C:K,5,FALSE()),"")</f>
        <v/>
      </c>
      <c r="F998" s="22" t="str">
        <f aca="false">IFERROR(VLOOKUP($A$1&amp;":"&amp;A998,'Finish order'!C:K,4,FALSE()),"")</f>
        <v/>
      </c>
      <c r="G998" s="22" t="str">
        <f aca="false" t="array" ref="G998:G998">IFERROR(SMALL(IF($D$2:$D1907=D998,$A$2:$A$911*1.001),1),"")</f>
        <v/>
      </c>
      <c r="H998" s="22" t="str">
        <f aca="false" t="array" ref="H998:H998">IFERROR(SMALL(IF($D$2:$D1907=D998,$A$2:$A$911*1.0001),2),"")</f>
        <v/>
      </c>
      <c r="I998" s="22" t="str">
        <f aca="false" t="array" ref="I998:I998">IFERROR(SMALL(IF($D$2:$D1907=D998,$A$2:$A$911*1.00001),3),"")</f>
        <v/>
      </c>
      <c r="J998" s="22" t="str">
        <f aca="false" t="array" ref="J998:J998">IFERROR(SMALL(IF($D$2:$D1907=D998,$A$2:$A$911*1.000001),4),"")</f>
        <v/>
      </c>
      <c r="K998" s="31" t="str">
        <f aca="false">IF(A998&lt;&gt;"", IF(COUNT(G998:J998)=4, SUM(G998:J998), "No"), "")</f>
        <v>No</v>
      </c>
      <c r="L998" s="31" t="str">
        <f aca="false">IF(A998&lt;&gt;"", IF(COUNT(G998:I998)=3, SUM(G998:I998), "No"), "")</f>
        <v>No</v>
      </c>
      <c r="M998" s="31" t="str">
        <f aca="false">IF(A998&lt;&gt;"", IF(COUNT(G998:H998)=2, SUM(G998:H998), "No"), "")</f>
        <v>No</v>
      </c>
      <c r="N998" s="31" t="str">
        <f aca="false">Table1[[#This Row],[Club]]&amp;":"&amp;Table1[[#Headers],[Male]]</f>
        <v>:Male</v>
      </c>
    </row>
    <row r="999" customFormat="false" ht="15" hidden="false" customHeight="false" outlineLevel="0" collapsed="false">
      <c r="A999" s="22" t="n">
        <v>998</v>
      </c>
      <c r="B999" s="22" t="str">
        <f aca="false">IFERROR(VLOOKUP($A$1&amp;":"&amp;A999,'Finish order'!C:K,6,FALSE()),"")</f>
        <v/>
      </c>
      <c r="C999" s="22" t="str">
        <f aca="false">IFERROR(VLOOKUP(A$1&amp;":"&amp;A999,'Finish order'!$C:$K,9,FALSE()),"")</f>
        <v/>
      </c>
      <c r="D999" s="22" t="str">
        <f aca="false">IFERROR(VLOOKUP(A$1&amp;":"&amp;A999,'Finish order'!$C:$K,7,FALSE()),"")</f>
        <v/>
      </c>
      <c r="E999" s="30" t="str">
        <f aca="false">IFERROR(VLOOKUP($A$1&amp;":"&amp;A999,'Finish order'!C:K,5,FALSE()),"")</f>
        <v/>
      </c>
      <c r="F999" s="22" t="str">
        <f aca="false">IFERROR(VLOOKUP($A$1&amp;":"&amp;A999,'Finish order'!C:K,4,FALSE()),"")</f>
        <v/>
      </c>
      <c r="G999" s="22" t="str">
        <f aca="false" t="array" ref="G999:G999">IFERROR(SMALL(IF($D$2:$D1908=D999,$A$2:$A$911*1.001),1),"")</f>
        <v/>
      </c>
      <c r="H999" s="22" t="str">
        <f aca="false" t="array" ref="H999:H999">IFERROR(SMALL(IF($D$2:$D1908=D999,$A$2:$A$911*1.0001),2),"")</f>
        <v/>
      </c>
      <c r="I999" s="22" t="str">
        <f aca="false" t="array" ref="I999:I999">IFERROR(SMALL(IF($D$2:$D1908=D999,$A$2:$A$911*1.00001),3),"")</f>
        <v/>
      </c>
      <c r="J999" s="22" t="str">
        <f aca="false" t="array" ref="J999:J999">IFERROR(SMALL(IF($D$2:$D1908=D999,$A$2:$A$911*1.000001),4),"")</f>
        <v/>
      </c>
      <c r="K999" s="31" t="str">
        <f aca="false">IF(A999&lt;&gt;"", IF(COUNT(G999:J999)=4, SUM(G999:J999), "No"), "")</f>
        <v>No</v>
      </c>
      <c r="L999" s="31" t="str">
        <f aca="false">IF(A999&lt;&gt;"", IF(COUNT(G999:I999)=3, SUM(G999:I999), "No"), "")</f>
        <v>No</v>
      </c>
      <c r="M999" s="31" t="str">
        <f aca="false">IF(A999&lt;&gt;"", IF(COUNT(G999:H999)=2, SUM(G999:H999), "No"), "")</f>
        <v>No</v>
      </c>
      <c r="N999" s="31" t="str">
        <f aca="false">Table1[[#This Row],[Club]]&amp;":"&amp;Table1[[#Headers],[Male]]</f>
        <v>:Male</v>
      </c>
    </row>
    <row r="1000" customFormat="false" ht="15" hidden="false" customHeight="false" outlineLevel="0" collapsed="false">
      <c r="A1000" s="22" t="n">
        <v>999</v>
      </c>
      <c r="B1000" s="22" t="str">
        <f aca="false">IFERROR(VLOOKUP($A$1&amp;":"&amp;A1000,'Finish order'!C:K,6,FALSE()),"")</f>
        <v/>
      </c>
      <c r="C1000" s="22" t="str">
        <f aca="false">IFERROR(VLOOKUP(A$1&amp;":"&amp;A1000,'Finish order'!$C:$K,9,FALSE()),"")</f>
        <v/>
      </c>
      <c r="D1000" s="22" t="str">
        <f aca="false">IFERROR(VLOOKUP(A$1&amp;":"&amp;A1000,'Finish order'!$C:$K,7,FALSE()),"")</f>
        <v/>
      </c>
      <c r="E1000" s="30" t="str">
        <f aca="false">IFERROR(VLOOKUP($A$1&amp;":"&amp;A1000,'Finish order'!C:K,5,FALSE()),"")</f>
        <v/>
      </c>
      <c r="F1000" s="22" t="str">
        <f aca="false">IFERROR(VLOOKUP($A$1&amp;":"&amp;A1000,'Finish order'!C:K,4,FALSE()),"")</f>
        <v/>
      </c>
      <c r="G1000" s="22" t="str">
        <f aca="false" t="array" ref="G1000:G1000">IFERROR(SMALL(IF($D$2:$D1909=D1000,$A$2:$A$911*1.001),1),"")</f>
        <v/>
      </c>
      <c r="H1000" s="22" t="str">
        <f aca="false" t="array" ref="H1000:H1000">IFERROR(SMALL(IF($D$2:$D1909=D1000,$A$2:$A$911*1.0001),2),"")</f>
        <v/>
      </c>
      <c r="I1000" s="22" t="str">
        <f aca="false" t="array" ref="I1000:I1000">IFERROR(SMALL(IF($D$2:$D1909=D1000,$A$2:$A$911*1.00001),3),"")</f>
        <v/>
      </c>
      <c r="J1000" s="22" t="str">
        <f aca="false" t="array" ref="J1000:J1000">IFERROR(SMALL(IF($D$2:$D1909=D1000,$A$2:$A$911*1.000001),4),"")</f>
        <v/>
      </c>
      <c r="K1000" s="31" t="str">
        <f aca="false">IF(A1000&lt;&gt;"", IF(COUNT(G1000:J1000)=4, SUM(G1000:J1000), "No"), "")</f>
        <v>No</v>
      </c>
      <c r="L1000" s="31" t="str">
        <f aca="false">IF(A1000&lt;&gt;"", IF(COUNT(G1000:I1000)=3, SUM(G1000:I1000), "No"), "")</f>
        <v>No</v>
      </c>
      <c r="M1000" s="31" t="str">
        <f aca="false">IF(A1000&lt;&gt;"", IF(COUNT(G1000:H1000)=2, SUM(G1000:H1000), "No"), "")</f>
        <v>No</v>
      </c>
      <c r="N1000" s="31" t="str">
        <f aca="false">Table1[[#This Row],[Club]]&amp;":"&amp;Table1[[#Headers],[Male]]</f>
        <v>:Male</v>
      </c>
    </row>
    <row r="1001" customFormat="false" ht="15" hidden="false" customHeight="false" outlineLevel="0" collapsed="false">
      <c r="A1001" s="22" t="n">
        <v>1000</v>
      </c>
      <c r="B1001" s="22" t="str">
        <f aca="false">IFERROR(VLOOKUP($A$1&amp;":"&amp;A1001,'Finish order'!C:K,6,FALSE()),"")</f>
        <v/>
      </c>
      <c r="C1001" s="22" t="str">
        <f aca="false">IFERROR(VLOOKUP(A$1&amp;":"&amp;A1001,'Finish order'!$C:$K,9,FALSE()),"")</f>
        <v/>
      </c>
      <c r="D1001" s="22" t="str">
        <f aca="false">IFERROR(VLOOKUP(A$1&amp;":"&amp;A1001,'Finish order'!$C:$K,7,FALSE()),"")</f>
        <v/>
      </c>
      <c r="E1001" s="30" t="str">
        <f aca="false">IFERROR(VLOOKUP($A$1&amp;":"&amp;A1001,'Finish order'!C:K,5,FALSE()),"")</f>
        <v/>
      </c>
      <c r="F1001" s="22" t="str">
        <f aca="false">IFERROR(VLOOKUP($A$1&amp;":"&amp;A1001,'Finish order'!C:K,4,FALSE()),"")</f>
        <v/>
      </c>
      <c r="G1001" s="22" t="str">
        <f aca="false" t="array" ref="G1001:G1001">IFERROR(SMALL(IF($D$2:$D1910=D1001,$A$2:$A$911*1.001),1),"")</f>
        <v/>
      </c>
      <c r="H1001" s="22" t="str">
        <f aca="false" t="array" ref="H1001:H1001">IFERROR(SMALL(IF($D$2:$D1910=D1001,$A$2:$A$911*1.0001),2),"")</f>
        <v/>
      </c>
      <c r="I1001" s="22" t="str">
        <f aca="false" t="array" ref="I1001:I1001">IFERROR(SMALL(IF($D$2:$D1910=D1001,$A$2:$A$911*1.00001),3),"")</f>
        <v/>
      </c>
      <c r="J1001" s="22" t="str">
        <f aca="false" t="array" ref="J1001:J1001">IFERROR(SMALL(IF($D$2:$D1910=D1001,$A$2:$A$911*1.000001),4),"")</f>
        <v/>
      </c>
      <c r="K1001" s="31" t="str">
        <f aca="false">IF(A1001&lt;&gt;"", IF(COUNT(G1001:J1001)=4, SUM(G1001:J1001), "No"), "")</f>
        <v>No</v>
      </c>
      <c r="L1001" s="31" t="str">
        <f aca="false">IF(A1001&lt;&gt;"", IF(COUNT(G1001:I1001)=3, SUM(G1001:I1001), "No"), "")</f>
        <v>No</v>
      </c>
      <c r="M1001" s="31" t="str">
        <f aca="false">IF(A1001&lt;&gt;"", IF(COUNT(G1001:H1001)=2, SUM(G1001:H1001), "No"), "")</f>
        <v>No</v>
      </c>
      <c r="N1001" s="31" t="str">
        <f aca="false">Table1[[#This Row],[Club]]&amp;":"&amp;Table1[[#Headers],[Male]]</f>
        <v>:Male</v>
      </c>
    </row>
    <row r="1002" customFormat="false" ht="15" hidden="false" customHeight="false" outlineLevel="0" collapsed="false">
      <c r="A1002" s="22" t="n">
        <v>1001</v>
      </c>
      <c r="B1002" s="22" t="str">
        <f aca="false">IFERROR(VLOOKUP($A$1&amp;":"&amp;A1002,'Finish order'!C:K,6,FALSE()),"")</f>
        <v/>
      </c>
      <c r="C1002" s="22" t="str">
        <f aca="false">IFERROR(VLOOKUP(A$1&amp;":"&amp;A1002,'Finish order'!$C:$K,9,FALSE()),"")</f>
        <v/>
      </c>
      <c r="D1002" s="22" t="str">
        <f aca="false">IFERROR(VLOOKUP(A$1&amp;":"&amp;A1002,'Finish order'!$C:$K,7,FALSE()),"")</f>
        <v/>
      </c>
      <c r="E1002" s="30" t="str">
        <f aca="false">IFERROR(VLOOKUP($A$1&amp;":"&amp;A1002,'Finish order'!C:K,5,FALSE()),"")</f>
        <v/>
      </c>
      <c r="F1002" s="22" t="str">
        <f aca="false">IFERROR(VLOOKUP($A$1&amp;":"&amp;A1002,'Finish order'!C:K,4,FALSE()),"")</f>
        <v/>
      </c>
      <c r="G1002" s="22" t="str">
        <f aca="false" t="array" ref="G1002:G1002">IFERROR(SMALL(IF($D$2:$D1911=D1002,$A$2:$A$911*1.001),1),"")</f>
        <v/>
      </c>
      <c r="H1002" s="22" t="str">
        <f aca="false" t="array" ref="H1002:H1002">IFERROR(SMALL(IF($D$2:$D1911=D1002,$A$2:$A$911*1.0001),2),"")</f>
        <v/>
      </c>
      <c r="I1002" s="22" t="str">
        <f aca="false" t="array" ref="I1002:I1002">IFERROR(SMALL(IF($D$2:$D1911=D1002,$A$2:$A$911*1.00001),3),"")</f>
        <v/>
      </c>
      <c r="J1002" s="22" t="str">
        <f aca="false" t="array" ref="J1002:J1002">IFERROR(SMALL(IF($D$2:$D1911=D1002,$A$2:$A$911*1.000001),4),"")</f>
        <v/>
      </c>
      <c r="K1002" s="31" t="str">
        <f aca="false">IF(A1002&lt;&gt;"", IF(COUNT(G1002:J1002)=4, SUM(G1002:J1002), "No"), "")</f>
        <v>No</v>
      </c>
      <c r="L1002" s="31" t="str">
        <f aca="false">IF(A1002&lt;&gt;"", IF(COUNT(G1002:I1002)=3, SUM(G1002:I1002), "No"), "")</f>
        <v>No</v>
      </c>
      <c r="M1002" s="31" t="str">
        <f aca="false">IF(A1002&lt;&gt;"", IF(COUNT(G1002:H1002)=2, SUM(G1002:H1002), "No"), "")</f>
        <v>No</v>
      </c>
      <c r="N1002" s="31" t="str">
        <f aca="false">Table1[[#This Row],[Club]]&amp;":"&amp;Table1[[#Headers],[Male]]</f>
        <v>:Male</v>
      </c>
    </row>
    <row r="1003" customFormat="false" ht="15" hidden="false" customHeight="false" outlineLevel="0" collapsed="false">
      <c r="A1003" s="22" t="n">
        <v>1002</v>
      </c>
      <c r="B1003" s="22" t="str">
        <f aca="false">IFERROR(VLOOKUP($A$1&amp;":"&amp;A1003,'Finish order'!C:K,6,FALSE()),"")</f>
        <v/>
      </c>
      <c r="C1003" s="22" t="str">
        <f aca="false">IFERROR(VLOOKUP(A$1&amp;":"&amp;A1003,'Finish order'!$C:$K,9,FALSE()),"")</f>
        <v/>
      </c>
      <c r="D1003" s="22" t="str">
        <f aca="false">IFERROR(VLOOKUP(A$1&amp;":"&amp;A1003,'Finish order'!$C:$K,7,FALSE()),"")</f>
        <v/>
      </c>
      <c r="E1003" s="30" t="str">
        <f aca="false">IFERROR(VLOOKUP($A$1&amp;":"&amp;A1003,'Finish order'!C:K,5,FALSE()),"")</f>
        <v/>
      </c>
      <c r="F1003" s="22" t="str">
        <f aca="false">IFERROR(VLOOKUP($A$1&amp;":"&amp;A1003,'Finish order'!C:K,4,FALSE()),"")</f>
        <v/>
      </c>
      <c r="G1003" s="22" t="str">
        <f aca="false" t="array" ref="G1003:G1003">IFERROR(SMALL(IF($D$2:$D1912=D1003,$A$2:$A$911*1.001),1),"")</f>
        <v/>
      </c>
      <c r="H1003" s="22" t="str">
        <f aca="false" t="array" ref="H1003:H1003">IFERROR(SMALL(IF($D$2:$D1912=D1003,$A$2:$A$911*1.0001),2),"")</f>
        <v/>
      </c>
      <c r="I1003" s="22" t="str">
        <f aca="false" t="array" ref="I1003:I1003">IFERROR(SMALL(IF($D$2:$D1912=D1003,$A$2:$A$911*1.00001),3),"")</f>
        <v/>
      </c>
      <c r="J1003" s="22" t="str">
        <f aca="false" t="array" ref="J1003:J1003">IFERROR(SMALL(IF($D$2:$D1912=D1003,$A$2:$A$911*1.000001),4),"")</f>
        <v/>
      </c>
      <c r="K1003" s="31" t="str">
        <f aca="false">IF(A1003&lt;&gt;"", IF(COUNT(G1003:J1003)=4, SUM(G1003:J1003), "No"), "")</f>
        <v>No</v>
      </c>
      <c r="L1003" s="31" t="str">
        <f aca="false">IF(A1003&lt;&gt;"", IF(COUNT(G1003:I1003)=3, SUM(G1003:I1003), "No"), "")</f>
        <v>No</v>
      </c>
      <c r="M1003" s="31" t="str">
        <f aca="false">IF(A1003&lt;&gt;"", IF(COUNT(G1003:H1003)=2, SUM(G1003:H1003), "No"), "")</f>
        <v>No</v>
      </c>
      <c r="N1003" s="31" t="str">
        <f aca="false">Table1[[#This Row],[Club]]&amp;":"&amp;Table1[[#Headers],[Male]]</f>
        <v>:Male</v>
      </c>
    </row>
    <row r="1004" customFormat="false" ht="15" hidden="false" customHeight="false" outlineLevel="0" collapsed="false">
      <c r="A1004" s="22" t="n">
        <v>1003</v>
      </c>
      <c r="B1004" s="22" t="str">
        <f aca="false">IFERROR(VLOOKUP($A$1&amp;":"&amp;A1004,'Finish order'!C:K,6,FALSE()),"")</f>
        <v/>
      </c>
      <c r="C1004" s="22" t="str">
        <f aca="false">IFERROR(VLOOKUP(A$1&amp;":"&amp;A1004,'Finish order'!$C:$K,9,FALSE()),"")</f>
        <v/>
      </c>
      <c r="D1004" s="22" t="str">
        <f aca="false">IFERROR(VLOOKUP(A$1&amp;":"&amp;A1004,'Finish order'!$C:$K,7,FALSE()),"")</f>
        <v/>
      </c>
      <c r="E1004" s="30" t="str">
        <f aca="false">IFERROR(VLOOKUP($A$1&amp;":"&amp;A1004,'Finish order'!C:K,5,FALSE()),"")</f>
        <v/>
      </c>
      <c r="F1004" s="22" t="str">
        <f aca="false">IFERROR(VLOOKUP($A$1&amp;":"&amp;A1004,'Finish order'!C:K,4,FALSE()),"")</f>
        <v/>
      </c>
      <c r="G1004" s="22" t="str">
        <f aca="false" t="array" ref="G1004:G1004">IFERROR(SMALL(IF($D$2:$D1913=D1004,$A$2:$A$911*1.001),1),"")</f>
        <v/>
      </c>
      <c r="H1004" s="22" t="str">
        <f aca="false" t="array" ref="H1004:H1004">IFERROR(SMALL(IF($D$2:$D1913=D1004,$A$2:$A$911*1.0001),2),"")</f>
        <v/>
      </c>
      <c r="I1004" s="22" t="str">
        <f aca="false" t="array" ref="I1004:I1004">IFERROR(SMALL(IF($D$2:$D1913=D1004,$A$2:$A$911*1.00001),3),"")</f>
        <v/>
      </c>
      <c r="J1004" s="22" t="str">
        <f aca="false" t="array" ref="J1004:J1004">IFERROR(SMALL(IF($D$2:$D1913=D1004,$A$2:$A$911*1.000001),4),"")</f>
        <v/>
      </c>
      <c r="K1004" s="31" t="str">
        <f aca="false">IF(A1004&lt;&gt;"", IF(COUNT(G1004:J1004)=4, SUM(G1004:J1004), "No"), "")</f>
        <v>No</v>
      </c>
      <c r="L1004" s="31" t="str">
        <f aca="false">IF(A1004&lt;&gt;"", IF(COUNT(G1004:I1004)=3, SUM(G1004:I1004), "No"), "")</f>
        <v>No</v>
      </c>
      <c r="M1004" s="31" t="str">
        <f aca="false">IF(A1004&lt;&gt;"", IF(COUNT(G1004:H1004)=2, SUM(G1004:H1004), "No"), "")</f>
        <v>No</v>
      </c>
      <c r="N1004" s="31" t="str">
        <f aca="false">Table1[[#This Row],[Club]]&amp;":"&amp;Table1[[#Headers],[Male]]</f>
        <v>:Male</v>
      </c>
    </row>
    <row r="1005" customFormat="false" ht="15" hidden="false" customHeight="false" outlineLevel="0" collapsed="false">
      <c r="A1005" s="22" t="n">
        <v>1004</v>
      </c>
      <c r="B1005" s="22" t="str">
        <f aca="false">IFERROR(VLOOKUP($A$1&amp;":"&amp;A1005,'Finish order'!C:K,6,FALSE()),"")</f>
        <v/>
      </c>
      <c r="C1005" s="22" t="str">
        <f aca="false">IFERROR(VLOOKUP(A$1&amp;":"&amp;A1005,'Finish order'!$C:$K,9,FALSE()),"")</f>
        <v/>
      </c>
      <c r="D1005" s="22" t="str">
        <f aca="false">IFERROR(VLOOKUP(A$1&amp;":"&amp;A1005,'Finish order'!$C:$K,7,FALSE()),"")</f>
        <v/>
      </c>
      <c r="E1005" s="30" t="str">
        <f aca="false">IFERROR(VLOOKUP($A$1&amp;":"&amp;A1005,'Finish order'!C:K,5,FALSE()),"")</f>
        <v/>
      </c>
      <c r="F1005" s="22" t="str">
        <f aca="false">IFERROR(VLOOKUP($A$1&amp;":"&amp;A1005,'Finish order'!C:K,4,FALSE()),"")</f>
        <v/>
      </c>
      <c r="G1005" s="22" t="str">
        <f aca="false" t="array" ref="G1005:G1005">IFERROR(SMALL(IF($D$2:$D1914=D1005,$A$2:$A$911*1.001),1),"")</f>
        <v/>
      </c>
      <c r="H1005" s="22" t="str">
        <f aca="false" t="array" ref="H1005:H1005">IFERROR(SMALL(IF($D$2:$D1914=D1005,$A$2:$A$911*1.0001),2),"")</f>
        <v/>
      </c>
      <c r="I1005" s="22" t="str">
        <f aca="false" t="array" ref="I1005:I1005">IFERROR(SMALL(IF($D$2:$D1914=D1005,$A$2:$A$911*1.00001),3),"")</f>
        <v/>
      </c>
      <c r="J1005" s="22" t="str">
        <f aca="false" t="array" ref="J1005:J1005">IFERROR(SMALL(IF($D$2:$D1914=D1005,$A$2:$A$911*1.000001),4),"")</f>
        <v/>
      </c>
      <c r="K1005" s="31" t="str">
        <f aca="false">IF(A1005&lt;&gt;"", IF(COUNT(G1005:J1005)=4, SUM(G1005:J1005), "No"), "")</f>
        <v>No</v>
      </c>
      <c r="L1005" s="31" t="str">
        <f aca="false">IF(A1005&lt;&gt;"", IF(COUNT(G1005:I1005)=3, SUM(G1005:I1005), "No"), "")</f>
        <v>No</v>
      </c>
      <c r="M1005" s="31" t="str">
        <f aca="false">IF(A1005&lt;&gt;"", IF(COUNT(G1005:H1005)=2, SUM(G1005:H1005), "No"), "")</f>
        <v>No</v>
      </c>
      <c r="N1005" s="31" t="str">
        <f aca="false">Table1[[#This Row],[Club]]&amp;":"&amp;Table1[[#Headers],[Male]]</f>
        <v>:Male</v>
      </c>
    </row>
    <row r="1006" customFormat="false" ht="15" hidden="false" customHeight="false" outlineLevel="0" collapsed="false">
      <c r="A1006" s="22" t="n">
        <v>1005</v>
      </c>
      <c r="B1006" s="22" t="str">
        <f aca="false">IFERROR(VLOOKUP($A$1&amp;":"&amp;A1006,'Finish order'!C:K,6,FALSE()),"")</f>
        <v/>
      </c>
      <c r="C1006" s="22" t="str">
        <f aca="false">IFERROR(VLOOKUP(A$1&amp;":"&amp;A1006,'Finish order'!$C:$K,9,FALSE()),"")</f>
        <v/>
      </c>
      <c r="D1006" s="22" t="str">
        <f aca="false">IFERROR(VLOOKUP(A$1&amp;":"&amp;A1006,'Finish order'!$C:$K,7,FALSE()),"")</f>
        <v/>
      </c>
      <c r="E1006" s="30" t="str">
        <f aca="false">IFERROR(VLOOKUP($A$1&amp;":"&amp;A1006,'Finish order'!C:K,5,FALSE()),"")</f>
        <v/>
      </c>
      <c r="F1006" s="22" t="str">
        <f aca="false">IFERROR(VLOOKUP($A$1&amp;":"&amp;A1006,'Finish order'!C:K,4,FALSE()),"")</f>
        <v/>
      </c>
      <c r="G1006" s="22" t="str">
        <f aca="false" t="array" ref="G1006:G1006">IFERROR(SMALL(IF($D$2:$D1915=D1006,$A$2:$A$911*1.001),1),"")</f>
        <v/>
      </c>
      <c r="H1006" s="22" t="str">
        <f aca="false" t="array" ref="H1006:H1006">IFERROR(SMALL(IF($D$2:$D1915=D1006,$A$2:$A$911*1.0001),2),"")</f>
        <v/>
      </c>
      <c r="I1006" s="22" t="str">
        <f aca="false" t="array" ref="I1006:I1006">IFERROR(SMALL(IF($D$2:$D1915=D1006,$A$2:$A$911*1.00001),3),"")</f>
        <v/>
      </c>
      <c r="J1006" s="22" t="str">
        <f aca="false" t="array" ref="J1006:J1006">IFERROR(SMALL(IF($D$2:$D1915=D1006,$A$2:$A$911*1.000001),4),"")</f>
        <v/>
      </c>
      <c r="K1006" s="31" t="str">
        <f aca="false">IF(A1006&lt;&gt;"", IF(COUNT(G1006:J1006)=4, SUM(G1006:J1006), "No"), "")</f>
        <v>No</v>
      </c>
      <c r="L1006" s="31" t="str">
        <f aca="false">IF(A1006&lt;&gt;"", IF(COUNT(G1006:I1006)=3, SUM(G1006:I1006), "No"), "")</f>
        <v>No</v>
      </c>
      <c r="M1006" s="31" t="str">
        <f aca="false">IF(A1006&lt;&gt;"", IF(COUNT(G1006:H1006)=2, SUM(G1006:H1006), "No"), "")</f>
        <v>No</v>
      </c>
      <c r="N1006" s="31" t="str">
        <f aca="false">Table1[[#This Row],[Club]]&amp;":"&amp;Table1[[#Headers],[Male]]</f>
        <v>:Male</v>
      </c>
    </row>
    <row r="1007" customFormat="false" ht="15" hidden="false" customHeight="false" outlineLevel="0" collapsed="false">
      <c r="A1007" s="22" t="n">
        <v>1006</v>
      </c>
      <c r="B1007" s="22" t="str">
        <f aca="false">IFERROR(VLOOKUP($A$1&amp;":"&amp;A1007,'Finish order'!C:K,6,FALSE()),"")</f>
        <v/>
      </c>
      <c r="C1007" s="22" t="str">
        <f aca="false">IFERROR(VLOOKUP(A$1&amp;":"&amp;A1007,'Finish order'!$C:$K,9,FALSE()),"")</f>
        <v/>
      </c>
      <c r="D1007" s="22" t="str">
        <f aca="false">IFERROR(VLOOKUP(A$1&amp;":"&amp;A1007,'Finish order'!$C:$K,7,FALSE()),"")</f>
        <v/>
      </c>
      <c r="E1007" s="30" t="str">
        <f aca="false">IFERROR(VLOOKUP($A$1&amp;":"&amp;A1007,'Finish order'!C:K,5,FALSE()),"")</f>
        <v/>
      </c>
      <c r="F1007" s="22" t="str">
        <f aca="false">IFERROR(VLOOKUP($A$1&amp;":"&amp;A1007,'Finish order'!C:K,4,FALSE()),"")</f>
        <v/>
      </c>
      <c r="G1007" s="22" t="str">
        <f aca="false" t="array" ref="G1007:G1007">IFERROR(SMALL(IF($D$2:$D1916=D1007,$A$2:$A$911*1.001),1),"")</f>
        <v/>
      </c>
      <c r="H1007" s="22" t="str">
        <f aca="false" t="array" ref="H1007:H1007">IFERROR(SMALL(IF($D$2:$D1916=D1007,$A$2:$A$911*1.0001),2),"")</f>
        <v/>
      </c>
      <c r="I1007" s="22" t="str">
        <f aca="false" t="array" ref="I1007:I1007">IFERROR(SMALL(IF($D$2:$D1916=D1007,$A$2:$A$911*1.00001),3),"")</f>
        <v/>
      </c>
      <c r="J1007" s="22" t="str">
        <f aca="false" t="array" ref="J1007:J1007">IFERROR(SMALL(IF($D$2:$D1916=D1007,$A$2:$A$911*1.000001),4),"")</f>
        <v/>
      </c>
      <c r="K1007" s="31" t="str">
        <f aca="false">IF(A1007&lt;&gt;"", IF(COUNT(G1007:J1007)=4, SUM(G1007:J1007), "No"), "")</f>
        <v>No</v>
      </c>
      <c r="L1007" s="31" t="str">
        <f aca="false">IF(A1007&lt;&gt;"", IF(COUNT(G1007:I1007)=3, SUM(G1007:I1007), "No"), "")</f>
        <v>No</v>
      </c>
      <c r="M1007" s="31" t="str">
        <f aca="false">IF(A1007&lt;&gt;"", IF(COUNT(G1007:H1007)=2, SUM(G1007:H1007), "No"), "")</f>
        <v>No</v>
      </c>
      <c r="N1007" s="31" t="str">
        <f aca="false">Table1[[#This Row],[Club]]&amp;":"&amp;Table1[[#Headers],[Male]]</f>
        <v>:Male</v>
      </c>
    </row>
    <row r="1008" customFormat="false" ht="15" hidden="false" customHeight="false" outlineLevel="0" collapsed="false">
      <c r="A1008" s="22" t="n">
        <v>1007</v>
      </c>
      <c r="B1008" s="22" t="str">
        <f aca="false">IFERROR(VLOOKUP($A$1&amp;":"&amp;A1008,'Finish order'!C:K,6,FALSE()),"")</f>
        <v/>
      </c>
      <c r="C1008" s="22" t="str">
        <f aca="false">IFERROR(VLOOKUP(A$1&amp;":"&amp;A1008,'Finish order'!$C:$K,9,FALSE()),"")</f>
        <v/>
      </c>
      <c r="D1008" s="22" t="str">
        <f aca="false">IFERROR(VLOOKUP(A$1&amp;":"&amp;A1008,'Finish order'!$C:$K,7,FALSE()),"")</f>
        <v/>
      </c>
      <c r="E1008" s="30" t="str">
        <f aca="false">IFERROR(VLOOKUP($A$1&amp;":"&amp;A1008,'Finish order'!C:K,5,FALSE()),"")</f>
        <v/>
      </c>
      <c r="F1008" s="22" t="str">
        <f aca="false">IFERROR(VLOOKUP($A$1&amp;":"&amp;A1008,'Finish order'!C:K,4,FALSE()),"")</f>
        <v/>
      </c>
      <c r="G1008" s="22" t="str">
        <f aca="false" t="array" ref="G1008:G1008">IFERROR(SMALL(IF($D$2:$D1917=D1008,$A$2:$A$911*1.001),1),"")</f>
        <v/>
      </c>
      <c r="H1008" s="22" t="str">
        <f aca="false" t="array" ref="H1008:H1008">IFERROR(SMALL(IF($D$2:$D1917=D1008,$A$2:$A$911*1.0001),2),"")</f>
        <v/>
      </c>
      <c r="I1008" s="22" t="str">
        <f aca="false" t="array" ref="I1008:I1008">IFERROR(SMALL(IF($D$2:$D1917=D1008,$A$2:$A$911*1.00001),3),"")</f>
        <v/>
      </c>
      <c r="J1008" s="22" t="str">
        <f aca="false" t="array" ref="J1008:J1008">IFERROR(SMALL(IF($D$2:$D1917=D1008,$A$2:$A$911*1.000001),4),"")</f>
        <v/>
      </c>
      <c r="K1008" s="31" t="str">
        <f aca="false">IF(A1008&lt;&gt;"", IF(COUNT(G1008:J1008)=4, SUM(G1008:J1008), "No"), "")</f>
        <v>No</v>
      </c>
      <c r="L1008" s="31" t="str">
        <f aca="false">IF(A1008&lt;&gt;"", IF(COUNT(G1008:I1008)=3, SUM(G1008:I1008), "No"), "")</f>
        <v>No</v>
      </c>
      <c r="M1008" s="31" t="str">
        <f aca="false">IF(A1008&lt;&gt;"", IF(COUNT(G1008:H1008)=2, SUM(G1008:H1008), "No"), "")</f>
        <v>No</v>
      </c>
      <c r="N1008" s="31" t="str">
        <f aca="false">Table1[[#This Row],[Club]]&amp;":"&amp;Table1[[#Headers],[Male]]</f>
        <v>:Male</v>
      </c>
    </row>
    <row r="1009" customFormat="false" ht="15" hidden="false" customHeight="false" outlineLevel="0" collapsed="false">
      <c r="A1009" s="22" t="n">
        <v>1008</v>
      </c>
      <c r="B1009" s="22" t="str">
        <f aca="false">IFERROR(VLOOKUP($A$1&amp;":"&amp;A1009,'Finish order'!C:K,6,FALSE()),"")</f>
        <v/>
      </c>
      <c r="C1009" s="22" t="str">
        <f aca="false">IFERROR(VLOOKUP(A$1&amp;":"&amp;A1009,'Finish order'!$C:$K,9,FALSE()),"")</f>
        <v/>
      </c>
      <c r="D1009" s="22" t="str">
        <f aca="false">IFERROR(VLOOKUP(A$1&amp;":"&amp;A1009,'Finish order'!$C:$K,7,FALSE()),"")</f>
        <v/>
      </c>
      <c r="E1009" s="30" t="str">
        <f aca="false">IFERROR(VLOOKUP($A$1&amp;":"&amp;A1009,'Finish order'!C:K,5,FALSE()),"")</f>
        <v/>
      </c>
      <c r="F1009" s="22" t="str">
        <f aca="false">IFERROR(VLOOKUP($A$1&amp;":"&amp;A1009,'Finish order'!C:K,4,FALSE()),"")</f>
        <v/>
      </c>
      <c r="G1009" s="22" t="str">
        <f aca="false" t="array" ref="G1009:G1009">IFERROR(SMALL(IF($D$2:$D1918=D1009,$A$2:$A$911*1.001),1),"")</f>
        <v/>
      </c>
      <c r="H1009" s="22" t="str">
        <f aca="false" t="array" ref="H1009:H1009">IFERROR(SMALL(IF($D$2:$D1918=D1009,$A$2:$A$911*1.0001),2),"")</f>
        <v/>
      </c>
      <c r="I1009" s="22" t="str">
        <f aca="false" t="array" ref="I1009:I1009">IFERROR(SMALL(IF($D$2:$D1918=D1009,$A$2:$A$911*1.00001),3),"")</f>
        <v/>
      </c>
      <c r="J1009" s="22" t="str">
        <f aca="false" t="array" ref="J1009:J1009">IFERROR(SMALL(IF($D$2:$D1918=D1009,$A$2:$A$911*1.000001),4),"")</f>
        <v/>
      </c>
      <c r="K1009" s="31" t="str">
        <f aca="false">IF(A1009&lt;&gt;"", IF(COUNT(G1009:J1009)=4, SUM(G1009:J1009), "No"), "")</f>
        <v>No</v>
      </c>
      <c r="L1009" s="31" t="str">
        <f aca="false">IF(A1009&lt;&gt;"", IF(COUNT(G1009:I1009)=3, SUM(G1009:I1009), "No"), "")</f>
        <v>No</v>
      </c>
      <c r="M1009" s="31" t="str">
        <f aca="false">IF(A1009&lt;&gt;"", IF(COUNT(G1009:H1009)=2, SUM(G1009:H1009), "No"), "")</f>
        <v>No</v>
      </c>
      <c r="N1009" s="31" t="str">
        <f aca="false">Table1[[#This Row],[Club]]&amp;":"&amp;Table1[[#Headers],[Male]]</f>
        <v>:Male</v>
      </c>
    </row>
    <row r="1010" customFormat="false" ht="15" hidden="false" customHeight="false" outlineLevel="0" collapsed="false">
      <c r="A1010" s="22" t="n">
        <v>1009</v>
      </c>
      <c r="B1010" s="22" t="str">
        <f aca="false">IFERROR(VLOOKUP($A$1&amp;":"&amp;A1010,'Finish order'!C:K,6,FALSE()),"")</f>
        <v/>
      </c>
      <c r="C1010" s="22" t="str">
        <f aca="false">IFERROR(VLOOKUP(A$1&amp;":"&amp;A1010,'Finish order'!$C:$K,9,FALSE()),"")</f>
        <v/>
      </c>
      <c r="D1010" s="22" t="str">
        <f aca="false">IFERROR(VLOOKUP(A$1&amp;":"&amp;A1010,'Finish order'!$C:$K,7,FALSE()),"")</f>
        <v/>
      </c>
      <c r="E1010" s="30" t="str">
        <f aca="false">IFERROR(VLOOKUP($A$1&amp;":"&amp;A1010,'Finish order'!C:K,5,FALSE()),"")</f>
        <v/>
      </c>
      <c r="F1010" s="22" t="str">
        <f aca="false">IFERROR(VLOOKUP($A$1&amp;":"&amp;A1010,'Finish order'!C:K,4,FALSE()),"")</f>
        <v/>
      </c>
      <c r="G1010" s="22" t="str">
        <f aca="false" t="array" ref="G1010:G1010">IFERROR(SMALL(IF($D$2:$D1919=D1010,$A$2:$A$911*1.001),1),"")</f>
        <v/>
      </c>
      <c r="H1010" s="22" t="str">
        <f aca="false" t="array" ref="H1010:H1010">IFERROR(SMALL(IF($D$2:$D1919=D1010,$A$2:$A$911*1.0001),2),"")</f>
        <v/>
      </c>
      <c r="I1010" s="22" t="str">
        <f aca="false" t="array" ref="I1010:I1010">IFERROR(SMALL(IF($D$2:$D1919=D1010,$A$2:$A$911*1.00001),3),"")</f>
        <v/>
      </c>
      <c r="J1010" s="22" t="str">
        <f aca="false" t="array" ref="J1010:J1010">IFERROR(SMALL(IF($D$2:$D1919=D1010,$A$2:$A$911*1.000001),4),"")</f>
        <v/>
      </c>
      <c r="K1010" s="31" t="str">
        <f aca="false">IF(A1010&lt;&gt;"", IF(COUNT(G1010:J1010)=4, SUM(G1010:J1010), "No"), "")</f>
        <v>No</v>
      </c>
      <c r="L1010" s="31" t="str">
        <f aca="false">IF(A1010&lt;&gt;"", IF(COUNT(G1010:I1010)=3, SUM(G1010:I1010), "No"), "")</f>
        <v>No</v>
      </c>
      <c r="M1010" s="31" t="str">
        <f aca="false">IF(A1010&lt;&gt;"", IF(COUNT(G1010:H1010)=2, SUM(G1010:H1010), "No"), "")</f>
        <v>No</v>
      </c>
      <c r="N1010" s="31" t="str">
        <f aca="false">Table1[[#This Row],[Club]]&amp;":"&amp;Table1[[#Headers],[Male]]</f>
        <v>:Male</v>
      </c>
    </row>
    <row r="1011" customFormat="false" ht="15" hidden="false" customHeight="false" outlineLevel="0" collapsed="false">
      <c r="A1011" s="22" t="n">
        <v>1010</v>
      </c>
      <c r="B1011" s="22" t="str">
        <f aca="false">IFERROR(VLOOKUP($A$1&amp;":"&amp;A1011,'Finish order'!C:K,6,FALSE()),"")</f>
        <v/>
      </c>
      <c r="C1011" s="22" t="str">
        <f aca="false">IFERROR(VLOOKUP(A$1&amp;":"&amp;A1011,'Finish order'!$C:$K,9,FALSE()),"")</f>
        <v/>
      </c>
      <c r="D1011" s="22" t="str">
        <f aca="false">IFERROR(VLOOKUP(A$1&amp;":"&amp;A1011,'Finish order'!$C:$K,7,FALSE()),"")</f>
        <v/>
      </c>
      <c r="E1011" s="30" t="str">
        <f aca="false">IFERROR(VLOOKUP($A$1&amp;":"&amp;A1011,'Finish order'!C:K,5,FALSE()),"")</f>
        <v/>
      </c>
      <c r="F1011" s="22" t="str">
        <f aca="false">IFERROR(VLOOKUP($A$1&amp;":"&amp;A1011,'Finish order'!C:K,4,FALSE()),"")</f>
        <v/>
      </c>
      <c r="G1011" s="22" t="str">
        <f aca="false" t="array" ref="G1011:G1011">IFERROR(SMALL(IF($D$2:$D1920=D1011,$A$2:$A$911*1.001),1),"")</f>
        <v/>
      </c>
      <c r="H1011" s="22" t="str">
        <f aca="false" t="array" ref="H1011:H1011">IFERROR(SMALL(IF($D$2:$D1920=D1011,$A$2:$A$911*1.0001),2),"")</f>
        <v/>
      </c>
      <c r="I1011" s="22" t="str">
        <f aca="false" t="array" ref="I1011:I1011">IFERROR(SMALL(IF($D$2:$D1920=D1011,$A$2:$A$911*1.00001),3),"")</f>
        <v/>
      </c>
      <c r="J1011" s="22" t="str">
        <f aca="false" t="array" ref="J1011:J1011">IFERROR(SMALL(IF($D$2:$D1920=D1011,$A$2:$A$911*1.000001),4),"")</f>
        <v/>
      </c>
      <c r="K1011" s="31" t="str">
        <f aca="false">IF(A1011&lt;&gt;"", IF(COUNT(G1011:J1011)=4, SUM(G1011:J1011), "No"), "")</f>
        <v>No</v>
      </c>
      <c r="L1011" s="31" t="str">
        <f aca="false">IF(A1011&lt;&gt;"", IF(COUNT(G1011:I1011)=3, SUM(G1011:I1011), "No"), "")</f>
        <v>No</v>
      </c>
      <c r="M1011" s="31" t="str">
        <f aca="false">IF(A1011&lt;&gt;"", IF(COUNT(G1011:H1011)=2, SUM(G1011:H1011), "No"), "")</f>
        <v>No</v>
      </c>
      <c r="N1011" s="31" t="str">
        <f aca="false">Table1[[#This Row],[Club]]&amp;":"&amp;Table1[[#Headers],[Male]]</f>
        <v>:Male</v>
      </c>
    </row>
    <row r="1012" customFormat="false" ht="15" hidden="false" customHeight="false" outlineLevel="0" collapsed="false">
      <c r="A1012" s="22" t="n">
        <v>1011</v>
      </c>
      <c r="B1012" s="22" t="str">
        <f aca="false">IFERROR(VLOOKUP($A$1&amp;":"&amp;A1012,'Finish order'!C:K,6,FALSE()),"")</f>
        <v/>
      </c>
      <c r="C1012" s="22" t="str">
        <f aca="false">IFERROR(VLOOKUP(A$1&amp;":"&amp;A1012,'Finish order'!$C:$K,9,FALSE()),"")</f>
        <v/>
      </c>
      <c r="D1012" s="22" t="str">
        <f aca="false">IFERROR(VLOOKUP(A$1&amp;":"&amp;A1012,'Finish order'!$C:$K,7,FALSE()),"")</f>
        <v/>
      </c>
      <c r="E1012" s="30" t="str">
        <f aca="false">IFERROR(VLOOKUP($A$1&amp;":"&amp;A1012,'Finish order'!C:K,5,FALSE()),"")</f>
        <v/>
      </c>
      <c r="F1012" s="22" t="str">
        <f aca="false">IFERROR(VLOOKUP($A$1&amp;":"&amp;A1012,'Finish order'!C:K,4,FALSE()),"")</f>
        <v/>
      </c>
      <c r="G1012" s="22" t="str">
        <f aca="false" t="array" ref="G1012:G1012">IFERROR(SMALL(IF($D$2:$D1921=D1012,$A$2:$A$911*1.001),1),"")</f>
        <v/>
      </c>
      <c r="H1012" s="22" t="str">
        <f aca="false" t="array" ref="H1012:H1012">IFERROR(SMALL(IF($D$2:$D1921=D1012,$A$2:$A$911*1.0001),2),"")</f>
        <v/>
      </c>
      <c r="I1012" s="22" t="str">
        <f aca="false" t="array" ref="I1012:I1012">IFERROR(SMALL(IF($D$2:$D1921=D1012,$A$2:$A$911*1.00001),3),"")</f>
        <v/>
      </c>
      <c r="J1012" s="22" t="str">
        <f aca="false" t="array" ref="J1012:J1012">IFERROR(SMALL(IF($D$2:$D1921=D1012,$A$2:$A$911*1.000001),4),"")</f>
        <v/>
      </c>
      <c r="K1012" s="31" t="str">
        <f aca="false">IF(A1012&lt;&gt;"", IF(COUNT(G1012:J1012)=4, SUM(G1012:J1012), "No"), "")</f>
        <v>No</v>
      </c>
      <c r="L1012" s="31" t="str">
        <f aca="false">IF(A1012&lt;&gt;"", IF(COUNT(G1012:I1012)=3, SUM(G1012:I1012), "No"), "")</f>
        <v>No</v>
      </c>
      <c r="M1012" s="31" t="str">
        <f aca="false">IF(A1012&lt;&gt;"", IF(COUNT(G1012:H1012)=2, SUM(G1012:H1012), "No"), "")</f>
        <v>No</v>
      </c>
      <c r="N1012" s="31" t="str">
        <f aca="false">Table1[[#This Row],[Club]]&amp;":"&amp;Table1[[#Headers],[Male]]</f>
        <v>:Male</v>
      </c>
    </row>
    <row r="1013" customFormat="false" ht="15" hidden="false" customHeight="false" outlineLevel="0" collapsed="false">
      <c r="A1013" s="22" t="n">
        <v>1012</v>
      </c>
      <c r="B1013" s="22" t="str">
        <f aca="false">IFERROR(VLOOKUP($A$1&amp;":"&amp;A1013,'Finish order'!C:K,6,FALSE()),"")</f>
        <v/>
      </c>
      <c r="C1013" s="22" t="str">
        <f aca="false">IFERROR(VLOOKUP(A$1&amp;":"&amp;A1013,'Finish order'!$C:$K,9,FALSE()),"")</f>
        <v/>
      </c>
      <c r="D1013" s="22" t="str">
        <f aca="false">IFERROR(VLOOKUP(A$1&amp;":"&amp;A1013,'Finish order'!$C:$K,7,FALSE()),"")</f>
        <v/>
      </c>
      <c r="E1013" s="30" t="str">
        <f aca="false">IFERROR(VLOOKUP($A$1&amp;":"&amp;A1013,'Finish order'!C:K,5,FALSE()),"")</f>
        <v/>
      </c>
      <c r="F1013" s="22" t="str">
        <f aca="false">IFERROR(VLOOKUP($A$1&amp;":"&amp;A1013,'Finish order'!C:K,4,FALSE()),"")</f>
        <v/>
      </c>
      <c r="G1013" s="22" t="str">
        <f aca="false" t="array" ref="G1013:G1013">IFERROR(SMALL(IF($D$2:$D1922=D1013,$A$2:$A$911*1.001),1),"")</f>
        <v/>
      </c>
      <c r="H1013" s="22" t="str">
        <f aca="false" t="array" ref="H1013:H1013">IFERROR(SMALL(IF($D$2:$D1922=D1013,$A$2:$A$911*1.0001),2),"")</f>
        <v/>
      </c>
      <c r="I1013" s="22" t="str">
        <f aca="false" t="array" ref="I1013:I1013">IFERROR(SMALL(IF($D$2:$D1922=D1013,$A$2:$A$911*1.00001),3),"")</f>
        <v/>
      </c>
      <c r="J1013" s="22" t="str">
        <f aca="false" t="array" ref="J1013:J1013">IFERROR(SMALL(IF($D$2:$D1922=D1013,$A$2:$A$911*1.000001),4),"")</f>
        <v/>
      </c>
      <c r="K1013" s="31" t="str">
        <f aca="false">IF(A1013&lt;&gt;"", IF(COUNT(G1013:J1013)=4, SUM(G1013:J1013), "No"), "")</f>
        <v>No</v>
      </c>
      <c r="L1013" s="31" t="str">
        <f aca="false">IF(A1013&lt;&gt;"", IF(COUNT(G1013:I1013)=3, SUM(G1013:I1013), "No"), "")</f>
        <v>No</v>
      </c>
      <c r="M1013" s="31" t="str">
        <f aca="false">IF(A1013&lt;&gt;"", IF(COUNT(G1013:H1013)=2, SUM(G1013:H1013), "No"), "")</f>
        <v>No</v>
      </c>
      <c r="N1013" s="31" t="str">
        <f aca="false">Table1[[#This Row],[Club]]&amp;":"&amp;Table1[[#Headers],[Male]]</f>
        <v>:Male</v>
      </c>
    </row>
    <row r="1014" customFormat="false" ht="15" hidden="false" customHeight="false" outlineLevel="0" collapsed="false">
      <c r="A1014" s="22" t="n">
        <v>1013</v>
      </c>
      <c r="B1014" s="22" t="str">
        <f aca="false">IFERROR(VLOOKUP($A$1&amp;":"&amp;A1014,'Finish order'!C:K,6,FALSE()),"")</f>
        <v/>
      </c>
      <c r="C1014" s="22" t="str">
        <f aca="false">IFERROR(VLOOKUP(A$1&amp;":"&amp;A1014,'Finish order'!$C:$K,9,FALSE()),"")</f>
        <v/>
      </c>
      <c r="D1014" s="22" t="str">
        <f aca="false">IFERROR(VLOOKUP(A$1&amp;":"&amp;A1014,'Finish order'!$C:$K,7,FALSE()),"")</f>
        <v/>
      </c>
      <c r="E1014" s="30" t="str">
        <f aca="false">IFERROR(VLOOKUP($A$1&amp;":"&amp;A1014,'Finish order'!C:K,5,FALSE()),"")</f>
        <v/>
      </c>
      <c r="F1014" s="22" t="str">
        <f aca="false">IFERROR(VLOOKUP($A$1&amp;":"&amp;A1014,'Finish order'!C:K,4,FALSE()),"")</f>
        <v/>
      </c>
      <c r="G1014" s="22" t="str">
        <f aca="false" t="array" ref="G1014:G1014">IFERROR(SMALL(IF($D$2:$D1923=D1014,$A$2:$A$911*1.001),1),"")</f>
        <v/>
      </c>
      <c r="H1014" s="22" t="str">
        <f aca="false" t="array" ref="H1014:H1014">IFERROR(SMALL(IF($D$2:$D1923=D1014,$A$2:$A$911*1.0001),2),"")</f>
        <v/>
      </c>
      <c r="I1014" s="22" t="str">
        <f aca="false" t="array" ref="I1014:I1014">IFERROR(SMALL(IF($D$2:$D1923=D1014,$A$2:$A$911*1.00001),3),"")</f>
        <v/>
      </c>
      <c r="J1014" s="22" t="str">
        <f aca="false" t="array" ref="J1014:J1014">IFERROR(SMALL(IF($D$2:$D1923=D1014,$A$2:$A$911*1.000001),4),"")</f>
        <v/>
      </c>
      <c r="K1014" s="31" t="str">
        <f aca="false">IF(A1014&lt;&gt;"", IF(COUNT(G1014:J1014)=4, SUM(G1014:J1014), "No"), "")</f>
        <v>No</v>
      </c>
      <c r="L1014" s="31" t="str">
        <f aca="false">IF(A1014&lt;&gt;"", IF(COUNT(G1014:I1014)=3, SUM(G1014:I1014), "No"), "")</f>
        <v>No</v>
      </c>
      <c r="M1014" s="31" t="str">
        <f aca="false">IF(A1014&lt;&gt;"", IF(COUNT(G1014:H1014)=2, SUM(G1014:H1014), "No"), "")</f>
        <v>No</v>
      </c>
      <c r="N1014" s="31" t="str">
        <f aca="false">Table1[[#This Row],[Club]]&amp;":"&amp;Table1[[#Headers],[Male]]</f>
        <v>:Male</v>
      </c>
    </row>
    <row r="1015" customFormat="false" ht="15" hidden="false" customHeight="false" outlineLevel="0" collapsed="false">
      <c r="A1015" s="22" t="n">
        <v>1014</v>
      </c>
      <c r="B1015" s="22" t="str">
        <f aca="false">IFERROR(VLOOKUP($A$1&amp;":"&amp;A1015,'Finish order'!C:K,6,FALSE()),"")</f>
        <v/>
      </c>
      <c r="C1015" s="22" t="str">
        <f aca="false">IFERROR(VLOOKUP(A$1&amp;":"&amp;A1015,'Finish order'!$C:$K,9,FALSE()),"")</f>
        <v/>
      </c>
      <c r="D1015" s="22" t="str">
        <f aca="false">IFERROR(VLOOKUP(A$1&amp;":"&amp;A1015,'Finish order'!$C:$K,7,FALSE()),"")</f>
        <v/>
      </c>
      <c r="E1015" s="30" t="str">
        <f aca="false">IFERROR(VLOOKUP($A$1&amp;":"&amp;A1015,'Finish order'!C:K,5,FALSE()),"")</f>
        <v/>
      </c>
      <c r="F1015" s="22" t="str">
        <f aca="false">IFERROR(VLOOKUP($A$1&amp;":"&amp;A1015,'Finish order'!C:K,4,FALSE()),"")</f>
        <v/>
      </c>
      <c r="G1015" s="22" t="str">
        <f aca="false" t="array" ref="G1015:G1015">IFERROR(SMALL(IF($D$2:$D1924=D1015,$A$2:$A$911*1.001),1),"")</f>
        <v/>
      </c>
      <c r="H1015" s="22" t="str">
        <f aca="false" t="array" ref="H1015:H1015">IFERROR(SMALL(IF($D$2:$D1924=D1015,$A$2:$A$911*1.0001),2),"")</f>
        <v/>
      </c>
      <c r="I1015" s="22" t="str">
        <f aca="false" t="array" ref="I1015:I1015">IFERROR(SMALL(IF($D$2:$D1924=D1015,$A$2:$A$911*1.00001),3),"")</f>
        <v/>
      </c>
      <c r="J1015" s="22" t="str">
        <f aca="false" t="array" ref="J1015:J1015">IFERROR(SMALL(IF($D$2:$D1924=D1015,$A$2:$A$911*1.000001),4),"")</f>
        <v/>
      </c>
      <c r="K1015" s="31" t="str">
        <f aca="false">IF(A1015&lt;&gt;"", IF(COUNT(G1015:J1015)=4, SUM(G1015:J1015), "No"), "")</f>
        <v>No</v>
      </c>
      <c r="L1015" s="31" t="str">
        <f aca="false">IF(A1015&lt;&gt;"", IF(COUNT(G1015:I1015)=3, SUM(G1015:I1015), "No"), "")</f>
        <v>No</v>
      </c>
      <c r="M1015" s="31" t="str">
        <f aca="false">IF(A1015&lt;&gt;"", IF(COUNT(G1015:H1015)=2, SUM(G1015:H1015), "No"), "")</f>
        <v>No</v>
      </c>
      <c r="N1015" s="31" t="str">
        <f aca="false">Table1[[#This Row],[Club]]&amp;":"&amp;Table1[[#Headers],[Male]]</f>
        <v>:Male</v>
      </c>
    </row>
    <row r="1016" customFormat="false" ht="15" hidden="false" customHeight="false" outlineLevel="0" collapsed="false">
      <c r="A1016" s="22" t="n">
        <v>1015</v>
      </c>
      <c r="B1016" s="22" t="str">
        <f aca="false">IFERROR(VLOOKUP($A$1&amp;":"&amp;A1016,'Finish order'!C:K,6,FALSE()),"")</f>
        <v/>
      </c>
      <c r="C1016" s="22" t="str">
        <f aca="false">IFERROR(VLOOKUP(A$1&amp;":"&amp;A1016,'Finish order'!$C:$K,9,FALSE()),"")</f>
        <v/>
      </c>
      <c r="D1016" s="22" t="str">
        <f aca="false">IFERROR(VLOOKUP(A$1&amp;":"&amp;A1016,'Finish order'!$C:$K,7,FALSE()),"")</f>
        <v/>
      </c>
      <c r="E1016" s="30" t="str">
        <f aca="false">IFERROR(VLOOKUP($A$1&amp;":"&amp;A1016,'Finish order'!C:K,5,FALSE()),"")</f>
        <v/>
      </c>
      <c r="F1016" s="22" t="str">
        <f aca="false">IFERROR(VLOOKUP($A$1&amp;":"&amp;A1016,'Finish order'!C:K,4,FALSE()),"")</f>
        <v/>
      </c>
      <c r="G1016" s="22" t="str">
        <f aca="false" t="array" ref="G1016:G1016">IFERROR(SMALL(IF($D$2:$D1925=D1016,$A$2:$A$911*1.001),1),"")</f>
        <v/>
      </c>
      <c r="H1016" s="22" t="str">
        <f aca="false" t="array" ref="H1016:H1016">IFERROR(SMALL(IF($D$2:$D1925=D1016,$A$2:$A$911*1.0001),2),"")</f>
        <v/>
      </c>
      <c r="I1016" s="22" t="str">
        <f aca="false" t="array" ref="I1016:I1016">IFERROR(SMALL(IF($D$2:$D1925=D1016,$A$2:$A$911*1.00001),3),"")</f>
        <v/>
      </c>
      <c r="J1016" s="22" t="str">
        <f aca="false" t="array" ref="J1016:J1016">IFERROR(SMALL(IF($D$2:$D1925=D1016,$A$2:$A$911*1.000001),4),"")</f>
        <v/>
      </c>
      <c r="K1016" s="31" t="str">
        <f aca="false">IF(A1016&lt;&gt;"", IF(COUNT(G1016:J1016)=4, SUM(G1016:J1016), "No"), "")</f>
        <v>No</v>
      </c>
      <c r="L1016" s="31" t="str">
        <f aca="false">IF(A1016&lt;&gt;"", IF(COUNT(G1016:I1016)=3, SUM(G1016:I1016), "No"), "")</f>
        <v>No</v>
      </c>
      <c r="M1016" s="31" t="str">
        <f aca="false">IF(A1016&lt;&gt;"", IF(COUNT(G1016:H1016)=2, SUM(G1016:H1016), "No"), "")</f>
        <v>No</v>
      </c>
      <c r="N1016" s="31" t="str">
        <f aca="false">Table1[[#This Row],[Club]]&amp;":"&amp;Table1[[#Headers],[Male]]</f>
        <v>:Male</v>
      </c>
    </row>
    <row r="1017" customFormat="false" ht="15" hidden="false" customHeight="false" outlineLevel="0" collapsed="false">
      <c r="A1017" s="22" t="n">
        <v>1016</v>
      </c>
      <c r="B1017" s="22" t="str">
        <f aca="false">IFERROR(VLOOKUP($A$1&amp;":"&amp;A1017,'Finish order'!C:K,6,FALSE()),"")</f>
        <v/>
      </c>
      <c r="C1017" s="22" t="str">
        <f aca="false">IFERROR(VLOOKUP(A$1&amp;":"&amp;A1017,'Finish order'!$C:$K,9,FALSE()),"")</f>
        <v/>
      </c>
      <c r="D1017" s="22" t="str">
        <f aca="false">IFERROR(VLOOKUP(A$1&amp;":"&amp;A1017,'Finish order'!$C:$K,7,FALSE()),"")</f>
        <v/>
      </c>
      <c r="E1017" s="30" t="str">
        <f aca="false">IFERROR(VLOOKUP($A$1&amp;":"&amp;A1017,'Finish order'!C:K,5,FALSE()),"")</f>
        <v/>
      </c>
      <c r="F1017" s="22" t="str">
        <f aca="false">IFERROR(VLOOKUP($A$1&amp;":"&amp;A1017,'Finish order'!C:K,4,FALSE()),"")</f>
        <v/>
      </c>
      <c r="G1017" s="22" t="str">
        <f aca="false" t="array" ref="G1017:G1017">IFERROR(SMALL(IF($D$2:$D1926=D1017,$A$2:$A$911*1.001),1),"")</f>
        <v/>
      </c>
      <c r="H1017" s="22" t="str">
        <f aca="false" t="array" ref="H1017:H1017">IFERROR(SMALL(IF($D$2:$D1926=D1017,$A$2:$A$911*1.0001),2),"")</f>
        <v/>
      </c>
      <c r="I1017" s="22" t="str">
        <f aca="false" t="array" ref="I1017:I1017">IFERROR(SMALL(IF($D$2:$D1926=D1017,$A$2:$A$911*1.00001),3),"")</f>
        <v/>
      </c>
      <c r="J1017" s="22" t="str">
        <f aca="false" t="array" ref="J1017:J1017">IFERROR(SMALL(IF($D$2:$D1926=D1017,$A$2:$A$911*1.000001),4),"")</f>
        <v/>
      </c>
      <c r="K1017" s="31" t="str">
        <f aca="false">IF(A1017&lt;&gt;"", IF(COUNT(G1017:J1017)=4, SUM(G1017:J1017), "No"), "")</f>
        <v>No</v>
      </c>
      <c r="L1017" s="31" t="str">
        <f aca="false">IF(A1017&lt;&gt;"", IF(COUNT(G1017:I1017)=3, SUM(G1017:I1017), "No"), "")</f>
        <v>No</v>
      </c>
      <c r="M1017" s="31" t="str">
        <f aca="false">IF(A1017&lt;&gt;"", IF(COUNT(G1017:H1017)=2, SUM(G1017:H1017), "No"), "")</f>
        <v>No</v>
      </c>
      <c r="N1017" s="31" t="str">
        <f aca="false">Table1[[#This Row],[Club]]&amp;":"&amp;Table1[[#Headers],[Male]]</f>
        <v>:Male</v>
      </c>
    </row>
    <row r="1018" customFormat="false" ht="15" hidden="false" customHeight="false" outlineLevel="0" collapsed="false">
      <c r="A1018" s="22" t="n">
        <v>1017</v>
      </c>
      <c r="B1018" s="22" t="str">
        <f aca="false">IFERROR(VLOOKUP($A$1&amp;":"&amp;A1018,'Finish order'!C:K,6,FALSE()),"")</f>
        <v/>
      </c>
      <c r="C1018" s="22" t="str">
        <f aca="false">IFERROR(VLOOKUP(A$1&amp;":"&amp;A1018,'Finish order'!$C:$K,9,FALSE()),"")</f>
        <v/>
      </c>
      <c r="D1018" s="22" t="str">
        <f aca="false">IFERROR(VLOOKUP(A$1&amp;":"&amp;A1018,'Finish order'!$C:$K,7,FALSE()),"")</f>
        <v/>
      </c>
      <c r="E1018" s="30" t="str">
        <f aca="false">IFERROR(VLOOKUP($A$1&amp;":"&amp;A1018,'Finish order'!C:K,5,FALSE()),"")</f>
        <v/>
      </c>
      <c r="F1018" s="22" t="str">
        <f aca="false">IFERROR(VLOOKUP($A$1&amp;":"&amp;A1018,'Finish order'!C:K,4,FALSE()),"")</f>
        <v/>
      </c>
      <c r="G1018" s="22" t="str">
        <f aca="false" t="array" ref="G1018:G1018">IFERROR(SMALL(IF($D$2:$D1927=D1018,$A$2:$A$911*1.001),1),"")</f>
        <v/>
      </c>
      <c r="H1018" s="22" t="str">
        <f aca="false" t="array" ref="H1018:H1018">IFERROR(SMALL(IF($D$2:$D1927=D1018,$A$2:$A$911*1.0001),2),"")</f>
        <v/>
      </c>
      <c r="I1018" s="22" t="str">
        <f aca="false" t="array" ref="I1018:I1018">IFERROR(SMALL(IF($D$2:$D1927=D1018,$A$2:$A$911*1.00001),3),"")</f>
        <v/>
      </c>
      <c r="J1018" s="22" t="str">
        <f aca="false" t="array" ref="J1018:J1018">IFERROR(SMALL(IF($D$2:$D1927=D1018,$A$2:$A$911*1.000001),4),"")</f>
        <v/>
      </c>
      <c r="K1018" s="31" t="str">
        <f aca="false">IF(A1018&lt;&gt;"", IF(COUNT(G1018:J1018)=4, SUM(G1018:J1018), "No"), "")</f>
        <v>No</v>
      </c>
      <c r="L1018" s="31" t="str">
        <f aca="false">IF(A1018&lt;&gt;"", IF(COUNT(G1018:I1018)=3, SUM(G1018:I1018), "No"), "")</f>
        <v>No</v>
      </c>
      <c r="M1018" s="31" t="str">
        <f aca="false">IF(A1018&lt;&gt;"", IF(COUNT(G1018:H1018)=2, SUM(G1018:H1018), "No"), "")</f>
        <v>No</v>
      </c>
      <c r="N1018" s="31" t="str">
        <f aca="false">Table1[[#This Row],[Club]]&amp;":"&amp;Table1[[#Headers],[Male]]</f>
        <v>:Male</v>
      </c>
    </row>
    <row r="1019" customFormat="false" ht="15" hidden="false" customHeight="false" outlineLevel="0" collapsed="false">
      <c r="A1019" s="22" t="n">
        <v>1018</v>
      </c>
      <c r="B1019" s="22" t="str">
        <f aca="false">IFERROR(VLOOKUP($A$1&amp;":"&amp;A1019,'Finish order'!C:K,6,FALSE()),"")</f>
        <v/>
      </c>
      <c r="C1019" s="22" t="str">
        <f aca="false">IFERROR(VLOOKUP(A$1&amp;":"&amp;A1019,'Finish order'!$C:$K,9,FALSE()),"")</f>
        <v/>
      </c>
      <c r="D1019" s="22" t="str">
        <f aca="false">IFERROR(VLOOKUP(A$1&amp;":"&amp;A1019,'Finish order'!$C:$K,7,FALSE()),"")</f>
        <v/>
      </c>
      <c r="E1019" s="30" t="str">
        <f aca="false">IFERROR(VLOOKUP($A$1&amp;":"&amp;A1019,'Finish order'!C:K,5,FALSE()),"")</f>
        <v/>
      </c>
      <c r="F1019" s="22" t="str">
        <f aca="false">IFERROR(VLOOKUP($A$1&amp;":"&amp;A1019,'Finish order'!C:K,4,FALSE()),"")</f>
        <v/>
      </c>
      <c r="G1019" s="22" t="str">
        <f aca="false" t="array" ref="G1019:G1019">IFERROR(SMALL(IF($D$2:$D1928=D1019,$A$2:$A$911*1.001),1),"")</f>
        <v/>
      </c>
      <c r="H1019" s="22" t="str">
        <f aca="false" t="array" ref="H1019:H1019">IFERROR(SMALL(IF($D$2:$D1928=D1019,$A$2:$A$911*1.0001),2),"")</f>
        <v/>
      </c>
      <c r="I1019" s="22" t="str">
        <f aca="false" t="array" ref="I1019:I1019">IFERROR(SMALL(IF($D$2:$D1928=D1019,$A$2:$A$911*1.00001),3),"")</f>
        <v/>
      </c>
      <c r="J1019" s="22" t="str">
        <f aca="false" t="array" ref="J1019:J1019">IFERROR(SMALL(IF($D$2:$D1928=D1019,$A$2:$A$911*1.000001),4),"")</f>
        <v/>
      </c>
      <c r="K1019" s="31" t="str">
        <f aca="false">IF(A1019&lt;&gt;"", IF(COUNT(G1019:J1019)=4, SUM(G1019:J1019), "No"), "")</f>
        <v>No</v>
      </c>
      <c r="L1019" s="31" t="str">
        <f aca="false">IF(A1019&lt;&gt;"", IF(COUNT(G1019:I1019)=3, SUM(G1019:I1019), "No"), "")</f>
        <v>No</v>
      </c>
      <c r="M1019" s="31" t="str">
        <f aca="false">IF(A1019&lt;&gt;"", IF(COUNT(G1019:H1019)=2, SUM(G1019:H1019), "No"), "")</f>
        <v>No</v>
      </c>
      <c r="N1019" s="31" t="str">
        <f aca="false">Table1[[#This Row],[Club]]&amp;":"&amp;Table1[[#Headers],[Male]]</f>
        <v>:Male</v>
      </c>
    </row>
    <row r="1020" customFormat="false" ht="15" hidden="false" customHeight="false" outlineLevel="0" collapsed="false">
      <c r="A1020" s="22" t="n">
        <v>1019</v>
      </c>
      <c r="B1020" s="22" t="str">
        <f aca="false">IFERROR(VLOOKUP($A$1&amp;":"&amp;A1020,'Finish order'!C:K,6,FALSE()),"")</f>
        <v/>
      </c>
      <c r="C1020" s="22" t="str">
        <f aca="false">IFERROR(VLOOKUP(A$1&amp;":"&amp;A1020,'Finish order'!$C:$K,9,FALSE()),"")</f>
        <v/>
      </c>
      <c r="D1020" s="22" t="str">
        <f aca="false">IFERROR(VLOOKUP(A$1&amp;":"&amp;A1020,'Finish order'!$C:$K,7,FALSE()),"")</f>
        <v/>
      </c>
      <c r="E1020" s="30" t="str">
        <f aca="false">IFERROR(VLOOKUP($A$1&amp;":"&amp;A1020,'Finish order'!C:K,5,FALSE()),"")</f>
        <v/>
      </c>
      <c r="F1020" s="22" t="str">
        <f aca="false">IFERROR(VLOOKUP($A$1&amp;":"&amp;A1020,'Finish order'!C:K,4,FALSE()),"")</f>
        <v/>
      </c>
      <c r="G1020" s="22" t="str">
        <f aca="false" t="array" ref="G1020:G1020">IFERROR(SMALL(IF($D$2:$D1929=D1020,$A$2:$A$911*1.001),1),"")</f>
        <v/>
      </c>
      <c r="H1020" s="22" t="str">
        <f aca="false" t="array" ref="H1020:H1020">IFERROR(SMALL(IF($D$2:$D1929=D1020,$A$2:$A$911*1.0001),2),"")</f>
        <v/>
      </c>
      <c r="I1020" s="22" t="str">
        <f aca="false" t="array" ref="I1020:I1020">IFERROR(SMALL(IF($D$2:$D1929=D1020,$A$2:$A$911*1.00001),3),"")</f>
        <v/>
      </c>
      <c r="J1020" s="22" t="str">
        <f aca="false" t="array" ref="J1020:J1020">IFERROR(SMALL(IF($D$2:$D1929=D1020,$A$2:$A$911*1.000001),4),"")</f>
        <v/>
      </c>
      <c r="K1020" s="31" t="str">
        <f aca="false">IF(A1020&lt;&gt;"", IF(COUNT(G1020:J1020)=4, SUM(G1020:J1020), "No"), "")</f>
        <v>No</v>
      </c>
      <c r="L1020" s="31" t="str">
        <f aca="false">IF(A1020&lt;&gt;"", IF(COUNT(G1020:I1020)=3, SUM(G1020:I1020), "No"), "")</f>
        <v>No</v>
      </c>
      <c r="M1020" s="31" t="str">
        <f aca="false">IF(A1020&lt;&gt;"", IF(COUNT(G1020:H1020)=2, SUM(G1020:H1020), "No"), "")</f>
        <v>No</v>
      </c>
      <c r="N1020" s="31" t="str">
        <f aca="false">Table1[[#This Row],[Club]]&amp;":"&amp;Table1[[#Headers],[Male]]</f>
        <v>:Male</v>
      </c>
    </row>
    <row r="1021" customFormat="false" ht="15" hidden="false" customHeight="false" outlineLevel="0" collapsed="false">
      <c r="A1021" s="22" t="n">
        <v>1020</v>
      </c>
      <c r="B1021" s="22" t="str">
        <f aca="false">IFERROR(VLOOKUP($A$1&amp;":"&amp;A1021,'Finish order'!C:K,6,FALSE()),"")</f>
        <v/>
      </c>
      <c r="C1021" s="22" t="str">
        <f aca="false">IFERROR(VLOOKUP(A$1&amp;":"&amp;A1021,'Finish order'!$C:$K,9,FALSE()),"")</f>
        <v/>
      </c>
      <c r="D1021" s="22" t="str">
        <f aca="false">IFERROR(VLOOKUP(A$1&amp;":"&amp;A1021,'Finish order'!$C:$K,7,FALSE()),"")</f>
        <v/>
      </c>
      <c r="E1021" s="30" t="str">
        <f aca="false">IFERROR(VLOOKUP($A$1&amp;":"&amp;A1021,'Finish order'!C:K,5,FALSE()),"")</f>
        <v/>
      </c>
      <c r="F1021" s="22" t="str">
        <f aca="false">IFERROR(VLOOKUP($A$1&amp;":"&amp;A1021,'Finish order'!C:K,4,FALSE()),"")</f>
        <v/>
      </c>
      <c r="G1021" s="22" t="str">
        <f aca="false" t="array" ref="G1021:G1021">IFERROR(SMALL(IF($D$2:$D1930=D1021,$A$2:$A$911*1.001),1),"")</f>
        <v/>
      </c>
      <c r="H1021" s="22" t="str">
        <f aca="false" t="array" ref="H1021:H1021">IFERROR(SMALL(IF($D$2:$D1930=D1021,$A$2:$A$911*1.0001),2),"")</f>
        <v/>
      </c>
      <c r="I1021" s="22" t="str">
        <f aca="false" t="array" ref="I1021:I1021">IFERROR(SMALL(IF($D$2:$D1930=D1021,$A$2:$A$911*1.00001),3),"")</f>
        <v/>
      </c>
      <c r="J1021" s="22" t="str">
        <f aca="false" t="array" ref="J1021:J1021">IFERROR(SMALL(IF($D$2:$D1930=D1021,$A$2:$A$911*1.000001),4),"")</f>
        <v/>
      </c>
      <c r="K1021" s="31" t="str">
        <f aca="false">IF(A1021&lt;&gt;"", IF(COUNT(G1021:J1021)=4, SUM(G1021:J1021), "No"), "")</f>
        <v>No</v>
      </c>
      <c r="L1021" s="31" t="str">
        <f aca="false">IF(A1021&lt;&gt;"", IF(COUNT(G1021:I1021)=3, SUM(G1021:I1021), "No"), "")</f>
        <v>No</v>
      </c>
      <c r="M1021" s="31" t="str">
        <f aca="false">IF(A1021&lt;&gt;"", IF(COUNT(G1021:H1021)=2, SUM(G1021:H1021), "No"), "")</f>
        <v>No</v>
      </c>
      <c r="N1021" s="31" t="str">
        <f aca="false">Table1[[#This Row],[Club]]&amp;":"&amp;Table1[[#Headers],[Male]]</f>
        <v>:Male</v>
      </c>
    </row>
    <row r="1022" customFormat="false" ht="15" hidden="false" customHeight="false" outlineLevel="0" collapsed="false">
      <c r="A1022" s="22" t="n">
        <v>1021</v>
      </c>
      <c r="B1022" s="22" t="str">
        <f aca="false">IFERROR(VLOOKUP($A$1&amp;":"&amp;A1022,'Finish order'!C:K,6,FALSE()),"")</f>
        <v/>
      </c>
      <c r="C1022" s="22" t="str">
        <f aca="false">IFERROR(VLOOKUP(A$1&amp;":"&amp;A1022,'Finish order'!$C:$K,9,FALSE()),"")</f>
        <v/>
      </c>
      <c r="D1022" s="22" t="str">
        <f aca="false">IFERROR(VLOOKUP(A$1&amp;":"&amp;A1022,'Finish order'!$C:$K,7,FALSE()),"")</f>
        <v/>
      </c>
      <c r="E1022" s="30" t="str">
        <f aca="false">IFERROR(VLOOKUP($A$1&amp;":"&amp;A1022,'Finish order'!C:K,5,FALSE()),"")</f>
        <v/>
      </c>
      <c r="F1022" s="22" t="str">
        <f aca="false">IFERROR(VLOOKUP($A$1&amp;":"&amp;A1022,'Finish order'!C:K,4,FALSE()),"")</f>
        <v/>
      </c>
      <c r="G1022" s="22" t="str">
        <f aca="false" t="array" ref="G1022:G1022">IFERROR(SMALL(IF($D$2:$D1931=D1022,$A$2:$A$911*1.001),1),"")</f>
        <v/>
      </c>
      <c r="H1022" s="22" t="str">
        <f aca="false" t="array" ref="H1022:H1022">IFERROR(SMALL(IF($D$2:$D1931=D1022,$A$2:$A$911*1.0001),2),"")</f>
        <v/>
      </c>
      <c r="I1022" s="22" t="str">
        <f aca="false" t="array" ref="I1022:I1022">IFERROR(SMALL(IF($D$2:$D1931=D1022,$A$2:$A$911*1.00001),3),"")</f>
        <v/>
      </c>
      <c r="J1022" s="22" t="str">
        <f aca="false" t="array" ref="J1022:J1022">IFERROR(SMALL(IF($D$2:$D1931=D1022,$A$2:$A$911*1.000001),4),"")</f>
        <v/>
      </c>
      <c r="K1022" s="31" t="str">
        <f aca="false">IF(A1022&lt;&gt;"", IF(COUNT(G1022:J1022)=4, SUM(G1022:J1022), "No"), "")</f>
        <v>No</v>
      </c>
      <c r="L1022" s="31" t="str">
        <f aca="false">IF(A1022&lt;&gt;"", IF(COUNT(G1022:I1022)=3, SUM(G1022:I1022), "No"), "")</f>
        <v>No</v>
      </c>
      <c r="M1022" s="31" t="str">
        <f aca="false">IF(A1022&lt;&gt;"", IF(COUNT(G1022:H1022)=2, SUM(G1022:H1022), "No"), "")</f>
        <v>No</v>
      </c>
      <c r="N1022" s="31" t="str">
        <f aca="false">Table1[[#This Row],[Club]]&amp;":"&amp;Table1[[#Headers],[Male]]</f>
        <v>:Male</v>
      </c>
    </row>
    <row r="1023" customFormat="false" ht="15" hidden="false" customHeight="false" outlineLevel="0" collapsed="false">
      <c r="A1023" s="22" t="n">
        <v>1022</v>
      </c>
      <c r="B1023" s="22" t="str">
        <f aca="false">IFERROR(VLOOKUP($A$1&amp;":"&amp;A1023,'Finish order'!C:K,6,FALSE()),"")</f>
        <v/>
      </c>
      <c r="C1023" s="22" t="str">
        <f aca="false">IFERROR(VLOOKUP(A$1&amp;":"&amp;A1023,'Finish order'!$C:$K,9,FALSE()),"")</f>
        <v/>
      </c>
      <c r="D1023" s="22" t="str">
        <f aca="false">IFERROR(VLOOKUP(A$1&amp;":"&amp;A1023,'Finish order'!$C:$K,7,FALSE()),"")</f>
        <v/>
      </c>
      <c r="E1023" s="30" t="str">
        <f aca="false">IFERROR(VLOOKUP($A$1&amp;":"&amp;A1023,'Finish order'!C:K,5,FALSE()),"")</f>
        <v/>
      </c>
      <c r="F1023" s="22" t="str">
        <f aca="false">IFERROR(VLOOKUP($A$1&amp;":"&amp;A1023,'Finish order'!C:K,4,FALSE()),"")</f>
        <v/>
      </c>
      <c r="G1023" s="22" t="str">
        <f aca="false" t="array" ref="G1023:G1023">IFERROR(SMALL(IF($D$2:$D1932=D1023,$A$2:$A$911*1.001),1),"")</f>
        <v/>
      </c>
      <c r="H1023" s="22" t="str">
        <f aca="false" t="array" ref="H1023:H1023">IFERROR(SMALL(IF($D$2:$D1932=D1023,$A$2:$A$911*1.0001),2),"")</f>
        <v/>
      </c>
      <c r="I1023" s="22" t="str">
        <f aca="false" t="array" ref="I1023:I1023">IFERROR(SMALL(IF($D$2:$D1932=D1023,$A$2:$A$911*1.00001),3),"")</f>
        <v/>
      </c>
      <c r="J1023" s="22" t="str">
        <f aca="false" t="array" ref="J1023:J1023">IFERROR(SMALL(IF($D$2:$D1932=D1023,$A$2:$A$911*1.000001),4),"")</f>
        <v/>
      </c>
      <c r="K1023" s="31" t="str">
        <f aca="false">IF(A1023&lt;&gt;"", IF(COUNT(G1023:J1023)=4, SUM(G1023:J1023), "No"), "")</f>
        <v>No</v>
      </c>
      <c r="L1023" s="31" t="str">
        <f aca="false">IF(A1023&lt;&gt;"", IF(COUNT(G1023:I1023)=3, SUM(G1023:I1023), "No"), "")</f>
        <v>No</v>
      </c>
      <c r="M1023" s="31" t="str">
        <f aca="false">IF(A1023&lt;&gt;"", IF(COUNT(G1023:H1023)=2, SUM(G1023:H1023), "No"), "")</f>
        <v>No</v>
      </c>
      <c r="N1023" s="31" t="str">
        <f aca="false">Table1[[#This Row],[Club]]&amp;":"&amp;Table1[[#Headers],[Male]]</f>
        <v>:Male</v>
      </c>
    </row>
    <row r="1024" customFormat="false" ht="15" hidden="false" customHeight="false" outlineLevel="0" collapsed="false">
      <c r="A1024" s="22" t="n">
        <v>1023</v>
      </c>
      <c r="B1024" s="22" t="str">
        <f aca="false">IFERROR(VLOOKUP($A$1&amp;":"&amp;A1024,'Finish order'!C:K,6,FALSE()),"")</f>
        <v/>
      </c>
      <c r="C1024" s="22" t="str">
        <f aca="false">IFERROR(VLOOKUP(A$1&amp;":"&amp;A1024,'Finish order'!$C:$K,9,FALSE()),"")</f>
        <v/>
      </c>
      <c r="D1024" s="22" t="str">
        <f aca="false">IFERROR(VLOOKUP(A$1&amp;":"&amp;A1024,'Finish order'!$C:$K,7,FALSE()),"")</f>
        <v/>
      </c>
      <c r="E1024" s="30" t="str">
        <f aca="false">IFERROR(VLOOKUP($A$1&amp;":"&amp;A1024,'Finish order'!C:K,5,FALSE()),"")</f>
        <v/>
      </c>
      <c r="F1024" s="22" t="str">
        <f aca="false">IFERROR(VLOOKUP($A$1&amp;":"&amp;A1024,'Finish order'!C:K,4,FALSE()),"")</f>
        <v/>
      </c>
      <c r="G1024" s="22" t="str">
        <f aca="false" t="array" ref="G1024:G1024">IFERROR(SMALL(IF($D$2:$D1933=D1024,$A$2:$A$911*1.001),1),"")</f>
        <v/>
      </c>
      <c r="H1024" s="22" t="str">
        <f aca="false" t="array" ref="H1024:H1024">IFERROR(SMALL(IF($D$2:$D1933=D1024,$A$2:$A$911*1.0001),2),"")</f>
        <v/>
      </c>
      <c r="I1024" s="22" t="str">
        <f aca="false" t="array" ref="I1024:I1024">IFERROR(SMALL(IF($D$2:$D1933=D1024,$A$2:$A$911*1.00001),3),"")</f>
        <v/>
      </c>
      <c r="J1024" s="22" t="str">
        <f aca="false" t="array" ref="J1024:J1024">IFERROR(SMALL(IF($D$2:$D1933=D1024,$A$2:$A$911*1.000001),4),"")</f>
        <v/>
      </c>
      <c r="K1024" s="31" t="str">
        <f aca="false">IF(A1024&lt;&gt;"", IF(COUNT(G1024:J1024)=4, SUM(G1024:J1024), "No"), "")</f>
        <v>No</v>
      </c>
      <c r="L1024" s="31" t="str">
        <f aca="false">IF(A1024&lt;&gt;"", IF(COUNT(G1024:I1024)=3, SUM(G1024:I1024), "No"), "")</f>
        <v>No</v>
      </c>
      <c r="M1024" s="31" t="str">
        <f aca="false">IF(A1024&lt;&gt;"", IF(COUNT(G1024:H1024)=2, SUM(G1024:H1024), "No"), "")</f>
        <v>No</v>
      </c>
      <c r="N1024" s="31" t="str">
        <f aca="false">Table1[[#This Row],[Club]]&amp;":"&amp;Table1[[#Headers],[Male]]</f>
        <v>:Male</v>
      </c>
    </row>
    <row r="1025" customFormat="false" ht="15" hidden="false" customHeight="false" outlineLevel="0" collapsed="false">
      <c r="A1025" s="22" t="n">
        <v>1024</v>
      </c>
      <c r="B1025" s="22" t="str">
        <f aca="false">IFERROR(VLOOKUP($A$1&amp;":"&amp;A1025,'Finish order'!C:K,6,FALSE()),"")</f>
        <v/>
      </c>
      <c r="C1025" s="22" t="str">
        <f aca="false">IFERROR(VLOOKUP(A$1&amp;":"&amp;A1025,'Finish order'!$C:$K,9,FALSE()),"")</f>
        <v/>
      </c>
      <c r="D1025" s="22" t="str">
        <f aca="false">IFERROR(VLOOKUP(A$1&amp;":"&amp;A1025,'Finish order'!$C:$K,7,FALSE()),"")</f>
        <v/>
      </c>
      <c r="E1025" s="30" t="str">
        <f aca="false">IFERROR(VLOOKUP($A$1&amp;":"&amp;A1025,'Finish order'!C:K,5,FALSE()),"")</f>
        <v/>
      </c>
      <c r="F1025" s="22" t="str">
        <f aca="false">IFERROR(VLOOKUP($A$1&amp;":"&amp;A1025,'Finish order'!C:K,4,FALSE()),"")</f>
        <v/>
      </c>
      <c r="G1025" s="22" t="str">
        <f aca="false" t="array" ref="G1025:G1025">IFERROR(SMALL(IF($D$2:$D1934=D1025,$A$2:$A$911*1.001),1),"")</f>
        <v/>
      </c>
      <c r="H1025" s="22" t="str">
        <f aca="false" t="array" ref="H1025:H1025">IFERROR(SMALL(IF($D$2:$D1934=D1025,$A$2:$A$911*1.0001),2),"")</f>
        <v/>
      </c>
      <c r="I1025" s="22" t="str">
        <f aca="false" t="array" ref="I1025:I1025">IFERROR(SMALL(IF($D$2:$D1934=D1025,$A$2:$A$911*1.00001),3),"")</f>
        <v/>
      </c>
      <c r="J1025" s="22" t="str">
        <f aca="false" t="array" ref="J1025:J1025">IFERROR(SMALL(IF($D$2:$D1934=D1025,$A$2:$A$911*1.000001),4),"")</f>
        <v/>
      </c>
      <c r="K1025" s="31" t="str">
        <f aca="false">IF(A1025&lt;&gt;"", IF(COUNT(G1025:J1025)=4, SUM(G1025:J1025), "No"), "")</f>
        <v>No</v>
      </c>
      <c r="L1025" s="31" t="str">
        <f aca="false">IF(A1025&lt;&gt;"", IF(COUNT(G1025:I1025)=3, SUM(G1025:I1025), "No"), "")</f>
        <v>No</v>
      </c>
      <c r="M1025" s="31" t="str">
        <f aca="false">IF(A1025&lt;&gt;"", IF(COUNT(G1025:H1025)=2, SUM(G1025:H1025), "No"), "")</f>
        <v>No</v>
      </c>
      <c r="N1025" s="31" t="str">
        <f aca="false">Table1[[#This Row],[Club]]&amp;":"&amp;Table1[[#Headers],[Male]]</f>
        <v>:Male</v>
      </c>
    </row>
    <row r="1026" customFormat="false" ht="15" hidden="false" customHeight="false" outlineLevel="0" collapsed="false">
      <c r="A1026" s="22" t="n">
        <v>1025</v>
      </c>
      <c r="B1026" s="22" t="str">
        <f aca="false">IFERROR(VLOOKUP($A$1&amp;":"&amp;A1026,'Finish order'!C:K,6,FALSE()),"")</f>
        <v/>
      </c>
      <c r="C1026" s="22" t="str">
        <f aca="false">IFERROR(VLOOKUP(A$1&amp;":"&amp;A1026,'Finish order'!$C:$K,9,FALSE()),"")</f>
        <v/>
      </c>
      <c r="D1026" s="22" t="str">
        <f aca="false">IFERROR(VLOOKUP(A$1&amp;":"&amp;A1026,'Finish order'!$C:$K,7,FALSE()),"")</f>
        <v/>
      </c>
      <c r="E1026" s="30" t="str">
        <f aca="false">IFERROR(VLOOKUP($A$1&amp;":"&amp;A1026,'Finish order'!C:K,5,FALSE()),"")</f>
        <v/>
      </c>
      <c r="F1026" s="22" t="str">
        <f aca="false">IFERROR(VLOOKUP($A$1&amp;":"&amp;A1026,'Finish order'!C:K,4,FALSE()),"")</f>
        <v/>
      </c>
      <c r="G1026" s="22" t="str">
        <f aca="false" t="array" ref="G1026:G1026">IFERROR(SMALL(IF($D$2:$D1935=D1026,$A$2:$A$911*1.001),1),"")</f>
        <v/>
      </c>
      <c r="H1026" s="22" t="str">
        <f aca="false" t="array" ref="H1026:H1026">IFERROR(SMALL(IF($D$2:$D1935=D1026,$A$2:$A$911*1.0001),2),"")</f>
        <v/>
      </c>
      <c r="I1026" s="22" t="str">
        <f aca="false" t="array" ref="I1026:I1026">IFERROR(SMALL(IF($D$2:$D1935=D1026,$A$2:$A$911*1.00001),3),"")</f>
        <v/>
      </c>
      <c r="J1026" s="22" t="str">
        <f aca="false" t="array" ref="J1026:J1026">IFERROR(SMALL(IF($D$2:$D1935=D1026,$A$2:$A$911*1.000001),4),"")</f>
        <v/>
      </c>
      <c r="K1026" s="31" t="str">
        <f aca="false">IF(A1026&lt;&gt;"", IF(COUNT(G1026:J1026)=4, SUM(G1026:J1026), "No"), "")</f>
        <v>No</v>
      </c>
      <c r="L1026" s="31" t="str">
        <f aca="false">IF(A1026&lt;&gt;"", IF(COUNT(G1026:I1026)=3, SUM(G1026:I1026), "No"), "")</f>
        <v>No</v>
      </c>
      <c r="M1026" s="31" t="str">
        <f aca="false">IF(A1026&lt;&gt;"", IF(COUNT(G1026:H1026)=2, SUM(G1026:H1026), "No"), "")</f>
        <v>No</v>
      </c>
      <c r="N1026" s="31" t="str">
        <f aca="false">Table1[[#This Row],[Club]]&amp;":"&amp;Table1[[#Headers],[Male]]</f>
        <v>:Male</v>
      </c>
    </row>
    <row r="1027" customFormat="false" ht="15" hidden="false" customHeight="false" outlineLevel="0" collapsed="false">
      <c r="A1027" s="22" t="n">
        <v>1026</v>
      </c>
      <c r="B1027" s="22" t="str">
        <f aca="false">IFERROR(VLOOKUP($A$1&amp;":"&amp;A1027,'Finish order'!C:K,6,FALSE()),"")</f>
        <v/>
      </c>
      <c r="C1027" s="22" t="str">
        <f aca="false">IFERROR(VLOOKUP(A$1&amp;":"&amp;A1027,'Finish order'!$C:$K,9,FALSE()),"")</f>
        <v/>
      </c>
      <c r="D1027" s="22" t="str">
        <f aca="false">IFERROR(VLOOKUP(A$1&amp;":"&amp;A1027,'Finish order'!$C:$K,7,FALSE()),"")</f>
        <v/>
      </c>
      <c r="E1027" s="30" t="str">
        <f aca="false">IFERROR(VLOOKUP($A$1&amp;":"&amp;A1027,'Finish order'!C:K,5,FALSE()),"")</f>
        <v/>
      </c>
      <c r="F1027" s="22" t="str">
        <f aca="false">IFERROR(VLOOKUP($A$1&amp;":"&amp;A1027,'Finish order'!C:K,4,FALSE()),"")</f>
        <v/>
      </c>
      <c r="G1027" s="22" t="str">
        <f aca="false" t="array" ref="G1027:G1027">IFERROR(SMALL(IF($D$2:$D1936=D1027,$A$2:$A$911*1.001),1),"")</f>
        <v/>
      </c>
      <c r="H1027" s="22" t="str">
        <f aca="false" t="array" ref="H1027:H1027">IFERROR(SMALL(IF($D$2:$D1936=D1027,$A$2:$A$911*1.0001),2),"")</f>
        <v/>
      </c>
      <c r="I1027" s="22" t="str">
        <f aca="false" t="array" ref="I1027:I1027">IFERROR(SMALL(IF($D$2:$D1936=D1027,$A$2:$A$911*1.00001),3),"")</f>
        <v/>
      </c>
      <c r="J1027" s="22" t="str">
        <f aca="false" t="array" ref="J1027:J1027">IFERROR(SMALL(IF($D$2:$D1936=D1027,$A$2:$A$911*1.000001),4),"")</f>
        <v/>
      </c>
      <c r="K1027" s="31" t="str">
        <f aca="false">IF(A1027&lt;&gt;"", IF(COUNT(G1027:J1027)=4, SUM(G1027:J1027), "No"), "")</f>
        <v>No</v>
      </c>
      <c r="L1027" s="31" t="str">
        <f aca="false">IF(A1027&lt;&gt;"", IF(COUNT(G1027:I1027)=3, SUM(G1027:I1027), "No"), "")</f>
        <v>No</v>
      </c>
      <c r="M1027" s="31" t="str">
        <f aca="false">IF(A1027&lt;&gt;"", IF(COUNT(G1027:H1027)=2, SUM(G1027:H1027), "No"), "")</f>
        <v>No</v>
      </c>
      <c r="N1027" s="31" t="str">
        <f aca="false">Table1[[#This Row],[Club]]&amp;":"&amp;Table1[[#Headers],[Male]]</f>
        <v>:Male</v>
      </c>
    </row>
    <row r="1028" customFormat="false" ht="15" hidden="false" customHeight="false" outlineLevel="0" collapsed="false">
      <c r="A1028" s="22" t="n">
        <v>1027</v>
      </c>
      <c r="B1028" s="22" t="str">
        <f aca="false">IFERROR(VLOOKUP($A$1&amp;":"&amp;A1028,'Finish order'!C:K,6,FALSE()),"")</f>
        <v/>
      </c>
      <c r="C1028" s="22" t="str">
        <f aca="false">IFERROR(VLOOKUP(A$1&amp;":"&amp;A1028,'Finish order'!$C:$K,9,FALSE()),"")</f>
        <v/>
      </c>
      <c r="D1028" s="22" t="str">
        <f aca="false">IFERROR(VLOOKUP(A$1&amp;":"&amp;A1028,'Finish order'!$C:$K,7,FALSE()),"")</f>
        <v/>
      </c>
      <c r="E1028" s="30" t="str">
        <f aca="false">IFERROR(VLOOKUP($A$1&amp;":"&amp;A1028,'Finish order'!C:K,5,FALSE()),"")</f>
        <v/>
      </c>
      <c r="F1028" s="22" t="str">
        <f aca="false">IFERROR(VLOOKUP($A$1&amp;":"&amp;A1028,'Finish order'!C:K,4,FALSE()),"")</f>
        <v/>
      </c>
      <c r="G1028" s="22" t="str">
        <f aca="false" t="array" ref="G1028:G1028">IFERROR(SMALL(IF($D$2:$D1937=D1028,$A$2:$A$911*1.001),1),"")</f>
        <v/>
      </c>
      <c r="H1028" s="22" t="str">
        <f aca="false" t="array" ref="H1028:H1028">IFERROR(SMALL(IF($D$2:$D1937=D1028,$A$2:$A$911*1.0001),2),"")</f>
        <v/>
      </c>
      <c r="I1028" s="22" t="str">
        <f aca="false" t="array" ref="I1028:I1028">IFERROR(SMALL(IF($D$2:$D1937=D1028,$A$2:$A$911*1.00001),3),"")</f>
        <v/>
      </c>
      <c r="J1028" s="22" t="str">
        <f aca="false" t="array" ref="J1028:J1028">IFERROR(SMALL(IF($D$2:$D1937=D1028,$A$2:$A$911*1.000001),4),"")</f>
        <v/>
      </c>
      <c r="K1028" s="31" t="str">
        <f aca="false">IF(A1028&lt;&gt;"", IF(COUNT(G1028:J1028)=4, SUM(G1028:J1028), "No"), "")</f>
        <v>No</v>
      </c>
      <c r="L1028" s="31" t="str">
        <f aca="false">IF(A1028&lt;&gt;"", IF(COUNT(G1028:I1028)=3, SUM(G1028:I1028), "No"), "")</f>
        <v>No</v>
      </c>
      <c r="M1028" s="31" t="str">
        <f aca="false">IF(A1028&lt;&gt;"", IF(COUNT(G1028:H1028)=2, SUM(G1028:H1028), "No"), "")</f>
        <v>No</v>
      </c>
      <c r="N1028" s="31" t="str">
        <f aca="false">Table1[[#This Row],[Club]]&amp;":"&amp;Table1[[#Headers],[Male]]</f>
        <v>:Male</v>
      </c>
    </row>
    <row r="1029" customFormat="false" ht="15" hidden="false" customHeight="false" outlineLevel="0" collapsed="false">
      <c r="A1029" s="22" t="n">
        <v>1028</v>
      </c>
      <c r="B1029" s="22" t="str">
        <f aca="false">IFERROR(VLOOKUP($A$1&amp;":"&amp;A1029,'Finish order'!C:K,6,FALSE()),"")</f>
        <v/>
      </c>
      <c r="C1029" s="22" t="str">
        <f aca="false">IFERROR(VLOOKUP(A$1&amp;":"&amp;A1029,'Finish order'!$C:$K,9,FALSE()),"")</f>
        <v/>
      </c>
      <c r="D1029" s="22" t="str">
        <f aca="false">IFERROR(VLOOKUP(A$1&amp;":"&amp;A1029,'Finish order'!$C:$K,7,FALSE()),"")</f>
        <v/>
      </c>
      <c r="E1029" s="30" t="str">
        <f aca="false">IFERROR(VLOOKUP($A$1&amp;":"&amp;A1029,'Finish order'!C:K,5,FALSE()),"")</f>
        <v/>
      </c>
      <c r="F1029" s="22" t="str">
        <f aca="false">IFERROR(VLOOKUP($A$1&amp;":"&amp;A1029,'Finish order'!C:K,4,FALSE()),"")</f>
        <v/>
      </c>
      <c r="G1029" s="22" t="str">
        <f aca="false" t="array" ref="G1029:G1029">IFERROR(SMALL(IF($D$2:$D1938=D1029,$A$2:$A$911*1.001),1),"")</f>
        <v/>
      </c>
      <c r="H1029" s="22" t="str">
        <f aca="false" t="array" ref="H1029:H1029">IFERROR(SMALL(IF($D$2:$D1938=D1029,$A$2:$A$911*1.0001),2),"")</f>
        <v/>
      </c>
      <c r="I1029" s="22" t="str">
        <f aca="false" t="array" ref="I1029:I1029">IFERROR(SMALL(IF($D$2:$D1938=D1029,$A$2:$A$911*1.00001),3),"")</f>
        <v/>
      </c>
      <c r="J1029" s="22" t="str">
        <f aca="false" t="array" ref="J1029:J1029">IFERROR(SMALL(IF($D$2:$D1938=D1029,$A$2:$A$911*1.000001),4),"")</f>
        <v/>
      </c>
      <c r="K1029" s="31" t="str">
        <f aca="false">IF(A1029&lt;&gt;"", IF(COUNT(G1029:J1029)=4, SUM(G1029:J1029), "No"), "")</f>
        <v>No</v>
      </c>
      <c r="L1029" s="31" t="str">
        <f aca="false">IF(A1029&lt;&gt;"", IF(COUNT(G1029:I1029)=3, SUM(G1029:I1029), "No"), "")</f>
        <v>No</v>
      </c>
      <c r="M1029" s="31" t="str">
        <f aca="false">IF(A1029&lt;&gt;"", IF(COUNT(G1029:H1029)=2, SUM(G1029:H1029), "No"), "")</f>
        <v>No</v>
      </c>
      <c r="N1029" s="31" t="str">
        <f aca="false">Table1[[#This Row],[Club]]&amp;":"&amp;Table1[[#Headers],[Male]]</f>
        <v>:Male</v>
      </c>
    </row>
    <row r="1030" customFormat="false" ht="15" hidden="false" customHeight="false" outlineLevel="0" collapsed="false">
      <c r="A1030" s="22" t="n">
        <v>1029</v>
      </c>
      <c r="B1030" s="22" t="str">
        <f aca="false">IFERROR(VLOOKUP($A$1&amp;":"&amp;A1030,'Finish order'!C:K,6,FALSE()),"")</f>
        <v/>
      </c>
      <c r="C1030" s="22" t="str">
        <f aca="false">IFERROR(VLOOKUP(A$1&amp;":"&amp;A1030,'Finish order'!$C:$K,9,FALSE()),"")</f>
        <v/>
      </c>
      <c r="D1030" s="22" t="str">
        <f aca="false">IFERROR(VLOOKUP(A$1&amp;":"&amp;A1030,'Finish order'!$C:$K,7,FALSE()),"")</f>
        <v/>
      </c>
      <c r="E1030" s="30" t="str">
        <f aca="false">IFERROR(VLOOKUP($A$1&amp;":"&amp;A1030,'Finish order'!C:K,5,FALSE()),"")</f>
        <v/>
      </c>
      <c r="F1030" s="22" t="str">
        <f aca="false">IFERROR(VLOOKUP($A$1&amp;":"&amp;A1030,'Finish order'!C:K,4,FALSE()),"")</f>
        <v/>
      </c>
      <c r="G1030" s="22" t="str">
        <f aca="false" t="array" ref="G1030:G1030">IFERROR(SMALL(IF($D$2:$D1939=D1030,$A$2:$A$911*1.001),1),"")</f>
        <v/>
      </c>
      <c r="H1030" s="22" t="str">
        <f aca="false" t="array" ref="H1030:H1030">IFERROR(SMALL(IF($D$2:$D1939=D1030,$A$2:$A$911*1.0001),2),"")</f>
        <v/>
      </c>
      <c r="I1030" s="22" t="str">
        <f aca="false" t="array" ref="I1030:I1030">IFERROR(SMALL(IF($D$2:$D1939=D1030,$A$2:$A$911*1.00001),3),"")</f>
        <v/>
      </c>
      <c r="J1030" s="22" t="str">
        <f aca="false" t="array" ref="J1030:J1030">IFERROR(SMALL(IF($D$2:$D1939=D1030,$A$2:$A$911*1.000001),4),"")</f>
        <v/>
      </c>
      <c r="K1030" s="31" t="str">
        <f aca="false">IF(A1030&lt;&gt;"", IF(COUNT(G1030:J1030)=4, SUM(G1030:J1030), "No"), "")</f>
        <v>No</v>
      </c>
      <c r="L1030" s="31" t="str">
        <f aca="false">IF(A1030&lt;&gt;"", IF(COUNT(G1030:I1030)=3, SUM(G1030:I1030), "No"), "")</f>
        <v>No</v>
      </c>
      <c r="M1030" s="31" t="str">
        <f aca="false">IF(A1030&lt;&gt;"", IF(COUNT(G1030:H1030)=2, SUM(G1030:H1030), "No"), "")</f>
        <v>No</v>
      </c>
      <c r="N1030" s="31" t="str">
        <f aca="false">Table1[[#This Row],[Club]]&amp;":"&amp;Table1[[#Headers],[Male]]</f>
        <v>:Male</v>
      </c>
    </row>
    <row r="1031" customFormat="false" ht="15" hidden="false" customHeight="false" outlineLevel="0" collapsed="false">
      <c r="A1031" s="22" t="n">
        <v>1030</v>
      </c>
      <c r="B1031" s="22" t="str">
        <f aca="false">IFERROR(VLOOKUP($A$1&amp;":"&amp;A1031,'Finish order'!C:K,6,FALSE()),"")</f>
        <v/>
      </c>
      <c r="C1031" s="22" t="str">
        <f aca="false">IFERROR(VLOOKUP(A$1&amp;":"&amp;A1031,'Finish order'!$C:$K,9,FALSE()),"")</f>
        <v/>
      </c>
      <c r="D1031" s="22" t="str">
        <f aca="false">IFERROR(VLOOKUP(A$1&amp;":"&amp;A1031,'Finish order'!$C:$K,7,FALSE()),"")</f>
        <v/>
      </c>
      <c r="E1031" s="30" t="str">
        <f aca="false">IFERROR(VLOOKUP($A$1&amp;":"&amp;A1031,'Finish order'!C:K,5,FALSE()),"")</f>
        <v/>
      </c>
      <c r="F1031" s="22" t="str">
        <f aca="false">IFERROR(VLOOKUP($A$1&amp;":"&amp;A1031,'Finish order'!C:K,4,FALSE()),"")</f>
        <v/>
      </c>
      <c r="G1031" s="22" t="str">
        <f aca="false" t="array" ref="G1031:G1031">IFERROR(SMALL(IF($D$2:$D1940=D1031,$A$2:$A$911*1.001),1),"")</f>
        <v/>
      </c>
      <c r="H1031" s="22" t="str">
        <f aca="false" t="array" ref="H1031:H1031">IFERROR(SMALL(IF($D$2:$D1940=D1031,$A$2:$A$911*1.0001),2),"")</f>
        <v/>
      </c>
      <c r="I1031" s="22" t="str">
        <f aca="false" t="array" ref="I1031:I1031">IFERROR(SMALL(IF($D$2:$D1940=D1031,$A$2:$A$911*1.00001),3),"")</f>
        <v/>
      </c>
      <c r="J1031" s="22" t="str">
        <f aca="false" t="array" ref="J1031:J1031">IFERROR(SMALL(IF($D$2:$D1940=D1031,$A$2:$A$911*1.000001),4),"")</f>
        <v/>
      </c>
      <c r="K1031" s="31" t="str">
        <f aca="false">IF(A1031&lt;&gt;"", IF(COUNT(G1031:J1031)=4, SUM(G1031:J1031), "No"), "")</f>
        <v>No</v>
      </c>
      <c r="L1031" s="31" t="str">
        <f aca="false">IF(A1031&lt;&gt;"", IF(COUNT(G1031:I1031)=3, SUM(G1031:I1031), "No"), "")</f>
        <v>No</v>
      </c>
      <c r="M1031" s="31" t="str">
        <f aca="false">IF(A1031&lt;&gt;"", IF(COUNT(G1031:H1031)=2, SUM(G1031:H1031), "No"), "")</f>
        <v>No</v>
      </c>
      <c r="N1031" s="31" t="str">
        <f aca="false">Table1[[#This Row],[Club]]&amp;":"&amp;Table1[[#Headers],[Male]]</f>
        <v>:Male</v>
      </c>
    </row>
    <row r="1032" customFormat="false" ht="15" hidden="false" customHeight="false" outlineLevel="0" collapsed="false">
      <c r="A1032" s="22" t="n">
        <v>1031</v>
      </c>
      <c r="B1032" s="22" t="str">
        <f aca="false">IFERROR(VLOOKUP($A$1&amp;":"&amp;A1032,'Finish order'!C:K,6,FALSE()),"")</f>
        <v/>
      </c>
      <c r="C1032" s="22" t="str">
        <f aca="false">IFERROR(VLOOKUP(A$1&amp;":"&amp;A1032,'Finish order'!$C:$K,9,FALSE()),"")</f>
        <v/>
      </c>
      <c r="D1032" s="22" t="str">
        <f aca="false">IFERROR(VLOOKUP(A$1&amp;":"&amp;A1032,'Finish order'!$C:$K,7,FALSE()),"")</f>
        <v/>
      </c>
      <c r="E1032" s="30" t="str">
        <f aca="false">IFERROR(VLOOKUP($A$1&amp;":"&amp;A1032,'Finish order'!C:K,5,FALSE()),"")</f>
        <v/>
      </c>
      <c r="F1032" s="22" t="str">
        <f aca="false">IFERROR(VLOOKUP($A$1&amp;":"&amp;A1032,'Finish order'!C:K,4,FALSE()),"")</f>
        <v/>
      </c>
      <c r="G1032" s="22" t="str">
        <f aca="false" t="array" ref="G1032:G1032">IFERROR(SMALL(IF($D$2:$D1941=D1032,$A$2:$A$911*1.001),1),"")</f>
        <v/>
      </c>
      <c r="H1032" s="22" t="str">
        <f aca="false" t="array" ref="H1032:H1032">IFERROR(SMALL(IF($D$2:$D1941=D1032,$A$2:$A$911*1.0001),2),"")</f>
        <v/>
      </c>
      <c r="I1032" s="22" t="str">
        <f aca="false" t="array" ref="I1032:I1032">IFERROR(SMALL(IF($D$2:$D1941=D1032,$A$2:$A$911*1.00001),3),"")</f>
        <v/>
      </c>
      <c r="J1032" s="22" t="str">
        <f aca="false" t="array" ref="J1032:J1032">IFERROR(SMALL(IF($D$2:$D1941=D1032,$A$2:$A$911*1.000001),4),"")</f>
        <v/>
      </c>
      <c r="K1032" s="31" t="str">
        <f aca="false">IF(A1032&lt;&gt;"", IF(COUNT(G1032:J1032)=4, SUM(G1032:J1032), "No"), "")</f>
        <v>No</v>
      </c>
      <c r="L1032" s="31" t="str">
        <f aca="false">IF(A1032&lt;&gt;"", IF(COUNT(G1032:I1032)=3, SUM(G1032:I1032), "No"), "")</f>
        <v>No</v>
      </c>
      <c r="M1032" s="31" t="str">
        <f aca="false">IF(A1032&lt;&gt;"", IF(COUNT(G1032:H1032)=2, SUM(G1032:H1032), "No"), "")</f>
        <v>No</v>
      </c>
      <c r="N1032" s="31" t="str">
        <f aca="false">Table1[[#This Row],[Club]]&amp;":"&amp;Table1[[#Headers],[Male]]</f>
        <v>:Male</v>
      </c>
    </row>
    <row r="1033" customFormat="false" ht="15" hidden="false" customHeight="false" outlineLevel="0" collapsed="false">
      <c r="A1033" s="22" t="n">
        <v>1032</v>
      </c>
      <c r="B1033" s="22" t="str">
        <f aca="false">IFERROR(VLOOKUP($A$1&amp;":"&amp;A1033,'Finish order'!C:K,6,FALSE()),"")</f>
        <v/>
      </c>
      <c r="C1033" s="22" t="str">
        <f aca="false">IFERROR(VLOOKUP(A$1&amp;":"&amp;A1033,'Finish order'!$C:$K,9,FALSE()),"")</f>
        <v/>
      </c>
      <c r="D1033" s="22" t="str">
        <f aca="false">IFERROR(VLOOKUP(A$1&amp;":"&amp;A1033,'Finish order'!$C:$K,7,FALSE()),"")</f>
        <v/>
      </c>
      <c r="E1033" s="30" t="str">
        <f aca="false">IFERROR(VLOOKUP($A$1&amp;":"&amp;A1033,'Finish order'!C:K,5,FALSE()),"")</f>
        <v/>
      </c>
      <c r="F1033" s="22" t="str">
        <f aca="false">IFERROR(VLOOKUP($A$1&amp;":"&amp;A1033,'Finish order'!C:K,4,FALSE()),"")</f>
        <v/>
      </c>
      <c r="G1033" s="22" t="str">
        <f aca="false" t="array" ref="G1033:G1033">IFERROR(SMALL(IF($D$2:$D1942=D1033,$A$2:$A$911*1.001),1),"")</f>
        <v/>
      </c>
      <c r="H1033" s="22" t="str">
        <f aca="false" t="array" ref="H1033:H1033">IFERROR(SMALL(IF($D$2:$D1942=D1033,$A$2:$A$911*1.0001),2),"")</f>
        <v/>
      </c>
      <c r="I1033" s="22" t="str">
        <f aca="false" t="array" ref="I1033:I1033">IFERROR(SMALL(IF($D$2:$D1942=D1033,$A$2:$A$911*1.00001),3),"")</f>
        <v/>
      </c>
      <c r="J1033" s="22" t="str">
        <f aca="false" t="array" ref="J1033:J1033">IFERROR(SMALL(IF($D$2:$D1942=D1033,$A$2:$A$911*1.000001),4),"")</f>
        <v/>
      </c>
      <c r="K1033" s="31" t="str">
        <f aca="false">IF(A1033&lt;&gt;"", IF(COUNT(G1033:J1033)=4, SUM(G1033:J1033), "No"), "")</f>
        <v>No</v>
      </c>
      <c r="L1033" s="31" t="str">
        <f aca="false">IF(A1033&lt;&gt;"", IF(COUNT(G1033:I1033)=3, SUM(G1033:I1033), "No"), "")</f>
        <v>No</v>
      </c>
      <c r="M1033" s="31" t="str">
        <f aca="false">IF(A1033&lt;&gt;"", IF(COUNT(G1033:H1033)=2, SUM(G1033:H1033), "No"), "")</f>
        <v>No</v>
      </c>
      <c r="N1033" s="31" t="str">
        <f aca="false">Table1[[#This Row],[Club]]&amp;":"&amp;Table1[[#Headers],[Male]]</f>
        <v>:Male</v>
      </c>
    </row>
    <row r="1034" customFormat="false" ht="15" hidden="false" customHeight="false" outlineLevel="0" collapsed="false">
      <c r="A1034" s="22" t="n">
        <v>1033</v>
      </c>
      <c r="B1034" s="22" t="str">
        <f aca="false">IFERROR(VLOOKUP($A$1&amp;":"&amp;A1034,'Finish order'!C:K,6,FALSE()),"")</f>
        <v/>
      </c>
      <c r="C1034" s="22" t="str">
        <f aca="false">IFERROR(VLOOKUP(A$1&amp;":"&amp;A1034,'Finish order'!$C:$K,9,FALSE()),"")</f>
        <v/>
      </c>
      <c r="D1034" s="22" t="str">
        <f aca="false">IFERROR(VLOOKUP(A$1&amp;":"&amp;A1034,'Finish order'!$C:$K,7,FALSE()),"")</f>
        <v/>
      </c>
      <c r="E1034" s="30" t="str">
        <f aca="false">IFERROR(VLOOKUP($A$1&amp;":"&amp;A1034,'Finish order'!C:K,5,FALSE()),"")</f>
        <v/>
      </c>
      <c r="F1034" s="22" t="str">
        <f aca="false">IFERROR(VLOOKUP($A$1&amp;":"&amp;A1034,'Finish order'!C:K,4,FALSE()),"")</f>
        <v/>
      </c>
      <c r="G1034" s="22" t="str">
        <f aca="false" t="array" ref="G1034:G1034">IFERROR(SMALL(IF($D$2:$D1943=D1034,$A$2:$A$911*1.001),1),"")</f>
        <v/>
      </c>
      <c r="H1034" s="22" t="str">
        <f aca="false" t="array" ref="H1034:H1034">IFERROR(SMALL(IF($D$2:$D1943=D1034,$A$2:$A$911*1.0001),2),"")</f>
        <v/>
      </c>
      <c r="I1034" s="22" t="str">
        <f aca="false" t="array" ref="I1034:I1034">IFERROR(SMALL(IF($D$2:$D1943=D1034,$A$2:$A$911*1.00001),3),"")</f>
        <v/>
      </c>
      <c r="J1034" s="22" t="str">
        <f aca="false" t="array" ref="J1034:J1034">IFERROR(SMALL(IF($D$2:$D1943=D1034,$A$2:$A$911*1.000001),4),"")</f>
        <v/>
      </c>
      <c r="K1034" s="31" t="str">
        <f aca="false">IF(A1034&lt;&gt;"", IF(COUNT(G1034:J1034)=4, SUM(G1034:J1034), "No"), "")</f>
        <v>No</v>
      </c>
      <c r="L1034" s="31" t="str">
        <f aca="false">IF(A1034&lt;&gt;"", IF(COUNT(G1034:I1034)=3, SUM(G1034:I1034), "No"), "")</f>
        <v>No</v>
      </c>
      <c r="M1034" s="31" t="str">
        <f aca="false">IF(A1034&lt;&gt;"", IF(COUNT(G1034:H1034)=2, SUM(G1034:H1034), "No"), "")</f>
        <v>No</v>
      </c>
      <c r="N1034" s="31" t="str">
        <f aca="false">Table1[[#This Row],[Club]]&amp;":"&amp;Table1[[#Headers],[Male]]</f>
        <v>:Male</v>
      </c>
    </row>
    <row r="1035" customFormat="false" ht="15" hidden="false" customHeight="false" outlineLevel="0" collapsed="false">
      <c r="A1035" s="22" t="n">
        <v>1034</v>
      </c>
      <c r="B1035" s="22" t="str">
        <f aca="false">IFERROR(VLOOKUP($A$1&amp;":"&amp;A1035,'Finish order'!C:K,6,FALSE()),"")</f>
        <v/>
      </c>
      <c r="C1035" s="22" t="str">
        <f aca="false">IFERROR(VLOOKUP(A$1&amp;":"&amp;A1035,'Finish order'!$C:$K,9,FALSE()),"")</f>
        <v/>
      </c>
      <c r="D1035" s="22" t="str">
        <f aca="false">IFERROR(VLOOKUP(A$1&amp;":"&amp;A1035,'Finish order'!$C:$K,7,FALSE()),"")</f>
        <v/>
      </c>
      <c r="E1035" s="30" t="str">
        <f aca="false">IFERROR(VLOOKUP($A$1&amp;":"&amp;A1035,'Finish order'!C:K,5,FALSE()),"")</f>
        <v/>
      </c>
      <c r="F1035" s="22" t="str">
        <f aca="false">IFERROR(VLOOKUP($A$1&amp;":"&amp;A1035,'Finish order'!C:K,4,FALSE()),"")</f>
        <v/>
      </c>
      <c r="G1035" s="22" t="str">
        <f aca="false" t="array" ref="G1035:G1035">IFERROR(SMALL(IF($D$2:$D1944=D1035,$A$2:$A$911*1.001),1),"")</f>
        <v/>
      </c>
      <c r="H1035" s="22" t="str">
        <f aca="false" t="array" ref="H1035:H1035">IFERROR(SMALL(IF($D$2:$D1944=D1035,$A$2:$A$911*1.0001),2),"")</f>
        <v/>
      </c>
      <c r="I1035" s="22" t="str">
        <f aca="false" t="array" ref="I1035:I1035">IFERROR(SMALL(IF($D$2:$D1944=D1035,$A$2:$A$911*1.00001),3),"")</f>
        <v/>
      </c>
      <c r="J1035" s="22" t="str">
        <f aca="false" t="array" ref="J1035:J1035">IFERROR(SMALL(IF($D$2:$D1944=D1035,$A$2:$A$911*1.000001),4),"")</f>
        <v/>
      </c>
      <c r="K1035" s="31" t="str">
        <f aca="false">IF(A1035&lt;&gt;"", IF(COUNT(G1035:J1035)=4, SUM(G1035:J1035), "No"), "")</f>
        <v>No</v>
      </c>
      <c r="L1035" s="31" t="str">
        <f aca="false">IF(A1035&lt;&gt;"", IF(COUNT(G1035:I1035)=3, SUM(G1035:I1035), "No"), "")</f>
        <v>No</v>
      </c>
      <c r="M1035" s="31" t="str">
        <f aca="false">IF(A1035&lt;&gt;"", IF(COUNT(G1035:H1035)=2, SUM(G1035:H1035), "No"), "")</f>
        <v>No</v>
      </c>
      <c r="N1035" s="31" t="str">
        <f aca="false">Table1[[#This Row],[Club]]&amp;":"&amp;Table1[[#Headers],[Male]]</f>
        <v>:Male</v>
      </c>
    </row>
    <row r="1036" customFormat="false" ht="15" hidden="false" customHeight="false" outlineLevel="0" collapsed="false">
      <c r="A1036" s="22" t="n">
        <v>1035</v>
      </c>
      <c r="B1036" s="22" t="str">
        <f aca="false">IFERROR(VLOOKUP($A$1&amp;":"&amp;A1036,'Finish order'!C:K,6,FALSE()),"")</f>
        <v/>
      </c>
      <c r="C1036" s="22" t="str">
        <f aca="false">IFERROR(VLOOKUP(A$1&amp;":"&amp;A1036,'Finish order'!$C:$K,9,FALSE()),"")</f>
        <v/>
      </c>
      <c r="D1036" s="22" t="str">
        <f aca="false">IFERROR(VLOOKUP(A$1&amp;":"&amp;A1036,'Finish order'!$C:$K,7,FALSE()),"")</f>
        <v/>
      </c>
      <c r="E1036" s="30" t="str">
        <f aca="false">IFERROR(VLOOKUP($A$1&amp;":"&amp;A1036,'Finish order'!C:K,5,FALSE()),"")</f>
        <v/>
      </c>
      <c r="F1036" s="22" t="str">
        <f aca="false">IFERROR(VLOOKUP($A$1&amp;":"&amp;A1036,'Finish order'!C:K,4,FALSE()),"")</f>
        <v/>
      </c>
      <c r="G1036" s="22" t="str">
        <f aca="false" t="array" ref="G1036:G1036">IFERROR(SMALL(IF($D$2:$D1945=D1036,$A$2:$A$911*1.001),1),"")</f>
        <v/>
      </c>
      <c r="H1036" s="22" t="str">
        <f aca="false" t="array" ref="H1036:H1036">IFERROR(SMALL(IF($D$2:$D1945=D1036,$A$2:$A$911*1.0001),2),"")</f>
        <v/>
      </c>
      <c r="I1036" s="22" t="str">
        <f aca="false" t="array" ref="I1036:I1036">IFERROR(SMALL(IF($D$2:$D1945=D1036,$A$2:$A$911*1.00001),3),"")</f>
        <v/>
      </c>
      <c r="J1036" s="22" t="str">
        <f aca="false" t="array" ref="J1036:J1036">IFERROR(SMALL(IF($D$2:$D1945=D1036,$A$2:$A$911*1.000001),4),"")</f>
        <v/>
      </c>
      <c r="K1036" s="31" t="str">
        <f aca="false">IF(A1036&lt;&gt;"", IF(COUNT(G1036:J1036)=4, SUM(G1036:J1036), "No"), "")</f>
        <v>No</v>
      </c>
      <c r="L1036" s="31" t="str">
        <f aca="false">IF(A1036&lt;&gt;"", IF(COUNT(G1036:I1036)=3, SUM(G1036:I1036), "No"), "")</f>
        <v>No</v>
      </c>
      <c r="M1036" s="31" t="str">
        <f aca="false">IF(A1036&lt;&gt;"", IF(COUNT(G1036:H1036)=2, SUM(G1036:H1036), "No"), "")</f>
        <v>No</v>
      </c>
      <c r="N1036" s="31" t="str">
        <f aca="false">Table1[[#This Row],[Club]]&amp;":"&amp;Table1[[#Headers],[Male]]</f>
        <v>:Male</v>
      </c>
    </row>
    <row r="1037" customFormat="false" ht="15" hidden="false" customHeight="false" outlineLevel="0" collapsed="false">
      <c r="A1037" s="22" t="n">
        <v>1036</v>
      </c>
      <c r="B1037" s="22" t="str">
        <f aca="false">IFERROR(VLOOKUP($A$1&amp;":"&amp;A1037,'Finish order'!C:K,6,FALSE()),"")</f>
        <v/>
      </c>
      <c r="C1037" s="22" t="str">
        <f aca="false">IFERROR(VLOOKUP(A$1&amp;":"&amp;A1037,'Finish order'!$C:$K,9,FALSE()),"")</f>
        <v/>
      </c>
      <c r="D1037" s="22" t="str">
        <f aca="false">IFERROR(VLOOKUP(A$1&amp;":"&amp;A1037,'Finish order'!$C:$K,7,FALSE()),"")</f>
        <v/>
      </c>
      <c r="E1037" s="30" t="str">
        <f aca="false">IFERROR(VLOOKUP($A$1&amp;":"&amp;A1037,'Finish order'!C:K,5,FALSE()),"")</f>
        <v/>
      </c>
      <c r="F1037" s="22" t="str">
        <f aca="false">IFERROR(VLOOKUP($A$1&amp;":"&amp;A1037,'Finish order'!C:K,4,FALSE()),"")</f>
        <v/>
      </c>
      <c r="G1037" s="22" t="str">
        <f aca="false" t="array" ref="G1037:G1037">IFERROR(SMALL(IF($D$2:$D1946=D1037,$A$2:$A$911*1.001),1),"")</f>
        <v/>
      </c>
      <c r="H1037" s="22" t="str">
        <f aca="false" t="array" ref="H1037:H1037">IFERROR(SMALL(IF($D$2:$D1946=D1037,$A$2:$A$911*1.0001),2),"")</f>
        <v/>
      </c>
      <c r="I1037" s="22" t="str">
        <f aca="false" t="array" ref="I1037:I1037">IFERROR(SMALL(IF($D$2:$D1946=D1037,$A$2:$A$911*1.00001),3),"")</f>
        <v/>
      </c>
      <c r="J1037" s="22" t="str">
        <f aca="false" t="array" ref="J1037:J1037">IFERROR(SMALL(IF($D$2:$D1946=D1037,$A$2:$A$911*1.000001),4),"")</f>
        <v/>
      </c>
      <c r="K1037" s="31" t="str">
        <f aca="false">IF(A1037&lt;&gt;"", IF(COUNT(G1037:J1037)=4, SUM(G1037:J1037), "No"), "")</f>
        <v>No</v>
      </c>
      <c r="L1037" s="31" t="str">
        <f aca="false">IF(A1037&lt;&gt;"", IF(COUNT(G1037:I1037)=3, SUM(G1037:I1037), "No"), "")</f>
        <v>No</v>
      </c>
      <c r="M1037" s="31" t="str">
        <f aca="false">IF(A1037&lt;&gt;"", IF(COUNT(G1037:H1037)=2, SUM(G1037:H1037), "No"), "")</f>
        <v>No</v>
      </c>
      <c r="N1037" s="31" t="str">
        <f aca="false">Table1[[#This Row],[Club]]&amp;":"&amp;Table1[[#Headers],[Male]]</f>
        <v>:Male</v>
      </c>
    </row>
    <row r="1038" customFormat="false" ht="15" hidden="false" customHeight="false" outlineLevel="0" collapsed="false">
      <c r="A1038" s="22" t="n">
        <v>1037</v>
      </c>
      <c r="B1038" s="22" t="str">
        <f aca="false">IFERROR(VLOOKUP($A$1&amp;":"&amp;A1038,'Finish order'!C:K,6,FALSE()),"")</f>
        <v/>
      </c>
      <c r="C1038" s="22" t="str">
        <f aca="false">IFERROR(VLOOKUP(A$1&amp;":"&amp;A1038,'Finish order'!$C:$K,9,FALSE()),"")</f>
        <v/>
      </c>
      <c r="D1038" s="22" t="str">
        <f aca="false">IFERROR(VLOOKUP(A$1&amp;":"&amp;A1038,'Finish order'!$C:$K,7,FALSE()),"")</f>
        <v/>
      </c>
      <c r="E1038" s="30" t="str">
        <f aca="false">IFERROR(VLOOKUP($A$1&amp;":"&amp;A1038,'Finish order'!C:K,5,FALSE()),"")</f>
        <v/>
      </c>
      <c r="F1038" s="22" t="str">
        <f aca="false">IFERROR(VLOOKUP($A$1&amp;":"&amp;A1038,'Finish order'!C:K,4,FALSE()),"")</f>
        <v/>
      </c>
      <c r="G1038" s="22" t="str">
        <f aca="false" t="array" ref="G1038:G1038">IFERROR(SMALL(IF($D$2:$D1947=D1038,$A$2:$A$911*1.001),1),"")</f>
        <v/>
      </c>
      <c r="H1038" s="22" t="str">
        <f aca="false" t="array" ref="H1038:H1038">IFERROR(SMALL(IF($D$2:$D1947=D1038,$A$2:$A$911*1.0001),2),"")</f>
        <v/>
      </c>
      <c r="I1038" s="22" t="str">
        <f aca="false" t="array" ref="I1038:I1038">IFERROR(SMALL(IF($D$2:$D1947=D1038,$A$2:$A$911*1.00001),3),"")</f>
        <v/>
      </c>
      <c r="J1038" s="22" t="str">
        <f aca="false" t="array" ref="J1038:J1038">IFERROR(SMALL(IF($D$2:$D1947=D1038,$A$2:$A$911*1.000001),4),"")</f>
        <v/>
      </c>
      <c r="K1038" s="31" t="str">
        <f aca="false">IF(A1038&lt;&gt;"", IF(COUNT(G1038:J1038)=4, SUM(G1038:J1038), "No"), "")</f>
        <v>No</v>
      </c>
      <c r="L1038" s="31" t="str">
        <f aca="false">IF(A1038&lt;&gt;"", IF(COUNT(G1038:I1038)=3, SUM(G1038:I1038), "No"), "")</f>
        <v>No</v>
      </c>
      <c r="M1038" s="31" t="str">
        <f aca="false">IF(A1038&lt;&gt;"", IF(COUNT(G1038:H1038)=2, SUM(G1038:H1038), "No"), "")</f>
        <v>No</v>
      </c>
      <c r="N1038" s="31" t="str">
        <f aca="false">Table1[[#This Row],[Club]]&amp;":"&amp;Table1[[#Headers],[Male]]</f>
        <v>:Male</v>
      </c>
    </row>
    <row r="1039" customFormat="false" ht="15" hidden="false" customHeight="false" outlineLevel="0" collapsed="false">
      <c r="A1039" s="22" t="n">
        <v>1038</v>
      </c>
      <c r="B1039" s="22" t="str">
        <f aca="false">IFERROR(VLOOKUP($A$1&amp;":"&amp;A1039,'Finish order'!C:K,6,FALSE()),"")</f>
        <v/>
      </c>
      <c r="C1039" s="22" t="str">
        <f aca="false">IFERROR(VLOOKUP(A$1&amp;":"&amp;A1039,'Finish order'!$C:$K,9,FALSE()),"")</f>
        <v/>
      </c>
      <c r="D1039" s="22" t="str">
        <f aca="false">IFERROR(VLOOKUP(A$1&amp;":"&amp;A1039,'Finish order'!$C:$K,7,FALSE()),"")</f>
        <v/>
      </c>
      <c r="E1039" s="30" t="str">
        <f aca="false">IFERROR(VLOOKUP($A$1&amp;":"&amp;A1039,'Finish order'!C:K,5,FALSE()),"")</f>
        <v/>
      </c>
      <c r="F1039" s="22" t="str">
        <f aca="false">IFERROR(VLOOKUP($A$1&amp;":"&amp;A1039,'Finish order'!C:K,4,FALSE()),"")</f>
        <v/>
      </c>
      <c r="G1039" s="22" t="str">
        <f aca="false" t="array" ref="G1039:G1039">IFERROR(SMALL(IF($D$2:$D1948=D1039,$A$2:$A$911*1.001),1),"")</f>
        <v/>
      </c>
      <c r="H1039" s="22" t="str">
        <f aca="false" t="array" ref="H1039:H1039">IFERROR(SMALL(IF($D$2:$D1948=D1039,$A$2:$A$911*1.0001),2),"")</f>
        <v/>
      </c>
      <c r="I1039" s="22" t="str">
        <f aca="false" t="array" ref="I1039:I1039">IFERROR(SMALL(IF($D$2:$D1948=D1039,$A$2:$A$911*1.00001),3),"")</f>
        <v/>
      </c>
      <c r="J1039" s="22" t="str">
        <f aca="false" t="array" ref="J1039:J1039">IFERROR(SMALL(IF($D$2:$D1948=D1039,$A$2:$A$911*1.000001),4),"")</f>
        <v/>
      </c>
      <c r="K1039" s="31" t="str">
        <f aca="false">IF(A1039&lt;&gt;"", IF(COUNT(G1039:J1039)=4, SUM(G1039:J1039), "No"), "")</f>
        <v>No</v>
      </c>
      <c r="L1039" s="31" t="str">
        <f aca="false">IF(A1039&lt;&gt;"", IF(COUNT(G1039:I1039)=3, SUM(G1039:I1039), "No"), "")</f>
        <v>No</v>
      </c>
      <c r="M1039" s="31" t="str">
        <f aca="false">IF(A1039&lt;&gt;"", IF(COUNT(G1039:H1039)=2, SUM(G1039:H1039), "No"), "")</f>
        <v>No</v>
      </c>
      <c r="N1039" s="31" t="str">
        <f aca="false">Table1[[#This Row],[Club]]&amp;":"&amp;Table1[[#Headers],[Male]]</f>
        <v>:Male</v>
      </c>
    </row>
    <row r="1040" customFormat="false" ht="15" hidden="false" customHeight="false" outlineLevel="0" collapsed="false">
      <c r="A1040" s="22" t="n">
        <v>1039</v>
      </c>
      <c r="B1040" s="22" t="str">
        <f aca="false">IFERROR(VLOOKUP($A$1&amp;":"&amp;A1040,'Finish order'!C:K,6,FALSE()),"")</f>
        <v/>
      </c>
      <c r="C1040" s="22" t="str">
        <f aca="false">IFERROR(VLOOKUP(A$1&amp;":"&amp;A1040,'Finish order'!$C:$K,9,FALSE()),"")</f>
        <v/>
      </c>
      <c r="D1040" s="22" t="str">
        <f aca="false">IFERROR(VLOOKUP(A$1&amp;":"&amp;A1040,'Finish order'!$C:$K,7,FALSE()),"")</f>
        <v/>
      </c>
      <c r="E1040" s="30" t="str">
        <f aca="false">IFERROR(VLOOKUP($A$1&amp;":"&amp;A1040,'Finish order'!C:K,5,FALSE()),"")</f>
        <v/>
      </c>
      <c r="F1040" s="22" t="str">
        <f aca="false">IFERROR(VLOOKUP($A$1&amp;":"&amp;A1040,'Finish order'!C:K,4,FALSE()),"")</f>
        <v/>
      </c>
      <c r="G1040" s="22" t="str">
        <f aca="false" t="array" ref="G1040:G1040">IFERROR(SMALL(IF($D$2:$D1949=D1040,$A$2:$A$911*1.001),1),"")</f>
        <v/>
      </c>
      <c r="H1040" s="22" t="str">
        <f aca="false" t="array" ref="H1040:H1040">IFERROR(SMALL(IF($D$2:$D1949=D1040,$A$2:$A$911*1.0001),2),"")</f>
        <v/>
      </c>
      <c r="I1040" s="22" t="str">
        <f aca="false" t="array" ref="I1040:I1040">IFERROR(SMALL(IF($D$2:$D1949=D1040,$A$2:$A$911*1.00001),3),"")</f>
        <v/>
      </c>
      <c r="J1040" s="22" t="str">
        <f aca="false" t="array" ref="J1040:J1040">IFERROR(SMALL(IF($D$2:$D1949=D1040,$A$2:$A$911*1.000001),4),"")</f>
        <v/>
      </c>
      <c r="K1040" s="31" t="str">
        <f aca="false">IF(A1040&lt;&gt;"", IF(COUNT(G1040:J1040)=4, SUM(G1040:J1040), "No"), "")</f>
        <v>No</v>
      </c>
      <c r="L1040" s="31" t="str">
        <f aca="false">IF(A1040&lt;&gt;"", IF(COUNT(G1040:I1040)=3, SUM(G1040:I1040), "No"), "")</f>
        <v>No</v>
      </c>
      <c r="M1040" s="31" t="str">
        <f aca="false">IF(A1040&lt;&gt;"", IF(COUNT(G1040:H1040)=2, SUM(G1040:H1040), "No"), "")</f>
        <v>No</v>
      </c>
      <c r="N1040" s="31" t="str">
        <f aca="false">Table1[[#This Row],[Club]]&amp;":"&amp;Table1[[#Headers],[Male]]</f>
        <v>:Male</v>
      </c>
    </row>
    <row r="1041" customFormat="false" ht="15" hidden="false" customHeight="false" outlineLevel="0" collapsed="false">
      <c r="A1041" s="22" t="n">
        <v>1040</v>
      </c>
      <c r="B1041" s="22" t="str">
        <f aca="false">IFERROR(VLOOKUP($A$1&amp;":"&amp;A1041,'Finish order'!C:K,6,FALSE()),"")</f>
        <v/>
      </c>
      <c r="C1041" s="22" t="str">
        <f aca="false">IFERROR(VLOOKUP(A$1&amp;":"&amp;A1041,'Finish order'!$C:$K,9,FALSE()),"")</f>
        <v/>
      </c>
      <c r="D1041" s="22" t="str">
        <f aca="false">IFERROR(VLOOKUP(A$1&amp;":"&amp;A1041,'Finish order'!$C:$K,7,FALSE()),"")</f>
        <v/>
      </c>
      <c r="E1041" s="30" t="str">
        <f aca="false">IFERROR(VLOOKUP($A$1&amp;":"&amp;A1041,'Finish order'!C:K,5,FALSE()),"")</f>
        <v/>
      </c>
      <c r="F1041" s="22" t="str">
        <f aca="false">IFERROR(VLOOKUP($A$1&amp;":"&amp;A1041,'Finish order'!C:K,4,FALSE()),"")</f>
        <v/>
      </c>
      <c r="G1041" s="22" t="str">
        <f aca="false" t="array" ref="G1041:G1041">IFERROR(SMALL(IF($D$2:$D1950=D1041,$A$2:$A$911*1.001),1),"")</f>
        <v/>
      </c>
      <c r="H1041" s="22" t="str">
        <f aca="false" t="array" ref="H1041:H1041">IFERROR(SMALL(IF($D$2:$D1950=D1041,$A$2:$A$911*1.0001),2),"")</f>
        <v/>
      </c>
      <c r="I1041" s="22" t="str">
        <f aca="false" t="array" ref="I1041:I1041">IFERROR(SMALL(IF($D$2:$D1950=D1041,$A$2:$A$911*1.00001),3),"")</f>
        <v/>
      </c>
      <c r="J1041" s="22" t="str">
        <f aca="false" t="array" ref="J1041:J1041">IFERROR(SMALL(IF($D$2:$D1950=D1041,$A$2:$A$911*1.000001),4),"")</f>
        <v/>
      </c>
      <c r="K1041" s="31" t="str">
        <f aca="false">IF(A1041&lt;&gt;"", IF(COUNT(G1041:J1041)=4, SUM(G1041:J1041), "No"), "")</f>
        <v>No</v>
      </c>
      <c r="L1041" s="31" t="str">
        <f aca="false">IF(A1041&lt;&gt;"", IF(COUNT(G1041:I1041)=3, SUM(G1041:I1041), "No"), "")</f>
        <v>No</v>
      </c>
      <c r="M1041" s="31" t="str">
        <f aca="false">IF(A1041&lt;&gt;"", IF(COUNT(G1041:H1041)=2, SUM(G1041:H1041), "No"), "")</f>
        <v>No</v>
      </c>
      <c r="N1041" s="31" t="str">
        <f aca="false">Table1[[#This Row],[Club]]&amp;":"&amp;Table1[[#Headers],[Male]]</f>
        <v>:Male</v>
      </c>
    </row>
    <row r="1042" customFormat="false" ht="15" hidden="false" customHeight="false" outlineLevel="0" collapsed="false">
      <c r="A1042" s="22" t="n">
        <v>1041</v>
      </c>
      <c r="B1042" s="22" t="str">
        <f aca="false">IFERROR(VLOOKUP($A$1&amp;":"&amp;A1042,'Finish order'!C:K,6,FALSE()),"")</f>
        <v/>
      </c>
      <c r="C1042" s="22" t="str">
        <f aca="false">IFERROR(VLOOKUP(A$1&amp;":"&amp;A1042,'Finish order'!$C:$K,9,FALSE()),"")</f>
        <v/>
      </c>
      <c r="D1042" s="22" t="str">
        <f aca="false">IFERROR(VLOOKUP(A$1&amp;":"&amp;A1042,'Finish order'!$C:$K,7,FALSE()),"")</f>
        <v/>
      </c>
      <c r="E1042" s="30" t="str">
        <f aca="false">IFERROR(VLOOKUP($A$1&amp;":"&amp;A1042,'Finish order'!C:K,5,FALSE()),"")</f>
        <v/>
      </c>
      <c r="F1042" s="22" t="str">
        <f aca="false">IFERROR(VLOOKUP($A$1&amp;":"&amp;A1042,'Finish order'!C:K,4,FALSE()),"")</f>
        <v/>
      </c>
      <c r="G1042" s="22" t="str">
        <f aca="false" t="array" ref="G1042:G1042">IFERROR(SMALL(IF($D$2:$D1951=D1042,$A$2:$A$911*1.001),1),"")</f>
        <v/>
      </c>
      <c r="H1042" s="22" t="str">
        <f aca="false" t="array" ref="H1042:H1042">IFERROR(SMALL(IF($D$2:$D1951=D1042,$A$2:$A$911*1.0001),2),"")</f>
        <v/>
      </c>
      <c r="I1042" s="22" t="str">
        <f aca="false" t="array" ref="I1042:I1042">IFERROR(SMALL(IF($D$2:$D1951=D1042,$A$2:$A$911*1.00001),3),"")</f>
        <v/>
      </c>
      <c r="J1042" s="22" t="str">
        <f aca="false" t="array" ref="J1042:J1042">IFERROR(SMALL(IF($D$2:$D1951=D1042,$A$2:$A$911*1.000001),4),"")</f>
        <v/>
      </c>
      <c r="K1042" s="31" t="str">
        <f aca="false">IF(A1042&lt;&gt;"", IF(COUNT(G1042:J1042)=4, SUM(G1042:J1042), "No"), "")</f>
        <v>No</v>
      </c>
      <c r="L1042" s="31" t="str">
        <f aca="false">IF(A1042&lt;&gt;"", IF(COUNT(G1042:I1042)=3, SUM(G1042:I1042), "No"), "")</f>
        <v>No</v>
      </c>
      <c r="M1042" s="31" t="str">
        <f aca="false">IF(A1042&lt;&gt;"", IF(COUNT(G1042:H1042)=2, SUM(G1042:H1042), "No"), "")</f>
        <v>No</v>
      </c>
      <c r="N1042" s="31" t="str">
        <f aca="false">Table1[[#This Row],[Club]]&amp;":"&amp;Table1[[#Headers],[Male]]</f>
        <v>:Male</v>
      </c>
    </row>
    <row r="1043" customFormat="false" ht="15" hidden="false" customHeight="false" outlineLevel="0" collapsed="false">
      <c r="A1043" s="22" t="n">
        <v>1042</v>
      </c>
      <c r="B1043" s="22" t="str">
        <f aca="false">IFERROR(VLOOKUP($A$1&amp;":"&amp;A1043,'Finish order'!C:K,6,FALSE()),"")</f>
        <v/>
      </c>
      <c r="C1043" s="22" t="str">
        <f aca="false">IFERROR(VLOOKUP(A$1&amp;":"&amp;A1043,'Finish order'!$C:$K,9,FALSE()),"")</f>
        <v/>
      </c>
      <c r="D1043" s="22" t="str">
        <f aca="false">IFERROR(VLOOKUP(A$1&amp;":"&amp;A1043,'Finish order'!$C:$K,7,FALSE()),"")</f>
        <v/>
      </c>
      <c r="E1043" s="30" t="str">
        <f aca="false">IFERROR(VLOOKUP($A$1&amp;":"&amp;A1043,'Finish order'!C:K,5,FALSE()),"")</f>
        <v/>
      </c>
      <c r="F1043" s="22" t="str">
        <f aca="false">IFERROR(VLOOKUP($A$1&amp;":"&amp;A1043,'Finish order'!C:K,4,FALSE()),"")</f>
        <v/>
      </c>
      <c r="G1043" s="22" t="str">
        <f aca="false" t="array" ref="G1043:G1043">IFERROR(SMALL(IF($D$2:$D1952=D1043,$A$2:$A$911*1.001),1),"")</f>
        <v/>
      </c>
      <c r="H1043" s="22" t="str">
        <f aca="false" t="array" ref="H1043:H1043">IFERROR(SMALL(IF($D$2:$D1952=D1043,$A$2:$A$911*1.0001),2),"")</f>
        <v/>
      </c>
      <c r="I1043" s="22" t="str">
        <f aca="false" t="array" ref="I1043:I1043">IFERROR(SMALL(IF($D$2:$D1952=D1043,$A$2:$A$911*1.00001),3),"")</f>
        <v/>
      </c>
      <c r="J1043" s="22" t="str">
        <f aca="false" t="array" ref="J1043:J1043">IFERROR(SMALL(IF($D$2:$D1952=D1043,$A$2:$A$911*1.000001),4),"")</f>
        <v/>
      </c>
      <c r="K1043" s="31" t="str">
        <f aca="false">IF(A1043&lt;&gt;"", IF(COUNT(G1043:J1043)=4, SUM(G1043:J1043), "No"), "")</f>
        <v>No</v>
      </c>
      <c r="L1043" s="31" t="str">
        <f aca="false">IF(A1043&lt;&gt;"", IF(COUNT(G1043:I1043)=3, SUM(G1043:I1043), "No"), "")</f>
        <v>No</v>
      </c>
      <c r="M1043" s="31" t="str">
        <f aca="false">IF(A1043&lt;&gt;"", IF(COUNT(G1043:H1043)=2, SUM(G1043:H1043), "No"), "")</f>
        <v>No</v>
      </c>
      <c r="N1043" s="31" t="str">
        <f aca="false">Table1[[#This Row],[Club]]&amp;":"&amp;Table1[[#Headers],[Male]]</f>
        <v>:Male</v>
      </c>
    </row>
    <row r="1044" customFormat="false" ht="15" hidden="false" customHeight="false" outlineLevel="0" collapsed="false">
      <c r="A1044" s="22" t="n">
        <v>1043</v>
      </c>
      <c r="B1044" s="22" t="str">
        <f aca="false">IFERROR(VLOOKUP($A$1&amp;":"&amp;A1044,'Finish order'!C:K,6,FALSE()),"")</f>
        <v/>
      </c>
      <c r="C1044" s="22" t="str">
        <f aca="false">IFERROR(VLOOKUP(A$1&amp;":"&amp;A1044,'Finish order'!$C:$K,9,FALSE()),"")</f>
        <v/>
      </c>
      <c r="D1044" s="22" t="str">
        <f aca="false">IFERROR(VLOOKUP(A$1&amp;":"&amp;A1044,'Finish order'!$C:$K,7,FALSE()),"")</f>
        <v/>
      </c>
      <c r="E1044" s="30" t="str">
        <f aca="false">IFERROR(VLOOKUP($A$1&amp;":"&amp;A1044,'Finish order'!C:K,5,FALSE()),"")</f>
        <v/>
      </c>
      <c r="F1044" s="22" t="str">
        <f aca="false">IFERROR(VLOOKUP($A$1&amp;":"&amp;A1044,'Finish order'!C:K,4,FALSE()),"")</f>
        <v/>
      </c>
      <c r="G1044" s="22" t="str">
        <f aca="false" t="array" ref="G1044:G1044">IFERROR(SMALL(IF($D$2:$D1953=D1044,$A$2:$A$911*1.001),1),"")</f>
        <v/>
      </c>
      <c r="H1044" s="22" t="str">
        <f aca="false" t="array" ref="H1044:H1044">IFERROR(SMALL(IF($D$2:$D1953=D1044,$A$2:$A$911*1.0001),2),"")</f>
        <v/>
      </c>
      <c r="I1044" s="22" t="str">
        <f aca="false" t="array" ref="I1044:I1044">IFERROR(SMALL(IF($D$2:$D1953=D1044,$A$2:$A$911*1.00001),3),"")</f>
        <v/>
      </c>
      <c r="J1044" s="22" t="str">
        <f aca="false" t="array" ref="J1044:J1044">IFERROR(SMALL(IF($D$2:$D1953=D1044,$A$2:$A$911*1.000001),4),"")</f>
        <v/>
      </c>
      <c r="K1044" s="31" t="str">
        <f aca="false">IF(A1044&lt;&gt;"", IF(COUNT(G1044:J1044)=4, SUM(G1044:J1044), "No"), "")</f>
        <v>No</v>
      </c>
      <c r="L1044" s="31" t="str">
        <f aca="false">IF(A1044&lt;&gt;"", IF(COUNT(G1044:I1044)=3, SUM(G1044:I1044), "No"), "")</f>
        <v>No</v>
      </c>
      <c r="M1044" s="31" t="str">
        <f aca="false">IF(A1044&lt;&gt;"", IF(COUNT(G1044:H1044)=2, SUM(G1044:H1044), "No"), "")</f>
        <v>No</v>
      </c>
      <c r="N1044" s="31" t="str">
        <f aca="false">Table1[[#This Row],[Club]]&amp;":"&amp;Table1[[#Headers],[Male]]</f>
        <v>:Male</v>
      </c>
    </row>
    <row r="1045" customFormat="false" ht="15" hidden="false" customHeight="false" outlineLevel="0" collapsed="false">
      <c r="A1045" s="22" t="n">
        <v>1044</v>
      </c>
      <c r="B1045" s="22" t="str">
        <f aca="false">IFERROR(VLOOKUP($A$1&amp;":"&amp;A1045,'Finish order'!C:K,6,FALSE()),"")</f>
        <v/>
      </c>
      <c r="C1045" s="22" t="str">
        <f aca="false">IFERROR(VLOOKUP(A$1&amp;":"&amp;A1045,'Finish order'!$C:$K,9,FALSE()),"")</f>
        <v/>
      </c>
      <c r="D1045" s="22" t="str">
        <f aca="false">IFERROR(VLOOKUP(A$1&amp;":"&amp;A1045,'Finish order'!$C:$K,7,FALSE()),"")</f>
        <v/>
      </c>
      <c r="E1045" s="30" t="str">
        <f aca="false">IFERROR(VLOOKUP($A$1&amp;":"&amp;A1045,'Finish order'!C:K,5,FALSE()),"")</f>
        <v/>
      </c>
      <c r="F1045" s="22" t="str">
        <f aca="false">IFERROR(VLOOKUP($A$1&amp;":"&amp;A1045,'Finish order'!C:K,4,FALSE()),"")</f>
        <v/>
      </c>
      <c r="G1045" s="22" t="str">
        <f aca="false" t="array" ref="G1045:G1045">IFERROR(SMALL(IF($D$2:$D1954=D1045,$A$2:$A$911*1.001),1),"")</f>
        <v/>
      </c>
      <c r="H1045" s="22" t="str">
        <f aca="false" t="array" ref="H1045:H1045">IFERROR(SMALL(IF($D$2:$D1954=D1045,$A$2:$A$911*1.0001),2),"")</f>
        <v/>
      </c>
      <c r="I1045" s="22" t="str">
        <f aca="false" t="array" ref="I1045:I1045">IFERROR(SMALL(IF($D$2:$D1954=D1045,$A$2:$A$911*1.00001),3),"")</f>
        <v/>
      </c>
      <c r="J1045" s="22" t="str">
        <f aca="false" t="array" ref="J1045:J1045">IFERROR(SMALL(IF($D$2:$D1954=D1045,$A$2:$A$911*1.000001),4),"")</f>
        <v/>
      </c>
      <c r="K1045" s="31" t="str">
        <f aca="false">IF(A1045&lt;&gt;"", IF(COUNT(G1045:J1045)=4, SUM(G1045:J1045), "No"), "")</f>
        <v>No</v>
      </c>
      <c r="L1045" s="31" t="str">
        <f aca="false">IF(A1045&lt;&gt;"", IF(COUNT(G1045:I1045)=3, SUM(G1045:I1045), "No"), "")</f>
        <v>No</v>
      </c>
      <c r="M1045" s="31" t="str">
        <f aca="false">IF(A1045&lt;&gt;"", IF(COUNT(G1045:H1045)=2, SUM(G1045:H1045), "No"), "")</f>
        <v>No</v>
      </c>
      <c r="N1045" s="31" t="str">
        <f aca="false">Table1[[#This Row],[Club]]&amp;":"&amp;Table1[[#Headers],[Male]]</f>
        <v>:Male</v>
      </c>
    </row>
    <row r="1046" customFormat="false" ht="15" hidden="false" customHeight="false" outlineLevel="0" collapsed="false">
      <c r="A1046" s="22" t="n">
        <v>1045</v>
      </c>
      <c r="B1046" s="22" t="str">
        <f aca="false">IFERROR(VLOOKUP($A$1&amp;":"&amp;A1046,'Finish order'!C:K,6,FALSE()),"")</f>
        <v/>
      </c>
      <c r="C1046" s="22" t="str">
        <f aca="false">IFERROR(VLOOKUP(A$1&amp;":"&amp;A1046,'Finish order'!$C:$K,9,FALSE()),"")</f>
        <v/>
      </c>
      <c r="D1046" s="22" t="str">
        <f aca="false">IFERROR(VLOOKUP(A$1&amp;":"&amp;A1046,'Finish order'!$C:$K,7,FALSE()),"")</f>
        <v/>
      </c>
      <c r="E1046" s="30" t="str">
        <f aca="false">IFERROR(VLOOKUP($A$1&amp;":"&amp;A1046,'Finish order'!C:K,5,FALSE()),"")</f>
        <v/>
      </c>
      <c r="F1046" s="22" t="str">
        <f aca="false">IFERROR(VLOOKUP($A$1&amp;":"&amp;A1046,'Finish order'!C:K,4,FALSE()),"")</f>
        <v/>
      </c>
      <c r="G1046" s="22" t="str">
        <f aca="false" t="array" ref="G1046:G1046">IFERROR(SMALL(IF($D$2:$D1955=D1046,$A$2:$A$911*1.001),1),"")</f>
        <v/>
      </c>
      <c r="H1046" s="22" t="str">
        <f aca="false" t="array" ref="H1046:H1046">IFERROR(SMALL(IF($D$2:$D1955=D1046,$A$2:$A$911*1.0001),2),"")</f>
        <v/>
      </c>
      <c r="I1046" s="22" t="str">
        <f aca="false" t="array" ref="I1046:I1046">IFERROR(SMALL(IF($D$2:$D1955=D1046,$A$2:$A$911*1.00001),3),"")</f>
        <v/>
      </c>
      <c r="J1046" s="22" t="str">
        <f aca="false" t="array" ref="J1046:J1046">IFERROR(SMALL(IF($D$2:$D1955=D1046,$A$2:$A$911*1.000001),4),"")</f>
        <v/>
      </c>
      <c r="K1046" s="31" t="str">
        <f aca="false">IF(A1046&lt;&gt;"", IF(COUNT(G1046:J1046)=4, SUM(G1046:J1046), "No"), "")</f>
        <v>No</v>
      </c>
      <c r="L1046" s="31" t="str">
        <f aca="false">IF(A1046&lt;&gt;"", IF(COUNT(G1046:I1046)=3, SUM(G1046:I1046), "No"), "")</f>
        <v>No</v>
      </c>
      <c r="M1046" s="31" t="str">
        <f aca="false">IF(A1046&lt;&gt;"", IF(COUNT(G1046:H1046)=2, SUM(G1046:H1046), "No"), "")</f>
        <v>No</v>
      </c>
      <c r="N1046" s="31" t="str">
        <f aca="false">Table1[[#This Row],[Club]]&amp;":"&amp;Table1[[#Headers],[Male]]</f>
        <v>:Male</v>
      </c>
    </row>
    <row r="1047" customFormat="false" ht="15" hidden="false" customHeight="false" outlineLevel="0" collapsed="false">
      <c r="A1047" s="22" t="n">
        <v>1046</v>
      </c>
      <c r="B1047" s="22" t="str">
        <f aca="false">IFERROR(VLOOKUP($A$1&amp;":"&amp;A1047,'Finish order'!C:K,6,FALSE()),"")</f>
        <v/>
      </c>
      <c r="C1047" s="22" t="str">
        <f aca="false">IFERROR(VLOOKUP(A$1&amp;":"&amp;A1047,'Finish order'!$C:$K,9,FALSE()),"")</f>
        <v/>
      </c>
      <c r="D1047" s="22" t="str">
        <f aca="false">IFERROR(VLOOKUP(A$1&amp;":"&amp;A1047,'Finish order'!$C:$K,7,FALSE()),"")</f>
        <v/>
      </c>
      <c r="E1047" s="30" t="str">
        <f aca="false">IFERROR(VLOOKUP($A$1&amp;":"&amp;A1047,'Finish order'!C:K,5,FALSE()),"")</f>
        <v/>
      </c>
      <c r="F1047" s="22" t="str">
        <f aca="false">IFERROR(VLOOKUP($A$1&amp;":"&amp;A1047,'Finish order'!C:K,4,FALSE()),"")</f>
        <v/>
      </c>
      <c r="G1047" s="22" t="str">
        <f aca="false" t="array" ref="G1047:G1047">IFERROR(SMALL(IF($D$2:$D1956=D1047,$A$2:$A$911*1.001),1),"")</f>
        <v/>
      </c>
      <c r="H1047" s="22" t="str">
        <f aca="false" t="array" ref="H1047:H1047">IFERROR(SMALL(IF($D$2:$D1956=D1047,$A$2:$A$911*1.0001),2),"")</f>
        <v/>
      </c>
      <c r="I1047" s="22" t="str">
        <f aca="false" t="array" ref="I1047:I1047">IFERROR(SMALL(IF($D$2:$D1956=D1047,$A$2:$A$911*1.00001),3),"")</f>
        <v/>
      </c>
      <c r="J1047" s="22" t="str">
        <f aca="false" t="array" ref="J1047:J1047">IFERROR(SMALL(IF($D$2:$D1956=D1047,$A$2:$A$911*1.000001),4),"")</f>
        <v/>
      </c>
      <c r="K1047" s="31" t="str">
        <f aca="false">IF(A1047&lt;&gt;"", IF(COUNT(G1047:J1047)=4, SUM(G1047:J1047), "No"), "")</f>
        <v>No</v>
      </c>
      <c r="L1047" s="31" t="str">
        <f aca="false">IF(A1047&lt;&gt;"", IF(COUNT(G1047:I1047)=3, SUM(G1047:I1047), "No"), "")</f>
        <v>No</v>
      </c>
      <c r="M1047" s="31" t="str">
        <f aca="false">IF(A1047&lt;&gt;"", IF(COUNT(G1047:H1047)=2, SUM(G1047:H1047), "No"), "")</f>
        <v>No</v>
      </c>
      <c r="N1047" s="31" t="str">
        <f aca="false">Table1[[#This Row],[Club]]&amp;":"&amp;Table1[[#Headers],[Male]]</f>
        <v>:Male</v>
      </c>
    </row>
    <row r="1048" customFormat="false" ht="15" hidden="false" customHeight="false" outlineLevel="0" collapsed="false">
      <c r="A1048" s="22" t="n">
        <v>1047</v>
      </c>
      <c r="B1048" s="22" t="str">
        <f aca="false">IFERROR(VLOOKUP($A$1&amp;":"&amp;A1048,'Finish order'!C:K,6,FALSE()),"")</f>
        <v/>
      </c>
      <c r="C1048" s="22" t="str">
        <f aca="false">IFERROR(VLOOKUP(A$1&amp;":"&amp;A1048,'Finish order'!$C:$K,9,FALSE()),"")</f>
        <v/>
      </c>
      <c r="D1048" s="22" t="str">
        <f aca="false">IFERROR(VLOOKUP(A$1&amp;":"&amp;A1048,'Finish order'!$C:$K,7,FALSE()),"")</f>
        <v/>
      </c>
      <c r="E1048" s="30" t="str">
        <f aca="false">IFERROR(VLOOKUP($A$1&amp;":"&amp;A1048,'Finish order'!C:K,5,FALSE()),"")</f>
        <v/>
      </c>
      <c r="F1048" s="22" t="str">
        <f aca="false">IFERROR(VLOOKUP($A$1&amp;":"&amp;A1048,'Finish order'!C:K,4,FALSE()),"")</f>
        <v/>
      </c>
      <c r="G1048" s="22" t="str">
        <f aca="false" t="array" ref="G1048:G1048">IFERROR(SMALL(IF($D$2:$D1957=D1048,$A$2:$A$911*1.001),1),"")</f>
        <v/>
      </c>
      <c r="H1048" s="22" t="str">
        <f aca="false" t="array" ref="H1048:H1048">IFERROR(SMALL(IF($D$2:$D1957=D1048,$A$2:$A$911*1.0001),2),"")</f>
        <v/>
      </c>
      <c r="I1048" s="22" t="str">
        <f aca="false" t="array" ref="I1048:I1048">IFERROR(SMALL(IF($D$2:$D1957=D1048,$A$2:$A$911*1.00001),3),"")</f>
        <v/>
      </c>
      <c r="J1048" s="22" t="str">
        <f aca="false" t="array" ref="J1048:J1048">IFERROR(SMALL(IF($D$2:$D1957=D1048,$A$2:$A$911*1.000001),4),"")</f>
        <v/>
      </c>
      <c r="K1048" s="31" t="str">
        <f aca="false">IF(A1048&lt;&gt;"", IF(COUNT(G1048:J1048)=4, SUM(G1048:J1048), "No"), "")</f>
        <v>No</v>
      </c>
      <c r="L1048" s="31" t="str">
        <f aca="false">IF(A1048&lt;&gt;"", IF(COUNT(G1048:I1048)=3, SUM(G1048:I1048), "No"), "")</f>
        <v>No</v>
      </c>
      <c r="M1048" s="31" t="str">
        <f aca="false">IF(A1048&lt;&gt;"", IF(COUNT(G1048:H1048)=2, SUM(G1048:H1048), "No"), "")</f>
        <v>No</v>
      </c>
      <c r="N1048" s="31" t="str">
        <f aca="false">Table1[[#This Row],[Club]]&amp;":"&amp;Table1[[#Headers],[Male]]</f>
        <v>:Male</v>
      </c>
    </row>
    <row r="1049" customFormat="false" ht="15" hidden="false" customHeight="false" outlineLevel="0" collapsed="false">
      <c r="A1049" s="22" t="n">
        <v>1048</v>
      </c>
      <c r="B1049" s="22" t="str">
        <f aca="false">IFERROR(VLOOKUP($A$1&amp;":"&amp;A1049,'Finish order'!C:K,6,FALSE()),"")</f>
        <v/>
      </c>
      <c r="C1049" s="22" t="str">
        <f aca="false">IFERROR(VLOOKUP(A$1&amp;":"&amp;A1049,'Finish order'!$C:$K,9,FALSE()),"")</f>
        <v/>
      </c>
      <c r="D1049" s="22" t="str">
        <f aca="false">IFERROR(VLOOKUP(A$1&amp;":"&amp;A1049,'Finish order'!$C:$K,7,FALSE()),"")</f>
        <v/>
      </c>
      <c r="E1049" s="30" t="str">
        <f aca="false">IFERROR(VLOOKUP($A$1&amp;":"&amp;A1049,'Finish order'!C:K,5,FALSE()),"")</f>
        <v/>
      </c>
      <c r="F1049" s="22" t="str">
        <f aca="false">IFERROR(VLOOKUP($A$1&amp;":"&amp;A1049,'Finish order'!C:K,4,FALSE()),"")</f>
        <v/>
      </c>
      <c r="G1049" s="22" t="str">
        <f aca="false" t="array" ref="G1049:G1049">IFERROR(SMALL(IF($D$2:$D1958=D1049,$A$2:$A$911*1.001),1),"")</f>
        <v/>
      </c>
      <c r="H1049" s="22" t="str">
        <f aca="false" t="array" ref="H1049:H1049">IFERROR(SMALL(IF($D$2:$D1958=D1049,$A$2:$A$911*1.0001),2),"")</f>
        <v/>
      </c>
      <c r="I1049" s="22" t="str">
        <f aca="false" t="array" ref="I1049:I1049">IFERROR(SMALL(IF($D$2:$D1958=D1049,$A$2:$A$911*1.00001),3),"")</f>
        <v/>
      </c>
      <c r="J1049" s="22" t="str">
        <f aca="false" t="array" ref="J1049:J1049">IFERROR(SMALL(IF($D$2:$D1958=D1049,$A$2:$A$911*1.000001),4),"")</f>
        <v/>
      </c>
      <c r="K1049" s="31" t="str">
        <f aca="false">IF(A1049&lt;&gt;"", IF(COUNT(G1049:J1049)=4, SUM(G1049:J1049), "No"), "")</f>
        <v>No</v>
      </c>
      <c r="L1049" s="31" t="str">
        <f aca="false">IF(A1049&lt;&gt;"", IF(COUNT(G1049:I1049)=3, SUM(G1049:I1049), "No"), "")</f>
        <v>No</v>
      </c>
      <c r="M1049" s="31" t="str">
        <f aca="false">IF(A1049&lt;&gt;"", IF(COUNT(G1049:H1049)=2, SUM(G1049:H1049), "No"), "")</f>
        <v>No</v>
      </c>
      <c r="N1049" s="31" t="str">
        <f aca="false">Table1[[#This Row],[Club]]&amp;":"&amp;Table1[[#Headers],[Male]]</f>
        <v>:Male</v>
      </c>
    </row>
    <row r="1050" customFormat="false" ht="15" hidden="false" customHeight="false" outlineLevel="0" collapsed="false">
      <c r="A1050" s="22" t="n">
        <v>1049</v>
      </c>
      <c r="B1050" s="22" t="str">
        <f aca="false">IFERROR(VLOOKUP($A$1&amp;":"&amp;A1050,'Finish order'!C:K,6,FALSE()),"")</f>
        <v/>
      </c>
      <c r="C1050" s="22" t="str">
        <f aca="false">IFERROR(VLOOKUP(A$1&amp;":"&amp;A1050,'Finish order'!$C:$K,9,FALSE()),"")</f>
        <v/>
      </c>
      <c r="D1050" s="22" t="str">
        <f aca="false">IFERROR(VLOOKUP(A$1&amp;":"&amp;A1050,'Finish order'!$C:$K,7,FALSE()),"")</f>
        <v/>
      </c>
      <c r="E1050" s="30" t="str">
        <f aca="false">IFERROR(VLOOKUP($A$1&amp;":"&amp;A1050,'Finish order'!C:K,5,FALSE()),"")</f>
        <v/>
      </c>
      <c r="F1050" s="22" t="str">
        <f aca="false">IFERROR(VLOOKUP($A$1&amp;":"&amp;A1050,'Finish order'!C:K,4,FALSE()),"")</f>
        <v/>
      </c>
      <c r="G1050" s="22" t="str">
        <f aca="false" t="array" ref="G1050:G1050">IFERROR(SMALL(IF($D$2:$D1959=D1050,$A$2:$A$911*1.001),1),"")</f>
        <v/>
      </c>
      <c r="H1050" s="22" t="str">
        <f aca="false" t="array" ref="H1050:H1050">IFERROR(SMALL(IF($D$2:$D1959=D1050,$A$2:$A$911*1.0001),2),"")</f>
        <v/>
      </c>
      <c r="I1050" s="22" t="str">
        <f aca="false" t="array" ref="I1050:I1050">IFERROR(SMALL(IF($D$2:$D1959=D1050,$A$2:$A$911*1.00001),3),"")</f>
        <v/>
      </c>
      <c r="J1050" s="22" t="str">
        <f aca="false" t="array" ref="J1050:J1050">IFERROR(SMALL(IF($D$2:$D1959=D1050,$A$2:$A$911*1.000001),4),"")</f>
        <v/>
      </c>
      <c r="K1050" s="31" t="str">
        <f aca="false">IF(A1050&lt;&gt;"", IF(COUNT(G1050:J1050)=4, SUM(G1050:J1050), "No"), "")</f>
        <v>No</v>
      </c>
      <c r="L1050" s="31" t="str">
        <f aca="false">IF(A1050&lt;&gt;"", IF(COUNT(G1050:I1050)=3, SUM(G1050:I1050), "No"), "")</f>
        <v>No</v>
      </c>
      <c r="M1050" s="31" t="str">
        <f aca="false">IF(A1050&lt;&gt;"", IF(COUNT(G1050:H1050)=2, SUM(G1050:H1050), "No"), "")</f>
        <v>No</v>
      </c>
      <c r="N1050" s="31" t="str">
        <f aca="false">Table1[[#This Row],[Club]]&amp;":"&amp;Table1[[#Headers],[Male]]</f>
        <v>:Male</v>
      </c>
    </row>
    <row r="1051" customFormat="false" ht="15" hidden="false" customHeight="false" outlineLevel="0" collapsed="false">
      <c r="A1051" s="22" t="n">
        <v>1050</v>
      </c>
      <c r="B1051" s="22" t="str">
        <f aca="false">IFERROR(VLOOKUP($A$1&amp;":"&amp;A1051,'Finish order'!C:K,6,FALSE()),"")</f>
        <v/>
      </c>
      <c r="C1051" s="22" t="str">
        <f aca="false">IFERROR(VLOOKUP(A$1&amp;":"&amp;A1051,'Finish order'!$C:$K,9,FALSE()),"")</f>
        <v/>
      </c>
      <c r="D1051" s="22" t="str">
        <f aca="false">IFERROR(VLOOKUP(A$1&amp;":"&amp;A1051,'Finish order'!$C:$K,7,FALSE()),"")</f>
        <v/>
      </c>
      <c r="E1051" s="30" t="str">
        <f aca="false">IFERROR(VLOOKUP($A$1&amp;":"&amp;A1051,'Finish order'!C:K,5,FALSE()),"")</f>
        <v/>
      </c>
      <c r="F1051" s="22" t="str">
        <f aca="false">IFERROR(VLOOKUP($A$1&amp;":"&amp;A1051,'Finish order'!C:K,4,FALSE()),"")</f>
        <v/>
      </c>
      <c r="G1051" s="22" t="str">
        <f aca="false" t="array" ref="G1051:G1051">IFERROR(SMALL(IF($D$2:$D1960=D1051,$A$2:$A$911*1.001),1),"")</f>
        <v/>
      </c>
      <c r="H1051" s="22" t="str">
        <f aca="false" t="array" ref="H1051:H1051">IFERROR(SMALL(IF($D$2:$D1960=D1051,$A$2:$A$911*1.0001),2),"")</f>
        <v/>
      </c>
      <c r="I1051" s="22" t="str">
        <f aca="false" t="array" ref="I1051:I1051">IFERROR(SMALL(IF($D$2:$D1960=D1051,$A$2:$A$911*1.00001),3),"")</f>
        <v/>
      </c>
      <c r="J1051" s="22" t="str">
        <f aca="false" t="array" ref="J1051:J1051">IFERROR(SMALL(IF($D$2:$D1960=D1051,$A$2:$A$911*1.000001),4),"")</f>
        <v/>
      </c>
      <c r="K1051" s="31" t="str">
        <f aca="false">IF(A1051&lt;&gt;"", IF(COUNT(G1051:J1051)=4, SUM(G1051:J1051), "No"), "")</f>
        <v>No</v>
      </c>
      <c r="L1051" s="31" t="str">
        <f aca="false">IF(A1051&lt;&gt;"", IF(COUNT(G1051:I1051)=3, SUM(G1051:I1051), "No"), "")</f>
        <v>No</v>
      </c>
      <c r="M1051" s="31" t="str">
        <f aca="false">IF(A1051&lt;&gt;"", IF(COUNT(G1051:H1051)=2, SUM(G1051:H1051), "No"), "")</f>
        <v>No</v>
      </c>
      <c r="N1051" s="31" t="str">
        <f aca="false">Table1[[#This Row],[Club]]&amp;":"&amp;Table1[[#Headers],[Male]]</f>
        <v>:Male</v>
      </c>
    </row>
    <row r="1052" customFormat="false" ht="15" hidden="false" customHeight="false" outlineLevel="0" collapsed="false">
      <c r="A1052" s="22" t="n">
        <v>1051</v>
      </c>
      <c r="B1052" s="22" t="str">
        <f aca="false">IFERROR(VLOOKUP($A$1&amp;":"&amp;A1052,'Finish order'!C:K,6,FALSE()),"")</f>
        <v/>
      </c>
      <c r="C1052" s="22" t="str">
        <f aca="false">IFERROR(VLOOKUP(A$1&amp;":"&amp;A1052,'Finish order'!$C:$K,9,FALSE()),"")</f>
        <v/>
      </c>
      <c r="D1052" s="22" t="str">
        <f aca="false">IFERROR(VLOOKUP(A$1&amp;":"&amp;A1052,'Finish order'!$C:$K,7,FALSE()),"")</f>
        <v/>
      </c>
      <c r="E1052" s="30" t="str">
        <f aca="false">IFERROR(VLOOKUP($A$1&amp;":"&amp;A1052,'Finish order'!C:K,5,FALSE()),"")</f>
        <v/>
      </c>
      <c r="F1052" s="22" t="str">
        <f aca="false">IFERROR(VLOOKUP($A$1&amp;":"&amp;A1052,'Finish order'!C:K,4,FALSE()),"")</f>
        <v/>
      </c>
      <c r="G1052" s="22" t="str">
        <f aca="false" t="array" ref="G1052:G1052">IFERROR(SMALL(IF($D$2:$D1961=D1052,$A$2:$A$911*1.001),1),"")</f>
        <v/>
      </c>
      <c r="H1052" s="22" t="str">
        <f aca="false" t="array" ref="H1052:H1052">IFERROR(SMALL(IF($D$2:$D1961=D1052,$A$2:$A$911*1.0001),2),"")</f>
        <v/>
      </c>
      <c r="I1052" s="22" t="str">
        <f aca="false" t="array" ref="I1052:I1052">IFERROR(SMALL(IF($D$2:$D1961=D1052,$A$2:$A$911*1.00001),3),"")</f>
        <v/>
      </c>
      <c r="J1052" s="22" t="str">
        <f aca="false" t="array" ref="J1052:J1052">IFERROR(SMALL(IF($D$2:$D1961=D1052,$A$2:$A$911*1.000001),4),"")</f>
        <v/>
      </c>
      <c r="K1052" s="31" t="str">
        <f aca="false">IF(A1052&lt;&gt;"", IF(COUNT(G1052:J1052)=4, SUM(G1052:J1052), "No"), "")</f>
        <v>No</v>
      </c>
      <c r="L1052" s="31" t="str">
        <f aca="false">IF(A1052&lt;&gt;"", IF(COUNT(G1052:I1052)=3, SUM(G1052:I1052), "No"), "")</f>
        <v>No</v>
      </c>
      <c r="M1052" s="31" t="str">
        <f aca="false">IF(A1052&lt;&gt;"", IF(COUNT(G1052:H1052)=2, SUM(G1052:H1052), "No"), "")</f>
        <v>No</v>
      </c>
      <c r="N1052" s="31" t="str">
        <f aca="false">Table1[[#This Row],[Club]]&amp;":"&amp;Table1[[#Headers],[Male]]</f>
        <v>:Male</v>
      </c>
    </row>
    <row r="1053" customFormat="false" ht="15" hidden="false" customHeight="false" outlineLevel="0" collapsed="false">
      <c r="A1053" s="22" t="n">
        <v>1052</v>
      </c>
      <c r="B1053" s="22" t="str">
        <f aca="false">IFERROR(VLOOKUP($A$1&amp;":"&amp;A1053,'Finish order'!C:K,6,FALSE()),"")</f>
        <v/>
      </c>
      <c r="C1053" s="22" t="str">
        <f aca="false">IFERROR(VLOOKUP(A$1&amp;":"&amp;A1053,'Finish order'!$C:$K,9,FALSE()),"")</f>
        <v/>
      </c>
      <c r="D1053" s="22" t="str">
        <f aca="false">IFERROR(VLOOKUP(A$1&amp;":"&amp;A1053,'Finish order'!$C:$K,7,FALSE()),"")</f>
        <v/>
      </c>
      <c r="E1053" s="30" t="str">
        <f aca="false">IFERROR(VLOOKUP($A$1&amp;":"&amp;A1053,'Finish order'!C:K,5,FALSE()),"")</f>
        <v/>
      </c>
      <c r="F1053" s="22" t="str">
        <f aca="false">IFERROR(VLOOKUP($A$1&amp;":"&amp;A1053,'Finish order'!C:K,4,FALSE()),"")</f>
        <v/>
      </c>
      <c r="G1053" s="22" t="str">
        <f aca="false" t="array" ref="G1053:G1053">IFERROR(SMALL(IF($D$2:$D1962=D1053,$A$2:$A$911*1.001),1),"")</f>
        <v/>
      </c>
      <c r="H1053" s="22" t="str">
        <f aca="false" t="array" ref="H1053:H1053">IFERROR(SMALL(IF($D$2:$D1962=D1053,$A$2:$A$911*1.0001),2),"")</f>
        <v/>
      </c>
      <c r="I1053" s="22" t="str">
        <f aca="false" t="array" ref="I1053:I1053">IFERROR(SMALL(IF($D$2:$D1962=D1053,$A$2:$A$911*1.00001),3),"")</f>
        <v/>
      </c>
      <c r="J1053" s="22" t="str">
        <f aca="false" t="array" ref="J1053:J1053">IFERROR(SMALL(IF($D$2:$D1962=D1053,$A$2:$A$911*1.000001),4),"")</f>
        <v/>
      </c>
      <c r="K1053" s="31" t="str">
        <f aca="false">IF(A1053&lt;&gt;"", IF(COUNT(G1053:J1053)=4, SUM(G1053:J1053), "No"), "")</f>
        <v>No</v>
      </c>
      <c r="L1053" s="31" t="str">
        <f aca="false">IF(A1053&lt;&gt;"", IF(COUNT(G1053:I1053)=3, SUM(G1053:I1053), "No"), "")</f>
        <v>No</v>
      </c>
      <c r="M1053" s="31" t="str">
        <f aca="false">IF(A1053&lt;&gt;"", IF(COUNT(G1053:H1053)=2, SUM(G1053:H1053), "No"), "")</f>
        <v>No</v>
      </c>
      <c r="N1053" s="31" t="str">
        <f aca="false">Table1[[#This Row],[Club]]&amp;":"&amp;Table1[[#Headers],[Male]]</f>
        <v>:Male</v>
      </c>
    </row>
    <row r="1054" customFormat="false" ht="15" hidden="false" customHeight="false" outlineLevel="0" collapsed="false">
      <c r="A1054" s="22" t="n">
        <v>1053</v>
      </c>
      <c r="B1054" s="22" t="str">
        <f aca="false">IFERROR(VLOOKUP($A$1&amp;":"&amp;A1054,'Finish order'!C:K,6,FALSE()),"")</f>
        <v/>
      </c>
      <c r="C1054" s="22" t="str">
        <f aca="false">IFERROR(VLOOKUP(A$1&amp;":"&amp;A1054,'Finish order'!$C:$K,9,FALSE()),"")</f>
        <v/>
      </c>
      <c r="D1054" s="22" t="str">
        <f aca="false">IFERROR(VLOOKUP(A$1&amp;":"&amp;A1054,'Finish order'!$C:$K,7,FALSE()),"")</f>
        <v/>
      </c>
      <c r="E1054" s="30" t="str">
        <f aca="false">IFERROR(VLOOKUP($A$1&amp;":"&amp;A1054,'Finish order'!C:K,5,FALSE()),"")</f>
        <v/>
      </c>
      <c r="F1054" s="22" t="str">
        <f aca="false">IFERROR(VLOOKUP($A$1&amp;":"&amp;A1054,'Finish order'!C:K,4,FALSE()),"")</f>
        <v/>
      </c>
      <c r="G1054" s="22" t="str">
        <f aca="false" t="array" ref="G1054:G1054">IFERROR(SMALL(IF($D$2:$D1963=D1054,$A$2:$A$911*1.001),1),"")</f>
        <v/>
      </c>
      <c r="H1054" s="22" t="str">
        <f aca="false" t="array" ref="H1054:H1054">IFERROR(SMALL(IF($D$2:$D1963=D1054,$A$2:$A$911*1.0001),2),"")</f>
        <v/>
      </c>
      <c r="I1054" s="22" t="str">
        <f aca="false" t="array" ref="I1054:I1054">IFERROR(SMALL(IF($D$2:$D1963=D1054,$A$2:$A$911*1.00001),3),"")</f>
        <v/>
      </c>
      <c r="J1054" s="22" t="str">
        <f aca="false" t="array" ref="J1054:J1054">IFERROR(SMALL(IF($D$2:$D1963=D1054,$A$2:$A$911*1.000001),4),"")</f>
        <v/>
      </c>
      <c r="K1054" s="31" t="str">
        <f aca="false">IF(A1054&lt;&gt;"", IF(COUNT(G1054:J1054)=4, SUM(G1054:J1054), "No"), "")</f>
        <v>No</v>
      </c>
      <c r="L1054" s="31" t="str">
        <f aca="false">IF(A1054&lt;&gt;"", IF(COUNT(G1054:I1054)=3, SUM(G1054:I1054), "No"), "")</f>
        <v>No</v>
      </c>
      <c r="M1054" s="31" t="str">
        <f aca="false">IF(A1054&lt;&gt;"", IF(COUNT(G1054:H1054)=2, SUM(G1054:H1054), "No"), "")</f>
        <v>No</v>
      </c>
      <c r="N1054" s="31" t="str">
        <f aca="false">Table1[[#This Row],[Club]]&amp;":"&amp;Table1[[#Headers],[Male]]</f>
        <v>:Male</v>
      </c>
    </row>
    <row r="1055" customFormat="false" ht="15" hidden="false" customHeight="false" outlineLevel="0" collapsed="false">
      <c r="A1055" s="22" t="n">
        <v>1054</v>
      </c>
      <c r="B1055" s="22" t="str">
        <f aca="false">IFERROR(VLOOKUP($A$1&amp;":"&amp;A1055,'Finish order'!C:K,6,FALSE()),"")</f>
        <v/>
      </c>
      <c r="C1055" s="22" t="str">
        <f aca="false">IFERROR(VLOOKUP(A$1&amp;":"&amp;A1055,'Finish order'!$C:$K,9,FALSE()),"")</f>
        <v/>
      </c>
      <c r="D1055" s="22" t="str">
        <f aca="false">IFERROR(VLOOKUP(A$1&amp;":"&amp;A1055,'Finish order'!$C:$K,7,FALSE()),"")</f>
        <v/>
      </c>
      <c r="E1055" s="30" t="str">
        <f aca="false">IFERROR(VLOOKUP($A$1&amp;":"&amp;A1055,'Finish order'!C:K,5,FALSE()),"")</f>
        <v/>
      </c>
      <c r="F1055" s="22" t="str">
        <f aca="false">IFERROR(VLOOKUP($A$1&amp;":"&amp;A1055,'Finish order'!C:K,4,FALSE()),"")</f>
        <v/>
      </c>
      <c r="G1055" s="22" t="str">
        <f aca="false" t="array" ref="G1055:G1055">IFERROR(SMALL(IF($D$2:$D1964=D1055,$A$2:$A$911*1.001),1),"")</f>
        <v/>
      </c>
      <c r="H1055" s="22" t="str">
        <f aca="false" t="array" ref="H1055:H1055">IFERROR(SMALL(IF($D$2:$D1964=D1055,$A$2:$A$911*1.0001),2),"")</f>
        <v/>
      </c>
      <c r="I1055" s="22" t="str">
        <f aca="false" t="array" ref="I1055:I1055">IFERROR(SMALL(IF($D$2:$D1964=D1055,$A$2:$A$911*1.00001),3),"")</f>
        <v/>
      </c>
      <c r="J1055" s="22" t="str">
        <f aca="false" t="array" ref="J1055:J1055">IFERROR(SMALL(IF($D$2:$D1964=D1055,$A$2:$A$911*1.000001),4),"")</f>
        <v/>
      </c>
      <c r="K1055" s="31" t="str">
        <f aca="false">IF(A1055&lt;&gt;"", IF(COUNT(G1055:J1055)=4, SUM(G1055:J1055), "No"), "")</f>
        <v>No</v>
      </c>
      <c r="L1055" s="31" t="str">
        <f aca="false">IF(A1055&lt;&gt;"", IF(COUNT(G1055:I1055)=3, SUM(G1055:I1055), "No"), "")</f>
        <v>No</v>
      </c>
      <c r="M1055" s="31" t="str">
        <f aca="false">IF(A1055&lt;&gt;"", IF(COUNT(G1055:H1055)=2, SUM(G1055:H1055), "No"), "")</f>
        <v>No</v>
      </c>
      <c r="N1055" s="31" t="str">
        <f aca="false">Table1[[#This Row],[Club]]&amp;":"&amp;Table1[[#Headers],[Male]]</f>
        <v>:Male</v>
      </c>
    </row>
    <row r="1056" customFormat="false" ht="15" hidden="false" customHeight="false" outlineLevel="0" collapsed="false">
      <c r="A1056" s="22" t="n">
        <v>1055</v>
      </c>
      <c r="B1056" s="22" t="str">
        <f aca="false">IFERROR(VLOOKUP($A$1&amp;":"&amp;A1056,'Finish order'!C:K,6,FALSE()),"")</f>
        <v/>
      </c>
      <c r="C1056" s="22" t="str">
        <f aca="false">IFERROR(VLOOKUP(A$1&amp;":"&amp;A1056,'Finish order'!$C:$K,9,FALSE()),"")</f>
        <v/>
      </c>
      <c r="D1056" s="22" t="str">
        <f aca="false">IFERROR(VLOOKUP(A$1&amp;":"&amp;A1056,'Finish order'!$C:$K,7,FALSE()),"")</f>
        <v/>
      </c>
      <c r="E1056" s="30" t="str">
        <f aca="false">IFERROR(VLOOKUP($A$1&amp;":"&amp;A1056,'Finish order'!C:K,5,FALSE()),"")</f>
        <v/>
      </c>
      <c r="F1056" s="22" t="str">
        <f aca="false">IFERROR(VLOOKUP($A$1&amp;":"&amp;A1056,'Finish order'!C:K,4,FALSE()),"")</f>
        <v/>
      </c>
      <c r="G1056" s="22" t="str">
        <f aca="false" t="array" ref="G1056:G1056">IFERROR(SMALL(IF($D$2:$D1965=D1056,$A$2:$A$911*1.001),1),"")</f>
        <v/>
      </c>
      <c r="H1056" s="22" t="str">
        <f aca="false" t="array" ref="H1056:H1056">IFERROR(SMALL(IF($D$2:$D1965=D1056,$A$2:$A$911*1.0001),2),"")</f>
        <v/>
      </c>
      <c r="I1056" s="22" t="str">
        <f aca="false" t="array" ref="I1056:I1056">IFERROR(SMALL(IF($D$2:$D1965=D1056,$A$2:$A$911*1.00001),3),"")</f>
        <v/>
      </c>
      <c r="J1056" s="22" t="str">
        <f aca="false" t="array" ref="J1056:J1056">IFERROR(SMALL(IF($D$2:$D1965=D1056,$A$2:$A$911*1.000001),4),"")</f>
        <v/>
      </c>
      <c r="K1056" s="31" t="str">
        <f aca="false">IF(A1056&lt;&gt;"", IF(COUNT(G1056:J1056)=4, SUM(G1056:J1056), "No"), "")</f>
        <v>No</v>
      </c>
      <c r="L1056" s="31" t="str">
        <f aca="false">IF(A1056&lt;&gt;"", IF(COUNT(G1056:I1056)=3, SUM(G1056:I1056), "No"), "")</f>
        <v>No</v>
      </c>
      <c r="M1056" s="31" t="str">
        <f aca="false">IF(A1056&lt;&gt;"", IF(COUNT(G1056:H1056)=2, SUM(G1056:H1056), "No"), "")</f>
        <v>No</v>
      </c>
      <c r="N1056" s="31" t="str">
        <f aca="false">Table1[[#This Row],[Club]]&amp;":"&amp;Table1[[#Headers],[Male]]</f>
        <v>:Male</v>
      </c>
    </row>
    <row r="1057" customFormat="false" ht="15" hidden="false" customHeight="false" outlineLevel="0" collapsed="false">
      <c r="A1057" s="22" t="n">
        <v>1056</v>
      </c>
      <c r="B1057" s="22" t="str">
        <f aca="false">IFERROR(VLOOKUP($A$1&amp;":"&amp;A1057,'Finish order'!C:K,6,FALSE()),"")</f>
        <v/>
      </c>
      <c r="C1057" s="22" t="str">
        <f aca="false">IFERROR(VLOOKUP(A$1&amp;":"&amp;A1057,'Finish order'!$C:$K,9,FALSE()),"")</f>
        <v/>
      </c>
      <c r="D1057" s="22" t="str">
        <f aca="false">IFERROR(VLOOKUP(A$1&amp;":"&amp;A1057,'Finish order'!$C:$K,7,FALSE()),"")</f>
        <v/>
      </c>
      <c r="E1057" s="30" t="str">
        <f aca="false">IFERROR(VLOOKUP($A$1&amp;":"&amp;A1057,'Finish order'!C:K,5,FALSE()),"")</f>
        <v/>
      </c>
      <c r="F1057" s="22" t="str">
        <f aca="false">IFERROR(VLOOKUP($A$1&amp;":"&amp;A1057,'Finish order'!C:K,4,FALSE()),"")</f>
        <v/>
      </c>
      <c r="G1057" s="22" t="str">
        <f aca="false" t="array" ref="G1057:G1057">IFERROR(SMALL(IF($D$2:$D1966=D1057,$A$2:$A$911*1.001),1),"")</f>
        <v/>
      </c>
      <c r="H1057" s="22" t="str">
        <f aca="false" t="array" ref="H1057:H1057">IFERROR(SMALL(IF($D$2:$D1966=D1057,$A$2:$A$911*1.0001),2),"")</f>
        <v/>
      </c>
      <c r="I1057" s="22" t="str">
        <f aca="false" t="array" ref="I1057:I1057">IFERROR(SMALL(IF($D$2:$D1966=D1057,$A$2:$A$911*1.00001),3),"")</f>
        <v/>
      </c>
      <c r="J1057" s="22" t="str">
        <f aca="false" t="array" ref="J1057:J1057">IFERROR(SMALL(IF($D$2:$D1966=D1057,$A$2:$A$911*1.000001),4),"")</f>
        <v/>
      </c>
      <c r="K1057" s="31" t="str">
        <f aca="false">IF(A1057&lt;&gt;"", IF(COUNT(G1057:J1057)=4, SUM(G1057:J1057), "No"), "")</f>
        <v>No</v>
      </c>
      <c r="L1057" s="31" t="str">
        <f aca="false">IF(A1057&lt;&gt;"", IF(COUNT(G1057:I1057)=3, SUM(G1057:I1057), "No"), "")</f>
        <v>No</v>
      </c>
      <c r="M1057" s="31" t="str">
        <f aca="false">IF(A1057&lt;&gt;"", IF(COUNT(G1057:H1057)=2, SUM(G1057:H1057), "No"), "")</f>
        <v>No</v>
      </c>
      <c r="N1057" s="31" t="str">
        <f aca="false">Table1[[#This Row],[Club]]&amp;":"&amp;Table1[[#Headers],[Male]]</f>
        <v>:Male</v>
      </c>
    </row>
    <row r="1058" customFormat="false" ht="15" hidden="false" customHeight="false" outlineLevel="0" collapsed="false">
      <c r="A1058" s="22" t="n">
        <v>1057</v>
      </c>
      <c r="B1058" s="22" t="str">
        <f aca="false">IFERROR(VLOOKUP($A$1&amp;":"&amp;A1058,'Finish order'!C:K,6,FALSE()),"")</f>
        <v/>
      </c>
      <c r="C1058" s="22" t="str">
        <f aca="false">IFERROR(VLOOKUP(A$1&amp;":"&amp;A1058,'Finish order'!$C:$K,9,FALSE()),"")</f>
        <v/>
      </c>
      <c r="D1058" s="22" t="str">
        <f aca="false">IFERROR(VLOOKUP(A$1&amp;":"&amp;A1058,'Finish order'!$C:$K,7,FALSE()),"")</f>
        <v/>
      </c>
      <c r="E1058" s="30" t="str">
        <f aca="false">IFERROR(VLOOKUP($A$1&amp;":"&amp;A1058,'Finish order'!C:K,5,FALSE()),"")</f>
        <v/>
      </c>
      <c r="F1058" s="22" t="str">
        <f aca="false">IFERROR(VLOOKUP($A$1&amp;":"&amp;A1058,'Finish order'!C:K,4,FALSE()),"")</f>
        <v/>
      </c>
      <c r="G1058" s="22" t="str">
        <f aca="false" t="array" ref="G1058:G1058">IFERROR(SMALL(IF($D$2:$D1967=D1058,$A$2:$A$911*1.001),1),"")</f>
        <v/>
      </c>
      <c r="H1058" s="22" t="str">
        <f aca="false" t="array" ref="H1058:H1058">IFERROR(SMALL(IF($D$2:$D1967=D1058,$A$2:$A$911*1.0001),2),"")</f>
        <v/>
      </c>
      <c r="I1058" s="22" t="str">
        <f aca="false" t="array" ref="I1058:I1058">IFERROR(SMALL(IF($D$2:$D1967=D1058,$A$2:$A$911*1.00001),3),"")</f>
        <v/>
      </c>
      <c r="J1058" s="22" t="str">
        <f aca="false" t="array" ref="J1058:J1058">IFERROR(SMALL(IF($D$2:$D1967=D1058,$A$2:$A$911*1.000001),4),"")</f>
        <v/>
      </c>
      <c r="K1058" s="31" t="str">
        <f aca="false">IF(A1058&lt;&gt;"", IF(COUNT(G1058:J1058)=4, SUM(G1058:J1058), "No"), "")</f>
        <v>No</v>
      </c>
      <c r="L1058" s="31" t="str">
        <f aca="false">IF(A1058&lt;&gt;"", IF(COUNT(G1058:I1058)=3, SUM(G1058:I1058), "No"), "")</f>
        <v>No</v>
      </c>
      <c r="M1058" s="31" t="str">
        <f aca="false">IF(A1058&lt;&gt;"", IF(COUNT(G1058:H1058)=2, SUM(G1058:H1058), "No"), "")</f>
        <v>No</v>
      </c>
      <c r="N1058" s="31" t="str">
        <f aca="false">Table1[[#This Row],[Club]]&amp;":"&amp;Table1[[#Headers],[Male]]</f>
        <v>:Male</v>
      </c>
    </row>
    <row r="1059" customFormat="false" ht="15" hidden="false" customHeight="false" outlineLevel="0" collapsed="false">
      <c r="A1059" s="22" t="n">
        <v>1058</v>
      </c>
      <c r="B1059" s="22" t="str">
        <f aca="false">IFERROR(VLOOKUP($A$1&amp;":"&amp;A1059,'Finish order'!C:K,6,FALSE()),"")</f>
        <v/>
      </c>
      <c r="C1059" s="22" t="str">
        <f aca="false">IFERROR(VLOOKUP(A$1&amp;":"&amp;A1059,'Finish order'!$C:$K,9,FALSE()),"")</f>
        <v/>
      </c>
      <c r="D1059" s="22" t="str">
        <f aca="false">IFERROR(VLOOKUP(A$1&amp;":"&amp;A1059,'Finish order'!$C:$K,7,FALSE()),"")</f>
        <v/>
      </c>
      <c r="E1059" s="30" t="str">
        <f aca="false">IFERROR(VLOOKUP($A$1&amp;":"&amp;A1059,'Finish order'!C:K,5,FALSE()),"")</f>
        <v/>
      </c>
      <c r="F1059" s="22" t="str">
        <f aca="false">IFERROR(VLOOKUP($A$1&amp;":"&amp;A1059,'Finish order'!C:K,4,FALSE()),"")</f>
        <v/>
      </c>
      <c r="G1059" s="22" t="str">
        <f aca="false" t="array" ref="G1059:G1059">IFERROR(SMALL(IF($D$2:$D1968=D1059,$A$2:$A$911*1.001),1),"")</f>
        <v/>
      </c>
      <c r="H1059" s="22" t="str">
        <f aca="false" t="array" ref="H1059:H1059">IFERROR(SMALL(IF($D$2:$D1968=D1059,$A$2:$A$911*1.0001),2),"")</f>
        <v/>
      </c>
      <c r="I1059" s="22" t="str">
        <f aca="false" t="array" ref="I1059:I1059">IFERROR(SMALL(IF($D$2:$D1968=D1059,$A$2:$A$911*1.00001),3),"")</f>
        <v/>
      </c>
      <c r="J1059" s="22" t="str">
        <f aca="false" t="array" ref="J1059:J1059">IFERROR(SMALL(IF($D$2:$D1968=D1059,$A$2:$A$911*1.000001),4),"")</f>
        <v/>
      </c>
      <c r="K1059" s="31" t="str">
        <f aca="false">IF(A1059&lt;&gt;"", IF(COUNT(G1059:J1059)=4, SUM(G1059:J1059), "No"), "")</f>
        <v>No</v>
      </c>
      <c r="L1059" s="31" t="str">
        <f aca="false">IF(A1059&lt;&gt;"", IF(COUNT(G1059:I1059)=3, SUM(G1059:I1059), "No"), "")</f>
        <v>No</v>
      </c>
      <c r="M1059" s="31" t="str">
        <f aca="false">IF(A1059&lt;&gt;"", IF(COUNT(G1059:H1059)=2, SUM(G1059:H1059), "No"), "")</f>
        <v>No</v>
      </c>
      <c r="N1059" s="31" t="str">
        <f aca="false">Table1[[#This Row],[Club]]&amp;":"&amp;Table1[[#Headers],[Male]]</f>
        <v>:Male</v>
      </c>
    </row>
    <row r="1060" customFormat="false" ht="15" hidden="false" customHeight="false" outlineLevel="0" collapsed="false">
      <c r="A1060" s="22" t="n">
        <v>1059</v>
      </c>
      <c r="B1060" s="22" t="str">
        <f aca="false">IFERROR(VLOOKUP($A$1&amp;":"&amp;A1060,'Finish order'!C:K,6,FALSE()),"")</f>
        <v/>
      </c>
      <c r="C1060" s="22" t="str">
        <f aca="false">IFERROR(VLOOKUP(A$1&amp;":"&amp;A1060,'Finish order'!$C:$K,9,FALSE()),"")</f>
        <v/>
      </c>
      <c r="D1060" s="22" t="str">
        <f aca="false">IFERROR(VLOOKUP(A$1&amp;":"&amp;A1060,'Finish order'!$C:$K,7,FALSE()),"")</f>
        <v/>
      </c>
      <c r="E1060" s="30" t="str">
        <f aca="false">IFERROR(VLOOKUP($A$1&amp;":"&amp;A1060,'Finish order'!C:K,5,FALSE()),"")</f>
        <v/>
      </c>
      <c r="F1060" s="22" t="str">
        <f aca="false">IFERROR(VLOOKUP($A$1&amp;":"&amp;A1060,'Finish order'!C:K,4,FALSE()),"")</f>
        <v/>
      </c>
      <c r="G1060" s="22" t="str">
        <f aca="false" t="array" ref="G1060:G1060">IFERROR(SMALL(IF($D$2:$D1969=D1060,$A$2:$A$911*1.001),1),"")</f>
        <v/>
      </c>
      <c r="H1060" s="22" t="str">
        <f aca="false" t="array" ref="H1060:H1060">IFERROR(SMALL(IF($D$2:$D1969=D1060,$A$2:$A$911*1.0001),2),"")</f>
        <v/>
      </c>
      <c r="I1060" s="22" t="str">
        <f aca="false" t="array" ref="I1060:I1060">IFERROR(SMALL(IF($D$2:$D1969=D1060,$A$2:$A$911*1.00001),3),"")</f>
        <v/>
      </c>
      <c r="J1060" s="22" t="str">
        <f aca="false" t="array" ref="J1060:J1060">IFERROR(SMALL(IF($D$2:$D1969=D1060,$A$2:$A$911*1.000001),4),"")</f>
        <v/>
      </c>
      <c r="K1060" s="31" t="str">
        <f aca="false">IF(A1060&lt;&gt;"", IF(COUNT(G1060:J1060)=4, SUM(G1060:J1060), "No"), "")</f>
        <v>No</v>
      </c>
      <c r="L1060" s="31" t="str">
        <f aca="false">IF(A1060&lt;&gt;"", IF(COUNT(G1060:I1060)=3, SUM(G1060:I1060), "No"), "")</f>
        <v>No</v>
      </c>
      <c r="M1060" s="31" t="str">
        <f aca="false">IF(A1060&lt;&gt;"", IF(COUNT(G1060:H1060)=2, SUM(G1060:H1060), "No"), "")</f>
        <v>No</v>
      </c>
      <c r="N1060" s="31" t="str">
        <f aca="false">Table1[[#This Row],[Club]]&amp;":"&amp;Table1[[#Headers],[Male]]</f>
        <v>:Male</v>
      </c>
    </row>
    <row r="1061" customFormat="false" ht="15" hidden="false" customHeight="false" outlineLevel="0" collapsed="false">
      <c r="A1061" s="22" t="n">
        <v>1060</v>
      </c>
      <c r="B1061" s="22" t="str">
        <f aca="false">IFERROR(VLOOKUP($A$1&amp;":"&amp;A1061,'Finish order'!C:K,6,FALSE()),"")</f>
        <v/>
      </c>
      <c r="C1061" s="22" t="str">
        <f aca="false">IFERROR(VLOOKUP(A$1&amp;":"&amp;A1061,'Finish order'!$C:$K,9,FALSE()),"")</f>
        <v/>
      </c>
      <c r="D1061" s="22" t="str">
        <f aca="false">IFERROR(VLOOKUP(A$1&amp;":"&amp;A1061,'Finish order'!$C:$K,7,FALSE()),"")</f>
        <v/>
      </c>
      <c r="E1061" s="30" t="str">
        <f aca="false">IFERROR(VLOOKUP($A$1&amp;":"&amp;A1061,'Finish order'!C:K,5,FALSE()),"")</f>
        <v/>
      </c>
      <c r="F1061" s="22" t="str">
        <f aca="false">IFERROR(VLOOKUP($A$1&amp;":"&amp;A1061,'Finish order'!C:K,4,FALSE()),"")</f>
        <v/>
      </c>
      <c r="G1061" s="22" t="str">
        <f aca="false" t="array" ref="G1061:G1061">IFERROR(SMALL(IF($D$2:$D1970=D1061,$A$2:$A$911*1.001),1),"")</f>
        <v/>
      </c>
      <c r="H1061" s="22" t="str">
        <f aca="false" t="array" ref="H1061:H1061">IFERROR(SMALL(IF($D$2:$D1970=D1061,$A$2:$A$911*1.0001),2),"")</f>
        <v/>
      </c>
      <c r="I1061" s="22" t="str">
        <f aca="false" t="array" ref="I1061:I1061">IFERROR(SMALL(IF($D$2:$D1970=D1061,$A$2:$A$911*1.00001),3),"")</f>
        <v/>
      </c>
      <c r="J1061" s="22" t="str">
        <f aca="false" t="array" ref="J1061:J1061">IFERROR(SMALL(IF($D$2:$D1970=D1061,$A$2:$A$911*1.000001),4),"")</f>
        <v/>
      </c>
      <c r="K1061" s="31" t="str">
        <f aca="false">IF(A1061&lt;&gt;"", IF(COUNT(G1061:J1061)=4, SUM(G1061:J1061), "No"), "")</f>
        <v>No</v>
      </c>
      <c r="L1061" s="31" t="str">
        <f aca="false">IF(A1061&lt;&gt;"", IF(COUNT(G1061:I1061)=3, SUM(G1061:I1061), "No"), "")</f>
        <v>No</v>
      </c>
      <c r="M1061" s="31" t="str">
        <f aca="false">IF(A1061&lt;&gt;"", IF(COUNT(G1061:H1061)=2, SUM(G1061:H1061), "No"), "")</f>
        <v>No</v>
      </c>
      <c r="N1061" s="31" t="str">
        <f aca="false">Table1[[#This Row],[Club]]&amp;":"&amp;Table1[[#Headers],[Male]]</f>
        <v>:Male</v>
      </c>
    </row>
    <row r="1062" customFormat="false" ht="15" hidden="false" customHeight="false" outlineLevel="0" collapsed="false">
      <c r="A1062" s="22" t="n">
        <v>1061</v>
      </c>
      <c r="B1062" s="22" t="str">
        <f aca="false">IFERROR(VLOOKUP($A$1&amp;":"&amp;A1062,'Finish order'!C:K,6,FALSE()),"")</f>
        <v/>
      </c>
      <c r="C1062" s="22" t="str">
        <f aca="false">IFERROR(VLOOKUP(A$1&amp;":"&amp;A1062,'Finish order'!$C:$K,9,FALSE()),"")</f>
        <v/>
      </c>
      <c r="D1062" s="22" t="str">
        <f aca="false">IFERROR(VLOOKUP(A$1&amp;":"&amp;A1062,'Finish order'!$C:$K,7,FALSE()),"")</f>
        <v/>
      </c>
      <c r="E1062" s="30" t="str">
        <f aca="false">IFERROR(VLOOKUP($A$1&amp;":"&amp;A1062,'Finish order'!C:K,5,FALSE()),"")</f>
        <v/>
      </c>
      <c r="F1062" s="22" t="str">
        <f aca="false">IFERROR(VLOOKUP($A$1&amp;":"&amp;A1062,'Finish order'!C:K,4,FALSE()),"")</f>
        <v/>
      </c>
      <c r="G1062" s="22" t="str">
        <f aca="false" t="array" ref="G1062:G1062">IFERROR(SMALL(IF($D$2:$D1971=D1062,$A$2:$A$911*1.001),1),"")</f>
        <v/>
      </c>
      <c r="H1062" s="22" t="str">
        <f aca="false" t="array" ref="H1062:H1062">IFERROR(SMALL(IF($D$2:$D1971=D1062,$A$2:$A$911*1.0001),2),"")</f>
        <v/>
      </c>
      <c r="I1062" s="22" t="str">
        <f aca="false" t="array" ref="I1062:I1062">IFERROR(SMALL(IF($D$2:$D1971=D1062,$A$2:$A$911*1.00001),3),"")</f>
        <v/>
      </c>
      <c r="J1062" s="22" t="str">
        <f aca="false" t="array" ref="J1062:J1062">IFERROR(SMALL(IF($D$2:$D1971=D1062,$A$2:$A$911*1.000001),4),"")</f>
        <v/>
      </c>
      <c r="K1062" s="31" t="str">
        <f aca="false">IF(A1062&lt;&gt;"", IF(COUNT(G1062:J1062)=4, SUM(G1062:J1062), "No"), "")</f>
        <v>No</v>
      </c>
      <c r="L1062" s="31" t="str">
        <f aca="false">IF(A1062&lt;&gt;"", IF(COUNT(G1062:I1062)=3, SUM(G1062:I1062), "No"), "")</f>
        <v>No</v>
      </c>
      <c r="M1062" s="31" t="str">
        <f aca="false">IF(A1062&lt;&gt;"", IF(COUNT(G1062:H1062)=2, SUM(G1062:H1062), "No"), "")</f>
        <v>No</v>
      </c>
      <c r="N1062" s="31" t="str">
        <f aca="false">Table1[[#This Row],[Club]]&amp;":"&amp;Table1[[#Headers],[Male]]</f>
        <v>:Male</v>
      </c>
    </row>
    <row r="1063" customFormat="false" ht="15" hidden="false" customHeight="false" outlineLevel="0" collapsed="false">
      <c r="A1063" s="22" t="n">
        <v>1062</v>
      </c>
      <c r="B1063" s="22" t="str">
        <f aca="false">IFERROR(VLOOKUP($A$1&amp;":"&amp;A1063,'Finish order'!C:K,6,FALSE()),"")</f>
        <v/>
      </c>
      <c r="C1063" s="22" t="str">
        <f aca="false">IFERROR(VLOOKUP(A$1&amp;":"&amp;A1063,'Finish order'!$C:$K,9,FALSE()),"")</f>
        <v/>
      </c>
      <c r="D1063" s="22" t="str">
        <f aca="false">IFERROR(VLOOKUP(A$1&amp;":"&amp;A1063,'Finish order'!$C:$K,7,FALSE()),"")</f>
        <v/>
      </c>
      <c r="E1063" s="30" t="str">
        <f aca="false">IFERROR(VLOOKUP($A$1&amp;":"&amp;A1063,'Finish order'!C:K,5,FALSE()),"")</f>
        <v/>
      </c>
      <c r="F1063" s="22" t="str">
        <f aca="false">IFERROR(VLOOKUP($A$1&amp;":"&amp;A1063,'Finish order'!C:K,4,FALSE()),"")</f>
        <v/>
      </c>
      <c r="G1063" s="22" t="str">
        <f aca="false" t="array" ref="G1063:G1063">IFERROR(SMALL(IF($D$2:$D1972=D1063,$A$2:$A$911*1.001),1),"")</f>
        <v/>
      </c>
      <c r="H1063" s="22" t="str">
        <f aca="false" t="array" ref="H1063:H1063">IFERROR(SMALL(IF($D$2:$D1972=D1063,$A$2:$A$911*1.0001),2),"")</f>
        <v/>
      </c>
      <c r="I1063" s="22" t="str">
        <f aca="false" t="array" ref="I1063:I1063">IFERROR(SMALL(IF($D$2:$D1972=D1063,$A$2:$A$911*1.00001),3),"")</f>
        <v/>
      </c>
      <c r="J1063" s="22" t="str">
        <f aca="false" t="array" ref="J1063:J1063">IFERROR(SMALL(IF($D$2:$D1972=D1063,$A$2:$A$911*1.000001),4),"")</f>
        <v/>
      </c>
      <c r="K1063" s="31" t="str">
        <f aca="false">IF(A1063&lt;&gt;"", IF(COUNT(G1063:J1063)=4, SUM(G1063:J1063), "No"), "")</f>
        <v>No</v>
      </c>
      <c r="L1063" s="31" t="str">
        <f aca="false">IF(A1063&lt;&gt;"", IF(COUNT(G1063:I1063)=3, SUM(G1063:I1063), "No"), "")</f>
        <v>No</v>
      </c>
      <c r="M1063" s="31" t="str">
        <f aca="false">IF(A1063&lt;&gt;"", IF(COUNT(G1063:H1063)=2, SUM(G1063:H1063), "No"), "")</f>
        <v>No</v>
      </c>
      <c r="N1063" s="31" t="str">
        <f aca="false">Table1[[#This Row],[Club]]&amp;":"&amp;Table1[[#Headers],[Male]]</f>
        <v>:Male</v>
      </c>
    </row>
    <row r="1064" customFormat="false" ht="15" hidden="false" customHeight="false" outlineLevel="0" collapsed="false">
      <c r="A1064" s="22" t="n">
        <v>1063</v>
      </c>
      <c r="B1064" s="22" t="str">
        <f aca="false">IFERROR(VLOOKUP($A$1&amp;":"&amp;A1064,'Finish order'!C:K,6,FALSE()),"")</f>
        <v/>
      </c>
      <c r="C1064" s="22" t="str">
        <f aca="false">IFERROR(VLOOKUP(A$1&amp;":"&amp;A1064,'Finish order'!$C:$K,9,FALSE()),"")</f>
        <v/>
      </c>
      <c r="D1064" s="22" t="str">
        <f aca="false">IFERROR(VLOOKUP(A$1&amp;":"&amp;A1064,'Finish order'!$C:$K,7,FALSE()),"")</f>
        <v/>
      </c>
      <c r="E1064" s="30" t="str">
        <f aca="false">IFERROR(VLOOKUP($A$1&amp;":"&amp;A1064,'Finish order'!C:K,5,FALSE()),"")</f>
        <v/>
      </c>
      <c r="F1064" s="22" t="str">
        <f aca="false">IFERROR(VLOOKUP($A$1&amp;":"&amp;A1064,'Finish order'!C:K,4,FALSE()),"")</f>
        <v/>
      </c>
      <c r="G1064" s="22" t="str">
        <f aca="false" t="array" ref="G1064:G1064">IFERROR(SMALL(IF($D$2:$D1973=D1064,$A$2:$A$911*1.001),1),"")</f>
        <v/>
      </c>
      <c r="H1064" s="22" t="str">
        <f aca="false" t="array" ref="H1064:H1064">IFERROR(SMALL(IF($D$2:$D1973=D1064,$A$2:$A$911*1.0001),2),"")</f>
        <v/>
      </c>
      <c r="I1064" s="22" t="str">
        <f aca="false" t="array" ref="I1064:I1064">IFERROR(SMALL(IF($D$2:$D1973=D1064,$A$2:$A$911*1.00001),3),"")</f>
        <v/>
      </c>
      <c r="J1064" s="22" t="str">
        <f aca="false" t="array" ref="J1064:J1064">IFERROR(SMALL(IF($D$2:$D1973=D1064,$A$2:$A$911*1.000001),4),"")</f>
        <v/>
      </c>
      <c r="K1064" s="31" t="str">
        <f aca="false">IF(A1064&lt;&gt;"", IF(COUNT(G1064:J1064)=4, SUM(G1064:J1064), "No"), "")</f>
        <v>No</v>
      </c>
      <c r="L1064" s="31" t="str">
        <f aca="false">IF(A1064&lt;&gt;"", IF(COUNT(G1064:I1064)=3, SUM(G1064:I1064), "No"), "")</f>
        <v>No</v>
      </c>
      <c r="M1064" s="31" t="str">
        <f aca="false">IF(A1064&lt;&gt;"", IF(COUNT(G1064:H1064)=2, SUM(G1064:H1064), "No"), "")</f>
        <v>No</v>
      </c>
      <c r="N1064" s="31" t="str">
        <f aca="false">Table1[[#This Row],[Club]]&amp;":"&amp;Table1[[#Headers],[Male]]</f>
        <v>:Male</v>
      </c>
    </row>
    <row r="1065" customFormat="false" ht="15" hidden="false" customHeight="false" outlineLevel="0" collapsed="false">
      <c r="A1065" s="22" t="n">
        <v>1064</v>
      </c>
      <c r="B1065" s="22" t="str">
        <f aca="false">IFERROR(VLOOKUP($A$1&amp;":"&amp;A1065,'Finish order'!C:K,6,FALSE()),"")</f>
        <v/>
      </c>
      <c r="C1065" s="22" t="str">
        <f aca="false">IFERROR(VLOOKUP(A$1&amp;":"&amp;A1065,'Finish order'!$C:$K,9,FALSE()),"")</f>
        <v/>
      </c>
      <c r="D1065" s="22" t="str">
        <f aca="false">IFERROR(VLOOKUP(A$1&amp;":"&amp;A1065,'Finish order'!$C:$K,7,FALSE()),"")</f>
        <v/>
      </c>
      <c r="E1065" s="30" t="str">
        <f aca="false">IFERROR(VLOOKUP($A$1&amp;":"&amp;A1065,'Finish order'!C:K,5,FALSE()),"")</f>
        <v/>
      </c>
      <c r="F1065" s="22" t="str">
        <f aca="false">IFERROR(VLOOKUP($A$1&amp;":"&amp;A1065,'Finish order'!C:K,4,FALSE()),"")</f>
        <v/>
      </c>
      <c r="G1065" s="22" t="str">
        <f aca="false" t="array" ref="G1065:G1065">IFERROR(SMALL(IF($D$2:$D1974=D1065,$A$2:$A$911*1.001),1),"")</f>
        <v/>
      </c>
      <c r="H1065" s="22" t="str">
        <f aca="false" t="array" ref="H1065:H1065">IFERROR(SMALL(IF($D$2:$D1974=D1065,$A$2:$A$911*1.0001),2),"")</f>
        <v/>
      </c>
      <c r="I1065" s="22" t="str">
        <f aca="false" t="array" ref="I1065:I1065">IFERROR(SMALL(IF($D$2:$D1974=D1065,$A$2:$A$911*1.00001),3),"")</f>
        <v/>
      </c>
      <c r="J1065" s="22" t="str">
        <f aca="false" t="array" ref="J1065:J1065">IFERROR(SMALL(IF($D$2:$D1974=D1065,$A$2:$A$911*1.000001),4),"")</f>
        <v/>
      </c>
      <c r="K1065" s="31" t="str">
        <f aca="false">IF(A1065&lt;&gt;"", IF(COUNT(G1065:J1065)=4, SUM(G1065:J1065), "No"), "")</f>
        <v>No</v>
      </c>
      <c r="L1065" s="31" t="str">
        <f aca="false">IF(A1065&lt;&gt;"", IF(COUNT(G1065:I1065)=3, SUM(G1065:I1065), "No"), "")</f>
        <v>No</v>
      </c>
      <c r="M1065" s="31" t="str">
        <f aca="false">IF(A1065&lt;&gt;"", IF(COUNT(G1065:H1065)=2, SUM(G1065:H1065), "No"), "")</f>
        <v>No</v>
      </c>
      <c r="N1065" s="31" t="str">
        <f aca="false">Table1[[#This Row],[Club]]&amp;":"&amp;Table1[[#Headers],[Male]]</f>
        <v>:Male</v>
      </c>
    </row>
    <row r="1066" customFormat="false" ht="15" hidden="false" customHeight="false" outlineLevel="0" collapsed="false">
      <c r="A1066" s="22" t="n">
        <v>1065</v>
      </c>
      <c r="B1066" s="22" t="str">
        <f aca="false">IFERROR(VLOOKUP($A$1&amp;":"&amp;A1066,'Finish order'!C:K,6,FALSE()),"")</f>
        <v/>
      </c>
      <c r="C1066" s="22" t="str">
        <f aca="false">IFERROR(VLOOKUP(A$1&amp;":"&amp;A1066,'Finish order'!$C:$K,9,FALSE()),"")</f>
        <v/>
      </c>
      <c r="D1066" s="22" t="str">
        <f aca="false">IFERROR(VLOOKUP(A$1&amp;":"&amp;A1066,'Finish order'!$C:$K,7,FALSE()),"")</f>
        <v/>
      </c>
      <c r="E1066" s="30" t="str">
        <f aca="false">IFERROR(VLOOKUP($A$1&amp;":"&amp;A1066,'Finish order'!C:K,5,FALSE()),"")</f>
        <v/>
      </c>
      <c r="F1066" s="22" t="str">
        <f aca="false">IFERROR(VLOOKUP($A$1&amp;":"&amp;A1066,'Finish order'!C:K,4,FALSE()),"")</f>
        <v/>
      </c>
      <c r="G1066" s="22" t="str">
        <f aca="false" t="array" ref="G1066:G1066">IFERROR(SMALL(IF($D$2:$D1975=D1066,$A$2:$A$911*1.001),1),"")</f>
        <v/>
      </c>
      <c r="H1066" s="22" t="str">
        <f aca="false" t="array" ref="H1066:H1066">IFERROR(SMALL(IF($D$2:$D1975=D1066,$A$2:$A$911*1.0001),2),"")</f>
        <v/>
      </c>
      <c r="I1066" s="22" t="str">
        <f aca="false" t="array" ref="I1066:I1066">IFERROR(SMALL(IF($D$2:$D1975=D1066,$A$2:$A$911*1.00001),3),"")</f>
        <v/>
      </c>
      <c r="J1066" s="22" t="str">
        <f aca="false" t="array" ref="J1066:J1066">IFERROR(SMALL(IF($D$2:$D1975=D1066,$A$2:$A$911*1.000001),4),"")</f>
        <v/>
      </c>
      <c r="K1066" s="31" t="str">
        <f aca="false">IF(A1066&lt;&gt;"", IF(COUNT(G1066:J1066)=4, SUM(G1066:J1066), "No"), "")</f>
        <v>No</v>
      </c>
      <c r="L1066" s="31" t="str">
        <f aca="false">IF(A1066&lt;&gt;"", IF(COUNT(G1066:I1066)=3, SUM(G1066:I1066), "No"), "")</f>
        <v>No</v>
      </c>
      <c r="M1066" s="31" t="str">
        <f aca="false">IF(A1066&lt;&gt;"", IF(COUNT(G1066:H1066)=2, SUM(G1066:H1066), "No"), "")</f>
        <v>No</v>
      </c>
      <c r="N1066" s="31" t="str">
        <f aca="false">Table1[[#This Row],[Club]]&amp;":"&amp;Table1[[#Headers],[Male]]</f>
        <v>:Male</v>
      </c>
    </row>
    <row r="1067" customFormat="false" ht="15" hidden="false" customHeight="false" outlineLevel="0" collapsed="false">
      <c r="A1067" s="22" t="n">
        <v>1066</v>
      </c>
      <c r="B1067" s="22" t="str">
        <f aca="false">IFERROR(VLOOKUP($A$1&amp;":"&amp;A1067,'Finish order'!C:K,6,FALSE()),"")</f>
        <v/>
      </c>
      <c r="C1067" s="22" t="str">
        <f aca="false">IFERROR(VLOOKUP(A$1&amp;":"&amp;A1067,'Finish order'!$C:$K,9,FALSE()),"")</f>
        <v/>
      </c>
      <c r="D1067" s="22" t="str">
        <f aca="false">IFERROR(VLOOKUP(A$1&amp;":"&amp;A1067,'Finish order'!$C:$K,7,FALSE()),"")</f>
        <v/>
      </c>
      <c r="E1067" s="30" t="str">
        <f aca="false">IFERROR(VLOOKUP($A$1&amp;":"&amp;A1067,'Finish order'!C:K,5,FALSE()),"")</f>
        <v/>
      </c>
      <c r="F1067" s="22" t="str">
        <f aca="false">IFERROR(VLOOKUP($A$1&amp;":"&amp;A1067,'Finish order'!C:K,4,FALSE()),"")</f>
        <v/>
      </c>
      <c r="G1067" s="22" t="str">
        <f aca="false" t="array" ref="G1067:G1067">IFERROR(SMALL(IF($D$2:$D1976=D1067,$A$2:$A$911*1.001),1),"")</f>
        <v/>
      </c>
      <c r="H1067" s="22" t="str">
        <f aca="false" t="array" ref="H1067:H1067">IFERROR(SMALL(IF($D$2:$D1976=D1067,$A$2:$A$911*1.0001),2),"")</f>
        <v/>
      </c>
      <c r="I1067" s="22" t="str">
        <f aca="false" t="array" ref="I1067:I1067">IFERROR(SMALL(IF($D$2:$D1976=D1067,$A$2:$A$911*1.00001),3),"")</f>
        <v/>
      </c>
      <c r="J1067" s="22" t="str">
        <f aca="false" t="array" ref="J1067:J1067">IFERROR(SMALL(IF($D$2:$D1976=D1067,$A$2:$A$911*1.000001),4),"")</f>
        <v/>
      </c>
      <c r="K1067" s="31" t="str">
        <f aca="false">IF(A1067&lt;&gt;"", IF(COUNT(G1067:J1067)=4, SUM(G1067:J1067), "No"), "")</f>
        <v>No</v>
      </c>
      <c r="L1067" s="31" t="str">
        <f aca="false">IF(A1067&lt;&gt;"", IF(COUNT(G1067:I1067)=3, SUM(G1067:I1067), "No"), "")</f>
        <v>No</v>
      </c>
      <c r="M1067" s="31" t="str">
        <f aca="false">IF(A1067&lt;&gt;"", IF(COUNT(G1067:H1067)=2, SUM(G1067:H1067), "No"), "")</f>
        <v>No</v>
      </c>
      <c r="N1067" s="31" t="str">
        <f aca="false">Table1[[#This Row],[Club]]&amp;":"&amp;Table1[[#Headers],[Male]]</f>
        <v>:Male</v>
      </c>
    </row>
    <row r="1068" customFormat="false" ht="15" hidden="false" customHeight="false" outlineLevel="0" collapsed="false">
      <c r="A1068" s="22" t="n">
        <v>1067</v>
      </c>
      <c r="B1068" s="22" t="str">
        <f aca="false">IFERROR(VLOOKUP($A$1&amp;":"&amp;A1068,'Finish order'!C:K,6,FALSE()),"")</f>
        <v/>
      </c>
      <c r="C1068" s="22" t="str">
        <f aca="false">IFERROR(VLOOKUP(A$1&amp;":"&amp;A1068,'Finish order'!$C:$K,9,FALSE()),"")</f>
        <v/>
      </c>
      <c r="D1068" s="22" t="str">
        <f aca="false">IFERROR(VLOOKUP(A$1&amp;":"&amp;A1068,'Finish order'!$C:$K,7,FALSE()),"")</f>
        <v/>
      </c>
      <c r="E1068" s="30" t="str">
        <f aca="false">IFERROR(VLOOKUP($A$1&amp;":"&amp;A1068,'Finish order'!C:K,5,FALSE()),"")</f>
        <v/>
      </c>
      <c r="F1068" s="22" t="str">
        <f aca="false">IFERROR(VLOOKUP($A$1&amp;":"&amp;A1068,'Finish order'!C:K,4,FALSE()),"")</f>
        <v/>
      </c>
      <c r="G1068" s="22" t="str">
        <f aca="false" t="array" ref="G1068:G1068">IFERROR(SMALL(IF($D$2:$D1977=D1068,$A$2:$A$911*1.001),1),"")</f>
        <v/>
      </c>
      <c r="H1068" s="22" t="str">
        <f aca="false" t="array" ref="H1068:H1068">IFERROR(SMALL(IF($D$2:$D1977=D1068,$A$2:$A$911*1.0001),2),"")</f>
        <v/>
      </c>
      <c r="I1068" s="22" t="str">
        <f aca="false" t="array" ref="I1068:I1068">IFERROR(SMALL(IF($D$2:$D1977=D1068,$A$2:$A$911*1.00001),3),"")</f>
        <v/>
      </c>
      <c r="J1068" s="22" t="str">
        <f aca="false" t="array" ref="J1068:J1068">IFERROR(SMALL(IF($D$2:$D1977=D1068,$A$2:$A$911*1.000001),4),"")</f>
        <v/>
      </c>
      <c r="K1068" s="31" t="str">
        <f aca="false">IF(A1068&lt;&gt;"", IF(COUNT(G1068:J1068)=4, SUM(G1068:J1068), "No"), "")</f>
        <v>No</v>
      </c>
      <c r="L1068" s="31" t="str">
        <f aca="false">IF(A1068&lt;&gt;"", IF(COUNT(G1068:I1068)=3, SUM(G1068:I1068), "No"), "")</f>
        <v>No</v>
      </c>
      <c r="M1068" s="31" t="str">
        <f aca="false">IF(A1068&lt;&gt;"", IF(COUNT(G1068:H1068)=2, SUM(G1068:H1068), "No"), "")</f>
        <v>No</v>
      </c>
      <c r="N1068" s="31" t="str">
        <f aca="false">Table1[[#This Row],[Club]]&amp;":"&amp;Table1[[#Headers],[Male]]</f>
        <v>:Male</v>
      </c>
    </row>
    <row r="1069" customFormat="false" ht="15" hidden="false" customHeight="false" outlineLevel="0" collapsed="false">
      <c r="A1069" s="22" t="n">
        <v>1068</v>
      </c>
      <c r="B1069" s="22" t="str">
        <f aca="false">IFERROR(VLOOKUP($A$1&amp;":"&amp;A1069,'Finish order'!C:K,6,FALSE()),"")</f>
        <v/>
      </c>
      <c r="C1069" s="22" t="str">
        <f aca="false">IFERROR(VLOOKUP(A$1&amp;":"&amp;A1069,'Finish order'!$C:$K,9,FALSE()),"")</f>
        <v/>
      </c>
      <c r="D1069" s="22" t="str">
        <f aca="false">IFERROR(VLOOKUP(A$1&amp;":"&amp;A1069,'Finish order'!$C:$K,7,FALSE()),"")</f>
        <v/>
      </c>
      <c r="E1069" s="30" t="str">
        <f aca="false">IFERROR(VLOOKUP($A$1&amp;":"&amp;A1069,'Finish order'!C:K,5,FALSE()),"")</f>
        <v/>
      </c>
      <c r="F1069" s="22" t="str">
        <f aca="false">IFERROR(VLOOKUP($A$1&amp;":"&amp;A1069,'Finish order'!C:K,4,FALSE()),"")</f>
        <v/>
      </c>
      <c r="G1069" s="22" t="str">
        <f aca="false" t="array" ref="G1069:G1069">IFERROR(SMALL(IF($D$2:$D1978=D1069,$A$2:$A$911*1.001),1),"")</f>
        <v/>
      </c>
      <c r="H1069" s="22" t="str">
        <f aca="false" t="array" ref="H1069:H1069">IFERROR(SMALL(IF($D$2:$D1978=D1069,$A$2:$A$911*1.0001),2),"")</f>
        <v/>
      </c>
      <c r="I1069" s="22" t="str">
        <f aca="false" t="array" ref="I1069:I1069">IFERROR(SMALL(IF($D$2:$D1978=D1069,$A$2:$A$911*1.00001),3),"")</f>
        <v/>
      </c>
      <c r="J1069" s="22" t="str">
        <f aca="false" t="array" ref="J1069:J1069">IFERROR(SMALL(IF($D$2:$D1978=D1069,$A$2:$A$911*1.000001),4),"")</f>
        <v/>
      </c>
      <c r="K1069" s="31" t="str">
        <f aca="false">IF(A1069&lt;&gt;"", IF(COUNT(G1069:J1069)=4, SUM(G1069:J1069), "No"), "")</f>
        <v>No</v>
      </c>
      <c r="L1069" s="31" t="str">
        <f aca="false">IF(A1069&lt;&gt;"", IF(COUNT(G1069:I1069)=3, SUM(G1069:I1069), "No"), "")</f>
        <v>No</v>
      </c>
      <c r="M1069" s="31" t="str">
        <f aca="false">IF(A1069&lt;&gt;"", IF(COUNT(G1069:H1069)=2, SUM(G1069:H1069), "No"), "")</f>
        <v>No</v>
      </c>
      <c r="N1069" s="31" t="str">
        <f aca="false">Table1[[#This Row],[Club]]&amp;":"&amp;Table1[[#Headers],[Male]]</f>
        <v>:Male</v>
      </c>
    </row>
    <row r="1070" customFormat="false" ht="15" hidden="false" customHeight="false" outlineLevel="0" collapsed="false">
      <c r="A1070" s="22" t="n">
        <v>1069</v>
      </c>
      <c r="B1070" s="22" t="str">
        <f aca="false">IFERROR(VLOOKUP($A$1&amp;":"&amp;A1070,'Finish order'!C:K,6,FALSE()),"")</f>
        <v/>
      </c>
      <c r="C1070" s="22" t="str">
        <f aca="false">IFERROR(VLOOKUP(A$1&amp;":"&amp;A1070,'Finish order'!$C:$K,9,FALSE()),"")</f>
        <v/>
      </c>
      <c r="D1070" s="22" t="str">
        <f aca="false">IFERROR(VLOOKUP(A$1&amp;":"&amp;A1070,'Finish order'!$C:$K,7,FALSE()),"")</f>
        <v/>
      </c>
      <c r="E1070" s="30" t="str">
        <f aca="false">IFERROR(VLOOKUP($A$1&amp;":"&amp;A1070,'Finish order'!C:K,5,FALSE()),"")</f>
        <v/>
      </c>
      <c r="F1070" s="22" t="str">
        <f aca="false">IFERROR(VLOOKUP($A$1&amp;":"&amp;A1070,'Finish order'!C:K,4,FALSE()),"")</f>
        <v/>
      </c>
      <c r="G1070" s="22" t="str">
        <f aca="false" t="array" ref="G1070:G1070">IFERROR(SMALL(IF($D$2:$D1979=D1070,$A$2:$A$911*1.001),1),"")</f>
        <v/>
      </c>
      <c r="H1070" s="22" t="str">
        <f aca="false" t="array" ref="H1070:H1070">IFERROR(SMALL(IF($D$2:$D1979=D1070,$A$2:$A$911*1.0001),2),"")</f>
        <v/>
      </c>
      <c r="I1070" s="22" t="str">
        <f aca="false" t="array" ref="I1070:I1070">IFERROR(SMALL(IF($D$2:$D1979=D1070,$A$2:$A$911*1.00001),3),"")</f>
        <v/>
      </c>
      <c r="J1070" s="22" t="str">
        <f aca="false" t="array" ref="J1070:J1070">IFERROR(SMALL(IF($D$2:$D1979=D1070,$A$2:$A$911*1.000001),4),"")</f>
        <v/>
      </c>
      <c r="K1070" s="31" t="str">
        <f aca="false">IF(A1070&lt;&gt;"", IF(COUNT(G1070:J1070)=4, SUM(G1070:J1070), "No"), "")</f>
        <v>No</v>
      </c>
      <c r="L1070" s="31" t="str">
        <f aca="false">IF(A1070&lt;&gt;"", IF(COUNT(G1070:I1070)=3, SUM(G1070:I1070), "No"), "")</f>
        <v>No</v>
      </c>
      <c r="M1070" s="31" t="str">
        <f aca="false">IF(A1070&lt;&gt;"", IF(COUNT(G1070:H1070)=2, SUM(G1070:H1070), "No"), "")</f>
        <v>No</v>
      </c>
      <c r="N1070" s="31" t="str">
        <f aca="false">Table1[[#This Row],[Club]]&amp;":"&amp;Table1[[#Headers],[Male]]</f>
        <v>:Male</v>
      </c>
    </row>
    <row r="1071" customFormat="false" ht="15" hidden="false" customHeight="false" outlineLevel="0" collapsed="false">
      <c r="A1071" s="22" t="n">
        <v>1070</v>
      </c>
      <c r="B1071" s="22" t="str">
        <f aca="false">IFERROR(VLOOKUP($A$1&amp;":"&amp;A1071,'Finish order'!C:K,6,FALSE()),"")</f>
        <v/>
      </c>
      <c r="C1071" s="22" t="str">
        <f aca="false">IFERROR(VLOOKUP(A$1&amp;":"&amp;A1071,'Finish order'!$C:$K,9,FALSE()),"")</f>
        <v/>
      </c>
      <c r="D1071" s="22" t="str">
        <f aca="false">IFERROR(VLOOKUP(A$1&amp;":"&amp;A1071,'Finish order'!$C:$K,7,FALSE()),"")</f>
        <v/>
      </c>
      <c r="E1071" s="30" t="str">
        <f aca="false">IFERROR(VLOOKUP($A$1&amp;":"&amp;A1071,'Finish order'!C:K,5,FALSE()),"")</f>
        <v/>
      </c>
      <c r="F1071" s="22" t="str">
        <f aca="false">IFERROR(VLOOKUP($A$1&amp;":"&amp;A1071,'Finish order'!C:K,4,FALSE()),"")</f>
        <v/>
      </c>
      <c r="G1071" s="22" t="str">
        <f aca="false" t="array" ref="G1071:G1071">IFERROR(SMALL(IF($D$2:$D1980=D1071,$A$2:$A$911*1.001),1),"")</f>
        <v/>
      </c>
      <c r="H1071" s="22" t="str">
        <f aca="false" t="array" ref="H1071:H1071">IFERROR(SMALL(IF($D$2:$D1980=D1071,$A$2:$A$911*1.0001),2),"")</f>
        <v/>
      </c>
      <c r="I1071" s="22" t="str">
        <f aca="false" t="array" ref="I1071:I1071">IFERROR(SMALL(IF($D$2:$D1980=D1071,$A$2:$A$911*1.00001),3),"")</f>
        <v/>
      </c>
      <c r="J1071" s="22" t="str">
        <f aca="false" t="array" ref="J1071:J1071">IFERROR(SMALL(IF($D$2:$D1980=D1071,$A$2:$A$911*1.000001),4),"")</f>
        <v/>
      </c>
      <c r="K1071" s="31" t="str">
        <f aca="false">IF(A1071&lt;&gt;"", IF(COUNT(G1071:J1071)=4, SUM(G1071:J1071), "No"), "")</f>
        <v>No</v>
      </c>
      <c r="L1071" s="31" t="str">
        <f aca="false">IF(A1071&lt;&gt;"", IF(COUNT(G1071:I1071)=3, SUM(G1071:I1071), "No"), "")</f>
        <v>No</v>
      </c>
      <c r="M1071" s="31" t="str">
        <f aca="false">IF(A1071&lt;&gt;"", IF(COUNT(G1071:H1071)=2, SUM(G1071:H1071), "No"), "")</f>
        <v>No</v>
      </c>
      <c r="N1071" s="31" t="str">
        <f aca="false">Table1[[#This Row],[Club]]&amp;":"&amp;Table1[[#Headers],[Male]]</f>
        <v>:Male</v>
      </c>
    </row>
    <row r="1072" customFormat="false" ht="15" hidden="false" customHeight="false" outlineLevel="0" collapsed="false">
      <c r="A1072" s="22" t="n">
        <v>1071</v>
      </c>
      <c r="B1072" s="22" t="str">
        <f aca="false">IFERROR(VLOOKUP($A$1&amp;":"&amp;A1072,'Finish order'!C:K,6,FALSE()),"")</f>
        <v/>
      </c>
      <c r="C1072" s="22" t="str">
        <f aca="false">IFERROR(VLOOKUP(A$1&amp;":"&amp;A1072,'Finish order'!$C:$K,9,FALSE()),"")</f>
        <v/>
      </c>
      <c r="D1072" s="22" t="str">
        <f aca="false">IFERROR(VLOOKUP(A$1&amp;":"&amp;A1072,'Finish order'!$C:$K,7,FALSE()),"")</f>
        <v/>
      </c>
      <c r="E1072" s="30" t="str">
        <f aca="false">IFERROR(VLOOKUP($A$1&amp;":"&amp;A1072,'Finish order'!C:K,5,FALSE()),"")</f>
        <v/>
      </c>
      <c r="F1072" s="22" t="str">
        <f aca="false">IFERROR(VLOOKUP($A$1&amp;":"&amp;A1072,'Finish order'!C:K,4,FALSE()),"")</f>
        <v/>
      </c>
      <c r="G1072" s="22" t="str">
        <f aca="false" t="array" ref="G1072:G1072">IFERROR(SMALL(IF($D$2:$D1981=D1072,$A$2:$A$911*1.001),1),"")</f>
        <v/>
      </c>
      <c r="H1072" s="22" t="str">
        <f aca="false" t="array" ref="H1072:H1072">IFERROR(SMALL(IF($D$2:$D1981=D1072,$A$2:$A$911*1.0001),2),"")</f>
        <v/>
      </c>
      <c r="I1072" s="22" t="str">
        <f aca="false" t="array" ref="I1072:I1072">IFERROR(SMALL(IF($D$2:$D1981=D1072,$A$2:$A$911*1.00001),3),"")</f>
        <v/>
      </c>
      <c r="J1072" s="22" t="str">
        <f aca="false" t="array" ref="J1072:J1072">IFERROR(SMALL(IF($D$2:$D1981=D1072,$A$2:$A$911*1.000001),4),"")</f>
        <v/>
      </c>
      <c r="K1072" s="31" t="str">
        <f aca="false">IF(A1072&lt;&gt;"", IF(COUNT(G1072:J1072)=4, SUM(G1072:J1072), "No"), "")</f>
        <v>No</v>
      </c>
      <c r="L1072" s="31" t="str">
        <f aca="false">IF(A1072&lt;&gt;"", IF(COUNT(G1072:I1072)=3, SUM(G1072:I1072), "No"), "")</f>
        <v>No</v>
      </c>
      <c r="M1072" s="31" t="str">
        <f aca="false">IF(A1072&lt;&gt;"", IF(COUNT(G1072:H1072)=2, SUM(G1072:H1072), "No"), "")</f>
        <v>No</v>
      </c>
      <c r="N1072" s="31" t="str">
        <f aca="false">Table1[[#This Row],[Club]]&amp;":"&amp;Table1[[#Headers],[Male]]</f>
        <v>:Male</v>
      </c>
    </row>
    <row r="1073" customFormat="false" ht="15" hidden="false" customHeight="false" outlineLevel="0" collapsed="false">
      <c r="A1073" s="22" t="n">
        <v>1072</v>
      </c>
      <c r="B1073" s="22" t="str">
        <f aca="false">IFERROR(VLOOKUP($A$1&amp;":"&amp;A1073,'Finish order'!C:K,6,FALSE()),"")</f>
        <v/>
      </c>
      <c r="C1073" s="22" t="str">
        <f aca="false">IFERROR(VLOOKUP(A$1&amp;":"&amp;A1073,'Finish order'!$C:$K,9,FALSE()),"")</f>
        <v/>
      </c>
      <c r="D1073" s="22" t="str">
        <f aca="false">IFERROR(VLOOKUP(A$1&amp;":"&amp;A1073,'Finish order'!$C:$K,7,FALSE()),"")</f>
        <v/>
      </c>
      <c r="E1073" s="30" t="str">
        <f aca="false">IFERROR(VLOOKUP($A$1&amp;":"&amp;A1073,'Finish order'!C:K,5,FALSE()),"")</f>
        <v/>
      </c>
      <c r="F1073" s="22" t="str">
        <f aca="false">IFERROR(VLOOKUP($A$1&amp;":"&amp;A1073,'Finish order'!C:K,4,FALSE()),"")</f>
        <v/>
      </c>
      <c r="G1073" s="22" t="str">
        <f aca="false" t="array" ref="G1073:G1073">IFERROR(SMALL(IF($D$2:$D1982=D1073,$A$2:$A$911*1.001),1),"")</f>
        <v/>
      </c>
      <c r="H1073" s="22" t="str">
        <f aca="false" t="array" ref="H1073:H1073">IFERROR(SMALL(IF($D$2:$D1982=D1073,$A$2:$A$911*1.0001),2),"")</f>
        <v/>
      </c>
      <c r="I1073" s="22" t="str">
        <f aca="false" t="array" ref="I1073:I1073">IFERROR(SMALL(IF($D$2:$D1982=D1073,$A$2:$A$911*1.00001),3),"")</f>
        <v/>
      </c>
      <c r="J1073" s="22" t="str">
        <f aca="false" t="array" ref="J1073:J1073">IFERROR(SMALL(IF($D$2:$D1982=D1073,$A$2:$A$911*1.000001),4),"")</f>
        <v/>
      </c>
      <c r="K1073" s="31" t="str">
        <f aca="false">IF(A1073&lt;&gt;"", IF(COUNT(G1073:J1073)=4, SUM(G1073:J1073), "No"), "")</f>
        <v>No</v>
      </c>
      <c r="L1073" s="31" t="str">
        <f aca="false">IF(A1073&lt;&gt;"", IF(COUNT(G1073:I1073)=3, SUM(G1073:I1073), "No"), "")</f>
        <v>No</v>
      </c>
      <c r="M1073" s="31" t="str">
        <f aca="false">IF(A1073&lt;&gt;"", IF(COUNT(G1073:H1073)=2, SUM(G1073:H1073), "No"), "")</f>
        <v>No</v>
      </c>
      <c r="N1073" s="31" t="str">
        <f aca="false">Table1[[#This Row],[Club]]&amp;":"&amp;Table1[[#Headers],[Male]]</f>
        <v>:Male</v>
      </c>
    </row>
    <row r="1074" customFormat="false" ht="15" hidden="false" customHeight="false" outlineLevel="0" collapsed="false">
      <c r="A1074" s="22" t="n">
        <v>1073</v>
      </c>
      <c r="B1074" s="22" t="str">
        <f aca="false">IFERROR(VLOOKUP($A$1&amp;":"&amp;A1074,'Finish order'!C:K,6,FALSE()),"")</f>
        <v/>
      </c>
      <c r="C1074" s="22" t="str">
        <f aca="false">IFERROR(VLOOKUP(A$1&amp;":"&amp;A1074,'Finish order'!$C:$K,9,FALSE()),"")</f>
        <v/>
      </c>
      <c r="D1074" s="22" t="str">
        <f aca="false">IFERROR(VLOOKUP(A$1&amp;":"&amp;A1074,'Finish order'!$C:$K,7,FALSE()),"")</f>
        <v/>
      </c>
      <c r="E1074" s="30" t="str">
        <f aca="false">IFERROR(VLOOKUP($A$1&amp;":"&amp;A1074,'Finish order'!C:K,5,FALSE()),"")</f>
        <v/>
      </c>
      <c r="F1074" s="22" t="str">
        <f aca="false">IFERROR(VLOOKUP($A$1&amp;":"&amp;A1074,'Finish order'!C:K,4,FALSE()),"")</f>
        <v/>
      </c>
      <c r="G1074" s="22" t="str">
        <f aca="false" t="array" ref="G1074:G1074">IFERROR(SMALL(IF($D$2:$D1983=D1074,$A$2:$A$911*1.001),1),"")</f>
        <v/>
      </c>
      <c r="H1074" s="22" t="str">
        <f aca="false" t="array" ref="H1074:H1074">IFERROR(SMALL(IF($D$2:$D1983=D1074,$A$2:$A$911*1.0001),2),"")</f>
        <v/>
      </c>
      <c r="I1074" s="22" t="str">
        <f aca="false" t="array" ref="I1074:I1074">IFERROR(SMALL(IF($D$2:$D1983=D1074,$A$2:$A$911*1.00001),3),"")</f>
        <v/>
      </c>
      <c r="J1074" s="22" t="str">
        <f aca="false" t="array" ref="J1074:J1074">IFERROR(SMALL(IF($D$2:$D1983=D1074,$A$2:$A$911*1.000001),4),"")</f>
        <v/>
      </c>
      <c r="K1074" s="31" t="str">
        <f aca="false">IF(A1074&lt;&gt;"", IF(COUNT(G1074:J1074)=4, SUM(G1074:J1074), "No"), "")</f>
        <v>No</v>
      </c>
      <c r="L1074" s="31" t="str">
        <f aca="false">IF(A1074&lt;&gt;"", IF(COUNT(G1074:I1074)=3, SUM(G1074:I1074), "No"), "")</f>
        <v>No</v>
      </c>
      <c r="M1074" s="31" t="str">
        <f aca="false">IF(A1074&lt;&gt;"", IF(COUNT(G1074:H1074)=2, SUM(G1074:H1074), "No"), "")</f>
        <v>No</v>
      </c>
      <c r="N1074" s="31" t="str">
        <f aca="false">Table1[[#This Row],[Club]]&amp;":"&amp;Table1[[#Headers],[Male]]</f>
        <v>:Male</v>
      </c>
    </row>
    <row r="1075" customFormat="false" ht="15" hidden="false" customHeight="false" outlineLevel="0" collapsed="false">
      <c r="A1075" s="22" t="n">
        <v>1074</v>
      </c>
      <c r="B1075" s="22" t="str">
        <f aca="false">IFERROR(VLOOKUP($A$1&amp;":"&amp;A1075,'Finish order'!C:K,6,FALSE()),"")</f>
        <v/>
      </c>
      <c r="C1075" s="22" t="str">
        <f aca="false">IFERROR(VLOOKUP(A$1&amp;":"&amp;A1075,'Finish order'!$C:$K,9,FALSE()),"")</f>
        <v/>
      </c>
      <c r="D1075" s="22" t="str">
        <f aca="false">IFERROR(VLOOKUP(A$1&amp;":"&amp;A1075,'Finish order'!$C:$K,7,FALSE()),"")</f>
        <v/>
      </c>
      <c r="E1075" s="30" t="str">
        <f aca="false">IFERROR(VLOOKUP($A$1&amp;":"&amp;A1075,'Finish order'!C:K,5,FALSE()),"")</f>
        <v/>
      </c>
      <c r="F1075" s="22" t="str">
        <f aca="false">IFERROR(VLOOKUP($A$1&amp;":"&amp;A1075,'Finish order'!C:K,4,FALSE()),"")</f>
        <v/>
      </c>
      <c r="G1075" s="22" t="str">
        <f aca="false" t="array" ref="G1075:G1075">IFERROR(SMALL(IF($D$2:$D1984=D1075,$A$2:$A$911*1.001),1),"")</f>
        <v/>
      </c>
      <c r="H1075" s="22" t="str">
        <f aca="false" t="array" ref="H1075:H1075">IFERROR(SMALL(IF($D$2:$D1984=D1075,$A$2:$A$911*1.0001),2),"")</f>
        <v/>
      </c>
      <c r="I1075" s="22" t="str">
        <f aca="false" t="array" ref="I1075:I1075">IFERROR(SMALL(IF($D$2:$D1984=D1075,$A$2:$A$911*1.00001),3),"")</f>
        <v/>
      </c>
      <c r="J1075" s="22" t="str">
        <f aca="false" t="array" ref="J1075:J1075">IFERROR(SMALL(IF($D$2:$D1984=D1075,$A$2:$A$911*1.000001),4),"")</f>
        <v/>
      </c>
      <c r="K1075" s="31" t="str">
        <f aca="false">IF(A1075&lt;&gt;"", IF(COUNT(G1075:J1075)=4, SUM(G1075:J1075), "No"), "")</f>
        <v>No</v>
      </c>
      <c r="L1075" s="31" t="str">
        <f aca="false">IF(A1075&lt;&gt;"", IF(COUNT(G1075:I1075)=3, SUM(G1075:I1075), "No"), "")</f>
        <v>No</v>
      </c>
      <c r="M1075" s="31" t="str">
        <f aca="false">IF(A1075&lt;&gt;"", IF(COUNT(G1075:H1075)=2, SUM(G1075:H1075), "No"), "")</f>
        <v>No</v>
      </c>
      <c r="N1075" s="31" t="str">
        <f aca="false">Table1[[#This Row],[Club]]&amp;":"&amp;Table1[[#Headers],[Male]]</f>
        <v>:Male</v>
      </c>
    </row>
    <row r="1076" customFormat="false" ht="15" hidden="false" customHeight="false" outlineLevel="0" collapsed="false">
      <c r="A1076" s="22" t="n">
        <v>1075</v>
      </c>
      <c r="B1076" s="22" t="str">
        <f aca="false">IFERROR(VLOOKUP($A$1&amp;":"&amp;A1076,'Finish order'!C:K,6,FALSE()),"")</f>
        <v/>
      </c>
      <c r="C1076" s="22" t="str">
        <f aca="false">IFERROR(VLOOKUP(A$1&amp;":"&amp;A1076,'Finish order'!$C:$K,9,FALSE()),"")</f>
        <v/>
      </c>
      <c r="D1076" s="22" t="str">
        <f aca="false">IFERROR(VLOOKUP(A$1&amp;":"&amp;A1076,'Finish order'!$C:$K,7,FALSE()),"")</f>
        <v/>
      </c>
      <c r="E1076" s="30" t="str">
        <f aca="false">IFERROR(VLOOKUP($A$1&amp;":"&amp;A1076,'Finish order'!C:K,5,FALSE()),"")</f>
        <v/>
      </c>
      <c r="F1076" s="22" t="str">
        <f aca="false">IFERROR(VLOOKUP($A$1&amp;":"&amp;A1076,'Finish order'!C:K,4,FALSE()),"")</f>
        <v/>
      </c>
      <c r="G1076" s="22" t="str">
        <f aca="false" t="array" ref="G1076:G1076">IFERROR(SMALL(IF($D$2:$D1985=D1076,$A$2:$A$911*1.001),1),"")</f>
        <v/>
      </c>
      <c r="H1076" s="22" t="str">
        <f aca="false" t="array" ref="H1076:H1076">IFERROR(SMALL(IF($D$2:$D1985=D1076,$A$2:$A$911*1.0001),2),"")</f>
        <v/>
      </c>
      <c r="I1076" s="22" t="str">
        <f aca="false" t="array" ref="I1076:I1076">IFERROR(SMALL(IF($D$2:$D1985=D1076,$A$2:$A$911*1.00001),3),"")</f>
        <v/>
      </c>
      <c r="J1076" s="22" t="str">
        <f aca="false" t="array" ref="J1076:J1076">IFERROR(SMALL(IF($D$2:$D1985=D1076,$A$2:$A$911*1.000001),4),"")</f>
        <v/>
      </c>
      <c r="K1076" s="31" t="str">
        <f aca="false">IF(A1076&lt;&gt;"", IF(COUNT(G1076:J1076)=4, SUM(G1076:J1076), "No"), "")</f>
        <v>No</v>
      </c>
      <c r="L1076" s="31" t="str">
        <f aca="false">IF(A1076&lt;&gt;"", IF(COUNT(G1076:I1076)=3, SUM(G1076:I1076), "No"), "")</f>
        <v>No</v>
      </c>
      <c r="M1076" s="31" t="str">
        <f aca="false">IF(A1076&lt;&gt;"", IF(COUNT(G1076:H1076)=2, SUM(G1076:H1076), "No"), "")</f>
        <v>No</v>
      </c>
      <c r="N1076" s="31" t="str">
        <f aca="false">Table1[[#This Row],[Club]]&amp;":"&amp;Table1[[#Headers],[Male]]</f>
        <v>:Male</v>
      </c>
    </row>
    <row r="1077" customFormat="false" ht="15" hidden="false" customHeight="false" outlineLevel="0" collapsed="false">
      <c r="A1077" s="22" t="n">
        <v>1076</v>
      </c>
      <c r="B1077" s="22" t="str">
        <f aca="false">IFERROR(VLOOKUP($A$1&amp;":"&amp;A1077,'Finish order'!C:K,6,FALSE()),"")</f>
        <v/>
      </c>
      <c r="C1077" s="22" t="str">
        <f aca="false">IFERROR(VLOOKUP(A$1&amp;":"&amp;A1077,'Finish order'!$C:$K,9,FALSE()),"")</f>
        <v/>
      </c>
      <c r="D1077" s="22" t="str">
        <f aca="false">IFERROR(VLOOKUP(A$1&amp;":"&amp;A1077,'Finish order'!$C:$K,7,FALSE()),"")</f>
        <v/>
      </c>
      <c r="E1077" s="30" t="str">
        <f aca="false">IFERROR(VLOOKUP($A$1&amp;":"&amp;A1077,'Finish order'!C:K,5,FALSE()),"")</f>
        <v/>
      </c>
      <c r="F1077" s="22" t="str">
        <f aca="false">IFERROR(VLOOKUP($A$1&amp;":"&amp;A1077,'Finish order'!C:K,4,FALSE()),"")</f>
        <v/>
      </c>
      <c r="G1077" s="22" t="str">
        <f aca="false" t="array" ref="G1077:G1077">IFERROR(SMALL(IF($D$2:$D1986=D1077,$A$2:$A$911*1.001),1),"")</f>
        <v/>
      </c>
      <c r="H1077" s="22" t="str">
        <f aca="false" t="array" ref="H1077:H1077">IFERROR(SMALL(IF($D$2:$D1986=D1077,$A$2:$A$911*1.0001),2),"")</f>
        <v/>
      </c>
      <c r="I1077" s="22" t="str">
        <f aca="false" t="array" ref="I1077:I1077">IFERROR(SMALL(IF($D$2:$D1986=D1077,$A$2:$A$911*1.00001),3),"")</f>
        <v/>
      </c>
      <c r="J1077" s="22" t="str">
        <f aca="false" t="array" ref="J1077:J1077">IFERROR(SMALL(IF($D$2:$D1986=D1077,$A$2:$A$911*1.000001),4),"")</f>
        <v/>
      </c>
      <c r="K1077" s="31" t="str">
        <f aca="false">IF(A1077&lt;&gt;"", IF(COUNT(G1077:J1077)=4, SUM(G1077:J1077), "No"), "")</f>
        <v>No</v>
      </c>
      <c r="L1077" s="31" t="str">
        <f aca="false">IF(A1077&lt;&gt;"", IF(COUNT(G1077:I1077)=3, SUM(G1077:I1077), "No"), "")</f>
        <v>No</v>
      </c>
      <c r="M1077" s="31" t="str">
        <f aca="false">IF(A1077&lt;&gt;"", IF(COUNT(G1077:H1077)=2, SUM(G1077:H1077), "No"), "")</f>
        <v>No</v>
      </c>
      <c r="N1077" s="31" t="str">
        <f aca="false">Table1[[#This Row],[Club]]&amp;":"&amp;Table1[[#Headers],[Male]]</f>
        <v>:Male</v>
      </c>
    </row>
    <row r="1078" customFormat="false" ht="15" hidden="false" customHeight="false" outlineLevel="0" collapsed="false">
      <c r="A1078" s="22" t="n">
        <v>1077</v>
      </c>
      <c r="B1078" s="22" t="str">
        <f aca="false">IFERROR(VLOOKUP($A$1&amp;":"&amp;A1078,'Finish order'!C:K,6,FALSE()),"")</f>
        <v/>
      </c>
      <c r="C1078" s="22" t="str">
        <f aca="false">IFERROR(VLOOKUP(A$1&amp;":"&amp;A1078,'Finish order'!$C:$K,9,FALSE()),"")</f>
        <v/>
      </c>
      <c r="D1078" s="22" t="str">
        <f aca="false">IFERROR(VLOOKUP(A$1&amp;":"&amp;A1078,'Finish order'!$C:$K,7,FALSE()),"")</f>
        <v/>
      </c>
      <c r="E1078" s="30" t="str">
        <f aca="false">IFERROR(VLOOKUP($A$1&amp;":"&amp;A1078,'Finish order'!C:K,5,FALSE()),"")</f>
        <v/>
      </c>
      <c r="F1078" s="22" t="str">
        <f aca="false">IFERROR(VLOOKUP($A$1&amp;":"&amp;A1078,'Finish order'!C:K,4,FALSE()),"")</f>
        <v/>
      </c>
      <c r="G1078" s="22" t="str">
        <f aca="false" t="array" ref="G1078:G1078">IFERROR(SMALL(IF($D$2:$D1987=D1078,$A$2:$A$911*1.001),1),"")</f>
        <v/>
      </c>
      <c r="H1078" s="22" t="str">
        <f aca="false" t="array" ref="H1078:H1078">IFERROR(SMALL(IF($D$2:$D1987=D1078,$A$2:$A$911*1.0001),2),"")</f>
        <v/>
      </c>
      <c r="I1078" s="22" t="str">
        <f aca="false" t="array" ref="I1078:I1078">IFERROR(SMALL(IF($D$2:$D1987=D1078,$A$2:$A$911*1.00001),3),"")</f>
        <v/>
      </c>
      <c r="J1078" s="22" t="str">
        <f aca="false" t="array" ref="J1078:J1078">IFERROR(SMALL(IF($D$2:$D1987=D1078,$A$2:$A$911*1.000001),4),"")</f>
        <v/>
      </c>
      <c r="K1078" s="31" t="str">
        <f aca="false">IF(A1078&lt;&gt;"", IF(COUNT(G1078:J1078)=4, SUM(G1078:J1078), "No"), "")</f>
        <v>No</v>
      </c>
      <c r="L1078" s="31" t="str">
        <f aca="false">IF(A1078&lt;&gt;"", IF(COUNT(G1078:I1078)=3, SUM(G1078:I1078), "No"), "")</f>
        <v>No</v>
      </c>
      <c r="M1078" s="31" t="str">
        <f aca="false">IF(A1078&lt;&gt;"", IF(COUNT(G1078:H1078)=2, SUM(G1078:H1078), "No"), "")</f>
        <v>No</v>
      </c>
      <c r="N1078" s="31" t="str">
        <f aca="false">Table1[[#This Row],[Club]]&amp;":"&amp;Table1[[#Headers],[Male]]</f>
        <v>:Male</v>
      </c>
    </row>
    <row r="1079" customFormat="false" ht="15" hidden="false" customHeight="false" outlineLevel="0" collapsed="false">
      <c r="A1079" s="22" t="n">
        <v>1078</v>
      </c>
      <c r="B1079" s="22" t="str">
        <f aca="false">IFERROR(VLOOKUP($A$1&amp;":"&amp;A1079,'Finish order'!C:K,6,FALSE()),"")</f>
        <v/>
      </c>
      <c r="C1079" s="22" t="str">
        <f aca="false">IFERROR(VLOOKUP(A$1&amp;":"&amp;A1079,'Finish order'!$C:$K,9,FALSE()),"")</f>
        <v/>
      </c>
      <c r="D1079" s="22" t="str">
        <f aca="false">IFERROR(VLOOKUP(A$1&amp;":"&amp;A1079,'Finish order'!$C:$K,7,FALSE()),"")</f>
        <v/>
      </c>
      <c r="E1079" s="30" t="str">
        <f aca="false">IFERROR(VLOOKUP($A$1&amp;":"&amp;A1079,'Finish order'!C:K,5,FALSE()),"")</f>
        <v/>
      </c>
      <c r="F1079" s="22" t="str">
        <f aca="false">IFERROR(VLOOKUP($A$1&amp;":"&amp;A1079,'Finish order'!C:K,4,FALSE()),"")</f>
        <v/>
      </c>
      <c r="G1079" s="22" t="str">
        <f aca="false" t="array" ref="G1079:G1079">IFERROR(SMALL(IF($D$2:$D1988=D1079,$A$2:$A$911*1.001),1),"")</f>
        <v/>
      </c>
      <c r="H1079" s="22" t="str">
        <f aca="false" t="array" ref="H1079:H1079">IFERROR(SMALL(IF($D$2:$D1988=D1079,$A$2:$A$911*1.0001),2),"")</f>
        <v/>
      </c>
      <c r="I1079" s="22" t="str">
        <f aca="false" t="array" ref="I1079:I1079">IFERROR(SMALL(IF($D$2:$D1988=D1079,$A$2:$A$911*1.00001),3),"")</f>
        <v/>
      </c>
      <c r="J1079" s="22" t="str">
        <f aca="false" t="array" ref="J1079:J1079">IFERROR(SMALL(IF($D$2:$D1988=D1079,$A$2:$A$911*1.000001),4),"")</f>
        <v/>
      </c>
      <c r="K1079" s="31" t="str">
        <f aca="false">IF(A1079&lt;&gt;"", IF(COUNT(G1079:J1079)=4, SUM(G1079:J1079), "No"), "")</f>
        <v>No</v>
      </c>
      <c r="L1079" s="31" t="str">
        <f aca="false">IF(A1079&lt;&gt;"", IF(COUNT(G1079:I1079)=3, SUM(G1079:I1079), "No"), "")</f>
        <v>No</v>
      </c>
      <c r="M1079" s="31" t="str">
        <f aca="false">IF(A1079&lt;&gt;"", IF(COUNT(G1079:H1079)=2, SUM(G1079:H1079), "No"), "")</f>
        <v>No</v>
      </c>
      <c r="N1079" s="31" t="str">
        <f aca="false">Table1[[#This Row],[Club]]&amp;":"&amp;Table1[[#Headers],[Male]]</f>
        <v>:Male</v>
      </c>
    </row>
    <row r="1080" customFormat="false" ht="15" hidden="false" customHeight="false" outlineLevel="0" collapsed="false">
      <c r="A1080" s="22" t="n">
        <v>1079</v>
      </c>
      <c r="B1080" s="22" t="str">
        <f aca="false">IFERROR(VLOOKUP($A$1&amp;":"&amp;A1080,'Finish order'!C:K,6,FALSE()),"")</f>
        <v/>
      </c>
      <c r="C1080" s="22" t="str">
        <f aca="false">IFERROR(VLOOKUP(A$1&amp;":"&amp;A1080,'Finish order'!$C:$K,9,FALSE()),"")</f>
        <v/>
      </c>
      <c r="D1080" s="22" t="str">
        <f aca="false">IFERROR(VLOOKUP(A$1&amp;":"&amp;A1080,'Finish order'!$C:$K,7,FALSE()),"")</f>
        <v/>
      </c>
      <c r="E1080" s="30" t="str">
        <f aca="false">IFERROR(VLOOKUP($A$1&amp;":"&amp;A1080,'Finish order'!C:K,5,FALSE()),"")</f>
        <v/>
      </c>
      <c r="F1080" s="22" t="str">
        <f aca="false">IFERROR(VLOOKUP($A$1&amp;":"&amp;A1080,'Finish order'!C:K,4,FALSE()),"")</f>
        <v/>
      </c>
      <c r="G1080" s="22" t="str">
        <f aca="false" t="array" ref="G1080:G1080">IFERROR(SMALL(IF($D$2:$D1989=D1080,$A$2:$A$911*1.001),1),"")</f>
        <v/>
      </c>
      <c r="H1080" s="22" t="str">
        <f aca="false" t="array" ref="H1080:H1080">IFERROR(SMALL(IF($D$2:$D1989=D1080,$A$2:$A$911*1.0001),2),"")</f>
        <v/>
      </c>
      <c r="I1080" s="22" t="str">
        <f aca="false" t="array" ref="I1080:I1080">IFERROR(SMALL(IF($D$2:$D1989=D1080,$A$2:$A$911*1.00001),3),"")</f>
        <v/>
      </c>
      <c r="J1080" s="22" t="str">
        <f aca="false" t="array" ref="J1080:J1080">IFERROR(SMALL(IF($D$2:$D1989=D1080,$A$2:$A$911*1.000001),4),"")</f>
        <v/>
      </c>
      <c r="K1080" s="31" t="str">
        <f aca="false">IF(A1080&lt;&gt;"", IF(COUNT(G1080:J1080)=4, SUM(G1080:J1080), "No"), "")</f>
        <v>No</v>
      </c>
      <c r="L1080" s="31" t="str">
        <f aca="false">IF(A1080&lt;&gt;"", IF(COUNT(G1080:I1080)=3, SUM(G1080:I1080), "No"), "")</f>
        <v>No</v>
      </c>
      <c r="M1080" s="31" t="str">
        <f aca="false">IF(A1080&lt;&gt;"", IF(COUNT(G1080:H1080)=2, SUM(G1080:H1080), "No"), "")</f>
        <v>No</v>
      </c>
      <c r="N1080" s="31" t="str">
        <f aca="false">Table1[[#This Row],[Club]]&amp;":"&amp;Table1[[#Headers],[Male]]</f>
        <v>:Male</v>
      </c>
    </row>
    <row r="1081" customFormat="false" ht="15" hidden="false" customHeight="false" outlineLevel="0" collapsed="false">
      <c r="A1081" s="22" t="n">
        <v>1080</v>
      </c>
      <c r="B1081" s="22" t="str">
        <f aca="false">IFERROR(VLOOKUP($A$1&amp;":"&amp;A1081,'Finish order'!C:K,6,FALSE()),"")</f>
        <v/>
      </c>
      <c r="C1081" s="22" t="str">
        <f aca="false">IFERROR(VLOOKUP(A$1&amp;":"&amp;A1081,'Finish order'!$C:$K,9,FALSE()),"")</f>
        <v/>
      </c>
      <c r="D1081" s="22" t="str">
        <f aca="false">IFERROR(VLOOKUP(A$1&amp;":"&amp;A1081,'Finish order'!$C:$K,7,FALSE()),"")</f>
        <v/>
      </c>
      <c r="E1081" s="30" t="str">
        <f aca="false">IFERROR(VLOOKUP($A$1&amp;":"&amp;A1081,'Finish order'!C:K,5,FALSE()),"")</f>
        <v/>
      </c>
      <c r="F1081" s="22" t="str">
        <f aca="false">IFERROR(VLOOKUP($A$1&amp;":"&amp;A1081,'Finish order'!C:K,4,FALSE()),"")</f>
        <v/>
      </c>
      <c r="G1081" s="22" t="str">
        <f aca="false" t="array" ref="G1081:G1081">IFERROR(SMALL(IF($D$2:$D1990=D1081,$A$2:$A$911*1.001),1),"")</f>
        <v/>
      </c>
      <c r="H1081" s="22" t="str">
        <f aca="false" t="array" ref="H1081:H1081">IFERROR(SMALL(IF($D$2:$D1990=D1081,$A$2:$A$911*1.0001),2),"")</f>
        <v/>
      </c>
      <c r="I1081" s="22" t="str">
        <f aca="false" t="array" ref="I1081:I1081">IFERROR(SMALL(IF($D$2:$D1990=D1081,$A$2:$A$911*1.00001),3),"")</f>
        <v/>
      </c>
      <c r="J1081" s="22" t="str">
        <f aca="false" t="array" ref="J1081:J1081">IFERROR(SMALL(IF($D$2:$D1990=D1081,$A$2:$A$911*1.000001),4),"")</f>
        <v/>
      </c>
      <c r="K1081" s="31" t="str">
        <f aca="false">IF(A1081&lt;&gt;"", IF(COUNT(G1081:J1081)=4, SUM(G1081:J1081), "No"), "")</f>
        <v>No</v>
      </c>
      <c r="L1081" s="31" t="str">
        <f aca="false">IF(A1081&lt;&gt;"", IF(COUNT(G1081:I1081)=3, SUM(G1081:I1081), "No"), "")</f>
        <v>No</v>
      </c>
      <c r="M1081" s="31" t="str">
        <f aca="false">IF(A1081&lt;&gt;"", IF(COUNT(G1081:H1081)=2, SUM(G1081:H1081), "No"), "")</f>
        <v>No</v>
      </c>
      <c r="N1081" s="31" t="str">
        <f aca="false">Table1[[#This Row],[Club]]&amp;":"&amp;Table1[[#Headers],[Male]]</f>
        <v>:Male</v>
      </c>
    </row>
    <row r="1082" customFormat="false" ht="15" hidden="false" customHeight="false" outlineLevel="0" collapsed="false">
      <c r="A1082" s="22" t="n">
        <v>1081</v>
      </c>
      <c r="B1082" s="22" t="str">
        <f aca="false">IFERROR(VLOOKUP($A$1&amp;":"&amp;A1082,'Finish order'!C:K,6,FALSE()),"")</f>
        <v/>
      </c>
      <c r="C1082" s="22" t="str">
        <f aca="false">IFERROR(VLOOKUP(A$1&amp;":"&amp;A1082,'Finish order'!$C:$K,9,FALSE()),"")</f>
        <v/>
      </c>
      <c r="D1082" s="22" t="str">
        <f aca="false">IFERROR(VLOOKUP(A$1&amp;":"&amp;A1082,'Finish order'!$C:$K,7,FALSE()),"")</f>
        <v/>
      </c>
      <c r="E1082" s="30" t="str">
        <f aca="false">IFERROR(VLOOKUP($A$1&amp;":"&amp;A1082,'Finish order'!C:K,5,FALSE()),"")</f>
        <v/>
      </c>
      <c r="F1082" s="22" t="str">
        <f aca="false">IFERROR(VLOOKUP($A$1&amp;":"&amp;A1082,'Finish order'!C:K,4,FALSE()),"")</f>
        <v/>
      </c>
      <c r="G1082" s="22" t="str">
        <f aca="false" t="array" ref="G1082:G1082">IFERROR(SMALL(IF($D$2:$D1991=D1082,$A$2:$A$911*1.001),1),"")</f>
        <v/>
      </c>
      <c r="H1082" s="22" t="str">
        <f aca="false" t="array" ref="H1082:H1082">IFERROR(SMALL(IF($D$2:$D1991=D1082,$A$2:$A$911*1.0001),2),"")</f>
        <v/>
      </c>
      <c r="I1082" s="22" t="str">
        <f aca="false" t="array" ref="I1082:I1082">IFERROR(SMALL(IF($D$2:$D1991=D1082,$A$2:$A$911*1.00001),3),"")</f>
        <v/>
      </c>
      <c r="J1082" s="22" t="str">
        <f aca="false" t="array" ref="J1082:J1082">IFERROR(SMALL(IF($D$2:$D1991=D1082,$A$2:$A$911*1.000001),4),"")</f>
        <v/>
      </c>
      <c r="K1082" s="31" t="str">
        <f aca="false">IF(A1082&lt;&gt;"", IF(COUNT(G1082:J1082)=4, SUM(G1082:J1082), "No"), "")</f>
        <v>No</v>
      </c>
      <c r="L1082" s="31" t="str">
        <f aca="false">IF(A1082&lt;&gt;"", IF(COUNT(G1082:I1082)=3, SUM(G1082:I1082), "No"), "")</f>
        <v>No</v>
      </c>
      <c r="M1082" s="31" t="str">
        <f aca="false">IF(A1082&lt;&gt;"", IF(COUNT(G1082:H1082)=2, SUM(G1082:H1082), "No"), "")</f>
        <v>No</v>
      </c>
      <c r="N1082" s="31" t="str">
        <f aca="false">Table1[[#This Row],[Club]]&amp;":"&amp;Table1[[#Headers],[Male]]</f>
        <v>:Male</v>
      </c>
    </row>
    <row r="1083" customFormat="false" ht="15" hidden="false" customHeight="false" outlineLevel="0" collapsed="false">
      <c r="A1083" s="22" t="n">
        <v>1082</v>
      </c>
      <c r="B1083" s="22" t="str">
        <f aca="false">IFERROR(VLOOKUP($A$1&amp;":"&amp;A1083,'Finish order'!C:K,6,FALSE()),"")</f>
        <v/>
      </c>
      <c r="C1083" s="22" t="str">
        <f aca="false">IFERROR(VLOOKUP(A$1&amp;":"&amp;A1083,'Finish order'!$C:$K,9,FALSE()),"")</f>
        <v/>
      </c>
      <c r="D1083" s="22" t="str">
        <f aca="false">IFERROR(VLOOKUP(A$1&amp;":"&amp;A1083,'Finish order'!$C:$K,7,FALSE()),"")</f>
        <v/>
      </c>
      <c r="E1083" s="30" t="str">
        <f aca="false">IFERROR(VLOOKUP($A$1&amp;":"&amp;A1083,'Finish order'!C:K,5,FALSE()),"")</f>
        <v/>
      </c>
      <c r="F1083" s="22" t="str">
        <f aca="false">IFERROR(VLOOKUP($A$1&amp;":"&amp;A1083,'Finish order'!C:K,4,FALSE()),"")</f>
        <v/>
      </c>
      <c r="G1083" s="22" t="str">
        <f aca="false" t="array" ref="G1083:G1083">IFERROR(SMALL(IF($D$2:$D1992=D1083,$A$2:$A$911*1.001),1),"")</f>
        <v/>
      </c>
      <c r="H1083" s="22" t="str">
        <f aca="false" t="array" ref="H1083:H1083">IFERROR(SMALL(IF($D$2:$D1992=D1083,$A$2:$A$911*1.0001),2),"")</f>
        <v/>
      </c>
      <c r="I1083" s="22" t="str">
        <f aca="false" t="array" ref="I1083:I1083">IFERROR(SMALL(IF($D$2:$D1992=D1083,$A$2:$A$911*1.00001),3),"")</f>
        <v/>
      </c>
      <c r="J1083" s="22" t="str">
        <f aca="false" t="array" ref="J1083:J1083">IFERROR(SMALL(IF($D$2:$D1992=D1083,$A$2:$A$911*1.000001),4),"")</f>
        <v/>
      </c>
      <c r="K1083" s="31" t="str">
        <f aca="false">IF(A1083&lt;&gt;"", IF(COUNT(G1083:J1083)=4, SUM(G1083:J1083), "No"), "")</f>
        <v>No</v>
      </c>
      <c r="L1083" s="31" t="str">
        <f aca="false">IF(A1083&lt;&gt;"", IF(COUNT(G1083:I1083)=3, SUM(G1083:I1083), "No"), "")</f>
        <v>No</v>
      </c>
      <c r="M1083" s="31" t="str">
        <f aca="false">IF(A1083&lt;&gt;"", IF(COUNT(G1083:H1083)=2, SUM(G1083:H1083), "No"), "")</f>
        <v>No</v>
      </c>
      <c r="N1083" s="31" t="str">
        <f aca="false">Table1[[#This Row],[Club]]&amp;":"&amp;Table1[[#Headers],[Male]]</f>
        <v>:Male</v>
      </c>
    </row>
    <row r="1084" customFormat="false" ht="15" hidden="false" customHeight="false" outlineLevel="0" collapsed="false">
      <c r="A1084" s="22" t="n">
        <v>1083</v>
      </c>
      <c r="B1084" s="22" t="str">
        <f aca="false">IFERROR(VLOOKUP($A$1&amp;":"&amp;A1084,'Finish order'!C:K,6,FALSE()),"")</f>
        <v/>
      </c>
      <c r="C1084" s="22" t="str">
        <f aca="false">IFERROR(VLOOKUP(A$1&amp;":"&amp;A1084,'Finish order'!$C:$K,9,FALSE()),"")</f>
        <v/>
      </c>
      <c r="D1084" s="22" t="str">
        <f aca="false">IFERROR(VLOOKUP(A$1&amp;":"&amp;A1084,'Finish order'!$C:$K,7,FALSE()),"")</f>
        <v/>
      </c>
      <c r="E1084" s="30" t="str">
        <f aca="false">IFERROR(VLOOKUP($A$1&amp;":"&amp;A1084,'Finish order'!C:K,5,FALSE()),"")</f>
        <v/>
      </c>
      <c r="F1084" s="22" t="str">
        <f aca="false">IFERROR(VLOOKUP($A$1&amp;":"&amp;A1084,'Finish order'!C:K,4,FALSE()),"")</f>
        <v/>
      </c>
      <c r="G1084" s="22" t="str">
        <f aca="false" t="array" ref="G1084:G1084">IFERROR(SMALL(IF($D$2:$D1993=D1084,$A$2:$A$911*1.001),1),"")</f>
        <v/>
      </c>
      <c r="H1084" s="22" t="str">
        <f aca="false" t="array" ref="H1084:H1084">IFERROR(SMALL(IF($D$2:$D1993=D1084,$A$2:$A$911*1.0001),2),"")</f>
        <v/>
      </c>
      <c r="I1084" s="22" t="str">
        <f aca="false" t="array" ref="I1084:I1084">IFERROR(SMALL(IF($D$2:$D1993=D1084,$A$2:$A$911*1.00001),3),"")</f>
        <v/>
      </c>
      <c r="J1084" s="22" t="str">
        <f aca="false" t="array" ref="J1084:J1084">IFERROR(SMALL(IF($D$2:$D1993=D1084,$A$2:$A$911*1.000001),4),"")</f>
        <v/>
      </c>
      <c r="K1084" s="31" t="str">
        <f aca="false">IF(A1084&lt;&gt;"", IF(COUNT(G1084:J1084)=4, SUM(G1084:J1084), "No"), "")</f>
        <v>No</v>
      </c>
      <c r="L1084" s="31" t="str">
        <f aca="false">IF(A1084&lt;&gt;"", IF(COUNT(G1084:I1084)=3, SUM(G1084:I1084), "No"), "")</f>
        <v>No</v>
      </c>
      <c r="M1084" s="31" t="str">
        <f aca="false">IF(A1084&lt;&gt;"", IF(COUNT(G1084:H1084)=2, SUM(G1084:H1084), "No"), "")</f>
        <v>No</v>
      </c>
      <c r="N1084" s="31" t="str">
        <f aca="false">Table1[[#This Row],[Club]]&amp;":"&amp;Table1[[#Headers],[Male]]</f>
        <v>:Male</v>
      </c>
    </row>
    <row r="1085" customFormat="false" ht="15" hidden="false" customHeight="false" outlineLevel="0" collapsed="false">
      <c r="A1085" s="22" t="n">
        <v>1084</v>
      </c>
      <c r="B1085" s="22" t="str">
        <f aca="false">IFERROR(VLOOKUP($A$1&amp;":"&amp;A1085,'Finish order'!C:K,6,FALSE()),"")</f>
        <v/>
      </c>
      <c r="C1085" s="22" t="str">
        <f aca="false">IFERROR(VLOOKUP(A$1&amp;":"&amp;A1085,'Finish order'!$C:$K,9,FALSE()),"")</f>
        <v/>
      </c>
      <c r="D1085" s="22" t="str">
        <f aca="false">IFERROR(VLOOKUP(A$1&amp;":"&amp;A1085,'Finish order'!$C:$K,7,FALSE()),"")</f>
        <v/>
      </c>
      <c r="E1085" s="30" t="str">
        <f aca="false">IFERROR(VLOOKUP($A$1&amp;":"&amp;A1085,'Finish order'!C:K,5,FALSE()),"")</f>
        <v/>
      </c>
      <c r="F1085" s="22" t="str">
        <f aca="false">IFERROR(VLOOKUP($A$1&amp;":"&amp;A1085,'Finish order'!C:K,4,FALSE()),"")</f>
        <v/>
      </c>
      <c r="G1085" s="22" t="str">
        <f aca="false" t="array" ref="G1085:G1085">IFERROR(SMALL(IF($D$2:$D1994=D1085,$A$2:$A$911*1.001),1),"")</f>
        <v/>
      </c>
      <c r="H1085" s="22" t="str">
        <f aca="false" t="array" ref="H1085:H1085">IFERROR(SMALL(IF($D$2:$D1994=D1085,$A$2:$A$911*1.0001),2),"")</f>
        <v/>
      </c>
      <c r="I1085" s="22" t="str">
        <f aca="false" t="array" ref="I1085:I1085">IFERROR(SMALL(IF($D$2:$D1994=D1085,$A$2:$A$911*1.00001),3),"")</f>
        <v/>
      </c>
      <c r="J1085" s="22" t="str">
        <f aca="false" t="array" ref="J1085:J1085">IFERROR(SMALL(IF($D$2:$D1994=D1085,$A$2:$A$911*1.000001),4),"")</f>
        <v/>
      </c>
      <c r="K1085" s="31" t="str">
        <f aca="false">IF(A1085&lt;&gt;"", IF(COUNT(G1085:J1085)=4, SUM(G1085:J1085), "No"), "")</f>
        <v>No</v>
      </c>
      <c r="L1085" s="31" t="str">
        <f aca="false">IF(A1085&lt;&gt;"", IF(COUNT(G1085:I1085)=3, SUM(G1085:I1085), "No"), "")</f>
        <v>No</v>
      </c>
      <c r="M1085" s="31" t="str">
        <f aca="false">IF(A1085&lt;&gt;"", IF(COUNT(G1085:H1085)=2, SUM(G1085:H1085), "No"), "")</f>
        <v>No</v>
      </c>
      <c r="N1085" s="31" t="str">
        <f aca="false">Table1[[#This Row],[Club]]&amp;":"&amp;Table1[[#Headers],[Male]]</f>
        <v>:Male</v>
      </c>
    </row>
    <row r="1086" customFormat="false" ht="15" hidden="false" customHeight="false" outlineLevel="0" collapsed="false">
      <c r="A1086" s="22" t="n">
        <v>1085</v>
      </c>
      <c r="B1086" s="22" t="str">
        <f aca="false">IFERROR(VLOOKUP($A$1&amp;":"&amp;A1086,'Finish order'!C:K,6,FALSE()),"")</f>
        <v/>
      </c>
      <c r="C1086" s="22" t="str">
        <f aca="false">IFERROR(VLOOKUP(A$1&amp;":"&amp;A1086,'Finish order'!$C:$K,9,FALSE()),"")</f>
        <v/>
      </c>
      <c r="D1086" s="22" t="str">
        <f aca="false">IFERROR(VLOOKUP(A$1&amp;":"&amp;A1086,'Finish order'!$C:$K,7,FALSE()),"")</f>
        <v/>
      </c>
      <c r="E1086" s="30" t="str">
        <f aca="false">IFERROR(VLOOKUP($A$1&amp;":"&amp;A1086,'Finish order'!C:K,5,FALSE()),"")</f>
        <v/>
      </c>
      <c r="F1086" s="22" t="str">
        <f aca="false">IFERROR(VLOOKUP($A$1&amp;":"&amp;A1086,'Finish order'!C:K,4,FALSE()),"")</f>
        <v/>
      </c>
      <c r="G1086" s="22" t="str">
        <f aca="false" t="array" ref="G1086:G1086">IFERROR(SMALL(IF($D$2:$D1995=D1086,$A$2:$A$911*1.001),1),"")</f>
        <v/>
      </c>
      <c r="H1086" s="22" t="str">
        <f aca="false" t="array" ref="H1086:H1086">IFERROR(SMALL(IF($D$2:$D1995=D1086,$A$2:$A$911*1.0001),2),"")</f>
        <v/>
      </c>
      <c r="I1086" s="22" t="str">
        <f aca="false" t="array" ref="I1086:I1086">IFERROR(SMALL(IF($D$2:$D1995=D1086,$A$2:$A$911*1.00001),3),"")</f>
        <v/>
      </c>
      <c r="J1086" s="22" t="str">
        <f aca="false" t="array" ref="J1086:J1086">IFERROR(SMALL(IF($D$2:$D1995=D1086,$A$2:$A$911*1.000001),4),"")</f>
        <v/>
      </c>
      <c r="K1086" s="31" t="str">
        <f aca="false">IF(A1086&lt;&gt;"", IF(COUNT(G1086:J1086)=4, SUM(G1086:J1086), "No"), "")</f>
        <v>No</v>
      </c>
      <c r="L1086" s="31" t="str">
        <f aca="false">IF(A1086&lt;&gt;"", IF(COUNT(G1086:I1086)=3, SUM(G1086:I1086), "No"), "")</f>
        <v>No</v>
      </c>
      <c r="M1086" s="31" t="str">
        <f aca="false">IF(A1086&lt;&gt;"", IF(COUNT(G1086:H1086)=2, SUM(G1086:H1086), "No"), "")</f>
        <v>No</v>
      </c>
      <c r="N1086" s="31" t="str">
        <f aca="false">Table1[[#This Row],[Club]]&amp;":"&amp;Table1[[#Headers],[Male]]</f>
        <v>:Male</v>
      </c>
    </row>
    <row r="1087" customFormat="false" ht="15" hidden="false" customHeight="false" outlineLevel="0" collapsed="false">
      <c r="A1087" s="22" t="n">
        <v>1086</v>
      </c>
      <c r="B1087" s="22" t="str">
        <f aca="false">IFERROR(VLOOKUP($A$1&amp;":"&amp;A1087,'Finish order'!C:K,6,FALSE()),"")</f>
        <v/>
      </c>
      <c r="C1087" s="22" t="str">
        <f aca="false">IFERROR(VLOOKUP(A$1&amp;":"&amp;A1087,'Finish order'!$C:$K,9,FALSE()),"")</f>
        <v/>
      </c>
      <c r="D1087" s="22" t="str">
        <f aca="false">IFERROR(VLOOKUP(A$1&amp;":"&amp;A1087,'Finish order'!$C:$K,7,FALSE()),"")</f>
        <v/>
      </c>
      <c r="E1087" s="30" t="str">
        <f aca="false">IFERROR(VLOOKUP($A$1&amp;":"&amp;A1087,'Finish order'!C:K,5,FALSE()),"")</f>
        <v/>
      </c>
      <c r="F1087" s="22" t="str">
        <f aca="false">IFERROR(VLOOKUP($A$1&amp;":"&amp;A1087,'Finish order'!C:K,4,FALSE()),"")</f>
        <v/>
      </c>
      <c r="G1087" s="22" t="str">
        <f aca="false" t="array" ref="G1087:G1087">IFERROR(SMALL(IF($D$2:$D1996=D1087,$A$2:$A$911*1.001),1),"")</f>
        <v/>
      </c>
      <c r="H1087" s="22" t="str">
        <f aca="false" t="array" ref="H1087:H1087">IFERROR(SMALL(IF($D$2:$D1996=D1087,$A$2:$A$911*1.0001),2),"")</f>
        <v/>
      </c>
      <c r="I1087" s="22" t="str">
        <f aca="false" t="array" ref="I1087:I1087">IFERROR(SMALL(IF($D$2:$D1996=D1087,$A$2:$A$911*1.00001),3),"")</f>
        <v/>
      </c>
      <c r="J1087" s="22" t="str">
        <f aca="false" t="array" ref="J1087:J1087">IFERROR(SMALL(IF($D$2:$D1996=D1087,$A$2:$A$911*1.000001),4),"")</f>
        <v/>
      </c>
      <c r="K1087" s="31" t="str">
        <f aca="false">IF(A1087&lt;&gt;"", IF(COUNT(G1087:J1087)=4, SUM(G1087:J1087), "No"), "")</f>
        <v>No</v>
      </c>
      <c r="L1087" s="31" t="str">
        <f aca="false">IF(A1087&lt;&gt;"", IF(COUNT(G1087:I1087)=3, SUM(G1087:I1087), "No"), "")</f>
        <v>No</v>
      </c>
      <c r="M1087" s="31" t="str">
        <f aca="false">IF(A1087&lt;&gt;"", IF(COUNT(G1087:H1087)=2, SUM(G1087:H1087), "No"), "")</f>
        <v>No</v>
      </c>
      <c r="N1087" s="31" t="str">
        <f aca="false">Table1[[#This Row],[Club]]&amp;":"&amp;Table1[[#Headers],[Male]]</f>
        <v>:Male</v>
      </c>
    </row>
    <row r="1088" customFormat="false" ht="15" hidden="false" customHeight="false" outlineLevel="0" collapsed="false">
      <c r="A1088" s="22" t="n">
        <v>1087</v>
      </c>
      <c r="B1088" s="22" t="str">
        <f aca="false">IFERROR(VLOOKUP($A$1&amp;":"&amp;A1088,'Finish order'!C:K,6,FALSE()),"")</f>
        <v/>
      </c>
      <c r="C1088" s="22" t="str">
        <f aca="false">IFERROR(VLOOKUP(A$1&amp;":"&amp;A1088,'Finish order'!$C:$K,9,FALSE()),"")</f>
        <v/>
      </c>
      <c r="D1088" s="22" t="str">
        <f aca="false">IFERROR(VLOOKUP(A$1&amp;":"&amp;A1088,'Finish order'!$C:$K,7,FALSE()),"")</f>
        <v/>
      </c>
      <c r="E1088" s="30" t="str">
        <f aca="false">IFERROR(VLOOKUP($A$1&amp;":"&amp;A1088,'Finish order'!C:K,5,FALSE()),"")</f>
        <v/>
      </c>
      <c r="F1088" s="22" t="str">
        <f aca="false">IFERROR(VLOOKUP($A$1&amp;":"&amp;A1088,'Finish order'!C:K,4,FALSE()),"")</f>
        <v/>
      </c>
      <c r="G1088" s="22" t="str">
        <f aca="false" t="array" ref="G1088:G1088">IFERROR(SMALL(IF($D$2:$D1997=D1088,$A$2:$A$911*1.001),1),"")</f>
        <v/>
      </c>
      <c r="H1088" s="22" t="str">
        <f aca="false" t="array" ref="H1088:H1088">IFERROR(SMALL(IF($D$2:$D1997=D1088,$A$2:$A$911*1.0001),2),"")</f>
        <v/>
      </c>
      <c r="I1088" s="22" t="str">
        <f aca="false" t="array" ref="I1088:I1088">IFERROR(SMALL(IF($D$2:$D1997=D1088,$A$2:$A$911*1.00001),3),"")</f>
        <v/>
      </c>
      <c r="J1088" s="22" t="str">
        <f aca="false" t="array" ref="J1088:J1088">IFERROR(SMALL(IF($D$2:$D1997=D1088,$A$2:$A$911*1.000001),4),"")</f>
        <v/>
      </c>
      <c r="K1088" s="31" t="str">
        <f aca="false">IF(A1088&lt;&gt;"", IF(COUNT(G1088:J1088)=4, SUM(G1088:J1088), "No"), "")</f>
        <v>No</v>
      </c>
      <c r="L1088" s="31" t="str">
        <f aca="false">IF(A1088&lt;&gt;"", IF(COUNT(G1088:I1088)=3, SUM(G1088:I1088), "No"), "")</f>
        <v>No</v>
      </c>
      <c r="M1088" s="31" t="str">
        <f aca="false">IF(A1088&lt;&gt;"", IF(COUNT(G1088:H1088)=2, SUM(G1088:H1088), "No"), "")</f>
        <v>No</v>
      </c>
      <c r="N1088" s="31" t="str">
        <f aca="false">Table1[[#This Row],[Club]]&amp;":"&amp;Table1[[#Headers],[Male]]</f>
        <v>:Male</v>
      </c>
    </row>
    <row r="1089" customFormat="false" ht="15" hidden="false" customHeight="false" outlineLevel="0" collapsed="false">
      <c r="A1089" s="22" t="n">
        <v>1088</v>
      </c>
      <c r="B1089" s="22" t="str">
        <f aca="false">IFERROR(VLOOKUP($A$1&amp;":"&amp;A1089,'Finish order'!C:K,6,FALSE()),"")</f>
        <v/>
      </c>
      <c r="C1089" s="22" t="str">
        <f aca="false">IFERROR(VLOOKUP(A$1&amp;":"&amp;A1089,'Finish order'!$C:$K,9,FALSE()),"")</f>
        <v/>
      </c>
      <c r="D1089" s="22" t="str">
        <f aca="false">IFERROR(VLOOKUP(A$1&amp;":"&amp;A1089,'Finish order'!$C:$K,7,FALSE()),"")</f>
        <v/>
      </c>
      <c r="E1089" s="30" t="str">
        <f aca="false">IFERROR(VLOOKUP($A$1&amp;":"&amp;A1089,'Finish order'!C:K,5,FALSE()),"")</f>
        <v/>
      </c>
      <c r="F1089" s="22" t="str">
        <f aca="false">IFERROR(VLOOKUP($A$1&amp;":"&amp;A1089,'Finish order'!C:K,4,FALSE()),"")</f>
        <v/>
      </c>
      <c r="G1089" s="22" t="str">
        <f aca="false" t="array" ref="G1089:G1089">IFERROR(SMALL(IF($D$2:$D1998=D1089,$A$2:$A$911*1.001),1),"")</f>
        <v/>
      </c>
      <c r="H1089" s="22" t="str">
        <f aca="false" t="array" ref="H1089:H1089">IFERROR(SMALL(IF($D$2:$D1998=D1089,$A$2:$A$911*1.0001),2),"")</f>
        <v/>
      </c>
      <c r="I1089" s="22" t="str">
        <f aca="false" t="array" ref="I1089:I1089">IFERROR(SMALL(IF($D$2:$D1998=D1089,$A$2:$A$911*1.00001),3),"")</f>
        <v/>
      </c>
      <c r="J1089" s="22" t="str">
        <f aca="false" t="array" ref="J1089:J1089">IFERROR(SMALL(IF($D$2:$D1998=D1089,$A$2:$A$911*1.000001),4),"")</f>
        <v/>
      </c>
      <c r="K1089" s="31" t="str">
        <f aca="false">IF(A1089&lt;&gt;"", IF(COUNT(G1089:J1089)=4, SUM(G1089:J1089), "No"), "")</f>
        <v>No</v>
      </c>
      <c r="L1089" s="31" t="str">
        <f aca="false">IF(A1089&lt;&gt;"", IF(COUNT(G1089:I1089)=3, SUM(G1089:I1089), "No"), "")</f>
        <v>No</v>
      </c>
      <c r="M1089" s="31" t="str">
        <f aca="false">IF(A1089&lt;&gt;"", IF(COUNT(G1089:H1089)=2, SUM(G1089:H1089), "No"), "")</f>
        <v>No</v>
      </c>
      <c r="N1089" s="31" t="str">
        <f aca="false">Table1[[#This Row],[Club]]&amp;":"&amp;Table1[[#Headers],[Male]]</f>
        <v>:Male</v>
      </c>
    </row>
    <row r="1090" customFormat="false" ht="15" hidden="false" customHeight="false" outlineLevel="0" collapsed="false">
      <c r="A1090" s="22" t="n">
        <v>1089</v>
      </c>
      <c r="B1090" s="22" t="str">
        <f aca="false">IFERROR(VLOOKUP($A$1&amp;":"&amp;A1090,'Finish order'!C:K,6,FALSE()),"")</f>
        <v/>
      </c>
      <c r="C1090" s="22" t="str">
        <f aca="false">IFERROR(VLOOKUP(A$1&amp;":"&amp;A1090,'Finish order'!$C:$K,9,FALSE()),"")</f>
        <v/>
      </c>
      <c r="D1090" s="22" t="str">
        <f aca="false">IFERROR(VLOOKUP(A$1&amp;":"&amp;A1090,'Finish order'!$C:$K,7,FALSE()),"")</f>
        <v/>
      </c>
      <c r="E1090" s="30" t="str">
        <f aca="false">IFERROR(VLOOKUP($A$1&amp;":"&amp;A1090,'Finish order'!C:K,5,FALSE()),"")</f>
        <v/>
      </c>
      <c r="F1090" s="22" t="str">
        <f aca="false">IFERROR(VLOOKUP($A$1&amp;":"&amp;A1090,'Finish order'!C:K,4,FALSE()),"")</f>
        <v/>
      </c>
      <c r="G1090" s="22" t="str">
        <f aca="false" t="array" ref="G1090:G1090">IFERROR(SMALL(IF($D$2:$D1999=D1090,$A$2:$A$911*1.001),1),"")</f>
        <v/>
      </c>
      <c r="H1090" s="22" t="str">
        <f aca="false" t="array" ref="H1090:H1090">IFERROR(SMALL(IF($D$2:$D1999=D1090,$A$2:$A$911*1.0001),2),"")</f>
        <v/>
      </c>
      <c r="I1090" s="22" t="str">
        <f aca="false" t="array" ref="I1090:I1090">IFERROR(SMALL(IF($D$2:$D1999=D1090,$A$2:$A$911*1.00001),3),"")</f>
        <v/>
      </c>
      <c r="J1090" s="22" t="str">
        <f aca="false" t="array" ref="J1090:J1090">IFERROR(SMALL(IF($D$2:$D1999=D1090,$A$2:$A$911*1.000001),4),"")</f>
        <v/>
      </c>
      <c r="K1090" s="31" t="str">
        <f aca="false">IF(A1090&lt;&gt;"", IF(COUNT(G1090:J1090)=4, SUM(G1090:J1090), "No"), "")</f>
        <v>No</v>
      </c>
      <c r="L1090" s="31" t="str">
        <f aca="false">IF(A1090&lt;&gt;"", IF(COUNT(G1090:I1090)=3, SUM(G1090:I1090), "No"), "")</f>
        <v>No</v>
      </c>
      <c r="M1090" s="31" t="str">
        <f aca="false">IF(A1090&lt;&gt;"", IF(COUNT(G1090:H1090)=2, SUM(G1090:H1090), "No"), "")</f>
        <v>No</v>
      </c>
      <c r="N1090" s="31" t="str">
        <f aca="false">Table1[[#This Row],[Club]]&amp;":"&amp;Table1[[#Headers],[Male]]</f>
        <v>:Male</v>
      </c>
    </row>
    <row r="1091" customFormat="false" ht="15" hidden="false" customHeight="false" outlineLevel="0" collapsed="false">
      <c r="A1091" s="22" t="n">
        <v>1090</v>
      </c>
      <c r="B1091" s="22" t="str">
        <f aca="false">IFERROR(VLOOKUP($A$1&amp;":"&amp;A1091,'Finish order'!C:K,6,FALSE()),"")</f>
        <v/>
      </c>
      <c r="C1091" s="22" t="str">
        <f aca="false">IFERROR(VLOOKUP(A$1&amp;":"&amp;A1091,'Finish order'!$C:$K,9,FALSE()),"")</f>
        <v/>
      </c>
      <c r="D1091" s="22" t="str">
        <f aca="false">IFERROR(VLOOKUP(A$1&amp;":"&amp;A1091,'Finish order'!$C:$K,7,FALSE()),"")</f>
        <v/>
      </c>
      <c r="E1091" s="30" t="str">
        <f aca="false">IFERROR(VLOOKUP($A$1&amp;":"&amp;A1091,'Finish order'!C:K,5,FALSE()),"")</f>
        <v/>
      </c>
      <c r="F1091" s="22" t="str">
        <f aca="false">IFERROR(VLOOKUP($A$1&amp;":"&amp;A1091,'Finish order'!C:K,4,FALSE()),"")</f>
        <v/>
      </c>
      <c r="G1091" s="22" t="str">
        <f aca="false" t="array" ref="G1091:G1091">IFERROR(SMALL(IF($D$2:$D2000=D1091,$A$2:$A$911*1.001),1),"")</f>
        <v/>
      </c>
      <c r="H1091" s="22" t="str">
        <f aca="false" t="array" ref="H1091:H1091">IFERROR(SMALL(IF($D$2:$D2000=D1091,$A$2:$A$911*1.0001),2),"")</f>
        <v/>
      </c>
      <c r="I1091" s="22" t="str">
        <f aca="false" t="array" ref="I1091:I1091">IFERROR(SMALL(IF($D$2:$D2000=D1091,$A$2:$A$911*1.00001),3),"")</f>
        <v/>
      </c>
      <c r="J1091" s="22" t="str">
        <f aca="false" t="array" ref="J1091:J1091">IFERROR(SMALL(IF($D$2:$D2000=D1091,$A$2:$A$911*1.000001),4),"")</f>
        <v/>
      </c>
      <c r="K1091" s="31" t="str">
        <f aca="false">IF(A1091&lt;&gt;"", IF(COUNT(G1091:J1091)=4, SUM(G1091:J1091), "No"), "")</f>
        <v>No</v>
      </c>
      <c r="L1091" s="31" t="str">
        <f aca="false">IF(A1091&lt;&gt;"", IF(COUNT(G1091:I1091)=3, SUM(G1091:I1091), "No"), "")</f>
        <v>No</v>
      </c>
      <c r="M1091" s="31" t="str">
        <f aca="false">IF(A1091&lt;&gt;"", IF(COUNT(G1091:H1091)=2, SUM(G1091:H1091), "No"), "")</f>
        <v>No</v>
      </c>
      <c r="N1091" s="31" t="str">
        <f aca="false">Table1[[#This Row],[Club]]&amp;":"&amp;Table1[[#Headers],[Male]]</f>
        <v>:Male</v>
      </c>
    </row>
    <row r="1092" customFormat="false" ht="15" hidden="false" customHeight="false" outlineLevel="0" collapsed="false">
      <c r="A1092" s="22" t="n">
        <v>1091</v>
      </c>
      <c r="B1092" s="22" t="str">
        <f aca="false">IFERROR(VLOOKUP($A$1&amp;":"&amp;A1092,'Finish order'!C:K,6,FALSE()),"")</f>
        <v/>
      </c>
      <c r="C1092" s="22" t="str">
        <f aca="false">IFERROR(VLOOKUP(A$1&amp;":"&amp;A1092,'Finish order'!$C:$K,9,FALSE()),"")</f>
        <v/>
      </c>
      <c r="D1092" s="22" t="str">
        <f aca="false">IFERROR(VLOOKUP(A$1&amp;":"&amp;A1092,'Finish order'!$C:$K,7,FALSE()),"")</f>
        <v/>
      </c>
      <c r="E1092" s="30" t="str">
        <f aca="false">IFERROR(VLOOKUP($A$1&amp;":"&amp;A1092,'Finish order'!C:K,5,FALSE()),"")</f>
        <v/>
      </c>
      <c r="F1092" s="22" t="str">
        <f aca="false">IFERROR(VLOOKUP($A$1&amp;":"&amp;A1092,'Finish order'!C:K,4,FALSE()),"")</f>
        <v/>
      </c>
      <c r="G1092" s="22" t="str">
        <f aca="false" t="array" ref="G1092:G1092">IFERROR(SMALL(IF($D$2:$D2001=D1092,$A$2:$A$911*1.001),1),"")</f>
        <v/>
      </c>
      <c r="H1092" s="22" t="str">
        <f aca="false" t="array" ref="H1092:H1092">IFERROR(SMALL(IF($D$2:$D2001=D1092,$A$2:$A$911*1.0001),2),"")</f>
        <v/>
      </c>
      <c r="I1092" s="22" t="str">
        <f aca="false" t="array" ref="I1092:I1092">IFERROR(SMALL(IF($D$2:$D2001=D1092,$A$2:$A$911*1.00001),3),"")</f>
        <v/>
      </c>
      <c r="J1092" s="22" t="str">
        <f aca="false" t="array" ref="J1092:J1092">IFERROR(SMALL(IF($D$2:$D2001=D1092,$A$2:$A$911*1.000001),4),"")</f>
        <v/>
      </c>
      <c r="K1092" s="31" t="str">
        <f aca="false">IF(A1092&lt;&gt;"", IF(COUNT(G1092:J1092)=4, SUM(G1092:J1092), "No"), "")</f>
        <v>No</v>
      </c>
      <c r="L1092" s="31" t="str">
        <f aca="false">IF(A1092&lt;&gt;"", IF(COUNT(G1092:I1092)=3, SUM(G1092:I1092), "No"), "")</f>
        <v>No</v>
      </c>
      <c r="M1092" s="31" t="str">
        <f aca="false">IF(A1092&lt;&gt;"", IF(COUNT(G1092:H1092)=2, SUM(G1092:H1092), "No"), "")</f>
        <v>No</v>
      </c>
      <c r="N1092" s="31" t="str">
        <f aca="false">Table1[[#This Row],[Club]]&amp;":"&amp;Table1[[#Headers],[Male]]</f>
        <v>:Male</v>
      </c>
    </row>
    <row r="1093" customFormat="false" ht="15" hidden="false" customHeight="false" outlineLevel="0" collapsed="false">
      <c r="A1093" s="22" t="n">
        <v>1092</v>
      </c>
      <c r="B1093" s="22" t="str">
        <f aca="false">IFERROR(VLOOKUP($A$1&amp;":"&amp;A1093,'Finish order'!C:K,6,FALSE()),"")</f>
        <v/>
      </c>
      <c r="C1093" s="22" t="str">
        <f aca="false">IFERROR(VLOOKUP(A$1&amp;":"&amp;A1093,'Finish order'!$C:$K,9,FALSE()),"")</f>
        <v/>
      </c>
      <c r="D1093" s="22" t="str">
        <f aca="false">IFERROR(VLOOKUP(A$1&amp;":"&amp;A1093,'Finish order'!$C:$K,7,FALSE()),"")</f>
        <v/>
      </c>
      <c r="E1093" s="30" t="str">
        <f aca="false">IFERROR(VLOOKUP($A$1&amp;":"&amp;A1093,'Finish order'!C:K,5,FALSE()),"")</f>
        <v/>
      </c>
      <c r="F1093" s="22" t="str">
        <f aca="false">IFERROR(VLOOKUP($A$1&amp;":"&amp;A1093,'Finish order'!C:K,4,FALSE()),"")</f>
        <v/>
      </c>
      <c r="G1093" s="22" t="str">
        <f aca="false" t="array" ref="G1093:G1093">IFERROR(SMALL(IF($D$2:$D2002=D1093,$A$2:$A$911*1.001),1),"")</f>
        <v/>
      </c>
      <c r="H1093" s="22" t="str">
        <f aca="false" t="array" ref="H1093:H1093">IFERROR(SMALL(IF($D$2:$D2002=D1093,$A$2:$A$911*1.0001),2),"")</f>
        <v/>
      </c>
      <c r="I1093" s="22" t="str">
        <f aca="false" t="array" ref="I1093:I1093">IFERROR(SMALL(IF($D$2:$D2002=D1093,$A$2:$A$911*1.00001),3),"")</f>
        <v/>
      </c>
      <c r="J1093" s="22" t="str">
        <f aca="false" t="array" ref="J1093:J1093">IFERROR(SMALL(IF($D$2:$D2002=D1093,$A$2:$A$911*1.000001),4),"")</f>
        <v/>
      </c>
      <c r="K1093" s="31" t="str">
        <f aca="false">IF(A1093&lt;&gt;"", IF(COUNT(G1093:J1093)=4, SUM(G1093:J1093), "No"), "")</f>
        <v>No</v>
      </c>
      <c r="L1093" s="31" t="str">
        <f aca="false">IF(A1093&lt;&gt;"", IF(COUNT(G1093:I1093)=3, SUM(G1093:I1093), "No"), "")</f>
        <v>No</v>
      </c>
      <c r="M1093" s="31" t="str">
        <f aca="false">IF(A1093&lt;&gt;"", IF(COUNT(G1093:H1093)=2, SUM(G1093:H1093), "No"), "")</f>
        <v>No</v>
      </c>
      <c r="N1093" s="31" t="str">
        <f aca="false">Table1[[#This Row],[Club]]&amp;":"&amp;Table1[[#Headers],[Male]]</f>
        <v>:Male</v>
      </c>
    </row>
    <row r="1094" customFormat="false" ht="15" hidden="false" customHeight="false" outlineLevel="0" collapsed="false">
      <c r="A1094" s="22" t="n">
        <v>1093</v>
      </c>
      <c r="B1094" s="22" t="str">
        <f aca="false">IFERROR(VLOOKUP($A$1&amp;":"&amp;A1094,'Finish order'!C:K,6,FALSE()),"")</f>
        <v/>
      </c>
      <c r="C1094" s="22" t="str">
        <f aca="false">IFERROR(VLOOKUP(A$1&amp;":"&amp;A1094,'Finish order'!$C:$K,9,FALSE()),"")</f>
        <v/>
      </c>
      <c r="D1094" s="22" t="str">
        <f aca="false">IFERROR(VLOOKUP(A$1&amp;":"&amp;A1094,'Finish order'!$C:$K,7,FALSE()),"")</f>
        <v/>
      </c>
      <c r="E1094" s="30" t="str">
        <f aca="false">IFERROR(VLOOKUP($A$1&amp;":"&amp;A1094,'Finish order'!C:K,5,FALSE()),"")</f>
        <v/>
      </c>
      <c r="F1094" s="22" t="str">
        <f aca="false">IFERROR(VLOOKUP($A$1&amp;":"&amp;A1094,'Finish order'!C:K,4,FALSE()),"")</f>
        <v/>
      </c>
      <c r="G1094" s="22" t="str">
        <f aca="false" t="array" ref="G1094:G1094">IFERROR(SMALL(IF($D$2:$D2003=D1094,$A$2:$A$911*1.001),1),"")</f>
        <v/>
      </c>
      <c r="H1094" s="22" t="str">
        <f aca="false" t="array" ref="H1094:H1094">IFERROR(SMALL(IF($D$2:$D2003=D1094,$A$2:$A$911*1.0001),2),"")</f>
        <v/>
      </c>
      <c r="I1094" s="22" t="str">
        <f aca="false" t="array" ref="I1094:I1094">IFERROR(SMALL(IF($D$2:$D2003=D1094,$A$2:$A$911*1.00001),3),"")</f>
        <v/>
      </c>
      <c r="J1094" s="22" t="str">
        <f aca="false" t="array" ref="J1094:J1094">IFERROR(SMALL(IF($D$2:$D2003=D1094,$A$2:$A$911*1.000001),4),"")</f>
        <v/>
      </c>
      <c r="K1094" s="31" t="str">
        <f aca="false">IF(A1094&lt;&gt;"", IF(COUNT(G1094:J1094)=4, SUM(G1094:J1094), "No"), "")</f>
        <v>No</v>
      </c>
      <c r="L1094" s="31" t="str">
        <f aca="false">IF(A1094&lt;&gt;"", IF(COUNT(G1094:I1094)=3, SUM(G1094:I1094), "No"), "")</f>
        <v>No</v>
      </c>
      <c r="M1094" s="31" t="str">
        <f aca="false">IF(A1094&lt;&gt;"", IF(COUNT(G1094:H1094)=2, SUM(G1094:H1094), "No"), "")</f>
        <v>No</v>
      </c>
      <c r="N1094" s="31" t="str">
        <f aca="false">Table1[[#This Row],[Club]]&amp;":"&amp;Table1[[#Headers],[Male]]</f>
        <v>:Male</v>
      </c>
    </row>
    <row r="1095" customFormat="false" ht="15" hidden="false" customHeight="false" outlineLevel="0" collapsed="false">
      <c r="A1095" s="22" t="n">
        <v>1094</v>
      </c>
      <c r="B1095" s="22" t="str">
        <f aca="false">IFERROR(VLOOKUP($A$1&amp;":"&amp;A1095,'Finish order'!C:K,6,FALSE()),"")</f>
        <v/>
      </c>
      <c r="C1095" s="22" t="str">
        <f aca="false">IFERROR(VLOOKUP(A$1&amp;":"&amp;A1095,'Finish order'!$C:$K,9,FALSE()),"")</f>
        <v/>
      </c>
      <c r="D1095" s="22" t="str">
        <f aca="false">IFERROR(VLOOKUP(A$1&amp;":"&amp;A1095,'Finish order'!$C:$K,7,FALSE()),"")</f>
        <v/>
      </c>
      <c r="E1095" s="30" t="str">
        <f aca="false">IFERROR(VLOOKUP($A$1&amp;":"&amp;A1095,'Finish order'!C:K,5,FALSE()),"")</f>
        <v/>
      </c>
      <c r="F1095" s="22" t="str">
        <f aca="false">IFERROR(VLOOKUP($A$1&amp;":"&amp;A1095,'Finish order'!C:K,4,FALSE()),"")</f>
        <v/>
      </c>
      <c r="G1095" s="22" t="str">
        <f aca="false" t="array" ref="G1095:G1095">IFERROR(SMALL(IF($D$2:$D2004=D1095,$A$2:$A$911*1.001),1),"")</f>
        <v/>
      </c>
      <c r="H1095" s="22" t="str">
        <f aca="false" t="array" ref="H1095:H1095">IFERROR(SMALL(IF($D$2:$D2004=D1095,$A$2:$A$911*1.0001),2),"")</f>
        <v/>
      </c>
      <c r="I1095" s="22" t="str">
        <f aca="false" t="array" ref="I1095:I1095">IFERROR(SMALL(IF($D$2:$D2004=D1095,$A$2:$A$911*1.00001),3),"")</f>
        <v/>
      </c>
      <c r="J1095" s="22" t="str">
        <f aca="false" t="array" ref="J1095:J1095">IFERROR(SMALL(IF($D$2:$D2004=D1095,$A$2:$A$911*1.000001),4),"")</f>
        <v/>
      </c>
      <c r="K1095" s="31" t="str">
        <f aca="false">IF(A1095&lt;&gt;"", IF(COUNT(G1095:J1095)=4, SUM(G1095:J1095), "No"), "")</f>
        <v>No</v>
      </c>
      <c r="L1095" s="31" t="str">
        <f aca="false">IF(A1095&lt;&gt;"", IF(COUNT(G1095:I1095)=3, SUM(G1095:I1095), "No"), "")</f>
        <v>No</v>
      </c>
      <c r="M1095" s="31" t="str">
        <f aca="false">IF(A1095&lt;&gt;"", IF(COUNT(G1095:H1095)=2, SUM(G1095:H1095), "No"), "")</f>
        <v>No</v>
      </c>
      <c r="N1095" s="31" t="str">
        <f aca="false">Table1[[#This Row],[Club]]&amp;":"&amp;Table1[[#Headers],[Male]]</f>
        <v>:Male</v>
      </c>
    </row>
    <row r="1096" customFormat="false" ht="15" hidden="false" customHeight="false" outlineLevel="0" collapsed="false">
      <c r="A1096" s="22" t="n">
        <v>1095</v>
      </c>
      <c r="B1096" s="22" t="str">
        <f aca="false">IFERROR(VLOOKUP($A$1&amp;":"&amp;A1096,'Finish order'!C:K,6,FALSE()),"")</f>
        <v/>
      </c>
      <c r="C1096" s="22" t="str">
        <f aca="false">IFERROR(VLOOKUP(A$1&amp;":"&amp;A1096,'Finish order'!$C:$K,9,FALSE()),"")</f>
        <v/>
      </c>
      <c r="D1096" s="22" t="str">
        <f aca="false">IFERROR(VLOOKUP(A$1&amp;":"&amp;A1096,'Finish order'!$C:$K,7,FALSE()),"")</f>
        <v/>
      </c>
      <c r="E1096" s="30" t="str">
        <f aca="false">IFERROR(VLOOKUP($A$1&amp;":"&amp;A1096,'Finish order'!C:K,5,FALSE()),"")</f>
        <v/>
      </c>
      <c r="F1096" s="22" t="str">
        <f aca="false">IFERROR(VLOOKUP($A$1&amp;":"&amp;A1096,'Finish order'!C:K,4,FALSE()),"")</f>
        <v/>
      </c>
      <c r="G1096" s="22" t="str">
        <f aca="false" t="array" ref="G1096:G1096">IFERROR(SMALL(IF($D$2:$D2005=D1096,$A$2:$A$911*1.001),1),"")</f>
        <v/>
      </c>
      <c r="H1096" s="22" t="str">
        <f aca="false" t="array" ref="H1096:H1096">IFERROR(SMALL(IF($D$2:$D2005=D1096,$A$2:$A$911*1.0001),2),"")</f>
        <v/>
      </c>
      <c r="I1096" s="22" t="str">
        <f aca="false" t="array" ref="I1096:I1096">IFERROR(SMALL(IF($D$2:$D2005=D1096,$A$2:$A$911*1.00001),3),"")</f>
        <v/>
      </c>
      <c r="J1096" s="22" t="str">
        <f aca="false" t="array" ref="J1096:J1096">IFERROR(SMALL(IF($D$2:$D2005=D1096,$A$2:$A$911*1.000001),4),"")</f>
        <v/>
      </c>
      <c r="K1096" s="31" t="str">
        <f aca="false">IF(A1096&lt;&gt;"", IF(COUNT(G1096:J1096)=4, SUM(G1096:J1096), "No"), "")</f>
        <v>No</v>
      </c>
      <c r="L1096" s="31" t="str">
        <f aca="false">IF(A1096&lt;&gt;"", IF(COUNT(G1096:I1096)=3, SUM(G1096:I1096), "No"), "")</f>
        <v>No</v>
      </c>
      <c r="M1096" s="31" t="str">
        <f aca="false">IF(A1096&lt;&gt;"", IF(COUNT(G1096:H1096)=2, SUM(G1096:H1096), "No"), "")</f>
        <v>No</v>
      </c>
      <c r="N1096" s="31" t="str">
        <f aca="false">Table1[[#This Row],[Club]]&amp;":"&amp;Table1[[#Headers],[Male]]</f>
        <v>:Male</v>
      </c>
    </row>
    <row r="1097" customFormat="false" ht="15" hidden="false" customHeight="false" outlineLevel="0" collapsed="false">
      <c r="A1097" s="22" t="n">
        <v>1096</v>
      </c>
      <c r="B1097" s="22" t="str">
        <f aca="false">IFERROR(VLOOKUP($A$1&amp;":"&amp;A1097,'Finish order'!C:K,6,FALSE()),"")</f>
        <v/>
      </c>
      <c r="C1097" s="22" t="str">
        <f aca="false">IFERROR(VLOOKUP(A$1&amp;":"&amp;A1097,'Finish order'!$C:$K,9,FALSE()),"")</f>
        <v/>
      </c>
      <c r="D1097" s="22" t="str">
        <f aca="false">IFERROR(VLOOKUP(A$1&amp;":"&amp;A1097,'Finish order'!$C:$K,7,FALSE()),"")</f>
        <v/>
      </c>
      <c r="E1097" s="30" t="str">
        <f aca="false">IFERROR(VLOOKUP($A$1&amp;":"&amp;A1097,'Finish order'!C:K,5,FALSE()),"")</f>
        <v/>
      </c>
      <c r="F1097" s="22" t="str">
        <f aca="false">IFERROR(VLOOKUP($A$1&amp;":"&amp;A1097,'Finish order'!C:K,4,FALSE()),"")</f>
        <v/>
      </c>
      <c r="G1097" s="22" t="str">
        <f aca="false" t="array" ref="G1097:G1097">IFERROR(SMALL(IF($D$2:$D2006=D1097,$A$2:$A$911*1.001),1),"")</f>
        <v/>
      </c>
      <c r="H1097" s="22" t="str">
        <f aca="false" t="array" ref="H1097:H1097">IFERROR(SMALL(IF($D$2:$D2006=D1097,$A$2:$A$911*1.0001),2),"")</f>
        <v/>
      </c>
      <c r="I1097" s="22" t="str">
        <f aca="false" t="array" ref="I1097:I1097">IFERROR(SMALL(IF($D$2:$D2006=D1097,$A$2:$A$911*1.00001),3),"")</f>
        <v/>
      </c>
      <c r="J1097" s="22" t="str">
        <f aca="false" t="array" ref="J1097:J1097">IFERROR(SMALL(IF($D$2:$D2006=D1097,$A$2:$A$911*1.000001),4),"")</f>
        <v/>
      </c>
      <c r="K1097" s="31" t="str">
        <f aca="false">IF(A1097&lt;&gt;"", IF(COUNT(G1097:J1097)=4, SUM(G1097:J1097), "No"), "")</f>
        <v>No</v>
      </c>
      <c r="L1097" s="31" t="str">
        <f aca="false">IF(A1097&lt;&gt;"", IF(COUNT(G1097:I1097)=3, SUM(G1097:I1097), "No"), "")</f>
        <v>No</v>
      </c>
      <c r="M1097" s="31" t="str">
        <f aca="false">IF(A1097&lt;&gt;"", IF(COUNT(G1097:H1097)=2, SUM(G1097:H1097), "No"), "")</f>
        <v>No</v>
      </c>
      <c r="N1097" s="31" t="str">
        <f aca="false">Table1[[#This Row],[Club]]&amp;":"&amp;Table1[[#Headers],[Male]]</f>
        <v>:Male</v>
      </c>
    </row>
    <row r="1098" customFormat="false" ht="15" hidden="false" customHeight="false" outlineLevel="0" collapsed="false">
      <c r="A1098" s="22" t="n">
        <v>1097</v>
      </c>
      <c r="B1098" s="22" t="str">
        <f aca="false">IFERROR(VLOOKUP($A$1&amp;":"&amp;A1098,'Finish order'!C:K,6,FALSE()),"")</f>
        <v/>
      </c>
      <c r="C1098" s="22" t="str">
        <f aca="false">IFERROR(VLOOKUP(A$1&amp;":"&amp;A1098,'Finish order'!$C:$K,9,FALSE()),"")</f>
        <v/>
      </c>
      <c r="D1098" s="22" t="str">
        <f aca="false">IFERROR(VLOOKUP(A$1&amp;":"&amp;A1098,'Finish order'!$C:$K,7,FALSE()),"")</f>
        <v/>
      </c>
      <c r="E1098" s="30" t="str">
        <f aca="false">IFERROR(VLOOKUP($A$1&amp;":"&amp;A1098,'Finish order'!C:K,5,FALSE()),"")</f>
        <v/>
      </c>
      <c r="F1098" s="22" t="str">
        <f aca="false">IFERROR(VLOOKUP($A$1&amp;":"&amp;A1098,'Finish order'!C:K,4,FALSE()),"")</f>
        <v/>
      </c>
      <c r="G1098" s="22" t="str">
        <f aca="false" t="array" ref="G1098:G1098">IFERROR(SMALL(IF($D$2:$D2007=D1098,$A$2:$A$911*1.001),1),"")</f>
        <v/>
      </c>
      <c r="H1098" s="22" t="str">
        <f aca="false" t="array" ref="H1098:H1098">IFERROR(SMALL(IF($D$2:$D2007=D1098,$A$2:$A$911*1.0001),2),"")</f>
        <v/>
      </c>
      <c r="I1098" s="22" t="str">
        <f aca="false" t="array" ref="I1098:I1098">IFERROR(SMALL(IF($D$2:$D2007=D1098,$A$2:$A$911*1.00001),3),"")</f>
        <v/>
      </c>
      <c r="J1098" s="22" t="str">
        <f aca="false" t="array" ref="J1098:J1098">IFERROR(SMALL(IF($D$2:$D2007=D1098,$A$2:$A$911*1.000001),4),"")</f>
        <v/>
      </c>
      <c r="K1098" s="31" t="str">
        <f aca="false">IF(A1098&lt;&gt;"", IF(COUNT(G1098:J1098)=4, SUM(G1098:J1098), "No"), "")</f>
        <v>No</v>
      </c>
      <c r="L1098" s="31" t="str">
        <f aca="false">IF(A1098&lt;&gt;"", IF(COUNT(G1098:I1098)=3, SUM(G1098:I1098), "No"), "")</f>
        <v>No</v>
      </c>
      <c r="M1098" s="31" t="str">
        <f aca="false">IF(A1098&lt;&gt;"", IF(COUNT(G1098:H1098)=2, SUM(G1098:H1098), "No"), "")</f>
        <v>No</v>
      </c>
      <c r="N1098" s="31" t="str">
        <f aca="false">Table1[[#This Row],[Club]]&amp;":"&amp;Table1[[#Headers],[Male]]</f>
        <v>:Male</v>
      </c>
    </row>
    <row r="1099" customFormat="false" ht="15" hidden="false" customHeight="false" outlineLevel="0" collapsed="false">
      <c r="A1099" s="22" t="n">
        <v>1098</v>
      </c>
      <c r="B1099" s="22" t="str">
        <f aca="false">IFERROR(VLOOKUP($A$1&amp;":"&amp;A1099,'Finish order'!C:K,6,FALSE()),"")</f>
        <v/>
      </c>
      <c r="C1099" s="22" t="str">
        <f aca="false">IFERROR(VLOOKUP(A$1&amp;":"&amp;A1099,'Finish order'!$C:$K,9,FALSE()),"")</f>
        <v/>
      </c>
      <c r="D1099" s="22" t="str">
        <f aca="false">IFERROR(VLOOKUP(A$1&amp;":"&amp;A1099,'Finish order'!$C:$K,7,FALSE()),"")</f>
        <v/>
      </c>
      <c r="E1099" s="30" t="str">
        <f aca="false">IFERROR(VLOOKUP($A$1&amp;":"&amp;A1099,'Finish order'!C:K,5,FALSE()),"")</f>
        <v/>
      </c>
      <c r="F1099" s="22" t="str">
        <f aca="false">IFERROR(VLOOKUP($A$1&amp;":"&amp;A1099,'Finish order'!C:K,4,FALSE()),"")</f>
        <v/>
      </c>
      <c r="G1099" s="22" t="str">
        <f aca="false" t="array" ref="G1099:G1099">IFERROR(SMALL(IF($D$2:$D2008=D1099,$A$2:$A$911*1.001),1),"")</f>
        <v/>
      </c>
      <c r="H1099" s="22" t="str">
        <f aca="false" t="array" ref="H1099:H1099">IFERROR(SMALL(IF($D$2:$D2008=D1099,$A$2:$A$911*1.0001),2),"")</f>
        <v/>
      </c>
      <c r="I1099" s="22" t="str">
        <f aca="false" t="array" ref="I1099:I1099">IFERROR(SMALL(IF($D$2:$D2008=D1099,$A$2:$A$911*1.00001),3),"")</f>
        <v/>
      </c>
      <c r="J1099" s="22" t="str">
        <f aca="false" t="array" ref="J1099:J1099">IFERROR(SMALL(IF($D$2:$D2008=D1099,$A$2:$A$911*1.000001),4),"")</f>
        <v/>
      </c>
      <c r="K1099" s="31" t="str">
        <f aca="false">IF(A1099&lt;&gt;"", IF(COUNT(G1099:J1099)=4, SUM(G1099:J1099), "No"), "")</f>
        <v>No</v>
      </c>
      <c r="L1099" s="31" t="str">
        <f aca="false">IF(A1099&lt;&gt;"", IF(COUNT(G1099:I1099)=3, SUM(G1099:I1099), "No"), "")</f>
        <v>No</v>
      </c>
      <c r="M1099" s="31" t="str">
        <f aca="false">IF(A1099&lt;&gt;"", IF(COUNT(G1099:H1099)=2, SUM(G1099:H1099), "No"), "")</f>
        <v>No</v>
      </c>
      <c r="N1099" s="31" t="str">
        <f aca="false">Table1[[#This Row],[Club]]&amp;":"&amp;Table1[[#Headers],[Male]]</f>
        <v>:Male</v>
      </c>
    </row>
    <row r="1100" customFormat="false" ht="15" hidden="false" customHeight="false" outlineLevel="0" collapsed="false">
      <c r="A1100" s="22" t="n">
        <v>1099</v>
      </c>
      <c r="B1100" s="22" t="str">
        <f aca="false">IFERROR(VLOOKUP($A$1&amp;":"&amp;A1100,'Finish order'!C:K,6,FALSE()),"")</f>
        <v/>
      </c>
      <c r="C1100" s="22" t="str">
        <f aca="false">IFERROR(VLOOKUP(A$1&amp;":"&amp;A1100,'Finish order'!$C:$K,9,FALSE()),"")</f>
        <v/>
      </c>
      <c r="D1100" s="22" t="str">
        <f aca="false">IFERROR(VLOOKUP(A$1&amp;":"&amp;A1100,'Finish order'!$C:$K,7,FALSE()),"")</f>
        <v/>
      </c>
      <c r="E1100" s="30" t="str">
        <f aca="false">IFERROR(VLOOKUP($A$1&amp;":"&amp;A1100,'Finish order'!C:K,5,FALSE()),"")</f>
        <v/>
      </c>
      <c r="F1100" s="22" t="str">
        <f aca="false">IFERROR(VLOOKUP($A$1&amp;":"&amp;A1100,'Finish order'!C:K,4,FALSE()),"")</f>
        <v/>
      </c>
      <c r="G1100" s="22" t="str">
        <f aca="false" t="array" ref="G1100:G1100">IFERROR(SMALL(IF($D$2:$D2009=D1100,$A$2:$A$911*1.001),1),"")</f>
        <v/>
      </c>
      <c r="H1100" s="22" t="str">
        <f aca="false" t="array" ref="H1100:H1100">IFERROR(SMALL(IF($D$2:$D2009=D1100,$A$2:$A$911*1.0001),2),"")</f>
        <v/>
      </c>
      <c r="I1100" s="22" t="str">
        <f aca="false" t="array" ref="I1100:I1100">IFERROR(SMALL(IF($D$2:$D2009=D1100,$A$2:$A$911*1.00001),3),"")</f>
        <v/>
      </c>
      <c r="J1100" s="22" t="str">
        <f aca="false" t="array" ref="J1100:J1100">IFERROR(SMALL(IF($D$2:$D2009=D1100,$A$2:$A$911*1.000001),4),"")</f>
        <v/>
      </c>
      <c r="K1100" s="31" t="str">
        <f aca="false">IF(A1100&lt;&gt;"", IF(COUNT(G1100:J1100)=4, SUM(G1100:J1100), "No"), "")</f>
        <v>No</v>
      </c>
      <c r="L1100" s="31" t="str">
        <f aca="false">IF(A1100&lt;&gt;"", IF(COUNT(G1100:I1100)=3, SUM(G1100:I1100), "No"), "")</f>
        <v>No</v>
      </c>
      <c r="M1100" s="31" t="str">
        <f aca="false">IF(A1100&lt;&gt;"", IF(COUNT(G1100:H1100)=2, SUM(G1100:H1100), "No"), "")</f>
        <v>No</v>
      </c>
      <c r="N1100" s="31" t="str">
        <f aca="false">Table1[[#This Row],[Club]]&amp;":"&amp;Table1[[#Headers],[Male]]</f>
        <v>:Male</v>
      </c>
    </row>
    <row r="1101" customFormat="false" ht="15" hidden="false" customHeight="false" outlineLevel="0" collapsed="false">
      <c r="A1101" s="22" t="n">
        <v>1100</v>
      </c>
      <c r="B1101" s="22" t="str">
        <f aca="false">IFERROR(VLOOKUP($A$1&amp;":"&amp;A1101,'Finish order'!C:K,6,FALSE()),"")</f>
        <v/>
      </c>
      <c r="C1101" s="22" t="str">
        <f aca="false">IFERROR(VLOOKUP(A$1&amp;":"&amp;A1101,'Finish order'!$C:$K,9,FALSE()),"")</f>
        <v/>
      </c>
      <c r="D1101" s="22" t="str">
        <f aca="false">IFERROR(VLOOKUP(A$1&amp;":"&amp;A1101,'Finish order'!$C:$K,7,FALSE()),"")</f>
        <v/>
      </c>
      <c r="E1101" s="30" t="str">
        <f aca="false">IFERROR(VLOOKUP($A$1&amp;":"&amp;A1101,'Finish order'!C:K,5,FALSE()),"")</f>
        <v/>
      </c>
      <c r="F1101" s="22" t="str">
        <f aca="false">IFERROR(VLOOKUP($A$1&amp;":"&amp;A1101,'Finish order'!C:K,4,FALSE()),"")</f>
        <v/>
      </c>
      <c r="G1101" s="22" t="str">
        <f aca="false" t="array" ref="G1101:G1101">IFERROR(SMALL(IF($D$2:$D2010=D1101,$A$2:$A$911*1.001),1),"")</f>
        <v/>
      </c>
      <c r="H1101" s="22" t="str">
        <f aca="false" t="array" ref="H1101:H1101">IFERROR(SMALL(IF($D$2:$D2010=D1101,$A$2:$A$911*1.0001),2),"")</f>
        <v/>
      </c>
      <c r="I1101" s="22" t="str">
        <f aca="false" t="array" ref="I1101:I1101">IFERROR(SMALL(IF($D$2:$D2010=D1101,$A$2:$A$911*1.00001),3),"")</f>
        <v/>
      </c>
      <c r="J1101" s="22" t="str">
        <f aca="false" t="array" ref="J1101:J1101">IFERROR(SMALL(IF($D$2:$D2010=D1101,$A$2:$A$911*1.000001),4),"")</f>
        <v/>
      </c>
      <c r="K1101" s="31" t="str">
        <f aca="false">IF(A1101&lt;&gt;"", IF(COUNT(G1101:J1101)=4, SUM(G1101:J1101), "No"), "")</f>
        <v>No</v>
      </c>
      <c r="L1101" s="31" t="str">
        <f aca="false">IF(A1101&lt;&gt;"", IF(COUNT(G1101:I1101)=3, SUM(G1101:I1101), "No"), "")</f>
        <v>No</v>
      </c>
      <c r="M1101" s="31" t="str">
        <f aca="false">IF(A1101&lt;&gt;"", IF(COUNT(G1101:H1101)=2, SUM(G1101:H1101), "No"), "")</f>
        <v>No</v>
      </c>
      <c r="N1101" s="31" t="str">
        <f aca="false">Table1[[#This Row],[Club]]&amp;":"&amp;Table1[[#Headers],[Male]]</f>
        <v>:Male</v>
      </c>
    </row>
    <row r="1102" customFormat="false" ht="15" hidden="false" customHeight="false" outlineLevel="0" collapsed="false">
      <c r="A1102" s="22" t="n">
        <v>1101</v>
      </c>
      <c r="B1102" s="22" t="str">
        <f aca="false">IFERROR(VLOOKUP($A$1&amp;":"&amp;A1102,'Finish order'!C:K,6,FALSE()),"")</f>
        <v/>
      </c>
      <c r="C1102" s="22" t="str">
        <f aca="false">IFERROR(VLOOKUP(A$1&amp;":"&amp;A1102,'Finish order'!$C:$K,9,FALSE()),"")</f>
        <v/>
      </c>
      <c r="D1102" s="22" t="str">
        <f aca="false">IFERROR(VLOOKUP(A$1&amp;":"&amp;A1102,'Finish order'!$C:$K,7,FALSE()),"")</f>
        <v/>
      </c>
      <c r="E1102" s="30" t="str">
        <f aca="false">IFERROR(VLOOKUP($A$1&amp;":"&amp;A1102,'Finish order'!C:K,5,FALSE()),"")</f>
        <v/>
      </c>
      <c r="F1102" s="22" t="str">
        <f aca="false">IFERROR(VLOOKUP($A$1&amp;":"&amp;A1102,'Finish order'!C:K,4,FALSE()),"")</f>
        <v/>
      </c>
      <c r="G1102" s="22" t="str">
        <f aca="false" t="array" ref="G1102:G1102">IFERROR(SMALL(IF($D$2:$D2011=D1102,$A$2:$A$911*1.001),1),"")</f>
        <v/>
      </c>
      <c r="H1102" s="22" t="str">
        <f aca="false" t="array" ref="H1102:H1102">IFERROR(SMALL(IF($D$2:$D2011=D1102,$A$2:$A$911*1.0001),2),"")</f>
        <v/>
      </c>
      <c r="I1102" s="22" t="str">
        <f aca="false" t="array" ref="I1102:I1102">IFERROR(SMALL(IF($D$2:$D2011=D1102,$A$2:$A$911*1.00001),3),"")</f>
        <v/>
      </c>
      <c r="J1102" s="22" t="str">
        <f aca="false" t="array" ref="J1102:J1102">IFERROR(SMALL(IF($D$2:$D2011=D1102,$A$2:$A$911*1.000001),4),"")</f>
        <v/>
      </c>
      <c r="K1102" s="31" t="str">
        <f aca="false">IF(A1102&lt;&gt;"", IF(COUNT(G1102:J1102)=4, SUM(G1102:J1102), "No"), "")</f>
        <v>No</v>
      </c>
      <c r="L1102" s="31" t="str">
        <f aca="false">IF(A1102&lt;&gt;"", IF(COUNT(G1102:I1102)=3, SUM(G1102:I1102), "No"), "")</f>
        <v>No</v>
      </c>
      <c r="M1102" s="31" t="str">
        <f aca="false">IF(A1102&lt;&gt;"", IF(COUNT(G1102:H1102)=2, SUM(G1102:H1102), "No"), "")</f>
        <v>No</v>
      </c>
      <c r="N1102" s="31" t="str">
        <f aca="false">Table1[[#This Row],[Club]]&amp;":"&amp;Table1[[#Headers],[Male]]</f>
        <v>:Male</v>
      </c>
    </row>
    <row r="1103" customFormat="false" ht="15" hidden="false" customHeight="false" outlineLevel="0" collapsed="false">
      <c r="A1103" s="22" t="n">
        <v>1102</v>
      </c>
      <c r="B1103" s="22" t="str">
        <f aca="false">IFERROR(VLOOKUP($A$1&amp;":"&amp;A1103,'Finish order'!C:K,6,FALSE()),"")</f>
        <v/>
      </c>
      <c r="C1103" s="22" t="str">
        <f aca="false">IFERROR(VLOOKUP(A$1&amp;":"&amp;A1103,'Finish order'!$C:$K,9,FALSE()),"")</f>
        <v/>
      </c>
      <c r="D1103" s="22" t="str">
        <f aca="false">IFERROR(VLOOKUP(A$1&amp;":"&amp;A1103,'Finish order'!$C:$K,7,FALSE()),"")</f>
        <v/>
      </c>
      <c r="E1103" s="30" t="str">
        <f aca="false">IFERROR(VLOOKUP($A$1&amp;":"&amp;A1103,'Finish order'!C:K,5,FALSE()),"")</f>
        <v/>
      </c>
      <c r="F1103" s="22" t="str">
        <f aca="false">IFERROR(VLOOKUP($A$1&amp;":"&amp;A1103,'Finish order'!C:K,4,FALSE()),"")</f>
        <v/>
      </c>
      <c r="G1103" s="22" t="str">
        <f aca="false" t="array" ref="G1103:G1103">IFERROR(SMALL(IF($D$2:$D2012=D1103,$A$2:$A$911*1.001),1),"")</f>
        <v/>
      </c>
      <c r="H1103" s="22" t="str">
        <f aca="false" t="array" ref="H1103:H1103">IFERROR(SMALL(IF($D$2:$D2012=D1103,$A$2:$A$911*1.0001),2),"")</f>
        <v/>
      </c>
      <c r="I1103" s="22" t="str">
        <f aca="false" t="array" ref="I1103:I1103">IFERROR(SMALL(IF($D$2:$D2012=D1103,$A$2:$A$911*1.00001),3),"")</f>
        <v/>
      </c>
      <c r="J1103" s="22" t="str">
        <f aca="false" t="array" ref="J1103:J1103">IFERROR(SMALL(IF($D$2:$D2012=D1103,$A$2:$A$911*1.000001),4),"")</f>
        <v/>
      </c>
      <c r="K1103" s="31" t="str">
        <f aca="false">IF(A1103&lt;&gt;"", IF(COUNT(G1103:J1103)=4, SUM(G1103:J1103), "No"), "")</f>
        <v>No</v>
      </c>
      <c r="L1103" s="31" t="str">
        <f aca="false">IF(A1103&lt;&gt;"", IF(COUNT(G1103:I1103)=3, SUM(G1103:I1103), "No"), "")</f>
        <v>No</v>
      </c>
      <c r="M1103" s="31" t="str">
        <f aca="false">IF(A1103&lt;&gt;"", IF(COUNT(G1103:H1103)=2, SUM(G1103:H1103), "No"), "")</f>
        <v>No</v>
      </c>
      <c r="N1103" s="31" t="str">
        <f aca="false">Table1[[#This Row],[Club]]&amp;":"&amp;Table1[[#Headers],[Male]]</f>
        <v>:Male</v>
      </c>
    </row>
    <row r="1104" customFormat="false" ht="15" hidden="false" customHeight="false" outlineLevel="0" collapsed="false">
      <c r="A1104" s="22" t="n">
        <v>1103</v>
      </c>
      <c r="B1104" s="22" t="str">
        <f aca="false">IFERROR(VLOOKUP($A$1&amp;":"&amp;A1104,'Finish order'!C:K,6,FALSE()),"")</f>
        <v/>
      </c>
      <c r="C1104" s="22" t="str">
        <f aca="false">IFERROR(VLOOKUP(A$1&amp;":"&amp;A1104,'Finish order'!$C:$K,9,FALSE()),"")</f>
        <v/>
      </c>
      <c r="D1104" s="22" t="str">
        <f aca="false">IFERROR(VLOOKUP(A$1&amp;":"&amp;A1104,'Finish order'!$C:$K,7,FALSE()),"")</f>
        <v/>
      </c>
      <c r="E1104" s="30" t="str">
        <f aca="false">IFERROR(VLOOKUP($A$1&amp;":"&amp;A1104,'Finish order'!C:K,5,FALSE()),"")</f>
        <v/>
      </c>
      <c r="F1104" s="22" t="str">
        <f aca="false">IFERROR(VLOOKUP($A$1&amp;":"&amp;A1104,'Finish order'!C:K,4,FALSE()),"")</f>
        <v/>
      </c>
      <c r="G1104" s="22" t="str">
        <f aca="false" t="array" ref="G1104:G1104">IFERROR(SMALL(IF($D$2:$D2013=D1104,$A$2:$A$911*1.001),1),"")</f>
        <v/>
      </c>
      <c r="H1104" s="22" t="str">
        <f aca="false" t="array" ref="H1104:H1104">IFERROR(SMALL(IF($D$2:$D2013=D1104,$A$2:$A$911*1.0001),2),"")</f>
        <v/>
      </c>
      <c r="I1104" s="22" t="str">
        <f aca="false" t="array" ref="I1104:I1104">IFERROR(SMALL(IF($D$2:$D2013=D1104,$A$2:$A$911*1.00001),3),"")</f>
        <v/>
      </c>
      <c r="J1104" s="22" t="str">
        <f aca="false" t="array" ref="J1104:J1104">IFERROR(SMALL(IF($D$2:$D2013=D1104,$A$2:$A$911*1.000001),4),"")</f>
        <v/>
      </c>
      <c r="K1104" s="31" t="str">
        <f aca="false">IF(A1104&lt;&gt;"", IF(COUNT(G1104:J1104)=4, SUM(G1104:J1104), "No"), "")</f>
        <v>No</v>
      </c>
      <c r="L1104" s="31" t="str">
        <f aca="false">IF(A1104&lt;&gt;"", IF(COUNT(G1104:I1104)=3, SUM(G1104:I1104), "No"), "")</f>
        <v>No</v>
      </c>
      <c r="M1104" s="31" t="str">
        <f aca="false">IF(A1104&lt;&gt;"", IF(COUNT(G1104:H1104)=2, SUM(G1104:H1104), "No"), "")</f>
        <v>No</v>
      </c>
      <c r="N1104" s="31" t="str">
        <f aca="false">Table1[[#This Row],[Club]]&amp;":"&amp;Table1[[#Headers],[Male]]</f>
        <v>:Male</v>
      </c>
    </row>
    <row r="1105" customFormat="false" ht="15" hidden="false" customHeight="false" outlineLevel="0" collapsed="false">
      <c r="A1105" s="22" t="n">
        <v>1104</v>
      </c>
      <c r="B1105" s="22" t="str">
        <f aca="false">IFERROR(VLOOKUP($A$1&amp;":"&amp;A1105,'Finish order'!C:K,6,FALSE()),"")</f>
        <v/>
      </c>
      <c r="C1105" s="22" t="str">
        <f aca="false">IFERROR(VLOOKUP(A$1&amp;":"&amp;A1105,'Finish order'!$C:$K,9,FALSE()),"")</f>
        <v/>
      </c>
      <c r="D1105" s="22" t="str">
        <f aca="false">IFERROR(VLOOKUP(A$1&amp;":"&amp;A1105,'Finish order'!$C:$K,7,FALSE()),"")</f>
        <v/>
      </c>
      <c r="E1105" s="30" t="str">
        <f aca="false">IFERROR(VLOOKUP($A$1&amp;":"&amp;A1105,'Finish order'!C:K,5,FALSE()),"")</f>
        <v/>
      </c>
      <c r="F1105" s="22" t="str">
        <f aca="false">IFERROR(VLOOKUP($A$1&amp;":"&amp;A1105,'Finish order'!C:K,4,FALSE()),"")</f>
        <v/>
      </c>
      <c r="G1105" s="22" t="str">
        <f aca="false" t="array" ref="G1105:G1105">IFERROR(SMALL(IF($D$2:$D2014=D1105,$A$2:$A$911*1.001),1),"")</f>
        <v/>
      </c>
      <c r="H1105" s="22" t="str">
        <f aca="false" t="array" ref="H1105:H1105">IFERROR(SMALL(IF($D$2:$D2014=D1105,$A$2:$A$911*1.0001),2),"")</f>
        <v/>
      </c>
      <c r="I1105" s="22" t="str">
        <f aca="false" t="array" ref="I1105:I1105">IFERROR(SMALL(IF($D$2:$D2014=D1105,$A$2:$A$911*1.00001),3),"")</f>
        <v/>
      </c>
      <c r="J1105" s="22" t="str">
        <f aca="false" t="array" ref="J1105:J1105">IFERROR(SMALL(IF($D$2:$D2014=D1105,$A$2:$A$911*1.000001),4),"")</f>
        <v/>
      </c>
      <c r="K1105" s="31" t="str">
        <f aca="false">IF(A1105&lt;&gt;"", IF(COUNT(G1105:J1105)=4, SUM(G1105:J1105), "No"), "")</f>
        <v>No</v>
      </c>
      <c r="L1105" s="31" t="str">
        <f aca="false">IF(A1105&lt;&gt;"", IF(COUNT(G1105:I1105)=3, SUM(G1105:I1105), "No"), "")</f>
        <v>No</v>
      </c>
      <c r="M1105" s="31" t="str">
        <f aca="false">IF(A1105&lt;&gt;"", IF(COUNT(G1105:H1105)=2, SUM(G1105:H1105), "No"), "")</f>
        <v>No</v>
      </c>
      <c r="N1105" s="31" t="str">
        <f aca="false">Table1[[#This Row],[Club]]&amp;":"&amp;Table1[[#Headers],[Male]]</f>
        <v>:Male</v>
      </c>
    </row>
    <row r="1106" customFormat="false" ht="15" hidden="false" customHeight="false" outlineLevel="0" collapsed="false">
      <c r="A1106" s="22" t="n">
        <v>1105</v>
      </c>
      <c r="B1106" s="22" t="str">
        <f aca="false">IFERROR(VLOOKUP($A$1&amp;":"&amp;A1106,'Finish order'!C:K,6,FALSE()),"")</f>
        <v/>
      </c>
      <c r="C1106" s="22" t="str">
        <f aca="false">IFERROR(VLOOKUP(A$1&amp;":"&amp;A1106,'Finish order'!$C:$K,9,FALSE()),"")</f>
        <v/>
      </c>
      <c r="D1106" s="22" t="str">
        <f aca="false">IFERROR(VLOOKUP(A$1&amp;":"&amp;A1106,'Finish order'!$C:$K,7,FALSE()),"")</f>
        <v/>
      </c>
      <c r="E1106" s="30" t="str">
        <f aca="false">IFERROR(VLOOKUP($A$1&amp;":"&amp;A1106,'Finish order'!C:K,5,FALSE()),"")</f>
        <v/>
      </c>
      <c r="F1106" s="22" t="str">
        <f aca="false">IFERROR(VLOOKUP($A$1&amp;":"&amp;A1106,'Finish order'!C:K,4,FALSE()),"")</f>
        <v/>
      </c>
      <c r="G1106" s="22" t="str">
        <f aca="false" t="array" ref="G1106:G1106">IFERROR(SMALL(IF($D$2:$D2015=D1106,$A$2:$A$911*1.001),1),"")</f>
        <v/>
      </c>
      <c r="H1106" s="22" t="str">
        <f aca="false" t="array" ref="H1106:H1106">IFERROR(SMALL(IF($D$2:$D2015=D1106,$A$2:$A$911*1.0001),2),"")</f>
        <v/>
      </c>
      <c r="I1106" s="22" t="str">
        <f aca="false" t="array" ref="I1106:I1106">IFERROR(SMALL(IF($D$2:$D2015=D1106,$A$2:$A$911*1.00001),3),"")</f>
        <v/>
      </c>
      <c r="J1106" s="22" t="str">
        <f aca="false" t="array" ref="J1106:J1106">IFERROR(SMALL(IF($D$2:$D2015=D1106,$A$2:$A$911*1.000001),4),"")</f>
        <v/>
      </c>
      <c r="K1106" s="31" t="str">
        <f aca="false">IF(A1106&lt;&gt;"", IF(COUNT(G1106:J1106)=4, SUM(G1106:J1106), "No"), "")</f>
        <v>No</v>
      </c>
      <c r="L1106" s="31" t="str">
        <f aca="false">IF(A1106&lt;&gt;"", IF(COUNT(G1106:I1106)=3, SUM(G1106:I1106), "No"), "")</f>
        <v>No</v>
      </c>
      <c r="M1106" s="31" t="str">
        <f aca="false">IF(A1106&lt;&gt;"", IF(COUNT(G1106:H1106)=2, SUM(G1106:H1106), "No"), "")</f>
        <v>No</v>
      </c>
      <c r="N1106" s="31" t="str">
        <f aca="false">Table1[[#This Row],[Club]]&amp;":"&amp;Table1[[#Headers],[Male]]</f>
        <v>:Male</v>
      </c>
    </row>
    <row r="1107" customFormat="false" ht="15" hidden="false" customHeight="false" outlineLevel="0" collapsed="false">
      <c r="A1107" s="22" t="n">
        <v>1106</v>
      </c>
      <c r="B1107" s="22" t="str">
        <f aca="false">IFERROR(VLOOKUP($A$1&amp;":"&amp;A1107,'Finish order'!C:K,6,FALSE()),"")</f>
        <v/>
      </c>
      <c r="C1107" s="22" t="str">
        <f aca="false">IFERROR(VLOOKUP(A$1&amp;":"&amp;A1107,'Finish order'!$C:$K,9,FALSE()),"")</f>
        <v/>
      </c>
      <c r="D1107" s="22" t="str">
        <f aca="false">IFERROR(VLOOKUP(A$1&amp;":"&amp;A1107,'Finish order'!$C:$K,7,FALSE()),"")</f>
        <v/>
      </c>
      <c r="E1107" s="30" t="str">
        <f aca="false">IFERROR(VLOOKUP($A$1&amp;":"&amp;A1107,'Finish order'!C:K,5,FALSE()),"")</f>
        <v/>
      </c>
      <c r="F1107" s="22" t="str">
        <f aca="false">IFERROR(VLOOKUP($A$1&amp;":"&amp;A1107,'Finish order'!C:K,4,FALSE()),"")</f>
        <v/>
      </c>
      <c r="G1107" s="22" t="str">
        <f aca="false" t="array" ref="G1107:G1107">IFERROR(SMALL(IF($D$2:$D2016=D1107,$A$2:$A$911*1.001),1),"")</f>
        <v/>
      </c>
      <c r="H1107" s="22" t="str">
        <f aca="false" t="array" ref="H1107:H1107">IFERROR(SMALL(IF($D$2:$D2016=D1107,$A$2:$A$911*1.0001),2),"")</f>
        <v/>
      </c>
      <c r="I1107" s="22" t="str">
        <f aca="false" t="array" ref="I1107:I1107">IFERROR(SMALL(IF($D$2:$D2016=D1107,$A$2:$A$911*1.00001),3),"")</f>
        <v/>
      </c>
      <c r="J1107" s="22" t="str">
        <f aca="false" t="array" ref="J1107:J1107">IFERROR(SMALL(IF($D$2:$D2016=D1107,$A$2:$A$911*1.000001),4),"")</f>
        <v/>
      </c>
      <c r="K1107" s="31" t="str">
        <f aca="false">IF(A1107&lt;&gt;"", IF(COUNT(G1107:J1107)=4, SUM(G1107:J1107), "No"), "")</f>
        <v>No</v>
      </c>
      <c r="L1107" s="31" t="str">
        <f aca="false">IF(A1107&lt;&gt;"", IF(COUNT(G1107:I1107)=3, SUM(G1107:I1107), "No"), "")</f>
        <v>No</v>
      </c>
      <c r="M1107" s="31" t="str">
        <f aca="false">IF(A1107&lt;&gt;"", IF(COUNT(G1107:H1107)=2, SUM(G1107:H1107), "No"), "")</f>
        <v>No</v>
      </c>
      <c r="N1107" s="31" t="str">
        <f aca="false">Table1[[#This Row],[Club]]&amp;":"&amp;Table1[[#Headers],[Male]]</f>
        <v>:Male</v>
      </c>
    </row>
    <row r="1108" customFormat="false" ht="15" hidden="false" customHeight="false" outlineLevel="0" collapsed="false">
      <c r="A1108" s="22" t="n">
        <v>1107</v>
      </c>
      <c r="B1108" s="22" t="str">
        <f aca="false">IFERROR(VLOOKUP($A$1&amp;":"&amp;A1108,'Finish order'!C:K,6,FALSE()),"")</f>
        <v/>
      </c>
      <c r="C1108" s="22" t="str">
        <f aca="false">IFERROR(VLOOKUP(A$1&amp;":"&amp;A1108,'Finish order'!$C:$K,9,FALSE()),"")</f>
        <v/>
      </c>
      <c r="D1108" s="22" t="str">
        <f aca="false">IFERROR(VLOOKUP(A$1&amp;":"&amp;A1108,'Finish order'!$C:$K,7,FALSE()),"")</f>
        <v/>
      </c>
      <c r="E1108" s="30" t="str">
        <f aca="false">IFERROR(VLOOKUP($A$1&amp;":"&amp;A1108,'Finish order'!C:K,5,FALSE()),"")</f>
        <v/>
      </c>
      <c r="F1108" s="22" t="str">
        <f aca="false">IFERROR(VLOOKUP($A$1&amp;":"&amp;A1108,'Finish order'!C:K,4,FALSE()),"")</f>
        <v/>
      </c>
      <c r="G1108" s="22" t="str">
        <f aca="false" t="array" ref="G1108:G1108">IFERROR(SMALL(IF($D$2:$D2017=D1108,$A$2:$A$911*1.001),1),"")</f>
        <v/>
      </c>
      <c r="H1108" s="22" t="str">
        <f aca="false" t="array" ref="H1108:H1108">IFERROR(SMALL(IF($D$2:$D2017=D1108,$A$2:$A$911*1.0001),2),"")</f>
        <v/>
      </c>
      <c r="I1108" s="22" t="str">
        <f aca="false" t="array" ref="I1108:I1108">IFERROR(SMALL(IF($D$2:$D2017=D1108,$A$2:$A$911*1.00001),3),"")</f>
        <v/>
      </c>
      <c r="J1108" s="22" t="str">
        <f aca="false" t="array" ref="J1108:J1108">IFERROR(SMALL(IF($D$2:$D2017=D1108,$A$2:$A$911*1.000001),4),"")</f>
        <v/>
      </c>
      <c r="K1108" s="31" t="str">
        <f aca="false">IF(A1108&lt;&gt;"", IF(COUNT(G1108:J1108)=4, SUM(G1108:J1108), "No"), "")</f>
        <v>No</v>
      </c>
      <c r="L1108" s="31" t="str">
        <f aca="false">IF(A1108&lt;&gt;"", IF(COUNT(G1108:I1108)=3, SUM(G1108:I1108), "No"), "")</f>
        <v>No</v>
      </c>
      <c r="M1108" s="31" t="str">
        <f aca="false">IF(A1108&lt;&gt;"", IF(COUNT(G1108:H1108)=2, SUM(G1108:H1108), "No"), "")</f>
        <v>No</v>
      </c>
      <c r="N1108" s="31" t="str">
        <f aca="false">Table1[[#This Row],[Club]]&amp;":"&amp;Table1[[#Headers],[Male]]</f>
        <v>:Male</v>
      </c>
    </row>
    <row r="1109" customFormat="false" ht="15" hidden="false" customHeight="false" outlineLevel="0" collapsed="false">
      <c r="A1109" s="22" t="n">
        <v>1108</v>
      </c>
      <c r="B1109" s="22" t="str">
        <f aca="false">IFERROR(VLOOKUP($A$1&amp;":"&amp;A1109,'Finish order'!C:K,6,FALSE()),"")</f>
        <v/>
      </c>
      <c r="C1109" s="22" t="str">
        <f aca="false">IFERROR(VLOOKUP(A$1&amp;":"&amp;A1109,'Finish order'!$C:$K,9,FALSE()),"")</f>
        <v/>
      </c>
      <c r="D1109" s="22" t="str">
        <f aca="false">IFERROR(VLOOKUP(A$1&amp;":"&amp;A1109,'Finish order'!$C:$K,7,FALSE()),"")</f>
        <v/>
      </c>
      <c r="E1109" s="30" t="str">
        <f aca="false">IFERROR(VLOOKUP($A$1&amp;":"&amp;A1109,'Finish order'!C:K,5,FALSE()),"")</f>
        <v/>
      </c>
      <c r="F1109" s="22" t="str">
        <f aca="false">IFERROR(VLOOKUP($A$1&amp;":"&amp;A1109,'Finish order'!C:K,4,FALSE()),"")</f>
        <v/>
      </c>
      <c r="G1109" s="22" t="str">
        <f aca="false" t="array" ref="G1109:G1109">IFERROR(SMALL(IF($D$2:$D2018=D1109,$A$2:$A$911*1.001),1),"")</f>
        <v/>
      </c>
      <c r="H1109" s="22" t="str">
        <f aca="false" t="array" ref="H1109:H1109">IFERROR(SMALL(IF($D$2:$D2018=D1109,$A$2:$A$911*1.0001),2),"")</f>
        <v/>
      </c>
      <c r="I1109" s="22" t="str">
        <f aca="false" t="array" ref="I1109:I1109">IFERROR(SMALL(IF($D$2:$D2018=D1109,$A$2:$A$911*1.00001),3),"")</f>
        <v/>
      </c>
      <c r="J1109" s="22" t="str">
        <f aca="false" t="array" ref="J1109:J1109">IFERROR(SMALL(IF($D$2:$D2018=D1109,$A$2:$A$911*1.000001),4),"")</f>
        <v/>
      </c>
      <c r="K1109" s="31" t="str">
        <f aca="false">IF(A1109&lt;&gt;"", IF(COUNT(G1109:J1109)=4, SUM(G1109:J1109), "No"), "")</f>
        <v>No</v>
      </c>
      <c r="L1109" s="31" t="str">
        <f aca="false">IF(A1109&lt;&gt;"", IF(COUNT(G1109:I1109)=3, SUM(G1109:I1109), "No"), "")</f>
        <v>No</v>
      </c>
      <c r="M1109" s="31" t="str">
        <f aca="false">IF(A1109&lt;&gt;"", IF(COUNT(G1109:H1109)=2, SUM(G1109:H1109), "No"), "")</f>
        <v>No</v>
      </c>
      <c r="N1109" s="31" t="str">
        <f aca="false">Table1[[#This Row],[Club]]&amp;":"&amp;Table1[[#Headers],[Male]]</f>
        <v>:Male</v>
      </c>
    </row>
    <row r="1110" customFormat="false" ht="15" hidden="false" customHeight="false" outlineLevel="0" collapsed="false">
      <c r="A1110" s="22" t="n">
        <v>1109</v>
      </c>
      <c r="B1110" s="22" t="str">
        <f aca="false">IFERROR(VLOOKUP($A$1&amp;":"&amp;A1110,'Finish order'!C:K,6,FALSE()),"")</f>
        <v/>
      </c>
      <c r="C1110" s="22" t="str">
        <f aca="false">IFERROR(VLOOKUP(A$1&amp;":"&amp;A1110,'Finish order'!$C:$K,9,FALSE()),"")</f>
        <v/>
      </c>
      <c r="D1110" s="22" t="str">
        <f aca="false">IFERROR(VLOOKUP(A$1&amp;":"&amp;A1110,'Finish order'!$C:$K,7,FALSE()),"")</f>
        <v/>
      </c>
      <c r="E1110" s="30" t="str">
        <f aca="false">IFERROR(VLOOKUP($A$1&amp;":"&amp;A1110,'Finish order'!C:K,5,FALSE()),"")</f>
        <v/>
      </c>
      <c r="F1110" s="22" t="str">
        <f aca="false">IFERROR(VLOOKUP($A$1&amp;":"&amp;A1110,'Finish order'!C:K,4,FALSE()),"")</f>
        <v/>
      </c>
      <c r="G1110" s="22" t="str">
        <f aca="false" t="array" ref="G1110:G1110">IFERROR(SMALL(IF($D$2:$D2019=D1110,$A$2:$A$911*1.001),1),"")</f>
        <v/>
      </c>
      <c r="H1110" s="22" t="str">
        <f aca="false" t="array" ref="H1110:H1110">IFERROR(SMALL(IF($D$2:$D2019=D1110,$A$2:$A$911*1.0001),2),"")</f>
        <v/>
      </c>
      <c r="I1110" s="22" t="str">
        <f aca="false" t="array" ref="I1110:I1110">IFERROR(SMALL(IF($D$2:$D2019=D1110,$A$2:$A$911*1.00001),3),"")</f>
        <v/>
      </c>
      <c r="J1110" s="22" t="str">
        <f aca="false" t="array" ref="J1110:J1110">IFERROR(SMALL(IF($D$2:$D2019=D1110,$A$2:$A$911*1.000001),4),"")</f>
        <v/>
      </c>
      <c r="K1110" s="31" t="str">
        <f aca="false">IF(A1110&lt;&gt;"", IF(COUNT(G1110:J1110)=4, SUM(G1110:J1110), "No"), "")</f>
        <v>No</v>
      </c>
      <c r="L1110" s="31" t="str">
        <f aca="false">IF(A1110&lt;&gt;"", IF(COUNT(G1110:I1110)=3, SUM(G1110:I1110), "No"), "")</f>
        <v>No</v>
      </c>
      <c r="M1110" s="31" t="str">
        <f aca="false">IF(A1110&lt;&gt;"", IF(COUNT(G1110:H1110)=2, SUM(G1110:H1110), "No"), "")</f>
        <v>No</v>
      </c>
      <c r="N1110" s="31" t="str">
        <f aca="false">Table1[[#This Row],[Club]]&amp;":"&amp;Table1[[#Headers],[Male]]</f>
        <v>:Male</v>
      </c>
    </row>
    <row r="1111" customFormat="false" ht="15" hidden="false" customHeight="false" outlineLevel="0" collapsed="false">
      <c r="A1111" s="22" t="n">
        <v>1110</v>
      </c>
      <c r="B1111" s="22" t="str">
        <f aca="false">IFERROR(VLOOKUP($A$1&amp;":"&amp;A1111,'Finish order'!C:K,6,FALSE()),"")</f>
        <v/>
      </c>
      <c r="C1111" s="22" t="str">
        <f aca="false">IFERROR(VLOOKUP(A$1&amp;":"&amp;A1111,'Finish order'!$C:$K,9,FALSE()),"")</f>
        <v/>
      </c>
      <c r="D1111" s="22" t="str">
        <f aca="false">IFERROR(VLOOKUP(A$1&amp;":"&amp;A1111,'Finish order'!$C:$K,7,FALSE()),"")</f>
        <v/>
      </c>
      <c r="E1111" s="30" t="str">
        <f aca="false">IFERROR(VLOOKUP($A$1&amp;":"&amp;A1111,'Finish order'!C:K,5,FALSE()),"")</f>
        <v/>
      </c>
      <c r="F1111" s="22" t="str">
        <f aca="false">IFERROR(VLOOKUP($A$1&amp;":"&amp;A1111,'Finish order'!C:K,4,FALSE()),"")</f>
        <v/>
      </c>
      <c r="G1111" s="22" t="str">
        <f aca="false" t="array" ref="G1111:G1111">IFERROR(SMALL(IF($D$2:$D2020=D1111,$A$2:$A$911*1.001),1),"")</f>
        <v/>
      </c>
      <c r="H1111" s="22" t="str">
        <f aca="false" t="array" ref="H1111:H1111">IFERROR(SMALL(IF($D$2:$D2020=D1111,$A$2:$A$911*1.0001),2),"")</f>
        <v/>
      </c>
      <c r="I1111" s="22" t="str">
        <f aca="false" t="array" ref="I1111:I1111">IFERROR(SMALL(IF($D$2:$D2020=D1111,$A$2:$A$911*1.00001),3),"")</f>
        <v/>
      </c>
      <c r="J1111" s="22" t="str">
        <f aca="false" t="array" ref="J1111:J1111">IFERROR(SMALL(IF($D$2:$D2020=D1111,$A$2:$A$911*1.000001),4),"")</f>
        <v/>
      </c>
      <c r="K1111" s="31" t="str">
        <f aca="false">IF(A1111&lt;&gt;"", IF(COUNT(G1111:J1111)=4, SUM(G1111:J1111), "No"), "")</f>
        <v>No</v>
      </c>
      <c r="L1111" s="31" t="str">
        <f aca="false">IF(A1111&lt;&gt;"", IF(COUNT(G1111:I1111)=3, SUM(G1111:I1111), "No"), "")</f>
        <v>No</v>
      </c>
      <c r="M1111" s="31" t="str">
        <f aca="false">IF(A1111&lt;&gt;"", IF(COUNT(G1111:H1111)=2, SUM(G1111:H1111), "No"), "")</f>
        <v>No</v>
      </c>
      <c r="N1111" s="31" t="str">
        <f aca="false">Table1[[#This Row],[Club]]&amp;":"&amp;Table1[[#Headers],[Male]]</f>
        <v>:Male</v>
      </c>
    </row>
    <row r="1112" customFormat="false" ht="15" hidden="false" customHeight="false" outlineLevel="0" collapsed="false">
      <c r="A1112" s="22" t="n">
        <v>1111</v>
      </c>
      <c r="B1112" s="22" t="str">
        <f aca="false">IFERROR(VLOOKUP($A$1&amp;":"&amp;A1112,'Finish order'!C:K,6,FALSE()),"")</f>
        <v/>
      </c>
      <c r="C1112" s="22" t="str">
        <f aca="false">IFERROR(VLOOKUP(A$1&amp;":"&amp;A1112,'Finish order'!$C:$K,9,FALSE()),"")</f>
        <v/>
      </c>
      <c r="D1112" s="22" t="str">
        <f aca="false">IFERROR(VLOOKUP(A$1&amp;":"&amp;A1112,'Finish order'!$C:$K,7,FALSE()),"")</f>
        <v/>
      </c>
      <c r="E1112" s="30" t="str">
        <f aca="false">IFERROR(VLOOKUP($A$1&amp;":"&amp;A1112,'Finish order'!C:K,5,FALSE()),"")</f>
        <v/>
      </c>
      <c r="F1112" s="22" t="str">
        <f aca="false">IFERROR(VLOOKUP($A$1&amp;":"&amp;A1112,'Finish order'!C:K,4,FALSE()),"")</f>
        <v/>
      </c>
      <c r="G1112" s="22" t="str">
        <f aca="false" t="array" ref="G1112:G1112">IFERROR(SMALL(IF($D$2:$D2021=D1112,$A$2:$A$911*1.001),1),"")</f>
        <v/>
      </c>
      <c r="H1112" s="22" t="str">
        <f aca="false" t="array" ref="H1112:H1112">IFERROR(SMALL(IF($D$2:$D2021=D1112,$A$2:$A$911*1.0001),2),"")</f>
        <v/>
      </c>
      <c r="I1112" s="22" t="str">
        <f aca="false" t="array" ref="I1112:I1112">IFERROR(SMALL(IF($D$2:$D2021=D1112,$A$2:$A$911*1.00001),3),"")</f>
        <v/>
      </c>
      <c r="J1112" s="22" t="str">
        <f aca="false" t="array" ref="J1112:J1112">IFERROR(SMALL(IF($D$2:$D2021=D1112,$A$2:$A$911*1.000001),4),"")</f>
        <v/>
      </c>
      <c r="K1112" s="31" t="str">
        <f aca="false">IF(A1112&lt;&gt;"", IF(COUNT(G1112:J1112)=4, SUM(G1112:J1112), "No"), "")</f>
        <v>No</v>
      </c>
      <c r="L1112" s="31" t="str">
        <f aca="false">IF(A1112&lt;&gt;"", IF(COUNT(G1112:I1112)=3, SUM(G1112:I1112), "No"), "")</f>
        <v>No</v>
      </c>
      <c r="M1112" s="31" t="str">
        <f aca="false">IF(A1112&lt;&gt;"", IF(COUNT(G1112:H1112)=2, SUM(G1112:H1112), "No"), "")</f>
        <v>No</v>
      </c>
      <c r="N1112" s="31" t="str">
        <f aca="false">Table1[[#This Row],[Club]]&amp;":"&amp;Table1[[#Headers],[Male]]</f>
        <v>:Male</v>
      </c>
    </row>
    <row r="1113" customFormat="false" ht="15" hidden="false" customHeight="false" outlineLevel="0" collapsed="false">
      <c r="A1113" s="22" t="n">
        <v>1112</v>
      </c>
      <c r="B1113" s="22" t="str">
        <f aca="false">IFERROR(VLOOKUP($A$1&amp;":"&amp;A1113,'Finish order'!C:K,6,FALSE()),"")</f>
        <v/>
      </c>
      <c r="C1113" s="22" t="str">
        <f aca="false">IFERROR(VLOOKUP(A$1&amp;":"&amp;A1113,'Finish order'!$C:$K,9,FALSE()),"")</f>
        <v/>
      </c>
      <c r="D1113" s="22" t="str">
        <f aca="false">IFERROR(VLOOKUP(A$1&amp;":"&amp;A1113,'Finish order'!$C:$K,7,FALSE()),"")</f>
        <v/>
      </c>
      <c r="E1113" s="30" t="str">
        <f aca="false">IFERROR(VLOOKUP($A$1&amp;":"&amp;A1113,'Finish order'!C:K,5,FALSE()),"")</f>
        <v/>
      </c>
      <c r="F1113" s="22" t="str">
        <f aca="false">IFERROR(VLOOKUP($A$1&amp;":"&amp;A1113,'Finish order'!C:K,4,FALSE()),"")</f>
        <v/>
      </c>
      <c r="G1113" s="22" t="str">
        <f aca="false" t="array" ref="G1113:G1113">IFERROR(SMALL(IF($D$2:$D2022=D1113,$A$2:$A$911*1.001),1),"")</f>
        <v/>
      </c>
      <c r="H1113" s="22" t="str">
        <f aca="false" t="array" ref="H1113:H1113">IFERROR(SMALL(IF($D$2:$D2022=D1113,$A$2:$A$911*1.0001),2),"")</f>
        <v/>
      </c>
      <c r="I1113" s="22" t="str">
        <f aca="false" t="array" ref="I1113:I1113">IFERROR(SMALL(IF($D$2:$D2022=D1113,$A$2:$A$911*1.00001),3),"")</f>
        <v/>
      </c>
      <c r="J1113" s="22" t="str">
        <f aca="false" t="array" ref="J1113:J1113">IFERROR(SMALL(IF($D$2:$D2022=D1113,$A$2:$A$911*1.000001),4),"")</f>
        <v/>
      </c>
      <c r="K1113" s="31" t="str">
        <f aca="false">IF(A1113&lt;&gt;"", IF(COUNT(G1113:J1113)=4, SUM(G1113:J1113), "No"), "")</f>
        <v>No</v>
      </c>
      <c r="L1113" s="31" t="str">
        <f aca="false">IF(A1113&lt;&gt;"", IF(COUNT(G1113:I1113)=3, SUM(G1113:I1113), "No"), "")</f>
        <v>No</v>
      </c>
      <c r="M1113" s="31" t="str">
        <f aca="false">IF(A1113&lt;&gt;"", IF(COUNT(G1113:H1113)=2, SUM(G1113:H1113), "No"), "")</f>
        <v>No</v>
      </c>
      <c r="N1113" s="31" t="str">
        <f aca="false">Table1[[#This Row],[Club]]&amp;":"&amp;Table1[[#Headers],[Male]]</f>
        <v>:Male</v>
      </c>
    </row>
    <row r="1114" customFormat="false" ht="15" hidden="false" customHeight="false" outlineLevel="0" collapsed="false">
      <c r="A1114" s="22" t="n">
        <v>1113</v>
      </c>
      <c r="B1114" s="22" t="str">
        <f aca="false">IFERROR(VLOOKUP($A$1&amp;":"&amp;A1114,'Finish order'!C:K,6,FALSE()),"")</f>
        <v/>
      </c>
      <c r="C1114" s="22" t="str">
        <f aca="false">IFERROR(VLOOKUP(A$1&amp;":"&amp;A1114,'Finish order'!$C:$K,9,FALSE()),"")</f>
        <v/>
      </c>
      <c r="D1114" s="22" t="str">
        <f aca="false">IFERROR(VLOOKUP(A$1&amp;":"&amp;A1114,'Finish order'!$C:$K,7,FALSE()),"")</f>
        <v/>
      </c>
      <c r="E1114" s="30" t="str">
        <f aca="false">IFERROR(VLOOKUP($A$1&amp;":"&amp;A1114,'Finish order'!C:K,5,FALSE()),"")</f>
        <v/>
      </c>
      <c r="F1114" s="22" t="str">
        <f aca="false">IFERROR(VLOOKUP($A$1&amp;":"&amp;A1114,'Finish order'!C:K,4,FALSE()),"")</f>
        <v/>
      </c>
      <c r="G1114" s="22" t="str">
        <f aca="false" t="array" ref="G1114:G1114">IFERROR(SMALL(IF($D$2:$D2023=D1114,$A$2:$A$911*1.001),1),"")</f>
        <v/>
      </c>
      <c r="H1114" s="22" t="str">
        <f aca="false" t="array" ref="H1114:H1114">IFERROR(SMALL(IF($D$2:$D2023=D1114,$A$2:$A$911*1.0001),2),"")</f>
        <v/>
      </c>
      <c r="I1114" s="22" t="str">
        <f aca="false" t="array" ref="I1114:I1114">IFERROR(SMALL(IF($D$2:$D2023=D1114,$A$2:$A$911*1.00001),3),"")</f>
        <v/>
      </c>
      <c r="J1114" s="22" t="str">
        <f aca="false" t="array" ref="J1114:J1114">IFERROR(SMALL(IF($D$2:$D2023=D1114,$A$2:$A$911*1.000001),4),"")</f>
        <v/>
      </c>
      <c r="K1114" s="31" t="str">
        <f aca="false">IF(A1114&lt;&gt;"", IF(COUNT(G1114:J1114)=4, SUM(G1114:J1114), "No"), "")</f>
        <v>No</v>
      </c>
      <c r="L1114" s="31" t="str">
        <f aca="false">IF(A1114&lt;&gt;"", IF(COUNT(G1114:I1114)=3, SUM(G1114:I1114), "No"), "")</f>
        <v>No</v>
      </c>
      <c r="M1114" s="31" t="str">
        <f aca="false">IF(A1114&lt;&gt;"", IF(COUNT(G1114:H1114)=2, SUM(G1114:H1114), "No"), "")</f>
        <v>No</v>
      </c>
      <c r="N1114" s="31" t="str">
        <f aca="false">Table1[[#This Row],[Club]]&amp;":"&amp;Table1[[#Headers],[Male]]</f>
        <v>:Male</v>
      </c>
    </row>
    <row r="1115" customFormat="false" ht="15" hidden="false" customHeight="false" outlineLevel="0" collapsed="false">
      <c r="A1115" s="22" t="n">
        <v>1114</v>
      </c>
      <c r="B1115" s="22" t="str">
        <f aca="false">IFERROR(VLOOKUP($A$1&amp;":"&amp;A1115,'Finish order'!C:K,6,FALSE()),"")</f>
        <v/>
      </c>
      <c r="C1115" s="22" t="str">
        <f aca="false">IFERROR(VLOOKUP(A$1&amp;":"&amp;A1115,'Finish order'!$C:$K,9,FALSE()),"")</f>
        <v/>
      </c>
      <c r="D1115" s="22" t="str">
        <f aca="false">IFERROR(VLOOKUP(A$1&amp;":"&amp;A1115,'Finish order'!$C:$K,7,FALSE()),"")</f>
        <v/>
      </c>
      <c r="E1115" s="30" t="str">
        <f aca="false">IFERROR(VLOOKUP($A$1&amp;":"&amp;A1115,'Finish order'!C:K,5,FALSE()),"")</f>
        <v/>
      </c>
      <c r="F1115" s="22" t="str">
        <f aca="false">IFERROR(VLOOKUP($A$1&amp;":"&amp;A1115,'Finish order'!C:K,4,FALSE()),"")</f>
        <v/>
      </c>
      <c r="G1115" s="22" t="str">
        <f aca="false" t="array" ref="G1115:G1115">IFERROR(SMALL(IF($D$2:$D2024=D1115,$A$2:$A$911*1.001),1),"")</f>
        <v/>
      </c>
      <c r="H1115" s="22" t="str">
        <f aca="false" t="array" ref="H1115:H1115">IFERROR(SMALL(IF($D$2:$D2024=D1115,$A$2:$A$911*1.0001),2),"")</f>
        <v/>
      </c>
      <c r="I1115" s="22" t="str">
        <f aca="false" t="array" ref="I1115:I1115">IFERROR(SMALL(IF($D$2:$D2024=D1115,$A$2:$A$911*1.00001),3),"")</f>
        <v/>
      </c>
      <c r="J1115" s="22" t="str">
        <f aca="false" t="array" ref="J1115:J1115">IFERROR(SMALL(IF($D$2:$D2024=D1115,$A$2:$A$911*1.000001),4),"")</f>
        <v/>
      </c>
      <c r="K1115" s="31" t="str">
        <f aca="false">IF(A1115&lt;&gt;"", IF(COUNT(G1115:J1115)=4, SUM(G1115:J1115), "No"), "")</f>
        <v>No</v>
      </c>
      <c r="L1115" s="31" t="str">
        <f aca="false">IF(A1115&lt;&gt;"", IF(COUNT(G1115:I1115)=3, SUM(G1115:I1115), "No"), "")</f>
        <v>No</v>
      </c>
      <c r="M1115" s="31" t="str">
        <f aca="false">IF(A1115&lt;&gt;"", IF(COUNT(G1115:H1115)=2, SUM(G1115:H1115), "No"), "")</f>
        <v>No</v>
      </c>
      <c r="N1115" s="31" t="str">
        <f aca="false">Table1[[#This Row],[Club]]&amp;":"&amp;Table1[[#Headers],[Male]]</f>
        <v>:Male</v>
      </c>
    </row>
    <row r="1116" customFormat="false" ht="15" hidden="false" customHeight="false" outlineLevel="0" collapsed="false">
      <c r="A1116" s="22" t="n">
        <v>1115</v>
      </c>
      <c r="B1116" s="22" t="str">
        <f aca="false">IFERROR(VLOOKUP($A$1&amp;":"&amp;A1116,'Finish order'!C:K,6,FALSE()),"")</f>
        <v/>
      </c>
      <c r="C1116" s="22" t="str">
        <f aca="false">IFERROR(VLOOKUP(A$1&amp;":"&amp;A1116,'Finish order'!$C:$K,9,FALSE()),"")</f>
        <v/>
      </c>
      <c r="D1116" s="22" t="str">
        <f aca="false">IFERROR(VLOOKUP(A$1&amp;":"&amp;A1116,'Finish order'!$C:$K,7,FALSE()),"")</f>
        <v/>
      </c>
      <c r="E1116" s="30" t="str">
        <f aca="false">IFERROR(VLOOKUP($A$1&amp;":"&amp;A1116,'Finish order'!C:K,5,FALSE()),"")</f>
        <v/>
      </c>
      <c r="F1116" s="22" t="str">
        <f aca="false">IFERROR(VLOOKUP($A$1&amp;":"&amp;A1116,'Finish order'!C:K,4,FALSE()),"")</f>
        <v/>
      </c>
      <c r="G1116" s="22" t="str">
        <f aca="false" t="array" ref="G1116:G1116">IFERROR(SMALL(IF($D$2:$D2025=D1116,$A$2:$A$911*1.001),1),"")</f>
        <v/>
      </c>
      <c r="H1116" s="22" t="str">
        <f aca="false" t="array" ref="H1116:H1116">IFERROR(SMALL(IF($D$2:$D2025=D1116,$A$2:$A$911*1.0001),2),"")</f>
        <v/>
      </c>
      <c r="I1116" s="22" t="str">
        <f aca="false" t="array" ref="I1116:I1116">IFERROR(SMALL(IF($D$2:$D2025=D1116,$A$2:$A$911*1.00001),3),"")</f>
        <v/>
      </c>
      <c r="J1116" s="22" t="str">
        <f aca="false" t="array" ref="J1116:J1116">IFERROR(SMALL(IF($D$2:$D2025=D1116,$A$2:$A$911*1.000001),4),"")</f>
        <v/>
      </c>
      <c r="K1116" s="31" t="str">
        <f aca="false">IF(A1116&lt;&gt;"", IF(COUNT(G1116:J1116)=4, SUM(G1116:J1116), "No"), "")</f>
        <v>No</v>
      </c>
      <c r="L1116" s="31" t="str">
        <f aca="false">IF(A1116&lt;&gt;"", IF(COUNT(G1116:I1116)=3, SUM(G1116:I1116), "No"), "")</f>
        <v>No</v>
      </c>
      <c r="M1116" s="31" t="str">
        <f aca="false">IF(A1116&lt;&gt;"", IF(COUNT(G1116:H1116)=2, SUM(G1116:H1116), "No"), "")</f>
        <v>No</v>
      </c>
      <c r="N1116" s="31" t="str">
        <f aca="false">Table1[[#This Row],[Club]]&amp;":"&amp;Table1[[#Headers],[Male]]</f>
        <v>:Male</v>
      </c>
    </row>
    <row r="1117" customFormat="false" ht="15" hidden="false" customHeight="false" outlineLevel="0" collapsed="false">
      <c r="A1117" s="22" t="n">
        <v>1116</v>
      </c>
      <c r="B1117" s="22" t="str">
        <f aca="false">IFERROR(VLOOKUP($A$1&amp;":"&amp;A1117,'Finish order'!C:K,6,FALSE()),"")</f>
        <v/>
      </c>
      <c r="C1117" s="22" t="str">
        <f aca="false">IFERROR(VLOOKUP(A$1&amp;":"&amp;A1117,'Finish order'!$C:$K,9,FALSE()),"")</f>
        <v/>
      </c>
      <c r="D1117" s="22" t="str">
        <f aca="false">IFERROR(VLOOKUP(A$1&amp;":"&amp;A1117,'Finish order'!$C:$K,7,FALSE()),"")</f>
        <v/>
      </c>
      <c r="E1117" s="30" t="str">
        <f aca="false">IFERROR(VLOOKUP($A$1&amp;":"&amp;A1117,'Finish order'!C:K,5,FALSE()),"")</f>
        <v/>
      </c>
      <c r="F1117" s="22" t="str">
        <f aca="false">IFERROR(VLOOKUP($A$1&amp;":"&amp;A1117,'Finish order'!C:K,4,FALSE()),"")</f>
        <v/>
      </c>
      <c r="G1117" s="22" t="str">
        <f aca="false" t="array" ref="G1117:G1117">IFERROR(SMALL(IF($D$2:$D2026=D1117,$A$2:$A$911*1.001),1),"")</f>
        <v/>
      </c>
      <c r="H1117" s="22" t="str">
        <f aca="false" t="array" ref="H1117:H1117">IFERROR(SMALL(IF($D$2:$D2026=D1117,$A$2:$A$911*1.0001),2),"")</f>
        <v/>
      </c>
      <c r="I1117" s="22" t="str">
        <f aca="false" t="array" ref="I1117:I1117">IFERROR(SMALL(IF($D$2:$D2026=D1117,$A$2:$A$911*1.00001),3),"")</f>
        <v/>
      </c>
      <c r="J1117" s="22" t="str">
        <f aca="false" t="array" ref="J1117:J1117">IFERROR(SMALL(IF($D$2:$D2026=D1117,$A$2:$A$911*1.000001),4),"")</f>
        <v/>
      </c>
      <c r="K1117" s="31" t="str">
        <f aca="false">IF(A1117&lt;&gt;"", IF(COUNT(G1117:J1117)=4, SUM(G1117:J1117), "No"), "")</f>
        <v>No</v>
      </c>
      <c r="L1117" s="31" t="str">
        <f aca="false">IF(A1117&lt;&gt;"", IF(COUNT(G1117:I1117)=3, SUM(G1117:I1117), "No"), "")</f>
        <v>No</v>
      </c>
      <c r="M1117" s="31" t="str">
        <f aca="false">IF(A1117&lt;&gt;"", IF(COUNT(G1117:H1117)=2, SUM(G1117:H1117), "No"), "")</f>
        <v>No</v>
      </c>
      <c r="N1117" s="31" t="str">
        <f aca="false">Table1[[#This Row],[Club]]&amp;":"&amp;Table1[[#Headers],[Male]]</f>
        <v>:Male</v>
      </c>
    </row>
    <row r="1118" customFormat="false" ht="15" hidden="false" customHeight="false" outlineLevel="0" collapsed="false">
      <c r="A1118" s="22" t="n">
        <v>1117</v>
      </c>
      <c r="B1118" s="22" t="str">
        <f aca="false">IFERROR(VLOOKUP($A$1&amp;":"&amp;A1118,'Finish order'!C:K,6,FALSE()),"")</f>
        <v/>
      </c>
      <c r="C1118" s="22" t="str">
        <f aca="false">IFERROR(VLOOKUP(A$1&amp;":"&amp;A1118,'Finish order'!$C:$K,9,FALSE()),"")</f>
        <v/>
      </c>
      <c r="D1118" s="22" t="str">
        <f aca="false">IFERROR(VLOOKUP(A$1&amp;":"&amp;A1118,'Finish order'!$C:$K,7,FALSE()),"")</f>
        <v/>
      </c>
      <c r="E1118" s="30" t="str">
        <f aca="false">IFERROR(VLOOKUP($A$1&amp;":"&amp;A1118,'Finish order'!C:K,5,FALSE()),"")</f>
        <v/>
      </c>
      <c r="F1118" s="22" t="str">
        <f aca="false">IFERROR(VLOOKUP($A$1&amp;":"&amp;A1118,'Finish order'!C:K,4,FALSE()),"")</f>
        <v/>
      </c>
      <c r="G1118" s="22" t="str">
        <f aca="false" t="array" ref="G1118:G1118">IFERROR(SMALL(IF($D$2:$D2027=D1118,$A$2:$A$911*1.001),1),"")</f>
        <v/>
      </c>
      <c r="H1118" s="22" t="str">
        <f aca="false" t="array" ref="H1118:H1118">IFERROR(SMALL(IF($D$2:$D2027=D1118,$A$2:$A$911*1.0001),2),"")</f>
        <v/>
      </c>
      <c r="I1118" s="22" t="str">
        <f aca="false" t="array" ref="I1118:I1118">IFERROR(SMALL(IF($D$2:$D2027=D1118,$A$2:$A$911*1.00001),3),"")</f>
        <v/>
      </c>
      <c r="J1118" s="22" t="str">
        <f aca="false" t="array" ref="J1118:J1118">IFERROR(SMALL(IF($D$2:$D2027=D1118,$A$2:$A$911*1.000001),4),"")</f>
        <v/>
      </c>
      <c r="K1118" s="31" t="str">
        <f aca="false">IF(A1118&lt;&gt;"", IF(COUNT(G1118:J1118)=4, SUM(G1118:J1118), "No"), "")</f>
        <v>No</v>
      </c>
      <c r="L1118" s="31" t="str">
        <f aca="false">IF(A1118&lt;&gt;"", IF(COUNT(G1118:I1118)=3, SUM(G1118:I1118), "No"), "")</f>
        <v>No</v>
      </c>
      <c r="M1118" s="31" t="str">
        <f aca="false">IF(A1118&lt;&gt;"", IF(COUNT(G1118:H1118)=2, SUM(G1118:H1118), "No"), "")</f>
        <v>No</v>
      </c>
      <c r="N1118" s="31" t="str">
        <f aca="false">Table1[[#This Row],[Club]]&amp;":"&amp;Table1[[#Headers],[Male]]</f>
        <v>:Male</v>
      </c>
    </row>
    <row r="1119" customFormat="false" ht="15" hidden="false" customHeight="false" outlineLevel="0" collapsed="false">
      <c r="A1119" s="22" t="n">
        <v>1118</v>
      </c>
      <c r="B1119" s="22" t="str">
        <f aca="false">IFERROR(VLOOKUP($A$1&amp;":"&amp;A1119,'Finish order'!C:K,6,FALSE()),"")</f>
        <v/>
      </c>
      <c r="C1119" s="22" t="str">
        <f aca="false">IFERROR(VLOOKUP(A$1&amp;":"&amp;A1119,'Finish order'!$C:$K,9,FALSE()),"")</f>
        <v/>
      </c>
      <c r="D1119" s="22" t="str">
        <f aca="false">IFERROR(VLOOKUP(A$1&amp;":"&amp;A1119,'Finish order'!$C:$K,7,FALSE()),"")</f>
        <v/>
      </c>
      <c r="E1119" s="30" t="str">
        <f aca="false">IFERROR(VLOOKUP($A$1&amp;":"&amp;A1119,'Finish order'!C:K,5,FALSE()),"")</f>
        <v/>
      </c>
      <c r="F1119" s="22" t="str">
        <f aca="false">IFERROR(VLOOKUP($A$1&amp;":"&amp;A1119,'Finish order'!C:K,4,FALSE()),"")</f>
        <v/>
      </c>
      <c r="G1119" s="22" t="str">
        <f aca="false" t="array" ref="G1119:G1119">IFERROR(SMALL(IF($D$2:$D2028=D1119,$A$2:$A$911*1.001),1),"")</f>
        <v/>
      </c>
      <c r="H1119" s="22" t="str">
        <f aca="false" t="array" ref="H1119:H1119">IFERROR(SMALL(IF($D$2:$D2028=D1119,$A$2:$A$911*1.0001),2),"")</f>
        <v/>
      </c>
      <c r="I1119" s="22" t="str">
        <f aca="false" t="array" ref="I1119:I1119">IFERROR(SMALL(IF($D$2:$D2028=D1119,$A$2:$A$911*1.00001),3),"")</f>
        <v/>
      </c>
      <c r="J1119" s="22" t="str">
        <f aca="false" t="array" ref="J1119:J1119">IFERROR(SMALL(IF($D$2:$D2028=D1119,$A$2:$A$911*1.000001),4),"")</f>
        <v/>
      </c>
      <c r="K1119" s="31" t="str">
        <f aca="false">IF(A1119&lt;&gt;"", IF(COUNT(G1119:J1119)=4, SUM(G1119:J1119), "No"), "")</f>
        <v>No</v>
      </c>
      <c r="L1119" s="31" t="str">
        <f aca="false">IF(A1119&lt;&gt;"", IF(COUNT(G1119:I1119)=3, SUM(G1119:I1119), "No"), "")</f>
        <v>No</v>
      </c>
      <c r="M1119" s="31" t="str">
        <f aca="false">IF(A1119&lt;&gt;"", IF(COUNT(G1119:H1119)=2, SUM(G1119:H1119), "No"), "")</f>
        <v>No</v>
      </c>
      <c r="N1119" s="31" t="str">
        <f aca="false">Table1[[#This Row],[Club]]&amp;":"&amp;Table1[[#Headers],[Male]]</f>
        <v>:Male</v>
      </c>
    </row>
    <row r="1120" customFormat="false" ht="15" hidden="false" customHeight="false" outlineLevel="0" collapsed="false">
      <c r="A1120" s="22" t="n">
        <v>1119</v>
      </c>
      <c r="B1120" s="22" t="str">
        <f aca="false">IFERROR(VLOOKUP($A$1&amp;":"&amp;A1120,'Finish order'!C:K,6,FALSE()),"")</f>
        <v/>
      </c>
      <c r="C1120" s="22" t="str">
        <f aca="false">IFERROR(VLOOKUP(A$1&amp;":"&amp;A1120,'Finish order'!$C:$K,9,FALSE()),"")</f>
        <v/>
      </c>
      <c r="D1120" s="22" t="str">
        <f aca="false">IFERROR(VLOOKUP(A$1&amp;":"&amp;A1120,'Finish order'!$C:$K,7,FALSE()),"")</f>
        <v/>
      </c>
      <c r="E1120" s="30" t="str">
        <f aca="false">IFERROR(VLOOKUP($A$1&amp;":"&amp;A1120,'Finish order'!C:K,5,FALSE()),"")</f>
        <v/>
      </c>
      <c r="F1120" s="22" t="str">
        <f aca="false">IFERROR(VLOOKUP($A$1&amp;":"&amp;A1120,'Finish order'!C:K,4,FALSE()),"")</f>
        <v/>
      </c>
      <c r="G1120" s="22" t="str">
        <f aca="false" t="array" ref="G1120:G1120">IFERROR(SMALL(IF($D$2:$D2029=D1120,$A$2:$A$911*1.001),1),"")</f>
        <v/>
      </c>
      <c r="H1120" s="22" t="str">
        <f aca="false" t="array" ref="H1120:H1120">IFERROR(SMALL(IF($D$2:$D2029=D1120,$A$2:$A$911*1.0001),2),"")</f>
        <v/>
      </c>
      <c r="I1120" s="22" t="str">
        <f aca="false" t="array" ref="I1120:I1120">IFERROR(SMALL(IF($D$2:$D2029=D1120,$A$2:$A$911*1.00001),3),"")</f>
        <v/>
      </c>
      <c r="J1120" s="22" t="str">
        <f aca="false" t="array" ref="J1120:J1120">IFERROR(SMALL(IF($D$2:$D2029=D1120,$A$2:$A$911*1.000001),4),"")</f>
        <v/>
      </c>
      <c r="K1120" s="31" t="str">
        <f aca="false">IF(A1120&lt;&gt;"", IF(COUNT(G1120:J1120)=4, SUM(G1120:J1120), "No"), "")</f>
        <v>No</v>
      </c>
      <c r="L1120" s="31" t="str">
        <f aca="false">IF(A1120&lt;&gt;"", IF(COUNT(G1120:I1120)=3, SUM(G1120:I1120), "No"), "")</f>
        <v>No</v>
      </c>
      <c r="M1120" s="31" t="str">
        <f aca="false">IF(A1120&lt;&gt;"", IF(COUNT(G1120:H1120)=2, SUM(G1120:H1120), "No"), "")</f>
        <v>No</v>
      </c>
      <c r="N1120" s="31" t="str">
        <f aca="false">Table1[[#This Row],[Club]]&amp;":"&amp;Table1[[#Headers],[Male]]</f>
        <v>:Male</v>
      </c>
    </row>
    <row r="1121" customFormat="false" ht="15" hidden="false" customHeight="false" outlineLevel="0" collapsed="false">
      <c r="A1121" s="22" t="n">
        <v>1120</v>
      </c>
      <c r="B1121" s="22" t="str">
        <f aca="false">IFERROR(VLOOKUP($A$1&amp;":"&amp;A1121,'Finish order'!C:K,6,FALSE()),"")</f>
        <v/>
      </c>
      <c r="C1121" s="22" t="str">
        <f aca="false">IFERROR(VLOOKUP(A$1&amp;":"&amp;A1121,'Finish order'!$C:$K,9,FALSE()),"")</f>
        <v/>
      </c>
      <c r="D1121" s="22" t="str">
        <f aca="false">IFERROR(VLOOKUP(A$1&amp;":"&amp;A1121,'Finish order'!$C:$K,7,FALSE()),"")</f>
        <v/>
      </c>
      <c r="E1121" s="30" t="str">
        <f aca="false">IFERROR(VLOOKUP($A$1&amp;":"&amp;A1121,'Finish order'!C:K,5,FALSE()),"")</f>
        <v/>
      </c>
      <c r="F1121" s="22" t="str">
        <f aca="false">IFERROR(VLOOKUP($A$1&amp;":"&amp;A1121,'Finish order'!C:K,4,FALSE()),"")</f>
        <v/>
      </c>
      <c r="G1121" s="22" t="str">
        <f aca="false" t="array" ref="G1121:G1121">IFERROR(SMALL(IF($D$2:$D2030=D1121,$A$2:$A$911*1.001),1),"")</f>
        <v/>
      </c>
      <c r="H1121" s="22" t="str">
        <f aca="false" t="array" ref="H1121:H1121">IFERROR(SMALL(IF($D$2:$D2030=D1121,$A$2:$A$911*1.0001),2),"")</f>
        <v/>
      </c>
      <c r="I1121" s="22" t="str">
        <f aca="false" t="array" ref="I1121:I1121">IFERROR(SMALL(IF($D$2:$D2030=D1121,$A$2:$A$911*1.00001),3),"")</f>
        <v/>
      </c>
      <c r="J1121" s="22" t="str">
        <f aca="false" t="array" ref="J1121:J1121">IFERROR(SMALL(IF($D$2:$D2030=D1121,$A$2:$A$911*1.000001),4),"")</f>
        <v/>
      </c>
      <c r="K1121" s="31" t="str">
        <f aca="false">IF(A1121&lt;&gt;"", IF(COUNT(G1121:J1121)=4, SUM(G1121:J1121), "No"), "")</f>
        <v>No</v>
      </c>
      <c r="L1121" s="31" t="str">
        <f aca="false">IF(A1121&lt;&gt;"", IF(COUNT(G1121:I1121)=3, SUM(G1121:I1121), "No"), "")</f>
        <v>No</v>
      </c>
      <c r="M1121" s="31" t="str">
        <f aca="false">IF(A1121&lt;&gt;"", IF(COUNT(G1121:H1121)=2, SUM(G1121:H1121), "No"), "")</f>
        <v>No</v>
      </c>
      <c r="N1121" s="31" t="str">
        <f aca="false">Table1[[#This Row],[Club]]&amp;":"&amp;Table1[[#Headers],[Male]]</f>
        <v>:Male</v>
      </c>
    </row>
    <row r="1122" customFormat="false" ht="15" hidden="false" customHeight="false" outlineLevel="0" collapsed="false">
      <c r="A1122" s="22" t="n">
        <v>1121</v>
      </c>
      <c r="B1122" s="22" t="str">
        <f aca="false">IFERROR(VLOOKUP($A$1&amp;":"&amp;A1122,'Finish order'!C:K,6,FALSE()),"")</f>
        <v/>
      </c>
      <c r="C1122" s="22" t="str">
        <f aca="false">IFERROR(VLOOKUP(A$1&amp;":"&amp;A1122,'Finish order'!$C:$K,9,FALSE()),"")</f>
        <v/>
      </c>
      <c r="D1122" s="22" t="str">
        <f aca="false">IFERROR(VLOOKUP(A$1&amp;":"&amp;A1122,'Finish order'!$C:$K,7,FALSE()),"")</f>
        <v/>
      </c>
      <c r="E1122" s="30" t="str">
        <f aca="false">IFERROR(VLOOKUP($A$1&amp;":"&amp;A1122,'Finish order'!C:K,5,FALSE()),"")</f>
        <v/>
      </c>
      <c r="F1122" s="22" t="str">
        <f aca="false">IFERROR(VLOOKUP($A$1&amp;":"&amp;A1122,'Finish order'!C:K,4,FALSE()),"")</f>
        <v/>
      </c>
      <c r="G1122" s="22" t="str">
        <f aca="false" t="array" ref="G1122:G1122">IFERROR(SMALL(IF($D$2:$D2031=D1122,$A$2:$A$911*1.001),1),"")</f>
        <v/>
      </c>
      <c r="H1122" s="22" t="str">
        <f aca="false" t="array" ref="H1122:H1122">IFERROR(SMALL(IF($D$2:$D2031=D1122,$A$2:$A$911*1.0001),2),"")</f>
        <v/>
      </c>
      <c r="I1122" s="22" t="str">
        <f aca="false" t="array" ref="I1122:I1122">IFERROR(SMALL(IF($D$2:$D2031=D1122,$A$2:$A$911*1.00001),3),"")</f>
        <v/>
      </c>
      <c r="J1122" s="22" t="str">
        <f aca="false" t="array" ref="J1122:J1122">IFERROR(SMALL(IF($D$2:$D2031=D1122,$A$2:$A$911*1.000001),4),"")</f>
        <v/>
      </c>
      <c r="K1122" s="31" t="str">
        <f aca="false">IF(A1122&lt;&gt;"", IF(COUNT(G1122:J1122)=4, SUM(G1122:J1122), "No"), "")</f>
        <v>No</v>
      </c>
      <c r="L1122" s="31" t="str">
        <f aca="false">IF(A1122&lt;&gt;"", IF(COUNT(G1122:I1122)=3, SUM(G1122:I1122), "No"), "")</f>
        <v>No</v>
      </c>
      <c r="M1122" s="31" t="str">
        <f aca="false">IF(A1122&lt;&gt;"", IF(COUNT(G1122:H1122)=2, SUM(G1122:H1122), "No"), "")</f>
        <v>No</v>
      </c>
      <c r="N1122" s="31" t="str">
        <f aca="false">Table1[[#This Row],[Club]]&amp;":"&amp;Table1[[#Headers],[Male]]</f>
        <v>:Male</v>
      </c>
    </row>
    <row r="1123" customFormat="false" ht="15" hidden="false" customHeight="false" outlineLevel="0" collapsed="false">
      <c r="A1123" s="22" t="n">
        <v>1122</v>
      </c>
      <c r="B1123" s="22" t="str">
        <f aca="false">IFERROR(VLOOKUP($A$1&amp;":"&amp;A1123,'Finish order'!C:K,6,FALSE()),"")</f>
        <v/>
      </c>
      <c r="C1123" s="22" t="str">
        <f aca="false">IFERROR(VLOOKUP(A$1&amp;":"&amp;A1123,'Finish order'!$C:$K,9,FALSE()),"")</f>
        <v/>
      </c>
      <c r="D1123" s="22" t="str">
        <f aca="false">IFERROR(VLOOKUP(A$1&amp;":"&amp;A1123,'Finish order'!$C:$K,7,FALSE()),"")</f>
        <v/>
      </c>
      <c r="E1123" s="30" t="str">
        <f aca="false">IFERROR(VLOOKUP($A$1&amp;":"&amp;A1123,'Finish order'!C:K,5,FALSE()),"")</f>
        <v/>
      </c>
      <c r="F1123" s="22" t="str">
        <f aca="false">IFERROR(VLOOKUP($A$1&amp;":"&amp;A1123,'Finish order'!C:K,4,FALSE()),"")</f>
        <v/>
      </c>
      <c r="G1123" s="22" t="str">
        <f aca="false" t="array" ref="G1123:G1123">IFERROR(SMALL(IF($D$2:$D2032=D1123,$A$2:$A$911*1.001),1),"")</f>
        <v/>
      </c>
      <c r="H1123" s="22" t="str">
        <f aca="false" t="array" ref="H1123:H1123">IFERROR(SMALL(IF($D$2:$D2032=D1123,$A$2:$A$911*1.0001),2),"")</f>
        <v/>
      </c>
      <c r="I1123" s="22" t="str">
        <f aca="false" t="array" ref="I1123:I1123">IFERROR(SMALL(IF($D$2:$D2032=D1123,$A$2:$A$911*1.00001),3),"")</f>
        <v/>
      </c>
      <c r="J1123" s="22" t="str">
        <f aca="false" t="array" ref="J1123:J1123">IFERROR(SMALL(IF($D$2:$D2032=D1123,$A$2:$A$911*1.000001),4),"")</f>
        <v/>
      </c>
      <c r="K1123" s="31" t="str">
        <f aca="false">IF(A1123&lt;&gt;"", IF(COUNT(G1123:J1123)=4, SUM(G1123:J1123), "No"), "")</f>
        <v>No</v>
      </c>
      <c r="L1123" s="31" t="str">
        <f aca="false">IF(A1123&lt;&gt;"", IF(COUNT(G1123:I1123)=3, SUM(G1123:I1123), "No"), "")</f>
        <v>No</v>
      </c>
      <c r="M1123" s="31" t="str">
        <f aca="false">IF(A1123&lt;&gt;"", IF(COUNT(G1123:H1123)=2, SUM(G1123:H1123), "No"), "")</f>
        <v>No</v>
      </c>
      <c r="N1123" s="31" t="str">
        <f aca="false">Table1[[#This Row],[Club]]&amp;":"&amp;Table1[[#Headers],[Male]]</f>
        <v>:Male</v>
      </c>
    </row>
    <row r="1124" customFormat="false" ht="15" hidden="false" customHeight="false" outlineLevel="0" collapsed="false">
      <c r="A1124" s="22" t="n">
        <v>1123</v>
      </c>
      <c r="B1124" s="22" t="str">
        <f aca="false">IFERROR(VLOOKUP($A$1&amp;":"&amp;A1124,'Finish order'!C:K,6,FALSE()),"")</f>
        <v/>
      </c>
      <c r="C1124" s="22" t="str">
        <f aca="false">IFERROR(VLOOKUP(A$1&amp;":"&amp;A1124,'Finish order'!$C:$K,9,FALSE()),"")</f>
        <v/>
      </c>
      <c r="D1124" s="22" t="str">
        <f aca="false">IFERROR(VLOOKUP(A$1&amp;":"&amp;A1124,'Finish order'!$C:$K,7,FALSE()),"")</f>
        <v/>
      </c>
      <c r="E1124" s="30" t="str">
        <f aca="false">IFERROR(VLOOKUP($A$1&amp;":"&amp;A1124,'Finish order'!C:K,5,FALSE()),"")</f>
        <v/>
      </c>
      <c r="F1124" s="22" t="str">
        <f aca="false">IFERROR(VLOOKUP($A$1&amp;":"&amp;A1124,'Finish order'!C:K,4,FALSE()),"")</f>
        <v/>
      </c>
      <c r="G1124" s="22" t="str">
        <f aca="false" t="array" ref="G1124:G1124">IFERROR(SMALL(IF($D$2:$D2033=D1124,$A$2:$A$911*1.001),1),"")</f>
        <v/>
      </c>
      <c r="H1124" s="22" t="str">
        <f aca="false" t="array" ref="H1124:H1124">IFERROR(SMALL(IF($D$2:$D2033=D1124,$A$2:$A$911*1.0001),2),"")</f>
        <v/>
      </c>
      <c r="I1124" s="22" t="str">
        <f aca="false" t="array" ref="I1124:I1124">IFERROR(SMALL(IF($D$2:$D2033=D1124,$A$2:$A$911*1.00001),3),"")</f>
        <v/>
      </c>
      <c r="J1124" s="22" t="str">
        <f aca="false" t="array" ref="J1124:J1124">IFERROR(SMALL(IF($D$2:$D2033=D1124,$A$2:$A$911*1.000001),4),"")</f>
        <v/>
      </c>
      <c r="K1124" s="31" t="str">
        <f aca="false">IF(A1124&lt;&gt;"", IF(COUNT(G1124:J1124)=4, SUM(G1124:J1124), "No"), "")</f>
        <v>No</v>
      </c>
      <c r="L1124" s="31" t="str">
        <f aca="false">IF(A1124&lt;&gt;"", IF(COUNT(G1124:I1124)=3, SUM(G1124:I1124), "No"), "")</f>
        <v>No</v>
      </c>
      <c r="M1124" s="31" t="str">
        <f aca="false">IF(A1124&lt;&gt;"", IF(COUNT(G1124:H1124)=2, SUM(G1124:H1124), "No"), "")</f>
        <v>No</v>
      </c>
      <c r="N1124" s="31" t="str">
        <f aca="false">Table1[[#This Row],[Club]]&amp;":"&amp;Table1[[#Headers],[Male]]</f>
        <v>:Male</v>
      </c>
    </row>
    <row r="1125" customFormat="false" ht="15" hidden="false" customHeight="false" outlineLevel="0" collapsed="false">
      <c r="A1125" s="22" t="n">
        <v>1124</v>
      </c>
      <c r="B1125" s="22" t="str">
        <f aca="false">IFERROR(VLOOKUP($A$1&amp;":"&amp;A1125,'Finish order'!C:K,6,FALSE()),"")</f>
        <v/>
      </c>
      <c r="C1125" s="22" t="str">
        <f aca="false">IFERROR(VLOOKUP(A$1&amp;":"&amp;A1125,'Finish order'!$C:$K,9,FALSE()),"")</f>
        <v/>
      </c>
      <c r="D1125" s="22" t="str">
        <f aca="false">IFERROR(VLOOKUP(A$1&amp;":"&amp;A1125,'Finish order'!$C:$K,7,FALSE()),"")</f>
        <v/>
      </c>
      <c r="E1125" s="30" t="str">
        <f aca="false">IFERROR(VLOOKUP($A$1&amp;":"&amp;A1125,'Finish order'!C:K,5,FALSE()),"")</f>
        <v/>
      </c>
      <c r="F1125" s="22" t="str">
        <f aca="false">IFERROR(VLOOKUP($A$1&amp;":"&amp;A1125,'Finish order'!C:K,4,FALSE()),"")</f>
        <v/>
      </c>
      <c r="G1125" s="22" t="str">
        <f aca="false" t="array" ref="G1125:G1125">IFERROR(SMALL(IF($D$2:$D2034=D1125,$A$2:$A$911*1.001),1),"")</f>
        <v/>
      </c>
      <c r="H1125" s="22" t="str">
        <f aca="false" t="array" ref="H1125:H1125">IFERROR(SMALL(IF($D$2:$D2034=D1125,$A$2:$A$911*1.0001),2),"")</f>
        <v/>
      </c>
      <c r="I1125" s="22" t="str">
        <f aca="false" t="array" ref="I1125:I1125">IFERROR(SMALL(IF($D$2:$D2034=D1125,$A$2:$A$911*1.00001),3),"")</f>
        <v/>
      </c>
      <c r="J1125" s="22" t="str">
        <f aca="false" t="array" ref="J1125:J1125">IFERROR(SMALL(IF($D$2:$D2034=D1125,$A$2:$A$911*1.000001),4),"")</f>
        <v/>
      </c>
      <c r="K1125" s="31" t="str">
        <f aca="false">IF(A1125&lt;&gt;"", IF(COUNT(G1125:J1125)=4, SUM(G1125:J1125), "No"), "")</f>
        <v>No</v>
      </c>
      <c r="L1125" s="31" t="str">
        <f aca="false">IF(A1125&lt;&gt;"", IF(COUNT(G1125:I1125)=3, SUM(G1125:I1125), "No"), "")</f>
        <v>No</v>
      </c>
      <c r="M1125" s="31" t="str">
        <f aca="false">IF(A1125&lt;&gt;"", IF(COUNT(G1125:H1125)=2, SUM(G1125:H1125), "No"), "")</f>
        <v>No</v>
      </c>
      <c r="N1125" s="31" t="str">
        <f aca="false">Table1[[#This Row],[Club]]&amp;":"&amp;Table1[[#Headers],[Male]]</f>
        <v>:Male</v>
      </c>
    </row>
    <row r="1126" customFormat="false" ht="15" hidden="false" customHeight="false" outlineLevel="0" collapsed="false">
      <c r="A1126" s="22" t="n">
        <v>1125</v>
      </c>
      <c r="B1126" s="22" t="str">
        <f aca="false">IFERROR(VLOOKUP($A$1&amp;":"&amp;A1126,'Finish order'!C:K,6,FALSE()),"")</f>
        <v/>
      </c>
      <c r="C1126" s="22" t="str">
        <f aca="false">IFERROR(VLOOKUP(A$1&amp;":"&amp;A1126,'Finish order'!$C:$K,9,FALSE()),"")</f>
        <v/>
      </c>
      <c r="D1126" s="22" t="str">
        <f aca="false">IFERROR(VLOOKUP(A$1&amp;":"&amp;A1126,'Finish order'!$C:$K,7,FALSE()),"")</f>
        <v/>
      </c>
      <c r="E1126" s="30" t="str">
        <f aca="false">IFERROR(VLOOKUP($A$1&amp;":"&amp;A1126,'Finish order'!C:K,5,FALSE()),"")</f>
        <v/>
      </c>
      <c r="F1126" s="22" t="str">
        <f aca="false">IFERROR(VLOOKUP($A$1&amp;":"&amp;A1126,'Finish order'!C:K,4,FALSE()),"")</f>
        <v/>
      </c>
      <c r="G1126" s="22" t="str">
        <f aca="false" t="array" ref="G1126:G1126">IFERROR(SMALL(IF($D$2:$D2035=D1126,$A$2:$A$911*1.001),1),"")</f>
        <v/>
      </c>
      <c r="H1126" s="22" t="str">
        <f aca="false" t="array" ref="H1126:H1126">IFERROR(SMALL(IF($D$2:$D2035=D1126,$A$2:$A$911*1.0001),2),"")</f>
        <v/>
      </c>
      <c r="I1126" s="22" t="str">
        <f aca="false" t="array" ref="I1126:I1126">IFERROR(SMALL(IF($D$2:$D2035=D1126,$A$2:$A$911*1.00001),3),"")</f>
        <v/>
      </c>
      <c r="J1126" s="22" t="str">
        <f aca="false" t="array" ref="J1126:J1126">IFERROR(SMALL(IF($D$2:$D2035=D1126,$A$2:$A$911*1.000001),4),"")</f>
        <v/>
      </c>
      <c r="K1126" s="31" t="str">
        <f aca="false">IF(A1126&lt;&gt;"", IF(COUNT(G1126:J1126)=4, SUM(G1126:J1126), "No"), "")</f>
        <v>No</v>
      </c>
      <c r="L1126" s="31" t="str">
        <f aca="false">IF(A1126&lt;&gt;"", IF(COUNT(G1126:I1126)=3, SUM(G1126:I1126), "No"), "")</f>
        <v>No</v>
      </c>
      <c r="M1126" s="31" t="str">
        <f aca="false">IF(A1126&lt;&gt;"", IF(COUNT(G1126:H1126)=2, SUM(G1126:H1126), "No"), "")</f>
        <v>No</v>
      </c>
      <c r="N1126" s="31" t="str">
        <f aca="false">Table1[[#This Row],[Club]]&amp;":"&amp;Table1[[#Headers],[Male]]</f>
        <v>:Male</v>
      </c>
    </row>
    <row r="1127" customFormat="false" ht="15" hidden="false" customHeight="false" outlineLevel="0" collapsed="false">
      <c r="A1127" s="22" t="n">
        <v>1126</v>
      </c>
      <c r="B1127" s="22" t="str">
        <f aca="false">IFERROR(VLOOKUP($A$1&amp;":"&amp;A1127,'Finish order'!C:K,6,FALSE()),"")</f>
        <v/>
      </c>
      <c r="C1127" s="22" t="str">
        <f aca="false">IFERROR(VLOOKUP(A$1&amp;":"&amp;A1127,'Finish order'!$C:$K,9,FALSE()),"")</f>
        <v/>
      </c>
      <c r="D1127" s="22" t="str">
        <f aca="false">IFERROR(VLOOKUP(A$1&amp;":"&amp;A1127,'Finish order'!$C:$K,7,FALSE()),"")</f>
        <v/>
      </c>
      <c r="E1127" s="30" t="str">
        <f aca="false">IFERROR(VLOOKUP($A$1&amp;":"&amp;A1127,'Finish order'!C:K,5,FALSE()),"")</f>
        <v/>
      </c>
      <c r="F1127" s="22" t="str">
        <f aca="false">IFERROR(VLOOKUP($A$1&amp;":"&amp;A1127,'Finish order'!C:K,4,FALSE()),"")</f>
        <v/>
      </c>
      <c r="G1127" s="22" t="str">
        <f aca="false" t="array" ref="G1127:G1127">IFERROR(SMALL(IF($D$2:$D2036=D1127,$A$2:$A$911*1.001),1),"")</f>
        <v/>
      </c>
      <c r="H1127" s="22" t="str">
        <f aca="false" t="array" ref="H1127:H1127">IFERROR(SMALL(IF($D$2:$D2036=D1127,$A$2:$A$911*1.0001),2),"")</f>
        <v/>
      </c>
      <c r="I1127" s="22" t="str">
        <f aca="false" t="array" ref="I1127:I1127">IFERROR(SMALL(IF($D$2:$D2036=D1127,$A$2:$A$911*1.00001),3),"")</f>
        <v/>
      </c>
      <c r="J1127" s="22" t="str">
        <f aca="false" t="array" ref="J1127:J1127">IFERROR(SMALL(IF($D$2:$D2036=D1127,$A$2:$A$911*1.000001),4),"")</f>
        <v/>
      </c>
      <c r="K1127" s="31" t="str">
        <f aca="false">IF(A1127&lt;&gt;"", IF(COUNT(G1127:J1127)=4, SUM(G1127:J1127), "No"), "")</f>
        <v>No</v>
      </c>
      <c r="L1127" s="31" t="str">
        <f aca="false">IF(A1127&lt;&gt;"", IF(COUNT(G1127:I1127)=3, SUM(G1127:I1127), "No"), "")</f>
        <v>No</v>
      </c>
      <c r="M1127" s="31" t="str">
        <f aca="false">IF(A1127&lt;&gt;"", IF(COUNT(G1127:H1127)=2, SUM(G1127:H1127), "No"), "")</f>
        <v>No</v>
      </c>
      <c r="N1127" s="31" t="str">
        <f aca="false">Table1[[#This Row],[Club]]&amp;":"&amp;Table1[[#Headers],[Male]]</f>
        <v>:Male</v>
      </c>
    </row>
    <row r="1128" customFormat="false" ht="15" hidden="false" customHeight="false" outlineLevel="0" collapsed="false">
      <c r="A1128" s="22" t="n">
        <v>1127</v>
      </c>
      <c r="B1128" s="22" t="str">
        <f aca="false">IFERROR(VLOOKUP($A$1&amp;":"&amp;A1128,'Finish order'!C:K,6,FALSE()),"")</f>
        <v/>
      </c>
      <c r="C1128" s="22" t="str">
        <f aca="false">IFERROR(VLOOKUP(A$1&amp;":"&amp;A1128,'Finish order'!$C:$K,9,FALSE()),"")</f>
        <v/>
      </c>
      <c r="D1128" s="22" t="str">
        <f aca="false">IFERROR(VLOOKUP(A$1&amp;":"&amp;A1128,'Finish order'!$C:$K,7,FALSE()),"")</f>
        <v/>
      </c>
      <c r="E1128" s="30" t="str">
        <f aca="false">IFERROR(VLOOKUP($A$1&amp;":"&amp;A1128,'Finish order'!C:K,5,FALSE()),"")</f>
        <v/>
      </c>
      <c r="F1128" s="22" t="str">
        <f aca="false">IFERROR(VLOOKUP($A$1&amp;":"&amp;A1128,'Finish order'!C:K,4,FALSE()),"")</f>
        <v/>
      </c>
      <c r="G1128" s="22" t="str">
        <f aca="false" t="array" ref="G1128:G1128">IFERROR(SMALL(IF($D$2:$D2037=D1128,$A$2:$A$911*1.001),1),"")</f>
        <v/>
      </c>
      <c r="H1128" s="22" t="str">
        <f aca="false" t="array" ref="H1128:H1128">IFERROR(SMALL(IF($D$2:$D2037=D1128,$A$2:$A$911*1.0001),2),"")</f>
        <v/>
      </c>
      <c r="I1128" s="22" t="str">
        <f aca="false" t="array" ref="I1128:I1128">IFERROR(SMALL(IF($D$2:$D2037=D1128,$A$2:$A$911*1.00001),3),"")</f>
        <v/>
      </c>
      <c r="J1128" s="22" t="str">
        <f aca="false" t="array" ref="J1128:J1128">IFERROR(SMALL(IF($D$2:$D2037=D1128,$A$2:$A$911*1.000001),4),"")</f>
        <v/>
      </c>
      <c r="K1128" s="31" t="str">
        <f aca="false">IF(A1128&lt;&gt;"", IF(COUNT(G1128:J1128)=4, SUM(G1128:J1128), "No"), "")</f>
        <v>No</v>
      </c>
      <c r="L1128" s="31" t="str">
        <f aca="false">IF(A1128&lt;&gt;"", IF(COUNT(G1128:I1128)=3, SUM(G1128:I1128), "No"), "")</f>
        <v>No</v>
      </c>
      <c r="M1128" s="31" t="str">
        <f aca="false">IF(A1128&lt;&gt;"", IF(COUNT(G1128:H1128)=2, SUM(G1128:H1128), "No"), "")</f>
        <v>No</v>
      </c>
      <c r="N1128" s="31" t="str">
        <f aca="false">Table1[[#This Row],[Club]]&amp;":"&amp;Table1[[#Headers],[Male]]</f>
        <v>:Male</v>
      </c>
    </row>
    <row r="1129" customFormat="false" ht="15" hidden="false" customHeight="false" outlineLevel="0" collapsed="false">
      <c r="A1129" s="22" t="n">
        <v>1128</v>
      </c>
      <c r="B1129" s="22" t="str">
        <f aca="false">IFERROR(VLOOKUP($A$1&amp;":"&amp;A1129,'Finish order'!C:K,6,FALSE()),"")</f>
        <v/>
      </c>
      <c r="C1129" s="22" t="str">
        <f aca="false">IFERROR(VLOOKUP(A$1&amp;":"&amp;A1129,'Finish order'!$C:$K,9,FALSE()),"")</f>
        <v/>
      </c>
      <c r="D1129" s="22" t="str">
        <f aca="false">IFERROR(VLOOKUP(A$1&amp;":"&amp;A1129,'Finish order'!$C:$K,7,FALSE()),"")</f>
        <v/>
      </c>
      <c r="E1129" s="30" t="str">
        <f aca="false">IFERROR(VLOOKUP($A$1&amp;":"&amp;A1129,'Finish order'!C:K,5,FALSE()),"")</f>
        <v/>
      </c>
      <c r="F1129" s="22" t="str">
        <f aca="false">IFERROR(VLOOKUP($A$1&amp;":"&amp;A1129,'Finish order'!C:K,4,FALSE()),"")</f>
        <v/>
      </c>
      <c r="G1129" s="22" t="str">
        <f aca="false" t="array" ref="G1129:G1129">IFERROR(SMALL(IF($D$2:$D2038=D1129,$A$2:$A$911*1.001),1),"")</f>
        <v/>
      </c>
      <c r="H1129" s="22" t="str">
        <f aca="false" t="array" ref="H1129:H1129">IFERROR(SMALL(IF($D$2:$D2038=D1129,$A$2:$A$911*1.0001),2),"")</f>
        <v/>
      </c>
      <c r="I1129" s="22" t="str">
        <f aca="false" t="array" ref="I1129:I1129">IFERROR(SMALL(IF($D$2:$D2038=D1129,$A$2:$A$911*1.00001),3),"")</f>
        <v/>
      </c>
      <c r="J1129" s="22" t="str">
        <f aca="false" t="array" ref="J1129:J1129">IFERROR(SMALL(IF($D$2:$D2038=D1129,$A$2:$A$911*1.000001),4),"")</f>
        <v/>
      </c>
      <c r="K1129" s="31" t="str">
        <f aca="false">IF(A1129&lt;&gt;"", IF(COUNT(G1129:J1129)=4, SUM(G1129:J1129), "No"), "")</f>
        <v>No</v>
      </c>
      <c r="L1129" s="31" t="str">
        <f aca="false">IF(A1129&lt;&gt;"", IF(COUNT(G1129:I1129)=3, SUM(G1129:I1129), "No"), "")</f>
        <v>No</v>
      </c>
      <c r="M1129" s="31" t="str">
        <f aca="false">IF(A1129&lt;&gt;"", IF(COUNT(G1129:H1129)=2, SUM(G1129:H1129), "No"), "")</f>
        <v>No</v>
      </c>
      <c r="N1129" s="31" t="str">
        <f aca="false">Table1[[#This Row],[Club]]&amp;":"&amp;Table1[[#Headers],[Male]]</f>
        <v>:Male</v>
      </c>
    </row>
    <row r="1130" customFormat="false" ht="15" hidden="false" customHeight="false" outlineLevel="0" collapsed="false">
      <c r="A1130" s="22" t="n">
        <v>1129</v>
      </c>
      <c r="B1130" s="22" t="str">
        <f aca="false">IFERROR(VLOOKUP($A$1&amp;":"&amp;A1130,'Finish order'!C:K,6,FALSE()),"")</f>
        <v/>
      </c>
      <c r="C1130" s="22" t="str">
        <f aca="false">IFERROR(VLOOKUP(A$1&amp;":"&amp;A1130,'Finish order'!$C:$K,9,FALSE()),"")</f>
        <v/>
      </c>
      <c r="D1130" s="22" t="str">
        <f aca="false">IFERROR(VLOOKUP(A$1&amp;":"&amp;A1130,'Finish order'!$C:$K,7,FALSE()),"")</f>
        <v/>
      </c>
      <c r="E1130" s="30" t="str">
        <f aca="false">IFERROR(VLOOKUP($A$1&amp;":"&amp;A1130,'Finish order'!C:K,5,FALSE()),"")</f>
        <v/>
      </c>
      <c r="F1130" s="22" t="str">
        <f aca="false">IFERROR(VLOOKUP($A$1&amp;":"&amp;A1130,'Finish order'!C:K,4,FALSE()),"")</f>
        <v/>
      </c>
      <c r="G1130" s="22" t="str">
        <f aca="false" t="array" ref="G1130:G1130">IFERROR(SMALL(IF($D$2:$D2039=D1130,$A$2:$A$911*1.001),1),"")</f>
        <v/>
      </c>
      <c r="H1130" s="22" t="str">
        <f aca="false" t="array" ref="H1130:H1130">IFERROR(SMALL(IF($D$2:$D2039=D1130,$A$2:$A$911*1.0001),2),"")</f>
        <v/>
      </c>
      <c r="I1130" s="22" t="str">
        <f aca="false" t="array" ref="I1130:I1130">IFERROR(SMALL(IF($D$2:$D2039=D1130,$A$2:$A$911*1.00001),3),"")</f>
        <v/>
      </c>
      <c r="J1130" s="22" t="str">
        <f aca="false" t="array" ref="J1130:J1130">IFERROR(SMALL(IF($D$2:$D2039=D1130,$A$2:$A$911*1.000001),4),"")</f>
        <v/>
      </c>
      <c r="K1130" s="31" t="str">
        <f aca="false">IF(A1130&lt;&gt;"", IF(COUNT(G1130:J1130)=4, SUM(G1130:J1130), "No"), "")</f>
        <v>No</v>
      </c>
      <c r="L1130" s="31" t="str">
        <f aca="false">IF(A1130&lt;&gt;"", IF(COUNT(G1130:I1130)=3, SUM(G1130:I1130), "No"), "")</f>
        <v>No</v>
      </c>
      <c r="M1130" s="31" t="str">
        <f aca="false">IF(A1130&lt;&gt;"", IF(COUNT(G1130:H1130)=2, SUM(G1130:H1130), "No"), "")</f>
        <v>No</v>
      </c>
      <c r="N1130" s="31" t="str">
        <f aca="false">Table1[[#This Row],[Club]]&amp;":"&amp;Table1[[#Headers],[Male]]</f>
        <v>:Male</v>
      </c>
    </row>
    <row r="1131" customFormat="false" ht="15" hidden="false" customHeight="false" outlineLevel="0" collapsed="false">
      <c r="A1131" s="22" t="n">
        <v>1130</v>
      </c>
      <c r="B1131" s="22" t="str">
        <f aca="false">IFERROR(VLOOKUP($A$1&amp;":"&amp;A1131,'Finish order'!C:K,6,FALSE()),"")</f>
        <v/>
      </c>
      <c r="C1131" s="22" t="str">
        <f aca="false">IFERROR(VLOOKUP(A$1&amp;":"&amp;A1131,'Finish order'!$C:$K,9,FALSE()),"")</f>
        <v/>
      </c>
      <c r="D1131" s="22" t="str">
        <f aca="false">IFERROR(VLOOKUP(A$1&amp;":"&amp;A1131,'Finish order'!$C:$K,7,FALSE()),"")</f>
        <v/>
      </c>
      <c r="E1131" s="30" t="str">
        <f aca="false">IFERROR(VLOOKUP($A$1&amp;":"&amp;A1131,'Finish order'!C:K,5,FALSE()),"")</f>
        <v/>
      </c>
      <c r="F1131" s="22" t="str">
        <f aca="false">IFERROR(VLOOKUP($A$1&amp;":"&amp;A1131,'Finish order'!C:K,4,FALSE()),"")</f>
        <v/>
      </c>
      <c r="G1131" s="22" t="str">
        <f aca="false" t="array" ref="G1131:G1131">IFERROR(SMALL(IF($D$2:$D2040=D1131,$A$2:$A$911*1.001),1),"")</f>
        <v/>
      </c>
      <c r="H1131" s="22" t="str">
        <f aca="false" t="array" ref="H1131:H1131">IFERROR(SMALL(IF($D$2:$D2040=D1131,$A$2:$A$911*1.0001),2),"")</f>
        <v/>
      </c>
      <c r="I1131" s="22" t="str">
        <f aca="false" t="array" ref="I1131:I1131">IFERROR(SMALL(IF($D$2:$D2040=D1131,$A$2:$A$911*1.00001),3),"")</f>
        <v/>
      </c>
      <c r="J1131" s="22" t="str">
        <f aca="false" t="array" ref="J1131:J1131">IFERROR(SMALL(IF($D$2:$D2040=D1131,$A$2:$A$911*1.000001),4),"")</f>
        <v/>
      </c>
      <c r="K1131" s="31" t="str">
        <f aca="false">IF(A1131&lt;&gt;"", IF(COUNT(G1131:J1131)=4, SUM(G1131:J1131), "No"), "")</f>
        <v>No</v>
      </c>
      <c r="L1131" s="31" t="str">
        <f aca="false">IF(A1131&lt;&gt;"", IF(COUNT(G1131:I1131)=3, SUM(G1131:I1131), "No"), "")</f>
        <v>No</v>
      </c>
      <c r="M1131" s="31" t="str">
        <f aca="false">IF(A1131&lt;&gt;"", IF(COUNT(G1131:H1131)=2, SUM(G1131:H1131), "No"), "")</f>
        <v>No</v>
      </c>
      <c r="N1131" s="31" t="str">
        <f aca="false">Table1[[#This Row],[Club]]&amp;":"&amp;Table1[[#Headers],[Male]]</f>
        <v>:Male</v>
      </c>
    </row>
    <row r="1132" customFormat="false" ht="15" hidden="false" customHeight="false" outlineLevel="0" collapsed="false">
      <c r="A1132" s="22" t="n">
        <v>1131</v>
      </c>
      <c r="B1132" s="22" t="str">
        <f aca="false">IFERROR(VLOOKUP($A$1&amp;":"&amp;A1132,'Finish order'!C:K,6,FALSE()),"")</f>
        <v/>
      </c>
      <c r="C1132" s="22" t="str">
        <f aca="false">IFERROR(VLOOKUP(A$1&amp;":"&amp;A1132,'Finish order'!$C:$K,9,FALSE()),"")</f>
        <v/>
      </c>
      <c r="D1132" s="22" t="str">
        <f aca="false">IFERROR(VLOOKUP(A$1&amp;":"&amp;A1132,'Finish order'!$C:$K,7,FALSE()),"")</f>
        <v/>
      </c>
      <c r="E1132" s="30" t="str">
        <f aca="false">IFERROR(VLOOKUP($A$1&amp;":"&amp;A1132,'Finish order'!C:K,5,FALSE()),"")</f>
        <v/>
      </c>
      <c r="F1132" s="22" t="str">
        <f aca="false">IFERROR(VLOOKUP($A$1&amp;":"&amp;A1132,'Finish order'!C:K,4,FALSE()),"")</f>
        <v/>
      </c>
      <c r="G1132" s="22" t="str">
        <f aca="false" t="array" ref="G1132:G1132">IFERROR(SMALL(IF($D$2:$D2041=D1132,$A$2:$A$911*1.001),1),"")</f>
        <v/>
      </c>
      <c r="H1132" s="22" t="str">
        <f aca="false" t="array" ref="H1132:H1132">IFERROR(SMALL(IF($D$2:$D2041=D1132,$A$2:$A$911*1.0001),2),"")</f>
        <v/>
      </c>
      <c r="I1132" s="22" t="str">
        <f aca="false" t="array" ref="I1132:I1132">IFERROR(SMALL(IF($D$2:$D2041=D1132,$A$2:$A$911*1.00001),3),"")</f>
        <v/>
      </c>
      <c r="J1132" s="22" t="str">
        <f aca="false" t="array" ref="J1132:J1132">IFERROR(SMALL(IF($D$2:$D2041=D1132,$A$2:$A$911*1.000001),4),"")</f>
        <v/>
      </c>
      <c r="K1132" s="31" t="str">
        <f aca="false">IF(A1132&lt;&gt;"", IF(COUNT(G1132:J1132)=4, SUM(G1132:J1132), "No"), "")</f>
        <v>No</v>
      </c>
      <c r="L1132" s="31" t="str">
        <f aca="false">IF(A1132&lt;&gt;"", IF(COUNT(G1132:I1132)=3, SUM(G1132:I1132), "No"), "")</f>
        <v>No</v>
      </c>
      <c r="M1132" s="31" t="str">
        <f aca="false">IF(A1132&lt;&gt;"", IF(COUNT(G1132:H1132)=2, SUM(G1132:H1132), "No"), "")</f>
        <v>No</v>
      </c>
      <c r="N1132" s="31" t="str">
        <f aca="false">Table1[[#This Row],[Club]]&amp;":"&amp;Table1[[#Headers],[Male]]</f>
        <v>:Male</v>
      </c>
    </row>
    <row r="1133" customFormat="false" ht="15" hidden="false" customHeight="false" outlineLevel="0" collapsed="false">
      <c r="A1133" s="22" t="n">
        <v>1132</v>
      </c>
      <c r="B1133" s="22" t="str">
        <f aca="false">IFERROR(VLOOKUP($A$1&amp;":"&amp;A1133,'Finish order'!C:K,6,FALSE()),"")</f>
        <v/>
      </c>
      <c r="C1133" s="22" t="str">
        <f aca="false">IFERROR(VLOOKUP(A$1&amp;":"&amp;A1133,'Finish order'!$C:$K,9,FALSE()),"")</f>
        <v/>
      </c>
      <c r="D1133" s="22" t="str">
        <f aca="false">IFERROR(VLOOKUP(A$1&amp;":"&amp;A1133,'Finish order'!$C:$K,7,FALSE()),"")</f>
        <v/>
      </c>
      <c r="E1133" s="30" t="str">
        <f aca="false">IFERROR(VLOOKUP($A$1&amp;":"&amp;A1133,'Finish order'!C:K,5,FALSE()),"")</f>
        <v/>
      </c>
      <c r="F1133" s="22" t="str">
        <f aca="false">IFERROR(VLOOKUP($A$1&amp;":"&amp;A1133,'Finish order'!C:K,4,FALSE()),"")</f>
        <v/>
      </c>
      <c r="G1133" s="22" t="str">
        <f aca="false" t="array" ref="G1133:G1133">IFERROR(SMALL(IF($D$2:$D2042=D1133,$A$2:$A$911*1.001),1),"")</f>
        <v/>
      </c>
      <c r="H1133" s="22" t="str">
        <f aca="false" t="array" ref="H1133:H1133">IFERROR(SMALL(IF($D$2:$D2042=D1133,$A$2:$A$911*1.0001),2),"")</f>
        <v/>
      </c>
      <c r="I1133" s="22" t="str">
        <f aca="false" t="array" ref="I1133:I1133">IFERROR(SMALL(IF($D$2:$D2042=D1133,$A$2:$A$911*1.00001),3),"")</f>
        <v/>
      </c>
      <c r="J1133" s="22" t="str">
        <f aca="false" t="array" ref="J1133:J1133">IFERROR(SMALL(IF($D$2:$D2042=D1133,$A$2:$A$911*1.000001),4),"")</f>
        <v/>
      </c>
      <c r="K1133" s="31" t="str">
        <f aca="false">IF(A1133&lt;&gt;"", IF(COUNT(G1133:J1133)=4, SUM(G1133:J1133), "No"), "")</f>
        <v>No</v>
      </c>
      <c r="L1133" s="31" t="str">
        <f aca="false">IF(A1133&lt;&gt;"", IF(COUNT(G1133:I1133)=3, SUM(G1133:I1133), "No"), "")</f>
        <v>No</v>
      </c>
      <c r="M1133" s="31" t="str">
        <f aca="false">IF(A1133&lt;&gt;"", IF(COUNT(G1133:H1133)=2, SUM(G1133:H1133), "No"), "")</f>
        <v>No</v>
      </c>
      <c r="N1133" s="31" t="str">
        <f aca="false">Table1[[#This Row],[Club]]&amp;":"&amp;Table1[[#Headers],[Male]]</f>
        <v>:Male</v>
      </c>
    </row>
    <row r="1134" customFormat="false" ht="15" hidden="false" customHeight="false" outlineLevel="0" collapsed="false">
      <c r="A1134" s="22" t="n">
        <v>1133</v>
      </c>
      <c r="B1134" s="22" t="str">
        <f aca="false">IFERROR(VLOOKUP($A$1&amp;":"&amp;A1134,'Finish order'!C:K,6,FALSE()),"")</f>
        <v/>
      </c>
      <c r="C1134" s="22" t="str">
        <f aca="false">IFERROR(VLOOKUP(A$1&amp;":"&amp;A1134,'Finish order'!$C:$K,9,FALSE()),"")</f>
        <v/>
      </c>
      <c r="D1134" s="22" t="str">
        <f aca="false">IFERROR(VLOOKUP(A$1&amp;":"&amp;A1134,'Finish order'!$C:$K,7,FALSE()),"")</f>
        <v/>
      </c>
      <c r="E1134" s="30" t="str">
        <f aca="false">IFERROR(VLOOKUP($A$1&amp;":"&amp;A1134,'Finish order'!C:K,5,FALSE()),"")</f>
        <v/>
      </c>
      <c r="F1134" s="22" t="str">
        <f aca="false">IFERROR(VLOOKUP($A$1&amp;":"&amp;A1134,'Finish order'!C:K,4,FALSE()),"")</f>
        <v/>
      </c>
      <c r="G1134" s="22" t="str">
        <f aca="false" t="array" ref="G1134:G1134">IFERROR(SMALL(IF($D$2:$D2043=D1134,$A$2:$A$911*1.001),1),"")</f>
        <v/>
      </c>
      <c r="H1134" s="22" t="str">
        <f aca="false" t="array" ref="H1134:H1134">IFERROR(SMALL(IF($D$2:$D2043=D1134,$A$2:$A$911*1.0001),2),"")</f>
        <v/>
      </c>
      <c r="I1134" s="22" t="str">
        <f aca="false" t="array" ref="I1134:I1134">IFERROR(SMALL(IF($D$2:$D2043=D1134,$A$2:$A$911*1.00001),3),"")</f>
        <v/>
      </c>
      <c r="J1134" s="22" t="str">
        <f aca="false" t="array" ref="J1134:J1134">IFERROR(SMALL(IF($D$2:$D2043=D1134,$A$2:$A$911*1.000001),4),"")</f>
        <v/>
      </c>
      <c r="K1134" s="31" t="str">
        <f aca="false">IF(A1134&lt;&gt;"", IF(COUNT(G1134:J1134)=4, SUM(G1134:J1134), "No"), "")</f>
        <v>No</v>
      </c>
      <c r="L1134" s="31" t="str">
        <f aca="false">IF(A1134&lt;&gt;"", IF(COUNT(G1134:I1134)=3, SUM(G1134:I1134), "No"), "")</f>
        <v>No</v>
      </c>
      <c r="M1134" s="31" t="str">
        <f aca="false">IF(A1134&lt;&gt;"", IF(COUNT(G1134:H1134)=2, SUM(G1134:H1134), "No"), "")</f>
        <v>No</v>
      </c>
      <c r="N1134" s="31" t="str">
        <f aca="false">Table1[[#This Row],[Club]]&amp;":"&amp;Table1[[#Headers],[Male]]</f>
        <v>:Male</v>
      </c>
    </row>
    <row r="1135" customFormat="false" ht="15" hidden="false" customHeight="false" outlineLevel="0" collapsed="false">
      <c r="A1135" s="22" t="n">
        <v>1134</v>
      </c>
      <c r="B1135" s="22" t="str">
        <f aca="false">IFERROR(VLOOKUP($A$1&amp;":"&amp;A1135,'Finish order'!C:K,6,FALSE()),"")</f>
        <v/>
      </c>
      <c r="C1135" s="22" t="str">
        <f aca="false">IFERROR(VLOOKUP(A$1&amp;":"&amp;A1135,'Finish order'!$C:$K,9,FALSE()),"")</f>
        <v/>
      </c>
      <c r="D1135" s="22" t="str">
        <f aca="false">IFERROR(VLOOKUP(A$1&amp;":"&amp;A1135,'Finish order'!$C:$K,7,FALSE()),"")</f>
        <v/>
      </c>
      <c r="E1135" s="30" t="str">
        <f aca="false">IFERROR(VLOOKUP($A$1&amp;":"&amp;A1135,'Finish order'!C:K,5,FALSE()),"")</f>
        <v/>
      </c>
      <c r="F1135" s="22" t="str">
        <f aca="false">IFERROR(VLOOKUP($A$1&amp;":"&amp;A1135,'Finish order'!C:K,4,FALSE()),"")</f>
        <v/>
      </c>
      <c r="G1135" s="22" t="str">
        <f aca="false" t="array" ref="G1135:G1135">IFERROR(SMALL(IF($D$2:$D2044=D1135,$A$2:$A$911*1.001),1),"")</f>
        <v/>
      </c>
      <c r="H1135" s="22" t="str">
        <f aca="false" t="array" ref="H1135:H1135">IFERROR(SMALL(IF($D$2:$D2044=D1135,$A$2:$A$911*1.0001),2),"")</f>
        <v/>
      </c>
      <c r="I1135" s="22" t="str">
        <f aca="false" t="array" ref="I1135:I1135">IFERROR(SMALL(IF($D$2:$D2044=D1135,$A$2:$A$911*1.00001),3),"")</f>
        <v/>
      </c>
      <c r="J1135" s="22" t="str">
        <f aca="false" t="array" ref="J1135:J1135">IFERROR(SMALL(IF($D$2:$D2044=D1135,$A$2:$A$911*1.000001),4),"")</f>
        <v/>
      </c>
      <c r="K1135" s="31" t="str">
        <f aca="false">IF(A1135&lt;&gt;"", IF(COUNT(G1135:J1135)=4, SUM(G1135:J1135), "No"), "")</f>
        <v>No</v>
      </c>
      <c r="L1135" s="31" t="str">
        <f aca="false">IF(A1135&lt;&gt;"", IF(COUNT(G1135:I1135)=3, SUM(G1135:I1135), "No"), "")</f>
        <v>No</v>
      </c>
      <c r="M1135" s="31" t="str">
        <f aca="false">IF(A1135&lt;&gt;"", IF(COUNT(G1135:H1135)=2, SUM(G1135:H1135), "No"), "")</f>
        <v>No</v>
      </c>
      <c r="N1135" s="31" t="str">
        <f aca="false">Table1[[#This Row],[Club]]&amp;":"&amp;Table1[[#Headers],[Male]]</f>
        <v>:Male</v>
      </c>
    </row>
    <row r="1136" customFormat="false" ht="15" hidden="false" customHeight="false" outlineLevel="0" collapsed="false">
      <c r="A1136" s="22" t="n">
        <v>1135</v>
      </c>
      <c r="B1136" s="22" t="str">
        <f aca="false">IFERROR(VLOOKUP($A$1&amp;":"&amp;A1136,'Finish order'!C:K,6,FALSE()),"")</f>
        <v/>
      </c>
      <c r="C1136" s="22" t="str">
        <f aca="false">IFERROR(VLOOKUP(A$1&amp;":"&amp;A1136,'Finish order'!$C:$K,9,FALSE()),"")</f>
        <v/>
      </c>
      <c r="D1136" s="22" t="str">
        <f aca="false">IFERROR(VLOOKUP(A$1&amp;":"&amp;A1136,'Finish order'!$C:$K,7,FALSE()),"")</f>
        <v/>
      </c>
      <c r="E1136" s="30" t="str">
        <f aca="false">IFERROR(VLOOKUP($A$1&amp;":"&amp;A1136,'Finish order'!C:K,5,FALSE()),"")</f>
        <v/>
      </c>
      <c r="F1136" s="22" t="str">
        <f aca="false">IFERROR(VLOOKUP($A$1&amp;":"&amp;A1136,'Finish order'!C:K,4,FALSE()),"")</f>
        <v/>
      </c>
      <c r="G1136" s="22" t="str">
        <f aca="false" t="array" ref="G1136:G1136">IFERROR(SMALL(IF($D$2:$D2045=D1136,$A$2:$A$911*1.001),1),"")</f>
        <v/>
      </c>
      <c r="H1136" s="22" t="str">
        <f aca="false" t="array" ref="H1136:H1136">IFERROR(SMALL(IF($D$2:$D2045=D1136,$A$2:$A$911*1.0001),2),"")</f>
        <v/>
      </c>
      <c r="I1136" s="22" t="str">
        <f aca="false" t="array" ref="I1136:I1136">IFERROR(SMALL(IF($D$2:$D2045=D1136,$A$2:$A$911*1.00001),3),"")</f>
        <v/>
      </c>
      <c r="J1136" s="22" t="str">
        <f aca="false" t="array" ref="J1136:J1136">IFERROR(SMALL(IF($D$2:$D2045=D1136,$A$2:$A$911*1.000001),4),"")</f>
        <v/>
      </c>
      <c r="K1136" s="31" t="str">
        <f aca="false">IF(A1136&lt;&gt;"", IF(COUNT(G1136:J1136)=4, SUM(G1136:J1136), "No"), "")</f>
        <v>No</v>
      </c>
      <c r="L1136" s="31" t="str">
        <f aca="false">IF(A1136&lt;&gt;"", IF(COUNT(G1136:I1136)=3, SUM(G1136:I1136), "No"), "")</f>
        <v>No</v>
      </c>
      <c r="M1136" s="31" t="str">
        <f aca="false">IF(A1136&lt;&gt;"", IF(COUNT(G1136:H1136)=2, SUM(G1136:H1136), "No"), "")</f>
        <v>No</v>
      </c>
      <c r="N1136" s="31" t="str">
        <f aca="false">Table1[[#This Row],[Club]]&amp;":"&amp;Table1[[#Headers],[Male]]</f>
        <v>:Male</v>
      </c>
    </row>
    <row r="1137" customFormat="false" ht="15" hidden="false" customHeight="false" outlineLevel="0" collapsed="false">
      <c r="A1137" s="22" t="n">
        <v>1136</v>
      </c>
      <c r="B1137" s="22" t="str">
        <f aca="false">IFERROR(VLOOKUP($A$1&amp;":"&amp;A1137,'Finish order'!C:K,6,FALSE()),"")</f>
        <v/>
      </c>
      <c r="C1137" s="22" t="str">
        <f aca="false">IFERROR(VLOOKUP(A$1&amp;":"&amp;A1137,'Finish order'!$C:$K,9,FALSE()),"")</f>
        <v/>
      </c>
      <c r="D1137" s="22" t="str">
        <f aca="false">IFERROR(VLOOKUP(A$1&amp;":"&amp;A1137,'Finish order'!$C:$K,7,FALSE()),"")</f>
        <v/>
      </c>
      <c r="E1137" s="30" t="str">
        <f aca="false">IFERROR(VLOOKUP($A$1&amp;":"&amp;A1137,'Finish order'!C:K,5,FALSE()),"")</f>
        <v/>
      </c>
      <c r="F1137" s="22" t="str">
        <f aca="false">IFERROR(VLOOKUP($A$1&amp;":"&amp;A1137,'Finish order'!C:K,4,FALSE()),"")</f>
        <v/>
      </c>
      <c r="G1137" s="22" t="str">
        <f aca="false" t="array" ref="G1137:G1137">IFERROR(SMALL(IF($D$2:$D2046=D1137,$A$2:$A$911*1.001),1),"")</f>
        <v/>
      </c>
      <c r="H1137" s="22" t="str">
        <f aca="false" t="array" ref="H1137:H1137">IFERROR(SMALL(IF($D$2:$D2046=D1137,$A$2:$A$911*1.0001),2),"")</f>
        <v/>
      </c>
      <c r="I1137" s="22" t="str">
        <f aca="false" t="array" ref="I1137:I1137">IFERROR(SMALL(IF($D$2:$D2046=D1137,$A$2:$A$911*1.00001),3),"")</f>
        <v/>
      </c>
      <c r="J1137" s="22" t="str">
        <f aca="false" t="array" ref="J1137:J1137">IFERROR(SMALL(IF($D$2:$D2046=D1137,$A$2:$A$911*1.000001),4),"")</f>
        <v/>
      </c>
      <c r="K1137" s="31" t="str">
        <f aca="false">IF(A1137&lt;&gt;"", IF(COUNT(G1137:J1137)=4, SUM(G1137:J1137), "No"), "")</f>
        <v>No</v>
      </c>
      <c r="L1137" s="31" t="str">
        <f aca="false">IF(A1137&lt;&gt;"", IF(COUNT(G1137:I1137)=3, SUM(G1137:I1137), "No"), "")</f>
        <v>No</v>
      </c>
      <c r="M1137" s="31" t="str">
        <f aca="false">IF(A1137&lt;&gt;"", IF(COUNT(G1137:H1137)=2, SUM(G1137:H1137), "No"), "")</f>
        <v>No</v>
      </c>
      <c r="N1137" s="31" t="str">
        <f aca="false">Table1[[#This Row],[Club]]&amp;":"&amp;Table1[[#Headers],[Male]]</f>
        <v>:Male</v>
      </c>
    </row>
    <row r="1138" customFormat="false" ht="15" hidden="false" customHeight="false" outlineLevel="0" collapsed="false">
      <c r="A1138" s="22" t="n">
        <v>1137</v>
      </c>
      <c r="B1138" s="22" t="str">
        <f aca="false">IFERROR(VLOOKUP($A$1&amp;":"&amp;A1138,'Finish order'!C:K,6,FALSE()),"")</f>
        <v/>
      </c>
      <c r="C1138" s="22" t="str">
        <f aca="false">IFERROR(VLOOKUP(A$1&amp;":"&amp;A1138,'Finish order'!$C:$K,9,FALSE()),"")</f>
        <v/>
      </c>
      <c r="D1138" s="22" t="str">
        <f aca="false">IFERROR(VLOOKUP(A$1&amp;":"&amp;A1138,'Finish order'!$C:$K,7,FALSE()),"")</f>
        <v/>
      </c>
      <c r="E1138" s="30" t="str">
        <f aca="false">IFERROR(VLOOKUP($A$1&amp;":"&amp;A1138,'Finish order'!C:K,5,FALSE()),"")</f>
        <v/>
      </c>
      <c r="F1138" s="22" t="str">
        <f aca="false">IFERROR(VLOOKUP($A$1&amp;":"&amp;A1138,'Finish order'!C:K,4,FALSE()),"")</f>
        <v/>
      </c>
      <c r="G1138" s="22" t="str">
        <f aca="false" t="array" ref="G1138:G1138">IFERROR(SMALL(IF($D$2:$D2047=D1138,$A$2:$A$911*1.001),1),"")</f>
        <v/>
      </c>
      <c r="H1138" s="22" t="str">
        <f aca="false" t="array" ref="H1138:H1138">IFERROR(SMALL(IF($D$2:$D2047=D1138,$A$2:$A$911*1.0001),2),"")</f>
        <v/>
      </c>
      <c r="I1138" s="22" t="str">
        <f aca="false" t="array" ref="I1138:I1138">IFERROR(SMALL(IF($D$2:$D2047=D1138,$A$2:$A$911*1.00001),3),"")</f>
        <v/>
      </c>
      <c r="J1138" s="22" t="str">
        <f aca="false" t="array" ref="J1138:J1138">IFERROR(SMALL(IF($D$2:$D2047=D1138,$A$2:$A$911*1.000001),4),"")</f>
        <v/>
      </c>
      <c r="K1138" s="31" t="str">
        <f aca="false">IF(A1138&lt;&gt;"", IF(COUNT(G1138:J1138)=4, SUM(G1138:J1138), "No"), "")</f>
        <v>No</v>
      </c>
      <c r="L1138" s="31" t="str">
        <f aca="false">IF(A1138&lt;&gt;"", IF(COUNT(G1138:I1138)=3, SUM(G1138:I1138), "No"), "")</f>
        <v>No</v>
      </c>
      <c r="M1138" s="31" t="str">
        <f aca="false">IF(A1138&lt;&gt;"", IF(COUNT(G1138:H1138)=2, SUM(G1138:H1138), "No"), "")</f>
        <v>No</v>
      </c>
      <c r="N1138" s="31" t="str">
        <f aca="false">Table1[[#This Row],[Club]]&amp;":"&amp;Table1[[#Headers],[Male]]</f>
        <v>:Male</v>
      </c>
    </row>
    <row r="1139" customFormat="false" ht="15" hidden="false" customHeight="false" outlineLevel="0" collapsed="false">
      <c r="A1139" s="22" t="n">
        <v>1138</v>
      </c>
      <c r="B1139" s="22" t="str">
        <f aca="false">IFERROR(VLOOKUP($A$1&amp;":"&amp;A1139,'Finish order'!C:K,6,FALSE()),"")</f>
        <v/>
      </c>
      <c r="C1139" s="22" t="str">
        <f aca="false">IFERROR(VLOOKUP(A$1&amp;":"&amp;A1139,'Finish order'!$C:$K,9,FALSE()),"")</f>
        <v/>
      </c>
      <c r="D1139" s="22" t="str">
        <f aca="false">IFERROR(VLOOKUP(A$1&amp;":"&amp;A1139,'Finish order'!$C:$K,7,FALSE()),"")</f>
        <v/>
      </c>
      <c r="E1139" s="30" t="str">
        <f aca="false">IFERROR(VLOOKUP($A$1&amp;":"&amp;A1139,'Finish order'!C:K,5,FALSE()),"")</f>
        <v/>
      </c>
      <c r="F1139" s="22" t="str">
        <f aca="false">IFERROR(VLOOKUP($A$1&amp;":"&amp;A1139,'Finish order'!C:K,4,FALSE()),"")</f>
        <v/>
      </c>
      <c r="G1139" s="22" t="str">
        <f aca="false" t="array" ref="G1139:G1139">IFERROR(SMALL(IF($D$2:$D2048=D1139,$A$2:$A$911*1.001),1),"")</f>
        <v/>
      </c>
      <c r="H1139" s="22" t="str">
        <f aca="false" t="array" ref="H1139:H1139">IFERROR(SMALL(IF($D$2:$D2048=D1139,$A$2:$A$911*1.0001),2),"")</f>
        <v/>
      </c>
      <c r="I1139" s="22" t="str">
        <f aca="false" t="array" ref="I1139:I1139">IFERROR(SMALL(IF($D$2:$D2048=D1139,$A$2:$A$911*1.00001),3),"")</f>
        <v/>
      </c>
      <c r="J1139" s="22" t="str">
        <f aca="false" t="array" ref="J1139:J1139">IFERROR(SMALL(IF($D$2:$D2048=D1139,$A$2:$A$911*1.000001),4),"")</f>
        <v/>
      </c>
      <c r="K1139" s="31" t="str">
        <f aca="false">IF(A1139&lt;&gt;"", IF(COUNT(G1139:J1139)=4, SUM(G1139:J1139), "No"), "")</f>
        <v>No</v>
      </c>
      <c r="L1139" s="31" t="str">
        <f aca="false">IF(A1139&lt;&gt;"", IF(COUNT(G1139:I1139)=3, SUM(G1139:I1139), "No"), "")</f>
        <v>No</v>
      </c>
      <c r="M1139" s="31" t="str">
        <f aca="false">IF(A1139&lt;&gt;"", IF(COUNT(G1139:H1139)=2, SUM(G1139:H1139), "No"), "")</f>
        <v>No</v>
      </c>
      <c r="N1139" s="31" t="str">
        <f aca="false">Table1[[#This Row],[Club]]&amp;":"&amp;Table1[[#Headers],[Male]]</f>
        <v>:Male</v>
      </c>
    </row>
    <row r="1140" customFormat="false" ht="15" hidden="false" customHeight="false" outlineLevel="0" collapsed="false">
      <c r="A1140" s="22" t="n">
        <v>1139</v>
      </c>
      <c r="B1140" s="22" t="str">
        <f aca="false">IFERROR(VLOOKUP($A$1&amp;":"&amp;A1140,'Finish order'!C:K,6,FALSE()),"")</f>
        <v/>
      </c>
      <c r="C1140" s="22" t="str">
        <f aca="false">IFERROR(VLOOKUP(A$1&amp;":"&amp;A1140,'Finish order'!$C:$K,9,FALSE()),"")</f>
        <v/>
      </c>
      <c r="D1140" s="22" t="str">
        <f aca="false">IFERROR(VLOOKUP(A$1&amp;":"&amp;A1140,'Finish order'!$C:$K,7,FALSE()),"")</f>
        <v/>
      </c>
      <c r="E1140" s="30" t="str">
        <f aca="false">IFERROR(VLOOKUP($A$1&amp;":"&amp;A1140,'Finish order'!C:K,5,FALSE()),"")</f>
        <v/>
      </c>
      <c r="F1140" s="22" t="str">
        <f aca="false">IFERROR(VLOOKUP($A$1&amp;":"&amp;A1140,'Finish order'!C:K,4,FALSE()),"")</f>
        <v/>
      </c>
      <c r="G1140" s="22" t="str">
        <f aca="false" t="array" ref="G1140:G1140">IFERROR(SMALL(IF($D$2:$D2049=D1140,$A$2:$A$911*1.001),1),"")</f>
        <v/>
      </c>
      <c r="H1140" s="22" t="str">
        <f aca="false" t="array" ref="H1140:H1140">IFERROR(SMALL(IF($D$2:$D2049=D1140,$A$2:$A$911*1.0001),2),"")</f>
        <v/>
      </c>
      <c r="I1140" s="22" t="str">
        <f aca="false" t="array" ref="I1140:I1140">IFERROR(SMALL(IF($D$2:$D2049=D1140,$A$2:$A$911*1.00001),3),"")</f>
        <v/>
      </c>
      <c r="J1140" s="22" t="str">
        <f aca="false" t="array" ref="J1140:J1140">IFERROR(SMALL(IF($D$2:$D2049=D1140,$A$2:$A$911*1.000001),4),"")</f>
        <v/>
      </c>
      <c r="K1140" s="31" t="str">
        <f aca="false">IF(A1140&lt;&gt;"", IF(COUNT(G1140:J1140)=4, SUM(G1140:J1140), "No"), "")</f>
        <v>No</v>
      </c>
      <c r="L1140" s="31" t="str">
        <f aca="false">IF(A1140&lt;&gt;"", IF(COUNT(G1140:I1140)=3, SUM(G1140:I1140), "No"), "")</f>
        <v>No</v>
      </c>
      <c r="M1140" s="31" t="str">
        <f aca="false">IF(A1140&lt;&gt;"", IF(COUNT(G1140:H1140)=2, SUM(G1140:H1140), "No"), "")</f>
        <v>No</v>
      </c>
      <c r="N1140" s="31" t="str">
        <f aca="false">Table1[[#This Row],[Club]]&amp;":"&amp;Table1[[#Headers],[Male]]</f>
        <v>:Male</v>
      </c>
    </row>
    <row r="1141" customFormat="false" ht="15" hidden="false" customHeight="false" outlineLevel="0" collapsed="false">
      <c r="A1141" s="22" t="n">
        <v>1140</v>
      </c>
      <c r="B1141" s="22" t="str">
        <f aca="false">IFERROR(VLOOKUP($A$1&amp;":"&amp;A1141,'Finish order'!C:K,6,FALSE()),"")</f>
        <v/>
      </c>
      <c r="C1141" s="22" t="str">
        <f aca="false">IFERROR(VLOOKUP(A$1&amp;":"&amp;A1141,'Finish order'!$C:$K,9,FALSE()),"")</f>
        <v/>
      </c>
      <c r="D1141" s="22" t="str">
        <f aca="false">IFERROR(VLOOKUP(A$1&amp;":"&amp;A1141,'Finish order'!$C:$K,7,FALSE()),"")</f>
        <v/>
      </c>
      <c r="E1141" s="30" t="str">
        <f aca="false">IFERROR(VLOOKUP($A$1&amp;":"&amp;A1141,'Finish order'!C:K,5,FALSE()),"")</f>
        <v/>
      </c>
      <c r="F1141" s="22" t="str">
        <f aca="false">IFERROR(VLOOKUP($A$1&amp;":"&amp;A1141,'Finish order'!C:K,4,FALSE()),"")</f>
        <v/>
      </c>
      <c r="G1141" s="22" t="str">
        <f aca="false" t="array" ref="G1141:G1141">IFERROR(SMALL(IF($D$2:$D2050=D1141,$A$2:$A$911*1.001),1),"")</f>
        <v/>
      </c>
      <c r="H1141" s="22" t="str">
        <f aca="false" t="array" ref="H1141:H1141">IFERROR(SMALL(IF($D$2:$D2050=D1141,$A$2:$A$911*1.0001),2),"")</f>
        <v/>
      </c>
      <c r="I1141" s="22" t="str">
        <f aca="false" t="array" ref="I1141:I1141">IFERROR(SMALL(IF($D$2:$D2050=D1141,$A$2:$A$911*1.00001),3),"")</f>
        <v/>
      </c>
      <c r="J1141" s="22" t="str">
        <f aca="false" t="array" ref="J1141:J1141">IFERROR(SMALL(IF($D$2:$D2050=D1141,$A$2:$A$911*1.000001),4),"")</f>
        <v/>
      </c>
      <c r="K1141" s="31" t="str">
        <f aca="false">IF(A1141&lt;&gt;"", IF(COUNT(G1141:J1141)=4, SUM(G1141:J1141), "No"), "")</f>
        <v>No</v>
      </c>
      <c r="L1141" s="31" t="str">
        <f aca="false">IF(A1141&lt;&gt;"", IF(COUNT(G1141:I1141)=3, SUM(G1141:I1141), "No"), "")</f>
        <v>No</v>
      </c>
      <c r="M1141" s="31" t="str">
        <f aca="false">IF(A1141&lt;&gt;"", IF(COUNT(G1141:H1141)=2, SUM(G1141:H1141), "No"), "")</f>
        <v>No</v>
      </c>
      <c r="N1141" s="31" t="str">
        <f aca="false">Table1[[#This Row],[Club]]&amp;":"&amp;Table1[[#Headers],[Male]]</f>
        <v>:Male</v>
      </c>
    </row>
    <row r="1142" customFormat="false" ht="15" hidden="false" customHeight="false" outlineLevel="0" collapsed="false">
      <c r="A1142" s="22" t="n">
        <v>1141</v>
      </c>
      <c r="B1142" s="22" t="str">
        <f aca="false">IFERROR(VLOOKUP($A$1&amp;":"&amp;A1142,'Finish order'!C:K,6,FALSE()),"")</f>
        <v/>
      </c>
      <c r="C1142" s="22" t="str">
        <f aca="false">IFERROR(VLOOKUP(A$1&amp;":"&amp;A1142,'Finish order'!$C:$K,9,FALSE()),"")</f>
        <v/>
      </c>
      <c r="D1142" s="22" t="str">
        <f aca="false">IFERROR(VLOOKUP(A$1&amp;":"&amp;A1142,'Finish order'!$C:$K,7,FALSE()),"")</f>
        <v/>
      </c>
      <c r="E1142" s="30" t="str">
        <f aca="false">IFERROR(VLOOKUP($A$1&amp;":"&amp;A1142,'Finish order'!C:K,5,FALSE()),"")</f>
        <v/>
      </c>
      <c r="F1142" s="22" t="str">
        <f aca="false">IFERROR(VLOOKUP($A$1&amp;":"&amp;A1142,'Finish order'!C:K,4,FALSE()),"")</f>
        <v/>
      </c>
      <c r="G1142" s="22" t="str">
        <f aca="false" t="array" ref="G1142:G1142">IFERROR(SMALL(IF($D$2:$D2051=D1142,$A$2:$A$911*1.001),1),"")</f>
        <v/>
      </c>
      <c r="H1142" s="22" t="str">
        <f aca="false" t="array" ref="H1142:H1142">IFERROR(SMALL(IF($D$2:$D2051=D1142,$A$2:$A$911*1.0001),2),"")</f>
        <v/>
      </c>
      <c r="I1142" s="22" t="str">
        <f aca="false" t="array" ref="I1142:I1142">IFERROR(SMALL(IF($D$2:$D2051=D1142,$A$2:$A$911*1.00001),3),"")</f>
        <v/>
      </c>
      <c r="J1142" s="22" t="str">
        <f aca="false" t="array" ref="J1142:J1142">IFERROR(SMALL(IF($D$2:$D2051=D1142,$A$2:$A$911*1.000001),4),"")</f>
        <v/>
      </c>
      <c r="K1142" s="31" t="str">
        <f aca="false">IF(A1142&lt;&gt;"", IF(COUNT(G1142:J1142)=4, SUM(G1142:J1142), "No"), "")</f>
        <v>No</v>
      </c>
      <c r="L1142" s="31" t="str">
        <f aca="false">IF(A1142&lt;&gt;"", IF(COUNT(G1142:I1142)=3, SUM(G1142:I1142), "No"), "")</f>
        <v>No</v>
      </c>
      <c r="M1142" s="31" t="str">
        <f aca="false">IF(A1142&lt;&gt;"", IF(COUNT(G1142:H1142)=2, SUM(G1142:H1142), "No"), "")</f>
        <v>No</v>
      </c>
      <c r="N1142" s="31" t="str">
        <f aca="false">Table1[[#This Row],[Club]]&amp;":"&amp;Table1[[#Headers],[Male]]</f>
        <v>:Male</v>
      </c>
    </row>
    <row r="1143" customFormat="false" ht="15" hidden="false" customHeight="false" outlineLevel="0" collapsed="false">
      <c r="A1143" s="22" t="n">
        <v>1142</v>
      </c>
      <c r="B1143" s="22" t="str">
        <f aca="false">IFERROR(VLOOKUP($A$1&amp;":"&amp;A1143,'Finish order'!C:K,6,FALSE()),"")</f>
        <v/>
      </c>
      <c r="C1143" s="22" t="str">
        <f aca="false">IFERROR(VLOOKUP(A$1&amp;":"&amp;A1143,'Finish order'!$C:$K,9,FALSE()),"")</f>
        <v/>
      </c>
      <c r="D1143" s="22" t="str">
        <f aca="false">IFERROR(VLOOKUP(A$1&amp;":"&amp;A1143,'Finish order'!$C:$K,7,FALSE()),"")</f>
        <v/>
      </c>
      <c r="E1143" s="30" t="str">
        <f aca="false">IFERROR(VLOOKUP($A$1&amp;":"&amp;A1143,'Finish order'!C:K,5,FALSE()),"")</f>
        <v/>
      </c>
      <c r="F1143" s="22" t="str">
        <f aca="false">IFERROR(VLOOKUP($A$1&amp;":"&amp;A1143,'Finish order'!C:K,4,FALSE()),"")</f>
        <v/>
      </c>
      <c r="G1143" s="22" t="str">
        <f aca="false" t="array" ref="G1143:G1143">IFERROR(SMALL(IF($D$2:$D2052=D1143,$A$2:$A$911*1.001),1),"")</f>
        <v/>
      </c>
      <c r="H1143" s="22" t="str">
        <f aca="false" t="array" ref="H1143:H1143">IFERROR(SMALL(IF($D$2:$D2052=D1143,$A$2:$A$911*1.0001),2),"")</f>
        <v/>
      </c>
      <c r="I1143" s="22" t="str">
        <f aca="false" t="array" ref="I1143:I1143">IFERROR(SMALL(IF($D$2:$D2052=D1143,$A$2:$A$911*1.00001),3),"")</f>
        <v/>
      </c>
      <c r="J1143" s="22" t="str">
        <f aca="false" t="array" ref="J1143:J1143">IFERROR(SMALL(IF($D$2:$D2052=D1143,$A$2:$A$911*1.000001),4),"")</f>
        <v/>
      </c>
      <c r="K1143" s="31" t="str">
        <f aca="false">IF(A1143&lt;&gt;"", IF(COUNT(G1143:J1143)=4, SUM(G1143:J1143), "No"), "")</f>
        <v>No</v>
      </c>
      <c r="L1143" s="31" t="str">
        <f aca="false">IF(A1143&lt;&gt;"", IF(COUNT(G1143:I1143)=3, SUM(G1143:I1143), "No"), "")</f>
        <v>No</v>
      </c>
      <c r="M1143" s="31" t="str">
        <f aca="false">IF(A1143&lt;&gt;"", IF(COUNT(G1143:H1143)=2, SUM(G1143:H1143), "No"), "")</f>
        <v>No</v>
      </c>
      <c r="N1143" s="31" t="str">
        <f aca="false">Table1[[#This Row],[Club]]&amp;":"&amp;Table1[[#Headers],[Male]]</f>
        <v>:Male</v>
      </c>
    </row>
    <row r="1144" customFormat="false" ht="15" hidden="false" customHeight="false" outlineLevel="0" collapsed="false">
      <c r="A1144" s="22" t="n">
        <v>1143</v>
      </c>
      <c r="B1144" s="22" t="str">
        <f aca="false">IFERROR(VLOOKUP($A$1&amp;":"&amp;A1144,'Finish order'!C:K,6,FALSE()),"")</f>
        <v/>
      </c>
      <c r="C1144" s="22" t="str">
        <f aca="false">IFERROR(VLOOKUP(A$1&amp;":"&amp;A1144,'Finish order'!$C:$K,9,FALSE()),"")</f>
        <v/>
      </c>
      <c r="D1144" s="22" t="str">
        <f aca="false">IFERROR(VLOOKUP(A$1&amp;":"&amp;A1144,'Finish order'!$C:$K,7,FALSE()),"")</f>
        <v/>
      </c>
      <c r="E1144" s="30" t="str">
        <f aca="false">IFERROR(VLOOKUP($A$1&amp;":"&amp;A1144,'Finish order'!C:K,5,FALSE()),"")</f>
        <v/>
      </c>
      <c r="F1144" s="22" t="str">
        <f aca="false">IFERROR(VLOOKUP($A$1&amp;":"&amp;A1144,'Finish order'!C:K,4,FALSE()),"")</f>
        <v/>
      </c>
      <c r="G1144" s="22" t="str">
        <f aca="false" t="array" ref="G1144:G1144">IFERROR(SMALL(IF($D$2:$D2053=D1144,$A$2:$A$911*1.001),1),"")</f>
        <v/>
      </c>
      <c r="H1144" s="22" t="str">
        <f aca="false" t="array" ref="H1144:H1144">IFERROR(SMALL(IF($D$2:$D2053=D1144,$A$2:$A$911*1.0001),2),"")</f>
        <v/>
      </c>
      <c r="I1144" s="22" t="str">
        <f aca="false" t="array" ref="I1144:I1144">IFERROR(SMALL(IF($D$2:$D2053=D1144,$A$2:$A$911*1.00001),3),"")</f>
        <v/>
      </c>
      <c r="J1144" s="22" t="str">
        <f aca="false" t="array" ref="J1144:J1144">IFERROR(SMALL(IF($D$2:$D2053=D1144,$A$2:$A$911*1.000001),4),"")</f>
        <v/>
      </c>
      <c r="K1144" s="31" t="str">
        <f aca="false">IF(A1144&lt;&gt;"", IF(COUNT(G1144:J1144)=4, SUM(G1144:J1144), "No"), "")</f>
        <v>No</v>
      </c>
      <c r="L1144" s="31" t="str">
        <f aca="false">IF(A1144&lt;&gt;"", IF(COUNT(G1144:I1144)=3, SUM(G1144:I1144), "No"), "")</f>
        <v>No</v>
      </c>
      <c r="M1144" s="31" t="str">
        <f aca="false">IF(A1144&lt;&gt;"", IF(COUNT(G1144:H1144)=2, SUM(G1144:H1144), "No"), "")</f>
        <v>No</v>
      </c>
      <c r="N1144" s="31" t="str">
        <f aca="false">Table1[[#This Row],[Club]]&amp;":"&amp;Table1[[#Headers],[Male]]</f>
        <v>:Male</v>
      </c>
    </row>
    <row r="1145" customFormat="false" ht="15" hidden="false" customHeight="false" outlineLevel="0" collapsed="false">
      <c r="A1145" s="22" t="n">
        <v>1144</v>
      </c>
      <c r="B1145" s="22" t="str">
        <f aca="false">IFERROR(VLOOKUP($A$1&amp;":"&amp;A1145,'Finish order'!C:K,6,FALSE()),"")</f>
        <v/>
      </c>
      <c r="C1145" s="22" t="str">
        <f aca="false">IFERROR(VLOOKUP(A$1&amp;":"&amp;A1145,'Finish order'!$C:$K,9,FALSE()),"")</f>
        <v/>
      </c>
      <c r="D1145" s="22" t="str">
        <f aca="false">IFERROR(VLOOKUP(A$1&amp;":"&amp;A1145,'Finish order'!$C:$K,7,FALSE()),"")</f>
        <v/>
      </c>
      <c r="E1145" s="30" t="str">
        <f aca="false">IFERROR(VLOOKUP($A$1&amp;":"&amp;A1145,'Finish order'!C:K,5,FALSE()),"")</f>
        <v/>
      </c>
      <c r="F1145" s="22" t="str">
        <f aca="false">IFERROR(VLOOKUP($A$1&amp;":"&amp;A1145,'Finish order'!C:K,4,FALSE()),"")</f>
        <v/>
      </c>
      <c r="G1145" s="22" t="str">
        <f aca="false" t="array" ref="G1145:G1145">IFERROR(SMALL(IF($D$2:$D2054=D1145,$A$2:$A$911*1.001),1),"")</f>
        <v/>
      </c>
      <c r="H1145" s="22" t="str">
        <f aca="false" t="array" ref="H1145:H1145">IFERROR(SMALL(IF($D$2:$D2054=D1145,$A$2:$A$911*1.0001),2),"")</f>
        <v/>
      </c>
      <c r="I1145" s="22" t="str">
        <f aca="false" t="array" ref="I1145:I1145">IFERROR(SMALL(IF($D$2:$D2054=D1145,$A$2:$A$911*1.00001),3),"")</f>
        <v/>
      </c>
      <c r="J1145" s="22" t="str">
        <f aca="false" t="array" ref="J1145:J1145">IFERROR(SMALL(IF($D$2:$D2054=D1145,$A$2:$A$911*1.000001),4),"")</f>
        <v/>
      </c>
      <c r="K1145" s="31" t="str">
        <f aca="false">IF(A1145&lt;&gt;"", IF(COUNT(G1145:J1145)=4, SUM(G1145:J1145), "No"), "")</f>
        <v>No</v>
      </c>
      <c r="L1145" s="31" t="str">
        <f aca="false">IF(A1145&lt;&gt;"", IF(COUNT(G1145:I1145)=3, SUM(G1145:I1145), "No"), "")</f>
        <v>No</v>
      </c>
      <c r="M1145" s="31" t="str">
        <f aca="false">IF(A1145&lt;&gt;"", IF(COUNT(G1145:H1145)=2, SUM(G1145:H1145), "No"), "")</f>
        <v>No</v>
      </c>
      <c r="N1145" s="31" t="str">
        <f aca="false">Table1[[#This Row],[Club]]&amp;":"&amp;Table1[[#Headers],[Male]]</f>
        <v>:Male</v>
      </c>
    </row>
    <row r="1146" customFormat="false" ht="15" hidden="false" customHeight="false" outlineLevel="0" collapsed="false">
      <c r="A1146" s="22" t="n">
        <v>1145</v>
      </c>
      <c r="B1146" s="22" t="str">
        <f aca="false">IFERROR(VLOOKUP($A$1&amp;":"&amp;A1146,'Finish order'!C:K,6,FALSE()),"")</f>
        <v/>
      </c>
      <c r="C1146" s="22" t="str">
        <f aca="false">IFERROR(VLOOKUP(A$1&amp;":"&amp;A1146,'Finish order'!$C:$K,9,FALSE()),"")</f>
        <v/>
      </c>
      <c r="D1146" s="22" t="str">
        <f aca="false">IFERROR(VLOOKUP(A$1&amp;":"&amp;A1146,'Finish order'!$C:$K,7,FALSE()),"")</f>
        <v/>
      </c>
      <c r="E1146" s="30" t="str">
        <f aca="false">IFERROR(VLOOKUP($A$1&amp;":"&amp;A1146,'Finish order'!C:K,5,FALSE()),"")</f>
        <v/>
      </c>
      <c r="F1146" s="22" t="str">
        <f aca="false">IFERROR(VLOOKUP($A$1&amp;":"&amp;A1146,'Finish order'!C:K,4,FALSE()),"")</f>
        <v/>
      </c>
      <c r="G1146" s="22" t="str">
        <f aca="false" t="array" ref="G1146:G1146">IFERROR(SMALL(IF($D$2:$D2055=D1146,$A$2:$A$911*1.001),1),"")</f>
        <v/>
      </c>
      <c r="H1146" s="22" t="str">
        <f aca="false" t="array" ref="H1146:H1146">IFERROR(SMALL(IF($D$2:$D2055=D1146,$A$2:$A$911*1.0001),2),"")</f>
        <v/>
      </c>
      <c r="I1146" s="22" t="str">
        <f aca="false" t="array" ref="I1146:I1146">IFERROR(SMALL(IF($D$2:$D2055=D1146,$A$2:$A$911*1.00001),3),"")</f>
        <v/>
      </c>
      <c r="J1146" s="22" t="str">
        <f aca="false" t="array" ref="J1146:J1146">IFERROR(SMALL(IF($D$2:$D2055=D1146,$A$2:$A$911*1.000001),4),"")</f>
        <v/>
      </c>
      <c r="K1146" s="31" t="str">
        <f aca="false">IF(A1146&lt;&gt;"", IF(COUNT(G1146:J1146)=4, SUM(G1146:J1146), "No"), "")</f>
        <v>No</v>
      </c>
      <c r="L1146" s="31" t="str">
        <f aca="false">IF(A1146&lt;&gt;"", IF(COUNT(G1146:I1146)=3, SUM(G1146:I1146), "No"), "")</f>
        <v>No</v>
      </c>
      <c r="M1146" s="31" t="str">
        <f aca="false">IF(A1146&lt;&gt;"", IF(COUNT(G1146:H1146)=2, SUM(G1146:H1146), "No"), "")</f>
        <v>No</v>
      </c>
      <c r="N1146" s="31" t="str">
        <f aca="false">Table1[[#This Row],[Club]]&amp;":"&amp;Table1[[#Headers],[Male]]</f>
        <v>:Male</v>
      </c>
    </row>
    <row r="1147" customFormat="false" ht="15" hidden="false" customHeight="false" outlineLevel="0" collapsed="false">
      <c r="A1147" s="22" t="n">
        <v>1146</v>
      </c>
      <c r="B1147" s="22" t="str">
        <f aca="false">IFERROR(VLOOKUP($A$1&amp;":"&amp;A1147,'Finish order'!C:K,6,FALSE()),"")</f>
        <v/>
      </c>
      <c r="C1147" s="22" t="str">
        <f aca="false">IFERROR(VLOOKUP(A$1&amp;":"&amp;A1147,'Finish order'!$C:$K,9,FALSE()),"")</f>
        <v/>
      </c>
      <c r="D1147" s="22" t="str">
        <f aca="false">IFERROR(VLOOKUP(A$1&amp;":"&amp;A1147,'Finish order'!$C:$K,7,FALSE()),"")</f>
        <v/>
      </c>
      <c r="E1147" s="30" t="str">
        <f aca="false">IFERROR(VLOOKUP($A$1&amp;":"&amp;A1147,'Finish order'!C:K,5,FALSE()),"")</f>
        <v/>
      </c>
      <c r="F1147" s="22" t="str">
        <f aca="false">IFERROR(VLOOKUP($A$1&amp;":"&amp;A1147,'Finish order'!C:K,4,FALSE()),"")</f>
        <v/>
      </c>
      <c r="G1147" s="22" t="str">
        <f aca="false" t="array" ref="G1147:G1147">IFERROR(SMALL(IF($D$2:$D2056=D1147,$A$2:$A$911*1.001),1),"")</f>
        <v/>
      </c>
      <c r="H1147" s="22" t="str">
        <f aca="false" t="array" ref="H1147:H1147">IFERROR(SMALL(IF($D$2:$D2056=D1147,$A$2:$A$911*1.0001),2),"")</f>
        <v/>
      </c>
      <c r="I1147" s="22" t="str">
        <f aca="false" t="array" ref="I1147:I1147">IFERROR(SMALL(IF($D$2:$D2056=D1147,$A$2:$A$911*1.00001),3),"")</f>
        <v/>
      </c>
      <c r="J1147" s="22" t="str">
        <f aca="false" t="array" ref="J1147:J1147">IFERROR(SMALL(IF($D$2:$D2056=D1147,$A$2:$A$911*1.000001),4),"")</f>
        <v/>
      </c>
      <c r="K1147" s="31" t="str">
        <f aca="false">IF(A1147&lt;&gt;"", IF(COUNT(G1147:J1147)=4, SUM(G1147:J1147), "No"), "")</f>
        <v>No</v>
      </c>
      <c r="L1147" s="31" t="str">
        <f aca="false">IF(A1147&lt;&gt;"", IF(COUNT(G1147:I1147)=3, SUM(G1147:I1147), "No"), "")</f>
        <v>No</v>
      </c>
      <c r="M1147" s="31" t="str">
        <f aca="false">IF(A1147&lt;&gt;"", IF(COUNT(G1147:H1147)=2, SUM(G1147:H1147), "No"), "")</f>
        <v>No</v>
      </c>
      <c r="N1147" s="31" t="str">
        <f aca="false">Table1[[#This Row],[Club]]&amp;":"&amp;Table1[[#Headers],[Male]]</f>
        <v>:Male</v>
      </c>
    </row>
    <row r="1148" customFormat="false" ht="15" hidden="false" customHeight="false" outlineLevel="0" collapsed="false">
      <c r="A1148" s="22" t="n">
        <v>1147</v>
      </c>
      <c r="B1148" s="22" t="str">
        <f aca="false">IFERROR(VLOOKUP($A$1&amp;":"&amp;A1148,'Finish order'!C:K,6,FALSE()),"")</f>
        <v/>
      </c>
      <c r="C1148" s="22" t="str">
        <f aca="false">IFERROR(VLOOKUP(A$1&amp;":"&amp;A1148,'Finish order'!$C:$K,9,FALSE()),"")</f>
        <v/>
      </c>
      <c r="D1148" s="22" t="str">
        <f aca="false">IFERROR(VLOOKUP(A$1&amp;":"&amp;A1148,'Finish order'!$C:$K,7,FALSE()),"")</f>
        <v/>
      </c>
      <c r="E1148" s="30" t="str">
        <f aca="false">IFERROR(VLOOKUP($A$1&amp;":"&amp;A1148,'Finish order'!C:K,5,FALSE()),"")</f>
        <v/>
      </c>
      <c r="F1148" s="22" t="str">
        <f aca="false">IFERROR(VLOOKUP($A$1&amp;":"&amp;A1148,'Finish order'!C:K,4,FALSE()),"")</f>
        <v/>
      </c>
      <c r="G1148" s="22" t="str">
        <f aca="false" t="array" ref="G1148:G1148">IFERROR(SMALL(IF($D$2:$D2057=D1148,$A$2:$A$911*1.001),1),"")</f>
        <v/>
      </c>
      <c r="H1148" s="22" t="str">
        <f aca="false" t="array" ref="H1148:H1148">IFERROR(SMALL(IF($D$2:$D2057=D1148,$A$2:$A$911*1.0001),2),"")</f>
        <v/>
      </c>
      <c r="I1148" s="22" t="str">
        <f aca="false" t="array" ref="I1148:I1148">IFERROR(SMALL(IF($D$2:$D2057=D1148,$A$2:$A$911*1.00001),3),"")</f>
        <v/>
      </c>
      <c r="J1148" s="22" t="str">
        <f aca="false" t="array" ref="J1148:J1148">IFERROR(SMALL(IF($D$2:$D2057=D1148,$A$2:$A$911*1.000001),4),"")</f>
        <v/>
      </c>
      <c r="K1148" s="31" t="str">
        <f aca="false">IF(A1148&lt;&gt;"", IF(COUNT(G1148:J1148)=4, SUM(G1148:J1148), "No"), "")</f>
        <v>No</v>
      </c>
      <c r="L1148" s="31" t="str">
        <f aca="false">IF(A1148&lt;&gt;"", IF(COUNT(G1148:I1148)=3, SUM(G1148:I1148), "No"), "")</f>
        <v>No</v>
      </c>
      <c r="M1148" s="31" t="str">
        <f aca="false">IF(A1148&lt;&gt;"", IF(COUNT(G1148:H1148)=2, SUM(G1148:H1148), "No"), "")</f>
        <v>No</v>
      </c>
      <c r="N1148" s="31" t="str">
        <f aca="false">Table1[[#This Row],[Club]]&amp;":"&amp;Table1[[#Headers],[Male]]</f>
        <v>:Male</v>
      </c>
    </row>
    <row r="1149" customFormat="false" ht="15" hidden="false" customHeight="false" outlineLevel="0" collapsed="false">
      <c r="A1149" s="22" t="n">
        <v>1148</v>
      </c>
      <c r="B1149" s="22" t="str">
        <f aca="false">IFERROR(VLOOKUP($A$1&amp;":"&amp;A1149,'Finish order'!C:K,6,FALSE()),"")</f>
        <v/>
      </c>
      <c r="C1149" s="22" t="str">
        <f aca="false">IFERROR(VLOOKUP(A$1&amp;":"&amp;A1149,'Finish order'!$C:$K,9,FALSE()),"")</f>
        <v/>
      </c>
      <c r="D1149" s="22" t="str">
        <f aca="false">IFERROR(VLOOKUP(A$1&amp;":"&amp;A1149,'Finish order'!$C:$K,7,FALSE()),"")</f>
        <v/>
      </c>
      <c r="E1149" s="30" t="str">
        <f aca="false">IFERROR(VLOOKUP($A$1&amp;":"&amp;A1149,'Finish order'!C:K,5,FALSE()),"")</f>
        <v/>
      </c>
      <c r="F1149" s="22" t="str">
        <f aca="false">IFERROR(VLOOKUP($A$1&amp;":"&amp;A1149,'Finish order'!C:K,4,FALSE()),"")</f>
        <v/>
      </c>
      <c r="G1149" s="22" t="str">
        <f aca="false" t="array" ref="G1149:G1149">IFERROR(SMALL(IF($D$2:$D2058=D1149,$A$2:$A$911*1.001),1),"")</f>
        <v/>
      </c>
      <c r="H1149" s="22" t="str">
        <f aca="false" t="array" ref="H1149:H1149">IFERROR(SMALL(IF($D$2:$D2058=D1149,$A$2:$A$911*1.0001),2),"")</f>
        <v/>
      </c>
      <c r="I1149" s="22" t="str">
        <f aca="false" t="array" ref="I1149:I1149">IFERROR(SMALL(IF($D$2:$D2058=D1149,$A$2:$A$911*1.00001),3),"")</f>
        <v/>
      </c>
      <c r="J1149" s="22" t="str">
        <f aca="false" t="array" ref="J1149:J1149">IFERROR(SMALL(IF($D$2:$D2058=D1149,$A$2:$A$911*1.000001),4),"")</f>
        <v/>
      </c>
      <c r="K1149" s="31" t="str">
        <f aca="false">IF(A1149&lt;&gt;"", IF(COUNT(G1149:J1149)=4, SUM(G1149:J1149), "No"), "")</f>
        <v>No</v>
      </c>
      <c r="L1149" s="31" t="str">
        <f aca="false">IF(A1149&lt;&gt;"", IF(COUNT(G1149:I1149)=3, SUM(G1149:I1149), "No"), "")</f>
        <v>No</v>
      </c>
      <c r="M1149" s="31" t="str">
        <f aca="false">IF(A1149&lt;&gt;"", IF(COUNT(G1149:H1149)=2, SUM(G1149:H1149), "No"), "")</f>
        <v>No</v>
      </c>
      <c r="N1149" s="31" t="str">
        <f aca="false">Table1[[#This Row],[Club]]&amp;":"&amp;Table1[[#Headers],[Male]]</f>
        <v>:Male</v>
      </c>
    </row>
    <row r="1150" customFormat="false" ht="15" hidden="false" customHeight="false" outlineLevel="0" collapsed="false">
      <c r="A1150" s="22" t="n">
        <v>1149</v>
      </c>
      <c r="B1150" s="22" t="str">
        <f aca="false">IFERROR(VLOOKUP($A$1&amp;":"&amp;A1150,'Finish order'!C:K,6,FALSE()),"")</f>
        <v/>
      </c>
      <c r="C1150" s="22" t="str">
        <f aca="false">IFERROR(VLOOKUP(A$1&amp;":"&amp;A1150,'Finish order'!$C:$K,9,FALSE()),"")</f>
        <v/>
      </c>
      <c r="D1150" s="22" t="str">
        <f aca="false">IFERROR(VLOOKUP(A$1&amp;":"&amp;A1150,'Finish order'!$C:$K,7,FALSE()),"")</f>
        <v/>
      </c>
      <c r="E1150" s="30" t="str">
        <f aca="false">IFERROR(VLOOKUP($A$1&amp;":"&amp;A1150,'Finish order'!C:K,5,FALSE()),"")</f>
        <v/>
      </c>
      <c r="F1150" s="22" t="str">
        <f aca="false">IFERROR(VLOOKUP($A$1&amp;":"&amp;A1150,'Finish order'!C:K,4,FALSE()),"")</f>
        <v/>
      </c>
      <c r="G1150" s="22" t="str">
        <f aca="false" t="array" ref="G1150:G1150">IFERROR(SMALL(IF($D$2:$D2059=D1150,$A$2:$A$911*1.001),1),"")</f>
        <v/>
      </c>
      <c r="H1150" s="22" t="str">
        <f aca="false" t="array" ref="H1150:H1150">IFERROR(SMALL(IF($D$2:$D2059=D1150,$A$2:$A$911*1.0001),2),"")</f>
        <v/>
      </c>
      <c r="I1150" s="22" t="str">
        <f aca="false" t="array" ref="I1150:I1150">IFERROR(SMALL(IF($D$2:$D2059=D1150,$A$2:$A$911*1.00001),3),"")</f>
        <v/>
      </c>
      <c r="J1150" s="22" t="str">
        <f aca="false" t="array" ref="J1150:J1150">IFERROR(SMALL(IF($D$2:$D2059=D1150,$A$2:$A$911*1.000001),4),"")</f>
        <v/>
      </c>
      <c r="K1150" s="31" t="str">
        <f aca="false">IF(A1150&lt;&gt;"", IF(COUNT(G1150:J1150)=4, SUM(G1150:J1150), "No"), "")</f>
        <v>No</v>
      </c>
      <c r="L1150" s="31" t="str">
        <f aca="false">IF(A1150&lt;&gt;"", IF(COUNT(G1150:I1150)=3, SUM(G1150:I1150), "No"), "")</f>
        <v>No</v>
      </c>
      <c r="M1150" s="31" t="str">
        <f aca="false">IF(A1150&lt;&gt;"", IF(COUNT(G1150:H1150)=2, SUM(G1150:H1150), "No"), "")</f>
        <v>No</v>
      </c>
      <c r="N1150" s="31" t="str">
        <f aca="false">Table1[[#This Row],[Club]]&amp;":"&amp;Table1[[#Headers],[Male]]</f>
        <v>:Male</v>
      </c>
    </row>
    <row r="1151" customFormat="false" ht="15" hidden="false" customHeight="false" outlineLevel="0" collapsed="false">
      <c r="A1151" s="22" t="n">
        <v>1150</v>
      </c>
      <c r="B1151" s="22" t="str">
        <f aca="false">IFERROR(VLOOKUP($A$1&amp;":"&amp;A1151,'Finish order'!C:K,6,FALSE()),"")</f>
        <v/>
      </c>
      <c r="C1151" s="22" t="str">
        <f aca="false">IFERROR(VLOOKUP(A$1&amp;":"&amp;A1151,'Finish order'!$C:$K,9,FALSE()),"")</f>
        <v/>
      </c>
      <c r="D1151" s="22" t="str">
        <f aca="false">IFERROR(VLOOKUP(A$1&amp;":"&amp;A1151,'Finish order'!$C:$K,7,FALSE()),"")</f>
        <v/>
      </c>
      <c r="E1151" s="30" t="str">
        <f aca="false">IFERROR(VLOOKUP($A$1&amp;":"&amp;A1151,'Finish order'!C:K,5,FALSE()),"")</f>
        <v/>
      </c>
      <c r="F1151" s="22" t="str">
        <f aca="false">IFERROR(VLOOKUP($A$1&amp;":"&amp;A1151,'Finish order'!C:K,4,FALSE()),"")</f>
        <v/>
      </c>
      <c r="G1151" s="22" t="str">
        <f aca="false" t="array" ref="G1151:G1151">IFERROR(SMALL(IF($D$2:$D2060=D1151,$A$2:$A$911*1.001),1),"")</f>
        <v/>
      </c>
      <c r="H1151" s="22" t="str">
        <f aca="false" t="array" ref="H1151:H1151">IFERROR(SMALL(IF($D$2:$D2060=D1151,$A$2:$A$911*1.0001),2),"")</f>
        <v/>
      </c>
      <c r="I1151" s="22" t="str">
        <f aca="false" t="array" ref="I1151:I1151">IFERROR(SMALL(IF($D$2:$D2060=D1151,$A$2:$A$911*1.00001),3),"")</f>
        <v/>
      </c>
      <c r="J1151" s="22" t="str">
        <f aca="false" t="array" ref="J1151:J1151">IFERROR(SMALL(IF($D$2:$D2060=D1151,$A$2:$A$911*1.000001),4),"")</f>
        <v/>
      </c>
      <c r="K1151" s="31" t="str">
        <f aca="false">IF(A1151&lt;&gt;"", IF(COUNT(G1151:J1151)=4, SUM(G1151:J1151), "No"), "")</f>
        <v>No</v>
      </c>
      <c r="L1151" s="31" t="str">
        <f aca="false">IF(A1151&lt;&gt;"", IF(COUNT(G1151:I1151)=3, SUM(G1151:I1151), "No"), "")</f>
        <v>No</v>
      </c>
      <c r="M1151" s="31" t="str">
        <f aca="false">IF(A1151&lt;&gt;"", IF(COUNT(G1151:H1151)=2, SUM(G1151:H1151), "No"), "")</f>
        <v>No</v>
      </c>
      <c r="N1151" s="31" t="str">
        <f aca="false">Table1[[#This Row],[Club]]&amp;":"&amp;Table1[[#Headers],[Male]]</f>
        <v>:Male</v>
      </c>
    </row>
    <row r="1152" customFormat="false" ht="15" hidden="false" customHeight="false" outlineLevel="0" collapsed="false">
      <c r="A1152" s="22" t="n">
        <v>1151</v>
      </c>
      <c r="B1152" s="22" t="str">
        <f aca="false">IFERROR(VLOOKUP($A$1&amp;":"&amp;A1152,'Finish order'!C:K,6,FALSE()),"")</f>
        <v/>
      </c>
      <c r="C1152" s="22" t="str">
        <f aca="false">IFERROR(VLOOKUP(A$1&amp;":"&amp;A1152,'Finish order'!$C:$K,9,FALSE()),"")</f>
        <v/>
      </c>
      <c r="D1152" s="22" t="str">
        <f aca="false">IFERROR(VLOOKUP(A$1&amp;":"&amp;A1152,'Finish order'!$C:$K,7,FALSE()),"")</f>
        <v/>
      </c>
      <c r="E1152" s="30" t="str">
        <f aca="false">IFERROR(VLOOKUP($A$1&amp;":"&amp;A1152,'Finish order'!C:K,5,FALSE()),"")</f>
        <v/>
      </c>
      <c r="F1152" s="22" t="str">
        <f aca="false">IFERROR(VLOOKUP($A$1&amp;":"&amp;A1152,'Finish order'!C:K,4,FALSE()),"")</f>
        <v/>
      </c>
      <c r="G1152" s="22" t="str">
        <f aca="false" t="array" ref="G1152:G1152">IFERROR(SMALL(IF($D$2:$D2061=D1152,$A$2:$A$911*1.001),1),"")</f>
        <v/>
      </c>
      <c r="H1152" s="22" t="str">
        <f aca="false" t="array" ref="H1152:H1152">IFERROR(SMALL(IF($D$2:$D2061=D1152,$A$2:$A$911*1.0001),2),"")</f>
        <v/>
      </c>
      <c r="I1152" s="22" t="str">
        <f aca="false" t="array" ref="I1152:I1152">IFERROR(SMALL(IF($D$2:$D2061=D1152,$A$2:$A$911*1.00001),3),"")</f>
        <v/>
      </c>
      <c r="J1152" s="22" t="str">
        <f aca="false" t="array" ref="J1152:J1152">IFERROR(SMALL(IF($D$2:$D2061=D1152,$A$2:$A$911*1.000001),4),"")</f>
        <v/>
      </c>
      <c r="K1152" s="31" t="str">
        <f aca="false">IF(A1152&lt;&gt;"", IF(COUNT(G1152:J1152)=4, SUM(G1152:J1152), "No"), "")</f>
        <v>No</v>
      </c>
      <c r="L1152" s="31" t="str">
        <f aca="false">IF(A1152&lt;&gt;"", IF(COUNT(G1152:I1152)=3, SUM(G1152:I1152), "No"), "")</f>
        <v>No</v>
      </c>
      <c r="M1152" s="31" t="str">
        <f aca="false">IF(A1152&lt;&gt;"", IF(COUNT(G1152:H1152)=2, SUM(G1152:H1152), "No"), "")</f>
        <v>No</v>
      </c>
      <c r="N1152" s="31" t="str">
        <f aca="false">Table1[[#This Row],[Club]]&amp;":"&amp;Table1[[#Headers],[Male]]</f>
        <v>:Male</v>
      </c>
    </row>
    <row r="1153" customFormat="false" ht="15" hidden="false" customHeight="false" outlineLevel="0" collapsed="false">
      <c r="A1153" s="22" t="n">
        <v>1152</v>
      </c>
      <c r="B1153" s="22" t="str">
        <f aca="false">IFERROR(VLOOKUP($A$1&amp;":"&amp;A1153,'Finish order'!C:K,6,FALSE()),"")</f>
        <v/>
      </c>
      <c r="C1153" s="22" t="str">
        <f aca="false">IFERROR(VLOOKUP(A$1&amp;":"&amp;A1153,'Finish order'!$C:$K,9,FALSE()),"")</f>
        <v/>
      </c>
      <c r="D1153" s="22" t="str">
        <f aca="false">IFERROR(VLOOKUP(A$1&amp;":"&amp;A1153,'Finish order'!$C:$K,7,FALSE()),"")</f>
        <v/>
      </c>
      <c r="E1153" s="30" t="str">
        <f aca="false">IFERROR(VLOOKUP($A$1&amp;":"&amp;A1153,'Finish order'!C:K,5,FALSE()),"")</f>
        <v/>
      </c>
      <c r="F1153" s="22" t="str">
        <f aca="false">IFERROR(VLOOKUP($A$1&amp;":"&amp;A1153,'Finish order'!C:K,4,FALSE()),"")</f>
        <v/>
      </c>
      <c r="G1153" s="22" t="str">
        <f aca="false" t="array" ref="G1153:G1153">IFERROR(SMALL(IF($D$2:$D2062=D1153,$A$2:$A$911*1.001),1),"")</f>
        <v/>
      </c>
      <c r="H1153" s="22" t="str">
        <f aca="false" t="array" ref="H1153:H1153">IFERROR(SMALL(IF($D$2:$D2062=D1153,$A$2:$A$911*1.0001),2),"")</f>
        <v/>
      </c>
      <c r="I1153" s="22" t="str">
        <f aca="false" t="array" ref="I1153:I1153">IFERROR(SMALL(IF($D$2:$D2062=D1153,$A$2:$A$911*1.00001),3),"")</f>
        <v/>
      </c>
      <c r="J1153" s="22" t="str">
        <f aca="false" t="array" ref="J1153:J1153">IFERROR(SMALL(IF($D$2:$D2062=D1153,$A$2:$A$911*1.000001),4),"")</f>
        <v/>
      </c>
      <c r="K1153" s="31" t="str">
        <f aca="false">IF(A1153&lt;&gt;"", IF(COUNT(G1153:J1153)=4, SUM(G1153:J1153), "No"), "")</f>
        <v>No</v>
      </c>
      <c r="L1153" s="31" t="str">
        <f aca="false">IF(A1153&lt;&gt;"", IF(COUNT(G1153:I1153)=3, SUM(G1153:I1153), "No"), "")</f>
        <v>No</v>
      </c>
      <c r="M1153" s="31" t="str">
        <f aca="false">IF(A1153&lt;&gt;"", IF(COUNT(G1153:H1153)=2, SUM(G1153:H1153), "No"), "")</f>
        <v>No</v>
      </c>
      <c r="N1153" s="31" t="str">
        <f aca="false">Table1[[#This Row],[Club]]&amp;":"&amp;Table1[[#Headers],[Male]]</f>
        <v>:Male</v>
      </c>
    </row>
    <row r="1154" customFormat="false" ht="15" hidden="false" customHeight="false" outlineLevel="0" collapsed="false">
      <c r="A1154" s="22" t="n">
        <v>1153</v>
      </c>
      <c r="B1154" s="22" t="str">
        <f aca="false">IFERROR(VLOOKUP($A$1&amp;":"&amp;A1154,'Finish order'!C:K,6,FALSE()),"")</f>
        <v/>
      </c>
      <c r="C1154" s="22" t="str">
        <f aca="false">IFERROR(VLOOKUP(A$1&amp;":"&amp;A1154,'Finish order'!$C:$K,9,FALSE()),"")</f>
        <v/>
      </c>
      <c r="D1154" s="22" t="str">
        <f aca="false">IFERROR(VLOOKUP(A$1&amp;":"&amp;A1154,'Finish order'!$C:$K,7,FALSE()),"")</f>
        <v/>
      </c>
      <c r="E1154" s="30" t="str">
        <f aca="false">IFERROR(VLOOKUP($A$1&amp;":"&amp;A1154,'Finish order'!C:K,5,FALSE()),"")</f>
        <v/>
      </c>
      <c r="F1154" s="22" t="str">
        <f aca="false">IFERROR(VLOOKUP($A$1&amp;":"&amp;A1154,'Finish order'!C:K,4,FALSE()),"")</f>
        <v/>
      </c>
      <c r="G1154" s="22" t="str">
        <f aca="false" t="array" ref="G1154:G1154">IFERROR(SMALL(IF($D$2:$D2063=D1154,$A$2:$A$911*1.001),1),"")</f>
        <v/>
      </c>
      <c r="H1154" s="22" t="str">
        <f aca="false" t="array" ref="H1154:H1154">IFERROR(SMALL(IF($D$2:$D2063=D1154,$A$2:$A$911*1.0001),2),"")</f>
        <v/>
      </c>
      <c r="I1154" s="22" t="str">
        <f aca="false" t="array" ref="I1154:I1154">IFERROR(SMALL(IF($D$2:$D2063=D1154,$A$2:$A$911*1.00001),3),"")</f>
        <v/>
      </c>
      <c r="J1154" s="22" t="str">
        <f aca="false" t="array" ref="J1154:J1154">IFERROR(SMALL(IF($D$2:$D2063=D1154,$A$2:$A$911*1.000001),4),"")</f>
        <v/>
      </c>
      <c r="K1154" s="31" t="str">
        <f aca="false">IF(A1154&lt;&gt;"", IF(COUNT(G1154:J1154)=4, SUM(G1154:J1154), "No"), "")</f>
        <v>No</v>
      </c>
      <c r="L1154" s="31" t="str">
        <f aca="false">IF(A1154&lt;&gt;"", IF(COUNT(G1154:I1154)=3, SUM(G1154:I1154), "No"), "")</f>
        <v>No</v>
      </c>
      <c r="M1154" s="31" t="str">
        <f aca="false">IF(A1154&lt;&gt;"", IF(COUNT(G1154:H1154)=2, SUM(G1154:H1154), "No"), "")</f>
        <v>No</v>
      </c>
      <c r="N1154" s="31" t="str">
        <f aca="false">Table1[[#This Row],[Club]]&amp;":"&amp;Table1[[#Headers],[Male]]</f>
        <v>:Male</v>
      </c>
    </row>
    <row r="1155" customFormat="false" ht="15" hidden="false" customHeight="false" outlineLevel="0" collapsed="false">
      <c r="A1155" s="22" t="n">
        <v>1154</v>
      </c>
      <c r="B1155" s="22" t="str">
        <f aca="false">IFERROR(VLOOKUP($A$1&amp;":"&amp;A1155,'Finish order'!C:K,6,FALSE()),"")</f>
        <v/>
      </c>
      <c r="C1155" s="22" t="str">
        <f aca="false">IFERROR(VLOOKUP(A$1&amp;":"&amp;A1155,'Finish order'!$C:$K,9,FALSE()),"")</f>
        <v/>
      </c>
      <c r="D1155" s="22" t="str">
        <f aca="false">IFERROR(VLOOKUP(A$1&amp;":"&amp;A1155,'Finish order'!$C:$K,7,FALSE()),"")</f>
        <v/>
      </c>
      <c r="E1155" s="30" t="str">
        <f aca="false">IFERROR(VLOOKUP($A$1&amp;":"&amp;A1155,'Finish order'!C:K,5,FALSE()),"")</f>
        <v/>
      </c>
      <c r="F1155" s="22" t="str">
        <f aca="false">IFERROR(VLOOKUP($A$1&amp;":"&amp;A1155,'Finish order'!C:K,4,FALSE()),"")</f>
        <v/>
      </c>
      <c r="G1155" s="22" t="str">
        <f aca="false" t="array" ref="G1155:G1155">IFERROR(SMALL(IF($D$2:$D2064=D1155,$A$2:$A$911*1.001),1),"")</f>
        <v/>
      </c>
      <c r="H1155" s="22" t="str">
        <f aca="false" t="array" ref="H1155:H1155">IFERROR(SMALL(IF($D$2:$D2064=D1155,$A$2:$A$911*1.0001),2),"")</f>
        <v/>
      </c>
      <c r="I1155" s="22" t="str">
        <f aca="false" t="array" ref="I1155:I1155">IFERROR(SMALL(IF($D$2:$D2064=D1155,$A$2:$A$911*1.00001),3),"")</f>
        <v/>
      </c>
      <c r="J1155" s="22" t="str">
        <f aca="false" t="array" ref="J1155:J1155">IFERROR(SMALL(IF($D$2:$D2064=D1155,$A$2:$A$911*1.000001),4),"")</f>
        <v/>
      </c>
      <c r="K1155" s="31" t="str">
        <f aca="false">IF(A1155&lt;&gt;"", IF(COUNT(G1155:J1155)=4, SUM(G1155:J1155), "No"), "")</f>
        <v>No</v>
      </c>
      <c r="L1155" s="31" t="str">
        <f aca="false">IF(A1155&lt;&gt;"", IF(COUNT(G1155:I1155)=3, SUM(G1155:I1155), "No"), "")</f>
        <v>No</v>
      </c>
      <c r="M1155" s="31" t="str">
        <f aca="false">IF(A1155&lt;&gt;"", IF(COUNT(G1155:H1155)=2, SUM(G1155:H1155), "No"), "")</f>
        <v>No</v>
      </c>
      <c r="N1155" s="31" t="str">
        <f aca="false">Table1[[#This Row],[Club]]&amp;":"&amp;Table1[[#Headers],[Male]]</f>
        <v>:Male</v>
      </c>
    </row>
    <row r="1156" customFormat="false" ht="15" hidden="false" customHeight="false" outlineLevel="0" collapsed="false">
      <c r="A1156" s="22" t="n">
        <v>1155</v>
      </c>
      <c r="B1156" s="22" t="str">
        <f aca="false">IFERROR(VLOOKUP($A$1&amp;":"&amp;A1156,'Finish order'!C:K,6,FALSE()),"")</f>
        <v/>
      </c>
      <c r="C1156" s="22" t="str">
        <f aca="false">IFERROR(VLOOKUP(A$1&amp;":"&amp;A1156,'Finish order'!$C:$K,9,FALSE()),"")</f>
        <v/>
      </c>
      <c r="D1156" s="22" t="str">
        <f aca="false">IFERROR(VLOOKUP(A$1&amp;":"&amp;A1156,'Finish order'!$C:$K,7,FALSE()),"")</f>
        <v/>
      </c>
      <c r="E1156" s="30" t="str">
        <f aca="false">IFERROR(VLOOKUP($A$1&amp;":"&amp;A1156,'Finish order'!C:K,5,FALSE()),"")</f>
        <v/>
      </c>
      <c r="F1156" s="22" t="str">
        <f aca="false">IFERROR(VLOOKUP($A$1&amp;":"&amp;A1156,'Finish order'!C:K,4,FALSE()),"")</f>
        <v/>
      </c>
      <c r="G1156" s="22" t="str">
        <f aca="false" t="array" ref="G1156:G1156">IFERROR(SMALL(IF($D$2:$D2065=D1156,$A$2:$A$911*1.001),1),"")</f>
        <v/>
      </c>
      <c r="H1156" s="22" t="str">
        <f aca="false" t="array" ref="H1156:H1156">IFERROR(SMALL(IF($D$2:$D2065=D1156,$A$2:$A$911*1.0001),2),"")</f>
        <v/>
      </c>
      <c r="I1156" s="22" t="str">
        <f aca="false" t="array" ref="I1156:I1156">IFERROR(SMALL(IF($D$2:$D2065=D1156,$A$2:$A$911*1.00001),3),"")</f>
        <v/>
      </c>
      <c r="J1156" s="22" t="str">
        <f aca="false" t="array" ref="J1156:J1156">IFERROR(SMALL(IF($D$2:$D2065=D1156,$A$2:$A$911*1.000001),4),"")</f>
        <v/>
      </c>
      <c r="K1156" s="31" t="str">
        <f aca="false">IF(A1156&lt;&gt;"", IF(COUNT(G1156:J1156)=4, SUM(G1156:J1156), "No"), "")</f>
        <v>No</v>
      </c>
      <c r="L1156" s="31" t="str">
        <f aca="false">IF(A1156&lt;&gt;"", IF(COUNT(G1156:I1156)=3, SUM(G1156:I1156), "No"), "")</f>
        <v>No</v>
      </c>
      <c r="M1156" s="31" t="str">
        <f aca="false">IF(A1156&lt;&gt;"", IF(COUNT(G1156:H1156)=2, SUM(G1156:H1156), "No"), "")</f>
        <v>No</v>
      </c>
      <c r="N1156" s="31" t="str">
        <f aca="false">Table1[[#This Row],[Club]]&amp;":"&amp;Table1[[#Headers],[Male]]</f>
        <v>:Male</v>
      </c>
    </row>
    <row r="1157" customFormat="false" ht="15" hidden="false" customHeight="false" outlineLevel="0" collapsed="false">
      <c r="A1157" s="22" t="n">
        <v>1156</v>
      </c>
      <c r="B1157" s="22" t="str">
        <f aca="false">IFERROR(VLOOKUP($A$1&amp;":"&amp;A1157,'Finish order'!C:K,6,FALSE()),"")</f>
        <v/>
      </c>
      <c r="C1157" s="22" t="str">
        <f aca="false">IFERROR(VLOOKUP(A$1&amp;":"&amp;A1157,'Finish order'!$C:$K,9,FALSE()),"")</f>
        <v/>
      </c>
      <c r="D1157" s="22" t="str">
        <f aca="false">IFERROR(VLOOKUP(A$1&amp;":"&amp;A1157,'Finish order'!$C:$K,7,FALSE()),"")</f>
        <v/>
      </c>
      <c r="E1157" s="30" t="str">
        <f aca="false">IFERROR(VLOOKUP($A$1&amp;":"&amp;A1157,'Finish order'!C:K,5,FALSE()),"")</f>
        <v/>
      </c>
      <c r="F1157" s="22" t="str">
        <f aca="false">IFERROR(VLOOKUP($A$1&amp;":"&amp;A1157,'Finish order'!C:K,4,FALSE()),"")</f>
        <v/>
      </c>
      <c r="G1157" s="22" t="str">
        <f aca="false" t="array" ref="G1157:G1157">IFERROR(SMALL(IF($D$2:$D2066=D1157,$A$2:$A$911*1.001),1),"")</f>
        <v/>
      </c>
      <c r="H1157" s="22" t="str">
        <f aca="false" t="array" ref="H1157:H1157">IFERROR(SMALL(IF($D$2:$D2066=D1157,$A$2:$A$911*1.0001),2),"")</f>
        <v/>
      </c>
      <c r="I1157" s="22" t="str">
        <f aca="false" t="array" ref="I1157:I1157">IFERROR(SMALL(IF($D$2:$D2066=D1157,$A$2:$A$911*1.00001),3),"")</f>
        <v/>
      </c>
      <c r="J1157" s="22" t="str">
        <f aca="false" t="array" ref="J1157:J1157">IFERROR(SMALL(IF($D$2:$D2066=D1157,$A$2:$A$911*1.000001),4),"")</f>
        <v/>
      </c>
      <c r="K1157" s="31" t="str">
        <f aca="false">IF(A1157&lt;&gt;"", IF(COUNT(G1157:J1157)=4, SUM(G1157:J1157), "No"), "")</f>
        <v>No</v>
      </c>
      <c r="L1157" s="31" t="str">
        <f aca="false">IF(A1157&lt;&gt;"", IF(COUNT(G1157:I1157)=3, SUM(G1157:I1157), "No"), "")</f>
        <v>No</v>
      </c>
      <c r="M1157" s="31" t="str">
        <f aca="false">IF(A1157&lt;&gt;"", IF(COUNT(G1157:H1157)=2, SUM(G1157:H1157), "No"), "")</f>
        <v>No</v>
      </c>
      <c r="N1157" s="31" t="str">
        <f aca="false">Table1[[#This Row],[Club]]&amp;":"&amp;Table1[[#Headers],[Male]]</f>
        <v>:Male</v>
      </c>
    </row>
    <row r="1158" customFormat="false" ht="15" hidden="false" customHeight="false" outlineLevel="0" collapsed="false">
      <c r="A1158" s="22" t="n">
        <v>1157</v>
      </c>
      <c r="B1158" s="22" t="str">
        <f aca="false">IFERROR(VLOOKUP($A$1&amp;":"&amp;A1158,'Finish order'!C:K,6,FALSE()),"")</f>
        <v/>
      </c>
      <c r="C1158" s="22" t="str">
        <f aca="false">IFERROR(VLOOKUP(A$1&amp;":"&amp;A1158,'Finish order'!$C:$K,9,FALSE()),"")</f>
        <v/>
      </c>
      <c r="D1158" s="22" t="str">
        <f aca="false">IFERROR(VLOOKUP(A$1&amp;":"&amp;A1158,'Finish order'!$C:$K,7,FALSE()),"")</f>
        <v/>
      </c>
      <c r="E1158" s="30" t="str">
        <f aca="false">IFERROR(VLOOKUP($A$1&amp;":"&amp;A1158,'Finish order'!C:K,5,FALSE()),"")</f>
        <v/>
      </c>
      <c r="F1158" s="22" t="str">
        <f aca="false">IFERROR(VLOOKUP($A$1&amp;":"&amp;A1158,'Finish order'!C:K,4,FALSE()),"")</f>
        <v/>
      </c>
      <c r="G1158" s="22" t="str">
        <f aca="false" t="array" ref="G1158:G1158">IFERROR(SMALL(IF($D$2:$D2067=D1158,$A$2:$A$911*1.001),1),"")</f>
        <v/>
      </c>
      <c r="H1158" s="22" t="str">
        <f aca="false" t="array" ref="H1158:H1158">IFERROR(SMALL(IF($D$2:$D2067=D1158,$A$2:$A$911*1.0001),2),"")</f>
        <v/>
      </c>
      <c r="I1158" s="22" t="str">
        <f aca="false" t="array" ref="I1158:I1158">IFERROR(SMALL(IF($D$2:$D2067=D1158,$A$2:$A$911*1.00001),3),"")</f>
        <v/>
      </c>
      <c r="J1158" s="22" t="str">
        <f aca="false" t="array" ref="J1158:J1158">IFERROR(SMALL(IF($D$2:$D2067=D1158,$A$2:$A$911*1.000001),4),"")</f>
        <v/>
      </c>
      <c r="K1158" s="31" t="str">
        <f aca="false">IF(A1158&lt;&gt;"", IF(COUNT(G1158:J1158)=4, SUM(G1158:J1158), "No"), "")</f>
        <v>No</v>
      </c>
      <c r="L1158" s="31" t="str">
        <f aca="false">IF(A1158&lt;&gt;"", IF(COUNT(G1158:I1158)=3, SUM(G1158:I1158), "No"), "")</f>
        <v>No</v>
      </c>
      <c r="M1158" s="31" t="str">
        <f aca="false">IF(A1158&lt;&gt;"", IF(COUNT(G1158:H1158)=2, SUM(G1158:H1158), "No"), "")</f>
        <v>No</v>
      </c>
      <c r="N1158" s="31" t="str">
        <f aca="false">Table1[[#This Row],[Club]]&amp;":"&amp;Table1[[#Headers],[Male]]</f>
        <v>:Male</v>
      </c>
    </row>
    <row r="1159" customFormat="false" ht="15" hidden="false" customHeight="false" outlineLevel="0" collapsed="false">
      <c r="A1159" s="22" t="n">
        <v>1158</v>
      </c>
      <c r="B1159" s="22" t="str">
        <f aca="false">IFERROR(VLOOKUP($A$1&amp;":"&amp;A1159,'Finish order'!C:K,6,FALSE()),"")</f>
        <v/>
      </c>
      <c r="C1159" s="22" t="str">
        <f aca="false">IFERROR(VLOOKUP(A$1&amp;":"&amp;A1159,'Finish order'!$C:$K,9,FALSE()),"")</f>
        <v/>
      </c>
      <c r="D1159" s="22" t="str">
        <f aca="false">IFERROR(VLOOKUP(A$1&amp;":"&amp;A1159,'Finish order'!$C:$K,7,FALSE()),"")</f>
        <v/>
      </c>
      <c r="E1159" s="30" t="str">
        <f aca="false">IFERROR(VLOOKUP($A$1&amp;":"&amp;A1159,'Finish order'!C:K,5,FALSE()),"")</f>
        <v/>
      </c>
      <c r="F1159" s="22" t="str">
        <f aca="false">IFERROR(VLOOKUP($A$1&amp;":"&amp;A1159,'Finish order'!C:K,4,FALSE()),"")</f>
        <v/>
      </c>
      <c r="G1159" s="22" t="str">
        <f aca="false" t="array" ref="G1159:G1159">IFERROR(SMALL(IF($D$2:$D2068=D1159,$A$2:$A$911*1.001),1),"")</f>
        <v/>
      </c>
      <c r="H1159" s="22" t="str">
        <f aca="false" t="array" ref="H1159:H1159">IFERROR(SMALL(IF($D$2:$D2068=D1159,$A$2:$A$911*1.0001),2),"")</f>
        <v/>
      </c>
      <c r="I1159" s="22" t="str">
        <f aca="false" t="array" ref="I1159:I1159">IFERROR(SMALL(IF($D$2:$D2068=D1159,$A$2:$A$911*1.00001),3),"")</f>
        <v/>
      </c>
      <c r="J1159" s="22" t="str">
        <f aca="false" t="array" ref="J1159:J1159">IFERROR(SMALL(IF($D$2:$D2068=D1159,$A$2:$A$911*1.000001),4),"")</f>
        <v/>
      </c>
      <c r="K1159" s="31" t="str">
        <f aca="false">IF(A1159&lt;&gt;"", IF(COUNT(G1159:J1159)=4, SUM(G1159:J1159), "No"), "")</f>
        <v>No</v>
      </c>
      <c r="L1159" s="31" t="str">
        <f aca="false">IF(A1159&lt;&gt;"", IF(COUNT(G1159:I1159)=3, SUM(G1159:I1159), "No"), "")</f>
        <v>No</v>
      </c>
      <c r="M1159" s="31" t="str">
        <f aca="false">IF(A1159&lt;&gt;"", IF(COUNT(G1159:H1159)=2, SUM(G1159:H1159), "No"), "")</f>
        <v>No</v>
      </c>
      <c r="N1159" s="31" t="str">
        <f aca="false">Table1[[#This Row],[Club]]&amp;":"&amp;Table1[[#Headers],[Male]]</f>
        <v>:Male</v>
      </c>
    </row>
    <row r="1160" customFormat="false" ht="15" hidden="false" customHeight="false" outlineLevel="0" collapsed="false">
      <c r="A1160" s="22" t="n">
        <v>1159</v>
      </c>
      <c r="B1160" s="22" t="str">
        <f aca="false">IFERROR(VLOOKUP($A$1&amp;":"&amp;A1160,'Finish order'!C:K,6,FALSE()),"")</f>
        <v/>
      </c>
      <c r="C1160" s="22" t="str">
        <f aca="false">IFERROR(VLOOKUP(A$1&amp;":"&amp;A1160,'Finish order'!$C:$K,9,FALSE()),"")</f>
        <v/>
      </c>
      <c r="D1160" s="22" t="str">
        <f aca="false">IFERROR(VLOOKUP(A$1&amp;":"&amp;A1160,'Finish order'!$C:$K,7,FALSE()),"")</f>
        <v/>
      </c>
      <c r="E1160" s="30" t="str">
        <f aca="false">IFERROR(VLOOKUP($A$1&amp;":"&amp;A1160,'Finish order'!C:K,5,FALSE()),"")</f>
        <v/>
      </c>
      <c r="F1160" s="22" t="str">
        <f aca="false">IFERROR(VLOOKUP($A$1&amp;":"&amp;A1160,'Finish order'!C:K,4,FALSE()),"")</f>
        <v/>
      </c>
      <c r="G1160" s="22" t="str">
        <f aca="false" t="array" ref="G1160:G1160">IFERROR(SMALL(IF($D$2:$D2069=D1160,$A$2:$A$911*1.001),1),"")</f>
        <v/>
      </c>
      <c r="H1160" s="22" t="str">
        <f aca="false" t="array" ref="H1160:H1160">IFERROR(SMALL(IF($D$2:$D2069=D1160,$A$2:$A$911*1.0001),2),"")</f>
        <v/>
      </c>
      <c r="I1160" s="22" t="str">
        <f aca="false" t="array" ref="I1160:I1160">IFERROR(SMALL(IF($D$2:$D2069=D1160,$A$2:$A$911*1.00001),3),"")</f>
        <v/>
      </c>
      <c r="J1160" s="22" t="str">
        <f aca="false" t="array" ref="J1160:J1160">IFERROR(SMALL(IF($D$2:$D2069=D1160,$A$2:$A$911*1.000001),4),"")</f>
        <v/>
      </c>
      <c r="K1160" s="31" t="str">
        <f aca="false">IF(A1160&lt;&gt;"", IF(COUNT(G1160:J1160)=4, SUM(G1160:J1160), "No"), "")</f>
        <v>No</v>
      </c>
      <c r="L1160" s="31" t="str">
        <f aca="false">IF(A1160&lt;&gt;"", IF(COUNT(G1160:I1160)=3, SUM(G1160:I1160), "No"), "")</f>
        <v>No</v>
      </c>
      <c r="M1160" s="31" t="str">
        <f aca="false">IF(A1160&lt;&gt;"", IF(COUNT(G1160:H1160)=2, SUM(G1160:H1160), "No"), "")</f>
        <v>No</v>
      </c>
      <c r="N1160" s="31" t="str">
        <f aca="false">Table1[[#This Row],[Club]]&amp;":"&amp;Table1[[#Headers],[Male]]</f>
        <v>:Male</v>
      </c>
    </row>
    <row r="1161" customFormat="false" ht="15" hidden="false" customHeight="false" outlineLevel="0" collapsed="false">
      <c r="A1161" s="22" t="n">
        <v>1160</v>
      </c>
      <c r="B1161" s="22" t="str">
        <f aca="false">IFERROR(VLOOKUP($A$1&amp;":"&amp;A1161,'Finish order'!C:K,6,FALSE()),"")</f>
        <v/>
      </c>
      <c r="C1161" s="22" t="str">
        <f aca="false">IFERROR(VLOOKUP(A$1&amp;":"&amp;A1161,'Finish order'!$C:$K,9,FALSE()),"")</f>
        <v/>
      </c>
      <c r="D1161" s="22" t="str">
        <f aca="false">IFERROR(VLOOKUP(A$1&amp;":"&amp;A1161,'Finish order'!$C:$K,7,FALSE()),"")</f>
        <v/>
      </c>
      <c r="E1161" s="30" t="str">
        <f aca="false">IFERROR(VLOOKUP($A$1&amp;":"&amp;A1161,'Finish order'!C:K,5,FALSE()),"")</f>
        <v/>
      </c>
      <c r="F1161" s="22" t="str">
        <f aca="false">IFERROR(VLOOKUP($A$1&amp;":"&amp;A1161,'Finish order'!C:K,4,FALSE()),"")</f>
        <v/>
      </c>
      <c r="G1161" s="22" t="str">
        <f aca="false" t="array" ref="G1161:G1161">IFERROR(SMALL(IF($D$2:$D2070=D1161,$A$2:$A$911*1.001),1),"")</f>
        <v/>
      </c>
      <c r="H1161" s="22" t="str">
        <f aca="false" t="array" ref="H1161:H1161">IFERROR(SMALL(IF($D$2:$D2070=D1161,$A$2:$A$911*1.0001),2),"")</f>
        <v/>
      </c>
      <c r="I1161" s="22" t="str">
        <f aca="false" t="array" ref="I1161:I1161">IFERROR(SMALL(IF($D$2:$D2070=D1161,$A$2:$A$911*1.00001),3),"")</f>
        <v/>
      </c>
      <c r="J1161" s="22" t="str">
        <f aca="false" t="array" ref="J1161:J1161">IFERROR(SMALL(IF($D$2:$D2070=D1161,$A$2:$A$911*1.000001),4),"")</f>
        <v/>
      </c>
      <c r="K1161" s="31" t="str">
        <f aca="false">IF(A1161&lt;&gt;"", IF(COUNT(G1161:J1161)=4, SUM(G1161:J1161), "No"), "")</f>
        <v>No</v>
      </c>
      <c r="L1161" s="31" t="str">
        <f aca="false">IF(A1161&lt;&gt;"", IF(COUNT(G1161:I1161)=3, SUM(G1161:I1161), "No"), "")</f>
        <v>No</v>
      </c>
      <c r="M1161" s="31" t="str">
        <f aca="false">IF(A1161&lt;&gt;"", IF(COUNT(G1161:H1161)=2, SUM(G1161:H1161), "No"), "")</f>
        <v>No</v>
      </c>
      <c r="N1161" s="31" t="str">
        <f aca="false">Table1[[#This Row],[Club]]&amp;":"&amp;Table1[[#Headers],[Male]]</f>
        <v>:Male</v>
      </c>
    </row>
    <row r="1162" customFormat="false" ht="15" hidden="false" customHeight="false" outlineLevel="0" collapsed="false">
      <c r="A1162" s="22" t="n">
        <v>1161</v>
      </c>
      <c r="B1162" s="22" t="str">
        <f aca="false">IFERROR(VLOOKUP($A$1&amp;":"&amp;A1162,'Finish order'!C:K,6,FALSE()),"")</f>
        <v/>
      </c>
      <c r="C1162" s="22" t="str">
        <f aca="false">IFERROR(VLOOKUP(A$1&amp;":"&amp;A1162,'Finish order'!$C:$K,9,FALSE()),"")</f>
        <v/>
      </c>
      <c r="D1162" s="22" t="str">
        <f aca="false">IFERROR(VLOOKUP(A$1&amp;":"&amp;A1162,'Finish order'!$C:$K,7,FALSE()),"")</f>
        <v/>
      </c>
      <c r="E1162" s="30" t="str">
        <f aca="false">IFERROR(VLOOKUP($A$1&amp;":"&amp;A1162,'Finish order'!C:K,5,FALSE()),"")</f>
        <v/>
      </c>
      <c r="F1162" s="22" t="str">
        <f aca="false">IFERROR(VLOOKUP($A$1&amp;":"&amp;A1162,'Finish order'!C:K,4,FALSE()),"")</f>
        <v/>
      </c>
      <c r="G1162" s="22" t="str">
        <f aca="false" t="array" ref="G1162:G1162">IFERROR(SMALL(IF($D$2:$D2071=D1162,$A$2:$A$911*1.001),1),"")</f>
        <v/>
      </c>
      <c r="H1162" s="22" t="str">
        <f aca="false" t="array" ref="H1162:H1162">IFERROR(SMALL(IF($D$2:$D2071=D1162,$A$2:$A$911*1.0001),2),"")</f>
        <v/>
      </c>
      <c r="I1162" s="22" t="str">
        <f aca="false" t="array" ref="I1162:I1162">IFERROR(SMALL(IF($D$2:$D2071=D1162,$A$2:$A$911*1.00001),3),"")</f>
        <v/>
      </c>
      <c r="J1162" s="22" t="str">
        <f aca="false" t="array" ref="J1162:J1162">IFERROR(SMALL(IF($D$2:$D2071=D1162,$A$2:$A$911*1.000001),4),"")</f>
        <v/>
      </c>
      <c r="K1162" s="31" t="str">
        <f aca="false">IF(A1162&lt;&gt;"", IF(COUNT(G1162:J1162)=4, SUM(G1162:J1162), "No"), "")</f>
        <v>No</v>
      </c>
      <c r="L1162" s="31" t="str">
        <f aca="false">IF(A1162&lt;&gt;"", IF(COUNT(G1162:I1162)=3, SUM(G1162:I1162), "No"), "")</f>
        <v>No</v>
      </c>
      <c r="M1162" s="31" t="str">
        <f aca="false">IF(A1162&lt;&gt;"", IF(COUNT(G1162:H1162)=2, SUM(G1162:H1162), "No"), "")</f>
        <v>No</v>
      </c>
      <c r="N1162" s="31" t="str">
        <f aca="false">Table1[[#This Row],[Club]]&amp;":"&amp;Table1[[#Headers],[Male]]</f>
        <v>:Male</v>
      </c>
    </row>
    <row r="1163" customFormat="false" ht="15" hidden="false" customHeight="false" outlineLevel="0" collapsed="false">
      <c r="A1163" s="22" t="n">
        <v>1162</v>
      </c>
      <c r="B1163" s="22" t="str">
        <f aca="false">IFERROR(VLOOKUP($A$1&amp;":"&amp;A1163,'Finish order'!C:K,6,FALSE()),"")</f>
        <v/>
      </c>
      <c r="C1163" s="22" t="str">
        <f aca="false">IFERROR(VLOOKUP(A$1&amp;":"&amp;A1163,'Finish order'!$C:$K,9,FALSE()),"")</f>
        <v/>
      </c>
      <c r="D1163" s="22" t="str">
        <f aca="false">IFERROR(VLOOKUP(A$1&amp;":"&amp;A1163,'Finish order'!$C:$K,7,FALSE()),"")</f>
        <v/>
      </c>
      <c r="E1163" s="30" t="str">
        <f aca="false">IFERROR(VLOOKUP($A$1&amp;":"&amp;A1163,'Finish order'!C:K,5,FALSE()),"")</f>
        <v/>
      </c>
      <c r="F1163" s="22" t="str">
        <f aca="false">IFERROR(VLOOKUP($A$1&amp;":"&amp;A1163,'Finish order'!C:K,4,FALSE()),"")</f>
        <v/>
      </c>
      <c r="G1163" s="22" t="str">
        <f aca="false" t="array" ref="G1163:G1163">IFERROR(SMALL(IF($D$2:$D2072=D1163,$A$2:$A$911*1.001),1),"")</f>
        <v/>
      </c>
      <c r="H1163" s="22" t="str">
        <f aca="false" t="array" ref="H1163:H1163">IFERROR(SMALL(IF($D$2:$D2072=D1163,$A$2:$A$911*1.0001),2),"")</f>
        <v/>
      </c>
      <c r="I1163" s="22" t="str">
        <f aca="false" t="array" ref="I1163:I1163">IFERROR(SMALL(IF($D$2:$D2072=D1163,$A$2:$A$911*1.00001),3),"")</f>
        <v/>
      </c>
      <c r="J1163" s="22" t="str">
        <f aca="false" t="array" ref="J1163:J1163">IFERROR(SMALL(IF($D$2:$D2072=D1163,$A$2:$A$911*1.000001),4),"")</f>
        <v/>
      </c>
      <c r="K1163" s="31" t="str">
        <f aca="false">IF(A1163&lt;&gt;"", IF(COUNT(G1163:J1163)=4, SUM(G1163:J1163), "No"), "")</f>
        <v>No</v>
      </c>
      <c r="L1163" s="31" t="str">
        <f aca="false">IF(A1163&lt;&gt;"", IF(COUNT(G1163:I1163)=3, SUM(G1163:I1163), "No"), "")</f>
        <v>No</v>
      </c>
      <c r="M1163" s="31" t="str">
        <f aca="false">IF(A1163&lt;&gt;"", IF(COUNT(G1163:H1163)=2, SUM(G1163:H1163), "No"), "")</f>
        <v>No</v>
      </c>
      <c r="N1163" s="31" t="str">
        <f aca="false">Table1[[#This Row],[Club]]&amp;":"&amp;Table1[[#Headers],[Male]]</f>
        <v>:Male</v>
      </c>
    </row>
    <row r="1164" customFormat="false" ht="15" hidden="false" customHeight="false" outlineLevel="0" collapsed="false">
      <c r="A1164" s="22" t="n">
        <v>1163</v>
      </c>
      <c r="B1164" s="22" t="str">
        <f aca="false">IFERROR(VLOOKUP($A$1&amp;":"&amp;A1164,'Finish order'!C:K,6,FALSE()),"")</f>
        <v/>
      </c>
      <c r="C1164" s="22" t="str">
        <f aca="false">IFERROR(VLOOKUP(A$1&amp;":"&amp;A1164,'Finish order'!$C:$K,9,FALSE()),"")</f>
        <v/>
      </c>
      <c r="D1164" s="22" t="str">
        <f aca="false">IFERROR(VLOOKUP(A$1&amp;":"&amp;A1164,'Finish order'!$C:$K,7,FALSE()),"")</f>
        <v/>
      </c>
      <c r="E1164" s="30" t="str">
        <f aca="false">IFERROR(VLOOKUP($A$1&amp;":"&amp;A1164,'Finish order'!C:K,5,FALSE()),"")</f>
        <v/>
      </c>
      <c r="F1164" s="22" t="str">
        <f aca="false">IFERROR(VLOOKUP($A$1&amp;":"&amp;A1164,'Finish order'!C:K,4,FALSE()),"")</f>
        <v/>
      </c>
      <c r="G1164" s="22" t="str">
        <f aca="false" t="array" ref="G1164:G1164">IFERROR(SMALL(IF($D$2:$D2073=D1164,$A$2:$A$911*1.001),1),"")</f>
        <v/>
      </c>
      <c r="H1164" s="22" t="str">
        <f aca="false" t="array" ref="H1164:H1164">IFERROR(SMALL(IF($D$2:$D2073=D1164,$A$2:$A$911*1.0001),2),"")</f>
        <v/>
      </c>
      <c r="I1164" s="22" t="str">
        <f aca="false" t="array" ref="I1164:I1164">IFERROR(SMALL(IF($D$2:$D2073=D1164,$A$2:$A$911*1.00001),3),"")</f>
        <v/>
      </c>
      <c r="J1164" s="22" t="str">
        <f aca="false" t="array" ref="J1164:J1164">IFERROR(SMALL(IF($D$2:$D2073=D1164,$A$2:$A$911*1.000001),4),"")</f>
        <v/>
      </c>
      <c r="K1164" s="31" t="str">
        <f aca="false">IF(A1164&lt;&gt;"", IF(COUNT(G1164:J1164)=4, SUM(G1164:J1164), "No"), "")</f>
        <v>No</v>
      </c>
      <c r="L1164" s="31" t="str">
        <f aca="false">IF(A1164&lt;&gt;"", IF(COUNT(G1164:I1164)=3, SUM(G1164:I1164), "No"), "")</f>
        <v>No</v>
      </c>
      <c r="M1164" s="31" t="str">
        <f aca="false">IF(A1164&lt;&gt;"", IF(COUNT(G1164:H1164)=2, SUM(G1164:H1164), "No"), "")</f>
        <v>No</v>
      </c>
      <c r="N1164" s="31" t="str">
        <f aca="false">Table1[[#This Row],[Club]]&amp;":"&amp;Table1[[#Headers],[Male]]</f>
        <v>:Male</v>
      </c>
    </row>
    <row r="1165" customFormat="false" ht="15" hidden="false" customHeight="false" outlineLevel="0" collapsed="false">
      <c r="A1165" s="22" t="n">
        <v>1164</v>
      </c>
      <c r="B1165" s="22" t="str">
        <f aca="false">IFERROR(VLOOKUP($A$1&amp;":"&amp;A1165,'Finish order'!C:K,6,FALSE()),"")</f>
        <v/>
      </c>
      <c r="C1165" s="22" t="str">
        <f aca="false">IFERROR(VLOOKUP(A$1&amp;":"&amp;A1165,'Finish order'!$C:$K,9,FALSE()),"")</f>
        <v/>
      </c>
      <c r="D1165" s="22" t="str">
        <f aca="false">IFERROR(VLOOKUP(A$1&amp;":"&amp;A1165,'Finish order'!$C:$K,7,FALSE()),"")</f>
        <v/>
      </c>
      <c r="E1165" s="30" t="str">
        <f aca="false">IFERROR(VLOOKUP($A$1&amp;":"&amp;A1165,'Finish order'!C:K,5,FALSE()),"")</f>
        <v/>
      </c>
      <c r="F1165" s="22" t="str">
        <f aca="false">IFERROR(VLOOKUP($A$1&amp;":"&amp;A1165,'Finish order'!C:K,4,FALSE()),"")</f>
        <v/>
      </c>
      <c r="G1165" s="22" t="str">
        <f aca="false" t="array" ref="G1165:G1165">IFERROR(SMALL(IF($D$2:$D2074=D1165,$A$2:$A$911*1.001),1),"")</f>
        <v/>
      </c>
      <c r="H1165" s="22" t="str">
        <f aca="false" t="array" ref="H1165:H1165">IFERROR(SMALL(IF($D$2:$D2074=D1165,$A$2:$A$911*1.0001),2),"")</f>
        <v/>
      </c>
      <c r="I1165" s="22" t="str">
        <f aca="false" t="array" ref="I1165:I1165">IFERROR(SMALL(IF($D$2:$D2074=D1165,$A$2:$A$911*1.00001),3),"")</f>
        <v/>
      </c>
      <c r="J1165" s="22" t="str">
        <f aca="false" t="array" ref="J1165:J1165">IFERROR(SMALL(IF($D$2:$D2074=D1165,$A$2:$A$911*1.000001),4),"")</f>
        <v/>
      </c>
      <c r="K1165" s="31" t="str">
        <f aca="false">IF(A1165&lt;&gt;"", IF(COUNT(G1165:J1165)=4, SUM(G1165:J1165), "No"), "")</f>
        <v>No</v>
      </c>
      <c r="L1165" s="31" t="str">
        <f aca="false">IF(A1165&lt;&gt;"", IF(COUNT(G1165:I1165)=3, SUM(G1165:I1165), "No"), "")</f>
        <v>No</v>
      </c>
      <c r="M1165" s="31" t="str">
        <f aca="false">IF(A1165&lt;&gt;"", IF(COUNT(G1165:H1165)=2, SUM(G1165:H1165), "No"), "")</f>
        <v>No</v>
      </c>
      <c r="N1165" s="31" t="str">
        <f aca="false">Table1[[#This Row],[Club]]&amp;":"&amp;Table1[[#Headers],[Male]]</f>
        <v>:Male</v>
      </c>
    </row>
    <row r="1166" customFormat="false" ht="15" hidden="false" customHeight="false" outlineLevel="0" collapsed="false">
      <c r="A1166" s="22" t="n">
        <v>1165</v>
      </c>
      <c r="B1166" s="22" t="str">
        <f aca="false">IFERROR(VLOOKUP($A$1&amp;":"&amp;A1166,'Finish order'!C:K,6,FALSE()),"")</f>
        <v/>
      </c>
      <c r="C1166" s="22" t="str">
        <f aca="false">IFERROR(VLOOKUP(A$1&amp;":"&amp;A1166,'Finish order'!$C:$K,9,FALSE()),"")</f>
        <v/>
      </c>
      <c r="D1166" s="22" t="str">
        <f aca="false">IFERROR(VLOOKUP(A$1&amp;":"&amp;A1166,'Finish order'!$C:$K,7,FALSE()),"")</f>
        <v/>
      </c>
      <c r="E1166" s="30" t="str">
        <f aca="false">IFERROR(VLOOKUP($A$1&amp;":"&amp;A1166,'Finish order'!C:K,5,FALSE()),"")</f>
        <v/>
      </c>
      <c r="F1166" s="22" t="str">
        <f aca="false">IFERROR(VLOOKUP($A$1&amp;":"&amp;A1166,'Finish order'!C:K,4,FALSE()),"")</f>
        <v/>
      </c>
      <c r="G1166" s="22" t="str">
        <f aca="false" t="array" ref="G1166:G1166">IFERROR(SMALL(IF($D$2:$D2075=D1166,$A$2:$A$911*1.001),1),"")</f>
        <v/>
      </c>
      <c r="H1166" s="22" t="str">
        <f aca="false" t="array" ref="H1166:H1166">IFERROR(SMALL(IF($D$2:$D2075=D1166,$A$2:$A$911*1.0001),2),"")</f>
        <v/>
      </c>
      <c r="I1166" s="22" t="str">
        <f aca="false" t="array" ref="I1166:I1166">IFERROR(SMALL(IF($D$2:$D2075=D1166,$A$2:$A$911*1.00001),3),"")</f>
        <v/>
      </c>
      <c r="J1166" s="22" t="str">
        <f aca="false" t="array" ref="J1166:J1166">IFERROR(SMALL(IF($D$2:$D2075=D1166,$A$2:$A$911*1.000001),4),"")</f>
        <v/>
      </c>
      <c r="K1166" s="31" t="str">
        <f aca="false">IF(A1166&lt;&gt;"", IF(COUNT(G1166:J1166)=4, SUM(G1166:J1166), "No"), "")</f>
        <v>No</v>
      </c>
      <c r="L1166" s="31" t="str">
        <f aca="false">IF(A1166&lt;&gt;"", IF(COUNT(G1166:I1166)=3, SUM(G1166:I1166), "No"), "")</f>
        <v>No</v>
      </c>
      <c r="M1166" s="31" t="str">
        <f aca="false">IF(A1166&lt;&gt;"", IF(COUNT(G1166:H1166)=2, SUM(G1166:H1166), "No"), "")</f>
        <v>No</v>
      </c>
      <c r="N1166" s="31" t="str">
        <f aca="false">Table1[[#This Row],[Club]]&amp;":"&amp;Table1[[#Headers],[Male]]</f>
        <v>:Male</v>
      </c>
    </row>
    <row r="1167" customFormat="false" ht="15" hidden="false" customHeight="false" outlineLevel="0" collapsed="false">
      <c r="A1167" s="22" t="n">
        <v>1166</v>
      </c>
      <c r="B1167" s="22" t="str">
        <f aca="false">IFERROR(VLOOKUP($A$1&amp;":"&amp;A1167,'Finish order'!C:K,6,FALSE()),"")</f>
        <v/>
      </c>
      <c r="C1167" s="22" t="str">
        <f aca="false">IFERROR(VLOOKUP(A$1&amp;":"&amp;A1167,'Finish order'!$C:$K,9,FALSE()),"")</f>
        <v/>
      </c>
      <c r="D1167" s="22" t="str">
        <f aca="false">IFERROR(VLOOKUP(A$1&amp;":"&amp;A1167,'Finish order'!$C:$K,7,FALSE()),"")</f>
        <v/>
      </c>
      <c r="E1167" s="30" t="str">
        <f aca="false">IFERROR(VLOOKUP($A$1&amp;":"&amp;A1167,'Finish order'!C:K,5,FALSE()),"")</f>
        <v/>
      </c>
      <c r="F1167" s="22" t="str">
        <f aca="false">IFERROR(VLOOKUP($A$1&amp;":"&amp;A1167,'Finish order'!C:K,4,FALSE()),"")</f>
        <v/>
      </c>
      <c r="G1167" s="22" t="str">
        <f aca="false" t="array" ref="G1167:G1167">IFERROR(SMALL(IF($D$2:$D2076=D1167,$A$2:$A$911*1.001),1),"")</f>
        <v/>
      </c>
      <c r="H1167" s="22" t="str">
        <f aca="false" t="array" ref="H1167:H1167">IFERROR(SMALL(IF($D$2:$D2076=D1167,$A$2:$A$911*1.0001),2),"")</f>
        <v/>
      </c>
      <c r="I1167" s="22" t="str">
        <f aca="false" t="array" ref="I1167:I1167">IFERROR(SMALL(IF($D$2:$D2076=D1167,$A$2:$A$911*1.00001),3),"")</f>
        <v/>
      </c>
      <c r="J1167" s="22" t="str">
        <f aca="false" t="array" ref="J1167:J1167">IFERROR(SMALL(IF($D$2:$D2076=D1167,$A$2:$A$911*1.000001),4),"")</f>
        <v/>
      </c>
      <c r="K1167" s="31" t="str">
        <f aca="false">IF(A1167&lt;&gt;"", IF(COUNT(G1167:J1167)=4, SUM(G1167:J1167), "No"), "")</f>
        <v>No</v>
      </c>
      <c r="L1167" s="31" t="str">
        <f aca="false">IF(A1167&lt;&gt;"", IF(COUNT(G1167:I1167)=3, SUM(G1167:I1167), "No"), "")</f>
        <v>No</v>
      </c>
      <c r="M1167" s="31" t="str">
        <f aca="false">IF(A1167&lt;&gt;"", IF(COUNT(G1167:H1167)=2, SUM(G1167:H1167), "No"), "")</f>
        <v>No</v>
      </c>
      <c r="N1167" s="31" t="str">
        <f aca="false">Table1[[#This Row],[Club]]&amp;":"&amp;Table1[[#Headers],[Male]]</f>
        <v>:Male</v>
      </c>
    </row>
    <row r="1168" customFormat="false" ht="15" hidden="false" customHeight="false" outlineLevel="0" collapsed="false">
      <c r="A1168" s="22" t="n">
        <v>1167</v>
      </c>
      <c r="B1168" s="22" t="str">
        <f aca="false">IFERROR(VLOOKUP($A$1&amp;":"&amp;A1168,'Finish order'!C:K,6,FALSE()),"")</f>
        <v/>
      </c>
      <c r="C1168" s="22" t="str">
        <f aca="false">IFERROR(VLOOKUP(A$1&amp;":"&amp;A1168,'Finish order'!$C:$K,9,FALSE()),"")</f>
        <v/>
      </c>
      <c r="D1168" s="22" t="str">
        <f aca="false">IFERROR(VLOOKUP(A$1&amp;":"&amp;A1168,'Finish order'!$C:$K,7,FALSE()),"")</f>
        <v/>
      </c>
      <c r="E1168" s="30" t="str">
        <f aca="false">IFERROR(VLOOKUP($A$1&amp;":"&amp;A1168,'Finish order'!C:K,5,FALSE()),"")</f>
        <v/>
      </c>
      <c r="F1168" s="22" t="str">
        <f aca="false">IFERROR(VLOOKUP($A$1&amp;":"&amp;A1168,'Finish order'!C:K,4,FALSE()),"")</f>
        <v/>
      </c>
      <c r="G1168" s="22" t="str">
        <f aca="false" t="array" ref="G1168:G1168">IFERROR(SMALL(IF($D$2:$D2077=D1168,$A$2:$A$911*1.001),1),"")</f>
        <v/>
      </c>
      <c r="H1168" s="22" t="str">
        <f aca="false" t="array" ref="H1168:H1168">IFERROR(SMALL(IF($D$2:$D2077=D1168,$A$2:$A$911*1.0001),2),"")</f>
        <v/>
      </c>
      <c r="I1168" s="22" t="str">
        <f aca="false" t="array" ref="I1168:I1168">IFERROR(SMALL(IF($D$2:$D2077=D1168,$A$2:$A$911*1.00001),3),"")</f>
        <v/>
      </c>
      <c r="J1168" s="22" t="str">
        <f aca="false" t="array" ref="J1168:J1168">IFERROR(SMALL(IF($D$2:$D2077=D1168,$A$2:$A$911*1.000001),4),"")</f>
        <v/>
      </c>
      <c r="K1168" s="31" t="str">
        <f aca="false">IF(A1168&lt;&gt;"", IF(COUNT(G1168:J1168)=4, SUM(G1168:J1168), "No"), "")</f>
        <v>No</v>
      </c>
      <c r="L1168" s="31" t="str">
        <f aca="false">IF(A1168&lt;&gt;"", IF(COUNT(G1168:I1168)=3, SUM(G1168:I1168), "No"), "")</f>
        <v>No</v>
      </c>
      <c r="M1168" s="31" t="str">
        <f aca="false">IF(A1168&lt;&gt;"", IF(COUNT(G1168:H1168)=2, SUM(G1168:H1168), "No"), "")</f>
        <v>No</v>
      </c>
      <c r="N1168" s="31" t="str">
        <f aca="false">Table1[[#This Row],[Club]]&amp;":"&amp;Table1[[#Headers],[Male]]</f>
        <v>:Male</v>
      </c>
    </row>
    <row r="1169" customFormat="false" ht="15" hidden="false" customHeight="false" outlineLevel="0" collapsed="false">
      <c r="A1169" s="22" t="n">
        <v>1168</v>
      </c>
      <c r="B1169" s="22" t="str">
        <f aca="false">IFERROR(VLOOKUP($A$1&amp;":"&amp;A1169,'Finish order'!C:K,6,FALSE()),"")</f>
        <v/>
      </c>
      <c r="C1169" s="22" t="str">
        <f aca="false">IFERROR(VLOOKUP(A$1&amp;":"&amp;A1169,'Finish order'!$C:$K,9,FALSE()),"")</f>
        <v/>
      </c>
      <c r="D1169" s="22" t="str">
        <f aca="false">IFERROR(VLOOKUP(A$1&amp;":"&amp;A1169,'Finish order'!$C:$K,7,FALSE()),"")</f>
        <v/>
      </c>
      <c r="E1169" s="30" t="str">
        <f aca="false">IFERROR(VLOOKUP($A$1&amp;":"&amp;A1169,'Finish order'!C:K,5,FALSE()),"")</f>
        <v/>
      </c>
      <c r="F1169" s="22" t="str">
        <f aca="false">IFERROR(VLOOKUP($A$1&amp;":"&amp;A1169,'Finish order'!C:K,4,FALSE()),"")</f>
        <v/>
      </c>
      <c r="G1169" s="22" t="str">
        <f aca="false" t="array" ref="G1169:G1169">IFERROR(SMALL(IF($D$2:$D2078=D1169,$A$2:$A$911*1.001),1),"")</f>
        <v/>
      </c>
      <c r="H1169" s="22" t="str">
        <f aca="false" t="array" ref="H1169:H1169">IFERROR(SMALL(IF($D$2:$D2078=D1169,$A$2:$A$911*1.0001),2),"")</f>
        <v/>
      </c>
      <c r="I1169" s="22" t="str">
        <f aca="false" t="array" ref="I1169:I1169">IFERROR(SMALL(IF($D$2:$D2078=D1169,$A$2:$A$911*1.00001),3),"")</f>
        <v/>
      </c>
      <c r="J1169" s="22" t="str">
        <f aca="false" t="array" ref="J1169:J1169">IFERROR(SMALL(IF($D$2:$D2078=D1169,$A$2:$A$911*1.000001),4),"")</f>
        <v/>
      </c>
      <c r="K1169" s="31" t="str">
        <f aca="false">IF(A1169&lt;&gt;"", IF(COUNT(G1169:J1169)=4, SUM(G1169:J1169), "No"), "")</f>
        <v>No</v>
      </c>
      <c r="L1169" s="31" t="str">
        <f aca="false">IF(A1169&lt;&gt;"", IF(COUNT(G1169:I1169)=3, SUM(G1169:I1169), "No"), "")</f>
        <v>No</v>
      </c>
      <c r="M1169" s="31" t="str">
        <f aca="false">IF(A1169&lt;&gt;"", IF(COUNT(G1169:H1169)=2, SUM(G1169:H1169), "No"), "")</f>
        <v>No</v>
      </c>
      <c r="N1169" s="31" t="str">
        <f aca="false">Table1[[#This Row],[Club]]&amp;":"&amp;Table1[[#Headers],[Male]]</f>
        <v>:Male</v>
      </c>
    </row>
    <row r="1170" customFormat="false" ht="15" hidden="false" customHeight="false" outlineLevel="0" collapsed="false">
      <c r="A1170" s="22" t="n">
        <v>1169</v>
      </c>
      <c r="B1170" s="22" t="str">
        <f aca="false">IFERROR(VLOOKUP($A$1&amp;":"&amp;A1170,'Finish order'!C:K,6,FALSE()),"")</f>
        <v/>
      </c>
      <c r="C1170" s="22" t="str">
        <f aca="false">IFERROR(VLOOKUP(A$1&amp;":"&amp;A1170,'Finish order'!$C:$K,9,FALSE()),"")</f>
        <v/>
      </c>
      <c r="D1170" s="22" t="str">
        <f aca="false">IFERROR(VLOOKUP(A$1&amp;":"&amp;A1170,'Finish order'!$C:$K,7,FALSE()),"")</f>
        <v/>
      </c>
      <c r="E1170" s="30" t="str">
        <f aca="false">IFERROR(VLOOKUP($A$1&amp;":"&amp;A1170,'Finish order'!C:K,5,FALSE()),"")</f>
        <v/>
      </c>
      <c r="F1170" s="22" t="str">
        <f aca="false">IFERROR(VLOOKUP($A$1&amp;":"&amp;A1170,'Finish order'!C:K,4,FALSE()),"")</f>
        <v/>
      </c>
      <c r="G1170" s="22" t="str">
        <f aca="false" t="array" ref="G1170:G1170">IFERROR(SMALL(IF($D$2:$D2079=D1170,$A$2:$A$911*1.001),1),"")</f>
        <v/>
      </c>
      <c r="H1170" s="22" t="str">
        <f aca="false" t="array" ref="H1170:H1170">IFERROR(SMALL(IF($D$2:$D2079=D1170,$A$2:$A$911*1.0001),2),"")</f>
        <v/>
      </c>
      <c r="I1170" s="22" t="str">
        <f aca="false" t="array" ref="I1170:I1170">IFERROR(SMALL(IF($D$2:$D2079=D1170,$A$2:$A$911*1.00001),3),"")</f>
        <v/>
      </c>
      <c r="J1170" s="22" t="str">
        <f aca="false" t="array" ref="J1170:J1170">IFERROR(SMALL(IF($D$2:$D2079=D1170,$A$2:$A$911*1.000001),4),"")</f>
        <v/>
      </c>
      <c r="K1170" s="31" t="str">
        <f aca="false">IF(A1170&lt;&gt;"", IF(COUNT(G1170:J1170)=4, SUM(G1170:J1170), "No"), "")</f>
        <v>No</v>
      </c>
      <c r="L1170" s="31" t="str">
        <f aca="false">IF(A1170&lt;&gt;"", IF(COUNT(G1170:I1170)=3, SUM(G1170:I1170), "No"), "")</f>
        <v>No</v>
      </c>
      <c r="M1170" s="31" t="str">
        <f aca="false">IF(A1170&lt;&gt;"", IF(COUNT(G1170:H1170)=2, SUM(G1170:H1170), "No"), "")</f>
        <v>No</v>
      </c>
      <c r="N1170" s="31" t="str">
        <f aca="false">Table1[[#This Row],[Club]]&amp;":"&amp;Table1[[#Headers],[Male]]</f>
        <v>:Male</v>
      </c>
    </row>
    <row r="1171" customFormat="false" ht="15" hidden="false" customHeight="false" outlineLevel="0" collapsed="false">
      <c r="A1171" s="22" t="n">
        <v>1170</v>
      </c>
      <c r="B1171" s="22" t="str">
        <f aca="false">IFERROR(VLOOKUP($A$1&amp;":"&amp;A1171,'Finish order'!C:K,6,FALSE()),"")</f>
        <v/>
      </c>
      <c r="C1171" s="22" t="str">
        <f aca="false">IFERROR(VLOOKUP(A$1&amp;":"&amp;A1171,'Finish order'!$C:$K,9,FALSE()),"")</f>
        <v/>
      </c>
      <c r="D1171" s="22" t="str">
        <f aca="false">IFERROR(VLOOKUP(A$1&amp;":"&amp;A1171,'Finish order'!$C:$K,7,FALSE()),"")</f>
        <v/>
      </c>
      <c r="E1171" s="30" t="str">
        <f aca="false">IFERROR(VLOOKUP($A$1&amp;":"&amp;A1171,'Finish order'!C:K,5,FALSE()),"")</f>
        <v/>
      </c>
      <c r="F1171" s="22" t="str">
        <f aca="false">IFERROR(VLOOKUP($A$1&amp;":"&amp;A1171,'Finish order'!C:K,4,FALSE()),"")</f>
        <v/>
      </c>
      <c r="G1171" s="22" t="str">
        <f aca="false" t="array" ref="G1171:G1171">IFERROR(SMALL(IF($D$2:$D2080=D1171,$A$2:$A$911*1.001),1),"")</f>
        <v/>
      </c>
      <c r="H1171" s="22" t="str">
        <f aca="false" t="array" ref="H1171:H1171">IFERROR(SMALL(IF($D$2:$D2080=D1171,$A$2:$A$911*1.0001),2),"")</f>
        <v/>
      </c>
      <c r="I1171" s="22" t="str">
        <f aca="false" t="array" ref="I1171:I1171">IFERROR(SMALL(IF($D$2:$D2080=D1171,$A$2:$A$911*1.00001),3),"")</f>
        <v/>
      </c>
      <c r="J1171" s="22" t="str">
        <f aca="false" t="array" ref="J1171:J1171">IFERROR(SMALL(IF($D$2:$D2080=D1171,$A$2:$A$911*1.000001),4),"")</f>
        <v/>
      </c>
      <c r="K1171" s="31" t="str">
        <f aca="false">IF(A1171&lt;&gt;"", IF(COUNT(G1171:J1171)=4, SUM(G1171:J1171), "No"), "")</f>
        <v>No</v>
      </c>
      <c r="L1171" s="31" t="str">
        <f aca="false">IF(A1171&lt;&gt;"", IF(COUNT(G1171:I1171)=3, SUM(G1171:I1171), "No"), "")</f>
        <v>No</v>
      </c>
      <c r="M1171" s="31" t="str">
        <f aca="false">IF(A1171&lt;&gt;"", IF(COUNT(G1171:H1171)=2, SUM(G1171:H1171), "No"), "")</f>
        <v>No</v>
      </c>
      <c r="N1171" s="31" t="str">
        <f aca="false">Table1[[#This Row],[Club]]&amp;":"&amp;Table1[[#Headers],[Male]]</f>
        <v>:Male</v>
      </c>
    </row>
    <row r="1172" customFormat="false" ht="15" hidden="false" customHeight="false" outlineLevel="0" collapsed="false">
      <c r="A1172" s="22" t="n">
        <v>1171</v>
      </c>
      <c r="B1172" s="22" t="str">
        <f aca="false">IFERROR(VLOOKUP($A$1&amp;":"&amp;A1172,'Finish order'!C:K,6,FALSE()),"")</f>
        <v/>
      </c>
      <c r="C1172" s="22" t="str">
        <f aca="false">IFERROR(VLOOKUP(A$1&amp;":"&amp;A1172,'Finish order'!$C:$K,9,FALSE()),"")</f>
        <v/>
      </c>
      <c r="D1172" s="22" t="str">
        <f aca="false">IFERROR(VLOOKUP(A$1&amp;":"&amp;A1172,'Finish order'!$C:$K,7,FALSE()),"")</f>
        <v/>
      </c>
      <c r="E1172" s="30" t="str">
        <f aca="false">IFERROR(VLOOKUP($A$1&amp;":"&amp;A1172,'Finish order'!C:K,5,FALSE()),"")</f>
        <v/>
      </c>
      <c r="F1172" s="22" t="str">
        <f aca="false">IFERROR(VLOOKUP($A$1&amp;":"&amp;A1172,'Finish order'!C:K,4,FALSE()),"")</f>
        <v/>
      </c>
      <c r="G1172" s="22" t="str">
        <f aca="false" t="array" ref="G1172:G1172">IFERROR(SMALL(IF($D$2:$D2081=D1172,$A$2:$A$911*1.001),1),"")</f>
        <v/>
      </c>
      <c r="H1172" s="22" t="str">
        <f aca="false" t="array" ref="H1172:H1172">IFERROR(SMALL(IF($D$2:$D2081=D1172,$A$2:$A$911*1.0001),2),"")</f>
        <v/>
      </c>
      <c r="I1172" s="22" t="str">
        <f aca="false" t="array" ref="I1172:I1172">IFERROR(SMALL(IF($D$2:$D2081=D1172,$A$2:$A$911*1.00001),3),"")</f>
        <v/>
      </c>
      <c r="J1172" s="22" t="str">
        <f aca="false" t="array" ref="J1172:J1172">IFERROR(SMALL(IF($D$2:$D2081=D1172,$A$2:$A$911*1.000001),4),"")</f>
        <v/>
      </c>
      <c r="K1172" s="31" t="str">
        <f aca="false">IF(A1172&lt;&gt;"", IF(COUNT(G1172:J1172)=4, SUM(G1172:J1172), "No"), "")</f>
        <v>No</v>
      </c>
      <c r="L1172" s="31" t="str">
        <f aca="false">IF(A1172&lt;&gt;"", IF(COUNT(G1172:I1172)=3, SUM(G1172:I1172), "No"), "")</f>
        <v>No</v>
      </c>
      <c r="M1172" s="31" t="str">
        <f aca="false">IF(A1172&lt;&gt;"", IF(COUNT(G1172:H1172)=2, SUM(G1172:H1172), "No"), "")</f>
        <v>No</v>
      </c>
      <c r="N1172" s="31" t="str">
        <f aca="false">Table1[[#This Row],[Club]]&amp;":"&amp;Table1[[#Headers],[Male]]</f>
        <v>:Male</v>
      </c>
    </row>
    <row r="1173" customFormat="false" ht="15" hidden="false" customHeight="false" outlineLevel="0" collapsed="false">
      <c r="A1173" s="22" t="n">
        <v>1172</v>
      </c>
      <c r="B1173" s="22" t="str">
        <f aca="false">IFERROR(VLOOKUP($A$1&amp;":"&amp;A1173,'Finish order'!C:K,6,FALSE()),"")</f>
        <v/>
      </c>
      <c r="C1173" s="22" t="str">
        <f aca="false">IFERROR(VLOOKUP(A$1&amp;":"&amp;A1173,'Finish order'!$C:$K,9,FALSE()),"")</f>
        <v/>
      </c>
      <c r="D1173" s="22" t="str">
        <f aca="false">IFERROR(VLOOKUP(A$1&amp;":"&amp;A1173,'Finish order'!$C:$K,7,FALSE()),"")</f>
        <v/>
      </c>
      <c r="E1173" s="30" t="str">
        <f aca="false">IFERROR(VLOOKUP($A$1&amp;":"&amp;A1173,'Finish order'!C:K,5,FALSE()),"")</f>
        <v/>
      </c>
      <c r="F1173" s="22" t="str">
        <f aca="false">IFERROR(VLOOKUP($A$1&amp;":"&amp;A1173,'Finish order'!C:K,4,FALSE()),"")</f>
        <v/>
      </c>
      <c r="G1173" s="22" t="str">
        <f aca="false" t="array" ref="G1173:G1173">IFERROR(SMALL(IF($D$2:$D2082=D1173,$A$2:$A$911*1.001),1),"")</f>
        <v/>
      </c>
      <c r="H1173" s="22" t="str">
        <f aca="false" t="array" ref="H1173:H1173">IFERROR(SMALL(IF($D$2:$D2082=D1173,$A$2:$A$911*1.0001),2),"")</f>
        <v/>
      </c>
      <c r="I1173" s="22" t="str">
        <f aca="false" t="array" ref="I1173:I1173">IFERROR(SMALL(IF($D$2:$D2082=D1173,$A$2:$A$911*1.00001),3),"")</f>
        <v/>
      </c>
      <c r="J1173" s="22" t="str">
        <f aca="false" t="array" ref="J1173:J1173">IFERROR(SMALL(IF($D$2:$D2082=D1173,$A$2:$A$911*1.000001),4),"")</f>
        <v/>
      </c>
      <c r="K1173" s="31" t="str">
        <f aca="false">IF(A1173&lt;&gt;"", IF(COUNT(G1173:J1173)=4, SUM(G1173:J1173), "No"), "")</f>
        <v>No</v>
      </c>
      <c r="L1173" s="31" t="str">
        <f aca="false">IF(A1173&lt;&gt;"", IF(COUNT(G1173:I1173)=3, SUM(G1173:I1173), "No"), "")</f>
        <v>No</v>
      </c>
      <c r="M1173" s="31" t="str">
        <f aca="false">IF(A1173&lt;&gt;"", IF(COUNT(G1173:H1173)=2, SUM(G1173:H1173), "No"), "")</f>
        <v>No</v>
      </c>
      <c r="N1173" s="31" t="str">
        <f aca="false">Table1[[#This Row],[Club]]&amp;":"&amp;Table1[[#Headers],[Male]]</f>
        <v>:Male</v>
      </c>
    </row>
    <row r="1174" customFormat="false" ht="15" hidden="false" customHeight="false" outlineLevel="0" collapsed="false">
      <c r="A1174" s="22" t="n">
        <v>1173</v>
      </c>
      <c r="B1174" s="22" t="str">
        <f aca="false">IFERROR(VLOOKUP($A$1&amp;":"&amp;A1174,'Finish order'!C:K,6,FALSE()),"")</f>
        <v/>
      </c>
      <c r="C1174" s="22" t="str">
        <f aca="false">IFERROR(VLOOKUP(A$1&amp;":"&amp;A1174,'Finish order'!$C:$K,9,FALSE()),"")</f>
        <v/>
      </c>
      <c r="D1174" s="22" t="str">
        <f aca="false">IFERROR(VLOOKUP(A$1&amp;":"&amp;A1174,'Finish order'!$C:$K,7,FALSE()),"")</f>
        <v/>
      </c>
      <c r="E1174" s="30" t="str">
        <f aca="false">IFERROR(VLOOKUP($A$1&amp;":"&amp;A1174,'Finish order'!C:K,5,FALSE()),"")</f>
        <v/>
      </c>
      <c r="F1174" s="22" t="str">
        <f aca="false">IFERROR(VLOOKUP($A$1&amp;":"&amp;A1174,'Finish order'!C:K,4,FALSE()),"")</f>
        <v/>
      </c>
      <c r="G1174" s="22" t="str">
        <f aca="false" t="array" ref="G1174:G1174">IFERROR(SMALL(IF($D$2:$D2083=D1174,$A$2:$A$911*1.001),1),"")</f>
        <v/>
      </c>
      <c r="H1174" s="22" t="str">
        <f aca="false" t="array" ref="H1174:H1174">IFERROR(SMALL(IF($D$2:$D2083=D1174,$A$2:$A$911*1.0001),2),"")</f>
        <v/>
      </c>
      <c r="I1174" s="22" t="str">
        <f aca="false" t="array" ref="I1174:I1174">IFERROR(SMALL(IF($D$2:$D2083=D1174,$A$2:$A$911*1.00001),3),"")</f>
        <v/>
      </c>
      <c r="J1174" s="22" t="str">
        <f aca="false" t="array" ref="J1174:J1174">IFERROR(SMALL(IF($D$2:$D2083=D1174,$A$2:$A$911*1.000001),4),"")</f>
        <v/>
      </c>
      <c r="K1174" s="31" t="str">
        <f aca="false">IF(A1174&lt;&gt;"", IF(COUNT(G1174:J1174)=4, SUM(G1174:J1174), "No"), "")</f>
        <v>No</v>
      </c>
      <c r="L1174" s="31" t="str">
        <f aca="false">IF(A1174&lt;&gt;"", IF(COUNT(G1174:I1174)=3, SUM(G1174:I1174), "No"), "")</f>
        <v>No</v>
      </c>
      <c r="M1174" s="31" t="str">
        <f aca="false">IF(A1174&lt;&gt;"", IF(COUNT(G1174:H1174)=2, SUM(G1174:H1174), "No"), "")</f>
        <v>No</v>
      </c>
      <c r="N1174" s="31" t="str">
        <f aca="false">Table1[[#This Row],[Club]]&amp;":"&amp;Table1[[#Headers],[Male]]</f>
        <v>:Male</v>
      </c>
    </row>
    <row r="1175" customFormat="false" ht="15" hidden="false" customHeight="false" outlineLevel="0" collapsed="false">
      <c r="A1175" s="22" t="n">
        <v>1174</v>
      </c>
      <c r="B1175" s="22" t="str">
        <f aca="false">IFERROR(VLOOKUP($A$1&amp;":"&amp;A1175,'Finish order'!C:K,6,FALSE()),"")</f>
        <v/>
      </c>
      <c r="C1175" s="22" t="str">
        <f aca="false">IFERROR(VLOOKUP(A$1&amp;":"&amp;A1175,'Finish order'!$C:$K,9,FALSE()),"")</f>
        <v/>
      </c>
      <c r="D1175" s="22" t="str">
        <f aca="false">IFERROR(VLOOKUP(A$1&amp;":"&amp;A1175,'Finish order'!$C:$K,7,FALSE()),"")</f>
        <v/>
      </c>
      <c r="E1175" s="30" t="str">
        <f aca="false">IFERROR(VLOOKUP($A$1&amp;":"&amp;A1175,'Finish order'!C:K,5,FALSE()),"")</f>
        <v/>
      </c>
      <c r="F1175" s="22" t="str">
        <f aca="false">IFERROR(VLOOKUP($A$1&amp;":"&amp;A1175,'Finish order'!C:K,4,FALSE()),"")</f>
        <v/>
      </c>
      <c r="G1175" s="22" t="str">
        <f aca="false" t="array" ref="G1175:G1175">IFERROR(SMALL(IF($D$2:$D2084=D1175,$A$2:$A$911*1.001),1),"")</f>
        <v/>
      </c>
      <c r="H1175" s="22" t="str">
        <f aca="false" t="array" ref="H1175:H1175">IFERROR(SMALL(IF($D$2:$D2084=D1175,$A$2:$A$911*1.0001),2),"")</f>
        <v/>
      </c>
      <c r="I1175" s="22" t="str">
        <f aca="false" t="array" ref="I1175:I1175">IFERROR(SMALL(IF($D$2:$D2084=D1175,$A$2:$A$911*1.00001),3),"")</f>
        <v/>
      </c>
      <c r="J1175" s="22" t="str">
        <f aca="false" t="array" ref="J1175:J1175">IFERROR(SMALL(IF($D$2:$D2084=D1175,$A$2:$A$911*1.000001),4),"")</f>
        <v/>
      </c>
      <c r="K1175" s="31" t="str">
        <f aca="false">IF(A1175&lt;&gt;"", IF(COUNT(G1175:J1175)=4, SUM(G1175:J1175), "No"), "")</f>
        <v>No</v>
      </c>
      <c r="L1175" s="31" t="str">
        <f aca="false">IF(A1175&lt;&gt;"", IF(COUNT(G1175:I1175)=3, SUM(G1175:I1175), "No"), "")</f>
        <v>No</v>
      </c>
      <c r="M1175" s="31" t="str">
        <f aca="false">IF(A1175&lt;&gt;"", IF(COUNT(G1175:H1175)=2, SUM(G1175:H1175), "No"), "")</f>
        <v>No</v>
      </c>
      <c r="N1175" s="31" t="str">
        <f aca="false">Table1[[#This Row],[Club]]&amp;":"&amp;Table1[[#Headers],[Male]]</f>
        <v>:Male</v>
      </c>
    </row>
    <row r="1176" customFormat="false" ht="15" hidden="false" customHeight="false" outlineLevel="0" collapsed="false">
      <c r="A1176" s="22" t="n">
        <v>1175</v>
      </c>
      <c r="B1176" s="22" t="str">
        <f aca="false">IFERROR(VLOOKUP($A$1&amp;":"&amp;A1176,'Finish order'!C:K,6,FALSE()),"")</f>
        <v/>
      </c>
      <c r="C1176" s="22" t="str">
        <f aca="false">IFERROR(VLOOKUP(A$1&amp;":"&amp;A1176,'Finish order'!$C:$K,9,FALSE()),"")</f>
        <v/>
      </c>
      <c r="D1176" s="22" t="str">
        <f aca="false">IFERROR(VLOOKUP(A$1&amp;":"&amp;A1176,'Finish order'!$C:$K,7,FALSE()),"")</f>
        <v/>
      </c>
      <c r="E1176" s="30" t="str">
        <f aca="false">IFERROR(VLOOKUP($A$1&amp;":"&amp;A1176,'Finish order'!C:K,5,FALSE()),"")</f>
        <v/>
      </c>
      <c r="F1176" s="22" t="str">
        <f aca="false">IFERROR(VLOOKUP($A$1&amp;":"&amp;A1176,'Finish order'!C:K,4,FALSE()),"")</f>
        <v/>
      </c>
      <c r="G1176" s="22" t="str">
        <f aca="false" t="array" ref="G1176:G1176">IFERROR(SMALL(IF($D$2:$D2085=D1176,$A$2:$A$911*1.001),1),"")</f>
        <v/>
      </c>
      <c r="H1176" s="22" t="str">
        <f aca="false" t="array" ref="H1176:H1176">IFERROR(SMALL(IF($D$2:$D2085=D1176,$A$2:$A$911*1.0001),2),"")</f>
        <v/>
      </c>
      <c r="I1176" s="22" t="str">
        <f aca="false" t="array" ref="I1176:I1176">IFERROR(SMALL(IF($D$2:$D2085=D1176,$A$2:$A$911*1.00001),3),"")</f>
        <v/>
      </c>
      <c r="J1176" s="22" t="str">
        <f aca="false" t="array" ref="J1176:J1176">IFERROR(SMALL(IF($D$2:$D2085=D1176,$A$2:$A$911*1.000001),4),"")</f>
        <v/>
      </c>
      <c r="K1176" s="31" t="str">
        <f aca="false">IF(A1176&lt;&gt;"", IF(COUNT(G1176:J1176)=4, SUM(G1176:J1176), "No"), "")</f>
        <v>No</v>
      </c>
      <c r="L1176" s="31" t="str">
        <f aca="false">IF(A1176&lt;&gt;"", IF(COUNT(G1176:I1176)=3, SUM(G1176:I1176), "No"), "")</f>
        <v>No</v>
      </c>
      <c r="M1176" s="31" t="str">
        <f aca="false">IF(A1176&lt;&gt;"", IF(COUNT(G1176:H1176)=2, SUM(G1176:H1176), "No"), "")</f>
        <v>No</v>
      </c>
      <c r="N1176" s="31" t="str">
        <f aca="false">Table1[[#This Row],[Club]]&amp;":"&amp;Table1[[#Headers],[Male]]</f>
        <v>:Male</v>
      </c>
    </row>
    <row r="1177" customFormat="false" ht="15" hidden="false" customHeight="false" outlineLevel="0" collapsed="false">
      <c r="A1177" s="22" t="n">
        <v>1176</v>
      </c>
      <c r="B1177" s="22" t="str">
        <f aca="false">IFERROR(VLOOKUP($A$1&amp;":"&amp;A1177,'Finish order'!C:K,6,FALSE()),"")</f>
        <v/>
      </c>
      <c r="C1177" s="22" t="str">
        <f aca="false">IFERROR(VLOOKUP(A$1&amp;":"&amp;A1177,'Finish order'!$C:$K,9,FALSE()),"")</f>
        <v/>
      </c>
      <c r="D1177" s="22" t="str">
        <f aca="false">IFERROR(VLOOKUP(A$1&amp;":"&amp;A1177,'Finish order'!$C:$K,7,FALSE()),"")</f>
        <v/>
      </c>
      <c r="E1177" s="30" t="str">
        <f aca="false">IFERROR(VLOOKUP($A$1&amp;":"&amp;A1177,'Finish order'!C:K,5,FALSE()),"")</f>
        <v/>
      </c>
      <c r="F1177" s="22" t="str">
        <f aca="false">IFERROR(VLOOKUP($A$1&amp;":"&amp;A1177,'Finish order'!C:K,4,FALSE()),"")</f>
        <v/>
      </c>
      <c r="G1177" s="22" t="str">
        <f aca="false" t="array" ref="G1177:G1177">IFERROR(SMALL(IF($D$2:$D2086=D1177,$A$2:$A$911*1.001),1),"")</f>
        <v/>
      </c>
      <c r="H1177" s="22" t="str">
        <f aca="false" t="array" ref="H1177:H1177">IFERROR(SMALL(IF($D$2:$D2086=D1177,$A$2:$A$911*1.0001),2),"")</f>
        <v/>
      </c>
      <c r="I1177" s="22" t="str">
        <f aca="false" t="array" ref="I1177:I1177">IFERROR(SMALL(IF($D$2:$D2086=D1177,$A$2:$A$911*1.00001),3),"")</f>
        <v/>
      </c>
      <c r="J1177" s="22" t="str">
        <f aca="false" t="array" ref="J1177:J1177">IFERROR(SMALL(IF($D$2:$D2086=D1177,$A$2:$A$911*1.000001),4),"")</f>
        <v/>
      </c>
      <c r="K1177" s="31" t="str">
        <f aca="false">IF(A1177&lt;&gt;"", IF(COUNT(G1177:J1177)=4, SUM(G1177:J1177), "No"), "")</f>
        <v>No</v>
      </c>
      <c r="L1177" s="31" t="str">
        <f aca="false">IF(A1177&lt;&gt;"", IF(COUNT(G1177:I1177)=3, SUM(G1177:I1177), "No"), "")</f>
        <v>No</v>
      </c>
      <c r="M1177" s="31" t="str">
        <f aca="false">IF(A1177&lt;&gt;"", IF(COUNT(G1177:H1177)=2, SUM(G1177:H1177), "No"), "")</f>
        <v>No</v>
      </c>
      <c r="N1177" s="31" t="str">
        <f aca="false">Table1[[#This Row],[Club]]&amp;":"&amp;Table1[[#Headers],[Male]]</f>
        <v>:Male</v>
      </c>
    </row>
    <row r="1178" customFormat="false" ht="15" hidden="false" customHeight="false" outlineLevel="0" collapsed="false">
      <c r="A1178" s="22" t="n">
        <v>1177</v>
      </c>
      <c r="B1178" s="22" t="str">
        <f aca="false">IFERROR(VLOOKUP($A$1&amp;":"&amp;A1178,'Finish order'!C:K,6,FALSE()),"")</f>
        <v/>
      </c>
      <c r="C1178" s="22" t="str">
        <f aca="false">IFERROR(VLOOKUP(A$1&amp;":"&amp;A1178,'Finish order'!$C:$K,9,FALSE()),"")</f>
        <v/>
      </c>
      <c r="D1178" s="22" t="str">
        <f aca="false">IFERROR(VLOOKUP(A$1&amp;":"&amp;A1178,'Finish order'!$C:$K,7,FALSE()),"")</f>
        <v/>
      </c>
      <c r="E1178" s="30" t="str">
        <f aca="false">IFERROR(VLOOKUP($A$1&amp;":"&amp;A1178,'Finish order'!C:K,5,FALSE()),"")</f>
        <v/>
      </c>
      <c r="F1178" s="22" t="str">
        <f aca="false">IFERROR(VLOOKUP($A$1&amp;":"&amp;A1178,'Finish order'!C:K,4,FALSE()),"")</f>
        <v/>
      </c>
      <c r="G1178" s="22" t="str">
        <f aca="false" t="array" ref="G1178:G1178">IFERROR(SMALL(IF($D$2:$D2087=D1178,$A$2:$A$911*1.001),1),"")</f>
        <v/>
      </c>
      <c r="H1178" s="22" t="str">
        <f aca="false" t="array" ref="H1178:H1178">IFERROR(SMALL(IF($D$2:$D2087=D1178,$A$2:$A$911*1.0001),2),"")</f>
        <v/>
      </c>
      <c r="I1178" s="22" t="str">
        <f aca="false" t="array" ref="I1178:I1178">IFERROR(SMALL(IF($D$2:$D2087=D1178,$A$2:$A$911*1.00001),3),"")</f>
        <v/>
      </c>
      <c r="J1178" s="22" t="str">
        <f aca="false" t="array" ref="J1178:J1178">IFERROR(SMALL(IF($D$2:$D2087=D1178,$A$2:$A$911*1.000001),4),"")</f>
        <v/>
      </c>
      <c r="K1178" s="31" t="str">
        <f aca="false">IF(A1178&lt;&gt;"", IF(COUNT(G1178:J1178)=4, SUM(G1178:J1178), "No"), "")</f>
        <v>No</v>
      </c>
      <c r="L1178" s="31" t="str">
        <f aca="false">IF(A1178&lt;&gt;"", IF(COUNT(G1178:I1178)=3, SUM(G1178:I1178), "No"), "")</f>
        <v>No</v>
      </c>
      <c r="M1178" s="31" t="str">
        <f aca="false">IF(A1178&lt;&gt;"", IF(COUNT(G1178:H1178)=2, SUM(G1178:H1178), "No"), "")</f>
        <v>No</v>
      </c>
      <c r="N1178" s="31" t="str">
        <f aca="false">Table1[[#This Row],[Club]]&amp;":"&amp;Table1[[#Headers],[Male]]</f>
        <v>:Male</v>
      </c>
    </row>
    <row r="1179" customFormat="false" ht="15" hidden="false" customHeight="false" outlineLevel="0" collapsed="false">
      <c r="A1179" s="22" t="n">
        <v>1178</v>
      </c>
      <c r="B1179" s="22" t="str">
        <f aca="false">IFERROR(VLOOKUP($A$1&amp;":"&amp;A1179,'Finish order'!C:K,6,FALSE()),"")</f>
        <v/>
      </c>
      <c r="C1179" s="22" t="str">
        <f aca="false">IFERROR(VLOOKUP(A$1&amp;":"&amp;A1179,'Finish order'!$C:$K,9,FALSE()),"")</f>
        <v/>
      </c>
      <c r="D1179" s="22" t="str">
        <f aca="false">IFERROR(VLOOKUP(A$1&amp;":"&amp;A1179,'Finish order'!$C:$K,7,FALSE()),"")</f>
        <v/>
      </c>
      <c r="E1179" s="30" t="str">
        <f aca="false">IFERROR(VLOOKUP($A$1&amp;":"&amp;A1179,'Finish order'!C:K,5,FALSE()),"")</f>
        <v/>
      </c>
      <c r="F1179" s="22" t="str">
        <f aca="false">IFERROR(VLOOKUP($A$1&amp;":"&amp;A1179,'Finish order'!C:K,4,FALSE()),"")</f>
        <v/>
      </c>
      <c r="G1179" s="22" t="str">
        <f aca="false" t="array" ref="G1179:G1179">IFERROR(SMALL(IF($D$2:$D2088=D1179,$A$2:$A$911*1.001),1),"")</f>
        <v/>
      </c>
      <c r="H1179" s="22" t="str">
        <f aca="false" t="array" ref="H1179:H1179">IFERROR(SMALL(IF($D$2:$D2088=D1179,$A$2:$A$911*1.0001),2),"")</f>
        <v/>
      </c>
      <c r="I1179" s="22" t="str">
        <f aca="false" t="array" ref="I1179:I1179">IFERROR(SMALL(IF($D$2:$D2088=D1179,$A$2:$A$911*1.00001),3),"")</f>
        <v/>
      </c>
      <c r="J1179" s="22" t="str">
        <f aca="false" t="array" ref="J1179:J1179">IFERROR(SMALL(IF($D$2:$D2088=D1179,$A$2:$A$911*1.000001),4),"")</f>
        <v/>
      </c>
      <c r="K1179" s="31" t="str">
        <f aca="false">IF(A1179&lt;&gt;"", IF(COUNT(G1179:J1179)=4, SUM(G1179:J1179), "No"), "")</f>
        <v>No</v>
      </c>
      <c r="L1179" s="31" t="str">
        <f aca="false">IF(A1179&lt;&gt;"", IF(COUNT(G1179:I1179)=3, SUM(G1179:I1179), "No"), "")</f>
        <v>No</v>
      </c>
      <c r="M1179" s="31" t="str">
        <f aca="false">IF(A1179&lt;&gt;"", IF(COUNT(G1179:H1179)=2, SUM(G1179:H1179), "No"), "")</f>
        <v>No</v>
      </c>
      <c r="N1179" s="31" t="str">
        <f aca="false">Table1[[#This Row],[Club]]&amp;":"&amp;Table1[[#Headers],[Male]]</f>
        <v>:Male</v>
      </c>
    </row>
    <row r="1180" customFormat="false" ht="15" hidden="false" customHeight="false" outlineLevel="0" collapsed="false">
      <c r="A1180" s="22" t="n">
        <v>1179</v>
      </c>
      <c r="B1180" s="22" t="str">
        <f aca="false">IFERROR(VLOOKUP($A$1&amp;":"&amp;A1180,'Finish order'!C:K,6,FALSE()),"")</f>
        <v/>
      </c>
      <c r="C1180" s="22" t="str">
        <f aca="false">IFERROR(VLOOKUP(A$1&amp;":"&amp;A1180,'Finish order'!$C:$K,9,FALSE()),"")</f>
        <v/>
      </c>
      <c r="D1180" s="22" t="str">
        <f aca="false">IFERROR(VLOOKUP(A$1&amp;":"&amp;A1180,'Finish order'!$C:$K,7,FALSE()),"")</f>
        <v/>
      </c>
      <c r="E1180" s="30" t="str">
        <f aca="false">IFERROR(VLOOKUP($A$1&amp;":"&amp;A1180,'Finish order'!C:K,5,FALSE()),"")</f>
        <v/>
      </c>
      <c r="F1180" s="22" t="str">
        <f aca="false">IFERROR(VLOOKUP($A$1&amp;":"&amp;A1180,'Finish order'!C:K,4,FALSE()),"")</f>
        <v/>
      </c>
      <c r="G1180" s="22" t="str">
        <f aca="false" t="array" ref="G1180:G1180">IFERROR(SMALL(IF($D$2:$D2089=D1180,$A$2:$A$911*1.001),1),"")</f>
        <v/>
      </c>
      <c r="H1180" s="22" t="str">
        <f aca="false" t="array" ref="H1180:H1180">IFERROR(SMALL(IF($D$2:$D2089=D1180,$A$2:$A$911*1.0001),2),"")</f>
        <v/>
      </c>
      <c r="I1180" s="22" t="str">
        <f aca="false" t="array" ref="I1180:I1180">IFERROR(SMALL(IF($D$2:$D2089=D1180,$A$2:$A$911*1.00001),3),"")</f>
        <v/>
      </c>
      <c r="J1180" s="22" t="str">
        <f aca="false" t="array" ref="J1180:J1180">IFERROR(SMALL(IF($D$2:$D2089=D1180,$A$2:$A$911*1.000001),4),"")</f>
        <v/>
      </c>
      <c r="K1180" s="31" t="str">
        <f aca="false">IF(A1180&lt;&gt;"", IF(COUNT(G1180:J1180)=4, SUM(G1180:J1180), "No"), "")</f>
        <v>No</v>
      </c>
      <c r="L1180" s="31" t="str">
        <f aca="false">IF(A1180&lt;&gt;"", IF(COUNT(G1180:I1180)=3, SUM(G1180:I1180), "No"), "")</f>
        <v>No</v>
      </c>
      <c r="M1180" s="31" t="str">
        <f aca="false">IF(A1180&lt;&gt;"", IF(COUNT(G1180:H1180)=2, SUM(G1180:H1180), "No"), "")</f>
        <v>No</v>
      </c>
      <c r="N1180" s="31" t="str">
        <f aca="false">Table1[[#This Row],[Club]]&amp;":"&amp;Table1[[#Headers],[Male]]</f>
        <v>:Male</v>
      </c>
    </row>
    <row r="1181" customFormat="false" ht="15" hidden="false" customHeight="false" outlineLevel="0" collapsed="false">
      <c r="A1181" s="22" t="n">
        <v>1180</v>
      </c>
      <c r="B1181" s="22" t="str">
        <f aca="false">IFERROR(VLOOKUP($A$1&amp;":"&amp;A1181,'Finish order'!C:K,6,FALSE()),"")</f>
        <v/>
      </c>
      <c r="C1181" s="22" t="str">
        <f aca="false">IFERROR(VLOOKUP(A$1&amp;":"&amp;A1181,'Finish order'!$C:$K,9,FALSE()),"")</f>
        <v/>
      </c>
      <c r="D1181" s="22" t="str">
        <f aca="false">IFERROR(VLOOKUP(A$1&amp;":"&amp;A1181,'Finish order'!$C:$K,7,FALSE()),"")</f>
        <v/>
      </c>
      <c r="E1181" s="30" t="str">
        <f aca="false">IFERROR(VLOOKUP($A$1&amp;":"&amp;A1181,'Finish order'!C:K,5,FALSE()),"")</f>
        <v/>
      </c>
      <c r="F1181" s="22" t="str">
        <f aca="false">IFERROR(VLOOKUP($A$1&amp;":"&amp;A1181,'Finish order'!C:K,4,FALSE()),"")</f>
        <v/>
      </c>
      <c r="G1181" s="22" t="str">
        <f aca="false" t="array" ref="G1181:G1181">IFERROR(SMALL(IF($D$2:$D2090=D1181,$A$2:$A$911*1.001),1),"")</f>
        <v/>
      </c>
      <c r="H1181" s="22" t="str">
        <f aca="false" t="array" ref="H1181:H1181">IFERROR(SMALL(IF($D$2:$D2090=D1181,$A$2:$A$911*1.0001),2),"")</f>
        <v/>
      </c>
      <c r="I1181" s="22" t="str">
        <f aca="false" t="array" ref="I1181:I1181">IFERROR(SMALL(IF($D$2:$D2090=D1181,$A$2:$A$911*1.00001),3),"")</f>
        <v/>
      </c>
      <c r="J1181" s="22" t="str">
        <f aca="false" t="array" ref="J1181:J1181">IFERROR(SMALL(IF($D$2:$D2090=D1181,$A$2:$A$911*1.000001),4),"")</f>
        <v/>
      </c>
      <c r="K1181" s="31" t="str">
        <f aca="false">IF(A1181&lt;&gt;"", IF(COUNT(G1181:J1181)=4, SUM(G1181:J1181), "No"), "")</f>
        <v>No</v>
      </c>
      <c r="L1181" s="31" t="str">
        <f aca="false">IF(A1181&lt;&gt;"", IF(COUNT(G1181:I1181)=3, SUM(G1181:I1181), "No"), "")</f>
        <v>No</v>
      </c>
      <c r="M1181" s="31" t="str">
        <f aca="false">IF(A1181&lt;&gt;"", IF(COUNT(G1181:H1181)=2, SUM(G1181:H1181), "No"), "")</f>
        <v>No</v>
      </c>
      <c r="N1181" s="31" t="str">
        <f aca="false">Table1[[#This Row],[Club]]&amp;":"&amp;Table1[[#Headers],[Male]]</f>
        <v>:Male</v>
      </c>
    </row>
    <row r="1182" customFormat="false" ht="15" hidden="false" customHeight="false" outlineLevel="0" collapsed="false">
      <c r="A1182" s="22" t="n">
        <v>1181</v>
      </c>
      <c r="B1182" s="22" t="str">
        <f aca="false">IFERROR(VLOOKUP($A$1&amp;":"&amp;A1182,'Finish order'!C:K,6,FALSE()),"")</f>
        <v/>
      </c>
      <c r="C1182" s="22" t="str">
        <f aca="false">IFERROR(VLOOKUP(A$1&amp;":"&amp;A1182,'Finish order'!$C:$K,9,FALSE()),"")</f>
        <v/>
      </c>
      <c r="D1182" s="22" t="str">
        <f aca="false">IFERROR(VLOOKUP(A$1&amp;":"&amp;A1182,'Finish order'!$C:$K,7,FALSE()),"")</f>
        <v/>
      </c>
      <c r="E1182" s="30" t="str">
        <f aca="false">IFERROR(VLOOKUP($A$1&amp;":"&amp;A1182,'Finish order'!C:K,5,FALSE()),"")</f>
        <v/>
      </c>
      <c r="F1182" s="22" t="str">
        <f aca="false">IFERROR(VLOOKUP($A$1&amp;":"&amp;A1182,'Finish order'!C:K,4,FALSE()),"")</f>
        <v/>
      </c>
      <c r="G1182" s="22" t="str">
        <f aca="false" t="array" ref="G1182:G1182">IFERROR(SMALL(IF($D$2:$D2091=D1182,$A$2:$A$911*1.001),1),"")</f>
        <v/>
      </c>
      <c r="H1182" s="22" t="str">
        <f aca="false" t="array" ref="H1182:H1182">IFERROR(SMALL(IF($D$2:$D2091=D1182,$A$2:$A$911*1.0001),2),"")</f>
        <v/>
      </c>
      <c r="I1182" s="22" t="str">
        <f aca="false" t="array" ref="I1182:I1182">IFERROR(SMALL(IF($D$2:$D2091=D1182,$A$2:$A$911*1.00001),3),"")</f>
        <v/>
      </c>
      <c r="J1182" s="22" t="str">
        <f aca="false" t="array" ref="J1182:J1182">IFERROR(SMALL(IF($D$2:$D2091=D1182,$A$2:$A$911*1.000001),4),"")</f>
        <v/>
      </c>
      <c r="K1182" s="31" t="str">
        <f aca="false">IF(A1182&lt;&gt;"", IF(COUNT(G1182:J1182)=4, SUM(G1182:J1182), "No"), "")</f>
        <v>No</v>
      </c>
      <c r="L1182" s="31" t="str">
        <f aca="false">IF(A1182&lt;&gt;"", IF(COUNT(G1182:I1182)=3, SUM(G1182:I1182), "No"), "")</f>
        <v>No</v>
      </c>
      <c r="M1182" s="31" t="str">
        <f aca="false">IF(A1182&lt;&gt;"", IF(COUNT(G1182:H1182)=2, SUM(G1182:H1182), "No"), "")</f>
        <v>No</v>
      </c>
      <c r="N1182" s="31" t="str">
        <f aca="false">Table1[[#This Row],[Club]]&amp;":"&amp;Table1[[#Headers],[Male]]</f>
        <v>:Male</v>
      </c>
    </row>
    <row r="1183" customFormat="false" ht="15" hidden="false" customHeight="false" outlineLevel="0" collapsed="false">
      <c r="A1183" s="22" t="n">
        <v>1182</v>
      </c>
      <c r="B1183" s="22" t="str">
        <f aca="false">IFERROR(VLOOKUP($A$1&amp;":"&amp;A1183,'Finish order'!C:K,6,FALSE()),"")</f>
        <v/>
      </c>
      <c r="C1183" s="22" t="str">
        <f aca="false">IFERROR(VLOOKUP(A$1&amp;":"&amp;A1183,'Finish order'!$C:$K,9,FALSE()),"")</f>
        <v/>
      </c>
      <c r="D1183" s="22" t="str">
        <f aca="false">IFERROR(VLOOKUP(A$1&amp;":"&amp;A1183,'Finish order'!$C:$K,7,FALSE()),"")</f>
        <v/>
      </c>
      <c r="E1183" s="30" t="str">
        <f aca="false">IFERROR(VLOOKUP($A$1&amp;":"&amp;A1183,'Finish order'!C:K,5,FALSE()),"")</f>
        <v/>
      </c>
      <c r="F1183" s="22" t="str">
        <f aca="false">IFERROR(VLOOKUP($A$1&amp;":"&amp;A1183,'Finish order'!C:K,4,FALSE()),"")</f>
        <v/>
      </c>
      <c r="G1183" s="22" t="str">
        <f aca="false" t="array" ref="G1183:G1183">IFERROR(SMALL(IF($D$2:$D2092=D1183,$A$2:$A$911*1.001),1),"")</f>
        <v/>
      </c>
      <c r="H1183" s="22" t="str">
        <f aca="false" t="array" ref="H1183:H1183">IFERROR(SMALL(IF($D$2:$D2092=D1183,$A$2:$A$911*1.0001),2),"")</f>
        <v/>
      </c>
      <c r="I1183" s="22" t="str">
        <f aca="false" t="array" ref="I1183:I1183">IFERROR(SMALL(IF($D$2:$D2092=D1183,$A$2:$A$911*1.00001),3),"")</f>
        <v/>
      </c>
      <c r="J1183" s="22" t="str">
        <f aca="false" t="array" ref="J1183:J1183">IFERROR(SMALL(IF($D$2:$D2092=D1183,$A$2:$A$911*1.000001),4),"")</f>
        <v/>
      </c>
      <c r="K1183" s="31" t="str">
        <f aca="false">IF(A1183&lt;&gt;"", IF(COUNT(G1183:J1183)=4, SUM(G1183:J1183), "No"), "")</f>
        <v>No</v>
      </c>
      <c r="L1183" s="31" t="str">
        <f aca="false">IF(A1183&lt;&gt;"", IF(COUNT(G1183:I1183)=3, SUM(G1183:I1183), "No"), "")</f>
        <v>No</v>
      </c>
      <c r="M1183" s="31" t="str">
        <f aca="false">IF(A1183&lt;&gt;"", IF(COUNT(G1183:H1183)=2, SUM(G1183:H1183), "No"), "")</f>
        <v>No</v>
      </c>
      <c r="N1183" s="31" t="str">
        <f aca="false">Table1[[#This Row],[Club]]&amp;":"&amp;Table1[[#Headers],[Male]]</f>
        <v>:Male</v>
      </c>
    </row>
    <row r="1184" customFormat="false" ht="15" hidden="false" customHeight="false" outlineLevel="0" collapsed="false">
      <c r="A1184" s="22" t="n">
        <v>1183</v>
      </c>
      <c r="B1184" s="22" t="str">
        <f aca="false">IFERROR(VLOOKUP($A$1&amp;":"&amp;A1184,'Finish order'!C:K,6,FALSE()),"")</f>
        <v/>
      </c>
      <c r="C1184" s="22" t="str">
        <f aca="false">IFERROR(VLOOKUP(A$1&amp;":"&amp;A1184,'Finish order'!$C:$K,9,FALSE()),"")</f>
        <v/>
      </c>
      <c r="D1184" s="22" t="str">
        <f aca="false">IFERROR(VLOOKUP(A$1&amp;":"&amp;A1184,'Finish order'!$C:$K,7,FALSE()),"")</f>
        <v/>
      </c>
      <c r="E1184" s="30" t="str">
        <f aca="false">IFERROR(VLOOKUP($A$1&amp;":"&amp;A1184,'Finish order'!C:K,5,FALSE()),"")</f>
        <v/>
      </c>
      <c r="F1184" s="22" t="str">
        <f aca="false">IFERROR(VLOOKUP($A$1&amp;":"&amp;A1184,'Finish order'!C:K,4,FALSE()),"")</f>
        <v/>
      </c>
      <c r="G1184" s="22" t="str">
        <f aca="false" t="array" ref="G1184:G1184">IFERROR(SMALL(IF($D$2:$D2093=D1184,$A$2:$A$911*1.001),1),"")</f>
        <v/>
      </c>
      <c r="H1184" s="22" t="str">
        <f aca="false" t="array" ref="H1184:H1184">IFERROR(SMALL(IF($D$2:$D2093=D1184,$A$2:$A$911*1.0001),2),"")</f>
        <v/>
      </c>
      <c r="I1184" s="22" t="str">
        <f aca="false" t="array" ref="I1184:I1184">IFERROR(SMALL(IF($D$2:$D2093=D1184,$A$2:$A$911*1.00001),3),"")</f>
        <v/>
      </c>
      <c r="J1184" s="22" t="str">
        <f aca="false" t="array" ref="J1184:J1184">IFERROR(SMALL(IF($D$2:$D2093=D1184,$A$2:$A$911*1.000001),4),"")</f>
        <v/>
      </c>
      <c r="K1184" s="31" t="str">
        <f aca="false">IF(A1184&lt;&gt;"", IF(COUNT(G1184:J1184)=4, SUM(G1184:J1184), "No"), "")</f>
        <v>No</v>
      </c>
      <c r="L1184" s="31" t="str">
        <f aca="false">IF(A1184&lt;&gt;"", IF(COUNT(G1184:I1184)=3, SUM(G1184:I1184), "No"), "")</f>
        <v>No</v>
      </c>
      <c r="M1184" s="31" t="str">
        <f aca="false">IF(A1184&lt;&gt;"", IF(COUNT(G1184:H1184)=2, SUM(G1184:H1184), "No"), "")</f>
        <v>No</v>
      </c>
      <c r="N1184" s="31" t="str">
        <f aca="false">Table1[[#This Row],[Club]]&amp;":"&amp;Table1[[#Headers],[Male]]</f>
        <v>:Male</v>
      </c>
    </row>
    <row r="1185" customFormat="false" ht="15" hidden="false" customHeight="false" outlineLevel="0" collapsed="false">
      <c r="A1185" s="22" t="n">
        <v>1184</v>
      </c>
      <c r="B1185" s="22" t="str">
        <f aca="false">IFERROR(VLOOKUP($A$1&amp;":"&amp;A1185,'Finish order'!C:K,6,FALSE()),"")</f>
        <v/>
      </c>
      <c r="C1185" s="22" t="str">
        <f aca="false">IFERROR(VLOOKUP(A$1&amp;":"&amp;A1185,'Finish order'!$C:$K,9,FALSE()),"")</f>
        <v/>
      </c>
      <c r="D1185" s="22" t="str">
        <f aca="false">IFERROR(VLOOKUP(A$1&amp;":"&amp;A1185,'Finish order'!$C:$K,7,FALSE()),"")</f>
        <v/>
      </c>
      <c r="E1185" s="30" t="str">
        <f aca="false">IFERROR(VLOOKUP($A$1&amp;":"&amp;A1185,'Finish order'!C:K,5,FALSE()),"")</f>
        <v/>
      </c>
      <c r="F1185" s="22" t="str">
        <f aca="false">IFERROR(VLOOKUP($A$1&amp;":"&amp;A1185,'Finish order'!C:K,4,FALSE()),"")</f>
        <v/>
      </c>
      <c r="G1185" s="22" t="str">
        <f aca="false" t="array" ref="G1185:G1185">IFERROR(SMALL(IF($D$2:$D2094=D1185,$A$2:$A$911*1.001),1),"")</f>
        <v/>
      </c>
      <c r="H1185" s="22" t="str">
        <f aca="false" t="array" ref="H1185:H1185">IFERROR(SMALL(IF($D$2:$D2094=D1185,$A$2:$A$911*1.0001),2),"")</f>
        <v/>
      </c>
      <c r="I1185" s="22" t="str">
        <f aca="false" t="array" ref="I1185:I1185">IFERROR(SMALL(IF($D$2:$D2094=D1185,$A$2:$A$911*1.00001),3),"")</f>
        <v/>
      </c>
      <c r="J1185" s="22" t="str">
        <f aca="false" t="array" ref="J1185:J1185">IFERROR(SMALL(IF($D$2:$D2094=D1185,$A$2:$A$911*1.000001),4),"")</f>
        <v/>
      </c>
      <c r="K1185" s="31" t="str">
        <f aca="false">IF(A1185&lt;&gt;"", IF(COUNT(G1185:J1185)=4, SUM(G1185:J1185), "No"), "")</f>
        <v>No</v>
      </c>
      <c r="L1185" s="31" t="str">
        <f aca="false">IF(A1185&lt;&gt;"", IF(COUNT(G1185:I1185)=3, SUM(G1185:I1185), "No"), "")</f>
        <v>No</v>
      </c>
      <c r="M1185" s="31" t="str">
        <f aca="false">IF(A1185&lt;&gt;"", IF(COUNT(G1185:H1185)=2, SUM(G1185:H1185), "No"), "")</f>
        <v>No</v>
      </c>
      <c r="N1185" s="31" t="str">
        <f aca="false">Table1[[#This Row],[Club]]&amp;":"&amp;Table1[[#Headers],[Male]]</f>
        <v>:Male</v>
      </c>
    </row>
    <row r="1186" customFormat="false" ht="15" hidden="false" customHeight="false" outlineLevel="0" collapsed="false">
      <c r="A1186" s="22" t="n">
        <v>1185</v>
      </c>
      <c r="B1186" s="22" t="str">
        <f aca="false">IFERROR(VLOOKUP($A$1&amp;":"&amp;A1186,'Finish order'!C:K,6,FALSE()),"")</f>
        <v/>
      </c>
      <c r="C1186" s="22" t="str">
        <f aca="false">IFERROR(VLOOKUP(A$1&amp;":"&amp;A1186,'Finish order'!$C:$K,9,FALSE()),"")</f>
        <v/>
      </c>
      <c r="D1186" s="22" t="str">
        <f aca="false">IFERROR(VLOOKUP(A$1&amp;":"&amp;A1186,'Finish order'!$C:$K,7,FALSE()),"")</f>
        <v/>
      </c>
      <c r="E1186" s="30" t="str">
        <f aca="false">IFERROR(VLOOKUP($A$1&amp;":"&amp;A1186,'Finish order'!C:K,5,FALSE()),"")</f>
        <v/>
      </c>
      <c r="F1186" s="22" t="str">
        <f aca="false">IFERROR(VLOOKUP($A$1&amp;":"&amp;A1186,'Finish order'!C:K,4,FALSE()),"")</f>
        <v/>
      </c>
      <c r="G1186" s="22" t="str">
        <f aca="false" t="array" ref="G1186:G1186">IFERROR(SMALL(IF($D$2:$D2095=D1186,$A$2:$A$911*1.001),1),"")</f>
        <v/>
      </c>
      <c r="H1186" s="22" t="str">
        <f aca="false" t="array" ref="H1186:H1186">IFERROR(SMALL(IF($D$2:$D2095=D1186,$A$2:$A$911*1.0001),2),"")</f>
        <v/>
      </c>
      <c r="I1186" s="22" t="str">
        <f aca="false" t="array" ref="I1186:I1186">IFERROR(SMALL(IF($D$2:$D2095=D1186,$A$2:$A$911*1.00001),3),"")</f>
        <v/>
      </c>
      <c r="J1186" s="22" t="str">
        <f aca="false" t="array" ref="J1186:J1186">IFERROR(SMALL(IF($D$2:$D2095=D1186,$A$2:$A$911*1.000001),4),"")</f>
        <v/>
      </c>
      <c r="K1186" s="31" t="str">
        <f aca="false">IF(A1186&lt;&gt;"", IF(COUNT(G1186:J1186)=4, SUM(G1186:J1186), "No"), "")</f>
        <v>No</v>
      </c>
      <c r="L1186" s="31" t="str">
        <f aca="false">IF(A1186&lt;&gt;"", IF(COUNT(G1186:I1186)=3, SUM(G1186:I1186), "No"), "")</f>
        <v>No</v>
      </c>
      <c r="M1186" s="31" t="str">
        <f aca="false">IF(A1186&lt;&gt;"", IF(COUNT(G1186:H1186)=2, SUM(G1186:H1186), "No"), "")</f>
        <v>No</v>
      </c>
      <c r="N1186" s="31" t="str">
        <f aca="false">Table1[[#This Row],[Club]]&amp;":"&amp;Table1[[#Headers],[Male]]</f>
        <v>:Male</v>
      </c>
    </row>
    <row r="1187" customFormat="false" ht="15" hidden="false" customHeight="false" outlineLevel="0" collapsed="false">
      <c r="A1187" s="22" t="n">
        <v>1186</v>
      </c>
      <c r="B1187" s="22" t="str">
        <f aca="false">IFERROR(VLOOKUP($A$1&amp;":"&amp;A1187,'Finish order'!C:K,6,FALSE()),"")</f>
        <v/>
      </c>
      <c r="C1187" s="22" t="str">
        <f aca="false">IFERROR(VLOOKUP(A$1&amp;":"&amp;A1187,'Finish order'!$C:$K,9,FALSE()),"")</f>
        <v/>
      </c>
      <c r="D1187" s="22" t="str">
        <f aca="false">IFERROR(VLOOKUP(A$1&amp;":"&amp;A1187,'Finish order'!$C:$K,7,FALSE()),"")</f>
        <v/>
      </c>
      <c r="E1187" s="30" t="str">
        <f aca="false">IFERROR(VLOOKUP($A$1&amp;":"&amp;A1187,'Finish order'!C:K,5,FALSE()),"")</f>
        <v/>
      </c>
      <c r="F1187" s="22" t="str">
        <f aca="false">IFERROR(VLOOKUP($A$1&amp;":"&amp;A1187,'Finish order'!C:K,4,FALSE()),"")</f>
        <v/>
      </c>
      <c r="G1187" s="22" t="str">
        <f aca="false" t="array" ref="G1187:G1187">IFERROR(SMALL(IF($D$2:$D2096=D1187,$A$2:$A$911*1.001),1),"")</f>
        <v/>
      </c>
      <c r="H1187" s="22" t="str">
        <f aca="false" t="array" ref="H1187:H1187">IFERROR(SMALL(IF($D$2:$D2096=D1187,$A$2:$A$911*1.0001),2),"")</f>
        <v/>
      </c>
      <c r="I1187" s="22" t="str">
        <f aca="false" t="array" ref="I1187:I1187">IFERROR(SMALL(IF($D$2:$D2096=D1187,$A$2:$A$911*1.00001),3),"")</f>
        <v/>
      </c>
      <c r="J1187" s="22" t="str">
        <f aca="false" t="array" ref="J1187:J1187">IFERROR(SMALL(IF($D$2:$D2096=D1187,$A$2:$A$911*1.000001),4),"")</f>
        <v/>
      </c>
      <c r="K1187" s="31" t="str">
        <f aca="false">IF(A1187&lt;&gt;"", IF(COUNT(G1187:J1187)=4, SUM(G1187:J1187), "No"), "")</f>
        <v>No</v>
      </c>
      <c r="L1187" s="31" t="str">
        <f aca="false">IF(A1187&lt;&gt;"", IF(COUNT(G1187:I1187)=3, SUM(G1187:I1187), "No"), "")</f>
        <v>No</v>
      </c>
      <c r="M1187" s="31" t="str">
        <f aca="false">IF(A1187&lt;&gt;"", IF(COUNT(G1187:H1187)=2, SUM(G1187:H1187), "No"), "")</f>
        <v>No</v>
      </c>
      <c r="N1187" s="31" t="str">
        <f aca="false">Table1[[#This Row],[Club]]&amp;":"&amp;Table1[[#Headers],[Male]]</f>
        <v>:Male</v>
      </c>
    </row>
    <row r="1188" customFormat="false" ht="15" hidden="false" customHeight="false" outlineLevel="0" collapsed="false">
      <c r="A1188" s="22" t="n">
        <v>1187</v>
      </c>
      <c r="B1188" s="22" t="str">
        <f aca="false">IFERROR(VLOOKUP($A$1&amp;":"&amp;A1188,'Finish order'!C:K,6,FALSE()),"")</f>
        <v/>
      </c>
      <c r="C1188" s="22" t="str">
        <f aca="false">IFERROR(VLOOKUP(A$1&amp;":"&amp;A1188,'Finish order'!$C:$K,9,FALSE()),"")</f>
        <v/>
      </c>
      <c r="D1188" s="22" t="str">
        <f aca="false">IFERROR(VLOOKUP(A$1&amp;":"&amp;A1188,'Finish order'!$C:$K,7,FALSE()),"")</f>
        <v/>
      </c>
      <c r="E1188" s="30" t="str">
        <f aca="false">IFERROR(VLOOKUP($A$1&amp;":"&amp;A1188,'Finish order'!C:K,5,FALSE()),"")</f>
        <v/>
      </c>
      <c r="F1188" s="22" t="str">
        <f aca="false">IFERROR(VLOOKUP($A$1&amp;":"&amp;A1188,'Finish order'!C:K,4,FALSE()),"")</f>
        <v/>
      </c>
      <c r="G1188" s="22" t="str">
        <f aca="false" t="array" ref="G1188:G1188">IFERROR(SMALL(IF($D$2:$D2097=D1188,$A$2:$A$911*1.001),1),"")</f>
        <v/>
      </c>
      <c r="H1188" s="22" t="str">
        <f aca="false" t="array" ref="H1188:H1188">IFERROR(SMALL(IF($D$2:$D2097=D1188,$A$2:$A$911*1.0001),2),"")</f>
        <v/>
      </c>
      <c r="I1188" s="22" t="str">
        <f aca="false" t="array" ref="I1188:I1188">IFERROR(SMALL(IF($D$2:$D2097=D1188,$A$2:$A$911*1.00001),3),"")</f>
        <v/>
      </c>
      <c r="J1188" s="22" t="str">
        <f aca="false" t="array" ref="J1188:J1188">IFERROR(SMALL(IF($D$2:$D2097=D1188,$A$2:$A$911*1.000001),4),"")</f>
        <v/>
      </c>
      <c r="K1188" s="31" t="str">
        <f aca="false">IF(A1188&lt;&gt;"", IF(COUNT(G1188:J1188)=4, SUM(G1188:J1188), "No"), "")</f>
        <v>No</v>
      </c>
      <c r="L1188" s="31" t="str">
        <f aca="false">IF(A1188&lt;&gt;"", IF(COUNT(G1188:I1188)=3, SUM(G1188:I1188), "No"), "")</f>
        <v>No</v>
      </c>
      <c r="M1188" s="31" t="str">
        <f aca="false">IF(A1188&lt;&gt;"", IF(COUNT(G1188:H1188)=2, SUM(G1188:H1188), "No"), "")</f>
        <v>No</v>
      </c>
      <c r="N1188" s="31" t="str">
        <f aca="false">Table1[[#This Row],[Club]]&amp;":"&amp;Table1[[#Headers],[Male]]</f>
        <v>:Male</v>
      </c>
    </row>
    <row r="1189" customFormat="false" ht="15" hidden="false" customHeight="false" outlineLevel="0" collapsed="false">
      <c r="A1189" s="22" t="n">
        <v>1188</v>
      </c>
      <c r="B1189" s="22" t="str">
        <f aca="false">IFERROR(VLOOKUP($A$1&amp;":"&amp;A1189,'Finish order'!C:K,6,FALSE()),"")</f>
        <v/>
      </c>
      <c r="C1189" s="22" t="str">
        <f aca="false">IFERROR(VLOOKUP(A$1&amp;":"&amp;A1189,'Finish order'!$C:$K,9,FALSE()),"")</f>
        <v/>
      </c>
      <c r="D1189" s="22" t="str">
        <f aca="false">IFERROR(VLOOKUP(A$1&amp;":"&amp;A1189,'Finish order'!$C:$K,7,FALSE()),"")</f>
        <v/>
      </c>
      <c r="E1189" s="30" t="str">
        <f aca="false">IFERROR(VLOOKUP($A$1&amp;":"&amp;A1189,'Finish order'!C:K,5,FALSE()),"")</f>
        <v/>
      </c>
      <c r="F1189" s="22" t="str">
        <f aca="false">IFERROR(VLOOKUP($A$1&amp;":"&amp;A1189,'Finish order'!C:K,4,FALSE()),"")</f>
        <v/>
      </c>
      <c r="G1189" s="22" t="str">
        <f aca="false" t="array" ref="G1189:G1189">IFERROR(SMALL(IF($D$2:$D2098=D1189,$A$2:$A$911*1.001),1),"")</f>
        <v/>
      </c>
      <c r="H1189" s="22" t="str">
        <f aca="false" t="array" ref="H1189:H1189">IFERROR(SMALL(IF($D$2:$D2098=D1189,$A$2:$A$911*1.0001),2),"")</f>
        <v/>
      </c>
      <c r="I1189" s="22" t="str">
        <f aca="false" t="array" ref="I1189:I1189">IFERROR(SMALL(IF($D$2:$D2098=D1189,$A$2:$A$911*1.00001),3),"")</f>
        <v/>
      </c>
      <c r="J1189" s="22" t="str">
        <f aca="false" t="array" ref="J1189:J1189">IFERROR(SMALL(IF($D$2:$D2098=D1189,$A$2:$A$911*1.000001),4),"")</f>
        <v/>
      </c>
      <c r="K1189" s="31" t="str">
        <f aca="false">IF(A1189&lt;&gt;"", IF(COUNT(G1189:J1189)=4, SUM(G1189:J1189), "No"), "")</f>
        <v>No</v>
      </c>
      <c r="L1189" s="31" t="str">
        <f aca="false">IF(A1189&lt;&gt;"", IF(COUNT(G1189:I1189)=3, SUM(G1189:I1189), "No"), "")</f>
        <v>No</v>
      </c>
      <c r="M1189" s="31" t="str">
        <f aca="false">IF(A1189&lt;&gt;"", IF(COUNT(G1189:H1189)=2, SUM(G1189:H1189), "No"), "")</f>
        <v>No</v>
      </c>
      <c r="N1189" s="31" t="str">
        <f aca="false">Table1[[#This Row],[Club]]&amp;":"&amp;Table1[[#Headers],[Male]]</f>
        <v>:Male</v>
      </c>
    </row>
    <row r="1190" customFormat="false" ht="15" hidden="false" customHeight="false" outlineLevel="0" collapsed="false">
      <c r="A1190" s="22" t="n">
        <v>1189</v>
      </c>
      <c r="B1190" s="22" t="str">
        <f aca="false">IFERROR(VLOOKUP($A$1&amp;":"&amp;A1190,'Finish order'!C:K,6,FALSE()),"")</f>
        <v/>
      </c>
      <c r="C1190" s="22" t="str">
        <f aca="false">IFERROR(VLOOKUP(A$1&amp;":"&amp;A1190,'Finish order'!$C:$K,9,FALSE()),"")</f>
        <v/>
      </c>
      <c r="D1190" s="22" t="str">
        <f aca="false">IFERROR(VLOOKUP(A$1&amp;":"&amp;A1190,'Finish order'!$C:$K,7,FALSE()),"")</f>
        <v/>
      </c>
      <c r="E1190" s="30" t="str">
        <f aca="false">IFERROR(VLOOKUP($A$1&amp;":"&amp;A1190,'Finish order'!C:K,5,FALSE()),"")</f>
        <v/>
      </c>
      <c r="F1190" s="22" t="str">
        <f aca="false">IFERROR(VLOOKUP($A$1&amp;":"&amp;A1190,'Finish order'!C:K,4,FALSE()),"")</f>
        <v/>
      </c>
      <c r="G1190" s="22" t="str">
        <f aca="false" t="array" ref="G1190:G1190">IFERROR(SMALL(IF($D$2:$D2099=D1190,$A$2:$A$911*1.001),1),"")</f>
        <v/>
      </c>
      <c r="H1190" s="22" t="str">
        <f aca="false" t="array" ref="H1190:H1190">IFERROR(SMALL(IF($D$2:$D2099=D1190,$A$2:$A$911*1.0001),2),"")</f>
        <v/>
      </c>
      <c r="I1190" s="22" t="str">
        <f aca="false" t="array" ref="I1190:I1190">IFERROR(SMALL(IF($D$2:$D2099=D1190,$A$2:$A$911*1.00001),3),"")</f>
        <v/>
      </c>
      <c r="J1190" s="22" t="str">
        <f aca="false" t="array" ref="J1190:J1190">IFERROR(SMALL(IF($D$2:$D2099=D1190,$A$2:$A$911*1.000001),4),"")</f>
        <v/>
      </c>
      <c r="K1190" s="31" t="str">
        <f aca="false">IF(A1190&lt;&gt;"", IF(COUNT(G1190:J1190)=4, SUM(G1190:J1190), "No"), "")</f>
        <v>No</v>
      </c>
      <c r="L1190" s="31" t="str">
        <f aca="false">IF(A1190&lt;&gt;"", IF(COUNT(G1190:I1190)=3, SUM(G1190:I1190), "No"), "")</f>
        <v>No</v>
      </c>
      <c r="M1190" s="31" t="str">
        <f aca="false">IF(A1190&lt;&gt;"", IF(COUNT(G1190:H1190)=2, SUM(G1190:H1190), "No"), "")</f>
        <v>No</v>
      </c>
      <c r="N1190" s="31" t="str">
        <f aca="false">Table1[[#This Row],[Club]]&amp;":"&amp;Table1[[#Headers],[Male]]</f>
        <v>:Male</v>
      </c>
    </row>
    <row r="1191" customFormat="false" ht="15" hidden="false" customHeight="false" outlineLevel="0" collapsed="false">
      <c r="A1191" s="22" t="n">
        <v>1190</v>
      </c>
      <c r="B1191" s="22" t="str">
        <f aca="false">IFERROR(VLOOKUP($A$1&amp;":"&amp;A1191,'Finish order'!C:K,6,FALSE()),"")</f>
        <v/>
      </c>
      <c r="C1191" s="22" t="str">
        <f aca="false">IFERROR(VLOOKUP(A$1&amp;":"&amp;A1191,'Finish order'!$C:$K,9,FALSE()),"")</f>
        <v/>
      </c>
      <c r="D1191" s="22" t="str">
        <f aca="false">IFERROR(VLOOKUP(A$1&amp;":"&amp;A1191,'Finish order'!$C:$K,7,FALSE()),"")</f>
        <v/>
      </c>
      <c r="E1191" s="30" t="str">
        <f aca="false">IFERROR(VLOOKUP($A$1&amp;":"&amp;A1191,'Finish order'!C:K,5,FALSE()),"")</f>
        <v/>
      </c>
      <c r="F1191" s="22" t="str">
        <f aca="false">IFERROR(VLOOKUP($A$1&amp;":"&amp;A1191,'Finish order'!C:K,4,FALSE()),"")</f>
        <v/>
      </c>
      <c r="G1191" s="22" t="str">
        <f aca="false" t="array" ref="G1191:G1191">IFERROR(SMALL(IF($D$2:$D2100=D1191,$A$2:$A$911*1.001),1),"")</f>
        <v/>
      </c>
      <c r="H1191" s="22" t="str">
        <f aca="false" t="array" ref="H1191:H1191">IFERROR(SMALL(IF($D$2:$D2100=D1191,$A$2:$A$911*1.0001),2),"")</f>
        <v/>
      </c>
      <c r="I1191" s="22" t="str">
        <f aca="false" t="array" ref="I1191:I1191">IFERROR(SMALL(IF($D$2:$D2100=D1191,$A$2:$A$911*1.00001),3),"")</f>
        <v/>
      </c>
      <c r="J1191" s="22" t="str">
        <f aca="false" t="array" ref="J1191:J1191">IFERROR(SMALL(IF($D$2:$D2100=D1191,$A$2:$A$911*1.000001),4),"")</f>
        <v/>
      </c>
      <c r="K1191" s="31" t="str">
        <f aca="false">IF(A1191&lt;&gt;"", IF(COUNT(G1191:J1191)=4, SUM(G1191:J1191), "No"), "")</f>
        <v>No</v>
      </c>
      <c r="L1191" s="31" t="str">
        <f aca="false">IF(A1191&lt;&gt;"", IF(COUNT(G1191:I1191)=3, SUM(G1191:I1191), "No"), "")</f>
        <v>No</v>
      </c>
      <c r="M1191" s="31" t="str">
        <f aca="false">IF(A1191&lt;&gt;"", IF(COUNT(G1191:H1191)=2, SUM(G1191:H1191), "No"), "")</f>
        <v>No</v>
      </c>
      <c r="N1191" s="31" t="str">
        <f aca="false">Table1[[#This Row],[Club]]&amp;":"&amp;Table1[[#Headers],[Male]]</f>
        <v>:Male</v>
      </c>
    </row>
    <row r="1192" customFormat="false" ht="15" hidden="false" customHeight="false" outlineLevel="0" collapsed="false">
      <c r="A1192" s="22" t="n">
        <v>1191</v>
      </c>
      <c r="B1192" s="22" t="str">
        <f aca="false">IFERROR(VLOOKUP($A$1&amp;":"&amp;A1192,'Finish order'!C:K,6,FALSE()),"")</f>
        <v/>
      </c>
      <c r="C1192" s="22" t="str">
        <f aca="false">IFERROR(VLOOKUP(A$1&amp;":"&amp;A1192,'Finish order'!$C:$K,9,FALSE()),"")</f>
        <v/>
      </c>
      <c r="D1192" s="22" t="str">
        <f aca="false">IFERROR(VLOOKUP(A$1&amp;":"&amp;A1192,'Finish order'!$C:$K,7,FALSE()),"")</f>
        <v/>
      </c>
      <c r="E1192" s="30" t="str">
        <f aca="false">IFERROR(VLOOKUP($A$1&amp;":"&amp;A1192,'Finish order'!C:K,5,FALSE()),"")</f>
        <v/>
      </c>
      <c r="F1192" s="22" t="str">
        <f aca="false">IFERROR(VLOOKUP($A$1&amp;":"&amp;A1192,'Finish order'!C:K,4,FALSE()),"")</f>
        <v/>
      </c>
      <c r="G1192" s="22" t="str">
        <f aca="false" t="array" ref="G1192:G1192">IFERROR(SMALL(IF($D$2:$D2101=D1192,$A$2:$A$911*1.001),1),"")</f>
        <v/>
      </c>
      <c r="H1192" s="22" t="str">
        <f aca="false" t="array" ref="H1192:H1192">IFERROR(SMALL(IF($D$2:$D2101=D1192,$A$2:$A$911*1.0001),2),"")</f>
        <v/>
      </c>
      <c r="I1192" s="22" t="str">
        <f aca="false" t="array" ref="I1192:I1192">IFERROR(SMALL(IF($D$2:$D2101=D1192,$A$2:$A$911*1.00001),3),"")</f>
        <v/>
      </c>
      <c r="J1192" s="22" t="str">
        <f aca="false" t="array" ref="J1192:J1192">IFERROR(SMALL(IF($D$2:$D2101=D1192,$A$2:$A$911*1.000001),4),"")</f>
        <v/>
      </c>
      <c r="K1192" s="31" t="str">
        <f aca="false">IF(A1192&lt;&gt;"", IF(COUNT(G1192:J1192)=4, SUM(G1192:J1192), "No"), "")</f>
        <v>No</v>
      </c>
      <c r="L1192" s="31" t="str">
        <f aca="false">IF(A1192&lt;&gt;"", IF(COUNT(G1192:I1192)=3, SUM(G1192:I1192), "No"), "")</f>
        <v>No</v>
      </c>
      <c r="M1192" s="31" t="str">
        <f aca="false">IF(A1192&lt;&gt;"", IF(COUNT(G1192:H1192)=2, SUM(G1192:H1192), "No"), "")</f>
        <v>No</v>
      </c>
      <c r="N1192" s="31" t="str">
        <f aca="false">Table1[[#This Row],[Club]]&amp;":"&amp;Table1[[#Headers],[Male]]</f>
        <v>:Male</v>
      </c>
    </row>
    <row r="1193" customFormat="false" ht="15" hidden="false" customHeight="false" outlineLevel="0" collapsed="false">
      <c r="A1193" s="22" t="n">
        <v>1192</v>
      </c>
      <c r="B1193" s="22" t="str">
        <f aca="false">IFERROR(VLOOKUP($A$1&amp;":"&amp;A1193,'Finish order'!C:K,6,FALSE()),"")</f>
        <v/>
      </c>
      <c r="C1193" s="22" t="str">
        <f aca="false">IFERROR(VLOOKUP(A$1&amp;":"&amp;A1193,'Finish order'!$C:$K,9,FALSE()),"")</f>
        <v/>
      </c>
      <c r="D1193" s="22" t="str">
        <f aca="false">IFERROR(VLOOKUP(A$1&amp;":"&amp;A1193,'Finish order'!$C:$K,7,FALSE()),"")</f>
        <v/>
      </c>
      <c r="E1193" s="30" t="str">
        <f aca="false">IFERROR(VLOOKUP($A$1&amp;":"&amp;A1193,'Finish order'!C:K,5,FALSE()),"")</f>
        <v/>
      </c>
      <c r="F1193" s="22" t="str">
        <f aca="false">IFERROR(VLOOKUP($A$1&amp;":"&amp;A1193,'Finish order'!C:K,4,FALSE()),"")</f>
        <v/>
      </c>
      <c r="G1193" s="22" t="str">
        <f aca="false" t="array" ref="G1193:G1193">IFERROR(SMALL(IF($D$2:$D2102=D1193,$A$2:$A$911*1.001),1),"")</f>
        <v/>
      </c>
      <c r="H1193" s="22" t="str">
        <f aca="false" t="array" ref="H1193:H1193">IFERROR(SMALL(IF($D$2:$D2102=D1193,$A$2:$A$911*1.0001),2),"")</f>
        <v/>
      </c>
      <c r="I1193" s="22" t="str">
        <f aca="false" t="array" ref="I1193:I1193">IFERROR(SMALL(IF($D$2:$D2102=D1193,$A$2:$A$911*1.00001),3),"")</f>
        <v/>
      </c>
      <c r="J1193" s="22" t="str">
        <f aca="false" t="array" ref="J1193:J1193">IFERROR(SMALL(IF($D$2:$D2102=D1193,$A$2:$A$911*1.000001),4),"")</f>
        <v/>
      </c>
      <c r="K1193" s="31" t="str">
        <f aca="false">IF(A1193&lt;&gt;"", IF(COUNT(G1193:J1193)=4, SUM(G1193:J1193), "No"), "")</f>
        <v>No</v>
      </c>
      <c r="L1193" s="31" t="str">
        <f aca="false">IF(A1193&lt;&gt;"", IF(COUNT(G1193:I1193)=3, SUM(G1193:I1193), "No"), "")</f>
        <v>No</v>
      </c>
      <c r="M1193" s="31" t="str">
        <f aca="false">IF(A1193&lt;&gt;"", IF(COUNT(G1193:H1193)=2, SUM(G1193:H1193), "No"), "")</f>
        <v>No</v>
      </c>
      <c r="N1193" s="31" t="str">
        <f aca="false">Table1[[#This Row],[Club]]&amp;":"&amp;Table1[[#Headers],[Male]]</f>
        <v>:Male</v>
      </c>
    </row>
    <row r="1194" customFormat="false" ht="15" hidden="false" customHeight="false" outlineLevel="0" collapsed="false">
      <c r="A1194" s="22" t="n">
        <v>1193</v>
      </c>
      <c r="B1194" s="22" t="str">
        <f aca="false">IFERROR(VLOOKUP($A$1&amp;":"&amp;A1194,'Finish order'!C:K,6,FALSE()),"")</f>
        <v/>
      </c>
      <c r="C1194" s="22" t="str">
        <f aca="false">IFERROR(VLOOKUP(A$1&amp;":"&amp;A1194,'Finish order'!$C:$K,9,FALSE()),"")</f>
        <v/>
      </c>
      <c r="D1194" s="22" t="str">
        <f aca="false">IFERROR(VLOOKUP(A$1&amp;":"&amp;A1194,'Finish order'!$C:$K,7,FALSE()),"")</f>
        <v/>
      </c>
      <c r="E1194" s="30" t="str">
        <f aca="false">IFERROR(VLOOKUP($A$1&amp;":"&amp;A1194,'Finish order'!C:K,5,FALSE()),"")</f>
        <v/>
      </c>
      <c r="F1194" s="22" t="str">
        <f aca="false">IFERROR(VLOOKUP($A$1&amp;":"&amp;A1194,'Finish order'!C:K,4,FALSE()),"")</f>
        <v/>
      </c>
      <c r="G1194" s="22" t="str">
        <f aca="false" t="array" ref="G1194:G1194">IFERROR(SMALL(IF($D$2:$D2103=D1194,$A$2:$A$911*1.001),1),"")</f>
        <v/>
      </c>
      <c r="H1194" s="22" t="str">
        <f aca="false" t="array" ref="H1194:H1194">IFERROR(SMALL(IF($D$2:$D2103=D1194,$A$2:$A$911*1.0001),2),"")</f>
        <v/>
      </c>
      <c r="I1194" s="22" t="str">
        <f aca="false" t="array" ref="I1194:I1194">IFERROR(SMALL(IF($D$2:$D2103=D1194,$A$2:$A$911*1.00001),3),"")</f>
        <v/>
      </c>
      <c r="J1194" s="22" t="str">
        <f aca="false" t="array" ref="J1194:J1194">IFERROR(SMALL(IF($D$2:$D2103=D1194,$A$2:$A$911*1.000001),4),"")</f>
        <v/>
      </c>
      <c r="K1194" s="31" t="str">
        <f aca="false">IF(A1194&lt;&gt;"", IF(COUNT(G1194:J1194)=4, SUM(G1194:J1194), "No"), "")</f>
        <v>No</v>
      </c>
      <c r="L1194" s="31" t="str">
        <f aca="false">IF(A1194&lt;&gt;"", IF(COUNT(G1194:I1194)=3, SUM(G1194:I1194), "No"), "")</f>
        <v>No</v>
      </c>
      <c r="M1194" s="31" t="str">
        <f aca="false">IF(A1194&lt;&gt;"", IF(COUNT(G1194:H1194)=2, SUM(G1194:H1194), "No"), "")</f>
        <v>No</v>
      </c>
      <c r="N1194" s="31" t="str">
        <f aca="false">Table1[[#This Row],[Club]]&amp;":"&amp;Table1[[#Headers],[Male]]</f>
        <v>:Male</v>
      </c>
    </row>
    <row r="1195" customFormat="false" ht="15" hidden="false" customHeight="false" outlineLevel="0" collapsed="false">
      <c r="A1195" s="22" t="n">
        <v>1194</v>
      </c>
      <c r="B1195" s="22" t="str">
        <f aca="false">IFERROR(VLOOKUP($A$1&amp;":"&amp;A1195,'Finish order'!C:K,6,FALSE()),"")</f>
        <v/>
      </c>
      <c r="C1195" s="22" t="str">
        <f aca="false">IFERROR(VLOOKUP(A$1&amp;":"&amp;A1195,'Finish order'!$C:$K,9,FALSE()),"")</f>
        <v/>
      </c>
      <c r="D1195" s="22" t="str">
        <f aca="false">IFERROR(VLOOKUP(A$1&amp;":"&amp;A1195,'Finish order'!$C:$K,7,FALSE()),"")</f>
        <v/>
      </c>
      <c r="E1195" s="30" t="str">
        <f aca="false">IFERROR(VLOOKUP($A$1&amp;":"&amp;A1195,'Finish order'!C:K,5,FALSE()),"")</f>
        <v/>
      </c>
      <c r="F1195" s="22" t="str">
        <f aca="false">IFERROR(VLOOKUP($A$1&amp;":"&amp;A1195,'Finish order'!C:K,4,FALSE()),"")</f>
        <v/>
      </c>
      <c r="G1195" s="22" t="str">
        <f aca="false" t="array" ref="G1195:G1195">IFERROR(SMALL(IF($D$2:$D2104=D1195,$A$2:$A$911*1.001),1),"")</f>
        <v/>
      </c>
      <c r="H1195" s="22" t="str">
        <f aca="false" t="array" ref="H1195:H1195">IFERROR(SMALL(IF($D$2:$D2104=D1195,$A$2:$A$911*1.0001),2),"")</f>
        <v/>
      </c>
      <c r="I1195" s="22" t="str">
        <f aca="false" t="array" ref="I1195:I1195">IFERROR(SMALL(IF($D$2:$D2104=D1195,$A$2:$A$911*1.00001),3),"")</f>
        <v/>
      </c>
      <c r="J1195" s="22" t="str">
        <f aca="false" t="array" ref="J1195:J1195">IFERROR(SMALL(IF($D$2:$D2104=D1195,$A$2:$A$911*1.000001),4),"")</f>
        <v/>
      </c>
      <c r="K1195" s="31" t="str">
        <f aca="false">IF(A1195&lt;&gt;"", IF(COUNT(G1195:J1195)=4, SUM(G1195:J1195), "No"), "")</f>
        <v>No</v>
      </c>
      <c r="L1195" s="31" t="str">
        <f aca="false">IF(A1195&lt;&gt;"", IF(COUNT(G1195:I1195)=3, SUM(G1195:I1195), "No"), "")</f>
        <v>No</v>
      </c>
      <c r="M1195" s="31" t="str">
        <f aca="false">IF(A1195&lt;&gt;"", IF(COUNT(G1195:H1195)=2, SUM(G1195:H1195), "No"), "")</f>
        <v>No</v>
      </c>
      <c r="N1195" s="31" t="str">
        <f aca="false">Table1[[#This Row],[Club]]&amp;":"&amp;Table1[[#Headers],[Male]]</f>
        <v>:Male</v>
      </c>
    </row>
    <row r="1196" customFormat="false" ht="15" hidden="false" customHeight="false" outlineLevel="0" collapsed="false">
      <c r="A1196" s="22" t="n">
        <v>1195</v>
      </c>
      <c r="B1196" s="22" t="str">
        <f aca="false">IFERROR(VLOOKUP($A$1&amp;":"&amp;A1196,'Finish order'!C:K,6,FALSE()),"")</f>
        <v/>
      </c>
      <c r="C1196" s="22" t="str">
        <f aca="false">IFERROR(VLOOKUP(A$1&amp;":"&amp;A1196,'Finish order'!$C:$K,9,FALSE()),"")</f>
        <v/>
      </c>
      <c r="D1196" s="22" t="str">
        <f aca="false">IFERROR(VLOOKUP(A$1&amp;":"&amp;A1196,'Finish order'!$C:$K,7,FALSE()),"")</f>
        <v/>
      </c>
      <c r="E1196" s="30" t="str">
        <f aca="false">IFERROR(VLOOKUP($A$1&amp;":"&amp;A1196,'Finish order'!C:K,5,FALSE()),"")</f>
        <v/>
      </c>
      <c r="F1196" s="22" t="str">
        <f aca="false">IFERROR(VLOOKUP($A$1&amp;":"&amp;A1196,'Finish order'!C:K,4,FALSE()),"")</f>
        <v/>
      </c>
      <c r="G1196" s="22" t="str">
        <f aca="false" t="array" ref="G1196:G1196">IFERROR(SMALL(IF($D$2:$D2105=D1196,$A$2:$A$911*1.001),1),"")</f>
        <v/>
      </c>
      <c r="H1196" s="22" t="str">
        <f aca="false" t="array" ref="H1196:H1196">IFERROR(SMALL(IF($D$2:$D2105=D1196,$A$2:$A$911*1.0001),2),"")</f>
        <v/>
      </c>
      <c r="I1196" s="22" t="str">
        <f aca="false" t="array" ref="I1196:I1196">IFERROR(SMALL(IF($D$2:$D2105=D1196,$A$2:$A$911*1.00001),3),"")</f>
        <v/>
      </c>
      <c r="J1196" s="22" t="str">
        <f aca="false" t="array" ref="J1196:J1196">IFERROR(SMALL(IF($D$2:$D2105=D1196,$A$2:$A$911*1.000001),4),"")</f>
        <v/>
      </c>
      <c r="K1196" s="31" t="str">
        <f aca="false">IF(A1196&lt;&gt;"", IF(COUNT(G1196:J1196)=4, SUM(G1196:J1196), "No"), "")</f>
        <v>No</v>
      </c>
      <c r="L1196" s="31" t="str">
        <f aca="false">IF(A1196&lt;&gt;"", IF(COUNT(G1196:I1196)=3, SUM(G1196:I1196), "No"), "")</f>
        <v>No</v>
      </c>
      <c r="M1196" s="31" t="str">
        <f aca="false">IF(A1196&lt;&gt;"", IF(COUNT(G1196:H1196)=2, SUM(G1196:H1196), "No"), "")</f>
        <v>No</v>
      </c>
      <c r="N1196" s="31" t="str">
        <f aca="false">Table1[[#This Row],[Club]]&amp;":"&amp;Table1[[#Headers],[Male]]</f>
        <v>:Male</v>
      </c>
    </row>
    <row r="1197" customFormat="false" ht="15" hidden="false" customHeight="false" outlineLevel="0" collapsed="false">
      <c r="A1197" s="22" t="n">
        <v>1196</v>
      </c>
      <c r="B1197" s="22" t="str">
        <f aca="false">IFERROR(VLOOKUP($A$1&amp;":"&amp;A1197,'Finish order'!C:K,6,FALSE()),"")</f>
        <v/>
      </c>
      <c r="C1197" s="22" t="str">
        <f aca="false">IFERROR(VLOOKUP(A$1&amp;":"&amp;A1197,'Finish order'!$C:$K,9,FALSE()),"")</f>
        <v/>
      </c>
      <c r="D1197" s="22" t="str">
        <f aca="false">IFERROR(VLOOKUP(A$1&amp;":"&amp;A1197,'Finish order'!$C:$K,7,FALSE()),"")</f>
        <v/>
      </c>
      <c r="E1197" s="30" t="str">
        <f aca="false">IFERROR(VLOOKUP($A$1&amp;":"&amp;A1197,'Finish order'!C:K,5,FALSE()),"")</f>
        <v/>
      </c>
      <c r="F1197" s="22" t="str">
        <f aca="false">IFERROR(VLOOKUP($A$1&amp;":"&amp;A1197,'Finish order'!C:K,4,FALSE()),"")</f>
        <v/>
      </c>
      <c r="G1197" s="22" t="str">
        <f aca="false" t="array" ref="G1197:G1197">IFERROR(SMALL(IF($D$2:$D2106=D1197,$A$2:$A$911*1.001),1),"")</f>
        <v/>
      </c>
      <c r="H1197" s="22" t="str">
        <f aca="false" t="array" ref="H1197:H1197">IFERROR(SMALL(IF($D$2:$D2106=D1197,$A$2:$A$911*1.0001),2),"")</f>
        <v/>
      </c>
      <c r="I1197" s="22" t="str">
        <f aca="false" t="array" ref="I1197:I1197">IFERROR(SMALL(IF($D$2:$D2106=D1197,$A$2:$A$911*1.00001),3),"")</f>
        <v/>
      </c>
      <c r="J1197" s="22" t="str">
        <f aca="false" t="array" ref="J1197:J1197">IFERROR(SMALL(IF($D$2:$D2106=D1197,$A$2:$A$911*1.000001),4),"")</f>
        <v/>
      </c>
      <c r="K1197" s="31" t="str">
        <f aca="false">IF(A1197&lt;&gt;"", IF(COUNT(G1197:J1197)=4, SUM(G1197:J1197), "No"), "")</f>
        <v>No</v>
      </c>
      <c r="L1197" s="31" t="str">
        <f aca="false">IF(A1197&lt;&gt;"", IF(COUNT(G1197:I1197)=3, SUM(G1197:I1197), "No"), "")</f>
        <v>No</v>
      </c>
      <c r="M1197" s="31" t="str">
        <f aca="false">IF(A1197&lt;&gt;"", IF(COUNT(G1197:H1197)=2, SUM(G1197:H1197), "No"), "")</f>
        <v>No</v>
      </c>
      <c r="N1197" s="31" t="str">
        <f aca="false">Table1[[#This Row],[Club]]&amp;":"&amp;Table1[[#Headers],[Male]]</f>
        <v>:Male</v>
      </c>
    </row>
    <row r="1198" customFormat="false" ht="15" hidden="false" customHeight="false" outlineLevel="0" collapsed="false">
      <c r="A1198" s="22" t="n">
        <v>1197</v>
      </c>
      <c r="B1198" s="22" t="str">
        <f aca="false">IFERROR(VLOOKUP($A$1&amp;":"&amp;A1198,'Finish order'!C:K,6,FALSE()),"")</f>
        <v/>
      </c>
      <c r="C1198" s="22" t="str">
        <f aca="false">IFERROR(VLOOKUP(A$1&amp;":"&amp;A1198,'Finish order'!$C:$K,9,FALSE()),"")</f>
        <v/>
      </c>
      <c r="D1198" s="22" t="str">
        <f aca="false">IFERROR(VLOOKUP(A$1&amp;":"&amp;A1198,'Finish order'!$C:$K,7,FALSE()),"")</f>
        <v/>
      </c>
      <c r="E1198" s="30" t="str">
        <f aca="false">IFERROR(VLOOKUP($A$1&amp;":"&amp;A1198,'Finish order'!C:K,5,FALSE()),"")</f>
        <v/>
      </c>
      <c r="F1198" s="22" t="str">
        <f aca="false">IFERROR(VLOOKUP($A$1&amp;":"&amp;A1198,'Finish order'!C:K,4,FALSE()),"")</f>
        <v/>
      </c>
      <c r="G1198" s="22" t="str">
        <f aca="false" t="array" ref="G1198:G1198">IFERROR(SMALL(IF($D$2:$D2107=D1198,$A$2:$A$911*1.001),1),"")</f>
        <v/>
      </c>
      <c r="H1198" s="22" t="str">
        <f aca="false" t="array" ref="H1198:H1198">IFERROR(SMALL(IF($D$2:$D2107=D1198,$A$2:$A$911*1.0001),2),"")</f>
        <v/>
      </c>
      <c r="I1198" s="22" t="str">
        <f aca="false" t="array" ref="I1198:I1198">IFERROR(SMALL(IF($D$2:$D2107=D1198,$A$2:$A$911*1.00001),3),"")</f>
        <v/>
      </c>
      <c r="J1198" s="22" t="str">
        <f aca="false" t="array" ref="J1198:J1198">IFERROR(SMALL(IF($D$2:$D2107=D1198,$A$2:$A$911*1.000001),4),"")</f>
        <v/>
      </c>
      <c r="K1198" s="31" t="str">
        <f aca="false">IF(A1198&lt;&gt;"", IF(COUNT(G1198:J1198)=4, SUM(G1198:J1198), "No"), "")</f>
        <v>No</v>
      </c>
      <c r="L1198" s="31" t="str">
        <f aca="false">IF(A1198&lt;&gt;"", IF(COUNT(G1198:I1198)=3, SUM(G1198:I1198), "No"), "")</f>
        <v>No</v>
      </c>
      <c r="M1198" s="31" t="str">
        <f aca="false">IF(A1198&lt;&gt;"", IF(COUNT(G1198:H1198)=2, SUM(G1198:H1198), "No"), "")</f>
        <v>No</v>
      </c>
      <c r="N1198" s="31" t="str">
        <f aca="false">Table1[[#This Row],[Club]]&amp;":"&amp;Table1[[#Headers],[Male]]</f>
        <v>:Male</v>
      </c>
    </row>
    <row r="1199" customFormat="false" ht="15" hidden="false" customHeight="false" outlineLevel="0" collapsed="false">
      <c r="A1199" s="22" t="n">
        <v>1198</v>
      </c>
      <c r="B1199" s="22" t="str">
        <f aca="false">IFERROR(VLOOKUP($A$1&amp;":"&amp;A1199,'Finish order'!C:K,6,FALSE()),"")</f>
        <v/>
      </c>
      <c r="C1199" s="22" t="str">
        <f aca="false">IFERROR(VLOOKUP(A$1&amp;":"&amp;A1199,'Finish order'!$C:$K,9,FALSE()),"")</f>
        <v/>
      </c>
      <c r="D1199" s="22" t="str">
        <f aca="false">IFERROR(VLOOKUP(A$1&amp;":"&amp;A1199,'Finish order'!$C:$K,7,FALSE()),"")</f>
        <v/>
      </c>
      <c r="E1199" s="30" t="str">
        <f aca="false">IFERROR(VLOOKUP($A$1&amp;":"&amp;A1199,'Finish order'!C:K,5,FALSE()),"")</f>
        <v/>
      </c>
      <c r="F1199" s="22" t="str">
        <f aca="false">IFERROR(VLOOKUP($A$1&amp;":"&amp;A1199,'Finish order'!C:K,4,FALSE()),"")</f>
        <v/>
      </c>
      <c r="G1199" s="22" t="str">
        <f aca="false" t="array" ref="G1199:G1199">IFERROR(SMALL(IF($D$2:$D2108=D1199,$A$2:$A$911*1.001),1),"")</f>
        <v/>
      </c>
      <c r="H1199" s="22" t="str">
        <f aca="false" t="array" ref="H1199:H1199">IFERROR(SMALL(IF($D$2:$D2108=D1199,$A$2:$A$911*1.0001),2),"")</f>
        <v/>
      </c>
      <c r="I1199" s="22" t="str">
        <f aca="false" t="array" ref="I1199:I1199">IFERROR(SMALL(IF($D$2:$D2108=D1199,$A$2:$A$911*1.00001),3),"")</f>
        <v/>
      </c>
      <c r="J1199" s="22" t="str">
        <f aca="false" t="array" ref="J1199:J1199">IFERROR(SMALL(IF($D$2:$D2108=D1199,$A$2:$A$911*1.000001),4),"")</f>
        <v/>
      </c>
      <c r="K1199" s="31" t="str">
        <f aca="false">IF(A1199&lt;&gt;"", IF(COUNT(G1199:J1199)=4, SUM(G1199:J1199), "No"), "")</f>
        <v>No</v>
      </c>
      <c r="L1199" s="31" t="str">
        <f aca="false">IF(A1199&lt;&gt;"", IF(COUNT(G1199:I1199)=3, SUM(G1199:I1199), "No"), "")</f>
        <v>No</v>
      </c>
      <c r="M1199" s="31" t="str">
        <f aca="false">IF(A1199&lt;&gt;"", IF(COUNT(G1199:H1199)=2, SUM(G1199:H1199), "No"), "")</f>
        <v>No</v>
      </c>
      <c r="N1199" s="31" t="str">
        <f aca="false">Table1[[#This Row],[Club]]&amp;":"&amp;Table1[[#Headers],[Male]]</f>
        <v>:Male</v>
      </c>
    </row>
    <row r="1200" customFormat="false" ht="15" hidden="false" customHeight="false" outlineLevel="0" collapsed="false">
      <c r="A1200" s="22" t="n">
        <v>1199</v>
      </c>
      <c r="B1200" s="22" t="str">
        <f aca="false">IFERROR(VLOOKUP($A$1&amp;":"&amp;A1200,'Finish order'!C:K,6,FALSE()),"")</f>
        <v/>
      </c>
      <c r="C1200" s="22" t="str">
        <f aca="false">IFERROR(VLOOKUP(A$1&amp;":"&amp;A1200,'Finish order'!$C:$K,9,FALSE()),"")</f>
        <v/>
      </c>
      <c r="D1200" s="22" t="str">
        <f aca="false">IFERROR(VLOOKUP(A$1&amp;":"&amp;A1200,'Finish order'!$C:$K,7,FALSE()),"")</f>
        <v/>
      </c>
      <c r="E1200" s="30" t="str">
        <f aca="false">IFERROR(VLOOKUP($A$1&amp;":"&amp;A1200,'Finish order'!C:K,5,FALSE()),"")</f>
        <v/>
      </c>
      <c r="F1200" s="22" t="str">
        <f aca="false">IFERROR(VLOOKUP($A$1&amp;":"&amp;A1200,'Finish order'!C:K,4,FALSE()),"")</f>
        <v/>
      </c>
      <c r="G1200" s="22" t="str">
        <f aca="false" t="array" ref="G1200:G1200">IFERROR(SMALL(IF($D$2:$D2109=D1200,$A$2:$A$911*1.001),1),"")</f>
        <v/>
      </c>
      <c r="H1200" s="22" t="str">
        <f aca="false" t="array" ref="H1200:H1200">IFERROR(SMALL(IF($D$2:$D2109=D1200,$A$2:$A$911*1.0001),2),"")</f>
        <v/>
      </c>
      <c r="I1200" s="22" t="str">
        <f aca="false" t="array" ref="I1200:I1200">IFERROR(SMALL(IF($D$2:$D2109=D1200,$A$2:$A$911*1.00001),3),"")</f>
        <v/>
      </c>
      <c r="J1200" s="22" t="str">
        <f aca="false" t="array" ref="J1200:J1200">IFERROR(SMALL(IF($D$2:$D2109=D1200,$A$2:$A$911*1.000001),4),"")</f>
        <v/>
      </c>
      <c r="K1200" s="31" t="str">
        <f aca="false">IF(A1200&lt;&gt;"", IF(COUNT(G1200:J1200)=4, SUM(G1200:J1200), "No"), "")</f>
        <v>No</v>
      </c>
      <c r="L1200" s="31" t="str">
        <f aca="false">IF(A1200&lt;&gt;"", IF(COUNT(G1200:I1200)=3, SUM(G1200:I1200), "No"), "")</f>
        <v>No</v>
      </c>
      <c r="M1200" s="31" t="str">
        <f aca="false">IF(A1200&lt;&gt;"", IF(COUNT(G1200:H1200)=2, SUM(G1200:H1200), "No"), "")</f>
        <v>No</v>
      </c>
      <c r="N1200" s="31" t="str">
        <f aca="false">Table1[[#This Row],[Club]]&amp;":"&amp;Table1[[#Headers],[Male]]</f>
        <v>:Male</v>
      </c>
    </row>
    <row r="1201" customFormat="false" ht="15" hidden="false" customHeight="false" outlineLevel="0" collapsed="false">
      <c r="A1201" s="22" t="n">
        <v>1200</v>
      </c>
      <c r="B1201" s="22" t="str">
        <f aca="false">IFERROR(VLOOKUP($A$1&amp;":"&amp;A1201,'Finish order'!C:K,6,FALSE()),"")</f>
        <v/>
      </c>
      <c r="C1201" s="22" t="str">
        <f aca="false">IFERROR(VLOOKUP(A$1&amp;":"&amp;A1201,'Finish order'!$C:$K,9,FALSE()),"")</f>
        <v/>
      </c>
      <c r="D1201" s="22" t="str">
        <f aca="false">IFERROR(VLOOKUP(A$1&amp;":"&amp;A1201,'Finish order'!$C:$K,7,FALSE()),"")</f>
        <v/>
      </c>
      <c r="E1201" s="30" t="str">
        <f aca="false">IFERROR(VLOOKUP($A$1&amp;":"&amp;A1201,'Finish order'!C:K,5,FALSE()),"")</f>
        <v/>
      </c>
      <c r="F1201" s="22" t="str">
        <f aca="false">IFERROR(VLOOKUP($A$1&amp;":"&amp;A1201,'Finish order'!C:K,4,FALSE()),"")</f>
        <v/>
      </c>
      <c r="G1201" s="22" t="str">
        <f aca="false" t="array" ref="G1201:G1201">IFERROR(SMALL(IF($D$2:$D2110=D1201,$A$2:$A$911*1.001),1),"")</f>
        <v/>
      </c>
      <c r="H1201" s="22" t="str">
        <f aca="false" t="array" ref="H1201:H1201">IFERROR(SMALL(IF($D$2:$D2110=D1201,$A$2:$A$911*1.0001),2),"")</f>
        <v/>
      </c>
      <c r="I1201" s="22" t="str">
        <f aca="false" t="array" ref="I1201:I1201">IFERROR(SMALL(IF($D$2:$D2110=D1201,$A$2:$A$911*1.00001),3),"")</f>
        <v/>
      </c>
      <c r="J1201" s="22" t="str">
        <f aca="false" t="array" ref="J1201:J1201">IFERROR(SMALL(IF($D$2:$D2110=D1201,$A$2:$A$911*1.000001),4),"")</f>
        <v/>
      </c>
      <c r="K1201" s="31" t="str">
        <f aca="false">IF(A1201&lt;&gt;"", IF(COUNT(G1201:J1201)=4, SUM(G1201:J1201), "No"), "")</f>
        <v>No</v>
      </c>
      <c r="L1201" s="31" t="str">
        <f aca="false">IF(A1201&lt;&gt;"", IF(COUNT(G1201:I1201)=3, SUM(G1201:I1201), "No"), "")</f>
        <v>No</v>
      </c>
      <c r="M1201" s="31" t="str">
        <f aca="false">IF(A1201&lt;&gt;"", IF(COUNT(G1201:H1201)=2, SUM(G1201:H1201), "No"), "")</f>
        <v>No</v>
      </c>
      <c r="N1201" s="31" t="str">
        <f aca="false">Table1[[#This Row],[Club]]&amp;":"&amp;Table1[[#Headers],[Male]]</f>
        <v>:Male</v>
      </c>
    </row>
    <row r="1202" customFormat="false" ht="15" hidden="false" customHeight="false" outlineLevel="0" collapsed="false">
      <c r="A1202" s="22" t="n">
        <v>1201</v>
      </c>
      <c r="B1202" s="22" t="str">
        <f aca="false">IFERROR(VLOOKUP($A$1&amp;":"&amp;A1202,'Finish order'!C:K,6,FALSE()),"")</f>
        <v/>
      </c>
      <c r="C1202" s="22" t="str">
        <f aca="false">IFERROR(VLOOKUP(A$1&amp;":"&amp;A1202,'Finish order'!$C:$K,9,FALSE()),"")</f>
        <v/>
      </c>
      <c r="D1202" s="22" t="str">
        <f aca="false">IFERROR(VLOOKUP(A$1&amp;":"&amp;A1202,'Finish order'!$C:$K,7,FALSE()),"")</f>
        <v/>
      </c>
      <c r="E1202" s="30" t="str">
        <f aca="false">IFERROR(VLOOKUP($A$1&amp;":"&amp;A1202,'Finish order'!C:K,5,FALSE()),"")</f>
        <v/>
      </c>
      <c r="F1202" s="22" t="str">
        <f aca="false">IFERROR(VLOOKUP($A$1&amp;":"&amp;A1202,'Finish order'!C:K,4,FALSE()),"")</f>
        <v/>
      </c>
      <c r="G1202" s="22" t="str">
        <f aca="false" t="array" ref="G1202:G1202">IFERROR(SMALL(IF($D$2:$D2111=D1202,$A$2:$A$911*1.001),1),"")</f>
        <v/>
      </c>
      <c r="H1202" s="22" t="str">
        <f aca="false" t="array" ref="H1202:H1202">IFERROR(SMALL(IF($D$2:$D2111=D1202,$A$2:$A$911*1.0001),2),"")</f>
        <v/>
      </c>
      <c r="I1202" s="22" t="str">
        <f aca="false" t="array" ref="I1202:I1202">IFERROR(SMALL(IF($D$2:$D2111=D1202,$A$2:$A$911*1.00001),3),"")</f>
        <v/>
      </c>
      <c r="J1202" s="22" t="str">
        <f aca="false" t="array" ref="J1202:J1202">IFERROR(SMALL(IF($D$2:$D2111=D1202,$A$2:$A$911*1.000001),4),"")</f>
        <v/>
      </c>
      <c r="K1202" s="31" t="str">
        <f aca="false">IF(A1202&lt;&gt;"", IF(COUNT(G1202:J1202)=4, SUM(G1202:J1202), "No"), "")</f>
        <v>No</v>
      </c>
      <c r="L1202" s="31" t="str">
        <f aca="false">IF(A1202&lt;&gt;"", IF(COUNT(G1202:I1202)=3, SUM(G1202:I1202), "No"), "")</f>
        <v>No</v>
      </c>
      <c r="M1202" s="31" t="str">
        <f aca="false">IF(A1202&lt;&gt;"", IF(COUNT(G1202:H1202)=2, SUM(G1202:H1202), "No"), "")</f>
        <v>No</v>
      </c>
      <c r="N1202" s="31" t="str">
        <f aca="false">Table1[[#This Row],[Club]]&amp;":"&amp;Table1[[#Headers],[Male]]</f>
        <v>:Male</v>
      </c>
    </row>
    <row r="1203" customFormat="false" ht="15" hidden="false" customHeight="false" outlineLevel="0" collapsed="false">
      <c r="A1203" s="22" t="n">
        <v>1202</v>
      </c>
      <c r="B1203" s="22" t="str">
        <f aca="false">IFERROR(VLOOKUP($A$1&amp;":"&amp;A1203,'Finish order'!C:K,6,FALSE()),"")</f>
        <v/>
      </c>
      <c r="C1203" s="22" t="str">
        <f aca="false">IFERROR(VLOOKUP(A$1&amp;":"&amp;A1203,'Finish order'!$C:$K,9,FALSE()),"")</f>
        <v/>
      </c>
      <c r="D1203" s="22" t="str">
        <f aca="false">IFERROR(VLOOKUP(A$1&amp;":"&amp;A1203,'Finish order'!$C:$K,7,FALSE()),"")</f>
        <v/>
      </c>
      <c r="E1203" s="30" t="str">
        <f aca="false">IFERROR(VLOOKUP($A$1&amp;":"&amp;A1203,'Finish order'!C:K,5,FALSE()),"")</f>
        <v/>
      </c>
      <c r="F1203" s="22" t="str">
        <f aca="false">IFERROR(VLOOKUP($A$1&amp;":"&amp;A1203,'Finish order'!C:K,4,FALSE()),"")</f>
        <v/>
      </c>
      <c r="G1203" s="22" t="str">
        <f aca="false" t="array" ref="G1203:G1203">IFERROR(SMALL(IF($D$2:$D2112=D1203,$A$2:$A$911*1.001),1),"")</f>
        <v/>
      </c>
      <c r="H1203" s="22" t="str">
        <f aca="false" t="array" ref="H1203:H1203">IFERROR(SMALL(IF($D$2:$D2112=D1203,$A$2:$A$911*1.0001),2),"")</f>
        <v/>
      </c>
      <c r="I1203" s="22" t="str">
        <f aca="false" t="array" ref="I1203:I1203">IFERROR(SMALL(IF($D$2:$D2112=D1203,$A$2:$A$911*1.00001),3),"")</f>
        <v/>
      </c>
      <c r="J1203" s="22" t="str">
        <f aca="false" t="array" ref="J1203:J1203">IFERROR(SMALL(IF($D$2:$D2112=D1203,$A$2:$A$911*1.000001),4),"")</f>
        <v/>
      </c>
      <c r="K1203" s="31" t="str">
        <f aca="false">IF(A1203&lt;&gt;"", IF(COUNT(G1203:J1203)=4, SUM(G1203:J1203), "No"), "")</f>
        <v>No</v>
      </c>
      <c r="L1203" s="31" t="str">
        <f aca="false">IF(A1203&lt;&gt;"", IF(COUNT(G1203:I1203)=3, SUM(G1203:I1203), "No"), "")</f>
        <v>No</v>
      </c>
      <c r="M1203" s="31" t="str">
        <f aca="false">IF(A1203&lt;&gt;"", IF(COUNT(G1203:H1203)=2, SUM(G1203:H1203), "No"), "")</f>
        <v>No</v>
      </c>
      <c r="N1203" s="31" t="str">
        <f aca="false">Table1[[#This Row],[Club]]&amp;":"&amp;Table1[[#Headers],[Male]]</f>
        <v>:Male</v>
      </c>
    </row>
    <row r="1204" customFormat="false" ht="15" hidden="false" customHeight="false" outlineLevel="0" collapsed="false">
      <c r="A1204" s="22" t="n">
        <v>1203</v>
      </c>
      <c r="B1204" s="22" t="str">
        <f aca="false">IFERROR(VLOOKUP($A$1&amp;":"&amp;A1204,'Finish order'!C:K,6,FALSE()),"")</f>
        <v/>
      </c>
      <c r="C1204" s="22" t="str">
        <f aca="false">IFERROR(VLOOKUP(A$1&amp;":"&amp;A1204,'Finish order'!$C:$K,9,FALSE()),"")</f>
        <v/>
      </c>
      <c r="D1204" s="22" t="str">
        <f aca="false">IFERROR(VLOOKUP(A$1&amp;":"&amp;A1204,'Finish order'!$C:$K,7,FALSE()),"")</f>
        <v/>
      </c>
      <c r="E1204" s="30" t="str">
        <f aca="false">IFERROR(VLOOKUP($A$1&amp;":"&amp;A1204,'Finish order'!C:K,5,FALSE()),"")</f>
        <v/>
      </c>
      <c r="F1204" s="22" t="str">
        <f aca="false">IFERROR(VLOOKUP($A$1&amp;":"&amp;A1204,'Finish order'!C:K,4,FALSE()),"")</f>
        <v/>
      </c>
      <c r="G1204" s="22" t="str">
        <f aca="false" t="array" ref="G1204:G1204">IFERROR(SMALL(IF($D$2:$D2113=D1204,$A$2:$A$911*1.001),1),"")</f>
        <v/>
      </c>
      <c r="H1204" s="22" t="str">
        <f aca="false" t="array" ref="H1204:H1204">IFERROR(SMALL(IF($D$2:$D2113=D1204,$A$2:$A$911*1.0001),2),"")</f>
        <v/>
      </c>
      <c r="I1204" s="22" t="str">
        <f aca="false" t="array" ref="I1204:I1204">IFERROR(SMALL(IF($D$2:$D2113=D1204,$A$2:$A$911*1.00001),3),"")</f>
        <v/>
      </c>
      <c r="J1204" s="22" t="str">
        <f aca="false" t="array" ref="J1204:J1204">IFERROR(SMALL(IF($D$2:$D2113=D1204,$A$2:$A$911*1.000001),4),"")</f>
        <v/>
      </c>
      <c r="K1204" s="31" t="str">
        <f aca="false">IF(A1204&lt;&gt;"", IF(COUNT(G1204:J1204)=4, SUM(G1204:J1204), "No"), "")</f>
        <v>No</v>
      </c>
      <c r="L1204" s="31" t="str">
        <f aca="false">IF(A1204&lt;&gt;"", IF(COUNT(G1204:I1204)=3, SUM(G1204:I1204), "No"), "")</f>
        <v>No</v>
      </c>
      <c r="M1204" s="31" t="str">
        <f aca="false">IF(A1204&lt;&gt;"", IF(COUNT(G1204:H1204)=2, SUM(G1204:H1204), "No"), "")</f>
        <v>No</v>
      </c>
      <c r="N1204" s="31" t="str">
        <f aca="false">Table1[[#This Row],[Club]]&amp;":"&amp;Table1[[#Headers],[Male]]</f>
        <v>:Male</v>
      </c>
    </row>
    <row r="1205" customFormat="false" ht="15" hidden="false" customHeight="false" outlineLevel="0" collapsed="false">
      <c r="A1205" s="22" t="n">
        <v>1204</v>
      </c>
      <c r="B1205" s="22" t="str">
        <f aca="false">IFERROR(VLOOKUP($A$1&amp;":"&amp;A1205,'Finish order'!C:K,6,FALSE()),"")</f>
        <v/>
      </c>
      <c r="C1205" s="22" t="str">
        <f aca="false">IFERROR(VLOOKUP(A$1&amp;":"&amp;A1205,'Finish order'!$C:$K,9,FALSE()),"")</f>
        <v/>
      </c>
      <c r="D1205" s="22" t="str">
        <f aca="false">IFERROR(VLOOKUP(A$1&amp;":"&amp;A1205,'Finish order'!$C:$K,7,FALSE()),"")</f>
        <v/>
      </c>
      <c r="E1205" s="30" t="str">
        <f aca="false">IFERROR(VLOOKUP($A$1&amp;":"&amp;A1205,'Finish order'!C:K,5,FALSE()),"")</f>
        <v/>
      </c>
      <c r="F1205" s="22" t="str">
        <f aca="false">IFERROR(VLOOKUP($A$1&amp;":"&amp;A1205,'Finish order'!C:K,4,FALSE()),"")</f>
        <v/>
      </c>
      <c r="G1205" s="22" t="str">
        <f aca="false" t="array" ref="G1205:G1205">IFERROR(SMALL(IF($D$2:$D2114=D1205,$A$2:$A$911*1.001),1),"")</f>
        <v/>
      </c>
      <c r="H1205" s="22" t="str">
        <f aca="false" t="array" ref="H1205:H1205">IFERROR(SMALL(IF($D$2:$D2114=D1205,$A$2:$A$911*1.0001),2),"")</f>
        <v/>
      </c>
      <c r="I1205" s="22" t="str">
        <f aca="false" t="array" ref="I1205:I1205">IFERROR(SMALL(IF($D$2:$D2114=D1205,$A$2:$A$911*1.00001),3),"")</f>
        <v/>
      </c>
      <c r="J1205" s="22" t="str">
        <f aca="false" t="array" ref="J1205:J1205">IFERROR(SMALL(IF($D$2:$D2114=D1205,$A$2:$A$911*1.000001),4),"")</f>
        <v/>
      </c>
      <c r="K1205" s="31" t="str">
        <f aca="false">IF(A1205&lt;&gt;"", IF(COUNT(G1205:J1205)=4, SUM(G1205:J1205), "No"), "")</f>
        <v>No</v>
      </c>
      <c r="L1205" s="31" t="str">
        <f aca="false">IF(A1205&lt;&gt;"", IF(COUNT(G1205:I1205)=3, SUM(G1205:I1205), "No"), "")</f>
        <v>No</v>
      </c>
      <c r="M1205" s="31" t="str">
        <f aca="false">IF(A1205&lt;&gt;"", IF(COUNT(G1205:H1205)=2, SUM(G1205:H1205), "No"), "")</f>
        <v>No</v>
      </c>
      <c r="N1205" s="31" t="str">
        <f aca="false">Table1[[#This Row],[Club]]&amp;":"&amp;Table1[[#Headers],[Male]]</f>
        <v>:Male</v>
      </c>
    </row>
    <row r="1206" customFormat="false" ht="15" hidden="false" customHeight="false" outlineLevel="0" collapsed="false">
      <c r="A1206" s="22" t="n">
        <v>1205</v>
      </c>
      <c r="B1206" s="22" t="str">
        <f aca="false">IFERROR(VLOOKUP($A$1&amp;":"&amp;A1206,'Finish order'!C:K,6,FALSE()),"")</f>
        <v/>
      </c>
      <c r="C1206" s="22" t="str">
        <f aca="false">IFERROR(VLOOKUP(A$1&amp;":"&amp;A1206,'Finish order'!$C:$K,9,FALSE()),"")</f>
        <v/>
      </c>
      <c r="D1206" s="22" t="str">
        <f aca="false">IFERROR(VLOOKUP(A$1&amp;":"&amp;A1206,'Finish order'!$C:$K,7,FALSE()),"")</f>
        <v/>
      </c>
      <c r="E1206" s="30" t="str">
        <f aca="false">IFERROR(VLOOKUP($A$1&amp;":"&amp;A1206,'Finish order'!C:K,5,FALSE()),"")</f>
        <v/>
      </c>
      <c r="F1206" s="22" t="str">
        <f aca="false">IFERROR(VLOOKUP($A$1&amp;":"&amp;A1206,'Finish order'!C:K,4,FALSE()),"")</f>
        <v/>
      </c>
      <c r="G1206" s="22" t="str">
        <f aca="false" t="array" ref="G1206:G1206">IFERROR(SMALL(IF($D$2:$D2115=D1206,$A$2:$A$911*1.001),1),"")</f>
        <v/>
      </c>
      <c r="H1206" s="22" t="str">
        <f aca="false" t="array" ref="H1206:H1206">IFERROR(SMALL(IF($D$2:$D2115=D1206,$A$2:$A$911*1.0001),2),"")</f>
        <v/>
      </c>
      <c r="I1206" s="22" t="str">
        <f aca="false" t="array" ref="I1206:I1206">IFERROR(SMALL(IF($D$2:$D2115=D1206,$A$2:$A$911*1.00001),3),"")</f>
        <v/>
      </c>
      <c r="J1206" s="22" t="str">
        <f aca="false" t="array" ref="J1206:J1206">IFERROR(SMALL(IF($D$2:$D2115=D1206,$A$2:$A$911*1.000001),4),"")</f>
        <v/>
      </c>
      <c r="K1206" s="31" t="str">
        <f aca="false">IF(A1206&lt;&gt;"", IF(COUNT(G1206:J1206)=4, SUM(G1206:J1206), "No"), "")</f>
        <v>No</v>
      </c>
      <c r="L1206" s="31" t="str">
        <f aca="false">IF(A1206&lt;&gt;"", IF(COUNT(G1206:I1206)=3, SUM(G1206:I1206), "No"), "")</f>
        <v>No</v>
      </c>
      <c r="M1206" s="31" t="str">
        <f aca="false">IF(A1206&lt;&gt;"", IF(COUNT(G1206:H1206)=2, SUM(G1206:H1206), "No"), "")</f>
        <v>No</v>
      </c>
      <c r="N1206" s="31" t="str">
        <f aca="false">Table1[[#This Row],[Club]]&amp;":"&amp;Table1[[#Headers],[Male]]</f>
        <v>:Male</v>
      </c>
    </row>
    <row r="1207" customFormat="false" ht="15" hidden="false" customHeight="false" outlineLevel="0" collapsed="false">
      <c r="A1207" s="22" t="n">
        <v>1206</v>
      </c>
      <c r="B1207" s="22" t="str">
        <f aca="false">IFERROR(VLOOKUP($A$1&amp;":"&amp;A1207,'Finish order'!C:K,6,FALSE()),"")</f>
        <v/>
      </c>
      <c r="C1207" s="22" t="str">
        <f aca="false">IFERROR(VLOOKUP(A$1&amp;":"&amp;A1207,'Finish order'!$C:$K,9,FALSE()),"")</f>
        <v/>
      </c>
      <c r="D1207" s="22" t="str">
        <f aca="false">IFERROR(VLOOKUP(A$1&amp;":"&amp;A1207,'Finish order'!$C:$K,7,FALSE()),"")</f>
        <v/>
      </c>
      <c r="E1207" s="30" t="str">
        <f aca="false">IFERROR(VLOOKUP($A$1&amp;":"&amp;A1207,'Finish order'!C:K,5,FALSE()),"")</f>
        <v/>
      </c>
      <c r="F1207" s="22" t="str">
        <f aca="false">IFERROR(VLOOKUP($A$1&amp;":"&amp;A1207,'Finish order'!C:K,4,FALSE()),"")</f>
        <v/>
      </c>
      <c r="G1207" s="22" t="str">
        <f aca="false" t="array" ref="G1207:G1207">IFERROR(SMALL(IF($D$2:$D2116=D1207,$A$2:$A$911*1.001),1),"")</f>
        <v/>
      </c>
      <c r="H1207" s="22" t="str">
        <f aca="false" t="array" ref="H1207:H1207">IFERROR(SMALL(IF($D$2:$D2116=D1207,$A$2:$A$911*1.0001),2),"")</f>
        <v/>
      </c>
      <c r="I1207" s="22" t="str">
        <f aca="false" t="array" ref="I1207:I1207">IFERROR(SMALL(IF($D$2:$D2116=D1207,$A$2:$A$911*1.00001),3),"")</f>
        <v/>
      </c>
      <c r="J1207" s="22" t="str">
        <f aca="false" t="array" ref="J1207:J1207">IFERROR(SMALL(IF($D$2:$D2116=D1207,$A$2:$A$911*1.000001),4),"")</f>
        <v/>
      </c>
      <c r="K1207" s="31" t="str">
        <f aca="false">IF(A1207&lt;&gt;"", IF(COUNT(G1207:J1207)=4, SUM(G1207:J1207), "No"), "")</f>
        <v>No</v>
      </c>
      <c r="L1207" s="31" t="str">
        <f aca="false">IF(A1207&lt;&gt;"", IF(COUNT(G1207:I1207)=3, SUM(G1207:I1207), "No"), "")</f>
        <v>No</v>
      </c>
      <c r="M1207" s="31" t="str">
        <f aca="false">IF(A1207&lt;&gt;"", IF(COUNT(G1207:H1207)=2, SUM(G1207:H1207), "No"), "")</f>
        <v>No</v>
      </c>
      <c r="N1207" s="31" t="str">
        <f aca="false">Table1[[#This Row],[Club]]&amp;":"&amp;Table1[[#Headers],[Male]]</f>
        <v>:Male</v>
      </c>
    </row>
    <row r="1208" customFormat="false" ht="15" hidden="false" customHeight="false" outlineLevel="0" collapsed="false">
      <c r="A1208" s="22" t="n">
        <v>1207</v>
      </c>
      <c r="B1208" s="22" t="str">
        <f aca="false">IFERROR(VLOOKUP($A$1&amp;":"&amp;A1208,'Finish order'!C:K,6,FALSE()),"")</f>
        <v/>
      </c>
      <c r="C1208" s="22" t="str">
        <f aca="false">IFERROR(VLOOKUP(A$1&amp;":"&amp;A1208,'Finish order'!$C:$K,9,FALSE()),"")</f>
        <v/>
      </c>
      <c r="D1208" s="22" t="str">
        <f aca="false">IFERROR(VLOOKUP(A$1&amp;":"&amp;A1208,'Finish order'!$C:$K,7,FALSE()),"")</f>
        <v/>
      </c>
      <c r="E1208" s="30" t="str">
        <f aca="false">IFERROR(VLOOKUP($A$1&amp;":"&amp;A1208,'Finish order'!C:K,5,FALSE()),"")</f>
        <v/>
      </c>
      <c r="F1208" s="22" t="str">
        <f aca="false">IFERROR(VLOOKUP($A$1&amp;":"&amp;A1208,'Finish order'!C:K,4,FALSE()),"")</f>
        <v/>
      </c>
      <c r="G1208" s="22" t="str">
        <f aca="false" t="array" ref="G1208:G1208">IFERROR(SMALL(IF($D$2:$D2117=D1208,$A$2:$A$911*1.001),1),"")</f>
        <v/>
      </c>
      <c r="H1208" s="22" t="str">
        <f aca="false" t="array" ref="H1208:H1208">IFERROR(SMALL(IF($D$2:$D2117=D1208,$A$2:$A$911*1.0001),2),"")</f>
        <v/>
      </c>
      <c r="I1208" s="22" t="str">
        <f aca="false" t="array" ref="I1208:I1208">IFERROR(SMALL(IF($D$2:$D2117=D1208,$A$2:$A$911*1.00001),3),"")</f>
        <v/>
      </c>
      <c r="J1208" s="22" t="str">
        <f aca="false" t="array" ref="J1208:J1208">IFERROR(SMALL(IF($D$2:$D2117=D1208,$A$2:$A$911*1.000001),4),"")</f>
        <v/>
      </c>
      <c r="K1208" s="31" t="str">
        <f aca="false">IF(A1208&lt;&gt;"", IF(COUNT(G1208:J1208)=4, SUM(G1208:J1208), "No"), "")</f>
        <v>No</v>
      </c>
      <c r="L1208" s="31" t="str">
        <f aca="false">IF(A1208&lt;&gt;"", IF(COUNT(G1208:I1208)=3, SUM(G1208:I1208), "No"), "")</f>
        <v>No</v>
      </c>
      <c r="M1208" s="31" t="str">
        <f aca="false">IF(A1208&lt;&gt;"", IF(COUNT(G1208:H1208)=2, SUM(G1208:H1208), "No"), "")</f>
        <v>No</v>
      </c>
      <c r="N1208" s="31" t="str">
        <f aca="false">Table1[[#This Row],[Club]]&amp;":"&amp;Table1[[#Headers],[Male]]</f>
        <v>:Male</v>
      </c>
    </row>
    <row r="1209" customFormat="false" ht="15" hidden="false" customHeight="false" outlineLevel="0" collapsed="false">
      <c r="A1209" s="22" t="n">
        <v>1208</v>
      </c>
      <c r="B1209" s="22" t="str">
        <f aca="false">IFERROR(VLOOKUP($A$1&amp;":"&amp;A1209,'Finish order'!C:K,6,FALSE()),"")</f>
        <v/>
      </c>
      <c r="C1209" s="22" t="str">
        <f aca="false">IFERROR(VLOOKUP(A$1&amp;":"&amp;A1209,'Finish order'!$C:$K,9,FALSE()),"")</f>
        <v/>
      </c>
      <c r="D1209" s="22" t="str">
        <f aca="false">IFERROR(VLOOKUP(A$1&amp;":"&amp;A1209,'Finish order'!$C:$K,7,FALSE()),"")</f>
        <v/>
      </c>
      <c r="E1209" s="30" t="str">
        <f aca="false">IFERROR(VLOOKUP($A$1&amp;":"&amp;A1209,'Finish order'!C:K,5,FALSE()),"")</f>
        <v/>
      </c>
      <c r="F1209" s="22" t="str">
        <f aca="false">IFERROR(VLOOKUP($A$1&amp;":"&amp;A1209,'Finish order'!C:K,4,FALSE()),"")</f>
        <v/>
      </c>
      <c r="G1209" s="22" t="str">
        <f aca="false" t="array" ref="G1209:G1209">IFERROR(SMALL(IF($D$2:$D2118=D1209,$A$2:$A$911*1.001),1),"")</f>
        <v/>
      </c>
      <c r="H1209" s="22" t="str">
        <f aca="false" t="array" ref="H1209:H1209">IFERROR(SMALL(IF($D$2:$D2118=D1209,$A$2:$A$911*1.0001),2),"")</f>
        <v/>
      </c>
      <c r="I1209" s="22" t="str">
        <f aca="false" t="array" ref="I1209:I1209">IFERROR(SMALL(IF($D$2:$D2118=D1209,$A$2:$A$911*1.00001),3),"")</f>
        <v/>
      </c>
      <c r="J1209" s="22" t="str">
        <f aca="false" t="array" ref="J1209:J1209">IFERROR(SMALL(IF($D$2:$D2118=D1209,$A$2:$A$911*1.000001),4),"")</f>
        <v/>
      </c>
      <c r="K1209" s="31" t="str">
        <f aca="false">IF(A1209&lt;&gt;"", IF(COUNT(G1209:J1209)=4, SUM(G1209:J1209), "No"), "")</f>
        <v>No</v>
      </c>
      <c r="L1209" s="31" t="str">
        <f aca="false">IF(A1209&lt;&gt;"", IF(COUNT(G1209:I1209)=3, SUM(G1209:I1209), "No"), "")</f>
        <v>No</v>
      </c>
      <c r="M1209" s="31" t="str">
        <f aca="false">IF(A1209&lt;&gt;"", IF(COUNT(G1209:H1209)=2, SUM(G1209:H1209), "No"), "")</f>
        <v>No</v>
      </c>
      <c r="N1209" s="31" t="str">
        <f aca="false">Table1[[#This Row],[Club]]&amp;":"&amp;Table1[[#Headers],[Male]]</f>
        <v>:Male</v>
      </c>
    </row>
    <row r="1210" customFormat="false" ht="15" hidden="false" customHeight="false" outlineLevel="0" collapsed="false">
      <c r="A1210" s="22" t="n">
        <v>1209</v>
      </c>
      <c r="B1210" s="22" t="str">
        <f aca="false">IFERROR(VLOOKUP($A$1&amp;":"&amp;A1210,'Finish order'!C:K,6,FALSE()),"")</f>
        <v/>
      </c>
      <c r="C1210" s="22" t="str">
        <f aca="false">IFERROR(VLOOKUP(A$1&amp;":"&amp;A1210,'Finish order'!$C:$K,9,FALSE()),"")</f>
        <v/>
      </c>
      <c r="D1210" s="22" t="str">
        <f aca="false">IFERROR(VLOOKUP(A$1&amp;":"&amp;A1210,'Finish order'!$C:$K,7,FALSE()),"")</f>
        <v/>
      </c>
      <c r="E1210" s="30" t="str">
        <f aca="false">IFERROR(VLOOKUP($A$1&amp;":"&amp;A1210,'Finish order'!C:K,5,FALSE()),"")</f>
        <v/>
      </c>
      <c r="F1210" s="22" t="str">
        <f aca="false">IFERROR(VLOOKUP($A$1&amp;":"&amp;A1210,'Finish order'!C:K,4,FALSE()),"")</f>
        <v/>
      </c>
      <c r="G1210" s="22" t="str">
        <f aca="false" t="array" ref="G1210:G1210">IFERROR(SMALL(IF($D$2:$D2119=D1210,$A$2:$A$911*1.001),1),"")</f>
        <v/>
      </c>
      <c r="H1210" s="22" t="str">
        <f aca="false" t="array" ref="H1210:H1210">IFERROR(SMALL(IF($D$2:$D2119=D1210,$A$2:$A$911*1.0001),2),"")</f>
        <v/>
      </c>
      <c r="I1210" s="22" t="str">
        <f aca="false" t="array" ref="I1210:I1210">IFERROR(SMALL(IF($D$2:$D2119=D1210,$A$2:$A$911*1.00001),3),"")</f>
        <v/>
      </c>
      <c r="J1210" s="22" t="str">
        <f aca="false" t="array" ref="J1210:J1210">IFERROR(SMALL(IF($D$2:$D2119=D1210,$A$2:$A$911*1.000001),4),"")</f>
        <v/>
      </c>
      <c r="K1210" s="31" t="str">
        <f aca="false">IF(A1210&lt;&gt;"", IF(COUNT(G1210:J1210)=4, SUM(G1210:J1210), "No"), "")</f>
        <v>No</v>
      </c>
      <c r="L1210" s="31" t="str">
        <f aca="false">IF(A1210&lt;&gt;"", IF(COUNT(G1210:I1210)=3, SUM(G1210:I1210), "No"), "")</f>
        <v>No</v>
      </c>
      <c r="M1210" s="31" t="str">
        <f aca="false">IF(A1210&lt;&gt;"", IF(COUNT(G1210:H1210)=2, SUM(G1210:H1210), "No"), "")</f>
        <v>No</v>
      </c>
      <c r="N1210" s="31" t="str">
        <f aca="false">Table1[[#This Row],[Club]]&amp;":"&amp;Table1[[#Headers],[Male]]</f>
        <v>:Male</v>
      </c>
    </row>
    <row r="1211" customFormat="false" ht="15" hidden="false" customHeight="false" outlineLevel="0" collapsed="false">
      <c r="A1211" s="22" t="n">
        <v>1210</v>
      </c>
      <c r="B1211" s="22" t="str">
        <f aca="false">IFERROR(VLOOKUP($A$1&amp;":"&amp;A1211,'Finish order'!C:K,6,FALSE()),"")</f>
        <v/>
      </c>
      <c r="C1211" s="22" t="str">
        <f aca="false">IFERROR(VLOOKUP(A$1&amp;":"&amp;A1211,'Finish order'!$C:$K,9,FALSE()),"")</f>
        <v/>
      </c>
      <c r="D1211" s="22" t="str">
        <f aca="false">IFERROR(VLOOKUP(A$1&amp;":"&amp;A1211,'Finish order'!$C:$K,7,FALSE()),"")</f>
        <v/>
      </c>
      <c r="E1211" s="30" t="str">
        <f aca="false">IFERROR(VLOOKUP($A$1&amp;":"&amp;A1211,'Finish order'!C:K,5,FALSE()),"")</f>
        <v/>
      </c>
      <c r="F1211" s="22" t="str">
        <f aca="false">IFERROR(VLOOKUP($A$1&amp;":"&amp;A1211,'Finish order'!C:K,4,FALSE()),"")</f>
        <v/>
      </c>
      <c r="G1211" s="22" t="str">
        <f aca="false" t="array" ref="G1211:G1211">IFERROR(SMALL(IF($D$2:$D2120=D1211,$A$2:$A$911*1.001),1),"")</f>
        <v/>
      </c>
      <c r="H1211" s="22" t="str">
        <f aca="false" t="array" ref="H1211:H1211">IFERROR(SMALL(IF($D$2:$D2120=D1211,$A$2:$A$911*1.0001),2),"")</f>
        <v/>
      </c>
      <c r="I1211" s="22" t="str">
        <f aca="false" t="array" ref="I1211:I1211">IFERROR(SMALL(IF($D$2:$D2120=D1211,$A$2:$A$911*1.00001),3),"")</f>
        <v/>
      </c>
      <c r="J1211" s="22" t="str">
        <f aca="false" t="array" ref="J1211:J1211">IFERROR(SMALL(IF($D$2:$D2120=D1211,$A$2:$A$911*1.000001),4),"")</f>
        <v/>
      </c>
      <c r="K1211" s="31" t="str">
        <f aca="false">IF(A1211&lt;&gt;"", IF(COUNT(G1211:J1211)=4, SUM(G1211:J1211), "No"), "")</f>
        <v>No</v>
      </c>
      <c r="L1211" s="31" t="str">
        <f aca="false">IF(A1211&lt;&gt;"", IF(COUNT(G1211:I1211)=3, SUM(G1211:I1211), "No"), "")</f>
        <v>No</v>
      </c>
      <c r="M1211" s="31" t="str">
        <f aca="false">IF(A1211&lt;&gt;"", IF(COUNT(G1211:H1211)=2, SUM(G1211:H1211), "No"), "")</f>
        <v>No</v>
      </c>
      <c r="N1211" s="31" t="str">
        <f aca="false">Table1[[#This Row],[Club]]&amp;":"&amp;Table1[[#Headers],[Male]]</f>
        <v>:Male</v>
      </c>
    </row>
    <row r="1212" customFormat="false" ht="15" hidden="false" customHeight="false" outlineLevel="0" collapsed="false">
      <c r="A1212" s="22" t="n">
        <v>1211</v>
      </c>
      <c r="B1212" s="22" t="str">
        <f aca="false">IFERROR(VLOOKUP($A$1&amp;":"&amp;A1212,'Finish order'!C:K,6,FALSE()),"")</f>
        <v/>
      </c>
      <c r="C1212" s="22" t="str">
        <f aca="false">IFERROR(VLOOKUP(A$1&amp;":"&amp;A1212,'Finish order'!$C:$K,9,FALSE()),"")</f>
        <v/>
      </c>
      <c r="D1212" s="22" t="str">
        <f aca="false">IFERROR(VLOOKUP(A$1&amp;":"&amp;A1212,'Finish order'!$C:$K,7,FALSE()),"")</f>
        <v/>
      </c>
      <c r="E1212" s="30" t="str">
        <f aca="false">IFERROR(VLOOKUP($A$1&amp;":"&amp;A1212,'Finish order'!C:K,5,FALSE()),"")</f>
        <v/>
      </c>
      <c r="F1212" s="22" t="str">
        <f aca="false">IFERROR(VLOOKUP($A$1&amp;":"&amp;A1212,'Finish order'!C:K,4,FALSE()),"")</f>
        <v/>
      </c>
      <c r="G1212" s="22" t="str">
        <f aca="false" t="array" ref="G1212:G1212">IFERROR(SMALL(IF($D$2:$D2121=D1212,$A$2:$A$911*1.001),1),"")</f>
        <v/>
      </c>
      <c r="H1212" s="22" t="str">
        <f aca="false" t="array" ref="H1212:H1212">IFERROR(SMALL(IF($D$2:$D2121=D1212,$A$2:$A$911*1.0001),2),"")</f>
        <v/>
      </c>
      <c r="I1212" s="22" t="str">
        <f aca="false" t="array" ref="I1212:I1212">IFERROR(SMALL(IF($D$2:$D2121=D1212,$A$2:$A$911*1.00001),3),"")</f>
        <v/>
      </c>
      <c r="J1212" s="22" t="str">
        <f aca="false" t="array" ref="J1212:J1212">IFERROR(SMALL(IF($D$2:$D2121=D1212,$A$2:$A$911*1.000001),4),"")</f>
        <v/>
      </c>
      <c r="K1212" s="31" t="str">
        <f aca="false">IF(A1212&lt;&gt;"", IF(COUNT(G1212:J1212)=4, SUM(G1212:J1212), "No"), "")</f>
        <v>No</v>
      </c>
      <c r="L1212" s="31" t="str">
        <f aca="false">IF(A1212&lt;&gt;"", IF(COUNT(G1212:I1212)=3, SUM(G1212:I1212), "No"), "")</f>
        <v>No</v>
      </c>
      <c r="M1212" s="31" t="str">
        <f aca="false">IF(A1212&lt;&gt;"", IF(COUNT(G1212:H1212)=2, SUM(G1212:H1212), "No"), "")</f>
        <v>No</v>
      </c>
      <c r="N1212" s="31" t="str">
        <f aca="false">Table1[[#This Row],[Club]]&amp;":"&amp;Table1[[#Headers],[Male]]</f>
        <v>:Male</v>
      </c>
    </row>
    <row r="1213" customFormat="false" ht="15" hidden="false" customHeight="false" outlineLevel="0" collapsed="false">
      <c r="A1213" s="22" t="n">
        <v>1212</v>
      </c>
      <c r="B1213" s="22" t="str">
        <f aca="false">IFERROR(VLOOKUP($A$1&amp;":"&amp;A1213,'Finish order'!C:K,6,FALSE()),"")</f>
        <v/>
      </c>
      <c r="C1213" s="22" t="str">
        <f aca="false">IFERROR(VLOOKUP(A$1&amp;":"&amp;A1213,'Finish order'!$C:$K,9,FALSE()),"")</f>
        <v/>
      </c>
      <c r="D1213" s="22" t="str">
        <f aca="false">IFERROR(VLOOKUP(A$1&amp;":"&amp;A1213,'Finish order'!$C:$K,7,FALSE()),"")</f>
        <v/>
      </c>
      <c r="E1213" s="30" t="str">
        <f aca="false">IFERROR(VLOOKUP($A$1&amp;":"&amp;A1213,'Finish order'!C:K,5,FALSE()),"")</f>
        <v/>
      </c>
      <c r="F1213" s="22" t="str">
        <f aca="false">IFERROR(VLOOKUP($A$1&amp;":"&amp;A1213,'Finish order'!C:K,4,FALSE()),"")</f>
        <v/>
      </c>
      <c r="G1213" s="22" t="str">
        <f aca="false" t="array" ref="G1213:G1213">IFERROR(SMALL(IF($D$2:$D2122=D1213,$A$2:$A$911*1.001),1),"")</f>
        <v/>
      </c>
      <c r="H1213" s="22" t="str">
        <f aca="false" t="array" ref="H1213:H1213">IFERROR(SMALL(IF($D$2:$D2122=D1213,$A$2:$A$911*1.0001),2),"")</f>
        <v/>
      </c>
      <c r="I1213" s="22" t="str">
        <f aca="false" t="array" ref="I1213:I1213">IFERROR(SMALL(IF($D$2:$D2122=D1213,$A$2:$A$911*1.00001),3),"")</f>
        <v/>
      </c>
      <c r="J1213" s="22" t="str">
        <f aca="false" t="array" ref="J1213:J1213">IFERROR(SMALL(IF($D$2:$D2122=D1213,$A$2:$A$911*1.000001),4),"")</f>
        <v/>
      </c>
      <c r="K1213" s="31" t="str">
        <f aca="false">IF(A1213&lt;&gt;"", IF(COUNT(G1213:J1213)=4, SUM(G1213:J1213), "No"), "")</f>
        <v>No</v>
      </c>
      <c r="L1213" s="31" t="str">
        <f aca="false">IF(A1213&lt;&gt;"", IF(COUNT(G1213:I1213)=3, SUM(G1213:I1213), "No"), "")</f>
        <v>No</v>
      </c>
      <c r="M1213" s="31" t="str">
        <f aca="false">IF(A1213&lt;&gt;"", IF(COUNT(G1213:H1213)=2, SUM(G1213:H1213), "No"), "")</f>
        <v>No</v>
      </c>
      <c r="N1213" s="31" t="str">
        <f aca="false">Table1[[#This Row],[Club]]&amp;":"&amp;Table1[[#Headers],[Male]]</f>
        <v>:Male</v>
      </c>
    </row>
    <row r="1214" customFormat="false" ht="15" hidden="false" customHeight="false" outlineLevel="0" collapsed="false">
      <c r="A1214" s="22" t="n">
        <v>1213</v>
      </c>
      <c r="B1214" s="22" t="str">
        <f aca="false">IFERROR(VLOOKUP($A$1&amp;":"&amp;A1214,'Finish order'!C:K,6,FALSE()),"")</f>
        <v/>
      </c>
      <c r="C1214" s="22" t="str">
        <f aca="false">IFERROR(VLOOKUP(A$1&amp;":"&amp;A1214,'Finish order'!$C:$K,9,FALSE()),"")</f>
        <v/>
      </c>
      <c r="D1214" s="22" t="str">
        <f aca="false">IFERROR(VLOOKUP(A$1&amp;":"&amp;A1214,'Finish order'!$C:$K,7,FALSE()),"")</f>
        <v/>
      </c>
      <c r="E1214" s="30" t="str">
        <f aca="false">IFERROR(VLOOKUP($A$1&amp;":"&amp;A1214,'Finish order'!C:K,5,FALSE()),"")</f>
        <v/>
      </c>
      <c r="F1214" s="22" t="str">
        <f aca="false">IFERROR(VLOOKUP($A$1&amp;":"&amp;A1214,'Finish order'!C:K,4,FALSE()),"")</f>
        <v/>
      </c>
      <c r="G1214" s="22" t="str">
        <f aca="false" t="array" ref="G1214:G1214">IFERROR(SMALL(IF($D$2:$D2123=D1214,$A$2:$A$911*1.001),1),"")</f>
        <v/>
      </c>
      <c r="H1214" s="22" t="str">
        <f aca="false" t="array" ref="H1214:H1214">IFERROR(SMALL(IF($D$2:$D2123=D1214,$A$2:$A$911*1.0001),2),"")</f>
        <v/>
      </c>
      <c r="I1214" s="22" t="str">
        <f aca="false" t="array" ref="I1214:I1214">IFERROR(SMALL(IF($D$2:$D2123=D1214,$A$2:$A$911*1.00001),3),"")</f>
        <v/>
      </c>
      <c r="J1214" s="22" t="str">
        <f aca="false" t="array" ref="J1214:J1214">IFERROR(SMALL(IF($D$2:$D2123=D1214,$A$2:$A$911*1.000001),4),"")</f>
        <v/>
      </c>
      <c r="K1214" s="31" t="str">
        <f aca="false">IF(A1214&lt;&gt;"", IF(COUNT(G1214:J1214)=4, SUM(G1214:J1214), "No"), "")</f>
        <v>No</v>
      </c>
      <c r="L1214" s="31" t="str">
        <f aca="false">IF(A1214&lt;&gt;"", IF(COUNT(G1214:I1214)=3, SUM(G1214:I1214), "No"), "")</f>
        <v>No</v>
      </c>
      <c r="M1214" s="31" t="str">
        <f aca="false">IF(A1214&lt;&gt;"", IF(COUNT(G1214:H1214)=2, SUM(G1214:H1214), "No"), "")</f>
        <v>No</v>
      </c>
      <c r="N1214" s="31" t="str">
        <f aca="false">Table1[[#This Row],[Club]]&amp;":"&amp;Table1[[#Headers],[Male]]</f>
        <v>:Male</v>
      </c>
    </row>
    <row r="1215" customFormat="false" ht="15" hidden="false" customHeight="false" outlineLevel="0" collapsed="false">
      <c r="A1215" s="22" t="n">
        <v>1214</v>
      </c>
      <c r="B1215" s="22" t="str">
        <f aca="false">IFERROR(VLOOKUP($A$1&amp;":"&amp;A1215,'Finish order'!C:K,6,FALSE()),"")</f>
        <v/>
      </c>
      <c r="C1215" s="22" t="str">
        <f aca="false">IFERROR(VLOOKUP(A$1&amp;":"&amp;A1215,'Finish order'!$C:$K,9,FALSE()),"")</f>
        <v/>
      </c>
      <c r="D1215" s="22" t="str">
        <f aca="false">IFERROR(VLOOKUP(A$1&amp;":"&amp;A1215,'Finish order'!$C:$K,7,FALSE()),"")</f>
        <v/>
      </c>
      <c r="E1215" s="30" t="str">
        <f aca="false">IFERROR(VLOOKUP($A$1&amp;":"&amp;A1215,'Finish order'!C:K,5,FALSE()),"")</f>
        <v/>
      </c>
      <c r="F1215" s="22" t="str">
        <f aca="false">IFERROR(VLOOKUP($A$1&amp;":"&amp;A1215,'Finish order'!C:K,4,FALSE()),"")</f>
        <v/>
      </c>
      <c r="G1215" s="22" t="str">
        <f aca="false" t="array" ref="G1215:G1215">IFERROR(SMALL(IF($D$2:$D2124=D1215,$A$2:$A$911*1.001),1),"")</f>
        <v/>
      </c>
      <c r="H1215" s="22" t="str">
        <f aca="false" t="array" ref="H1215:H1215">IFERROR(SMALL(IF($D$2:$D2124=D1215,$A$2:$A$911*1.0001),2),"")</f>
        <v/>
      </c>
      <c r="I1215" s="22" t="str">
        <f aca="false" t="array" ref="I1215:I1215">IFERROR(SMALL(IF($D$2:$D2124=D1215,$A$2:$A$911*1.00001),3),"")</f>
        <v/>
      </c>
      <c r="J1215" s="22" t="str">
        <f aca="false" t="array" ref="J1215:J1215">IFERROR(SMALL(IF($D$2:$D2124=D1215,$A$2:$A$911*1.000001),4),"")</f>
        <v/>
      </c>
      <c r="K1215" s="31" t="str">
        <f aca="false">IF(A1215&lt;&gt;"", IF(COUNT(G1215:J1215)=4, SUM(G1215:J1215), "No"), "")</f>
        <v>No</v>
      </c>
      <c r="L1215" s="31" t="str">
        <f aca="false">IF(A1215&lt;&gt;"", IF(COUNT(G1215:I1215)=3, SUM(G1215:I1215), "No"), "")</f>
        <v>No</v>
      </c>
      <c r="M1215" s="31" t="str">
        <f aca="false">IF(A1215&lt;&gt;"", IF(COUNT(G1215:H1215)=2, SUM(G1215:H1215), "No"), "")</f>
        <v>No</v>
      </c>
      <c r="N1215" s="31" t="str">
        <f aca="false">Table1[[#This Row],[Club]]&amp;":"&amp;Table1[[#Headers],[Male]]</f>
        <v>:Male</v>
      </c>
    </row>
    <row r="1216" customFormat="false" ht="15" hidden="false" customHeight="false" outlineLevel="0" collapsed="false">
      <c r="A1216" s="22" t="n">
        <v>1215</v>
      </c>
      <c r="B1216" s="22" t="str">
        <f aca="false">IFERROR(VLOOKUP($A$1&amp;":"&amp;A1216,'Finish order'!C:K,6,FALSE()),"")</f>
        <v/>
      </c>
      <c r="C1216" s="22" t="str">
        <f aca="false">IFERROR(VLOOKUP(A$1&amp;":"&amp;A1216,'Finish order'!$C:$K,9,FALSE()),"")</f>
        <v/>
      </c>
      <c r="D1216" s="22" t="str">
        <f aca="false">IFERROR(VLOOKUP(A$1&amp;":"&amp;A1216,'Finish order'!$C:$K,7,FALSE()),"")</f>
        <v/>
      </c>
      <c r="E1216" s="30" t="str">
        <f aca="false">IFERROR(VLOOKUP($A$1&amp;":"&amp;A1216,'Finish order'!C:K,5,FALSE()),"")</f>
        <v/>
      </c>
      <c r="F1216" s="22" t="str">
        <f aca="false">IFERROR(VLOOKUP($A$1&amp;":"&amp;A1216,'Finish order'!C:K,4,FALSE()),"")</f>
        <v/>
      </c>
      <c r="G1216" s="22" t="str">
        <f aca="false" t="array" ref="G1216:G1216">IFERROR(SMALL(IF($D$2:$D2125=D1216,$A$2:$A$911*1.001),1),"")</f>
        <v/>
      </c>
      <c r="H1216" s="22" t="str">
        <f aca="false" t="array" ref="H1216:H1216">IFERROR(SMALL(IF($D$2:$D2125=D1216,$A$2:$A$911*1.0001),2),"")</f>
        <v/>
      </c>
      <c r="I1216" s="22" t="str">
        <f aca="false" t="array" ref="I1216:I1216">IFERROR(SMALL(IF($D$2:$D2125=D1216,$A$2:$A$911*1.00001),3),"")</f>
        <v/>
      </c>
      <c r="J1216" s="22" t="str">
        <f aca="false" t="array" ref="J1216:J1216">IFERROR(SMALL(IF($D$2:$D2125=D1216,$A$2:$A$911*1.000001),4),"")</f>
        <v/>
      </c>
      <c r="K1216" s="31" t="str">
        <f aca="false">IF(A1216&lt;&gt;"", IF(COUNT(G1216:J1216)=4, SUM(G1216:J1216), "No"), "")</f>
        <v>No</v>
      </c>
      <c r="L1216" s="31" t="str">
        <f aca="false">IF(A1216&lt;&gt;"", IF(COUNT(G1216:I1216)=3, SUM(G1216:I1216), "No"), "")</f>
        <v>No</v>
      </c>
      <c r="M1216" s="31" t="str">
        <f aca="false">IF(A1216&lt;&gt;"", IF(COUNT(G1216:H1216)=2, SUM(G1216:H1216), "No"), "")</f>
        <v>No</v>
      </c>
      <c r="N1216" s="31" t="str">
        <f aca="false">Table1[[#This Row],[Club]]&amp;":"&amp;Table1[[#Headers],[Male]]</f>
        <v>:Male</v>
      </c>
    </row>
    <row r="1217" customFormat="false" ht="15" hidden="false" customHeight="false" outlineLevel="0" collapsed="false">
      <c r="A1217" s="22" t="n">
        <v>1216</v>
      </c>
      <c r="B1217" s="22" t="str">
        <f aca="false">IFERROR(VLOOKUP($A$1&amp;":"&amp;A1217,'Finish order'!C:K,6,FALSE()),"")</f>
        <v/>
      </c>
      <c r="C1217" s="22" t="str">
        <f aca="false">IFERROR(VLOOKUP(A$1&amp;":"&amp;A1217,'Finish order'!$C:$K,9,FALSE()),"")</f>
        <v/>
      </c>
      <c r="D1217" s="22" t="str">
        <f aca="false">IFERROR(VLOOKUP(A$1&amp;":"&amp;A1217,'Finish order'!$C:$K,7,FALSE()),"")</f>
        <v/>
      </c>
      <c r="E1217" s="30" t="str">
        <f aca="false">IFERROR(VLOOKUP($A$1&amp;":"&amp;A1217,'Finish order'!C:K,5,FALSE()),"")</f>
        <v/>
      </c>
      <c r="F1217" s="22" t="str">
        <f aca="false">IFERROR(VLOOKUP($A$1&amp;":"&amp;A1217,'Finish order'!C:K,4,FALSE()),"")</f>
        <v/>
      </c>
      <c r="G1217" s="22" t="str">
        <f aca="false" t="array" ref="G1217:G1217">IFERROR(SMALL(IF($D$2:$D2126=D1217,$A$2:$A$911*1.001),1),"")</f>
        <v/>
      </c>
      <c r="H1217" s="22" t="str">
        <f aca="false" t="array" ref="H1217:H1217">IFERROR(SMALL(IF($D$2:$D2126=D1217,$A$2:$A$911*1.0001),2),"")</f>
        <v/>
      </c>
      <c r="I1217" s="22" t="str">
        <f aca="false" t="array" ref="I1217:I1217">IFERROR(SMALL(IF($D$2:$D2126=D1217,$A$2:$A$911*1.00001),3),"")</f>
        <v/>
      </c>
      <c r="J1217" s="22" t="str">
        <f aca="false" t="array" ref="J1217:J1217">IFERROR(SMALL(IF($D$2:$D2126=D1217,$A$2:$A$911*1.000001),4),"")</f>
        <v/>
      </c>
      <c r="K1217" s="31" t="str">
        <f aca="false">IF(A1217&lt;&gt;"", IF(COUNT(G1217:J1217)=4, SUM(G1217:J1217), "No"), "")</f>
        <v>No</v>
      </c>
      <c r="L1217" s="31" t="str">
        <f aca="false">IF(A1217&lt;&gt;"", IF(COUNT(G1217:I1217)=3, SUM(G1217:I1217), "No"), "")</f>
        <v>No</v>
      </c>
      <c r="M1217" s="31" t="str">
        <f aca="false">IF(A1217&lt;&gt;"", IF(COUNT(G1217:H1217)=2, SUM(G1217:H1217), "No"), "")</f>
        <v>No</v>
      </c>
      <c r="N1217" s="31" t="str">
        <f aca="false">Table1[[#This Row],[Club]]&amp;":"&amp;Table1[[#Headers],[Male]]</f>
        <v>:Male</v>
      </c>
    </row>
    <row r="1218" customFormat="false" ht="15" hidden="false" customHeight="false" outlineLevel="0" collapsed="false">
      <c r="A1218" s="22" t="n">
        <v>1217</v>
      </c>
      <c r="B1218" s="22" t="str">
        <f aca="false">IFERROR(VLOOKUP($A$1&amp;":"&amp;A1218,'Finish order'!C:K,6,FALSE()),"")</f>
        <v/>
      </c>
      <c r="C1218" s="22" t="str">
        <f aca="false">IFERROR(VLOOKUP(A$1&amp;":"&amp;A1218,'Finish order'!$C:$K,9,FALSE()),"")</f>
        <v/>
      </c>
      <c r="D1218" s="22" t="str">
        <f aca="false">IFERROR(VLOOKUP(A$1&amp;":"&amp;A1218,'Finish order'!$C:$K,7,FALSE()),"")</f>
        <v/>
      </c>
      <c r="E1218" s="30" t="str">
        <f aca="false">IFERROR(VLOOKUP($A$1&amp;":"&amp;A1218,'Finish order'!C:K,5,FALSE()),"")</f>
        <v/>
      </c>
      <c r="F1218" s="22" t="str">
        <f aca="false">IFERROR(VLOOKUP($A$1&amp;":"&amp;A1218,'Finish order'!C:K,4,FALSE()),"")</f>
        <v/>
      </c>
      <c r="G1218" s="22" t="str">
        <f aca="false" t="array" ref="G1218:G1218">IFERROR(SMALL(IF($D$2:$D2127=D1218,$A$2:$A$911*1.001),1),"")</f>
        <v/>
      </c>
      <c r="H1218" s="22" t="str">
        <f aca="false" t="array" ref="H1218:H1218">IFERROR(SMALL(IF($D$2:$D2127=D1218,$A$2:$A$911*1.0001),2),"")</f>
        <v/>
      </c>
      <c r="I1218" s="22" t="str">
        <f aca="false" t="array" ref="I1218:I1218">IFERROR(SMALL(IF($D$2:$D2127=D1218,$A$2:$A$911*1.00001),3),"")</f>
        <v/>
      </c>
      <c r="J1218" s="22" t="str">
        <f aca="false" t="array" ref="J1218:J1218">IFERROR(SMALL(IF($D$2:$D2127=D1218,$A$2:$A$911*1.000001),4),"")</f>
        <v/>
      </c>
      <c r="K1218" s="31" t="str">
        <f aca="false">IF(A1218&lt;&gt;"", IF(COUNT(G1218:J1218)=4, SUM(G1218:J1218), "No"), "")</f>
        <v>No</v>
      </c>
      <c r="L1218" s="31" t="str">
        <f aca="false">IF(A1218&lt;&gt;"", IF(COUNT(G1218:I1218)=3, SUM(G1218:I1218), "No"), "")</f>
        <v>No</v>
      </c>
      <c r="M1218" s="31" t="str">
        <f aca="false">IF(A1218&lt;&gt;"", IF(COUNT(G1218:H1218)=2, SUM(G1218:H1218), "No"), "")</f>
        <v>No</v>
      </c>
      <c r="N1218" s="31" t="str">
        <f aca="false">Table1[[#This Row],[Club]]&amp;":"&amp;Table1[[#Headers],[Male]]</f>
        <v>:Male</v>
      </c>
    </row>
    <row r="1219" customFormat="false" ht="15" hidden="false" customHeight="false" outlineLevel="0" collapsed="false">
      <c r="A1219" s="22" t="n">
        <v>1218</v>
      </c>
      <c r="B1219" s="22" t="str">
        <f aca="false">IFERROR(VLOOKUP($A$1&amp;":"&amp;A1219,'Finish order'!C:K,6,FALSE()),"")</f>
        <v/>
      </c>
      <c r="C1219" s="22" t="str">
        <f aca="false">IFERROR(VLOOKUP(A$1&amp;":"&amp;A1219,'Finish order'!$C:$K,9,FALSE()),"")</f>
        <v/>
      </c>
      <c r="D1219" s="22" t="str">
        <f aca="false">IFERROR(VLOOKUP(A$1&amp;":"&amp;A1219,'Finish order'!$C:$K,7,FALSE()),"")</f>
        <v/>
      </c>
      <c r="E1219" s="30" t="str">
        <f aca="false">IFERROR(VLOOKUP($A$1&amp;":"&amp;A1219,'Finish order'!C:K,5,FALSE()),"")</f>
        <v/>
      </c>
      <c r="F1219" s="22" t="str">
        <f aca="false">IFERROR(VLOOKUP($A$1&amp;":"&amp;A1219,'Finish order'!C:K,4,FALSE()),"")</f>
        <v/>
      </c>
      <c r="G1219" s="22" t="str">
        <f aca="false" t="array" ref="G1219:G1219">IFERROR(SMALL(IF($D$2:$D2128=D1219,$A$2:$A$911*1.001),1),"")</f>
        <v/>
      </c>
      <c r="H1219" s="22" t="str">
        <f aca="false" t="array" ref="H1219:H1219">IFERROR(SMALL(IF($D$2:$D2128=D1219,$A$2:$A$911*1.0001),2),"")</f>
        <v/>
      </c>
      <c r="I1219" s="22" t="str">
        <f aca="false" t="array" ref="I1219:I1219">IFERROR(SMALL(IF($D$2:$D2128=D1219,$A$2:$A$911*1.00001),3),"")</f>
        <v/>
      </c>
      <c r="J1219" s="22" t="str">
        <f aca="false" t="array" ref="J1219:J1219">IFERROR(SMALL(IF($D$2:$D2128=D1219,$A$2:$A$911*1.000001),4),"")</f>
        <v/>
      </c>
      <c r="K1219" s="31" t="str">
        <f aca="false">IF(A1219&lt;&gt;"", IF(COUNT(G1219:J1219)=4, SUM(G1219:J1219), "No"), "")</f>
        <v>No</v>
      </c>
      <c r="L1219" s="31" t="str">
        <f aca="false">IF(A1219&lt;&gt;"", IF(COUNT(G1219:I1219)=3, SUM(G1219:I1219), "No"), "")</f>
        <v>No</v>
      </c>
      <c r="M1219" s="31" t="str">
        <f aca="false">IF(A1219&lt;&gt;"", IF(COUNT(G1219:H1219)=2, SUM(G1219:H1219), "No"), "")</f>
        <v>No</v>
      </c>
      <c r="N1219" s="31" t="str">
        <f aca="false">Table1[[#This Row],[Club]]&amp;":"&amp;Table1[[#Headers],[Male]]</f>
        <v>:Male</v>
      </c>
    </row>
    <row r="1220" customFormat="false" ht="15" hidden="false" customHeight="false" outlineLevel="0" collapsed="false">
      <c r="A1220" s="22" t="n">
        <v>1219</v>
      </c>
      <c r="B1220" s="22" t="str">
        <f aca="false">IFERROR(VLOOKUP($A$1&amp;":"&amp;A1220,'Finish order'!C:K,6,FALSE()),"")</f>
        <v/>
      </c>
      <c r="C1220" s="22" t="str">
        <f aca="false">IFERROR(VLOOKUP(A$1&amp;":"&amp;A1220,'Finish order'!$C:$K,9,FALSE()),"")</f>
        <v/>
      </c>
      <c r="D1220" s="22" t="str">
        <f aca="false">IFERROR(VLOOKUP(A$1&amp;":"&amp;A1220,'Finish order'!$C:$K,7,FALSE()),"")</f>
        <v/>
      </c>
      <c r="E1220" s="30" t="str">
        <f aca="false">IFERROR(VLOOKUP($A$1&amp;":"&amp;A1220,'Finish order'!C:K,5,FALSE()),"")</f>
        <v/>
      </c>
      <c r="F1220" s="22" t="str">
        <f aca="false">IFERROR(VLOOKUP($A$1&amp;":"&amp;A1220,'Finish order'!C:K,4,FALSE()),"")</f>
        <v/>
      </c>
      <c r="G1220" s="22" t="str">
        <f aca="false" t="array" ref="G1220:G1220">IFERROR(SMALL(IF($D$2:$D2129=D1220,$A$2:$A$911*1.001),1),"")</f>
        <v/>
      </c>
      <c r="H1220" s="22" t="str">
        <f aca="false" t="array" ref="H1220:H1220">IFERROR(SMALL(IF($D$2:$D2129=D1220,$A$2:$A$911*1.0001),2),"")</f>
        <v/>
      </c>
      <c r="I1220" s="22" t="str">
        <f aca="false" t="array" ref="I1220:I1220">IFERROR(SMALL(IF($D$2:$D2129=D1220,$A$2:$A$911*1.00001),3),"")</f>
        <v/>
      </c>
      <c r="J1220" s="22" t="str">
        <f aca="false" t="array" ref="J1220:J1220">IFERROR(SMALL(IF($D$2:$D2129=D1220,$A$2:$A$911*1.000001),4),"")</f>
        <v/>
      </c>
      <c r="K1220" s="31" t="str">
        <f aca="false">IF(A1220&lt;&gt;"", IF(COUNT(G1220:J1220)=4, SUM(G1220:J1220), "No"), "")</f>
        <v>No</v>
      </c>
      <c r="L1220" s="31" t="str">
        <f aca="false">IF(A1220&lt;&gt;"", IF(COUNT(G1220:I1220)=3, SUM(G1220:I1220), "No"), "")</f>
        <v>No</v>
      </c>
      <c r="M1220" s="31" t="str">
        <f aca="false">IF(A1220&lt;&gt;"", IF(COUNT(G1220:H1220)=2, SUM(G1220:H1220), "No"), "")</f>
        <v>No</v>
      </c>
      <c r="N1220" s="31" t="str">
        <f aca="false">Table1[[#This Row],[Club]]&amp;":"&amp;Table1[[#Headers],[Male]]</f>
        <v>:Male</v>
      </c>
    </row>
    <row r="1221" customFormat="false" ht="15" hidden="false" customHeight="false" outlineLevel="0" collapsed="false">
      <c r="A1221" s="22" t="n">
        <v>1220</v>
      </c>
      <c r="B1221" s="22" t="str">
        <f aca="false">IFERROR(VLOOKUP($A$1&amp;":"&amp;A1221,'Finish order'!C:K,6,FALSE()),"")</f>
        <v/>
      </c>
      <c r="C1221" s="22" t="str">
        <f aca="false">IFERROR(VLOOKUP(A$1&amp;":"&amp;A1221,'Finish order'!$C:$K,9,FALSE()),"")</f>
        <v/>
      </c>
      <c r="D1221" s="22" t="str">
        <f aca="false">IFERROR(VLOOKUP(A$1&amp;":"&amp;A1221,'Finish order'!$C:$K,7,FALSE()),"")</f>
        <v/>
      </c>
      <c r="E1221" s="30" t="str">
        <f aca="false">IFERROR(VLOOKUP($A$1&amp;":"&amp;A1221,'Finish order'!C:K,5,FALSE()),"")</f>
        <v/>
      </c>
      <c r="F1221" s="22" t="str">
        <f aca="false">IFERROR(VLOOKUP($A$1&amp;":"&amp;A1221,'Finish order'!C:K,4,FALSE()),"")</f>
        <v/>
      </c>
      <c r="G1221" s="22" t="str">
        <f aca="false" t="array" ref="G1221:G1221">IFERROR(SMALL(IF($D$2:$D2130=D1221,$A$2:$A$911*1.001),1),"")</f>
        <v/>
      </c>
      <c r="H1221" s="22" t="str">
        <f aca="false" t="array" ref="H1221:H1221">IFERROR(SMALL(IF($D$2:$D2130=D1221,$A$2:$A$911*1.0001),2),"")</f>
        <v/>
      </c>
      <c r="I1221" s="22" t="str">
        <f aca="false" t="array" ref="I1221:I1221">IFERROR(SMALL(IF($D$2:$D2130=D1221,$A$2:$A$911*1.00001),3),"")</f>
        <v/>
      </c>
      <c r="J1221" s="22" t="str">
        <f aca="false" t="array" ref="J1221:J1221">IFERROR(SMALL(IF($D$2:$D2130=D1221,$A$2:$A$911*1.000001),4),"")</f>
        <v/>
      </c>
      <c r="K1221" s="31" t="str">
        <f aca="false">IF(A1221&lt;&gt;"", IF(COUNT(G1221:J1221)=4, SUM(G1221:J1221), "No"), "")</f>
        <v>No</v>
      </c>
      <c r="L1221" s="31" t="str">
        <f aca="false">IF(A1221&lt;&gt;"", IF(COUNT(G1221:I1221)=3, SUM(G1221:I1221), "No"), "")</f>
        <v>No</v>
      </c>
      <c r="M1221" s="31" t="str">
        <f aca="false">IF(A1221&lt;&gt;"", IF(COUNT(G1221:H1221)=2, SUM(G1221:H1221), "No"), "")</f>
        <v>No</v>
      </c>
      <c r="N1221" s="31" t="str">
        <f aca="false">Table1[[#This Row],[Club]]&amp;":"&amp;Table1[[#Headers],[Male]]</f>
        <v>:Male</v>
      </c>
    </row>
    <row r="1222" customFormat="false" ht="15" hidden="false" customHeight="false" outlineLevel="0" collapsed="false">
      <c r="A1222" s="22" t="n">
        <v>1221</v>
      </c>
      <c r="B1222" s="22" t="str">
        <f aca="false">IFERROR(VLOOKUP($A$1&amp;":"&amp;A1222,'Finish order'!C:K,6,FALSE()),"")</f>
        <v/>
      </c>
      <c r="C1222" s="22" t="str">
        <f aca="false">IFERROR(VLOOKUP(A$1&amp;":"&amp;A1222,'Finish order'!$C:$K,9,FALSE()),"")</f>
        <v/>
      </c>
      <c r="D1222" s="22" t="str">
        <f aca="false">IFERROR(VLOOKUP(A$1&amp;":"&amp;A1222,'Finish order'!$C:$K,7,FALSE()),"")</f>
        <v/>
      </c>
      <c r="E1222" s="30" t="str">
        <f aca="false">IFERROR(VLOOKUP($A$1&amp;":"&amp;A1222,'Finish order'!C:K,5,FALSE()),"")</f>
        <v/>
      </c>
      <c r="F1222" s="22" t="str">
        <f aca="false">IFERROR(VLOOKUP($A$1&amp;":"&amp;A1222,'Finish order'!C:K,4,FALSE()),"")</f>
        <v/>
      </c>
      <c r="G1222" s="22" t="str">
        <f aca="false" t="array" ref="G1222:G1222">IFERROR(SMALL(IF($D$2:$D2131=D1222,$A$2:$A$911*1.001),1),"")</f>
        <v/>
      </c>
      <c r="H1222" s="22" t="str">
        <f aca="false" t="array" ref="H1222:H1222">IFERROR(SMALL(IF($D$2:$D2131=D1222,$A$2:$A$911*1.0001),2),"")</f>
        <v/>
      </c>
      <c r="I1222" s="22" t="str">
        <f aca="false" t="array" ref="I1222:I1222">IFERROR(SMALL(IF($D$2:$D2131=D1222,$A$2:$A$911*1.00001),3),"")</f>
        <v/>
      </c>
      <c r="J1222" s="22" t="str">
        <f aca="false" t="array" ref="J1222:J1222">IFERROR(SMALL(IF($D$2:$D2131=D1222,$A$2:$A$911*1.000001),4),"")</f>
        <v/>
      </c>
      <c r="K1222" s="31" t="str">
        <f aca="false">IF(A1222&lt;&gt;"", IF(COUNT(G1222:J1222)=4, SUM(G1222:J1222), "No"), "")</f>
        <v>No</v>
      </c>
      <c r="L1222" s="31" t="str">
        <f aca="false">IF(A1222&lt;&gt;"", IF(COUNT(G1222:I1222)=3, SUM(G1222:I1222), "No"), "")</f>
        <v>No</v>
      </c>
      <c r="M1222" s="31" t="str">
        <f aca="false">IF(A1222&lt;&gt;"", IF(COUNT(G1222:H1222)=2, SUM(G1222:H1222), "No"), "")</f>
        <v>No</v>
      </c>
      <c r="N1222" s="31" t="str">
        <f aca="false">Table1[[#This Row],[Club]]&amp;":"&amp;Table1[[#Headers],[Male]]</f>
        <v>:Male</v>
      </c>
    </row>
    <row r="1223" customFormat="false" ht="15" hidden="false" customHeight="false" outlineLevel="0" collapsed="false">
      <c r="A1223" s="22" t="n">
        <v>1222</v>
      </c>
      <c r="B1223" s="22" t="str">
        <f aca="false">IFERROR(VLOOKUP($A$1&amp;":"&amp;A1223,'Finish order'!C:K,6,FALSE()),"")</f>
        <v/>
      </c>
      <c r="C1223" s="22" t="str">
        <f aca="false">IFERROR(VLOOKUP(A$1&amp;":"&amp;A1223,'Finish order'!$C:$K,9,FALSE()),"")</f>
        <v/>
      </c>
      <c r="D1223" s="22" t="str">
        <f aca="false">IFERROR(VLOOKUP(A$1&amp;":"&amp;A1223,'Finish order'!$C:$K,7,FALSE()),"")</f>
        <v/>
      </c>
      <c r="E1223" s="30" t="str">
        <f aca="false">IFERROR(VLOOKUP($A$1&amp;":"&amp;A1223,'Finish order'!C:K,5,FALSE()),"")</f>
        <v/>
      </c>
      <c r="F1223" s="22" t="str">
        <f aca="false">IFERROR(VLOOKUP($A$1&amp;":"&amp;A1223,'Finish order'!C:K,4,FALSE()),"")</f>
        <v/>
      </c>
      <c r="G1223" s="22" t="str">
        <f aca="false" t="array" ref="G1223:G1223">IFERROR(SMALL(IF($D$2:$D2132=D1223,$A$2:$A$911*1.001),1),"")</f>
        <v/>
      </c>
      <c r="H1223" s="22" t="str">
        <f aca="false" t="array" ref="H1223:H1223">IFERROR(SMALL(IF($D$2:$D2132=D1223,$A$2:$A$911*1.0001),2),"")</f>
        <v/>
      </c>
      <c r="I1223" s="22" t="str">
        <f aca="false" t="array" ref="I1223:I1223">IFERROR(SMALL(IF($D$2:$D2132=D1223,$A$2:$A$911*1.00001),3),"")</f>
        <v/>
      </c>
      <c r="J1223" s="22" t="str">
        <f aca="false" t="array" ref="J1223:J1223">IFERROR(SMALL(IF($D$2:$D2132=D1223,$A$2:$A$911*1.000001),4),"")</f>
        <v/>
      </c>
      <c r="K1223" s="31" t="str">
        <f aca="false">IF(A1223&lt;&gt;"", IF(COUNT(G1223:J1223)=4, SUM(G1223:J1223), "No"), "")</f>
        <v>No</v>
      </c>
      <c r="L1223" s="31" t="str">
        <f aca="false">IF(A1223&lt;&gt;"", IF(COUNT(G1223:I1223)=3, SUM(G1223:I1223), "No"), "")</f>
        <v>No</v>
      </c>
      <c r="M1223" s="31" t="str">
        <f aca="false">IF(A1223&lt;&gt;"", IF(COUNT(G1223:H1223)=2, SUM(G1223:H1223), "No"), "")</f>
        <v>No</v>
      </c>
      <c r="N1223" s="31" t="str">
        <f aca="false">Table1[[#This Row],[Club]]&amp;":"&amp;Table1[[#Headers],[Male]]</f>
        <v>:Male</v>
      </c>
    </row>
    <row r="1224" customFormat="false" ht="15" hidden="false" customHeight="false" outlineLevel="0" collapsed="false">
      <c r="A1224" s="22" t="n">
        <v>1223</v>
      </c>
      <c r="B1224" s="22" t="str">
        <f aca="false">IFERROR(VLOOKUP($A$1&amp;":"&amp;A1224,'Finish order'!C:K,6,FALSE()),"")</f>
        <v/>
      </c>
      <c r="C1224" s="22" t="str">
        <f aca="false">IFERROR(VLOOKUP(A$1&amp;":"&amp;A1224,'Finish order'!$C:$K,9,FALSE()),"")</f>
        <v/>
      </c>
      <c r="D1224" s="22" t="str">
        <f aca="false">IFERROR(VLOOKUP(A$1&amp;":"&amp;A1224,'Finish order'!$C:$K,7,FALSE()),"")</f>
        <v/>
      </c>
      <c r="E1224" s="30" t="str">
        <f aca="false">IFERROR(VLOOKUP($A$1&amp;":"&amp;A1224,'Finish order'!C:K,5,FALSE()),"")</f>
        <v/>
      </c>
      <c r="F1224" s="22" t="str">
        <f aca="false">IFERROR(VLOOKUP($A$1&amp;":"&amp;A1224,'Finish order'!C:K,4,FALSE()),"")</f>
        <v/>
      </c>
      <c r="G1224" s="22" t="str">
        <f aca="false" t="array" ref="G1224:G1224">IFERROR(SMALL(IF($D$2:$D2133=D1224,$A$2:$A$911*1.001),1),"")</f>
        <v/>
      </c>
      <c r="H1224" s="22" t="str">
        <f aca="false" t="array" ref="H1224:H1224">IFERROR(SMALL(IF($D$2:$D2133=D1224,$A$2:$A$911*1.0001),2),"")</f>
        <v/>
      </c>
      <c r="I1224" s="22" t="str">
        <f aca="false" t="array" ref="I1224:I1224">IFERROR(SMALL(IF($D$2:$D2133=D1224,$A$2:$A$911*1.00001),3),"")</f>
        <v/>
      </c>
      <c r="J1224" s="22" t="str">
        <f aca="false" t="array" ref="J1224:J1224">IFERROR(SMALL(IF($D$2:$D2133=D1224,$A$2:$A$911*1.000001),4),"")</f>
        <v/>
      </c>
      <c r="K1224" s="31" t="str">
        <f aca="false">IF(A1224&lt;&gt;"", IF(COUNT(G1224:J1224)=4, SUM(G1224:J1224), "No"), "")</f>
        <v>No</v>
      </c>
      <c r="L1224" s="31" t="str">
        <f aca="false">IF(A1224&lt;&gt;"", IF(COUNT(G1224:I1224)=3, SUM(G1224:I1224), "No"), "")</f>
        <v>No</v>
      </c>
      <c r="M1224" s="31" t="str">
        <f aca="false">IF(A1224&lt;&gt;"", IF(COUNT(G1224:H1224)=2, SUM(G1224:H1224), "No"), "")</f>
        <v>No</v>
      </c>
      <c r="N1224" s="31" t="str">
        <f aca="false">Table1[[#This Row],[Club]]&amp;":"&amp;Table1[[#Headers],[Male]]</f>
        <v>:Male</v>
      </c>
    </row>
    <row r="1225" customFormat="false" ht="15" hidden="false" customHeight="false" outlineLevel="0" collapsed="false">
      <c r="A1225" s="22" t="n">
        <v>1224</v>
      </c>
      <c r="B1225" s="22" t="str">
        <f aca="false">IFERROR(VLOOKUP($A$1&amp;":"&amp;A1225,'Finish order'!C:K,6,FALSE()),"")</f>
        <v/>
      </c>
      <c r="C1225" s="22" t="str">
        <f aca="false">IFERROR(VLOOKUP(A$1&amp;":"&amp;A1225,'Finish order'!$C:$K,9,FALSE()),"")</f>
        <v/>
      </c>
      <c r="D1225" s="22" t="str">
        <f aca="false">IFERROR(VLOOKUP(A$1&amp;":"&amp;A1225,'Finish order'!$C:$K,7,FALSE()),"")</f>
        <v/>
      </c>
      <c r="E1225" s="30" t="str">
        <f aca="false">IFERROR(VLOOKUP($A$1&amp;":"&amp;A1225,'Finish order'!C:K,5,FALSE()),"")</f>
        <v/>
      </c>
      <c r="F1225" s="22" t="str">
        <f aca="false">IFERROR(VLOOKUP($A$1&amp;":"&amp;A1225,'Finish order'!C:K,4,FALSE()),"")</f>
        <v/>
      </c>
      <c r="G1225" s="22" t="str">
        <f aca="false" t="array" ref="G1225:G1225">IFERROR(SMALL(IF($D$2:$D2134=D1225,$A$2:$A$911*1.001),1),"")</f>
        <v/>
      </c>
      <c r="H1225" s="22" t="str">
        <f aca="false" t="array" ref="H1225:H1225">IFERROR(SMALL(IF($D$2:$D2134=D1225,$A$2:$A$911*1.0001),2),"")</f>
        <v/>
      </c>
      <c r="I1225" s="22" t="str">
        <f aca="false" t="array" ref="I1225:I1225">IFERROR(SMALL(IF($D$2:$D2134=D1225,$A$2:$A$911*1.00001),3),"")</f>
        <v/>
      </c>
      <c r="J1225" s="22" t="str">
        <f aca="false" t="array" ref="J1225:J1225">IFERROR(SMALL(IF($D$2:$D2134=D1225,$A$2:$A$911*1.000001),4),"")</f>
        <v/>
      </c>
      <c r="K1225" s="31" t="str">
        <f aca="false">IF(A1225&lt;&gt;"", IF(COUNT(G1225:J1225)=4, SUM(G1225:J1225), "No"), "")</f>
        <v>No</v>
      </c>
      <c r="L1225" s="31" t="str">
        <f aca="false">IF(A1225&lt;&gt;"", IF(COUNT(G1225:I1225)=3, SUM(G1225:I1225), "No"), "")</f>
        <v>No</v>
      </c>
      <c r="M1225" s="31" t="str">
        <f aca="false">IF(A1225&lt;&gt;"", IF(COUNT(G1225:H1225)=2, SUM(G1225:H1225), "No"), "")</f>
        <v>No</v>
      </c>
      <c r="N1225" s="31" t="str">
        <f aca="false">Table1[[#This Row],[Club]]&amp;":"&amp;Table1[[#Headers],[Male]]</f>
        <v>:Male</v>
      </c>
    </row>
    <row r="1226" customFormat="false" ht="15" hidden="false" customHeight="false" outlineLevel="0" collapsed="false">
      <c r="A1226" s="22" t="n">
        <v>1225</v>
      </c>
      <c r="B1226" s="22" t="str">
        <f aca="false">IFERROR(VLOOKUP($A$1&amp;":"&amp;A1226,'Finish order'!C:K,6,FALSE()),"")</f>
        <v/>
      </c>
      <c r="C1226" s="22" t="str">
        <f aca="false">IFERROR(VLOOKUP(A$1&amp;":"&amp;A1226,'Finish order'!$C:$K,9,FALSE()),"")</f>
        <v/>
      </c>
      <c r="D1226" s="22" t="str">
        <f aca="false">IFERROR(VLOOKUP(A$1&amp;":"&amp;A1226,'Finish order'!$C:$K,7,FALSE()),"")</f>
        <v/>
      </c>
      <c r="E1226" s="30" t="str">
        <f aca="false">IFERROR(VLOOKUP($A$1&amp;":"&amp;A1226,'Finish order'!C:K,5,FALSE()),"")</f>
        <v/>
      </c>
      <c r="F1226" s="22" t="str">
        <f aca="false">IFERROR(VLOOKUP($A$1&amp;":"&amp;A1226,'Finish order'!C:K,4,FALSE()),"")</f>
        <v/>
      </c>
      <c r="G1226" s="22" t="str">
        <f aca="false" t="array" ref="G1226:G1226">IFERROR(SMALL(IF($D$2:$D2135=D1226,$A$2:$A$911*1.001),1),"")</f>
        <v/>
      </c>
      <c r="H1226" s="22" t="str">
        <f aca="false" t="array" ref="H1226:H1226">IFERROR(SMALL(IF($D$2:$D2135=D1226,$A$2:$A$911*1.0001),2),"")</f>
        <v/>
      </c>
      <c r="I1226" s="22" t="str">
        <f aca="false" t="array" ref="I1226:I1226">IFERROR(SMALL(IF($D$2:$D2135=D1226,$A$2:$A$911*1.00001),3),"")</f>
        <v/>
      </c>
      <c r="J1226" s="22" t="str">
        <f aca="false" t="array" ref="J1226:J1226">IFERROR(SMALL(IF($D$2:$D2135=D1226,$A$2:$A$911*1.000001),4),"")</f>
        <v/>
      </c>
      <c r="K1226" s="31" t="str">
        <f aca="false">IF(A1226&lt;&gt;"", IF(COUNT(G1226:J1226)=4, SUM(G1226:J1226), "No"), "")</f>
        <v>No</v>
      </c>
      <c r="L1226" s="31" t="str">
        <f aca="false">IF(A1226&lt;&gt;"", IF(COUNT(G1226:I1226)=3, SUM(G1226:I1226), "No"), "")</f>
        <v>No</v>
      </c>
      <c r="M1226" s="31" t="str">
        <f aca="false">IF(A1226&lt;&gt;"", IF(COUNT(G1226:H1226)=2, SUM(G1226:H1226), "No"), "")</f>
        <v>No</v>
      </c>
      <c r="N1226" s="31" t="str">
        <f aca="false">Table1[[#This Row],[Club]]&amp;":"&amp;Table1[[#Headers],[Male]]</f>
        <v>:Male</v>
      </c>
    </row>
    <row r="1227" customFormat="false" ht="15" hidden="false" customHeight="false" outlineLevel="0" collapsed="false">
      <c r="A1227" s="22" t="n">
        <v>1226</v>
      </c>
      <c r="B1227" s="22" t="str">
        <f aca="false">IFERROR(VLOOKUP($A$1&amp;":"&amp;A1227,'Finish order'!C:K,6,FALSE()),"")</f>
        <v/>
      </c>
      <c r="C1227" s="22" t="str">
        <f aca="false">IFERROR(VLOOKUP(A$1&amp;":"&amp;A1227,'Finish order'!$C:$K,9,FALSE()),"")</f>
        <v/>
      </c>
      <c r="D1227" s="22" t="str">
        <f aca="false">IFERROR(VLOOKUP(A$1&amp;":"&amp;A1227,'Finish order'!$C:$K,7,FALSE()),"")</f>
        <v/>
      </c>
      <c r="E1227" s="30" t="str">
        <f aca="false">IFERROR(VLOOKUP($A$1&amp;":"&amp;A1227,'Finish order'!C:K,5,FALSE()),"")</f>
        <v/>
      </c>
      <c r="F1227" s="22" t="str">
        <f aca="false">IFERROR(VLOOKUP($A$1&amp;":"&amp;A1227,'Finish order'!C:K,4,FALSE()),"")</f>
        <v/>
      </c>
      <c r="G1227" s="22" t="str">
        <f aca="false" t="array" ref="G1227:G1227">IFERROR(SMALL(IF($D$2:$D2136=D1227,$A$2:$A$911*1.001),1),"")</f>
        <v/>
      </c>
      <c r="H1227" s="22" t="str">
        <f aca="false" t="array" ref="H1227:H1227">IFERROR(SMALL(IF($D$2:$D2136=D1227,$A$2:$A$911*1.0001),2),"")</f>
        <v/>
      </c>
      <c r="I1227" s="22" t="str">
        <f aca="false" t="array" ref="I1227:I1227">IFERROR(SMALL(IF($D$2:$D2136=D1227,$A$2:$A$911*1.00001),3),"")</f>
        <v/>
      </c>
      <c r="J1227" s="22" t="str">
        <f aca="false" t="array" ref="J1227:J1227">IFERROR(SMALL(IF($D$2:$D2136=D1227,$A$2:$A$911*1.000001),4),"")</f>
        <v/>
      </c>
      <c r="K1227" s="31" t="str">
        <f aca="false">IF(A1227&lt;&gt;"", IF(COUNT(G1227:J1227)=4, SUM(G1227:J1227), "No"), "")</f>
        <v>No</v>
      </c>
      <c r="L1227" s="31" t="str">
        <f aca="false">IF(A1227&lt;&gt;"", IF(COUNT(G1227:I1227)=3, SUM(G1227:I1227), "No"), "")</f>
        <v>No</v>
      </c>
      <c r="M1227" s="31" t="str">
        <f aca="false">IF(A1227&lt;&gt;"", IF(COUNT(G1227:H1227)=2, SUM(G1227:H1227), "No"), "")</f>
        <v>No</v>
      </c>
      <c r="N1227" s="31" t="str">
        <f aca="false">Table1[[#This Row],[Club]]&amp;":"&amp;Table1[[#Headers],[Male]]</f>
        <v>:Male</v>
      </c>
    </row>
    <row r="1228" customFormat="false" ht="15" hidden="false" customHeight="false" outlineLevel="0" collapsed="false">
      <c r="A1228" s="22" t="n">
        <v>1227</v>
      </c>
      <c r="B1228" s="22" t="str">
        <f aca="false">IFERROR(VLOOKUP($A$1&amp;":"&amp;A1228,'Finish order'!C:K,6,FALSE()),"")</f>
        <v/>
      </c>
      <c r="C1228" s="22" t="str">
        <f aca="false">IFERROR(VLOOKUP(A$1&amp;":"&amp;A1228,'Finish order'!$C:$K,9,FALSE()),"")</f>
        <v/>
      </c>
      <c r="D1228" s="22" t="str">
        <f aca="false">IFERROR(VLOOKUP(A$1&amp;":"&amp;A1228,'Finish order'!$C:$K,7,FALSE()),"")</f>
        <v/>
      </c>
      <c r="E1228" s="30" t="str">
        <f aca="false">IFERROR(VLOOKUP($A$1&amp;":"&amp;A1228,'Finish order'!C:K,5,FALSE()),"")</f>
        <v/>
      </c>
      <c r="F1228" s="22" t="str">
        <f aca="false">IFERROR(VLOOKUP($A$1&amp;":"&amp;A1228,'Finish order'!C:K,4,FALSE()),"")</f>
        <v/>
      </c>
      <c r="G1228" s="22" t="str">
        <f aca="false" t="array" ref="G1228:G1228">IFERROR(SMALL(IF($D$2:$D2137=D1228,$A$2:$A$911*1.001),1),"")</f>
        <v/>
      </c>
      <c r="H1228" s="22" t="str">
        <f aca="false" t="array" ref="H1228:H1228">IFERROR(SMALL(IF($D$2:$D2137=D1228,$A$2:$A$911*1.0001),2),"")</f>
        <v/>
      </c>
      <c r="I1228" s="22" t="str">
        <f aca="false" t="array" ref="I1228:I1228">IFERROR(SMALL(IF($D$2:$D2137=D1228,$A$2:$A$911*1.00001),3),"")</f>
        <v/>
      </c>
      <c r="J1228" s="22" t="str">
        <f aca="false" t="array" ref="J1228:J1228">IFERROR(SMALL(IF($D$2:$D2137=D1228,$A$2:$A$911*1.000001),4),"")</f>
        <v/>
      </c>
      <c r="K1228" s="31" t="str">
        <f aca="false">IF(A1228&lt;&gt;"", IF(COUNT(G1228:J1228)=4, SUM(G1228:J1228), "No"), "")</f>
        <v>No</v>
      </c>
      <c r="L1228" s="31" t="str">
        <f aca="false">IF(A1228&lt;&gt;"", IF(COUNT(G1228:I1228)=3, SUM(G1228:I1228), "No"), "")</f>
        <v>No</v>
      </c>
      <c r="M1228" s="31" t="str">
        <f aca="false">IF(A1228&lt;&gt;"", IF(COUNT(G1228:H1228)=2, SUM(G1228:H1228), "No"), "")</f>
        <v>No</v>
      </c>
      <c r="N1228" s="31" t="str">
        <f aca="false">Table1[[#This Row],[Club]]&amp;":"&amp;Table1[[#Headers],[Male]]</f>
        <v>:Male</v>
      </c>
    </row>
    <row r="1229" customFormat="false" ht="15" hidden="false" customHeight="false" outlineLevel="0" collapsed="false">
      <c r="A1229" s="22" t="n">
        <v>1228</v>
      </c>
      <c r="B1229" s="22" t="str">
        <f aca="false">IFERROR(VLOOKUP($A$1&amp;":"&amp;A1229,'Finish order'!C:K,6,FALSE()),"")</f>
        <v/>
      </c>
      <c r="C1229" s="22" t="str">
        <f aca="false">IFERROR(VLOOKUP(A$1&amp;":"&amp;A1229,'Finish order'!$C:$K,9,FALSE()),"")</f>
        <v/>
      </c>
      <c r="D1229" s="22" t="str">
        <f aca="false">IFERROR(VLOOKUP(A$1&amp;":"&amp;A1229,'Finish order'!$C:$K,7,FALSE()),"")</f>
        <v/>
      </c>
      <c r="E1229" s="30" t="str">
        <f aca="false">IFERROR(VLOOKUP($A$1&amp;":"&amp;A1229,'Finish order'!C:K,5,FALSE()),"")</f>
        <v/>
      </c>
      <c r="F1229" s="22" t="str">
        <f aca="false">IFERROR(VLOOKUP($A$1&amp;":"&amp;A1229,'Finish order'!C:K,4,FALSE()),"")</f>
        <v/>
      </c>
      <c r="G1229" s="22" t="str">
        <f aca="false" t="array" ref="G1229:G1229">IFERROR(SMALL(IF($D$2:$D2138=D1229,$A$2:$A$911*1.001),1),"")</f>
        <v/>
      </c>
      <c r="H1229" s="22" t="str">
        <f aca="false" t="array" ref="H1229:H1229">IFERROR(SMALL(IF($D$2:$D2138=D1229,$A$2:$A$911*1.0001),2),"")</f>
        <v/>
      </c>
      <c r="I1229" s="22" t="str">
        <f aca="false" t="array" ref="I1229:I1229">IFERROR(SMALL(IF($D$2:$D2138=D1229,$A$2:$A$911*1.00001),3),"")</f>
        <v/>
      </c>
      <c r="J1229" s="22" t="str">
        <f aca="false" t="array" ref="J1229:J1229">IFERROR(SMALL(IF($D$2:$D2138=D1229,$A$2:$A$911*1.000001),4),"")</f>
        <v/>
      </c>
      <c r="K1229" s="31" t="str">
        <f aca="false">IF(A1229&lt;&gt;"", IF(COUNT(G1229:J1229)=4, SUM(G1229:J1229), "No"), "")</f>
        <v>No</v>
      </c>
      <c r="L1229" s="31" t="str">
        <f aca="false">IF(A1229&lt;&gt;"", IF(COUNT(G1229:I1229)=3, SUM(G1229:I1229), "No"), "")</f>
        <v>No</v>
      </c>
      <c r="M1229" s="31" t="str">
        <f aca="false">IF(A1229&lt;&gt;"", IF(COUNT(G1229:H1229)=2, SUM(G1229:H1229), "No"), "")</f>
        <v>No</v>
      </c>
      <c r="N1229" s="31" t="str">
        <f aca="false">Table1[[#This Row],[Club]]&amp;":"&amp;Table1[[#Headers],[Male]]</f>
        <v>:Male</v>
      </c>
    </row>
    <row r="1230" customFormat="false" ht="15" hidden="false" customHeight="false" outlineLevel="0" collapsed="false">
      <c r="A1230" s="22" t="n">
        <v>1229</v>
      </c>
      <c r="B1230" s="22" t="str">
        <f aca="false">IFERROR(VLOOKUP($A$1&amp;":"&amp;A1230,'Finish order'!C:K,6,FALSE()),"")</f>
        <v/>
      </c>
      <c r="C1230" s="22" t="str">
        <f aca="false">IFERROR(VLOOKUP(A$1&amp;":"&amp;A1230,'Finish order'!$C:$K,9,FALSE()),"")</f>
        <v/>
      </c>
      <c r="D1230" s="22" t="str">
        <f aca="false">IFERROR(VLOOKUP(A$1&amp;":"&amp;A1230,'Finish order'!$C:$K,7,FALSE()),"")</f>
        <v/>
      </c>
      <c r="E1230" s="30" t="str">
        <f aca="false">IFERROR(VLOOKUP($A$1&amp;":"&amp;A1230,'Finish order'!C:K,5,FALSE()),"")</f>
        <v/>
      </c>
      <c r="F1230" s="22" t="str">
        <f aca="false">IFERROR(VLOOKUP($A$1&amp;":"&amp;A1230,'Finish order'!C:K,4,FALSE()),"")</f>
        <v/>
      </c>
      <c r="G1230" s="22" t="str">
        <f aca="false" t="array" ref="G1230:G1230">IFERROR(SMALL(IF($D$2:$D2139=D1230,$A$2:$A$911*1.001),1),"")</f>
        <v/>
      </c>
      <c r="H1230" s="22" t="str">
        <f aca="false" t="array" ref="H1230:H1230">IFERROR(SMALL(IF($D$2:$D2139=D1230,$A$2:$A$911*1.0001),2),"")</f>
        <v/>
      </c>
      <c r="I1230" s="22" t="str">
        <f aca="false" t="array" ref="I1230:I1230">IFERROR(SMALL(IF($D$2:$D2139=D1230,$A$2:$A$911*1.00001),3),"")</f>
        <v/>
      </c>
      <c r="J1230" s="22" t="str">
        <f aca="false" t="array" ref="J1230:J1230">IFERROR(SMALL(IF($D$2:$D2139=D1230,$A$2:$A$911*1.000001),4),"")</f>
        <v/>
      </c>
      <c r="K1230" s="31" t="str">
        <f aca="false">IF(A1230&lt;&gt;"", IF(COUNT(G1230:J1230)=4, SUM(G1230:J1230), "No"), "")</f>
        <v>No</v>
      </c>
      <c r="L1230" s="31" t="str">
        <f aca="false">IF(A1230&lt;&gt;"", IF(COUNT(G1230:I1230)=3, SUM(G1230:I1230), "No"), "")</f>
        <v>No</v>
      </c>
      <c r="M1230" s="31" t="str">
        <f aca="false">IF(A1230&lt;&gt;"", IF(COUNT(G1230:H1230)=2, SUM(G1230:H1230), "No"), "")</f>
        <v>No</v>
      </c>
      <c r="N1230" s="31" t="str">
        <f aca="false">Table1[[#This Row],[Club]]&amp;":"&amp;Table1[[#Headers],[Male]]</f>
        <v>:Male</v>
      </c>
    </row>
    <row r="1231" customFormat="false" ht="15" hidden="false" customHeight="false" outlineLevel="0" collapsed="false">
      <c r="A1231" s="22" t="n">
        <v>1230</v>
      </c>
      <c r="B1231" s="22" t="str">
        <f aca="false">IFERROR(VLOOKUP($A$1&amp;":"&amp;A1231,'Finish order'!C:K,6,FALSE()),"")</f>
        <v/>
      </c>
      <c r="C1231" s="22" t="str">
        <f aca="false">IFERROR(VLOOKUP(A$1&amp;":"&amp;A1231,'Finish order'!$C:$K,9,FALSE()),"")</f>
        <v/>
      </c>
      <c r="D1231" s="22" t="str">
        <f aca="false">IFERROR(VLOOKUP(A$1&amp;":"&amp;A1231,'Finish order'!$C:$K,7,FALSE()),"")</f>
        <v/>
      </c>
      <c r="E1231" s="30" t="str">
        <f aca="false">IFERROR(VLOOKUP($A$1&amp;":"&amp;A1231,'Finish order'!C:K,5,FALSE()),"")</f>
        <v/>
      </c>
      <c r="F1231" s="22" t="str">
        <f aca="false">IFERROR(VLOOKUP($A$1&amp;":"&amp;A1231,'Finish order'!C:K,4,FALSE()),"")</f>
        <v/>
      </c>
      <c r="G1231" s="22" t="str">
        <f aca="false" t="array" ref="G1231:G1231">IFERROR(SMALL(IF($D$2:$D2140=D1231,$A$2:$A$911*1.001),1),"")</f>
        <v/>
      </c>
      <c r="H1231" s="22" t="str">
        <f aca="false" t="array" ref="H1231:H1231">IFERROR(SMALL(IF($D$2:$D2140=D1231,$A$2:$A$911*1.0001),2),"")</f>
        <v/>
      </c>
      <c r="I1231" s="22" t="str">
        <f aca="false" t="array" ref="I1231:I1231">IFERROR(SMALL(IF($D$2:$D2140=D1231,$A$2:$A$911*1.00001),3),"")</f>
        <v/>
      </c>
      <c r="J1231" s="22" t="str">
        <f aca="false" t="array" ref="J1231:J1231">IFERROR(SMALL(IF($D$2:$D2140=D1231,$A$2:$A$911*1.000001),4),"")</f>
        <v/>
      </c>
      <c r="K1231" s="31" t="str">
        <f aca="false">IF(A1231&lt;&gt;"", IF(COUNT(G1231:J1231)=4, SUM(G1231:J1231), "No"), "")</f>
        <v>No</v>
      </c>
      <c r="L1231" s="31" t="str">
        <f aca="false">IF(A1231&lt;&gt;"", IF(COUNT(G1231:I1231)=3, SUM(G1231:I1231), "No"), "")</f>
        <v>No</v>
      </c>
      <c r="M1231" s="31" t="str">
        <f aca="false">IF(A1231&lt;&gt;"", IF(COUNT(G1231:H1231)=2, SUM(G1231:H1231), "No"), "")</f>
        <v>No</v>
      </c>
      <c r="N1231" s="31" t="str">
        <f aca="false">Table1[[#This Row],[Club]]&amp;":"&amp;Table1[[#Headers],[Male]]</f>
        <v>:Male</v>
      </c>
    </row>
    <row r="1232" customFormat="false" ht="15" hidden="false" customHeight="false" outlineLevel="0" collapsed="false">
      <c r="A1232" s="22" t="n">
        <v>1231</v>
      </c>
      <c r="B1232" s="22" t="str">
        <f aca="false">IFERROR(VLOOKUP($A$1&amp;":"&amp;A1232,'Finish order'!C:K,6,FALSE()),"")</f>
        <v/>
      </c>
      <c r="C1232" s="22" t="str">
        <f aca="false">IFERROR(VLOOKUP(A$1&amp;":"&amp;A1232,'Finish order'!$C:$K,9,FALSE()),"")</f>
        <v/>
      </c>
      <c r="D1232" s="22" t="str">
        <f aca="false">IFERROR(VLOOKUP(A$1&amp;":"&amp;A1232,'Finish order'!$C:$K,7,FALSE()),"")</f>
        <v/>
      </c>
      <c r="E1232" s="30" t="str">
        <f aca="false">IFERROR(VLOOKUP($A$1&amp;":"&amp;A1232,'Finish order'!C:K,5,FALSE()),"")</f>
        <v/>
      </c>
      <c r="F1232" s="22" t="str">
        <f aca="false">IFERROR(VLOOKUP($A$1&amp;":"&amp;A1232,'Finish order'!C:K,4,FALSE()),"")</f>
        <v/>
      </c>
      <c r="G1232" s="22" t="str">
        <f aca="false" t="array" ref="G1232:G1232">IFERROR(SMALL(IF($D$2:$D2141=D1232,$A$2:$A$911*1.001),1),"")</f>
        <v/>
      </c>
      <c r="H1232" s="22" t="str">
        <f aca="false" t="array" ref="H1232:H1232">IFERROR(SMALL(IF($D$2:$D2141=D1232,$A$2:$A$911*1.0001),2),"")</f>
        <v/>
      </c>
      <c r="I1232" s="22" t="str">
        <f aca="false" t="array" ref="I1232:I1232">IFERROR(SMALL(IF($D$2:$D2141=D1232,$A$2:$A$911*1.00001),3),"")</f>
        <v/>
      </c>
      <c r="J1232" s="22" t="str">
        <f aca="false" t="array" ref="J1232:J1232">IFERROR(SMALL(IF($D$2:$D2141=D1232,$A$2:$A$911*1.000001),4),"")</f>
        <v/>
      </c>
      <c r="K1232" s="31" t="str">
        <f aca="false">IF(A1232&lt;&gt;"", IF(COUNT(G1232:J1232)=4, SUM(G1232:J1232), "No"), "")</f>
        <v>No</v>
      </c>
      <c r="L1232" s="31" t="str">
        <f aca="false">IF(A1232&lt;&gt;"", IF(COUNT(G1232:I1232)=3, SUM(G1232:I1232), "No"), "")</f>
        <v>No</v>
      </c>
      <c r="M1232" s="31" t="str">
        <f aca="false">IF(A1232&lt;&gt;"", IF(COUNT(G1232:H1232)=2, SUM(G1232:H1232), "No"), "")</f>
        <v>No</v>
      </c>
      <c r="N1232" s="31" t="str">
        <f aca="false">Table1[[#This Row],[Club]]&amp;":"&amp;Table1[[#Headers],[Male]]</f>
        <v>:Male</v>
      </c>
    </row>
    <row r="1233" customFormat="false" ht="15" hidden="false" customHeight="false" outlineLevel="0" collapsed="false">
      <c r="A1233" s="22" t="n">
        <v>1232</v>
      </c>
      <c r="B1233" s="22" t="str">
        <f aca="false">IFERROR(VLOOKUP($A$1&amp;":"&amp;A1233,'Finish order'!C:K,6,FALSE()),"")</f>
        <v/>
      </c>
      <c r="C1233" s="22" t="str">
        <f aca="false">IFERROR(VLOOKUP(A$1&amp;":"&amp;A1233,'Finish order'!$C:$K,9,FALSE()),"")</f>
        <v/>
      </c>
      <c r="D1233" s="22" t="str">
        <f aca="false">IFERROR(VLOOKUP(A$1&amp;":"&amp;A1233,'Finish order'!$C:$K,7,FALSE()),"")</f>
        <v/>
      </c>
      <c r="E1233" s="30" t="str">
        <f aca="false">IFERROR(VLOOKUP($A$1&amp;":"&amp;A1233,'Finish order'!C:K,5,FALSE()),"")</f>
        <v/>
      </c>
      <c r="F1233" s="22" t="str">
        <f aca="false">IFERROR(VLOOKUP($A$1&amp;":"&amp;A1233,'Finish order'!C:K,4,FALSE()),"")</f>
        <v/>
      </c>
      <c r="G1233" s="22" t="str">
        <f aca="false" t="array" ref="G1233:G1233">IFERROR(SMALL(IF($D$2:$D2142=D1233,$A$2:$A$911*1.001),1),"")</f>
        <v/>
      </c>
      <c r="H1233" s="22" t="str">
        <f aca="false" t="array" ref="H1233:H1233">IFERROR(SMALL(IF($D$2:$D2142=D1233,$A$2:$A$911*1.0001),2),"")</f>
        <v/>
      </c>
      <c r="I1233" s="22" t="str">
        <f aca="false" t="array" ref="I1233:I1233">IFERROR(SMALL(IF($D$2:$D2142=D1233,$A$2:$A$911*1.00001),3),"")</f>
        <v/>
      </c>
      <c r="J1233" s="22" t="str">
        <f aca="false" t="array" ref="J1233:J1233">IFERROR(SMALL(IF($D$2:$D2142=D1233,$A$2:$A$911*1.000001),4),"")</f>
        <v/>
      </c>
      <c r="K1233" s="31" t="str">
        <f aca="false">IF(A1233&lt;&gt;"", IF(COUNT(G1233:J1233)=4, SUM(G1233:J1233), "No"), "")</f>
        <v>No</v>
      </c>
      <c r="L1233" s="31" t="str">
        <f aca="false">IF(A1233&lt;&gt;"", IF(COUNT(G1233:I1233)=3, SUM(G1233:I1233), "No"), "")</f>
        <v>No</v>
      </c>
      <c r="M1233" s="31" t="str">
        <f aca="false">IF(A1233&lt;&gt;"", IF(COUNT(G1233:H1233)=2, SUM(G1233:H1233), "No"), "")</f>
        <v>No</v>
      </c>
      <c r="N1233" s="31" t="str">
        <f aca="false">Table1[[#This Row],[Club]]&amp;":"&amp;Table1[[#Headers],[Male]]</f>
        <v>:Male</v>
      </c>
    </row>
    <row r="1234" customFormat="false" ht="15" hidden="false" customHeight="false" outlineLevel="0" collapsed="false">
      <c r="A1234" s="22" t="n">
        <v>1233</v>
      </c>
      <c r="B1234" s="22" t="str">
        <f aca="false">IFERROR(VLOOKUP($A$1&amp;":"&amp;A1234,'Finish order'!C:K,6,FALSE()),"")</f>
        <v/>
      </c>
      <c r="C1234" s="22" t="str">
        <f aca="false">IFERROR(VLOOKUP(A$1&amp;":"&amp;A1234,'Finish order'!$C:$K,9,FALSE()),"")</f>
        <v/>
      </c>
      <c r="D1234" s="22" t="str">
        <f aca="false">IFERROR(VLOOKUP(A$1&amp;":"&amp;A1234,'Finish order'!$C:$K,7,FALSE()),"")</f>
        <v/>
      </c>
      <c r="E1234" s="30" t="str">
        <f aca="false">IFERROR(VLOOKUP($A$1&amp;":"&amp;A1234,'Finish order'!C:K,5,FALSE()),"")</f>
        <v/>
      </c>
      <c r="F1234" s="22" t="str">
        <f aca="false">IFERROR(VLOOKUP($A$1&amp;":"&amp;A1234,'Finish order'!C:K,4,FALSE()),"")</f>
        <v/>
      </c>
      <c r="G1234" s="22" t="str">
        <f aca="false" t="array" ref="G1234:G1234">IFERROR(SMALL(IF($D$2:$D2143=D1234,$A$2:$A$911*1.001),1),"")</f>
        <v/>
      </c>
      <c r="H1234" s="22" t="str">
        <f aca="false" t="array" ref="H1234:H1234">IFERROR(SMALL(IF($D$2:$D2143=D1234,$A$2:$A$911*1.0001),2),"")</f>
        <v/>
      </c>
      <c r="I1234" s="22" t="str">
        <f aca="false" t="array" ref="I1234:I1234">IFERROR(SMALL(IF($D$2:$D2143=D1234,$A$2:$A$911*1.00001),3),"")</f>
        <v/>
      </c>
      <c r="J1234" s="22" t="str">
        <f aca="false" t="array" ref="J1234:J1234">IFERROR(SMALL(IF($D$2:$D2143=D1234,$A$2:$A$911*1.000001),4),"")</f>
        <v/>
      </c>
      <c r="K1234" s="31" t="str">
        <f aca="false">IF(A1234&lt;&gt;"", IF(COUNT(G1234:J1234)=4, SUM(G1234:J1234), "No"), "")</f>
        <v>No</v>
      </c>
      <c r="L1234" s="31" t="str">
        <f aca="false">IF(A1234&lt;&gt;"", IF(COUNT(G1234:I1234)=3, SUM(G1234:I1234), "No"), "")</f>
        <v>No</v>
      </c>
      <c r="M1234" s="31" t="str">
        <f aca="false">IF(A1234&lt;&gt;"", IF(COUNT(G1234:H1234)=2, SUM(G1234:H1234), "No"), "")</f>
        <v>No</v>
      </c>
      <c r="N1234" s="31" t="str">
        <f aca="false">Table1[[#This Row],[Club]]&amp;":"&amp;Table1[[#Headers],[Male]]</f>
        <v>:Male</v>
      </c>
    </row>
    <row r="1235" customFormat="false" ht="15" hidden="false" customHeight="false" outlineLevel="0" collapsed="false">
      <c r="A1235" s="22" t="n">
        <v>1234</v>
      </c>
      <c r="B1235" s="22" t="str">
        <f aca="false">IFERROR(VLOOKUP($A$1&amp;":"&amp;A1235,'Finish order'!C:K,6,FALSE()),"")</f>
        <v/>
      </c>
      <c r="C1235" s="22" t="str">
        <f aca="false">IFERROR(VLOOKUP(A$1&amp;":"&amp;A1235,'Finish order'!$C:$K,9,FALSE()),"")</f>
        <v/>
      </c>
      <c r="D1235" s="22" t="str">
        <f aca="false">IFERROR(VLOOKUP(A$1&amp;":"&amp;A1235,'Finish order'!$C:$K,7,FALSE()),"")</f>
        <v/>
      </c>
      <c r="E1235" s="30" t="str">
        <f aca="false">IFERROR(VLOOKUP($A$1&amp;":"&amp;A1235,'Finish order'!C:K,5,FALSE()),"")</f>
        <v/>
      </c>
      <c r="F1235" s="22" t="str">
        <f aca="false">IFERROR(VLOOKUP($A$1&amp;":"&amp;A1235,'Finish order'!C:K,4,FALSE()),"")</f>
        <v/>
      </c>
      <c r="G1235" s="22" t="str">
        <f aca="false" t="array" ref="G1235:G1235">IFERROR(SMALL(IF($D$2:$D2144=D1235,$A$2:$A$911*1.001),1),"")</f>
        <v/>
      </c>
      <c r="H1235" s="22" t="str">
        <f aca="false" t="array" ref="H1235:H1235">IFERROR(SMALL(IF($D$2:$D2144=D1235,$A$2:$A$911*1.0001),2),"")</f>
        <v/>
      </c>
      <c r="I1235" s="22" t="str">
        <f aca="false" t="array" ref="I1235:I1235">IFERROR(SMALL(IF($D$2:$D2144=D1235,$A$2:$A$911*1.00001),3),"")</f>
        <v/>
      </c>
      <c r="J1235" s="22" t="str">
        <f aca="false" t="array" ref="J1235:J1235">IFERROR(SMALL(IF($D$2:$D2144=D1235,$A$2:$A$911*1.000001),4),"")</f>
        <v/>
      </c>
      <c r="K1235" s="31" t="str">
        <f aca="false">IF(A1235&lt;&gt;"", IF(COUNT(G1235:J1235)=4, SUM(G1235:J1235), "No"), "")</f>
        <v>No</v>
      </c>
      <c r="L1235" s="31" t="str">
        <f aca="false">IF(A1235&lt;&gt;"", IF(COUNT(G1235:I1235)=3, SUM(G1235:I1235), "No"), "")</f>
        <v>No</v>
      </c>
      <c r="M1235" s="31" t="str">
        <f aca="false">IF(A1235&lt;&gt;"", IF(COUNT(G1235:H1235)=2, SUM(G1235:H1235), "No"), "")</f>
        <v>No</v>
      </c>
      <c r="N1235" s="31" t="str">
        <f aca="false">Table1[[#This Row],[Club]]&amp;":"&amp;Table1[[#Headers],[Male]]</f>
        <v>:Male</v>
      </c>
    </row>
    <row r="1236" customFormat="false" ht="15" hidden="false" customHeight="false" outlineLevel="0" collapsed="false">
      <c r="A1236" s="22" t="n">
        <v>1235</v>
      </c>
      <c r="B1236" s="22" t="str">
        <f aca="false">IFERROR(VLOOKUP($A$1&amp;":"&amp;A1236,'Finish order'!C:K,6,FALSE()),"")</f>
        <v/>
      </c>
      <c r="C1236" s="22" t="str">
        <f aca="false">IFERROR(VLOOKUP(A$1&amp;":"&amp;A1236,'Finish order'!$C:$K,9,FALSE()),"")</f>
        <v/>
      </c>
      <c r="D1236" s="22" t="str">
        <f aca="false">IFERROR(VLOOKUP(A$1&amp;":"&amp;A1236,'Finish order'!$C:$K,7,FALSE()),"")</f>
        <v/>
      </c>
      <c r="E1236" s="30" t="str">
        <f aca="false">IFERROR(VLOOKUP($A$1&amp;":"&amp;A1236,'Finish order'!C:K,5,FALSE()),"")</f>
        <v/>
      </c>
      <c r="F1236" s="22" t="str">
        <f aca="false">IFERROR(VLOOKUP($A$1&amp;":"&amp;A1236,'Finish order'!C:K,4,FALSE()),"")</f>
        <v/>
      </c>
      <c r="G1236" s="22" t="str">
        <f aca="false" t="array" ref="G1236:G1236">IFERROR(SMALL(IF($D$2:$D2145=D1236,$A$2:$A$911*1.001),1),"")</f>
        <v/>
      </c>
      <c r="H1236" s="22" t="str">
        <f aca="false" t="array" ref="H1236:H1236">IFERROR(SMALL(IF($D$2:$D2145=D1236,$A$2:$A$911*1.0001),2),"")</f>
        <v/>
      </c>
      <c r="I1236" s="22" t="str">
        <f aca="false" t="array" ref="I1236:I1236">IFERROR(SMALL(IF($D$2:$D2145=D1236,$A$2:$A$911*1.00001),3),"")</f>
        <v/>
      </c>
      <c r="J1236" s="22" t="str">
        <f aca="false" t="array" ref="J1236:J1236">IFERROR(SMALL(IF($D$2:$D2145=D1236,$A$2:$A$911*1.000001),4),"")</f>
        <v/>
      </c>
      <c r="K1236" s="31" t="str">
        <f aca="false">IF(A1236&lt;&gt;"", IF(COUNT(G1236:J1236)=4, SUM(G1236:J1236), "No"), "")</f>
        <v>No</v>
      </c>
      <c r="L1236" s="31" t="str">
        <f aca="false">IF(A1236&lt;&gt;"", IF(COUNT(G1236:I1236)=3, SUM(G1236:I1236), "No"), "")</f>
        <v>No</v>
      </c>
      <c r="M1236" s="31" t="str">
        <f aca="false">IF(A1236&lt;&gt;"", IF(COUNT(G1236:H1236)=2, SUM(G1236:H1236), "No"), "")</f>
        <v>No</v>
      </c>
      <c r="N1236" s="31" t="str">
        <f aca="false">Table1[[#This Row],[Club]]&amp;":"&amp;Table1[[#Headers],[Male]]</f>
        <v>:Male</v>
      </c>
    </row>
    <row r="1237" customFormat="false" ht="15" hidden="false" customHeight="false" outlineLevel="0" collapsed="false">
      <c r="A1237" s="22" t="n">
        <v>1236</v>
      </c>
      <c r="B1237" s="22" t="str">
        <f aca="false">IFERROR(VLOOKUP($A$1&amp;":"&amp;A1237,'Finish order'!C:K,6,FALSE()),"")</f>
        <v/>
      </c>
      <c r="C1237" s="22" t="str">
        <f aca="false">IFERROR(VLOOKUP(A$1&amp;":"&amp;A1237,'Finish order'!$C:$K,9,FALSE()),"")</f>
        <v/>
      </c>
      <c r="D1237" s="22" t="str">
        <f aca="false">IFERROR(VLOOKUP(A$1&amp;":"&amp;A1237,'Finish order'!$C:$K,7,FALSE()),"")</f>
        <v/>
      </c>
      <c r="E1237" s="30" t="str">
        <f aca="false">IFERROR(VLOOKUP($A$1&amp;":"&amp;A1237,'Finish order'!C:K,5,FALSE()),"")</f>
        <v/>
      </c>
      <c r="F1237" s="22" t="str">
        <f aca="false">IFERROR(VLOOKUP($A$1&amp;":"&amp;A1237,'Finish order'!C:K,4,FALSE()),"")</f>
        <v/>
      </c>
      <c r="G1237" s="22" t="str">
        <f aca="false" t="array" ref="G1237:G1237">IFERROR(SMALL(IF($D$2:$D2146=D1237,$A$2:$A$911*1.001),1),"")</f>
        <v/>
      </c>
      <c r="H1237" s="22" t="str">
        <f aca="false" t="array" ref="H1237:H1237">IFERROR(SMALL(IF($D$2:$D2146=D1237,$A$2:$A$911*1.0001),2),"")</f>
        <v/>
      </c>
      <c r="I1237" s="22" t="str">
        <f aca="false" t="array" ref="I1237:I1237">IFERROR(SMALL(IF($D$2:$D2146=D1237,$A$2:$A$911*1.00001),3),"")</f>
        <v/>
      </c>
      <c r="J1237" s="22" t="str">
        <f aca="false" t="array" ref="J1237:J1237">IFERROR(SMALL(IF($D$2:$D2146=D1237,$A$2:$A$911*1.000001),4),"")</f>
        <v/>
      </c>
      <c r="K1237" s="31" t="str">
        <f aca="false">IF(A1237&lt;&gt;"", IF(COUNT(G1237:J1237)=4, SUM(G1237:J1237), "No"), "")</f>
        <v>No</v>
      </c>
      <c r="L1237" s="31" t="str">
        <f aca="false">IF(A1237&lt;&gt;"", IF(COUNT(G1237:I1237)=3, SUM(G1237:I1237), "No"), "")</f>
        <v>No</v>
      </c>
      <c r="M1237" s="31" t="str">
        <f aca="false">IF(A1237&lt;&gt;"", IF(COUNT(G1237:H1237)=2, SUM(G1237:H1237), "No"), "")</f>
        <v>No</v>
      </c>
      <c r="N1237" s="31" t="str">
        <f aca="false">Table1[[#This Row],[Club]]&amp;":"&amp;Table1[[#Headers],[Male]]</f>
        <v>:Male</v>
      </c>
    </row>
    <row r="1238" customFormat="false" ht="15" hidden="false" customHeight="false" outlineLevel="0" collapsed="false">
      <c r="A1238" s="22" t="n">
        <v>1237</v>
      </c>
      <c r="B1238" s="22" t="str">
        <f aca="false">IFERROR(VLOOKUP($A$1&amp;":"&amp;A1238,'Finish order'!C:K,6,FALSE()),"")</f>
        <v/>
      </c>
      <c r="C1238" s="22" t="str">
        <f aca="false">IFERROR(VLOOKUP(A$1&amp;":"&amp;A1238,'Finish order'!$C:$K,9,FALSE()),"")</f>
        <v/>
      </c>
      <c r="D1238" s="22" t="str">
        <f aca="false">IFERROR(VLOOKUP(A$1&amp;":"&amp;A1238,'Finish order'!$C:$K,7,FALSE()),"")</f>
        <v/>
      </c>
      <c r="E1238" s="30" t="str">
        <f aca="false">IFERROR(VLOOKUP($A$1&amp;":"&amp;A1238,'Finish order'!C:K,5,FALSE()),"")</f>
        <v/>
      </c>
      <c r="F1238" s="22" t="str">
        <f aca="false">IFERROR(VLOOKUP($A$1&amp;":"&amp;A1238,'Finish order'!C:K,4,FALSE()),"")</f>
        <v/>
      </c>
      <c r="G1238" s="22" t="str">
        <f aca="false" t="array" ref="G1238:G1238">IFERROR(SMALL(IF($D$2:$D2147=D1238,$A$2:$A$911*1.001),1),"")</f>
        <v/>
      </c>
      <c r="H1238" s="22" t="str">
        <f aca="false" t="array" ref="H1238:H1238">IFERROR(SMALL(IF($D$2:$D2147=D1238,$A$2:$A$911*1.0001),2),"")</f>
        <v/>
      </c>
      <c r="I1238" s="22" t="str">
        <f aca="false" t="array" ref="I1238:I1238">IFERROR(SMALL(IF($D$2:$D2147=D1238,$A$2:$A$911*1.00001),3),"")</f>
        <v/>
      </c>
      <c r="J1238" s="22" t="str">
        <f aca="false" t="array" ref="J1238:J1238">IFERROR(SMALL(IF($D$2:$D2147=D1238,$A$2:$A$911*1.000001),4),"")</f>
        <v/>
      </c>
      <c r="K1238" s="31" t="str">
        <f aca="false">IF(A1238&lt;&gt;"", IF(COUNT(G1238:J1238)=4, SUM(G1238:J1238), "No"), "")</f>
        <v>No</v>
      </c>
      <c r="L1238" s="31" t="str">
        <f aca="false">IF(A1238&lt;&gt;"", IF(COUNT(G1238:I1238)=3, SUM(G1238:I1238), "No"), "")</f>
        <v>No</v>
      </c>
      <c r="M1238" s="31" t="str">
        <f aca="false">IF(A1238&lt;&gt;"", IF(COUNT(G1238:H1238)=2, SUM(G1238:H1238), "No"), "")</f>
        <v>No</v>
      </c>
      <c r="N1238" s="31" t="str">
        <f aca="false">Table1[[#This Row],[Club]]&amp;":"&amp;Table1[[#Headers],[Male]]</f>
        <v>:Male</v>
      </c>
    </row>
    <row r="1239" customFormat="false" ht="15" hidden="false" customHeight="false" outlineLevel="0" collapsed="false">
      <c r="A1239" s="22" t="n">
        <v>1238</v>
      </c>
      <c r="B1239" s="22" t="str">
        <f aca="false">IFERROR(VLOOKUP($A$1&amp;":"&amp;A1239,'Finish order'!C:K,6,FALSE()),"")</f>
        <v/>
      </c>
      <c r="C1239" s="22" t="str">
        <f aca="false">IFERROR(VLOOKUP(A$1&amp;":"&amp;A1239,'Finish order'!$C:$K,9,FALSE()),"")</f>
        <v/>
      </c>
      <c r="D1239" s="22" t="str">
        <f aca="false">IFERROR(VLOOKUP(A$1&amp;":"&amp;A1239,'Finish order'!$C:$K,7,FALSE()),"")</f>
        <v/>
      </c>
      <c r="E1239" s="30" t="str">
        <f aca="false">IFERROR(VLOOKUP($A$1&amp;":"&amp;A1239,'Finish order'!C:K,5,FALSE()),"")</f>
        <v/>
      </c>
      <c r="F1239" s="22" t="str">
        <f aca="false">IFERROR(VLOOKUP($A$1&amp;":"&amp;A1239,'Finish order'!C:K,4,FALSE()),"")</f>
        <v/>
      </c>
      <c r="G1239" s="22" t="str">
        <f aca="false" t="array" ref="G1239:G1239">IFERROR(SMALL(IF($D$2:$D2148=D1239,$A$2:$A$911*1.001),1),"")</f>
        <v/>
      </c>
      <c r="H1239" s="22" t="str">
        <f aca="false" t="array" ref="H1239:H1239">IFERROR(SMALL(IF($D$2:$D2148=D1239,$A$2:$A$911*1.0001),2),"")</f>
        <v/>
      </c>
      <c r="I1239" s="22" t="str">
        <f aca="false" t="array" ref="I1239:I1239">IFERROR(SMALL(IF($D$2:$D2148=D1239,$A$2:$A$911*1.00001),3),"")</f>
        <v/>
      </c>
      <c r="J1239" s="22" t="str">
        <f aca="false" t="array" ref="J1239:J1239">IFERROR(SMALL(IF($D$2:$D2148=D1239,$A$2:$A$911*1.000001),4),"")</f>
        <v/>
      </c>
      <c r="K1239" s="31" t="str">
        <f aca="false">IF(A1239&lt;&gt;"", IF(COUNT(G1239:J1239)=4, SUM(G1239:J1239), "No"), "")</f>
        <v>No</v>
      </c>
      <c r="L1239" s="31" t="str">
        <f aca="false">IF(A1239&lt;&gt;"", IF(COUNT(G1239:I1239)=3, SUM(G1239:I1239), "No"), "")</f>
        <v>No</v>
      </c>
      <c r="M1239" s="31" t="str">
        <f aca="false">IF(A1239&lt;&gt;"", IF(COUNT(G1239:H1239)=2, SUM(G1239:H1239), "No"), "")</f>
        <v>No</v>
      </c>
      <c r="N1239" s="31" t="str">
        <f aca="false">Table1[[#This Row],[Club]]&amp;":"&amp;Table1[[#Headers],[Male]]</f>
        <v>:Male</v>
      </c>
    </row>
    <row r="1240" customFormat="false" ht="15" hidden="false" customHeight="false" outlineLevel="0" collapsed="false">
      <c r="A1240" s="22" t="n">
        <v>1239</v>
      </c>
      <c r="B1240" s="22" t="str">
        <f aca="false">IFERROR(VLOOKUP($A$1&amp;":"&amp;A1240,'Finish order'!C:K,6,FALSE()),"")</f>
        <v/>
      </c>
      <c r="C1240" s="22" t="str">
        <f aca="false">IFERROR(VLOOKUP(A$1&amp;":"&amp;A1240,'Finish order'!$C:$K,9,FALSE()),"")</f>
        <v/>
      </c>
      <c r="D1240" s="22" t="str">
        <f aca="false">IFERROR(VLOOKUP(A$1&amp;":"&amp;A1240,'Finish order'!$C:$K,7,FALSE()),"")</f>
        <v/>
      </c>
      <c r="E1240" s="30" t="str">
        <f aca="false">IFERROR(VLOOKUP($A$1&amp;":"&amp;A1240,'Finish order'!C:K,5,FALSE()),"")</f>
        <v/>
      </c>
      <c r="F1240" s="22" t="str">
        <f aca="false">IFERROR(VLOOKUP($A$1&amp;":"&amp;A1240,'Finish order'!C:K,4,FALSE()),"")</f>
        <v/>
      </c>
      <c r="G1240" s="22" t="str">
        <f aca="false" t="array" ref="G1240:G1240">IFERROR(SMALL(IF($D$2:$D2149=D1240,$A$2:$A$911*1.001),1),"")</f>
        <v/>
      </c>
      <c r="H1240" s="22" t="str">
        <f aca="false" t="array" ref="H1240:H1240">IFERROR(SMALL(IF($D$2:$D2149=D1240,$A$2:$A$911*1.0001),2),"")</f>
        <v/>
      </c>
      <c r="I1240" s="22" t="str">
        <f aca="false" t="array" ref="I1240:I1240">IFERROR(SMALL(IF($D$2:$D2149=D1240,$A$2:$A$911*1.00001),3),"")</f>
        <v/>
      </c>
      <c r="J1240" s="22" t="str">
        <f aca="false" t="array" ref="J1240:J1240">IFERROR(SMALL(IF($D$2:$D2149=D1240,$A$2:$A$911*1.000001),4),"")</f>
        <v/>
      </c>
      <c r="K1240" s="31" t="str">
        <f aca="false">IF(A1240&lt;&gt;"", IF(COUNT(G1240:J1240)=4, SUM(G1240:J1240), "No"), "")</f>
        <v>No</v>
      </c>
      <c r="L1240" s="31" t="str">
        <f aca="false">IF(A1240&lt;&gt;"", IF(COUNT(G1240:I1240)=3, SUM(G1240:I1240), "No"), "")</f>
        <v>No</v>
      </c>
      <c r="M1240" s="31" t="str">
        <f aca="false">IF(A1240&lt;&gt;"", IF(COUNT(G1240:H1240)=2, SUM(G1240:H1240), "No"), "")</f>
        <v>No</v>
      </c>
      <c r="N1240" s="31" t="str">
        <f aca="false">Table1[[#This Row],[Club]]&amp;":"&amp;Table1[[#Headers],[Male]]</f>
        <v>:Male</v>
      </c>
    </row>
    <row r="1241" customFormat="false" ht="15" hidden="false" customHeight="false" outlineLevel="0" collapsed="false">
      <c r="A1241" s="22" t="n">
        <v>1240</v>
      </c>
      <c r="B1241" s="22" t="str">
        <f aca="false">IFERROR(VLOOKUP($A$1&amp;":"&amp;A1241,'Finish order'!C:K,6,FALSE()),"")</f>
        <v/>
      </c>
      <c r="C1241" s="22" t="str">
        <f aca="false">IFERROR(VLOOKUP(A$1&amp;":"&amp;A1241,'Finish order'!$C:$K,9,FALSE()),"")</f>
        <v/>
      </c>
      <c r="D1241" s="22" t="str">
        <f aca="false">IFERROR(VLOOKUP(A$1&amp;":"&amp;A1241,'Finish order'!$C:$K,7,FALSE()),"")</f>
        <v/>
      </c>
      <c r="E1241" s="30" t="str">
        <f aca="false">IFERROR(VLOOKUP($A$1&amp;":"&amp;A1241,'Finish order'!C:K,5,FALSE()),"")</f>
        <v/>
      </c>
      <c r="F1241" s="22" t="str">
        <f aca="false">IFERROR(VLOOKUP($A$1&amp;":"&amp;A1241,'Finish order'!C:K,4,FALSE()),"")</f>
        <v/>
      </c>
      <c r="G1241" s="22" t="str">
        <f aca="false" t="array" ref="G1241:G1241">IFERROR(SMALL(IF($D$2:$D2150=D1241,$A$2:$A$911*1.001),1),"")</f>
        <v/>
      </c>
      <c r="H1241" s="22" t="str">
        <f aca="false" t="array" ref="H1241:H1241">IFERROR(SMALL(IF($D$2:$D2150=D1241,$A$2:$A$911*1.0001),2),"")</f>
        <v/>
      </c>
      <c r="I1241" s="22" t="str">
        <f aca="false" t="array" ref="I1241:I1241">IFERROR(SMALL(IF($D$2:$D2150=D1241,$A$2:$A$911*1.00001),3),"")</f>
        <v/>
      </c>
      <c r="J1241" s="22" t="str">
        <f aca="false" t="array" ref="J1241:J1241">IFERROR(SMALL(IF($D$2:$D2150=D1241,$A$2:$A$911*1.000001),4),"")</f>
        <v/>
      </c>
      <c r="K1241" s="31" t="str">
        <f aca="false">IF(A1241&lt;&gt;"", IF(COUNT(G1241:J1241)=4, SUM(G1241:J1241), "No"), "")</f>
        <v>No</v>
      </c>
      <c r="L1241" s="31" t="str">
        <f aca="false">IF(A1241&lt;&gt;"", IF(COUNT(G1241:I1241)=3, SUM(G1241:I1241), "No"), "")</f>
        <v>No</v>
      </c>
      <c r="M1241" s="31" t="str">
        <f aca="false">IF(A1241&lt;&gt;"", IF(COUNT(G1241:H1241)=2, SUM(G1241:H1241), "No"), "")</f>
        <v>No</v>
      </c>
      <c r="N1241" s="31" t="str">
        <f aca="false">Table1[[#This Row],[Club]]&amp;":"&amp;Table1[[#Headers],[Male]]</f>
        <v>:Male</v>
      </c>
    </row>
    <row r="1242" customFormat="false" ht="15" hidden="false" customHeight="false" outlineLevel="0" collapsed="false">
      <c r="A1242" s="22" t="n">
        <v>1241</v>
      </c>
      <c r="B1242" s="22" t="str">
        <f aca="false">IFERROR(VLOOKUP($A$1&amp;":"&amp;A1242,'Finish order'!C:K,6,FALSE()),"")</f>
        <v/>
      </c>
      <c r="C1242" s="22" t="str">
        <f aca="false">IFERROR(VLOOKUP(A$1&amp;":"&amp;A1242,'Finish order'!$C:$K,9,FALSE()),"")</f>
        <v/>
      </c>
      <c r="D1242" s="22" t="str">
        <f aca="false">IFERROR(VLOOKUP(A$1&amp;":"&amp;A1242,'Finish order'!$C:$K,7,FALSE()),"")</f>
        <v/>
      </c>
      <c r="E1242" s="30" t="str">
        <f aca="false">IFERROR(VLOOKUP($A$1&amp;":"&amp;A1242,'Finish order'!C:K,5,FALSE()),"")</f>
        <v/>
      </c>
      <c r="F1242" s="22" t="str">
        <f aca="false">IFERROR(VLOOKUP($A$1&amp;":"&amp;A1242,'Finish order'!C:K,4,FALSE()),"")</f>
        <v/>
      </c>
      <c r="G1242" s="22" t="str">
        <f aca="false" t="array" ref="G1242:G1242">IFERROR(SMALL(IF($D$2:$D2151=D1242,$A$2:$A$911*1.001),1),"")</f>
        <v/>
      </c>
      <c r="H1242" s="22" t="str">
        <f aca="false" t="array" ref="H1242:H1242">IFERROR(SMALL(IF($D$2:$D2151=D1242,$A$2:$A$911*1.0001),2),"")</f>
        <v/>
      </c>
      <c r="I1242" s="22" t="str">
        <f aca="false" t="array" ref="I1242:I1242">IFERROR(SMALL(IF($D$2:$D2151=D1242,$A$2:$A$911*1.00001),3),"")</f>
        <v/>
      </c>
      <c r="J1242" s="22" t="str">
        <f aca="false" t="array" ref="J1242:J1242">IFERROR(SMALL(IF($D$2:$D2151=D1242,$A$2:$A$911*1.000001),4),"")</f>
        <v/>
      </c>
      <c r="K1242" s="31" t="str">
        <f aca="false">IF(A1242&lt;&gt;"", IF(COUNT(G1242:J1242)=4, SUM(G1242:J1242), "No"), "")</f>
        <v>No</v>
      </c>
      <c r="L1242" s="31" t="str">
        <f aca="false">IF(A1242&lt;&gt;"", IF(COUNT(G1242:I1242)=3, SUM(G1242:I1242), "No"), "")</f>
        <v>No</v>
      </c>
      <c r="M1242" s="31" t="str">
        <f aca="false">IF(A1242&lt;&gt;"", IF(COUNT(G1242:H1242)=2, SUM(G1242:H1242), "No"), "")</f>
        <v>No</v>
      </c>
      <c r="N1242" s="31" t="str">
        <f aca="false">Table1[[#This Row],[Club]]&amp;":"&amp;Table1[[#Headers],[Male]]</f>
        <v>:Male</v>
      </c>
    </row>
    <row r="1243" customFormat="false" ht="15" hidden="false" customHeight="false" outlineLevel="0" collapsed="false">
      <c r="A1243" s="22" t="n">
        <v>1242</v>
      </c>
      <c r="B1243" s="22" t="str">
        <f aca="false">IFERROR(VLOOKUP($A$1&amp;":"&amp;A1243,'Finish order'!C:K,6,FALSE()),"")</f>
        <v/>
      </c>
      <c r="C1243" s="22" t="str">
        <f aca="false">IFERROR(VLOOKUP(A$1&amp;":"&amp;A1243,'Finish order'!$C:$K,9,FALSE()),"")</f>
        <v/>
      </c>
      <c r="D1243" s="22" t="str">
        <f aca="false">IFERROR(VLOOKUP(A$1&amp;":"&amp;A1243,'Finish order'!$C:$K,7,FALSE()),"")</f>
        <v/>
      </c>
      <c r="E1243" s="30" t="str">
        <f aca="false">IFERROR(VLOOKUP($A$1&amp;":"&amp;A1243,'Finish order'!C:K,5,FALSE()),"")</f>
        <v/>
      </c>
      <c r="F1243" s="22" t="str">
        <f aca="false">IFERROR(VLOOKUP($A$1&amp;":"&amp;A1243,'Finish order'!C:K,4,FALSE()),"")</f>
        <v/>
      </c>
      <c r="G1243" s="22" t="str">
        <f aca="false" t="array" ref="G1243:G1243">IFERROR(SMALL(IF($D$2:$D2152=D1243,$A$2:$A$911*1.001),1),"")</f>
        <v/>
      </c>
      <c r="H1243" s="22" t="str">
        <f aca="false" t="array" ref="H1243:H1243">IFERROR(SMALL(IF($D$2:$D2152=D1243,$A$2:$A$911*1.0001),2),"")</f>
        <v/>
      </c>
      <c r="I1243" s="22" t="str">
        <f aca="false" t="array" ref="I1243:I1243">IFERROR(SMALL(IF($D$2:$D2152=D1243,$A$2:$A$911*1.00001),3),"")</f>
        <v/>
      </c>
      <c r="J1243" s="22" t="str">
        <f aca="false" t="array" ref="J1243:J1243">IFERROR(SMALL(IF($D$2:$D2152=D1243,$A$2:$A$911*1.000001),4),"")</f>
        <v/>
      </c>
      <c r="K1243" s="31" t="str">
        <f aca="false">IF(A1243&lt;&gt;"", IF(COUNT(G1243:J1243)=4, SUM(G1243:J1243), "No"), "")</f>
        <v>No</v>
      </c>
      <c r="L1243" s="31" t="str">
        <f aca="false">IF(A1243&lt;&gt;"", IF(COUNT(G1243:I1243)=3, SUM(G1243:I1243), "No"), "")</f>
        <v>No</v>
      </c>
      <c r="M1243" s="31" t="str">
        <f aca="false">IF(A1243&lt;&gt;"", IF(COUNT(G1243:H1243)=2, SUM(G1243:H1243), "No"), "")</f>
        <v>No</v>
      </c>
      <c r="N1243" s="31" t="str">
        <f aca="false">Table1[[#This Row],[Club]]&amp;":"&amp;Table1[[#Headers],[Male]]</f>
        <v>:Male</v>
      </c>
    </row>
    <row r="1244" customFormat="false" ht="15" hidden="false" customHeight="false" outlineLevel="0" collapsed="false">
      <c r="A1244" s="22" t="n">
        <v>1243</v>
      </c>
      <c r="B1244" s="22" t="str">
        <f aca="false">IFERROR(VLOOKUP($A$1&amp;":"&amp;A1244,'Finish order'!C:K,6,FALSE()),"")</f>
        <v/>
      </c>
      <c r="C1244" s="22" t="str">
        <f aca="false">IFERROR(VLOOKUP(A$1&amp;":"&amp;A1244,'Finish order'!$C:$K,9,FALSE()),"")</f>
        <v/>
      </c>
      <c r="D1244" s="22" t="str">
        <f aca="false">IFERROR(VLOOKUP(A$1&amp;":"&amp;A1244,'Finish order'!$C:$K,7,FALSE()),"")</f>
        <v/>
      </c>
      <c r="E1244" s="30" t="str">
        <f aca="false">IFERROR(VLOOKUP($A$1&amp;":"&amp;A1244,'Finish order'!C:K,5,FALSE()),"")</f>
        <v/>
      </c>
      <c r="F1244" s="22" t="str">
        <f aca="false">IFERROR(VLOOKUP($A$1&amp;":"&amp;A1244,'Finish order'!C:K,4,FALSE()),"")</f>
        <v/>
      </c>
      <c r="G1244" s="22" t="str">
        <f aca="false" t="array" ref="G1244:G1244">IFERROR(SMALL(IF($D$2:$D2153=D1244,$A$2:$A$911*1.001),1),"")</f>
        <v/>
      </c>
      <c r="H1244" s="22" t="str">
        <f aca="false" t="array" ref="H1244:H1244">IFERROR(SMALL(IF($D$2:$D2153=D1244,$A$2:$A$911*1.0001),2),"")</f>
        <v/>
      </c>
      <c r="I1244" s="22" t="str">
        <f aca="false" t="array" ref="I1244:I1244">IFERROR(SMALL(IF($D$2:$D2153=D1244,$A$2:$A$911*1.00001),3),"")</f>
        <v/>
      </c>
      <c r="J1244" s="22" t="str">
        <f aca="false" t="array" ref="J1244:J1244">IFERROR(SMALL(IF($D$2:$D2153=D1244,$A$2:$A$911*1.000001),4),"")</f>
        <v/>
      </c>
      <c r="K1244" s="31" t="str">
        <f aca="false">IF(A1244&lt;&gt;"", IF(COUNT(G1244:J1244)=4, SUM(G1244:J1244), "No"), "")</f>
        <v>No</v>
      </c>
      <c r="L1244" s="31" t="str">
        <f aca="false">IF(A1244&lt;&gt;"", IF(COUNT(G1244:I1244)=3, SUM(G1244:I1244), "No"), "")</f>
        <v>No</v>
      </c>
      <c r="M1244" s="31" t="str">
        <f aca="false">IF(A1244&lt;&gt;"", IF(COUNT(G1244:H1244)=2, SUM(G1244:H1244), "No"), "")</f>
        <v>No</v>
      </c>
      <c r="N1244" s="31" t="str">
        <f aca="false">Table1[[#This Row],[Club]]&amp;":"&amp;Table1[[#Headers],[Male]]</f>
        <v>:Male</v>
      </c>
    </row>
    <row r="1245" customFormat="false" ht="15" hidden="false" customHeight="false" outlineLevel="0" collapsed="false">
      <c r="A1245" s="22" t="n">
        <v>1244</v>
      </c>
      <c r="B1245" s="22" t="str">
        <f aca="false">IFERROR(VLOOKUP($A$1&amp;":"&amp;A1245,'Finish order'!C:K,6,FALSE()),"")</f>
        <v/>
      </c>
      <c r="C1245" s="22" t="str">
        <f aca="false">IFERROR(VLOOKUP(A$1&amp;":"&amp;A1245,'Finish order'!$C:$K,9,FALSE()),"")</f>
        <v/>
      </c>
      <c r="D1245" s="22" t="str">
        <f aca="false">IFERROR(VLOOKUP(A$1&amp;":"&amp;A1245,'Finish order'!$C:$K,7,FALSE()),"")</f>
        <v/>
      </c>
      <c r="E1245" s="30" t="str">
        <f aca="false">IFERROR(VLOOKUP($A$1&amp;":"&amp;A1245,'Finish order'!C:K,5,FALSE()),"")</f>
        <v/>
      </c>
      <c r="F1245" s="22" t="str">
        <f aca="false">IFERROR(VLOOKUP($A$1&amp;":"&amp;A1245,'Finish order'!C:K,4,FALSE()),"")</f>
        <v/>
      </c>
      <c r="G1245" s="22" t="str">
        <f aca="false" t="array" ref="G1245:G1245">IFERROR(SMALL(IF($D$2:$D2154=D1245,$A$2:$A$911*1.001),1),"")</f>
        <v/>
      </c>
      <c r="H1245" s="22" t="str">
        <f aca="false" t="array" ref="H1245:H1245">IFERROR(SMALL(IF($D$2:$D2154=D1245,$A$2:$A$911*1.0001),2),"")</f>
        <v/>
      </c>
      <c r="I1245" s="22" t="str">
        <f aca="false" t="array" ref="I1245:I1245">IFERROR(SMALL(IF($D$2:$D2154=D1245,$A$2:$A$911*1.00001),3),"")</f>
        <v/>
      </c>
      <c r="J1245" s="22" t="str">
        <f aca="false" t="array" ref="J1245:J1245">IFERROR(SMALL(IF($D$2:$D2154=D1245,$A$2:$A$911*1.000001),4),"")</f>
        <v/>
      </c>
      <c r="K1245" s="31" t="str">
        <f aca="false">IF(A1245&lt;&gt;"", IF(COUNT(G1245:J1245)=4, SUM(G1245:J1245), "No"), "")</f>
        <v>No</v>
      </c>
      <c r="L1245" s="31" t="str">
        <f aca="false">IF(A1245&lt;&gt;"", IF(COUNT(G1245:I1245)=3, SUM(G1245:I1245), "No"), "")</f>
        <v>No</v>
      </c>
      <c r="M1245" s="31" t="str">
        <f aca="false">IF(A1245&lt;&gt;"", IF(COUNT(G1245:H1245)=2, SUM(G1245:H1245), "No"), "")</f>
        <v>No</v>
      </c>
      <c r="N1245" s="31" t="str">
        <f aca="false">Table1[[#This Row],[Club]]&amp;":"&amp;Table1[[#Headers],[Male]]</f>
        <v>:Male</v>
      </c>
    </row>
    <row r="1246" customFormat="false" ht="15" hidden="false" customHeight="false" outlineLevel="0" collapsed="false">
      <c r="A1246" s="22" t="n">
        <v>1245</v>
      </c>
      <c r="B1246" s="22" t="str">
        <f aca="false">IFERROR(VLOOKUP($A$1&amp;":"&amp;A1246,'Finish order'!C:K,6,FALSE()),"")</f>
        <v/>
      </c>
      <c r="C1246" s="22" t="str">
        <f aca="false">IFERROR(VLOOKUP(A$1&amp;":"&amp;A1246,'Finish order'!$C:$K,9,FALSE()),"")</f>
        <v/>
      </c>
      <c r="D1246" s="22" t="str">
        <f aca="false">IFERROR(VLOOKUP(A$1&amp;":"&amp;A1246,'Finish order'!$C:$K,7,FALSE()),"")</f>
        <v/>
      </c>
      <c r="E1246" s="30" t="str">
        <f aca="false">IFERROR(VLOOKUP($A$1&amp;":"&amp;A1246,'Finish order'!C:K,5,FALSE()),"")</f>
        <v/>
      </c>
      <c r="F1246" s="22" t="str">
        <f aca="false">IFERROR(VLOOKUP($A$1&amp;":"&amp;A1246,'Finish order'!C:K,4,FALSE()),"")</f>
        <v/>
      </c>
      <c r="G1246" s="22" t="str">
        <f aca="false" t="array" ref="G1246:G1246">IFERROR(SMALL(IF($D$2:$D2155=D1246,$A$2:$A$911*1.001),1),"")</f>
        <v/>
      </c>
      <c r="H1246" s="22" t="str">
        <f aca="false" t="array" ref="H1246:H1246">IFERROR(SMALL(IF($D$2:$D2155=D1246,$A$2:$A$911*1.0001),2),"")</f>
        <v/>
      </c>
      <c r="I1246" s="22" t="str">
        <f aca="false" t="array" ref="I1246:I1246">IFERROR(SMALL(IF($D$2:$D2155=D1246,$A$2:$A$911*1.00001),3),"")</f>
        <v/>
      </c>
      <c r="J1246" s="22" t="str">
        <f aca="false" t="array" ref="J1246:J1246">IFERROR(SMALL(IF($D$2:$D2155=D1246,$A$2:$A$911*1.000001),4),"")</f>
        <v/>
      </c>
      <c r="K1246" s="31" t="str">
        <f aca="false">IF(A1246&lt;&gt;"", IF(COUNT(G1246:J1246)=4, SUM(G1246:J1246), "No"), "")</f>
        <v>No</v>
      </c>
      <c r="L1246" s="31" t="str">
        <f aca="false">IF(A1246&lt;&gt;"", IF(COUNT(G1246:I1246)=3, SUM(G1246:I1246), "No"), "")</f>
        <v>No</v>
      </c>
      <c r="M1246" s="31" t="str">
        <f aca="false">IF(A1246&lt;&gt;"", IF(COUNT(G1246:H1246)=2, SUM(G1246:H1246), "No"), "")</f>
        <v>No</v>
      </c>
      <c r="N1246" s="31" t="str">
        <f aca="false">Table1[[#This Row],[Club]]&amp;":"&amp;Table1[[#Headers],[Male]]</f>
        <v>:Male</v>
      </c>
    </row>
    <row r="1247" customFormat="false" ht="15" hidden="false" customHeight="false" outlineLevel="0" collapsed="false">
      <c r="A1247" s="22" t="n">
        <v>1246</v>
      </c>
      <c r="B1247" s="22" t="str">
        <f aca="false">IFERROR(VLOOKUP($A$1&amp;":"&amp;A1247,'Finish order'!C:K,6,FALSE()),"")</f>
        <v/>
      </c>
      <c r="C1247" s="22" t="str">
        <f aca="false">IFERROR(VLOOKUP(A$1&amp;":"&amp;A1247,'Finish order'!$C:$K,9,FALSE()),"")</f>
        <v/>
      </c>
      <c r="D1247" s="22" t="str">
        <f aca="false">IFERROR(VLOOKUP(A$1&amp;":"&amp;A1247,'Finish order'!$C:$K,7,FALSE()),"")</f>
        <v/>
      </c>
      <c r="E1247" s="30" t="str">
        <f aca="false">IFERROR(VLOOKUP($A$1&amp;":"&amp;A1247,'Finish order'!C:K,5,FALSE()),"")</f>
        <v/>
      </c>
      <c r="F1247" s="22" t="str">
        <f aca="false">IFERROR(VLOOKUP($A$1&amp;":"&amp;A1247,'Finish order'!C:K,4,FALSE()),"")</f>
        <v/>
      </c>
      <c r="G1247" s="22" t="str">
        <f aca="false" t="array" ref="G1247:G1247">IFERROR(SMALL(IF($D$2:$D2156=D1247,$A$2:$A$911*1.001),1),"")</f>
        <v/>
      </c>
      <c r="H1247" s="22" t="str">
        <f aca="false" t="array" ref="H1247:H1247">IFERROR(SMALL(IF($D$2:$D2156=D1247,$A$2:$A$911*1.0001),2),"")</f>
        <v/>
      </c>
      <c r="I1247" s="22" t="str">
        <f aca="false" t="array" ref="I1247:I1247">IFERROR(SMALL(IF($D$2:$D2156=D1247,$A$2:$A$911*1.00001),3),"")</f>
        <v/>
      </c>
      <c r="J1247" s="22" t="str">
        <f aca="false" t="array" ref="J1247:J1247">IFERROR(SMALL(IF($D$2:$D2156=D1247,$A$2:$A$911*1.000001),4),"")</f>
        <v/>
      </c>
      <c r="K1247" s="31" t="str">
        <f aca="false">IF(A1247&lt;&gt;"", IF(COUNT(G1247:J1247)=4, SUM(G1247:J1247), "No"), "")</f>
        <v>No</v>
      </c>
      <c r="L1247" s="31" t="str">
        <f aca="false">IF(A1247&lt;&gt;"", IF(COUNT(G1247:I1247)=3, SUM(G1247:I1247), "No"), "")</f>
        <v>No</v>
      </c>
      <c r="M1247" s="31" t="str">
        <f aca="false">IF(A1247&lt;&gt;"", IF(COUNT(G1247:H1247)=2, SUM(G1247:H1247), "No"), "")</f>
        <v>No</v>
      </c>
      <c r="N1247" s="31" t="str">
        <f aca="false">Table1[[#This Row],[Club]]&amp;":"&amp;Table1[[#Headers],[Male]]</f>
        <v>:Male</v>
      </c>
    </row>
    <row r="1248" customFormat="false" ht="15" hidden="false" customHeight="false" outlineLevel="0" collapsed="false">
      <c r="A1248" s="22" t="n">
        <v>1247</v>
      </c>
      <c r="B1248" s="22" t="str">
        <f aca="false">IFERROR(VLOOKUP($A$1&amp;":"&amp;A1248,'Finish order'!C:K,6,FALSE()),"")</f>
        <v/>
      </c>
      <c r="C1248" s="22" t="str">
        <f aca="false">IFERROR(VLOOKUP(A$1&amp;":"&amp;A1248,'Finish order'!$C:$K,9,FALSE()),"")</f>
        <v/>
      </c>
      <c r="D1248" s="22" t="str">
        <f aca="false">IFERROR(VLOOKUP(A$1&amp;":"&amp;A1248,'Finish order'!$C:$K,7,FALSE()),"")</f>
        <v/>
      </c>
      <c r="E1248" s="30" t="str">
        <f aca="false">IFERROR(VLOOKUP($A$1&amp;":"&amp;A1248,'Finish order'!C:K,5,FALSE()),"")</f>
        <v/>
      </c>
      <c r="F1248" s="22" t="str">
        <f aca="false">IFERROR(VLOOKUP($A$1&amp;":"&amp;A1248,'Finish order'!C:K,4,FALSE()),"")</f>
        <v/>
      </c>
      <c r="G1248" s="22" t="str">
        <f aca="false" t="array" ref="G1248:G1248">IFERROR(SMALL(IF($D$2:$D2157=D1248,$A$2:$A$911*1.001),1),"")</f>
        <v/>
      </c>
      <c r="H1248" s="22" t="str">
        <f aca="false" t="array" ref="H1248:H1248">IFERROR(SMALL(IF($D$2:$D2157=D1248,$A$2:$A$911*1.0001),2),"")</f>
        <v/>
      </c>
      <c r="I1248" s="22" t="str">
        <f aca="false" t="array" ref="I1248:I1248">IFERROR(SMALL(IF($D$2:$D2157=D1248,$A$2:$A$911*1.00001),3),"")</f>
        <v/>
      </c>
      <c r="J1248" s="22" t="str">
        <f aca="false" t="array" ref="J1248:J1248">IFERROR(SMALL(IF($D$2:$D2157=D1248,$A$2:$A$911*1.000001),4),"")</f>
        <v/>
      </c>
      <c r="K1248" s="31" t="str">
        <f aca="false">IF(A1248&lt;&gt;"", IF(COUNT(G1248:J1248)=4, SUM(G1248:J1248), "No"), "")</f>
        <v>No</v>
      </c>
      <c r="L1248" s="31" t="str">
        <f aca="false">IF(A1248&lt;&gt;"", IF(COUNT(G1248:I1248)=3, SUM(G1248:I1248), "No"), "")</f>
        <v>No</v>
      </c>
      <c r="M1248" s="31" t="str">
        <f aca="false">IF(A1248&lt;&gt;"", IF(COUNT(G1248:H1248)=2, SUM(G1248:H1248), "No"), "")</f>
        <v>No</v>
      </c>
      <c r="N1248" s="31" t="str">
        <f aca="false">Table1[[#This Row],[Club]]&amp;":"&amp;Table1[[#Headers],[Male]]</f>
        <v>:Male</v>
      </c>
    </row>
    <row r="1249" customFormat="false" ht="15" hidden="false" customHeight="false" outlineLevel="0" collapsed="false">
      <c r="A1249" s="22" t="n">
        <v>1248</v>
      </c>
      <c r="B1249" s="22" t="str">
        <f aca="false">IFERROR(VLOOKUP($A$1&amp;":"&amp;A1249,'Finish order'!C:K,6,FALSE()),"")</f>
        <v/>
      </c>
      <c r="C1249" s="22" t="str">
        <f aca="false">IFERROR(VLOOKUP(A$1&amp;":"&amp;A1249,'Finish order'!$C:$K,9,FALSE()),"")</f>
        <v/>
      </c>
      <c r="D1249" s="22" t="str">
        <f aca="false">IFERROR(VLOOKUP(A$1&amp;":"&amp;A1249,'Finish order'!$C:$K,7,FALSE()),"")</f>
        <v/>
      </c>
      <c r="E1249" s="30" t="str">
        <f aca="false">IFERROR(VLOOKUP($A$1&amp;":"&amp;A1249,'Finish order'!C:K,5,FALSE()),"")</f>
        <v/>
      </c>
      <c r="F1249" s="22" t="str">
        <f aca="false">IFERROR(VLOOKUP($A$1&amp;":"&amp;A1249,'Finish order'!C:K,4,FALSE()),"")</f>
        <v/>
      </c>
      <c r="G1249" s="22" t="str">
        <f aca="false" t="array" ref="G1249:G1249">IFERROR(SMALL(IF($D$2:$D2158=D1249,$A$2:$A$911*1.001),1),"")</f>
        <v/>
      </c>
      <c r="H1249" s="22" t="str">
        <f aca="false" t="array" ref="H1249:H1249">IFERROR(SMALL(IF($D$2:$D2158=D1249,$A$2:$A$911*1.0001),2),"")</f>
        <v/>
      </c>
      <c r="I1249" s="22" t="str">
        <f aca="false" t="array" ref="I1249:I1249">IFERROR(SMALL(IF($D$2:$D2158=D1249,$A$2:$A$911*1.00001),3),"")</f>
        <v/>
      </c>
      <c r="J1249" s="22" t="str">
        <f aca="false" t="array" ref="J1249:J1249">IFERROR(SMALL(IF($D$2:$D2158=D1249,$A$2:$A$911*1.000001),4),"")</f>
        <v/>
      </c>
      <c r="K1249" s="31" t="str">
        <f aca="false">IF(A1249&lt;&gt;"", IF(COUNT(G1249:J1249)=4, SUM(G1249:J1249), "No"), "")</f>
        <v>No</v>
      </c>
      <c r="L1249" s="31" t="str">
        <f aca="false">IF(A1249&lt;&gt;"", IF(COUNT(G1249:I1249)=3, SUM(G1249:I1249), "No"), "")</f>
        <v>No</v>
      </c>
      <c r="M1249" s="31" t="str">
        <f aca="false">IF(A1249&lt;&gt;"", IF(COUNT(G1249:H1249)=2, SUM(G1249:H1249), "No"), "")</f>
        <v>No</v>
      </c>
      <c r="N1249" s="31" t="str">
        <f aca="false">Table1[[#This Row],[Club]]&amp;":"&amp;Table1[[#Headers],[Male]]</f>
        <v>:Male</v>
      </c>
    </row>
    <row r="1250" customFormat="false" ht="15" hidden="false" customHeight="false" outlineLevel="0" collapsed="false">
      <c r="A1250" s="22" t="n">
        <v>1249</v>
      </c>
      <c r="B1250" s="22" t="str">
        <f aca="false">IFERROR(VLOOKUP($A$1&amp;":"&amp;A1250,'Finish order'!C:K,6,FALSE()),"")</f>
        <v/>
      </c>
      <c r="C1250" s="22" t="str">
        <f aca="false">IFERROR(VLOOKUP(A$1&amp;":"&amp;A1250,'Finish order'!$C:$K,9,FALSE()),"")</f>
        <v/>
      </c>
      <c r="D1250" s="22" t="str">
        <f aca="false">IFERROR(VLOOKUP(A$1&amp;":"&amp;A1250,'Finish order'!$C:$K,7,FALSE()),"")</f>
        <v/>
      </c>
      <c r="E1250" s="30" t="str">
        <f aca="false">IFERROR(VLOOKUP($A$1&amp;":"&amp;A1250,'Finish order'!C:K,5,FALSE()),"")</f>
        <v/>
      </c>
      <c r="F1250" s="22" t="str">
        <f aca="false">IFERROR(VLOOKUP($A$1&amp;":"&amp;A1250,'Finish order'!C:K,4,FALSE()),"")</f>
        <v/>
      </c>
      <c r="G1250" s="22" t="str">
        <f aca="false" t="array" ref="G1250:G1250">IFERROR(SMALL(IF($D$2:$D2159=D1250,$A$2:$A$911*1.001),1),"")</f>
        <v/>
      </c>
      <c r="H1250" s="22" t="str">
        <f aca="false" t="array" ref="H1250:H1250">IFERROR(SMALL(IF($D$2:$D2159=D1250,$A$2:$A$911*1.0001),2),"")</f>
        <v/>
      </c>
      <c r="I1250" s="22" t="str">
        <f aca="false" t="array" ref="I1250:I1250">IFERROR(SMALL(IF($D$2:$D2159=D1250,$A$2:$A$911*1.00001),3),"")</f>
        <v/>
      </c>
      <c r="J1250" s="22" t="str">
        <f aca="false" t="array" ref="J1250:J1250">IFERROR(SMALL(IF($D$2:$D2159=D1250,$A$2:$A$911*1.000001),4),"")</f>
        <v/>
      </c>
      <c r="K1250" s="31" t="str">
        <f aca="false">IF(A1250&lt;&gt;"", IF(COUNT(G1250:J1250)=4, SUM(G1250:J1250), "No"), "")</f>
        <v>No</v>
      </c>
      <c r="L1250" s="31" t="str">
        <f aca="false">IF(A1250&lt;&gt;"", IF(COUNT(G1250:I1250)=3, SUM(G1250:I1250), "No"), "")</f>
        <v>No</v>
      </c>
      <c r="M1250" s="31" t="str">
        <f aca="false">IF(A1250&lt;&gt;"", IF(COUNT(G1250:H1250)=2, SUM(G1250:H1250), "No"), "")</f>
        <v>No</v>
      </c>
      <c r="N1250" s="31" t="str">
        <f aca="false">Table1[[#This Row],[Club]]&amp;":"&amp;Table1[[#Headers],[Male]]</f>
        <v>:Male</v>
      </c>
    </row>
    <row r="1251" customFormat="false" ht="15" hidden="false" customHeight="false" outlineLevel="0" collapsed="false">
      <c r="A1251" s="22" t="n">
        <v>1250</v>
      </c>
      <c r="B1251" s="22" t="str">
        <f aca="false">IFERROR(VLOOKUP($A$1&amp;":"&amp;A1251,'Finish order'!C:K,6,FALSE()),"")</f>
        <v/>
      </c>
      <c r="C1251" s="22" t="str">
        <f aca="false">IFERROR(VLOOKUP(A$1&amp;":"&amp;A1251,'Finish order'!$C:$K,9,FALSE()),"")</f>
        <v/>
      </c>
      <c r="D1251" s="22" t="str">
        <f aca="false">IFERROR(VLOOKUP(A$1&amp;":"&amp;A1251,'Finish order'!$C:$K,7,FALSE()),"")</f>
        <v/>
      </c>
      <c r="E1251" s="30" t="str">
        <f aca="false">IFERROR(VLOOKUP($A$1&amp;":"&amp;A1251,'Finish order'!C:K,5,FALSE()),"")</f>
        <v/>
      </c>
      <c r="F1251" s="22" t="str">
        <f aca="false">IFERROR(VLOOKUP($A$1&amp;":"&amp;A1251,'Finish order'!C:K,4,FALSE()),"")</f>
        <v/>
      </c>
      <c r="G1251" s="22" t="str">
        <f aca="false" t="array" ref="G1251:G1251">IFERROR(SMALL(IF($D$2:$D2160=D1251,$A$2:$A$911*1.001),1),"")</f>
        <v/>
      </c>
      <c r="H1251" s="22" t="str">
        <f aca="false" t="array" ref="H1251:H1251">IFERROR(SMALL(IF($D$2:$D2160=D1251,$A$2:$A$911*1.0001),2),"")</f>
        <v/>
      </c>
      <c r="I1251" s="22" t="str">
        <f aca="false" t="array" ref="I1251:I1251">IFERROR(SMALL(IF($D$2:$D2160=D1251,$A$2:$A$911*1.00001),3),"")</f>
        <v/>
      </c>
      <c r="J1251" s="22" t="str">
        <f aca="false" t="array" ref="J1251:J1251">IFERROR(SMALL(IF($D$2:$D2160=D1251,$A$2:$A$911*1.000001),4),"")</f>
        <v/>
      </c>
      <c r="K1251" s="31" t="str">
        <f aca="false">IF(A1251&lt;&gt;"", IF(COUNT(G1251:J1251)=4, SUM(G1251:J1251), "No"), "")</f>
        <v>No</v>
      </c>
      <c r="L1251" s="31" t="str">
        <f aca="false">IF(A1251&lt;&gt;"", IF(COUNT(G1251:I1251)=3, SUM(G1251:I1251), "No"), "")</f>
        <v>No</v>
      </c>
      <c r="M1251" s="31" t="str">
        <f aca="false">IF(A1251&lt;&gt;"", IF(COUNT(G1251:H1251)=2, SUM(G1251:H1251), "No"), "")</f>
        <v>No</v>
      </c>
      <c r="N1251" s="31" t="str">
        <f aca="false">Table1[[#This Row],[Club]]&amp;":"&amp;Table1[[#Headers],[Male]]</f>
        <v>:Male</v>
      </c>
    </row>
    <row r="1252" customFormat="false" ht="15" hidden="false" customHeight="false" outlineLevel="0" collapsed="false">
      <c r="A1252" s="22" t="n">
        <v>1251</v>
      </c>
      <c r="B1252" s="22" t="str">
        <f aca="false">IFERROR(VLOOKUP($A$1&amp;":"&amp;A1252,'Finish order'!C:K,6,FALSE()),"")</f>
        <v/>
      </c>
      <c r="C1252" s="22" t="str">
        <f aca="false">IFERROR(VLOOKUP(A$1&amp;":"&amp;A1252,'Finish order'!$C:$K,9,FALSE()),"")</f>
        <v/>
      </c>
      <c r="D1252" s="22" t="str">
        <f aca="false">IFERROR(VLOOKUP(A$1&amp;":"&amp;A1252,'Finish order'!$C:$K,7,FALSE()),"")</f>
        <v/>
      </c>
      <c r="E1252" s="30" t="str">
        <f aca="false">IFERROR(VLOOKUP($A$1&amp;":"&amp;A1252,'Finish order'!C:K,5,FALSE()),"")</f>
        <v/>
      </c>
      <c r="F1252" s="22" t="str">
        <f aca="false">IFERROR(VLOOKUP($A$1&amp;":"&amp;A1252,'Finish order'!C:K,4,FALSE()),"")</f>
        <v/>
      </c>
      <c r="G1252" s="22" t="str">
        <f aca="false" t="array" ref="G1252:G1252">IFERROR(SMALL(IF($D$2:$D2161=D1252,$A$2:$A$911*1.001),1),"")</f>
        <v/>
      </c>
      <c r="H1252" s="22" t="str">
        <f aca="false" t="array" ref="H1252:H1252">IFERROR(SMALL(IF($D$2:$D2161=D1252,$A$2:$A$911*1.0001),2),"")</f>
        <v/>
      </c>
      <c r="I1252" s="22" t="str">
        <f aca="false" t="array" ref="I1252:I1252">IFERROR(SMALL(IF($D$2:$D2161=D1252,$A$2:$A$911*1.00001),3),"")</f>
        <v/>
      </c>
      <c r="J1252" s="22" t="str">
        <f aca="false" t="array" ref="J1252:J1252">IFERROR(SMALL(IF($D$2:$D2161=D1252,$A$2:$A$911*1.000001),4),"")</f>
        <v/>
      </c>
      <c r="K1252" s="31" t="str">
        <f aca="false">IF(A1252&lt;&gt;"", IF(COUNT(G1252:J1252)=4, SUM(G1252:J1252), "No"), "")</f>
        <v>No</v>
      </c>
      <c r="L1252" s="31" t="str">
        <f aca="false">IF(A1252&lt;&gt;"", IF(COUNT(G1252:I1252)=3, SUM(G1252:I1252), "No"), "")</f>
        <v>No</v>
      </c>
      <c r="M1252" s="31" t="str">
        <f aca="false">IF(A1252&lt;&gt;"", IF(COUNT(G1252:H1252)=2, SUM(G1252:H1252), "No"), "")</f>
        <v>No</v>
      </c>
      <c r="N1252" s="31" t="str">
        <f aca="false">Table1[[#This Row],[Club]]&amp;":"&amp;Table1[[#Headers],[Male]]</f>
        <v>:Male</v>
      </c>
    </row>
    <row r="1253" customFormat="false" ht="15" hidden="false" customHeight="false" outlineLevel="0" collapsed="false">
      <c r="A1253" s="22" t="n">
        <v>1252</v>
      </c>
      <c r="B1253" s="22" t="str">
        <f aca="false">IFERROR(VLOOKUP($A$1&amp;":"&amp;A1253,'Finish order'!C:K,6,FALSE()),"")</f>
        <v/>
      </c>
      <c r="C1253" s="22" t="str">
        <f aca="false">IFERROR(VLOOKUP(A$1&amp;":"&amp;A1253,'Finish order'!$C:$K,9,FALSE()),"")</f>
        <v/>
      </c>
      <c r="D1253" s="22" t="str">
        <f aca="false">IFERROR(VLOOKUP(A$1&amp;":"&amp;A1253,'Finish order'!$C:$K,7,FALSE()),"")</f>
        <v/>
      </c>
      <c r="E1253" s="30" t="str">
        <f aca="false">IFERROR(VLOOKUP($A$1&amp;":"&amp;A1253,'Finish order'!C:K,5,FALSE()),"")</f>
        <v/>
      </c>
      <c r="F1253" s="22" t="str">
        <f aca="false">IFERROR(VLOOKUP($A$1&amp;":"&amp;A1253,'Finish order'!C:K,4,FALSE()),"")</f>
        <v/>
      </c>
      <c r="G1253" s="22" t="str">
        <f aca="false" t="array" ref="G1253:G1253">IFERROR(SMALL(IF($D$2:$D2162=D1253,$A$2:$A$911*1.001),1),"")</f>
        <v/>
      </c>
      <c r="H1253" s="22" t="str">
        <f aca="false" t="array" ref="H1253:H1253">IFERROR(SMALL(IF($D$2:$D2162=D1253,$A$2:$A$911*1.0001),2),"")</f>
        <v/>
      </c>
      <c r="I1253" s="22" t="str">
        <f aca="false" t="array" ref="I1253:I1253">IFERROR(SMALL(IF($D$2:$D2162=D1253,$A$2:$A$911*1.00001),3),"")</f>
        <v/>
      </c>
      <c r="J1253" s="22" t="str">
        <f aca="false" t="array" ref="J1253:J1253">IFERROR(SMALL(IF($D$2:$D2162=D1253,$A$2:$A$911*1.000001),4),"")</f>
        <v/>
      </c>
      <c r="K1253" s="31" t="str">
        <f aca="false">IF(A1253&lt;&gt;"", IF(COUNT(G1253:J1253)=4, SUM(G1253:J1253), "No"), "")</f>
        <v>No</v>
      </c>
      <c r="L1253" s="31" t="str">
        <f aca="false">IF(A1253&lt;&gt;"", IF(COUNT(G1253:I1253)=3, SUM(G1253:I1253), "No"), "")</f>
        <v>No</v>
      </c>
      <c r="M1253" s="31" t="str">
        <f aca="false">IF(A1253&lt;&gt;"", IF(COUNT(G1253:H1253)=2, SUM(G1253:H1253), "No"), "")</f>
        <v>No</v>
      </c>
      <c r="N1253" s="31" t="str">
        <f aca="false">Table1[[#This Row],[Club]]&amp;":"&amp;Table1[[#Headers],[Male]]</f>
        <v>:Male</v>
      </c>
    </row>
    <row r="1254" customFormat="false" ht="15" hidden="false" customHeight="false" outlineLevel="0" collapsed="false">
      <c r="A1254" s="22" t="n">
        <v>1253</v>
      </c>
      <c r="B1254" s="22" t="str">
        <f aca="false">IFERROR(VLOOKUP($A$1&amp;":"&amp;A1254,'Finish order'!C:K,6,FALSE()),"")</f>
        <v/>
      </c>
      <c r="C1254" s="22" t="str">
        <f aca="false">IFERROR(VLOOKUP(A$1&amp;":"&amp;A1254,'Finish order'!$C:$K,9,FALSE()),"")</f>
        <v/>
      </c>
      <c r="D1254" s="22" t="str">
        <f aca="false">IFERROR(VLOOKUP(A$1&amp;":"&amp;A1254,'Finish order'!$C:$K,7,FALSE()),"")</f>
        <v/>
      </c>
      <c r="E1254" s="30" t="str">
        <f aca="false">IFERROR(VLOOKUP($A$1&amp;":"&amp;A1254,'Finish order'!C:K,5,FALSE()),"")</f>
        <v/>
      </c>
      <c r="F1254" s="22" t="str">
        <f aca="false">IFERROR(VLOOKUP($A$1&amp;":"&amp;A1254,'Finish order'!C:K,4,FALSE()),"")</f>
        <v/>
      </c>
      <c r="G1254" s="22" t="str">
        <f aca="false" t="array" ref="G1254:G1254">IFERROR(SMALL(IF($D$2:$D2163=D1254,$A$2:$A$911*1.001),1),"")</f>
        <v/>
      </c>
      <c r="H1254" s="22" t="str">
        <f aca="false" t="array" ref="H1254:H1254">IFERROR(SMALL(IF($D$2:$D2163=D1254,$A$2:$A$911*1.0001),2),"")</f>
        <v/>
      </c>
      <c r="I1254" s="22" t="str">
        <f aca="false" t="array" ref="I1254:I1254">IFERROR(SMALL(IF($D$2:$D2163=D1254,$A$2:$A$911*1.00001),3),"")</f>
        <v/>
      </c>
      <c r="J1254" s="22" t="str">
        <f aca="false" t="array" ref="J1254:J1254">IFERROR(SMALL(IF($D$2:$D2163=D1254,$A$2:$A$911*1.000001),4),"")</f>
        <v/>
      </c>
      <c r="K1254" s="31" t="str">
        <f aca="false">IF(A1254&lt;&gt;"", IF(COUNT(G1254:J1254)=4, SUM(G1254:J1254), "No"), "")</f>
        <v>No</v>
      </c>
      <c r="L1254" s="31" t="str">
        <f aca="false">IF(A1254&lt;&gt;"", IF(COUNT(G1254:I1254)=3, SUM(G1254:I1254), "No"), "")</f>
        <v>No</v>
      </c>
      <c r="M1254" s="31" t="str">
        <f aca="false">IF(A1254&lt;&gt;"", IF(COUNT(G1254:H1254)=2, SUM(G1254:H1254), "No"), "")</f>
        <v>No</v>
      </c>
      <c r="N1254" s="31" t="str">
        <f aca="false">Table1[[#This Row],[Club]]&amp;":"&amp;Table1[[#Headers],[Male]]</f>
        <v>:Male</v>
      </c>
    </row>
    <row r="1255" customFormat="false" ht="15" hidden="false" customHeight="false" outlineLevel="0" collapsed="false">
      <c r="A1255" s="22" t="n">
        <v>1254</v>
      </c>
      <c r="B1255" s="22" t="str">
        <f aca="false">IFERROR(VLOOKUP($A$1&amp;":"&amp;A1255,'Finish order'!C:K,6,FALSE()),"")</f>
        <v/>
      </c>
      <c r="C1255" s="22" t="str">
        <f aca="false">IFERROR(VLOOKUP(A$1&amp;":"&amp;A1255,'Finish order'!$C:$K,9,FALSE()),"")</f>
        <v/>
      </c>
      <c r="D1255" s="22" t="str">
        <f aca="false">IFERROR(VLOOKUP(A$1&amp;":"&amp;A1255,'Finish order'!$C:$K,7,FALSE()),"")</f>
        <v/>
      </c>
      <c r="E1255" s="30" t="str">
        <f aca="false">IFERROR(VLOOKUP($A$1&amp;":"&amp;A1255,'Finish order'!C:K,5,FALSE()),"")</f>
        <v/>
      </c>
      <c r="F1255" s="22" t="str">
        <f aca="false">IFERROR(VLOOKUP($A$1&amp;":"&amp;A1255,'Finish order'!C:K,4,FALSE()),"")</f>
        <v/>
      </c>
      <c r="G1255" s="22" t="str">
        <f aca="false" t="array" ref="G1255:G1255">IFERROR(SMALL(IF($D$2:$D2164=D1255,$A$2:$A$911*1.001),1),"")</f>
        <v/>
      </c>
      <c r="H1255" s="22" t="str">
        <f aca="false" t="array" ref="H1255:H1255">IFERROR(SMALL(IF($D$2:$D2164=D1255,$A$2:$A$911*1.0001),2),"")</f>
        <v/>
      </c>
      <c r="I1255" s="22" t="str">
        <f aca="false" t="array" ref="I1255:I1255">IFERROR(SMALL(IF($D$2:$D2164=D1255,$A$2:$A$911*1.00001),3),"")</f>
        <v/>
      </c>
      <c r="J1255" s="22" t="str">
        <f aca="false" t="array" ref="J1255:J1255">IFERROR(SMALL(IF($D$2:$D2164=D1255,$A$2:$A$911*1.000001),4),"")</f>
        <v/>
      </c>
      <c r="K1255" s="31" t="str">
        <f aca="false">IF(A1255&lt;&gt;"", IF(COUNT(G1255:J1255)=4, SUM(G1255:J1255), "No"), "")</f>
        <v>No</v>
      </c>
      <c r="L1255" s="31" t="str">
        <f aca="false">IF(A1255&lt;&gt;"", IF(COUNT(G1255:I1255)=3, SUM(G1255:I1255), "No"), "")</f>
        <v>No</v>
      </c>
      <c r="M1255" s="31" t="str">
        <f aca="false">IF(A1255&lt;&gt;"", IF(COUNT(G1255:H1255)=2, SUM(G1255:H1255), "No"), "")</f>
        <v>No</v>
      </c>
      <c r="N1255" s="31" t="str">
        <f aca="false">Table1[[#This Row],[Club]]&amp;":"&amp;Table1[[#Headers],[Male]]</f>
        <v>:Male</v>
      </c>
    </row>
    <row r="1256" customFormat="false" ht="15" hidden="false" customHeight="false" outlineLevel="0" collapsed="false">
      <c r="A1256" s="22" t="n">
        <v>1255</v>
      </c>
      <c r="B1256" s="22" t="str">
        <f aca="false">IFERROR(VLOOKUP($A$1&amp;":"&amp;A1256,'Finish order'!C:K,6,FALSE()),"")</f>
        <v/>
      </c>
      <c r="C1256" s="22" t="str">
        <f aca="false">IFERROR(VLOOKUP(A$1&amp;":"&amp;A1256,'Finish order'!$C:$K,9,FALSE()),"")</f>
        <v/>
      </c>
      <c r="D1256" s="22" t="str">
        <f aca="false">IFERROR(VLOOKUP(A$1&amp;":"&amp;A1256,'Finish order'!$C:$K,7,FALSE()),"")</f>
        <v/>
      </c>
      <c r="E1256" s="30" t="str">
        <f aca="false">IFERROR(VLOOKUP($A$1&amp;":"&amp;A1256,'Finish order'!C:K,5,FALSE()),"")</f>
        <v/>
      </c>
      <c r="F1256" s="22" t="str">
        <f aca="false">IFERROR(VLOOKUP($A$1&amp;":"&amp;A1256,'Finish order'!C:K,4,FALSE()),"")</f>
        <v/>
      </c>
      <c r="G1256" s="22" t="str">
        <f aca="false" t="array" ref="G1256:G1256">IFERROR(SMALL(IF($D$2:$D2165=D1256,$A$2:$A$911*1.001),1),"")</f>
        <v/>
      </c>
      <c r="H1256" s="22" t="str">
        <f aca="false" t="array" ref="H1256:H1256">IFERROR(SMALL(IF($D$2:$D2165=D1256,$A$2:$A$911*1.0001),2),"")</f>
        <v/>
      </c>
      <c r="I1256" s="22" t="str">
        <f aca="false" t="array" ref="I1256:I1256">IFERROR(SMALL(IF($D$2:$D2165=D1256,$A$2:$A$911*1.00001),3),"")</f>
        <v/>
      </c>
      <c r="J1256" s="22" t="str">
        <f aca="false" t="array" ref="J1256:J1256">IFERROR(SMALL(IF($D$2:$D2165=D1256,$A$2:$A$911*1.000001),4),"")</f>
        <v/>
      </c>
      <c r="K1256" s="31" t="str">
        <f aca="false">IF(A1256&lt;&gt;"", IF(COUNT(G1256:J1256)=4, SUM(G1256:J1256), "No"), "")</f>
        <v>No</v>
      </c>
      <c r="L1256" s="31" t="str">
        <f aca="false">IF(A1256&lt;&gt;"", IF(COUNT(G1256:I1256)=3, SUM(G1256:I1256), "No"), "")</f>
        <v>No</v>
      </c>
      <c r="M1256" s="31" t="str">
        <f aca="false">IF(A1256&lt;&gt;"", IF(COUNT(G1256:H1256)=2, SUM(G1256:H1256), "No"), "")</f>
        <v>No</v>
      </c>
      <c r="N1256" s="31" t="str">
        <f aca="false">Table1[[#This Row],[Club]]&amp;":"&amp;Table1[[#Headers],[Male]]</f>
        <v>:Male</v>
      </c>
    </row>
    <row r="1257" customFormat="false" ht="15" hidden="false" customHeight="false" outlineLevel="0" collapsed="false">
      <c r="A1257" s="22" t="n">
        <v>1256</v>
      </c>
      <c r="B1257" s="22" t="str">
        <f aca="false">IFERROR(VLOOKUP($A$1&amp;":"&amp;A1257,'Finish order'!C:K,6,FALSE()),"")</f>
        <v/>
      </c>
      <c r="C1257" s="22" t="str">
        <f aca="false">IFERROR(VLOOKUP(A$1&amp;":"&amp;A1257,'Finish order'!$C:$K,9,FALSE()),"")</f>
        <v/>
      </c>
      <c r="D1257" s="22" t="str">
        <f aca="false">IFERROR(VLOOKUP(A$1&amp;":"&amp;A1257,'Finish order'!$C:$K,7,FALSE()),"")</f>
        <v/>
      </c>
      <c r="E1257" s="30" t="str">
        <f aca="false">IFERROR(VLOOKUP($A$1&amp;":"&amp;A1257,'Finish order'!C:K,5,FALSE()),"")</f>
        <v/>
      </c>
      <c r="F1257" s="22" t="str">
        <f aca="false">IFERROR(VLOOKUP($A$1&amp;":"&amp;A1257,'Finish order'!C:K,4,FALSE()),"")</f>
        <v/>
      </c>
      <c r="G1257" s="22" t="str">
        <f aca="false" t="array" ref="G1257:G1257">IFERROR(SMALL(IF($D$2:$D2166=D1257,$A$2:$A$911*1.001),1),"")</f>
        <v/>
      </c>
      <c r="H1257" s="22" t="str">
        <f aca="false" t="array" ref="H1257:H1257">IFERROR(SMALL(IF($D$2:$D2166=D1257,$A$2:$A$911*1.0001),2),"")</f>
        <v/>
      </c>
      <c r="I1257" s="22" t="str">
        <f aca="false" t="array" ref="I1257:I1257">IFERROR(SMALL(IF($D$2:$D2166=D1257,$A$2:$A$911*1.00001),3),"")</f>
        <v/>
      </c>
      <c r="J1257" s="22" t="str">
        <f aca="false" t="array" ref="J1257:J1257">IFERROR(SMALL(IF($D$2:$D2166=D1257,$A$2:$A$911*1.000001),4),"")</f>
        <v/>
      </c>
      <c r="K1257" s="31" t="str">
        <f aca="false">IF(A1257&lt;&gt;"", IF(COUNT(G1257:J1257)=4, SUM(G1257:J1257), "No"), "")</f>
        <v>No</v>
      </c>
      <c r="L1257" s="31" t="str">
        <f aca="false">IF(A1257&lt;&gt;"", IF(COUNT(G1257:I1257)=3, SUM(G1257:I1257), "No"), "")</f>
        <v>No</v>
      </c>
      <c r="M1257" s="31" t="str">
        <f aca="false">IF(A1257&lt;&gt;"", IF(COUNT(G1257:H1257)=2, SUM(G1257:H1257), "No"), "")</f>
        <v>No</v>
      </c>
      <c r="N1257" s="31" t="str">
        <f aca="false">Table1[[#This Row],[Club]]&amp;":"&amp;Table1[[#Headers],[Male]]</f>
        <v>:Male</v>
      </c>
    </row>
    <row r="1258" customFormat="false" ht="15" hidden="false" customHeight="false" outlineLevel="0" collapsed="false">
      <c r="A1258" s="22" t="n">
        <v>1257</v>
      </c>
      <c r="B1258" s="22" t="str">
        <f aca="false">IFERROR(VLOOKUP($A$1&amp;":"&amp;A1258,'Finish order'!C:K,6,FALSE()),"")</f>
        <v/>
      </c>
      <c r="C1258" s="22" t="str">
        <f aca="false">IFERROR(VLOOKUP(A$1&amp;":"&amp;A1258,'Finish order'!$C:$K,9,FALSE()),"")</f>
        <v/>
      </c>
      <c r="D1258" s="22" t="str">
        <f aca="false">IFERROR(VLOOKUP(A$1&amp;":"&amp;A1258,'Finish order'!$C:$K,7,FALSE()),"")</f>
        <v/>
      </c>
      <c r="E1258" s="30" t="str">
        <f aca="false">IFERROR(VLOOKUP($A$1&amp;":"&amp;A1258,'Finish order'!C:K,5,FALSE()),"")</f>
        <v/>
      </c>
      <c r="F1258" s="22" t="str">
        <f aca="false">IFERROR(VLOOKUP($A$1&amp;":"&amp;A1258,'Finish order'!C:K,4,FALSE()),"")</f>
        <v/>
      </c>
      <c r="G1258" s="22" t="str">
        <f aca="false" t="array" ref="G1258:G1258">IFERROR(SMALL(IF($D$2:$D2167=D1258,$A$2:$A$911*1.001),1),"")</f>
        <v/>
      </c>
      <c r="H1258" s="22" t="str">
        <f aca="false" t="array" ref="H1258:H1258">IFERROR(SMALL(IF($D$2:$D2167=D1258,$A$2:$A$911*1.0001),2),"")</f>
        <v/>
      </c>
      <c r="I1258" s="22" t="str">
        <f aca="false" t="array" ref="I1258:I1258">IFERROR(SMALL(IF($D$2:$D2167=D1258,$A$2:$A$911*1.00001),3),"")</f>
        <v/>
      </c>
      <c r="J1258" s="22" t="str">
        <f aca="false" t="array" ref="J1258:J1258">IFERROR(SMALL(IF($D$2:$D2167=D1258,$A$2:$A$911*1.000001),4),"")</f>
        <v/>
      </c>
      <c r="K1258" s="31" t="str">
        <f aca="false">IF(A1258&lt;&gt;"", IF(COUNT(G1258:J1258)=4, SUM(G1258:J1258), "No"), "")</f>
        <v>No</v>
      </c>
      <c r="L1258" s="31" t="str">
        <f aca="false">IF(A1258&lt;&gt;"", IF(COUNT(G1258:I1258)=3, SUM(G1258:I1258), "No"), "")</f>
        <v>No</v>
      </c>
      <c r="M1258" s="31" t="str">
        <f aca="false">IF(A1258&lt;&gt;"", IF(COUNT(G1258:H1258)=2, SUM(G1258:H1258), "No"), "")</f>
        <v>No</v>
      </c>
      <c r="N1258" s="31" t="str">
        <f aca="false">Table1[[#This Row],[Club]]&amp;":"&amp;Table1[[#Headers],[Male]]</f>
        <v>:Male</v>
      </c>
    </row>
    <row r="1259" customFormat="false" ht="15" hidden="false" customHeight="false" outlineLevel="0" collapsed="false">
      <c r="A1259" s="22" t="n">
        <v>1258</v>
      </c>
      <c r="B1259" s="22" t="str">
        <f aca="false">IFERROR(VLOOKUP($A$1&amp;":"&amp;A1259,'Finish order'!C:K,6,FALSE()),"")</f>
        <v/>
      </c>
      <c r="C1259" s="22" t="str">
        <f aca="false">IFERROR(VLOOKUP(A$1&amp;":"&amp;A1259,'Finish order'!$C:$K,9,FALSE()),"")</f>
        <v/>
      </c>
      <c r="D1259" s="22" t="str">
        <f aca="false">IFERROR(VLOOKUP(A$1&amp;":"&amp;A1259,'Finish order'!$C:$K,7,FALSE()),"")</f>
        <v/>
      </c>
      <c r="E1259" s="30" t="str">
        <f aca="false">IFERROR(VLOOKUP($A$1&amp;":"&amp;A1259,'Finish order'!C:K,5,FALSE()),"")</f>
        <v/>
      </c>
      <c r="F1259" s="22" t="str">
        <f aca="false">IFERROR(VLOOKUP($A$1&amp;":"&amp;A1259,'Finish order'!C:K,4,FALSE()),"")</f>
        <v/>
      </c>
      <c r="G1259" s="22" t="str">
        <f aca="false" t="array" ref="G1259:G1259">IFERROR(SMALL(IF($D$2:$D2168=D1259,$A$2:$A$911*1.001),1),"")</f>
        <v/>
      </c>
      <c r="H1259" s="22" t="str">
        <f aca="false" t="array" ref="H1259:H1259">IFERROR(SMALL(IF($D$2:$D2168=D1259,$A$2:$A$911*1.0001),2),"")</f>
        <v/>
      </c>
      <c r="I1259" s="22" t="str">
        <f aca="false" t="array" ref="I1259:I1259">IFERROR(SMALL(IF($D$2:$D2168=D1259,$A$2:$A$911*1.00001),3),"")</f>
        <v/>
      </c>
      <c r="J1259" s="22" t="str">
        <f aca="false" t="array" ref="J1259:J1259">IFERROR(SMALL(IF($D$2:$D2168=D1259,$A$2:$A$911*1.000001),4),"")</f>
        <v/>
      </c>
      <c r="K1259" s="31" t="str">
        <f aca="false">IF(A1259&lt;&gt;"", IF(COUNT(G1259:J1259)=4, SUM(G1259:J1259), "No"), "")</f>
        <v>No</v>
      </c>
      <c r="L1259" s="31" t="str">
        <f aca="false">IF(A1259&lt;&gt;"", IF(COUNT(G1259:I1259)=3, SUM(G1259:I1259), "No"), "")</f>
        <v>No</v>
      </c>
      <c r="M1259" s="31" t="str">
        <f aca="false">IF(A1259&lt;&gt;"", IF(COUNT(G1259:H1259)=2, SUM(G1259:H1259), "No"), "")</f>
        <v>No</v>
      </c>
      <c r="N1259" s="31" t="str">
        <f aca="false">Table1[[#This Row],[Club]]&amp;":"&amp;Table1[[#Headers],[Male]]</f>
        <v>:Male</v>
      </c>
    </row>
    <row r="1260" customFormat="false" ht="15" hidden="false" customHeight="false" outlineLevel="0" collapsed="false">
      <c r="A1260" s="22" t="n">
        <v>1259</v>
      </c>
      <c r="B1260" s="22" t="str">
        <f aca="false">IFERROR(VLOOKUP($A$1&amp;":"&amp;A1260,'Finish order'!C:K,6,FALSE()),"")</f>
        <v/>
      </c>
      <c r="C1260" s="22" t="str">
        <f aca="false">IFERROR(VLOOKUP(A$1&amp;":"&amp;A1260,'Finish order'!$C:$K,9,FALSE()),"")</f>
        <v/>
      </c>
      <c r="D1260" s="22" t="str">
        <f aca="false">IFERROR(VLOOKUP(A$1&amp;":"&amp;A1260,'Finish order'!$C:$K,7,FALSE()),"")</f>
        <v/>
      </c>
      <c r="E1260" s="30" t="str">
        <f aca="false">IFERROR(VLOOKUP($A$1&amp;":"&amp;A1260,'Finish order'!C:K,5,FALSE()),"")</f>
        <v/>
      </c>
      <c r="F1260" s="22" t="str">
        <f aca="false">IFERROR(VLOOKUP($A$1&amp;":"&amp;A1260,'Finish order'!C:K,4,FALSE()),"")</f>
        <v/>
      </c>
      <c r="G1260" s="22" t="str">
        <f aca="false" t="array" ref="G1260:G1260">IFERROR(SMALL(IF($D$2:$D2169=D1260,$A$2:$A$911*1.001),1),"")</f>
        <v/>
      </c>
      <c r="H1260" s="22" t="str">
        <f aca="false" t="array" ref="H1260:H1260">IFERROR(SMALL(IF($D$2:$D2169=D1260,$A$2:$A$911*1.0001),2),"")</f>
        <v/>
      </c>
      <c r="I1260" s="22" t="str">
        <f aca="false" t="array" ref="I1260:I1260">IFERROR(SMALL(IF($D$2:$D2169=D1260,$A$2:$A$911*1.00001),3),"")</f>
        <v/>
      </c>
      <c r="J1260" s="22" t="str">
        <f aca="false" t="array" ref="J1260:J1260">IFERROR(SMALL(IF($D$2:$D2169=D1260,$A$2:$A$911*1.000001),4),"")</f>
        <v/>
      </c>
      <c r="K1260" s="31" t="str">
        <f aca="false">IF(A1260&lt;&gt;"", IF(COUNT(G1260:J1260)=4, SUM(G1260:J1260), "No"), "")</f>
        <v>No</v>
      </c>
      <c r="L1260" s="31" t="str">
        <f aca="false">IF(A1260&lt;&gt;"", IF(COUNT(G1260:I1260)=3, SUM(G1260:I1260), "No"), "")</f>
        <v>No</v>
      </c>
      <c r="M1260" s="31" t="str">
        <f aca="false">IF(A1260&lt;&gt;"", IF(COUNT(G1260:H1260)=2, SUM(G1260:H1260), "No"), "")</f>
        <v>No</v>
      </c>
      <c r="N1260" s="31" t="str">
        <f aca="false">Table1[[#This Row],[Club]]&amp;":"&amp;Table1[[#Headers],[Male]]</f>
        <v>:Male</v>
      </c>
    </row>
    <row r="1261" customFormat="false" ht="15" hidden="false" customHeight="false" outlineLevel="0" collapsed="false">
      <c r="A1261" s="22" t="n">
        <v>1260</v>
      </c>
      <c r="B1261" s="22" t="str">
        <f aca="false">IFERROR(VLOOKUP($A$1&amp;":"&amp;A1261,'Finish order'!C:K,6,FALSE()),"")</f>
        <v/>
      </c>
      <c r="C1261" s="22" t="str">
        <f aca="false">IFERROR(VLOOKUP(A$1&amp;":"&amp;A1261,'Finish order'!$C:$K,9,FALSE()),"")</f>
        <v/>
      </c>
      <c r="D1261" s="22" t="str">
        <f aca="false">IFERROR(VLOOKUP(A$1&amp;":"&amp;A1261,'Finish order'!$C:$K,7,FALSE()),"")</f>
        <v/>
      </c>
      <c r="E1261" s="30" t="str">
        <f aca="false">IFERROR(VLOOKUP($A$1&amp;":"&amp;A1261,'Finish order'!C:K,5,FALSE()),"")</f>
        <v/>
      </c>
      <c r="F1261" s="22" t="str">
        <f aca="false">IFERROR(VLOOKUP($A$1&amp;":"&amp;A1261,'Finish order'!C:K,4,FALSE()),"")</f>
        <v/>
      </c>
      <c r="G1261" s="22" t="str">
        <f aca="false" t="array" ref="G1261:G1261">IFERROR(SMALL(IF($D$2:$D2170=D1261,$A$2:$A$911*1.001),1),"")</f>
        <v/>
      </c>
      <c r="H1261" s="22" t="str">
        <f aca="false" t="array" ref="H1261:H1261">IFERROR(SMALL(IF($D$2:$D2170=D1261,$A$2:$A$911*1.0001),2),"")</f>
        <v/>
      </c>
      <c r="I1261" s="22" t="str">
        <f aca="false" t="array" ref="I1261:I1261">IFERROR(SMALL(IF($D$2:$D2170=D1261,$A$2:$A$911*1.00001),3),"")</f>
        <v/>
      </c>
      <c r="J1261" s="22" t="str">
        <f aca="false" t="array" ref="J1261:J1261">IFERROR(SMALL(IF($D$2:$D2170=D1261,$A$2:$A$911*1.000001),4),"")</f>
        <v/>
      </c>
      <c r="K1261" s="31" t="str">
        <f aca="false">IF(A1261&lt;&gt;"", IF(COUNT(G1261:J1261)=4, SUM(G1261:J1261), "No"), "")</f>
        <v>No</v>
      </c>
      <c r="L1261" s="31" t="str">
        <f aca="false">IF(A1261&lt;&gt;"", IF(COUNT(G1261:I1261)=3, SUM(G1261:I1261), "No"), "")</f>
        <v>No</v>
      </c>
      <c r="M1261" s="31" t="str">
        <f aca="false">IF(A1261&lt;&gt;"", IF(COUNT(G1261:H1261)=2, SUM(G1261:H1261), "No"), "")</f>
        <v>No</v>
      </c>
      <c r="N1261" s="31" t="str">
        <f aca="false">Table1[[#This Row],[Club]]&amp;":"&amp;Table1[[#Headers],[Male]]</f>
        <v>:Male</v>
      </c>
    </row>
    <row r="1262" customFormat="false" ht="15" hidden="false" customHeight="false" outlineLevel="0" collapsed="false">
      <c r="A1262" s="22" t="n">
        <v>1261</v>
      </c>
      <c r="B1262" s="22" t="str">
        <f aca="false">IFERROR(VLOOKUP($A$1&amp;":"&amp;A1262,'Finish order'!C:K,6,FALSE()),"")</f>
        <v/>
      </c>
      <c r="C1262" s="22" t="str">
        <f aca="false">IFERROR(VLOOKUP(A$1&amp;":"&amp;A1262,'Finish order'!$C:$K,9,FALSE()),"")</f>
        <v/>
      </c>
      <c r="D1262" s="22" t="str">
        <f aca="false">IFERROR(VLOOKUP(A$1&amp;":"&amp;A1262,'Finish order'!$C:$K,7,FALSE()),"")</f>
        <v/>
      </c>
      <c r="E1262" s="30" t="str">
        <f aca="false">IFERROR(VLOOKUP($A$1&amp;":"&amp;A1262,'Finish order'!C:K,5,FALSE()),"")</f>
        <v/>
      </c>
      <c r="F1262" s="22" t="str">
        <f aca="false">IFERROR(VLOOKUP($A$1&amp;":"&amp;A1262,'Finish order'!C:K,4,FALSE()),"")</f>
        <v/>
      </c>
      <c r="G1262" s="22" t="str">
        <f aca="false" t="array" ref="G1262:G1262">IFERROR(SMALL(IF($D$2:$D2171=D1262,$A$2:$A$911*1.001),1),"")</f>
        <v/>
      </c>
      <c r="H1262" s="22" t="str">
        <f aca="false" t="array" ref="H1262:H1262">IFERROR(SMALL(IF($D$2:$D2171=D1262,$A$2:$A$911*1.0001),2),"")</f>
        <v/>
      </c>
      <c r="I1262" s="22" t="str">
        <f aca="false" t="array" ref="I1262:I1262">IFERROR(SMALL(IF($D$2:$D2171=D1262,$A$2:$A$911*1.00001),3),"")</f>
        <v/>
      </c>
      <c r="J1262" s="22" t="str">
        <f aca="false" t="array" ref="J1262:J1262">IFERROR(SMALL(IF($D$2:$D2171=D1262,$A$2:$A$911*1.000001),4),"")</f>
        <v/>
      </c>
      <c r="K1262" s="31" t="str">
        <f aca="false">IF(A1262&lt;&gt;"", IF(COUNT(G1262:J1262)=4, SUM(G1262:J1262), "No"), "")</f>
        <v>No</v>
      </c>
      <c r="L1262" s="31" t="str">
        <f aca="false">IF(A1262&lt;&gt;"", IF(COUNT(G1262:I1262)=3, SUM(G1262:I1262), "No"), "")</f>
        <v>No</v>
      </c>
      <c r="M1262" s="31" t="str">
        <f aca="false">IF(A1262&lt;&gt;"", IF(COUNT(G1262:H1262)=2, SUM(G1262:H1262), "No"), "")</f>
        <v>No</v>
      </c>
      <c r="N1262" s="31" t="str">
        <f aca="false">Table1[[#This Row],[Club]]&amp;":"&amp;Table1[[#Headers],[Male]]</f>
        <v>:Male</v>
      </c>
    </row>
    <row r="1263" customFormat="false" ht="15" hidden="false" customHeight="false" outlineLevel="0" collapsed="false">
      <c r="A1263" s="22" t="n">
        <v>1262</v>
      </c>
      <c r="B1263" s="22" t="str">
        <f aca="false">IFERROR(VLOOKUP($A$1&amp;":"&amp;A1263,'Finish order'!C:K,6,FALSE()),"")</f>
        <v/>
      </c>
      <c r="C1263" s="22" t="str">
        <f aca="false">IFERROR(VLOOKUP(A$1&amp;":"&amp;A1263,'Finish order'!$C:$K,9,FALSE()),"")</f>
        <v/>
      </c>
      <c r="D1263" s="22" t="str">
        <f aca="false">IFERROR(VLOOKUP(A$1&amp;":"&amp;A1263,'Finish order'!$C:$K,7,FALSE()),"")</f>
        <v/>
      </c>
      <c r="E1263" s="30" t="str">
        <f aca="false">IFERROR(VLOOKUP($A$1&amp;":"&amp;A1263,'Finish order'!C:K,5,FALSE()),"")</f>
        <v/>
      </c>
      <c r="F1263" s="22" t="str">
        <f aca="false">IFERROR(VLOOKUP($A$1&amp;":"&amp;A1263,'Finish order'!C:K,4,FALSE()),"")</f>
        <v/>
      </c>
      <c r="G1263" s="22" t="str">
        <f aca="false" t="array" ref="G1263:G1263">IFERROR(SMALL(IF($D$2:$D2172=D1263,$A$2:$A$911*1.001),1),"")</f>
        <v/>
      </c>
      <c r="H1263" s="22" t="str">
        <f aca="false" t="array" ref="H1263:H1263">IFERROR(SMALL(IF($D$2:$D2172=D1263,$A$2:$A$911*1.0001),2),"")</f>
        <v/>
      </c>
      <c r="I1263" s="22" t="str">
        <f aca="false" t="array" ref="I1263:I1263">IFERROR(SMALL(IF($D$2:$D2172=D1263,$A$2:$A$911*1.00001),3),"")</f>
        <v/>
      </c>
      <c r="J1263" s="22" t="str">
        <f aca="false" t="array" ref="J1263:J1263">IFERROR(SMALL(IF($D$2:$D2172=D1263,$A$2:$A$911*1.000001),4),"")</f>
        <v/>
      </c>
      <c r="K1263" s="31" t="str">
        <f aca="false">IF(A1263&lt;&gt;"", IF(COUNT(G1263:J1263)=4, SUM(G1263:J1263), "No"), "")</f>
        <v>No</v>
      </c>
      <c r="L1263" s="31" t="str">
        <f aca="false">IF(A1263&lt;&gt;"", IF(COUNT(G1263:I1263)=3, SUM(G1263:I1263), "No"), "")</f>
        <v>No</v>
      </c>
      <c r="M1263" s="31" t="str">
        <f aca="false">IF(A1263&lt;&gt;"", IF(COUNT(G1263:H1263)=2, SUM(G1263:H1263), "No"), "")</f>
        <v>No</v>
      </c>
      <c r="N1263" s="31" t="str">
        <f aca="false">Table1[[#This Row],[Club]]&amp;":"&amp;Table1[[#Headers],[Male]]</f>
        <v>:Male</v>
      </c>
    </row>
    <row r="1264" customFormat="false" ht="15" hidden="false" customHeight="false" outlineLevel="0" collapsed="false">
      <c r="A1264" s="22" t="n">
        <v>1263</v>
      </c>
      <c r="B1264" s="22" t="str">
        <f aca="false">IFERROR(VLOOKUP($A$1&amp;":"&amp;A1264,'Finish order'!C:K,6,FALSE()),"")</f>
        <v/>
      </c>
      <c r="C1264" s="22" t="str">
        <f aca="false">IFERROR(VLOOKUP(A$1&amp;":"&amp;A1264,'Finish order'!$C:$K,9,FALSE()),"")</f>
        <v/>
      </c>
      <c r="D1264" s="22" t="str">
        <f aca="false">IFERROR(VLOOKUP(A$1&amp;":"&amp;A1264,'Finish order'!$C:$K,7,FALSE()),"")</f>
        <v/>
      </c>
      <c r="E1264" s="30" t="str">
        <f aca="false">IFERROR(VLOOKUP($A$1&amp;":"&amp;A1264,'Finish order'!C:K,5,FALSE()),"")</f>
        <v/>
      </c>
      <c r="F1264" s="22" t="str">
        <f aca="false">IFERROR(VLOOKUP($A$1&amp;":"&amp;A1264,'Finish order'!C:K,4,FALSE()),"")</f>
        <v/>
      </c>
      <c r="G1264" s="22" t="str">
        <f aca="false" t="array" ref="G1264:G1264">IFERROR(SMALL(IF($D$2:$D2173=D1264,$A$2:$A$911*1.001),1),"")</f>
        <v/>
      </c>
      <c r="H1264" s="22" t="str">
        <f aca="false" t="array" ref="H1264:H1264">IFERROR(SMALL(IF($D$2:$D2173=D1264,$A$2:$A$911*1.0001),2),"")</f>
        <v/>
      </c>
      <c r="I1264" s="22" t="str">
        <f aca="false" t="array" ref="I1264:I1264">IFERROR(SMALL(IF($D$2:$D2173=D1264,$A$2:$A$911*1.00001),3),"")</f>
        <v/>
      </c>
      <c r="J1264" s="22" t="str">
        <f aca="false" t="array" ref="J1264:J1264">IFERROR(SMALL(IF($D$2:$D2173=D1264,$A$2:$A$911*1.000001),4),"")</f>
        <v/>
      </c>
      <c r="K1264" s="31" t="str">
        <f aca="false">IF(A1264&lt;&gt;"", IF(COUNT(G1264:J1264)=4, SUM(G1264:J1264), "No"), "")</f>
        <v>No</v>
      </c>
      <c r="L1264" s="31" t="str">
        <f aca="false">IF(A1264&lt;&gt;"", IF(COUNT(G1264:I1264)=3, SUM(G1264:I1264), "No"), "")</f>
        <v>No</v>
      </c>
      <c r="M1264" s="31" t="str">
        <f aca="false">IF(A1264&lt;&gt;"", IF(COUNT(G1264:H1264)=2, SUM(G1264:H1264), "No"), "")</f>
        <v>No</v>
      </c>
      <c r="N1264" s="31" t="str">
        <f aca="false">Table1[[#This Row],[Club]]&amp;":"&amp;Table1[[#Headers],[Male]]</f>
        <v>:Male</v>
      </c>
    </row>
    <row r="1265" customFormat="false" ht="15" hidden="false" customHeight="false" outlineLevel="0" collapsed="false">
      <c r="A1265" s="22" t="n">
        <v>1264</v>
      </c>
      <c r="B1265" s="22" t="str">
        <f aca="false">IFERROR(VLOOKUP($A$1&amp;":"&amp;A1265,'Finish order'!C:K,6,FALSE()),"")</f>
        <v/>
      </c>
      <c r="C1265" s="22" t="str">
        <f aca="false">IFERROR(VLOOKUP(A$1&amp;":"&amp;A1265,'Finish order'!$C:$K,9,FALSE()),"")</f>
        <v/>
      </c>
      <c r="D1265" s="22" t="str">
        <f aca="false">IFERROR(VLOOKUP(A$1&amp;":"&amp;A1265,'Finish order'!$C:$K,7,FALSE()),"")</f>
        <v/>
      </c>
      <c r="E1265" s="30" t="str">
        <f aca="false">IFERROR(VLOOKUP($A$1&amp;":"&amp;A1265,'Finish order'!C:K,5,FALSE()),"")</f>
        <v/>
      </c>
      <c r="F1265" s="22" t="str">
        <f aca="false">IFERROR(VLOOKUP($A$1&amp;":"&amp;A1265,'Finish order'!C:K,4,FALSE()),"")</f>
        <v/>
      </c>
      <c r="G1265" s="22" t="str">
        <f aca="false" t="array" ref="G1265:G1265">IFERROR(SMALL(IF($D$2:$D2174=D1265,$A$2:$A$911*1.001),1),"")</f>
        <v/>
      </c>
      <c r="H1265" s="22" t="str">
        <f aca="false" t="array" ref="H1265:H1265">IFERROR(SMALL(IF($D$2:$D2174=D1265,$A$2:$A$911*1.0001),2),"")</f>
        <v/>
      </c>
      <c r="I1265" s="22" t="str">
        <f aca="false" t="array" ref="I1265:I1265">IFERROR(SMALL(IF($D$2:$D2174=D1265,$A$2:$A$911*1.00001),3),"")</f>
        <v/>
      </c>
      <c r="J1265" s="22" t="str">
        <f aca="false" t="array" ref="J1265:J1265">IFERROR(SMALL(IF($D$2:$D2174=D1265,$A$2:$A$911*1.000001),4),"")</f>
        <v/>
      </c>
      <c r="K1265" s="31" t="str">
        <f aca="false">IF(A1265&lt;&gt;"", IF(COUNT(G1265:J1265)=4, SUM(G1265:J1265), "No"), "")</f>
        <v>No</v>
      </c>
      <c r="L1265" s="31" t="str">
        <f aca="false">IF(A1265&lt;&gt;"", IF(COUNT(G1265:I1265)=3, SUM(G1265:I1265), "No"), "")</f>
        <v>No</v>
      </c>
      <c r="M1265" s="31" t="str">
        <f aca="false">IF(A1265&lt;&gt;"", IF(COUNT(G1265:H1265)=2, SUM(G1265:H1265), "No"), "")</f>
        <v>No</v>
      </c>
      <c r="N1265" s="31" t="str">
        <f aca="false">Table1[[#This Row],[Club]]&amp;":"&amp;Table1[[#Headers],[Male]]</f>
        <v>:Male</v>
      </c>
    </row>
    <row r="1266" customFormat="false" ht="15" hidden="false" customHeight="false" outlineLevel="0" collapsed="false">
      <c r="A1266" s="22" t="n">
        <v>1265</v>
      </c>
      <c r="B1266" s="22" t="str">
        <f aca="false">IFERROR(VLOOKUP($A$1&amp;":"&amp;A1266,'Finish order'!C:K,6,FALSE()),"")</f>
        <v/>
      </c>
      <c r="C1266" s="22" t="str">
        <f aca="false">IFERROR(VLOOKUP(A$1&amp;":"&amp;A1266,'Finish order'!$C:$K,9,FALSE()),"")</f>
        <v/>
      </c>
      <c r="D1266" s="22" t="str">
        <f aca="false">IFERROR(VLOOKUP(A$1&amp;":"&amp;A1266,'Finish order'!$C:$K,7,FALSE()),"")</f>
        <v/>
      </c>
      <c r="E1266" s="30" t="str">
        <f aca="false">IFERROR(VLOOKUP($A$1&amp;":"&amp;A1266,'Finish order'!C:K,5,FALSE()),"")</f>
        <v/>
      </c>
      <c r="F1266" s="22" t="str">
        <f aca="false">IFERROR(VLOOKUP($A$1&amp;":"&amp;A1266,'Finish order'!C:K,4,FALSE()),"")</f>
        <v/>
      </c>
      <c r="G1266" s="22" t="str">
        <f aca="false" t="array" ref="G1266:G1266">IFERROR(SMALL(IF($D$2:$D2175=D1266,$A$2:$A$911*1.001),1),"")</f>
        <v/>
      </c>
      <c r="H1266" s="22" t="str">
        <f aca="false" t="array" ref="H1266:H1266">IFERROR(SMALL(IF($D$2:$D2175=D1266,$A$2:$A$911*1.0001),2),"")</f>
        <v/>
      </c>
      <c r="I1266" s="22" t="str">
        <f aca="false" t="array" ref="I1266:I1266">IFERROR(SMALL(IF($D$2:$D2175=D1266,$A$2:$A$911*1.00001),3),"")</f>
        <v/>
      </c>
      <c r="J1266" s="22" t="str">
        <f aca="false" t="array" ref="J1266:J1266">IFERROR(SMALL(IF($D$2:$D2175=D1266,$A$2:$A$911*1.000001),4),"")</f>
        <v/>
      </c>
      <c r="K1266" s="31" t="str">
        <f aca="false">IF(A1266&lt;&gt;"", IF(COUNT(G1266:J1266)=4, SUM(G1266:J1266), "No"), "")</f>
        <v>No</v>
      </c>
      <c r="L1266" s="31" t="str">
        <f aca="false">IF(A1266&lt;&gt;"", IF(COUNT(G1266:I1266)=3, SUM(G1266:I1266), "No"), "")</f>
        <v>No</v>
      </c>
      <c r="M1266" s="31" t="str">
        <f aca="false">IF(A1266&lt;&gt;"", IF(COUNT(G1266:H1266)=2, SUM(G1266:H1266), "No"), "")</f>
        <v>No</v>
      </c>
      <c r="N1266" s="31" t="str">
        <f aca="false">Table1[[#This Row],[Club]]&amp;":"&amp;Table1[[#Headers],[Male]]</f>
        <v>:Male</v>
      </c>
    </row>
    <row r="1267" customFormat="false" ht="15" hidden="false" customHeight="false" outlineLevel="0" collapsed="false">
      <c r="A1267" s="22" t="n">
        <v>1266</v>
      </c>
      <c r="B1267" s="22" t="str">
        <f aca="false">IFERROR(VLOOKUP($A$1&amp;":"&amp;A1267,'Finish order'!C:K,6,FALSE()),"")</f>
        <v/>
      </c>
      <c r="C1267" s="22" t="str">
        <f aca="false">IFERROR(VLOOKUP(A$1&amp;":"&amp;A1267,'Finish order'!$C:$K,9,FALSE()),"")</f>
        <v/>
      </c>
      <c r="D1267" s="22" t="str">
        <f aca="false">IFERROR(VLOOKUP(A$1&amp;":"&amp;A1267,'Finish order'!$C:$K,7,FALSE()),"")</f>
        <v/>
      </c>
      <c r="E1267" s="30" t="str">
        <f aca="false">IFERROR(VLOOKUP($A$1&amp;":"&amp;A1267,'Finish order'!C:K,5,FALSE()),"")</f>
        <v/>
      </c>
      <c r="F1267" s="22" t="str">
        <f aca="false">IFERROR(VLOOKUP($A$1&amp;":"&amp;A1267,'Finish order'!C:K,4,FALSE()),"")</f>
        <v/>
      </c>
      <c r="G1267" s="22" t="str">
        <f aca="false" t="array" ref="G1267:G1267">IFERROR(SMALL(IF($D$2:$D2176=D1267,$A$2:$A$911*1.001),1),"")</f>
        <v/>
      </c>
      <c r="H1267" s="22" t="str">
        <f aca="false" t="array" ref="H1267:H1267">IFERROR(SMALL(IF($D$2:$D2176=D1267,$A$2:$A$911*1.0001),2),"")</f>
        <v/>
      </c>
      <c r="I1267" s="22" t="str">
        <f aca="false" t="array" ref="I1267:I1267">IFERROR(SMALL(IF($D$2:$D2176=D1267,$A$2:$A$911*1.00001),3),"")</f>
        <v/>
      </c>
      <c r="J1267" s="22" t="str">
        <f aca="false" t="array" ref="J1267:J1267">IFERROR(SMALL(IF($D$2:$D2176=D1267,$A$2:$A$911*1.000001),4),"")</f>
        <v/>
      </c>
      <c r="K1267" s="31" t="str">
        <f aca="false">IF(A1267&lt;&gt;"", IF(COUNT(G1267:J1267)=4, SUM(G1267:J1267), "No"), "")</f>
        <v>No</v>
      </c>
      <c r="L1267" s="31" t="str">
        <f aca="false">IF(A1267&lt;&gt;"", IF(COUNT(G1267:I1267)=3, SUM(G1267:I1267), "No"), "")</f>
        <v>No</v>
      </c>
      <c r="M1267" s="31" t="str">
        <f aca="false">IF(A1267&lt;&gt;"", IF(COUNT(G1267:H1267)=2, SUM(G1267:H1267), "No"), "")</f>
        <v>No</v>
      </c>
      <c r="N1267" s="31" t="str">
        <f aca="false">Table1[[#This Row],[Club]]&amp;":"&amp;Table1[[#Headers],[Male]]</f>
        <v>:Male</v>
      </c>
    </row>
    <row r="1268" customFormat="false" ht="15" hidden="false" customHeight="false" outlineLevel="0" collapsed="false">
      <c r="A1268" s="22" t="n">
        <v>1267</v>
      </c>
      <c r="B1268" s="22" t="str">
        <f aca="false">IFERROR(VLOOKUP($A$1&amp;":"&amp;A1268,'Finish order'!C:K,6,FALSE()),"")</f>
        <v/>
      </c>
      <c r="C1268" s="22" t="str">
        <f aca="false">IFERROR(VLOOKUP(A$1&amp;":"&amp;A1268,'Finish order'!$C:$K,9,FALSE()),"")</f>
        <v/>
      </c>
      <c r="D1268" s="22" t="str">
        <f aca="false">IFERROR(VLOOKUP(A$1&amp;":"&amp;A1268,'Finish order'!$C:$K,7,FALSE()),"")</f>
        <v/>
      </c>
      <c r="E1268" s="30" t="str">
        <f aca="false">IFERROR(VLOOKUP($A$1&amp;":"&amp;A1268,'Finish order'!C:K,5,FALSE()),"")</f>
        <v/>
      </c>
      <c r="F1268" s="22" t="str">
        <f aca="false">IFERROR(VLOOKUP($A$1&amp;":"&amp;A1268,'Finish order'!C:K,4,FALSE()),"")</f>
        <v/>
      </c>
      <c r="G1268" s="22" t="str">
        <f aca="false" t="array" ref="G1268:G1268">IFERROR(SMALL(IF($D$2:$D2177=D1268,$A$2:$A$911*1.001),1),"")</f>
        <v/>
      </c>
      <c r="H1268" s="22" t="str">
        <f aca="false" t="array" ref="H1268:H1268">IFERROR(SMALL(IF($D$2:$D2177=D1268,$A$2:$A$911*1.0001),2),"")</f>
        <v/>
      </c>
      <c r="I1268" s="22" t="str">
        <f aca="false" t="array" ref="I1268:I1268">IFERROR(SMALL(IF($D$2:$D2177=D1268,$A$2:$A$911*1.00001),3),"")</f>
        <v/>
      </c>
      <c r="J1268" s="22" t="str">
        <f aca="false" t="array" ref="J1268:J1268">IFERROR(SMALL(IF($D$2:$D2177=D1268,$A$2:$A$911*1.000001),4),"")</f>
        <v/>
      </c>
      <c r="K1268" s="31" t="str">
        <f aca="false">IF(A1268&lt;&gt;"", IF(COUNT(G1268:J1268)=4, SUM(G1268:J1268), "No"), "")</f>
        <v>No</v>
      </c>
      <c r="L1268" s="31" t="str">
        <f aca="false">IF(A1268&lt;&gt;"", IF(COUNT(G1268:I1268)=3, SUM(G1268:I1268), "No"), "")</f>
        <v>No</v>
      </c>
      <c r="M1268" s="31" t="str">
        <f aca="false">IF(A1268&lt;&gt;"", IF(COUNT(G1268:H1268)=2, SUM(G1268:H1268), "No"), "")</f>
        <v>No</v>
      </c>
      <c r="N1268" s="31" t="str">
        <f aca="false">Table1[[#This Row],[Club]]&amp;":"&amp;Table1[[#Headers],[Male]]</f>
        <v>:Male</v>
      </c>
    </row>
    <row r="1269" customFormat="false" ht="15" hidden="false" customHeight="false" outlineLevel="0" collapsed="false">
      <c r="A1269" s="22" t="n">
        <v>1268</v>
      </c>
      <c r="B1269" s="22" t="str">
        <f aca="false">IFERROR(VLOOKUP($A$1&amp;":"&amp;A1269,'Finish order'!C:K,6,FALSE()),"")</f>
        <v/>
      </c>
      <c r="C1269" s="22" t="str">
        <f aca="false">IFERROR(VLOOKUP(A$1&amp;":"&amp;A1269,'Finish order'!$C:$K,9,FALSE()),"")</f>
        <v/>
      </c>
      <c r="D1269" s="22" t="str">
        <f aca="false">IFERROR(VLOOKUP(A$1&amp;":"&amp;A1269,'Finish order'!$C:$K,7,FALSE()),"")</f>
        <v/>
      </c>
      <c r="E1269" s="30" t="str">
        <f aca="false">IFERROR(VLOOKUP($A$1&amp;":"&amp;A1269,'Finish order'!C:K,5,FALSE()),"")</f>
        <v/>
      </c>
      <c r="F1269" s="22" t="str">
        <f aca="false">IFERROR(VLOOKUP($A$1&amp;":"&amp;A1269,'Finish order'!C:K,4,FALSE()),"")</f>
        <v/>
      </c>
      <c r="G1269" s="22" t="str">
        <f aca="false" t="array" ref="G1269:G1269">IFERROR(SMALL(IF($D$2:$D2178=D1269,$A$2:$A$911*1.001),1),"")</f>
        <v/>
      </c>
      <c r="H1269" s="22" t="str">
        <f aca="false" t="array" ref="H1269:H1269">IFERROR(SMALL(IF($D$2:$D2178=D1269,$A$2:$A$911*1.0001),2),"")</f>
        <v/>
      </c>
      <c r="I1269" s="22" t="str">
        <f aca="false" t="array" ref="I1269:I1269">IFERROR(SMALL(IF($D$2:$D2178=D1269,$A$2:$A$911*1.00001),3),"")</f>
        <v/>
      </c>
      <c r="J1269" s="22" t="str">
        <f aca="false" t="array" ref="J1269:J1269">IFERROR(SMALL(IF($D$2:$D2178=D1269,$A$2:$A$911*1.000001),4),"")</f>
        <v/>
      </c>
      <c r="K1269" s="31" t="str">
        <f aca="false">IF(A1269&lt;&gt;"", IF(COUNT(G1269:J1269)=4, SUM(G1269:J1269), "No"), "")</f>
        <v>No</v>
      </c>
      <c r="L1269" s="31" t="str">
        <f aca="false">IF(A1269&lt;&gt;"", IF(COUNT(G1269:I1269)=3, SUM(G1269:I1269), "No"), "")</f>
        <v>No</v>
      </c>
      <c r="M1269" s="31" t="str">
        <f aca="false">IF(A1269&lt;&gt;"", IF(COUNT(G1269:H1269)=2, SUM(G1269:H1269), "No"), "")</f>
        <v>No</v>
      </c>
      <c r="N1269" s="31" t="str">
        <f aca="false">Table1[[#This Row],[Club]]&amp;":"&amp;Table1[[#Headers],[Male]]</f>
        <v>:Male</v>
      </c>
    </row>
    <row r="1270" customFormat="false" ht="15" hidden="false" customHeight="false" outlineLevel="0" collapsed="false">
      <c r="A1270" s="22" t="n">
        <v>1269</v>
      </c>
      <c r="B1270" s="22" t="str">
        <f aca="false">IFERROR(VLOOKUP($A$1&amp;":"&amp;A1270,'Finish order'!C:K,6,FALSE()),"")</f>
        <v/>
      </c>
      <c r="C1270" s="22" t="str">
        <f aca="false">IFERROR(VLOOKUP(A$1&amp;":"&amp;A1270,'Finish order'!$C:$K,9,FALSE()),"")</f>
        <v/>
      </c>
      <c r="D1270" s="22" t="str">
        <f aca="false">IFERROR(VLOOKUP(A$1&amp;":"&amp;A1270,'Finish order'!$C:$K,7,FALSE()),"")</f>
        <v/>
      </c>
      <c r="E1270" s="30" t="str">
        <f aca="false">IFERROR(VLOOKUP($A$1&amp;":"&amp;A1270,'Finish order'!C:K,5,FALSE()),"")</f>
        <v/>
      </c>
      <c r="F1270" s="22" t="str">
        <f aca="false">IFERROR(VLOOKUP($A$1&amp;":"&amp;A1270,'Finish order'!C:K,4,FALSE()),"")</f>
        <v/>
      </c>
      <c r="G1270" s="22" t="str">
        <f aca="false" t="array" ref="G1270:G1270">IFERROR(SMALL(IF($D$2:$D2179=D1270,$A$2:$A$911*1.001),1),"")</f>
        <v/>
      </c>
      <c r="H1270" s="22" t="str">
        <f aca="false" t="array" ref="H1270:H1270">IFERROR(SMALL(IF($D$2:$D2179=D1270,$A$2:$A$911*1.0001),2),"")</f>
        <v/>
      </c>
      <c r="I1270" s="22" t="str">
        <f aca="false" t="array" ref="I1270:I1270">IFERROR(SMALL(IF($D$2:$D2179=D1270,$A$2:$A$911*1.00001),3),"")</f>
        <v/>
      </c>
      <c r="J1270" s="22" t="str">
        <f aca="false" t="array" ref="J1270:J1270">IFERROR(SMALL(IF($D$2:$D2179=D1270,$A$2:$A$911*1.000001),4),"")</f>
        <v/>
      </c>
      <c r="K1270" s="31" t="str">
        <f aca="false">IF(A1270&lt;&gt;"", IF(COUNT(G1270:J1270)=4, SUM(G1270:J1270), "No"), "")</f>
        <v>No</v>
      </c>
      <c r="L1270" s="31" t="str">
        <f aca="false">IF(A1270&lt;&gt;"", IF(COUNT(G1270:I1270)=3, SUM(G1270:I1270), "No"), "")</f>
        <v>No</v>
      </c>
      <c r="M1270" s="31" t="str">
        <f aca="false">IF(A1270&lt;&gt;"", IF(COUNT(G1270:H1270)=2, SUM(G1270:H1270), "No"), "")</f>
        <v>No</v>
      </c>
      <c r="N1270" s="31" t="str">
        <f aca="false">Table1[[#This Row],[Club]]&amp;":"&amp;Table1[[#Headers],[Male]]</f>
        <v>:Male</v>
      </c>
    </row>
    <row r="1271" customFormat="false" ht="15" hidden="false" customHeight="false" outlineLevel="0" collapsed="false">
      <c r="A1271" s="22" t="n">
        <v>1270</v>
      </c>
      <c r="B1271" s="22" t="str">
        <f aca="false">IFERROR(VLOOKUP($A$1&amp;":"&amp;A1271,'Finish order'!C:K,6,FALSE()),"")</f>
        <v/>
      </c>
      <c r="C1271" s="22" t="str">
        <f aca="false">IFERROR(VLOOKUP(A$1&amp;":"&amp;A1271,'Finish order'!$C:$K,9,FALSE()),"")</f>
        <v/>
      </c>
      <c r="D1271" s="22" t="str">
        <f aca="false">IFERROR(VLOOKUP(A$1&amp;":"&amp;A1271,'Finish order'!$C:$K,7,FALSE()),"")</f>
        <v/>
      </c>
      <c r="E1271" s="30" t="str">
        <f aca="false">IFERROR(VLOOKUP($A$1&amp;":"&amp;A1271,'Finish order'!C:K,5,FALSE()),"")</f>
        <v/>
      </c>
      <c r="F1271" s="22" t="str">
        <f aca="false">IFERROR(VLOOKUP($A$1&amp;":"&amp;A1271,'Finish order'!C:K,4,FALSE()),"")</f>
        <v/>
      </c>
      <c r="G1271" s="22" t="str">
        <f aca="false" t="array" ref="G1271:G1271">IFERROR(SMALL(IF($D$2:$D2180=D1271,$A$2:$A$911*1.001),1),"")</f>
        <v/>
      </c>
      <c r="H1271" s="22" t="str">
        <f aca="false" t="array" ref="H1271:H1271">IFERROR(SMALL(IF($D$2:$D2180=D1271,$A$2:$A$911*1.0001),2),"")</f>
        <v/>
      </c>
      <c r="I1271" s="22" t="str">
        <f aca="false" t="array" ref="I1271:I1271">IFERROR(SMALL(IF($D$2:$D2180=D1271,$A$2:$A$911*1.00001),3),"")</f>
        <v/>
      </c>
      <c r="J1271" s="22" t="str">
        <f aca="false" t="array" ref="J1271:J1271">IFERROR(SMALL(IF($D$2:$D2180=D1271,$A$2:$A$911*1.000001),4),"")</f>
        <v/>
      </c>
      <c r="K1271" s="31" t="str">
        <f aca="false">IF(A1271&lt;&gt;"", IF(COUNT(G1271:J1271)=4, SUM(G1271:J1271), "No"), "")</f>
        <v>No</v>
      </c>
      <c r="L1271" s="31" t="str">
        <f aca="false">IF(A1271&lt;&gt;"", IF(COUNT(G1271:I1271)=3, SUM(G1271:I1271), "No"), "")</f>
        <v>No</v>
      </c>
      <c r="M1271" s="31" t="str">
        <f aca="false">IF(A1271&lt;&gt;"", IF(COUNT(G1271:H1271)=2, SUM(G1271:H1271), "No"), "")</f>
        <v>No</v>
      </c>
      <c r="N1271" s="31" t="str">
        <f aca="false">Table1[[#This Row],[Club]]&amp;":"&amp;Table1[[#Headers],[Male]]</f>
        <v>:Male</v>
      </c>
    </row>
    <row r="1272" customFormat="false" ht="15" hidden="false" customHeight="false" outlineLevel="0" collapsed="false">
      <c r="A1272" s="22" t="n">
        <v>1271</v>
      </c>
      <c r="B1272" s="22" t="str">
        <f aca="false">IFERROR(VLOOKUP($A$1&amp;":"&amp;A1272,'Finish order'!C:K,6,FALSE()),"")</f>
        <v/>
      </c>
      <c r="C1272" s="22" t="str">
        <f aca="false">IFERROR(VLOOKUP(A$1&amp;":"&amp;A1272,'Finish order'!$C:$K,9,FALSE()),"")</f>
        <v/>
      </c>
      <c r="D1272" s="22" t="str">
        <f aca="false">IFERROR(VLOOKUP(A$1&amp;":"&amp;A1272,'Finish order'!$C:$K,7,FALSE()),"")</f>
        <v/>
      </c>
      <c r="E1272" s="30" t="str">
        <f aca="false">IFERROR(VLOOKUP($A$1&amp;":"&amp;A1272,'Finish order'!C:K,5,FALSE()),"")</f>
        <v/>
      </c>
      <c r="F1272" s="22" t="str">
        <f aca="false">IFERROR(VLOOKUP($A$1&amp;":"&amp;A1272,'Finish order'!C:K,4,FALSE()),"")</f>
        <v/>
      </c>
      <c r="G1272" s="22" t="str">
        <f aca="false" t="array" ref="G1272:G1272">IFERROR(SMALL(IF($D$2:$D2181=D1272,$A$2:$A$911*1.001),1),"")</f>
        <v/>
      </c>
      <c r="H1272" s="22" t="str">
        <f aca="false" t="array" ref="H1272:H1272">IFERROR(SMALL(IF($D$2:$D2181=D1272,$A$2:$A$911*1.0001),2),"")</f>
        <v/>
      </c>
      <c r="I1272" s="22" t="str">
        <f aca="false" t="array" ref="I1272:I1272">IFERROR(SMALL(IF($D$2:$D2181=D1272,$A$2:$A$911*1.00001),3),"")</f>
        <v/>
      </c>
      <c r="J1272" s="22" t="str">
        <f aca="false" t="array" ref="J1272:J1272">IFERROR(SMALL(IF($D$2:$D2181=D1272,$A$2:$A$911*1.000001),4),"")</f>
        <v/>
      </c>
      <c r="K1272" s="31" t="str">
        <f aca="false">IF(A1272&lt;&gt;"", IF(COUNT(G1272:J1272)=4, SUM(G1272:J1272), "No"), "")</f>
        <v>No</v>
      </c>
      <c r="L1272" s="31" t="str">
        <f aca="false">IF(A1272&lt;&gt;"", IF(COUNT(G1272:I1272)=3, SUM(G1272:I1272), "No"), "")</f>
        <v>No</v>
      </c>
      <c r="M1272" s="31" t="str">
        <f aca="false">IF(A1272&lt;&gt;"", IF(COUNT(G1272:H1272)=2, SUM(G1272:H1272), "No"), "")</f>
        <v>No</v>
      </c>
      <c r="N1272" s="31" t="str">
        <f aca="false">Table1[[#This Row],[Club]]&amp;":"&amp;Table1[[#Headers],[Male]]</f>
        <v>:Male</v>
      </c>
    </row>
    <row r="1273" customFormat="false" ht="15" hidden="false" customHeight="false" outlineLevel="0" collapsed="false">
      <c r="A1273" s="22" t="n">
        <v>1272</v>
      </c>
      <c r="B1273" s="22" t="str">
        <f aca="false">IFERROR(VLOOKUP($A$1&amp;":"&amp;A1273,'Finish order'!C:K,6,FALSE()),"")</f>
        <v/>
      </c>
      <c r="C1273" s="22" t="str">
        <f aca="false">IFERROR(VLOOKUP(A$1&amp;":"&amp;A1273,'Finish order'!$C:$K,9,FALSE()),"")</f>
        <v/>
      </c>
      <c r="D1273" s="22" t="str">
        <f aca="false">IFERROR(VLOOKUP(A$1&amp;":"&amp;A1273,'Finish order'!$C:$K,7,FALSE()),"")</f>
        <v/>
      </c>
      <c r="E1273" s="30" t="str">
        <f aca="false">IFERROR(VLOOKUP($A$1&amp;":"&amp;A1273,'Finish order'!C:K,5,FALSE()),"")</f>
        <v/>
      </c>
      <c r="F1273" s="22" t="str">
        <f aca="false">IFERROR(VLOOKUP($A$1&amp;":"&amp;A1273,'Finish order'!C:K,4,FALSE()),"")</f>
        <v/>
      </c>
      <c r="G1273" s="22" t="str">
        <f aca="false" t="array" ref="G1273:G1273">IFERROR(SMALL(IF($D$2:$D2182=D1273,$A$2:$A$911*1.001),1),"")</f>
        <v/>
      </c>
      <c r="H1273" s="22" t="str">
        <f aca="false" t="array" ref="H1273:H1273">IFERROR(SMALL(IF($D$2:$D2182=D1273,$A$2:$A$911*1.0001),2),"")</f>
        <v/>
      </c>
      <c r="I1273" s="22" t="str">
        <f aca="false" t="array" ref="I1273:I1273">IFERROR(SMALL(IF($D$2:$D2182=D1273,$A$2:$A$911*1.00001),3),"")</f>
        <v/>
      </c>
      <c r="J1273" s="22" t="str">
        <f aca="false" t="array" ref="J1273:J1273">IFERROR(SMALL(IF($D$2:$D2182=D1273,$A$2:$A$911*1.000001),4),"")</f>
        <v/>
      </c>
      <c r="K1273" s="31" t="str">
        <f aca="false">IF(A1273&lt;&gt;"", IF(COUNT(G1273:J1273)=4, SUM(G1273:J1273), "No"), "")</f>
        <v>No</v>
      </c>
      <c r="L1273" s="31" t="str">
        <f aca="false">IF(A1273&lt;&gt;"", IF(COUNT(G1273:I1273)=3, SUM(G1273:I1273), "No"), "")</f>
        <v>No</v>
      </c>
      <c r="M1273" s="31" t="str">
        <f aca="false">IF(A1273&lt;&gt;"", IF(COUNT(G1273:H1273)=2, SUM(G1273:H1273), "No"), "")</f>
        <v>No</v>
      </c>
      <c r="N1273" s="31" t="str">
        <f aca="false">Table1[[#This Row],[Club]]&amp;":"&amp;Table1[[#Headers],[Male]]</f>
        <v>:Male</v>
      </c>
    </row>
    <row r="1274" customFormat="false" ht="15" hidden="false" customHeight="false" outlineLevel="0" collapsed="false">
      <c r="A1274" s="22" t="n">
        <v>1273</v>
      </c>
      <c r="B1274" s="22" t="str">
        <f aca="false">IFERROR(VLOOKUP($A$1&amp;":"&amp;A1274,'Finish order'!C:K,6,FALSE()),"")</f>
        <v/>
      </c>
      <c r="C1274" s="22" t="str">
        <f aca="false">IFERROR(VLOOKUP(A$1&amp;":"&amp;A1274,'Finish order'!$C:$K,9,FALSE()),"")</f>
        <v/>
      </c>
      <c r="D1274" s="22" t="str">
        <f aca="false">IFERROR(VLOOKUP(A$1&amp;":"&amp;A1274,'Finish order'!$C:$K,7,FALSE()),"")</f>
        <v/>
      </c>
      <c r="E1274" s="30" t="str">
        <f aca="false">IFERROR(VLOOKUP($A$1&amp;":"&amp;A1274,'Finish order'!C:K,5,FALSE()),"")</f>
        <v/>
      </c>
      <c r="F1274" s="22" t="str">
        <f aca="false">IFERROR(VLOOKUP($A$1&amp;":"&amp;A1274,'Finish order'!C:K,4,FALSE()),"")</f>
        <v/>
      </c>
      <c r="G1274" s="22" t="str">
        <f aca="false" t="array" ref="G1274:G1274">IFERROR(SMALL(IF($D$2:$D2183=D1274,$A$2:$A$911*1.001),1),"")</f>
        <v/>
      </c>
      <c r="H1274" s="22" t="str">
        <f aca="false" t="array" ref="H1274:H1274">IFERROR(SMALL(IF($D$2:$D2183=D1274,$A$2:$A$911*1.0001),2),"")</f>
        <v/>
      </c>
      <c r="I1274" s="22" t="str">
        <f aca="false" t="array" ref="I1274:I1274">IFERROR(SMALL(IF($D$2:$D2183=D1274,$A$2:$A$911*1.00001),3),"")</f>
        <v/>
      </c>
      <c r="J1274" s="22" t="str">
        <f aca="false" t="array" ref="J1274:J1274">IFERROR(SMALL(IF($D$2:$D2183=D1274,$A$2:$A$911*1.000001),4),"")</f>
        <v/>
      </c>
      <c r="K1274" s="31" t="str">
        <f aca="false">IF(A1274&lt;&gt;"", IF(COUNT(G1274:J1274)=4, SUM(G1274:J1274), "No"), "")</f>
        <v>No</v>
      </c>
      <c r="L1274" s="31" t="str">
        <f aca="false">IF(A1274&lt;&gt;"", IF(COUNT(G1274:I1274)=3, SUM(G1274:I1274), "No"), "")</f>
        <v>No</v>
      </c>
      <c r="M1274" s="31" t="str">
        <f aca="false">IF(A1274&lt;&gt;"", IF(COUNT(G1274:H1274)=2, SUM(G1274:H1274), "No"), "")</f>
        <v>No</v>
      </c>
      <c r="N1274" s="31" t="str">
        <f aca="false">Table1[[#This Row],[Club]]&amp;":"&amp;Table1[[#Headers],[Male]]</f>
        <v>:Male</v>
      </c>
    </row>
    <row r="1275" customFormat="false" ht="15" hidden="false" customHeight="false" outlineLevel="0" collapsed="false">
      <c r="A1275" s="22" t="n">
        <v>1274</v>
      </c>
      <c r="B1275" s="22" t="str">
        <f aca="false">IFERROR(VLOOKUP($A$1&amp;":"&amp;A1275,'Finish order'!C:K,6,FALSE()),"")</f>
        <v/>
      </c>
      <c r="C1275" s="22" t="str">
        <f aca="false">IFERROR(VLOOKUP(A$1&amp;":"&amp;A1275,'Finish order'!$C:$K,9,FALSE()),"")</f>
        <v/>
      </c>
      <c r="D1275" s="22" t="str">
        <f aca="false">IFERROR(VLOOKUP(A$1&amp;":"&amp;A1275,'Finish order'!$C:$K,7,FALSE()),"")</f>
        <v/>
      </c>
      <c r="E1275" s="30" t="str">
        <f aca="false">IFERROR(VLOOKUP($A$1&amp;":"&amp;A1275,'Finish order'!C:K,5,FALSE()),"")</f>
        <v/>
      </c>
      <c r="F1275" s="22" t="str">
        <f aca="false">IFERROR(VLOOKUP($A$1&amp;":"&amp;A1275,'Finish order'!C:K,4,FALSE()),"")</f>
        <v/>
      </c>
      <c r="G1275" s="22" t="str">
        <f aca="false" t="array" ref="G1275:G1275">IFERROR(SMALL(IF($D$2:$D2184=D1275,$A$2:$A$911*1.001),1),"")</f>
        <v/>
      </c>
      <c r="H1275" s="22" t="str">
        <f aca="false" t="array" ref="H1275:H1275">IFERROR(SMALL(IF($D$2:$D2184=D1275,$A$2:$A$911*1.0001),2),"")</f>
        <v/>
      </c>
      <c r="I1275" s="22" t="str">
        <f aca="false" t="array" ref="I1275:I1275">IFERROR(SMALL(IF($D$2:$D2184=D1275,$A$2:$A$911*1.00001),3),"")</f>
        <v/>
      </c>
      <c r="J1275" s="22" t="str">
        <f aca="false" t="array" ref="J1275:J1275">IFERROR(SMALL(IF($D$2:$D2184=D1275,$A$2:$A$911*1.000001),4),"")</f>
        <v/>
      </c>
      <c r="K1275" s="31" t="str">
        <f aca="false">IF(A1275&lt;&gt;"", IF(COUNT(G1275:J1275)=4, SUM(G1275:J1275), "No"), "")</f>
        <v>No</v>
      </c>
      <c r="L1275" s="31" t="str">
        <f aca="false">IF(A1275&lt;&gt;"", IF(COUNT(G1275:I1275)=3, SUM(G1275:I1275), "No"), "")</f>
        <v>No</v>
      </c>
      <c r="M1275" s="31" t="str">
        <f aca="false">IF(A1275&lt;&gt;"", IF(COUNT(G1275:H1275)=2, SUM(G1275:H1275), "No"), "")</f>
        <v>No</v>
      </c>
      <c r="N1275" s="31" t="str">
        <f aca="false">Table1[[#This Row],[Club]]&amp;":"&amp;Table1[[#Headers],[Male]]</f>
        <v>:Male</v>
      </c>
    </row>
    <row r="1276" customFormat="false" ht="15" hidden="false" customHeight="false" outlineLevel="0" collapsed="false">
      <c r="A1276" s="22" t="n">
        <v>1275</v>
      </c>
      <c r="B1276" s="22" t="str">
        <f aca="false">IFERROR(VLOOKUP($A$1&amp;":"&amp;A1276,'Finish order'!C:K,6,FALSE()),"")</f>
        <v/>
      </c>
      <c r="C1276" s="22" t="str">
        <f aca="false">IFERROR(VLOOKUP(A$1&amp;":"&amp;A1276,'Finish order'!$C:$K,9,FALSE()),"")</f>
        <v/>
      </c>
      <c r="D1276" s="22" t="str">
        <f aca="false">IFERROR(VLOOKUP(A$1&amp;":"&amp;A1276,'Finish order'!$C:$K,7,FALSE()),"")</f>
        <v/>
      </c>
      <c r="E1276" s="30" t="str">
        <f aca="false">IFERROR(VLOOKUP($A$1&amp;":"&amp;A1276,'Finish order'!C:K,5,FALSE()),"")</f>
        <v/>
      </c>
      <c r="F1276" s="22" t="str">
        <f aca="false">IFERROR(VLOOKUP($A$1&amp;":"&amp;A1276,'Finish order'!C:K,4,FALSE()),"")</f>
        <v/>
      </c>
      <c r="G1276" s="22" t="str">
        <f aca="false" t="array" ref="G1276:G1276">IFERROR(SMALL(IF($D$2:$D2185=D1276,$A$2:$A$911*1.001),1),"")</f>
        <v/>
      </c>
      <c r="H1276" s="22" t="str">
        <f aca="false" t="array" ref="H1276:H1276">IFERROR(SMALL(IF($D$2:$D2185=D1276,$A$2:$A$911*1.0001),2),"")</f>
        <v/>
      </c>
      <c r="I1276" s="22" t="str">
        <f aca="false" t="array" ref="I1276:I1276">IFERROR(SMALL(IF($D$2:$D2185=D1276,$A$2:$A$911*1.00001),3),"")</f>
        <v/>
      </c>
      <c r="J1276" s="22" t="str">
        <f aca="false" t="array" ref="J1276:J1276">IFERROR(SMALL(IF($D$2:$D2185=D1276,$A$2:$A$911*1.000001),4),"")</f>
        <v/>
      </c>
      <c r="K1276" s="31" t="str">
        <f aca="false">IF(A1276&lt;&gt;"", IF(COUNT(G1276:J1276)=4, SUM(G1276:J1276), "No"), "")</f>
        <v>No</v>
      </c>
      <c r="L1276" s="31" t="str">
        <f aca="false">IF(A1276&lt;&gt;"", IF(COUNT(G1276:I1276)=3, SUM(G1276:I1276), "No"), "")</f>
        <v>No</v>
      </c>
      <c r="M1276" s="31" t="str">
        <f aca="false">IF(A1276&lt;&gt;"", IF(COUNT(G1276:H1276)=2, SUM(G1276:H1276), "No"), "")</f>
        <v>No</v>
      </c>
      <c r="N1276" s="31" t="str">
        <f aca="false">Table1[[#This Row],[Club]]&amp;":"&amp;Table1[[#Headers],[Male]]</f>
        <v>:Male</v>
      </c>
    </row>
    <row r="1277" customFormat="false" ht="15" hidden="false" customHeight="false" outlineLevel="0" collapsed="false">
      <c r="A1277" s="22" t="n">
        <v>1276</v>
      </c>
      <c r="B1277" s="22" t="str">
        <f aca="false">IFERROR(VLOOKUP($A$1&amp;":"&amp;A1277,'Finish order'!C:K,6,FALSE()),"")</f>
        <v/>
      </c>
      <c r="C1277" s="22" t="str">
        <f aca="false">IFERROR(VLOOKUP(A$1&amp;":"&amp;A1277,'Finish order'!$C:$K,9,FALSE()),"")</f>
        <v/>
      </c>
      <c r="D1277" s="22" t="str">
        <f aca="false">IFERROR(VLOOKUP(A$1&amp;":"&amp;A1277,'Finish order'!$C:$K,7,FALSE()),"")</f>
        <v/>
      </c>
      <c r="E1277" s="30" t="str">
        <f aca="false">IFERROR(VLOOKUP($A$1&amp;":"&amp;A1277,'Finish order'!C:K,5,FALSE()),"")</f>
        <v/>
      </c>
      <c r="F1277" s="22" t="str">
        <f aca="false">IFERROR(VLOOKUP($A$1&amp;":"&amp;A1277,'Finish order'!C:K,4,FALSE()),"")</f>
        <v/>
      </c>
      <c r="G1277" s="22" t="str">
        <f aca="false" t="array" ref="G1277:G1277">IFERROR(SMALL(IF($D$2:$D2186=D1277,$A$2:$A$911*1.001),1),"")</f>
        <v/>
      </c>
      <c r="H1277" s="22" t="str">
        <f aca="false" t="array" ref="H1277:H1277">IFERROR(SMALL(IF($D$2:$D2186=D1277,$A$2:$A$911*1.0001),2),"")</f>
        <v/>
      </c>
      <c r="I1277" s="22" t="str">
        <f aca="false" t="array" ref="I1277:I1277">IFERROR(SMALL(IF($D$2:$D2186=D1277,$A$2:$A$911*1.00001),3),"")</f>
        <v/>
      </c>
      <c r="J1277" s="22" t="str">
        <f aca="false" t="array" ref="J1277:J1277">IFERROR(SMALL(IF($D$2:$D2186=D1277,$A$2:$A$911*1.000001),4),"")</f>
        <v/>
      </c>
      <c r="K1277" s="31" t="str">
        <f aca="false">IF(A1277&lt;&gt;"", IF(COUNT(G1277:J1277)=4, SUM(G1277:J1277), "No"), "")</f>
        <v>No</v>
      </c>
      <c r="L1277" s="31" t="str">
        <f aca="false">IF(A1277&lt;&gt;"", IF(COUNT(G1277:I1277)=3, SUM(G1277:I1277), "No"), "")</f>
        <v>No</v>
      </c>
      <c r="M1277" s="31" t="str">
        <f aca="false">IF(A1277&lt;&gt;"", IF(COUNT(G1277:H1277)=2, SUM(G1277:H1277), "No"), "")</f>
        <v>No</v>
      </c>
      <c r="N1277" s="31" t="str">
        <f aca="false">Table1[[#This Row],[Club]]&amp;":"&amp;Table1[[#Headers],[Male]]</f>
        <v>:Male</v>
      </c>
    </row>
    <row r="1278" customFormat="false" ht="15" hidden="false" customHeight="false" outlineLevel="0" collapsed="false">
      <c r="A1278" s="22" t="n">
        <v>1277</v>
      </c>
      <c r="B1278" s="22" t="str">
        <f aca="false">IFERROR(VLOOKUP($A$1&amp;":"&amp;A1278,'Finish order'!C:K,6,FALSE()),"")</f>
        <v/>
      </c>
      <c r="C1278" s="22" t="str">
        <f aca="false">IFERROR(VLOOKUP(A$1&amp;":"&amp;A1278,'Finish order'!$C:$K,9,FALSE()),"")</f>
        <v/>
      </c>
      <c r="D1278" s="22" t="str">
        <f aca="false">IFERROR(VLOOKUP(A$1&amp;":"&amp;A1278,'Finish order'!$C:$K,7,FALSE()),"")</f>
        <v/>
      </c>
      <c r="E1278" s="30" t="str">
        <f aca="false">IFERROR(VLOOKUP($A$1&amp;":"&amp;A1278,'Finish order'!C:K,5,FALSE()),"")</f>
        <v/>
      </c>
      <c r="F1278" s="22" t="str">
        <f aca="false">IFERROR(VLOOKUP($A$1&amp;":"&amp;A1278,'Finish order'!C:K,4,FALSE()),"")</f>
        <v/>
      </c>
      <c r="G1278" s="22" t="str">
        <f aca="false" t="array" ref="G1278:G1278">IFERROR(SMALL(IF($D$2:$D2187=D1278,$A$2:$A$911*1.001),1),"")</f>
        <v/>
      </c>
      <c r="H1278" s="22" t="str">
        <f aca="false" t="array" ref="H1278:H1278">IFERROR(SMALL(IF($D$2:$D2187=D1278,$A$2:$A$911*1.0001),2),"")</f>
        <v/>
      </c>
      <c r="I1278" s="22" t="str">
        <f aca="false" t="array" ref="I1278:I1278">IFERROR(SMALL(IF($D$2:$D2187=D1278,$A$2:$A$911*1.00001),3),"")</f>
        <v/>
      </c>
      <c r="J1278" s="22" t="str">
        <f aca="false" t="array" ref="J1278:J1278">IFERROR(SMALL(IF($D$2:$D2187=D1278,$A$2:$A$911*1.000001),4),"")</f>
        <v/>
      </c>
      <c r="K1278" s="31" t="str">
        <f aca="false">IF(A1278&lt;&gt;"", IF(COUNT(G1278:J1278)=4, SUM(G1278:J1278), "No"), "")</f>
        <v>No</v>
      </c>
      <c r="L1278" s="31" t="str">
        <f aca="false">IF(A1278&lt;&gt;"", IF(COUNT(G1278:I1278)=3, SUM(G1278:I1278), "No"), "")</f>
        <v>No</v>
      </c>
      <c r="M1278" s="31" t="str">
        <f aca="false">IF(A1278&lt;&gt;"", IF(COUNT(G1278:H1278)=2, SUM(G1278:H1278), "No"), "")</f>
        <v>No</v>
      </c>
      <c r="N1278" s="31" t="str">
        <f aca="false">Table1[[#This Row],[Club]]&amp;":"&amp;Table1[[#Headers],[Male]]</f>
        <v>:Male</v>
      </c>
    </row>
    <row r="1279" customFormat="false" ht="15" hidden="false" customHeight="false" outlineLevel="0" collapsed="false">
      <c r="A1279" s="22" t="n">
        <v>1278</v>
      </c>
      <c r="B1279" s="22" t="str">
        <f aca="false">IFERROR(VLOOKUP($A$1&amp;":"&amp;A1279,'Finish order'!C:K,6,FALSE()),"")</f>
        <v/>
      </c>
      <c r="C1279" s="22" t="str">
        <f aca="false">IFERROR(VLOOKUP(A$1&amp;":"&amp;A1279,'Finish order'!$C:$K,9,FALSE()),"")</f>
        <v/>
      </c>
      <c r="D1279" s="22" t="str">
        <f aca="false">IFERROR(VLOOKUP(A$1&amp;":"&amp;A1279,'Finish order'!$C:$K,7,FALSE()),"")</f>
        <v/>
      </c>
      <c r="E1279" s="30" t="str">
        <f aca="false">IFERROR(VLOOKUP($A$1&amp;":"&amp;A1279,'Finish order'!C:K,5,FALSE()),"")</f>
        <v/>
      </c>
      <c r="F1279" s="22" t="str">
        <f aca="false">IFERROR(VLOOKUP($A$1&amp;":"&amp;A1279,'Finish order'!C:K,4,FALSE()),"")</f>
        <v/>
      </c>
      <c r="G1279" s="22" t="str">
        <f aca="false" t="array" ref="G1279:G1279">IFERROR(SMALL(IF($D$2:$D2188=D1279,$A$2:$A$911*1.001),1),"")</f>
        <v/>
      </c>
      <c r="H1279" s="22" t="str">
        <f aca="false" t="array" ref="H1279:H1279">IFERROR(SMALL(IF($D$2:$D2188=D1279,$A$2:$A$911*1.0001),2),"")</f>
        <v/>
      </c>
      <c r="I1279" s="22" t="str">
        <f aca="false" t="array" ref="I1279:I1279">IFERROR(SMALL(IF($D$2:$D2188=D1279,$A$2:$A$911*1.00001),3),"")</f>
        <v/>
      </c>
      <c r="J1279" s="22" t="str">
        <f aca="false" t="array" ref="J1279:J1279">IFERROR(SMALL(IF($D$2:$D2188=D1279,$A$2:$A$911*1.000001),4),"")</f>
        <v/>
      </c>
      <c r="K1279" s="31" t="str">
        <f aca="false">IF(A1279&lt;&gt;"", IF(COUNT(G1279:J1279)=4, SUM(G1279:J1279), "No"), "")</f>
        <v>No</v>
      </c>
      <c r="L1279" s="31" t="str">
        <f aca="false">IF(A1279&lt;&gt;"", IF(COUNT(G1279:I1279)=3, SUM(G1279:I1279), "No"), "")</f>
        <v>No</v>
      </c>
      <c r="M1279" s="31" t="str">
        <f aca="false">IF(A1279&lt;&gt;"", IF(COUNT(G1279:H1279)=2, SUM(G1279:H1279), "No"), "")</f>
        <v>No</v>
      </c>
      <c r="N1279" s="31" t="str">
        <f aca="false">Table1[[#This Row],[Club]]&amp;":"&amp;Table1[[#Headers],[Male]]</f>
        <v>:Male</v>
      </c>
    </row>
    <row r="1280" customFormat="false" ht="15" hidden="false" customHeight="false" outlineLevel="0" collapsed="false">
      <c r="A1280" s="22" t="n">
        <v>1279</v>
      </c>
      <c r="B1280" s="22" t="str">
        <f aca="false">IFERROR(VLOOKUP($A$1&amp;":"&amp;A1280,'Finish order'!C:K,6,FALSE()),"")</f>
        <v/>
      </c>
      <c r="C1280" s="22" t="str">
        <f aca="false">IFERROR(VLOOKUP(A$1&amp;":"&amp;A1280,'Finish order'!$C:$K,9,FALSE()),"")</f>
        <v/>
      </c>
      <c r="D1280" s="22" t="str">
        <f aca="false">IFERROR(VLOOKUP(A$1&amp;":"&amp;A1280,'Finish order'!$C:$K,7,FALSE()),"")</f>
        <v/>
      </c>
      <c r="E1280" s="30" t="str">
        <f aca="false">IFERROR(VLOOKUP($A$1&amp;":"&amp;A1280,'Finish order'!C:K,5,FALSE()),"")</f>
        <v/>
      </c>
      <c r="F1280" s="22" t="str">
        <f aca="false">IFERROR(VLOOKUP($A$1&amp;":"&amp;A1280,'Finish order'!C:K,4,FALSE()),"")</f>
        <v/>
      </c>
      <c r="G1280" s="22" t="str">
        <f aca="false" t="array" ref="G1280:G1280">IFERROR(SMALL(IF($D$2:$D2189=D1280,$A$2:$A$911*1.001),1),"")</f>
        <v/>
      </c>
      <c r="H1280" s="22" t="str">
        <f aca="false" t="array" ref="H1280:H1280">IFERROR(SMALL(IF($D$2:$D2189=D1280,$A$2:$A$911*1.0001),2),"")</f>
        <v/>
      </c>
      <c r="I1280" s="22" t="str">
        <f aca="false" t="array" ref="I1280:I1280">IFERROR(SMALL(IF($D$2:$D2189=D1280,$A$2:$A$911*1.00001),3),"")</f>
        <v/>
      </c>
      <c r="J1280" s="22" t="str">
        <f aca="false" t="array" ref="J1280:J1280">IFERROR(SMALL(IF($D$2:$D2189=D1280,$A$2:$A$911*1.000001),4),"")</f>
        <v/>
      </c>
      <c r="K1280" s="31" t="str">
        <f aca="false">IF(A1280&lt;&gt;"", IF(COUNT(G1280:J1280)=4, SUM(G1280:J1280), "No"), "")</f>
        <v>No</v>
      </c>
      <c r="L1280" s="31" t="str">
        <f aca="false">IF(A1280&lt;&gt;"", IF(COUNT(G1280:I1280)=3, SUM(G1280:I1280), "No"), "")</f>
        <v>No</v>
      </c>
      <c r="M1280" s="31" t="str">
        <f aca="false">IF(A1280&lt;&gt;"", IF(COUNT(G1280:H1280)=2, SUM(G1280:H1280), "No"), "")</f>
        <v>No</v>
      </c>
      <c r="N1280" s="31" t="str">
        <f aca="false">Table1[[#This Row],[Club]]&amp;":"&amp;Table1[[#Headers],[Male]]</f>
        <v>:Male</v>
      </c>
    </row>
    <row r="1281" customFormat="false" ht="15" hidden="false" customHeight="false" outlineLevel="0" collapsed="false">
      <c r="A1281" s="22" t="n">
        <v>1280</v>
      </c>
      <c r="B1281" s="22" t="str">
        <f aca="false">IFERROR(VLOOKUP($A$1&amp;":"&amp;A1281,'Finish order'!C:K,6,FALSE()),"")</f>
        <v/>
      </c>
      <c r="C1281" s="22" t="str">
        <f aca="false">IFERROR(VLOOKUP(A$1&amp;":"&amp;A1281,'Finish order'!$C:$K,9,FALSE()),"")</f>
        <v/>
      </c>
      <c r="D1281" s="22" t="str">
        <f aca="false">IFERROR(VLOOKUP(A$1&amp;":"&amp;A1281,'Finish order'!$C:$K,7,FALSE()),"")</f>
        <v/>
      </c>
      <c r="E1281" s="30" t="str">
        <f aca="false">IFERROR(VLOOKUP($A$1&amp;":"&amp;A1281,'Finish order'!C:K,5,FALSE()),"")</f>
        <v/>
      </c>
      <c r="F1281" s="22" t="str">
        <f aca="false">IFERROR(VLOOKUP($A$1&amp;":"&amp;A1281,'Finish order'!C:K,4,FALSE()),"")</f>
        <v/>
      </c>
      <c r="G1281" s="22" t="str">
        <f aca="false" t="array" ref="G1281:G1281">IFERROR(SMALL(IF($D$2:$D2190=D1281,$A$2:$A$911*1.001),1),"")</f>
        <v/>
      </c>
      <c r="H1281" s="22" t="str">
        <f aca="false" t="array" ref="H1281:H1281">IFERROR(SMALL(IF($D$2:$D2190=D1281,$A$2:$A$911*1.0001),2),"")</f>
        <v/>
      </c>
      <c r="I1281" s="22" t="str">
        <f aca="false" t="array" ref="I1281:I1281">IFERROR(SMALL(IF($D$2:$D2190=D1281,$A$2:$A$911*1.00001),3),"")</f>
        <v/>
      </c>
      <c r="J1281" s="22" t="str">
        <f aca="false" t="array" ref="J1281:J1281">IFERROR(SMALL(IF($D$2:$D2190=D1281,$A$2:$A$911*1.000001),4),"")</f>
        <v/>
      </c>
      <c r="K1281" s="31" t="str">
        <f aca="false">IF(A1281&lt;&gt;"", IF(COUNT(G1281:J1281)=4, SUM(G1281:J1281), "No"), "")</f>
        <v>No</v>
      </c>
      <c r="L1281" s="31" t="str">
        <f aca="false">IF(A1281&lt;&gt;"", IF(COUNT(G1281:I1281)=3, SUM(G1281:I1281), "No"), "")</f>
        <v>No</v>
      </c>
      <c r="M1281" s="31" t="str">
        <f aca="false">IF(A1281&lt;&gt;"", IF(COUNT(G1281:H1281)=2, SUM(G1281:H1281), "No"), "")</f>
        <v>No</v>
      </c>
      <c r="N1281" s="31" t="str">
        <f aca="false">Table1[[#This Row],[Club]]&amp;":"&amp;Table1[[#Headers],[Male]]</f>
        <v>:Male</v>
      </c>
    </row>
    <row r="1282" customFormat="false" ht="15" hidden="false" customHeight="false" outlineLevel="0" collapsed="false">
      <c r="A1282" s="22" t="n">
        <v>1281</v>
      </c>
      <c r="B1282" s="22" t="str">
        <f aca="false">IFERROR(VLOOKUP($A$1&amp;":"&amp;A1282,'Finish order'!C:K,6,FALSE()),"")</f>
        <v/>
      </c>
      <c r="C1282" s="22" t="str">
        <f aca="false">IFERROR(VLOOKUP(A$1&amp;":"&amp;A1282,'Finish order'!$C:$K,9,FALSE()),"")</f>
        <v/>
      </c>
      <c r="D1282" s="22" t="str">
        <f aca="false">IFERROR(VLOOKUP(A$1&amp;":"&amp;A1282,'Finish order'!$C:$K,7,FALSE()),"")</f>
        <v/>
      </c>
      <c r="E1282" s="30" t="str">
        <f aca="false">IFERROR(VLOOKUP($A$1&amp;":"&amp;A1282,'Finish order'!C:K,5,FALSE()),"")</f>
        <v/>
      </c>
      <c r="F1282" s="22" t="str">
        <f aca="false">IFERROR(VLOOKUP($A$1&amp;":"&amp;A1282,'Finish order'!C:K,4,FALSE()),"")</f>
        <v/>
      </c>
      <c r="G1282" s="22" t="str">
        <f aca="false" t="array" ref="G1282:G1282">IFERROR(SMALL(IF($D$2:$D2191=D1282,$A$2:$A$911*1.001),1),"")</f>
        <v/>
      </c>
      <c r="H1282" s="22" t="str">
        <f aca="false" t="array" ref="H1282:H1282">IFERROR(SMALL(IF($D$2:$D2191=D1282,$A$2:$A$911*1.0001),2),"")</f>
        <v/>
      </c>
      <c r="I1282" s="22" t="str">
        <f aca="false" t="array" ref="I1282:I1282">IFERROR(SMALL(IF($D$2:$D2191=D1282,$A$2:$A$911*1.00001),3),"")</f>
        <v/>
      </c>
      <c r="J1282" s="22" t="str">
        <f aca="false" t="array" ref="J1282:J1282">IFERROR(SMALL(IF($D$2:$D2191=D1282,$A$2:$A$911*1.000001),4),"")</f>
        <v/>
      </c>
      <c r="K1282" s="31" t="str">
        <f aca="false">IF(A1282&lt;&gt;"", IF(COUNT(G1282:J1282)=4, SUM(G1282:J1282), "No"), "")</f>
        <v>No</v>
      </c>
      <c r="L1282" s="31" t="str">
        <f aca="false">IF(A1282&lt;&gt;"", IF(COUNT(G1282:I1282)=3, SUM(G1282:I1282), "No"), "")</f>
        <v>No</v>
      </c>
      <c r="M1282" s="31" t="str">
        <f aca="false">IF(A1282&lt;&gt;"", IF(COUNT(G1282:H1282)=2, SUM(G1282:H1282), "No"), "")</f>
        <v>No</v>
      </c>
      <c r="N1282" s="31" t="str">
        <f aca="false">Table1[[#This Row],[Club]]&amp;":"&amp;Table1[[#Headers],[Male]]</f>
        <v>:Male</v>
      </c>
    </row>
    <row r="1283" customFormat="false" ht="15" hidden="false" customHeight="false" outlineLevel="0" collapsed="false">
      <c r="A1283" s="22" t="n">
        <v>1282</v>
      </c>
      <c r="B1283" s="22" t="str">
        <f aca="false">IFERROR(VLOOKUP($A$1&amp;":"&amp;A1283,'Finish order'!C:K,6,FALSE()),"")</f>
        <v/>
      </c>
      <c r="C1283" s="22" t="str">
        <f aca="false">IFERROR(VLOOKUP(A$1&amp;":"&amp;A1283,'Finish order'!$C:$K,9,FALSE()),"")</f>
        <v/>
      </c>
      <c r="D1283" s="22" t="str">
        <f aca="false">IFERROR(VLOOKUP(A$1&amp;":"&amp;A1283,'Finish order'!$C:$K,7,FALSE()),"")</f>
        <v/>
      </c>
      <c r="E1283" s="30" t="str">
        <f aca="false">IFERROR(VLOOKUP($A$1&amp;":"&amp;A1283,'Finish order'!C:K,5,FALSE()),"")</f>
        <v/>
      </c>
      <c r="F1283" s="22" t="str">
        <f aca="false">IFERROR(VLOOKUP($A$1&amp;":"&amp;A1283,'Finish order'!C:K,4,FALSE()),"")</f>
        <v/>
      </c>
      <c r="G1283" s="22" t="str">
        <f aca="false" t="array" ref="G1283:G1283">IFERROR(SMALL(IF($D$2:$D2192=D1283,$A$2:$A$911*1.001),1),"")</f>
        <v/>
      </c>
      <c r="H1283" s="22" t="str">
        <f aca="false" t="array" ref="H1283:H1283">IFERROR(SMALL(IF($D$2:$D2192=D1283,$A$2:$A$911*1.0001),2),"")</f>
        <v/>
      </c>
      <c r="I1283" s="22" t="str">
        <f aca="false" t="array" ref="I1283:I1283">IFERROR(SMALL(IF($D$2:$D2192=D1283,$A$2:$A$911*1.00001),3),"")</f>
        <v/>
      </c>
      <c r="J1283" s="22" t="str">
        <f aca="false" t="array" ref="J1283:J1283">IFERROR(SMALL(IF($D$2:$D2192=D1283,$A$2:$A$911*1.000001),4),"")</f>
        <v/>
      </c>
      <c r="K1283" s="31" t="str">
        <f aca="false">IF(A1283&lt;&gt;"", IF(COUNT(G1283:J1283)=4, SUM(G1283:J1283), "No"), "")</f>
        <v>No</v>
      </c>
      <c r="L1283" s="31" t="str">
        <f aca="false">IF(A1283&lt;&gt;"", IF(COUNT(G1283:I1283)=3, SUM(G1283:I1283), "No"), "")</f>
        <v>No</v>
      </c>
      <c r="M1283" s="31" t="str">
        <f aca="false">IF(A1283&lt;&gt;"", IF(COUNT(G1283:H1283)=2, SUM(G1283:H1283), "No"), "")</f>
        <v>No</v>
      </c>
      <c r="N1283" s="31" t="str">
        <f aca="false">Table1[[#This Row],[Club]]&amp;":"&amp;Table1[[#Headers],[Male]]</f>
        <v>:Male</v>
      </c>
    </row>
    <row r="1284" customFormat="false" ht="15" hidden="false" customHeight="false" outlineLevel="0" collapsed="false">
      <c r="A1284" s="22" t="n">
        <v>1283</v>
      </c>
      <c r="B1284" s="22" t="str">
        <f aca="false">IFERROR(VLOOKUP($A$1&amp;":"&amp;A1284,'Finish order'!C:K,6,FALSE()),"")</f>
        <v/>
      </c>
      <c r="C1284" s="22" t="str">
        <f aca="false">IFERROR(VLOOKUP(A$1&amp;":"&amp;A1284,'Finish order'!$C:$K,9,FALSE()),"")</f>
        <v/>
      </c>
      <c r="D1284" s="22" t="str">
        <f aca="false">IFERROR(VLOOKUP(A$1&amp;":"&amp;A1284,'Finish order'!$C:$K,7,FALSE()),"")</f>
        <v/>
      </c>
      <c r="E1284" s="30" t="str">
        <f aca="false">IFERROR(VLOOKUP($A$1&amp;":"&amp;A1284,'Finish order'!C:K,5,FALSE()),"")</f>
        <v/>
      </c>
      <c r="F1284" s="22" t="str">
        <f aca="false">IFERROR(VLOOKUP($A$1&amp;":"&amp;A1284,'Finish order'!C:K,4,FALSE()),"")</f>
        <v/>
      </c>
      <c r="G1284" s="22" t="str">
        <f aca="false" t="array" ref="G1284:G1284">IFERROR(SMALL(IF($D$2:$D2193=D1284,$A$2:$A$911*1.001),1),"")</f>
        <v/>
      </c>
      <c r="H1284" s="22" t="str">
        <f aca="false" t="array" ref="H1284:H1284">IFERROR(SMALL(IF($D$2:$D2193=D1284,$A$2:$A$911*1.0001),2),"")</f>
        <v/>
      </c>
      <c r="I1284" s="22" t="str">
        <f aca="false" t="array" ref="I1284:I1284">IFERROR(SMALL(IF($D$2:$D2193=D1284,$A$2:$A$911*1.00001),3),"")</f>
        <v/>
      </c>
      <c r="J1284" s="22" t="str">
        <f aca="false" t="array" ref="J1284:J1284">IFERROR(SMALL(IF($D$2:$D2193=D1284,$A$2:$A$911*1.000001),4),"")</f>
        <v/>
      </c>
      <c r="K1284" s="31" t="str">
        <f aca="false">IF(A1284&lt;&gt;"", IF(COUNT(G1284:J1284)=4, SUM(G1284:J1284), "No"), "")</f>
        <v>No</v>
      </c>
      <c r="L1284" s="31" t="str">
        <f aca="false">IF(A1284&lt;&gt;"", IF(COUNT(G1284:I1284)=3, SUM(G1284:I1284), "No"), "")</f>
        <v>No</v>
      </c>
      <c r="M1284" s="31" t="str">
        <f aca="false">IF(A1284&lt;&gt;"", IF(COUNT(G1284:H1284)=2, SUM(G1284:H1284), "No"), "")</f>
        <v>No</v>
      </c>
      <c r="N1284" s="31" t="str">
        <f aca="false">Table1[[#This Row],[Club]]&amp;":"&amp;Table1[[#Headers],[Male]]</f>
        <v>:Male</v>
      </c>
    </row>
    <row r="1285" customFormat="false" ht="15" hidden="false" customHeight="false" outlineLevel="0" collapsed="false">
      <c r="A1285" s="22" t="n">
        <v>1284</v>
      </c>
      <c r="B1285" s="22" t="str">
        <f aca="false">IFERROR(VLOOKUP($A$1&amp;":"&amp;A1285,'Finish order'!C:K,6,FALSE()),"")</f>
        <v/>
      </c>
      <c r="C1285" s="22" t="str">
        <f aca="false">IFERROR(VLOOKUP(A$1&amp;":"&amp;A1285,'Finish order'!$C:$K,9,FALSE()),"")</f>
        <v/>
      </c>
      <c r="D1285" s="22" t="str">
        <f aca="false">IFERROR(VLOOKUP(A$1&amp;":"&amp;A1285,'Finish order'!$C:$K,7,FALSE()),"")</f>
        <v/>
      </c>
      <c r="E1285" s="30" t="str">
        <f aca="false">IFERROR(VLOOKUP($A$1&amp;":"&amp;A1285,'Finish order'!C:K,5,FALSE()),"")</f>
        <v/>
      </c>
      <c r="F1285" s="22" t="str">
        <f aca="false">IFERROR(VLOOKUP($A$1&amp;":"&amp;A1285,'Finish order'!C:K,4,FALSE()),"")</f>
        <v/>
      </c>
      <c r="G1285" s="22" t="str">
        <f aca="false" t="array" ref="G1285:G1285">IFERROR(SMALL(IF($D$2:$D2194=D1285,$A$2:$A$911*1.001),1),"")</f>
        <v/>
      </c>
      <c r="H1285" s="22" t="str">
        <f aca="false" t="array" ref="H1285:H1285">IFERROR(SMALL(IF($D$2:$D2194=D1285,$A$2:$A$911*1.0001),2),"")</f>
        <v/>
      </c>
      <c r="I1285" s="22" t="str">
        <f aca="false" t="array" ref="I1285:I1285">IFERROR(SMALL(IF($D$2:$D2194=D1285,$A$2:$A$911*1.00001),3),"")</f>
        <v/>
      </c>
      <c r="J1285" s="22" t="str">
        <f aca="false" t="array" ref="J1285:J1285">IFERROR(SMALL(IF($D$2:$D2194=D1285,$A$2:$A$911*1.000001),4),"")</f>
        <v/>
      </c>
      <c r="K1285" s="31" t="str">
        <f aca="false">IF(A1285&lt;&gt;"", IF(COUNT(G1285:J1285)=4, SUM(G1285:J1285), "No"), "")</f>
        <v>No</v>
      </c>
      <c r="L1285" s="31" t="str">
        <f aca="false">IF(A1285&lt;&gt;"", IF(COUNT(G1285:I1285)=3, SUM(G1285:I1285), "No"), "")</f>
        <v>No</v>
      </c>
      <c r="M1285" s="31" t="str">
        <f aca="false">IF(A1285&lt;&gt;"", IF(COUNT(G1285:H1285)=2, SUM(G1285:H1285), "No"), "")</f>
        <v>No</v>
      </c>
      <c r="N1285" s="31" t="str">
        <f aca="false">Table1[[#This Row],[Club]]&amp;":"&amp;Table1[[#Headers],[Male]]</f>
        <v>:Male</v>
      </c>
    </row>
    <row r="1286" customFormat="false" ht="15" hidden="false" customHeight="false" outlineLevel="0" collapsed="false">
      <c r="A1286" s="22" t="n">
        <v>1285</v>
      </c>
      <c r="B1286" s="22" t="str">
        <f aca="false">IFERROR(VLOOKUP($A$1&amp;":"&amp;A1286,'Finish order'!C:K,6,FALSE()),"")</f>
        <v/>
      </c>
      <c r="C1286" s="22" t="str">
        <f aca="false">IFERROR(VLOOKUP(A$1&amp;":"&amp;A1286,'Finish order'!$C:$K,9,FALSE()),"")</f>
        <v/>
      </c>
      <c r="D1286" s="22" t="str">
        <f aca="false">IFERROR(VLOOKUP(A$1&amp;":"&amp;A1286,'Finish order'!$C:$K,7,FALSE()),"")</f>
        <v/>
      </c>
      <c r="E1286" s="30" t="str">
        <f aca="false">IFERROR(VLOOKUP($A$1&amp;":"&amp;A1286,'Finish order'!C:K,5,FALSE()),"")</f>
        <v/>
      </c>
      <c r="F1286" s="22" t="str">
        <f aca="false">IFERROR(VLOOKUP($A$1&amp;":"&amp;A1286,'Finish order'!C:K,4,FALSE()),"")</f>
        <v/>
      </c>
      <c r="G1286" s="22" t="str">
        <f aca="false" t="array" ref="G1286:G1286">IFERROR(SMALL(IF($D$2:$D2195=D1286,$A$2:$A$911*1.001),1),"")</f>
        <v/>
      </c>
      <c r="H1286" s="22" t="str">
        <f aca="false" t="array" ref="H1286:H1286">IFERROR(SMALL(IF($D$2:$D2195=D1286,$A$2:$A$911*1.0001),2),"")</f>
        <v/>
      </c>
      <c r="I1286" s="22" t="str">
        <f aca="false" t="array" ref="I1286:I1286">IFERROR(SMALL(IF($D$2:$D2195=D1286,$A$2:$A$911*1.00001),3),"")</f>
        <v/>
      </c>
      <c r="J1286" s="22" t="str">
        <f aca="false" t="array" ref="J1286:J1286">IFERROR(SMALL(IF($D$2:$D2195=D1286,$A$2:$A$911*1.000001),4),"")</f>
        <v/>
      </c>
      <c r="K1286" s="31" t="str">
        <f aca="false">IF(A1286&lt;&gt;"", IF(COUNT(G1286:J1286)=4, SUM(G1286:J1286), "No"), "")</f>
        <v>No</v>
      </c>
      <c r="L1286" s="31" t="str">
        <f aca="false">IF(A1286&lt;&gt;"", IF(COUNT(G1286:I1286)=3, SUM(G1286:I1286), "No"), "")</f>
        <v>No</v>
      </c>
      <c r="M1286" s="31" t="str">
        <f aca="false">IF(A1286&lt;&gt;"", IF(COUNT(G1286:H1286)=2, SUM(G1286:H1286), "No"), "")</f>
        <v>No</v>
      </c>
      <c r="N1286" s="31" t="str">
        <f aca="false">Table1[[#This Row],[Club]]&amp;":"&amp;Table1[[#Headers],[Male]]</f>
        <v>:Male</v>
      </c>
    </row>
    <row r="1287" customFormat="false" ht="15" hidden="false" customHeight="false" outlineLevel="0" collapsed="false">
      <c r="A1287" s="22" t="n">
        <v>1286</v>
      </c>
      <c r="B1287" s="22" t="str">
        <f aca="false">IFERROR(VLOOKUP($A$1&amp;":"&amp;A1287,'Finish order'!C:K,6,FALSE()),"")</f>
        <v/>
      </c>
      <c r="C1287" s="22" t="str">
        <f aca="false">IFERROR(VLOOKUP(A$1&amp;":"&amp;A1287,'Finish order'!$C:$K,9,FALSE()),"")</f>
        <v/>
      </c>
      <c r="D1287" s="22" t="str">
        <f aca="false">IFERROR(VLOOKUP(A$1&amp;":"&amp;A1287,'Finish order'!$C:$K,7,FALSE()),"")</f>
        <v/>
      </c>
      <c r="E1287" s="30" t="str">
        <f aca="false">IFERROR(VLOOKUP($A$1&amp;":"&amp;A1287,'Finish order'!C:K,5,FALSE()),"")</f>
        <v/>
      </c>
      <c r="F1287" s="22" t="str">
        <f aca="false">IFERROR(VLOOKUP($A$1&amp;":"&amp;A1287,'Finish order'!C:K,4,FALSE()),"")</f>
        <v/>
      </c>
      <c r="G1287" s="22" t="str">
        <f aca="false" t="array" ref="G1287:G1287">IFERROR(SMALL(IF($D$2:$D2196=D1287,$A$2:$A$911*1.001),1),"")</f>
        <v/>
      </c>
      <c r="H1287" s="22" t="str">
        <f aca="false" t="array" ref="H1287:H1287">IFERROR(SMALL(IF($D$2:$D2196=D1287,$A$2:$A$911*1.0001),2),"")</f>
        <v/>
      </c>
      <c r="I1287" s="22" t="str">
        <f aca="false" t="array" ref="I1287:I1287">IFERROR(SMALL(IF($D$2:$D2196=D1287,$A$2:$A$911*1.00001),3),"")</f>
        <v/>
      </c>
      <c r="J1287" s="22" t="str">
        <f aca="false" t="array" ref="J1287:J1287">IFERROR(SMALL(IF($D$2:$D2196=D1287,$A$2:$A$911*1.000001),4),"")</f>
        <v/>
      </c>
      <c r="K1287" s="31" t="str">
        <f aca="false">IF(A1287&lt;&gt;"", IF(COUNT(G1287:J1287)=4, SUM(G1287:J1287), "No"), "")</f>
        <v>No</v>
      </c>
      <c r="L1287" s="31" t="str">
        <f aca="false">IF(A1287&lt;&gt;"", IF(COUNT(G1287:I1287)=3, SUM(G1287:I1287), "No"), "")</f>
        <v>No</v>
      </c>
      <c r="M1287" s="31" t="str">
        <f aca="false">IF(A1287&lt;&gt;"", IF(COUNT(G1287:H1287)=2, SUM(G1287:H1287), "No"), "")</f>
        <v>No</v>
      </c>
      <c r="N1287" s="31" t="str">
        <f aca="false">Table1[[#This Row],[Club]]&amp;":"&amp;Table1[[#Headers],[Male]]</f>
        <v>:Male</v>
      </c>
    </row>
    <row r="1288" customFormat="false" ht="15" hidden="false" customHeight="false" outlineLevel="0" collapsed="false">
      <c r="A1288" s="22" t="n">
        <v>1287</v>
      </c>
      <c r="B1288" s="22" t="str">
        <f aca="false">IFERROR(VLOOKUP($A$1&amp;":"&amp;A1288,'Finish order'!C:K,6,FALSE()),"")</f>
        <v/>
      </c>
      <c r="C1288" s="22" t="str">
        <f aca="false">IFERROR(VLOOKUP(A$1&amp;":"&amp;A1288,'Finish order'!$C:$K,9,FALSE()),"")</f>
        <v/>
      </c>
      <c r="D1288" s="22" t="str">
        <f aca="false">IFERROR(VLOOKUP(A$1&amp;":"&amp;A1288,'Finish order'!$C:$K,7,FALSE()),"")</f>
        <v/>
      </c>
      <c r="E1288" s="30" t="str">
        <f aca="false">IFERROR(VLOOKUP($A$1&amp;":"&amp;A1288,'Finish order'!C:K,5,FALSE()),"")</f>
        <v/>
      </c>
      <c r="F1288" s="22" t="str">
        <f aca="false">IFERROR(VLOOKUP($A$1&amp;":"&amp;A1288,'Finish order'!C:K,4,FALSE()),"")</f>
        <v/>
      </c>
      <c r="G1288" s="22" t="str">
        <f aca="false" t="array" ref="G1288:G1288">IFERROR(SMALL(IF($D$2:$D2197=D1288,$A$2:$A$911*1.001),1),"")</f>
        <v/>
      </c>
      <c r="H1288" s="22" t="str">
        <f aca="false" t="array" ref="H1288:H1288">IFERROR(SMALL(IF($D$2:$D2197=D1288,$A$2:$A$911*1.0001),2),"")</f>
        <v/>
      </c>
      <c r="I1288" s="22" t="str">
        <f aca="false" t="array" ref="I1288:I1288">IFERROR(SMALL(IF($D$2:$D2197=D1288,$A$2:$A$911*1.00001),3),"")</f>
        <v/>
      </c>
      <c r="J1288" s="22" t="str">
        <f aca="false" t="array" ref="J1288:J1288">IFERROR(SMALL(IF($D$2:$D2197=D1288,$A$2:$A$911*1.000001),4),"")</f>
        <v/>
      </c>
      <c r="K1288" s="31" t="str">
        <f aca="false">IF(A1288&lt;&gt;"", IF(COUNT(G1288:J1288)=4, SUM(G1288:J1288), "No"), "")</f>
        <v>No</v>
      </c>
      <c r="L1288" s="31" t="str">
        <f aca="false">IF(A1288&lt;&gt;"", IF(COUNT(G1288:I1288)=3, SUM(G1288:I1288), "No"), "")</f>
        <v>No</v>
      </c>
      <c r="M1288" s="31" t="str">
        <f aca="false">IF(A1288&lt;&gt;"", IF(COUNT(G1288:H1288)=2, SUM(G1288:H1288), "No"), "")</f>
        <v>No</v>
      </c>
      <c r="N1288" s="31" t="str">
        <f aca="false">Table1[[#This Row],[Club]]&amp;":"&amp;Table1[[#Headers],[Male]]</f>
        <v>:Male</v>
      </c>
    </row>
    <row r="1289" customFormat="false" ht="15" hidden="false" customHeight="false" outlineLevel="0" collapsed="false">
      <c r="A1289" s="22" t="n">
        <v>1288</v>
      </c>
      <c r="B1289" s="22" t="str">
        <f aca="false">IFERROR(VLOOKUP($A$1&amp;":"&amp;A1289,'Finish order'!C:K,6,FALSE()),"")</f>
        <v/>
      </c>
      <c r="C1289" s="22" t="str">
        <f aca="false">IFERROR(VLOOKUP(A$1&amp;":"&amp;A1289,'Finish order'!$C:$K,9,FALSE()),"")</f>
        <v/>
      </c>
      <c r="D1289" s="22" t="str">
        <f aca="false">IFERROR(VLOOKUP(A$1&amp;":"&amp;A1289,'Finish order'!$C:$K,7,FALSE()),"")</f>
        <v/>
      </c>
      <c r="E1289" s="30" t="str">
        <f aca="false">IFERROR(VLOOKUP($A$1&amp;":"&amp;A1289,'Finish order'!C:K,5,FALSE()),"")</f>
        <v/>
      </c>
      <c r="F1289" s="22" t="str">
        <f aca="false">IFERROR(VLOOKUP($A$1&amp;":"&amp;A1289,'Finish order'!C:K,4,FALSE()),"")</f>
        <v/>
      </c>
      <c r="G1289" s="22" t="str">
        <f aca="false" t="array" ref="G1289:G1289">IFERROR(SMALL(IF($D$2:$D2198=D1289,$A$2:$A$911*1.001),1),"")</f>
        <v/>
      </c>
      <c r="H1289" s="22" t="str">
        <f aca="false" t="array" ref="H1289:H1289">IFERROR(SMALL(IF($D$2:$D2198=D1289,$A$2:$A$911*1.0001),2),"")</f>
        <v/>
      </c>
      <c r="I1289" s="22" t="str">
        <f aca="false" t="array" ref="I1289:I1289">IFERROR(SMALL(IF($D$2:$D2198=D1289,$A$2:$A$911*1.00001),3),"")</f>
        <v/>
      </c>
      <c r="J1289" s="22" t="str">
        <f aca="false" t="array" ref="J1289:J1289">IFERROR(SMALL(IF($D$2:$D2198=D1289,$A$2:$A$911*1.000001),4),"")</f>
        <v/>
      </c>
      <c r="K1289" s="31" t="str">
        <f aca="false">IF(A1289&lt;&gt;"", IF(COUNT(G1289:J1289)=4, SUM(G1289:J1289), "No"), "")</f>
        <v>No</v>
      </c>
      <c r="L1289" s="31" t="str">
        <f aca="false">IF(A1289&lt;&gt;"", IF(COUNT(G1289:I1289)=3, SUM(G1289:I1289), "No"), "")</f>
        <v>No</v>
      </c>
      <c r="M1289" s="31" t="str">
        <f aca="false">IF(A1289&lt;&gt;"", IF(COUNT(G1289:H1289)=2, SUM(G1289:H1289), "No"), "")</f>
        <v>No</v>
      </c>
      <c r="N1289" s="31" t="str">
        <f aca="false">Table1[[#This Row],[Club]]&amp;":"&amp;Table1[[#Headers],[Male]]</f>
        <v>:Male</v>
      </c>
    </row>
    <row r="1290" customFormat="false" ht="15" hidden="false" customHeight="false" outlineLevel="0" collapsed="false">
      <c r="A1290" s="22" t="n">
        <v>1289</v>
      </c>
      <c r="B1290" s="22" t="str">
        <f aca="false">IFERROR(VLOOKUP($A$1&amp;":"&amp;A1290,'Finish order'!C:K,6,FALSE()),"")</f>
        <v/>
      </c>
      <c r="C1290" s="22" t="str">
        <f aca="false">IFERROR(VLOOKUP(A$1&amp;":"&amp;A1290,'Finish order'!$C:$K,9,FALSE()),"")</f>
        <v/>
      </c>
      <c r="D1290" s="22" t="str">
        <f aca="false">IFERROR(VLOOKUP(A$1&amp;":"&amp;A1290,'Finish order'!$C:$K,7,FALSE()),"")</f>
        <v/>
      </c>
      <c r="E1290" s="30" t="str">
        <f aca="false">IFERROR(VLOOKUP($A$1&amp;":"&amp;A1290,'Finish order'!C:K,5,FALSE()),"")</f>
        <v/>
      </c>
      <c r="F1290" s="22" t="str">
        <f aca="false">IFERROR(VLOOKUP($A$1&amp;":"&amp;A1290,'Finish order'!C:K,4,FALSE()),"")</f>
        <v/>
      </c>
      <c r="G1290" s="22" t="str">
        <f aca="false" t="array" ref="G1290:G1290">IFERROR(SMALL(IF($D$2:$D2199=D1290,$A$2:$A$911*1.001),1),"")</f>
        <v/>
      </c>
      <c r="H1290" s="22" t="str">
        <f aca="false" t="array" ref="H1290:H1290">IFERROR(SMALL(IF($D$2:$D2199=D1290,$A$2:$A$911*1.0001),2),"")</f>
        <v/>
      </c>
      <c r="I1290" s="22" t="str">
        <f aca="false" t="array" ref="I1290:I1290">IFERROR(SMALL(IF($D$2:$D2199=D1290,$A$2:$A$911*1.00001),3),"")</f>
        <v/>
      </c>
      <c r="J1290" s="22" t="str">
        <f aca="false" t="array" ref="J1290:J1290">IFERROR(SMALL(IF($D$2:$D2199=D1290,$A$2:$A$911*1.000001),4),"")</f>
        <v/>
      </c>
      <c r="K1290" s="31" t="str">
        <f aca="false">IF(A1290&lt;&gt;"", IF(COUNT(G1290:J1290)=4, SUM(G1290:J1290), "No"), "")</f>
        <v>No</v>
      </c>
      <c r="L1290" s="31" t="str">
        <f aca="false">IF(A1290&lt;&gt;"", IF(COUNT(G1290:I1290)=3, SUM(G1290:I1290), "No"), "")</f>
        <v>No</v>
      </c>
      <c r="M1290" s="31" t="str">
        <f aca="false">IF(A1290&lt;&gt;"", IF(COUNT(G1290:H1290)=2, SUM(G1290:H1290), "No"), "")</f>
        <v>No</v>
      </c>
      <c r="N1290" s="31" t="str">
        <f aca="false">Table1[[#This Row],[Club]]&amp;":"&amp;Table1[[#Headers],[Male]]</f>
        <v>:Male</v>
      </c>
    </row>
    <row r="1291" customFormat="false" ht="15" hidden="false" customHeight="false" outlineLevel="0" collapsed="false">
      <c r="A1291" s="22" t="n">
        <v>1290</v>
      </c>
      <c r="B1291" s="22" t="str">
        <f aca="false">IFERROR(VLOOKUP($A$1&amp;":"&amp;A1291,'Finish order'!C:K,6,FALSE()),"")</f>
        <v/>
      </c>
      <c r="C1291" s="22" t="str">
        <f aca="false">IFERROR(VLOOKUP(A$1&amp;":"&amp;A1291,'Finish order'!$C:$K,9,FALSE()),"")</f>
        <v/>
      </c>
      <c r="D1291" s="22" t="str">
        <f aca="false">IFERROR(VLOOKUP(A$1&amp;":"&amp;A1291,'Finish order'!$C:$K,7,FALSE()),"")</f>
        <v/>
      </c>
      <c r="E1291" s="30" t="str">
        <f aca="false">IFERROR(VLOOKUP($A$1&amp;":"&amp;A1291,'Finish order'!C:K,5,FALSE()),"")</f>
        <v/>
      </c>
      <c r="F1291" s="22" t="str">
        <f aca="false">IFERROR(VLOOKUP($A$1&amp;":"&amp;A1291,'Finish order'!C:K,4,FALSE()),"")</f>
        <v/>
      </c>
      <c r="G1291" s="22" t="str">
        <f aca="false" t="array" ref="G1291:G1291">IFERROR(SMALL(IF($D$2:$D2200=D1291,$A$2:$A$911*1.001),1),"")</f>
        <v/>
      </c>
      <c r="H1291" s="22" t="str">
        <f aca="false" t="array" ref="H1291:H1291">IFERROR(SMALL(IF($D$2:$D2200=D1291,$A$2:$A$911*1.0001),2),"")</f>
        <v/>
      </c>
      <c r="I1291" s="22" t="str">
        <f aca="false" t="array" ref="I1291:I1291">IFERROR(SMALL(IF($D$2:$D2200=D1291,$A$2:$A$911*1.00001),3),"")</f>
        <v/>
      </c>
      <c r="J1291" s="22" t="str">
        <f aca="false" t="array" ref="J1291:J1291">IFERROR(SMALL(IF($D$2:$D2200=D1291,$A$2:$A$911*1.000001),4),"")</f>
        <v/>
      </c>
      <c r="K1291" s="31" t="str">
        <f aca="false">IF(A1291&lt;&gt;"", IF(COUNT(G1291:J1291)=4, SUM(G1291:J1291), "No"), "")</f>
        <v>No</v>
      </c>
      <c r="L1291" s="31" t="str">
        <f aca="false">IF(A1291&lt;&gt;"", IF(COUNT(G1291:I1291)=3, SUM(G1291:I1291), "No"), "")</f>
        <v>No</v>
      </c>
      <c r="M1291" s="31" t="str">
        <f aca="false">IF(A1291&lt;&gt;"", IF(COUNT(G1291:H1291)=2, SUM(G1291:H1291), "No"), "")</f>
        <v>No</v>
      </c>
      <c r="N1291" s="31" t="str">
        <f aca="false">Table1[[#This Row],[Club]]&amp;":"&amp;Table1[[#Headers],[Male]]</f>
        <v>:Male</v>
      </c>
    </row>
    <row r="1292" customFormat="false" ht="15" hidden="false" customHeight="false" outlineLevel="0" collapsed="false">
      <c r="A1292" s="22" t="n">
        <v>1291</v>
      </c>
      <c r="B1292" s="22" t="str">
        <f aca="false">IFERROR(VLOOKUP($A$1&amp;":"&amp;A1292,'Finish order'!C:K,6,FALSE()),"")</f>
        <v/>
      </c>
      <c r="C1292" s="22" t="str">
        <f aca="false">IFERROR(VLOOKUP(A$1&amp;":"&amp;A1292,'Finish order'!$C:$K,9,FALSE()),"")</f>
        <v/>
      </c>
      <c r="D1292" s="22" t="str">
        <f aca="false">IFERROR(VLOOKUP(A$1&amp;":"&amp;A1292,'Finish order'!$C:$K,7,FALSE()),"")</f>
        <v/>
      </c>
      <c r="E1292" s="30" t="str">
        <f aca="false">IFERROR(VLOOKUP($A$1&amp;":"&amp;A1292,'Finish order'!C:K,5,FALSE()),"")</f>
        <v/>
      </c>
      <c r="F1292" s="22" t="str">
        <f aca="false">IFERROR(VLOOKUP($A$1&amp;":"&amp;A1292,'Finish order'!C:K,4,FALSE()),"")</f>
        <v/>
      </c>
      <c r="G1292" s="22" t="str">
        <f aca="false" t="array" ref="G1292:G1292">IFERROR(SMALL(IF($D$2:$D2201=D1292,$A$2:$A$911*1.001),1),"")</f>
        <v/>
      </c>
      <c r="H1292" s="22" t="str">
        <f aca="false" t="array" ref="H1292:H1292">IFERROR(SMALL(IF($D$2:$D2201=D1292,$A$2:$A$911*1.0001),2),"")</f>
        <v/>
      </c>
      <c r="I1292" s="22" t="str">
        <f aca="false" t="array" ref="I1292:I1292">IFERROR(SMALL(IF($D$2:$D2201=D1292,$A$2:$A$911*1.00001),3),"")</f>
        <v/>
      </c>
      <c r="J1292" s="22" t="str">
        <f aca="false" t="array" ref="J1292:J1292">IFERROR(SMALL(IF($D$2:$D2201=D1292,$A$2:$A$911*1.000001),4),"")</f>
        <v/>
      </c>
      <c r="K1292" s="31" t="str">
        <f aca="false">IF(A1292&lt;&gt;"", IF(COUNT(G1292:J1292)=4, SUM(G1292:J1292), "No"), "")</f>
        <v>No</v>
      </c>
      <c r="L1292" s="31" t="str">
        <f aca="false">IF(A1292&lt;&gt;"", IF(COUNT(G1292:I1292)=3, SUM(G1292:I1292), "No"), "")</f>
        <v>No</v>
      </c>
      <c r="M1292" s="31" t="str">
        <f aca="false">IF(A1292&lt;&gt;"", IF(COUNT(G1292:H1292)=2, SUM(G1292:H1292), "No"), "")</f>
        <v>No</v>
      </c>
      <c r="N1292" s="31" t="str">
        <f aca="false">Table1[[#This Row],[Club]]&amp;":"&amp;Table1[[#Headers],[Male]]</f>
        <v>:Male</v>
      </c>
    </row>
    <row r="1293" customFormat="false" ht="15" hidden="false" customHeight="false" outlineLevel="0" collapsed="false">
      <c r="A1293" s="22" t="n">
        <v>1292</v>
      </c>
      <c r="B1293" s="22" t="str">
        <f aca="false">IFERROR(VLOOKUP($A$1&amp;":"&amp;A1293,'Finish order'!C:K,6,FALSE()),"")</f>
        <v/>
      </c>
      <c r="C1293" s="22" t="str">
        <f aca="false">IFERROR(VLOOKUP(A$1&amp;":"&amp;A1293,'Finish order'!$C:$K,9,FALSE()),"")</f>
        <v/>
      </c>
      <c r="D1293" s="22" t="str">
        <f aca="false">IFERROR(VLOOKUP(A$1&amp;":"&amp;A1293,'Finish order'!$C:$K,7,FALSE()),"")</f>
        <v/>
      </c>
      <c r="E1293" s="30" t="str">
        <f aca="false">IFERROR(VLOOKUP($A$1&amp;":"&amp;A1293,'Finish order'!C:K,5,FALSE()),"")</f>
        <v/>
      </c>
      <c r="F1293" s="22" t="str">
        <f aca="false">IFERROR(VLOOKUP($A$1&amp;":"&amp;A1293,'Finish order'!C:K,4,FALSE()),"")</f>
        <v/>
      </c>
      <c r="G1293" s="22" t="str">
        <f aca="false" t="array" ref="G1293:G1293">IFERROR(SMALL(IF($D$2:$D2202=D1293,$A$2:$A$911*1.001),1),"")</f>
        <v/>
      </c>
      <c r="H1293" s="22" t="str">
        <f aca="false" t="array" ref="H1293:H1293">IFERROR(SMALL(IF($D$2:$D2202=D1293,$A$2:$A$911*1.0001),2),"")</f>
        <v/>
      </c>
      <c r="I1293" s="22" t="str">
        <f aca="false" t="array" ref="I1293:I1293">IFERROR(SMALL(IF($D$2:$D2202=D1293,$A$2:$A$911*1.00001),3),"")</f>
        <v/>
      </c>
      <c r="J1293" s="22" t="str">
        <f aca="false" t="array" ref="J1293:J1293">IFERROR(SMALL(IF($D$2:$D2202=D1293,$A$2:$A$911*1.000001),4),"")</f>
        <v/>
      </c>
      <c r="K1293" s="31" t="str">
        <f aca="false">IF(A1293&lt;&gt;"", IF(COUNT(G1293:J1293)=4, SUM(G1293:J1293), "No"), "")</f>
        <v>No</v>
      </c>
      <c r="L1293" s="31" t="str">
        <f aca="false">IF(A1293&lt;&gt;"", IF(COUNT(G1293:I1293)=3, SUM(G1293:I1293), "No"), "")</f>
        <v>No</v>
      </c>
      <c r="M1293" s="31" t="str">
        <f aca="false">IF(A1293&lt;&gt;"", IF(COUNT(G1293:H1293)=2, SUM(G1293:H1293), "No"), "")</f>
        <v>No</v>
      </c>
      <c r="N1293" s="31" t="str">
        <f aca="false">Table1[[#This Row],[Club]]&amp;":"&amp;Table1[[#Headers],[Male]]</f>
        <v>:Male</v>
      </c>
    </row>
    <row r="1294" customFormat="false" ht="15" hidden="false" customHeight="false" outlineLevel="0" collapsed="false">
      <c r="A1294" s="22" t="n">
        <v>1293</v>
      </c>
      <c r="B1294" s="22" t="str">
        <f aca="false">IFERROR(VLOOKUP($A$1&amp;":"&amp;A1294,'Finish order'!C:K,6,FALSE()),"")</f>
        <v/>
      </c>
      <c r="C1294" s="22" t="str">
        <f aca="false">IFERROR(VLOOKUP(A$1&amp;":"&amp;A1294,'Finish order'!$C:$K,9,FALSE()),"")</f>
        <v/>
      </c>
      <c r="D1294" s="22" t="str">
        <f aca="false">IFERROR(VLOOKUP(A$1&amp;":"&amp;A1294,'Finish order'!$C:$K,7,FALSE()),"")</f>
        <v/>
      </c>
      <c r="E1294" s="30" t="str">
        <f aca="false">IFERROR(VLOOKUP($A$1&amp;":"&amp;A1294,'Finish order'!C:K,5,FALSE()),"")</f>
        <v/>
      </c>
      <c r="F1294" s="22" t="str">
        <f aca="false">IFERROR(VLOOKUP($A$1&amp;":"&amp;A1294,'Finish order'!C:K,4,FALSE()),"")</f>
        <v/>
      </c>
      <c r="G1294" s="22" t="str">
        <f aca="false" t="array" ref="G1294:G1294">IFERROR(SMALL(IF($D$2:$D2203=D1294,$A$2:$A$911*1.001),1),"")</f>
        <v/>
      </c>
      <c r="H1294" s="22" t="str">
        <f aca="false" t="array" ref="H1294:H1294">IFERROR(SMALL(IF($D$2:$D2203=D1294,$A$2:$A$911*1.0001),2),"")</f>
        <v/>
      </c>
      <c r="I1294" s="22" t="str">
        <f aca="false" t="array" ref="I1294:I1294">IFERROR(SMALL(IF($D$2:$D2203=D1294,$A$2:$A$911*1.00001),3),"")</f>
        <v/>
      </c>
      <c r="J1294" s="22" t="str">
        <f aca="false" t="array" ref="J1294:J1294">IFERROR(SMALL(IF($D$2:$D2203=D1294,$A$2:$A$911*1.000001),4),"")</f>
        <v/>
      </c>
      <c r="K1294" s="31" t="str">
        <f aca="false">IF(A1294&lt;&gt;"", IF(COUNT(G1294:J1294)=4, SUM(G1294:J1294), "No"), "")</f>
        <v>No</v>
      </c>
      <c r="L1294" s="31" t="str">
        <f aca="false">IF(A1294&lt;&gt;"", IF(COUNT(G1294:I1294)=3, SUM(G1294:I1294), "No"), "")</f>
        <v>No</v>
      </c>
      <c r="M1294" s="31" t="str">
        <f aca="false">IF(A1294&lt;&gt;"", IF(COUNT(G1294:H1294)=2, SUM(G1294:H1294), "No"), "")</f>
        <v>No</v>
      </c>
      <c r="N1294" s="31" t="str">
        <f aca="false">Table1[[#This Row],[Club]]&amp;":"&amp;Table1[[#Headers],[Male]]</f>
        <v>:Male</v>
      </c>
    </row>
    <row r="1295" customFormat="false" ht="15" hidden="false" customHeight="false" outlineLevel="0" collapsed="false">
      <c r="A1295" s="22" t="n">
        <v>1294</v>
      </c>
      <c r="B1295" s="22" t="str">
        <f aca="false">IFERROR(VLOOKUP($A$1&amp;":"&amp;A1295,'Finish order'!C:K,6,FALSE()),"")</f>
        <v/>
      </c>
      <c r="C1295" s="22" t="str">
        <f aca="false">IFERROR(VLOOKUP(A$1&amp;":"&amp;A1295,'Finish order'!$C:$K,9,FALSE()),"")</f>
        <v/>
      </c>
      <c r="D1295" s="22" t="str">
        <f aca="false">IFERROR(VLOOKUP(A$1&amp;":"&amp;A1295,'Finish order'!$C:$K,7,FALSE()),"")</f>
        <v/>
      </c>
      <c r="E1295" s="30" t="str">
        <f aca="false">IFERROR(VLOOKUP($A$1&amp;":"&amp;A1295,'Finish order'!C:K,5,FALSE()),"")</f>
        <v/>
      </c>
      <c r="F1295" s="22" t="str">
        <f aca="false">IFERROR(VLOOKUP($A$1&amp;":"&amp;A1295,'Finish order'!C:K,4,FALSE()),"")</f>
        <v/>
      </c>
      <c r="G1295" s="22" t="str">
        <f aca="false" t="array" ref="G1295:G1295">IFERROR(SMALL(IF($D$2:$D2204=D1295,$A$2:$A$911*1.001),1),"")</f>
        <v/>
      </c>
      <c r="H1295" s="22" t="str">
        <f aca="false" t="array" ref="H1295:H1295">IFERROR(SMALL(IF($D$2:$D2204=D1295,$A$2:$A$911*1.0001),2),"")</f>
        <v/>
      </c>
      <c r="I1295" s="22" t="str">
        <f aca="false" t="array" ref="I1295:I1295">IFERROR(SMALL(IF($D$2:$D2204=D1295,$A$2:$A$911*1.00001),3),"")</f>
        <v/>
      </c>
      <c r="J1295" s="22" t="str">
        <f aca="false" t="array" ref="J1295:J1295">IFERROR(SMALL(IF($D$2:$D2204=D1295,$A$2:$A$911*1.000001),4),"")</f>
        <v/>
      </c>
      <c r="K1295" s="31" t="str">
        <f aca="false">IF(A1295&lt;&gt;"", IF(COUNT(G1295:J1295)=4, SUM(G1295:J1295), "No"), "")</f>
        <v>No</v>
      </c>
      <c r="L1295" s="31" t="str">
        <f aca="false">IF(A1295&lt;&gt;"", IF(COUNT(G1295:I1295)=3, SUM(G1295:I1295), "No"), "")</f>
        <v>No</v>
      </c>
      <c r="M1295" s="31" t="str">
        <f aca="false">IF(A1295&lt;&gt;"", IF(COUNT(G1295:H1295)=2, SUM(G1295:H1295), "No"), "")</f>
        <v>No</v>
      </c>
      <c r="N1295" s="31" t="str">
        <f aca="false">Table1[[#This Row],[Club]]&amp;":"&amp;Table1[[#Headers],[Male]]</f>
        <v>:Male</v>
      </c>
    </row>
    <row r="1296" customFormat="false" ht="15" hidden="false" customHeight="false" outlineLevel="0" collapsed="false">
      <c r="A1296" s="22" t="n">
        <v>1295</v>
      </c>
      <c r="B1296" s="22" t="str">
        <f aca="false">IFERROR(VLOOKUP($A$1&amp;":"&amp;A1296,'Finish order'!C:K,6,FALSE()),"")</f>
        <v/>
      </c>
      <c r="C1296" s="22" t="str">
        <f aca="false">IFERROR(VLOOKUP(A$1&amp;":"&amp;A1296,'Finish order'!$C:$K,9,FALSE()),"")</f>
        <v/>
      </c>
      <c r="D1296" s="22" t="str">
        <f aca="false">IFERROR(VLOOKUP(A$1&amp;":"&amp;A1296,'Finish order'!$C:$K,7,FALSE()),"")</f>
        <v/>
      </c>
      <c r="E1296" s="30" t="str">
        <f aca="false">IFERROR(VLOOKUP($A$1&amp;":"&amp;A1296,'Finish order'!C:K,5,FALSE()),"")</f>
        <v/>
      </c>
      <c r="F1296" s="22" t="str">
        <f aca="false">IFERROR(VLOOKUP($A$1&amp;":"&amp;A1296,'Finish order'!C:K,4,FALSE()),"")</f>
        <v/>
      </c>
      <c r="G1296" s="22" t="str">
        <f aca="false" t="array" ref="G1296:G1296">IFERROR(SMALL(IF($D$2:$D2205=D1296,$A$2:$A$911*1.001),1),"")</f>
        <v/>
      </c>
      <c r="H1296" s="22" t="str">
        <f aca="false" t="array" ref="H1296:H1296">IFERROR(SMALL(IF($D$2:$D2205=D1296,$A$2:$A$911*1.0001),2),"")</f>
        <v/>
      </c>
      <c r="I1296" s="22" t="str">
        <f aca="false" t="array" ref="I1296:I1296">IFERROR(SMALL(IF($D$2:$D2205=D1296,$A$2:$A$911*1.00001),3),"")</f>
        <v/>
      </c>
      <c r="J1296" s="22" t="str">
        <f aca="false" t="array" ref="J1296:J1296">IFERROR(SMALL(IF($D$2:$D2205=D1296,$A$2:$A$911*1.000001),4),"")</f>
        <v/>
      </c>
      <c r="K1296" s="31" t="str">
        <f aca="false">IF(A1296&lt;&gt;"", IF(COUNT(G1296:J1296)=4, SUM(G1296:J1296), "No"), "")</f>
        <v>No</v>
      </c>
      <c r="L1296" s="31" t="str">
        <f aca="false">IF(A1296&lt;&gt;"", IF(COUNT(G1296:I1296)=3, SUM(G1296:I1296), "No"), "")</f>
        <v>No</v>
      </c>
      <c r="M1296" s="31" t="str">
        <f aca="false">IF(A1296&lt;&gt;"", IF(COUNT(G1296:H1296)=2, SUM(G1296:H1296), "No"), "")</f>
        <v>No</v>
      </c>
      <c r="N1296" s="31" t="str">
        <f aca="false">Table1[[#This Row],[Club]]&amp;":"&amp;Table1[[#Headers],[Male]]</f>
        <v>:Male</v>
      </c>
    </row>
    <row r="1297" customFormat="false" ht="15" hidden="false" customHeight="false" outlineLevel="0" collapsed="false">
      <c r="A1297" s="22" t="n">
        <v>1296</v>
      </c>
      <c r="B1297" s="22" t="str">
        <f aca="false">IFERROR(VLOOKUP($A$1&amp;":"&amp;A1297,'Finish order'!C:K,6,FALSE()),"")</f>
        <v/>
      </c>
      <c r="C1297" s="22" t="str">
        <f aca="false">IFERROR(VLOOKUP(A$1&amp;":"&amp;A1297,'Finish order'!$C:$K,9,FALSE()),"")</f>
        <v/>
      </c>
      <c r="D1297" s="22" t="str">
        <f aca="false">IFERROR(VLOOKUP(A$1&amp;":"&amp;A1297,'Finish order'!$C:$K,7,FALSE()),"")</f>
        <v/>
      </c>
      <c r="E1297" s="30" t="str">
        <f aca="false">IFERROR(VLOOKUP($A$1&amp;":"&amp;A1297,'Finish order'!C:K,5,FALSE()),"")</f>
        <v/>
      </c>
      <c r="F1297" s="22" t="str">
        <f aca="false">IFERROR(VLOOKUP($A$1&amp;":"&amp;A1297,'Finish order'!C:K,4,FALSE()),"")</f>
        <v/>
      </c>
      <c r="G1297" s="22" t="str">
        <f aca="false" t="array" ref="G1297:G1297">IFERROR(SMALL(IF($D$2:$D2206=D1297,$A$2:$A$911*1.001),1),"")</f>
        <v/>
      </c>
      <c r="H1297" s="22" t="str">
        <f aca="false" t="array" ref="H1297:H1297">IFERROR(SMALL(IF($D$2:$D2206=D1297,$A$2:$A$911*1.0001),2),"")</f>
        <v/>
      </c>
      <c r="I1297" s="22" t="str">
        <f aca="false" t="array" ref="I1297:I1297">IFERROR(SMALL(IF($D$2:$D2206=D1297,$A$2:$A$911*1.00001),3),"")</f>
        <v/>
      </c>
      <c r="J1297" s="22" t="str">
        <f aca="false" t="array" ref="J1297:J1297">IFERROR(SMALL(IF($D$2:$D2206=D1297,$A$2:$A$911*1.000001),4),"")</f>
        <v/>
      </c>
      <c r="K1297" s="31" t="str">
        <f aca="false">IF(A1297&lt;&gt;"", IF(COUNT(G1297:J1297)=4, SUM(G1297:J1297), "No"), "")</f>
        <v>No</v>
      </c>
      <c r="L1297" s="31" t="str">
        <f aca="false">IF(A1297&lt;&gt;"", IF(COUNT(G1297:I1297)=3, SUM(G1297:I1297), "No"), "")</f>
        <v>No</v>
      </c>
      <c r="M1297" s="31" t="str">
        <f aca="false">IF(A1297&lt;&gt;"", IF(COUNT(G1297:H1297)=2, SUM(G1297:H1297), "No"), "")</f>
        <v>No</v>
      </c>
      <c r="N1297" s="31" t="str">
        <f aca="false">Table1[[#This Row],[Club]]&amp;":"&amp;Table1[[#Headers],[Male]]</f>
        <v>:Male</v>
      </c>
    </row>
    <row r="1298" customFormat="false" ht="15" hidden="false" customHeight="false" outlineLevel="0" collapsed="false">
      <c r="A1298" s="22" t="n">
        <v>1297</v>
      </c>
      <c r="B1298" s="22" t="str">
        <f aca="false">IFERROR(VLOOKUP($A$1&amp;":"&amp;A1298,'Finish order'!C:K,6,FALSE()),"")</f>
        <v/>
      </c>
      <c r="C1298" s="22" t="str">
        <f aca="false">IFERROR(VLOOKUP(A$1&amp;":"&amp;A1298,'Finish order'!$C:$K,9,FALSE()),"")</f>
        <v/>
      </c>
      <c r="D1298" s="22" t="str">
        <f aca="false">IFERROR(VLOOKUP(A$1&amp;":"&amp;A1298,'Finish order'!$C:$K,7,FALSE()),"")</f>
        <v/>
      </c>
      <c r="E1298" s="30" t="str">
        <f aca="false">IFERROR(VLOOKUP($A$1&amp;":"&amp;A1298,'Finish order'!C:K,5,FALSE()),"")</f>
        <v/>
      </c>
      <c r="F1298" s="22" t="str">
        <f aca="false">IFERROR(VLOOKUP($A$1&amp;":"&amp;A1298,'Finish order'!C:K,4,FALSE()),"")</f>
        <v/>
      </c>
      <c r="G1298" s="22" t="str">
        <f aca="false" t="array" ref="G1298:G1298">IFERROR(SMALL(IF($D$2:$D2207=D1298,$A$2:$A$911*1.001),1),"")</f>
        <v/>
      </c>
      <c r="H1298" s="22" t="str">
        <f aca="false" t="array" ref="H1298:H1298">IFERROR(SMALL(IF($D$2:$D2207=D1298,$A$2:$A$911*1.0001),2),"")</f>
        <v/>
      </c>
      <c r="I1298" s="22" t="str">
        <f aca="false" t="array" ref="I1298:I1298">IFERROR(SMALL(IF($D$2:$D2207=D1298,$A$2:$A$911*1.00001),3),"")</f>
        <v/>
      </c>
      <c r="J1298" s="22" t="str">
        <f aca="false" t="array" ref="J1298:J1298">IFERROR(SMALL(IF($D$2:$D2207=D1298,$A$2:$A$911*1.000001),4),"")</f>
        <v/>
      </c>
      <c r="K1298" s="31" t="str">
        <f aca="false">IF(A1298&lt;&gt;"", IF(COUNT(G1298:J1298)=4, SUM(G1298:J1298), "No"), "")</f>
        <v>No</v>
      </c>
      <c r="L1298" s="31" t="str">
        <f aca="false">IF(A1298&lt;&gt;"", IF(COUNT(G1298:I1298)=3, SUM(G1298:I1298), "No"), "")</f>
        <v>No</v>
      </c>
      <c r="M1298" s="31" t="str">
        <f aca="false">IF(A1298&lt;&gt;"", IF(COUNT(G1298:H1298)=2, SUM(G1298:H1298), "No"), "")</f>
        <v>No</v>
      </c>
      <c r="N1298" s="31" t="str">
        <f aca="false">Table1[[#This Row],[Club]]&amp;":"&amp;Table1[[#Headers],[Male]]</f>
        <v>:Male</v>
      </c>
    </row>
    <row r="1299" customFormat="false" ht="15" hidden="false" customHeight="false" outlineLevel="0" collapsed="false">
      <c r="A1299" s="22" t="n">
        <v>1298</v>
      </c>
      <c r="B1299" s="22" t="str">
        <f aca="false">IFERROR(VLOOKUP($A$1&amp;":"&amp;A1299,'Finish order'!C:K,6,FALSE()),"")</f>
        <v/>
      </c>
      <c r="C1299" s="22" t="str">
        <f aca="false">IFERROR(VLOOKUP(A$1&amp;":"&amp;A1299,'Finish order'!$C:$K,9,FALSE()),"")</f>
        <v/>
      </c>
      <c r="D1299" s="22" t="str">
        <f aca="false">IFERROR(VLOOKUP(A$1&amp;":"&amp;A1299,'Finish order'!$C:$K,7,FALSE()),"")</f>
        <v/>
      </c>
      <c r="E1299" s="30" t="str">
        <f aca="false">IFERROR(VLOOKUP($A$1&amp;":"&amp;A1299,'Finish order'!C:K,5,FALSE()),"")</f>
        <v/>
      </c>
      <c r="F1299" s="22" t="str">
        <f aca="false">IFERROR(VLOOKUP($A$1&amp;":"&amp;A1299,'Finish order'!C:K,4,FALSE()),"")</f>
        <v/>
      </c>
      <c r="G1299" s="22" t="str">
        <f aca="false" t="array" ref="G1299:G1299">IFERROR(SMALL(IF($D$2:$D2208=D1299,$A$2:$A$911*1.001),1),"")</f>
        <v/>
      </c>
      <c r="H1299" s="22" t="str">
        <f aca="false" t="array" ref="H1299:H1299">IFERROR(SMALL(IF($D$2:$D2208=D1299,$A$2:$A$911*1.0001),2),"")</f>
        <v/>
      </c>
      <c r="I1299" s="22" t="str">
        <f aca="false" t="array" ref="I1299:I1299">IFERROR(SMALL(IF($D$2:$D2208=D1299,$A$2:$A$911*1.00001),3),"")</f>
        <v/>
      </c>
      <c r="J1299" s="22" t="str">
        <f aca="false" t="array" ref="J1299:J1299">IFERROR(SMALL(IF($D$2:$D2208=D1299,$A$2:$A$911*1.000001),4),"")</f>
        <v/>
      </c>
      <c r="K1299" s="31" t="str">
        <f aca="false">IF(A1299&lt;&gt;"", IF(COUNT(G1299:J1299)=4, SUM(G1299:J1299), "No"), "")</f>
        <v>No</v>
      </c>
      <c r="L1299" s="31" t="str">
        <f aca="false">IF(A1299&lt;&gt;"", IF(COUNT(G1299:I1299)=3, SUM(G1299:I1299), "No"), "")</f>
        <v>No</v>
      </c>
      <c r="M1299" s="31" t="str">
        <f aca="false">IF(A1299&lt;&gt;"", IF(COUNT(G1299:H1299)=2, SUM(G1299:H1299), "No"), "")</f>
        <v>No</v>
      </c>
      <c r="N1299" s="31" t="str">
        <f aca="false">Table1[[#This Row],[Club]]&amp;":"&amp;Table1[[#Headers],[Male]]</f>
        <v>:Male</v>
      </c>
    </row>
    <row r="1300" customFormat="false" ht="15" hidden="false" customHeight="false" outlineLevel="0" collapsed="false">
      <c r="A1300" s="22" t="n">
        <v>1299</v>
      </c>
      <c r="B1300" s="22" t="str">
        <f aca="false">IFERROR(VLOOKUP($A$1&amp;":"&amp;A1300,'Finish order'!C:K,6,FALSE()),"")</f>
        <v/>
      </c>
      <c r="C1300" s="22" t="str">
        <f aca="false">IFERROR(VLOOKUP(A$1&amp;":"&amp;A1300,'Finish order'!$C:$K,9,FALSE()),"")</f>
        <v/>
      </c>
      <c r="D1300" s="22" t="str">
        <f aca="false">IFERROR(VLOOKUP(A$1&amp;":"&amp;A1300,'Finish order'!$C:$K,7,FALSE()),"")</f>
        <v/>
      </c>
      <c r="E1300" s="30" t="str">
        <f aca="false">IFERROR(VLOOKUP($A$1&amp;":"&amp;A1300,'Finish order'!C:K,5,FALSE()),"")</f>
        <v/>
      </c>
      <c r="F1300" s="22" t="str">
        <f aca="false">IFERROR(VLOOKUP($A$1&amp;":"&amp;A1300,'Finish order'!C:K,4,FALSE()),"")</f>
        <v/>
      </c>
      <c r="G1300" s="22" t="str">
        <f aca="false" t="array" ref="G1300:G1300">IFERROR(SMALL(IF($D$2:$D2209=D1300,$A$2:$A$911*1.001),1),"")</f>
        <v/>
      </c>
      <c r="H1300" s="22" t="str">
        <f aca="false" t="array" ref="H1300:H1300">IFERROR(SMALL(IF($D$2:$D2209=D1300,$A$2:$A$911*1.0001),2),"")</f>
        <v/>
      </c>
      <c r="I1300" s="22" t="str">
        <f aca="false" t="array" ref="I1300:I1300">IFERROR(SMALL(IF($D$2:$D2209=D1300,$A$2:$A$911*1.00001),3),"")</f>
        <v/>
      </c>
      <c r="J1300" s="22" t="str">
        <f aca="false" t="array" ref="J1300:J1300">IFERROR(SMALL(IF($D$2:$D2209=D1300,$A$2:$A$911*1.000001),4),"")</f>
        <v/>
      </c>
      <c r="K1300" s="31" t="str">
        <f aca="false">IF(A1300&lt;&gt;"", IF(COUNT(G1300:J1300)=4, SUM(G1300:J1300), "No"), "")</f>
        <v>No</v>
      </c>
      <c r="L1300" s="31" t="str">
        <f aca="false">IF(A1300&lt;&gt;"", IF(COUNT(G1300:I1300)=3, SUM(G1300:I1300), "No"), "")</f>
        <v>No</v>
      </c>
      <c r="M1300" s="31" t="str">
        <f aca="false">IF(A1300&lt;&gt;"", IF(COUNT(G1300:H1300)=2, SUM(G1300:H1300), "No"), "")</f>
        <v>No</v>
      </c>
      <c r="N1300" s="31" t="str">
        <f aca="false">Table1[[#This Row],[Club]]&amp;":"&amp;Table1[[#Headers],[Male]]</f>
        <v>:Male</v>
      </c>
    </row>
    <row r="1301" customFormat="false" ht="15" hidden="false" customHeight="false" outlineLevel="0" collapsed="false">
      <c r="A1301" s="22" t="n">
        <v>1300</v>
      </c>
      <c r="B1301" s="22" t="str">
        <f aca="false">IFERROR(VLOOKUP($A$1&amp;":"&amp;A1301,'Finish order'!C:K,6,FALSE()),"")</f>
        <v/>
      </c>
      <c r="C1301" s="22" t="str">
        <f aca="false">IFERROR(VLOOKUP(A$1&amp;":"&amp;A1301,'Finish order'!$C:$K,9,FALSE()),"")</f>
        <v/>
      </c>
      <c r="D1301" s="22" t="str">
        <f aca="false">IFERROR(VLOOKUP(A$1&amp;":"&amp;A1301,'Finish order'!$C:$K,7,FALSE()),"")</f>
        <v/>
      </c>
      <c r="E1301" s="30" t="str">
        <f aca="false">IFERROR(VLOOKUP($A$1&amp;":"&amp;A1301,'Finish order'!C:K,5,FALSE()),"")</f>
        <v/>
      </c>
      <c r="F1301" s="22" t="str">
        <f aca="false">IFERROR(VLOOKUP($A$1&amp;":"&amp;A1301,'Finish order'!C:K,4,FALSE()),"")</f>
        <v/>
      </c>
      <c r="G1301" s="22" t="str">
        <f aca="false" t="array" ref="G1301:G1301">IFERROR(SMALL(IF($D$2:$D2210=D1301,$A$2:$A$911*1.001),1),"")</f>
        <v/>
      </c>
      <c r="H1301" s="22" t="str">
        <f aca="false" t="array" ref="H1301:H1301">IFERROR(SMALL(IF($D$2:$D2210=D1301,$A$2:$A$911*1.0001),2),"")</f>
        <v/>
      </c>
      <c r="I1301" s="22" t="str">
        <f aca="false" t="array" ref="I1301:I1301">IFERROR(SMALL(IF($D$2:$D2210=D1301,$A$2:$A$911*1.00001),3),"")</f>
        <v/>
      </c>
      <c r="J1301" s="22" t="str">
        <f aca="false" t="array" ref="J1301:J1301">IFERROR(SMALL(IF($D$2:$D2210=D1301,$A$2:$A$911*1.000001),4),"")</f>
        <v/>
      </c>
      <c r="K1301" s="31" t="str">
        <f aca="false">IF(A1301&lt;&gt;"", IF(COUNT(G1301:J1301)=4, SUM(G1301:J1301), "No"), "")</f>
        <v>No</v>
      </c>
      <c r="L1301" s="31" t="str">
        <f aca="false">IF(A1301&lt;&gt;"", IF(COUNT(G1301:I1301)=3, SUM(G1301:I1301), "No"), "")</f>
        <v>No</v>
      </c>
      <c r="M1301" s="31" t="str">
        <f aca="false">IF(A1301&lt;&gt;"", IF(COUNT(G1301:H1301)=2, SUM(G1301:H1301), "No"), "")</f>
        <v>No</v>
      </c>
      <c r="N1301" s="31" t="str">
        <f aca="false">Table1[[#This Row],[Club]]&amp;":"&amp;Table1[[#Headers],[Male]]</f>
        <v>:Male</v>
      </c>
    </row>
    <row r="1302" customFormat="false" ht="15" hidden="false" customHeight="false" outlineLevel="0" collapsed="false">
      <c r="A1302" s="22" t="n">
        <v>1301</v>
      </c>
      <c r="B1302" s="22" t="str">
        <f aca="false">IFERROR(VLOOKUP($A$1&amp;":"&amp;A1302,'Finish order'!C:K,6,FALSE()),"")</f>
        <v/>
      </c>
      <c r="C1302" s="22" t="str">
        <f aca="false">IFERROR(VLOOKUP(A$1&amp;":"&amp;A1302,'Finish order'!$C:$K,9,FALSE()),"")</f>
        <v/>
      </c>
      <c r="D1302" s="22" t="str">
        <f aca="false">IFERROR(VLOOKUP(A$1&amp;":"&amp;A1302,'Finish order'!$C:$K,7,FALSE()),"")</f>
        <v/>
      </c>
      <c r="E1302" s="30" t="str">
        <f aca="false">IFERROR(VLOOKUP($A$1&amp;":"&amp;A1302,'Finish order'!C:K,5,FALSE()),"")</f>
        <v/>
      </c>
      <c r="F1302" s="22" t="str">
        <f aca="false">IFERROR(VLOOKUP($A$1&amp;":"&amp;A1302,'Finish order'!C:K,4,FALSE()),"")</f>
        <v/>
      </c>
      <c r="G1302" s="22" t="str">
        <f aca="false" t="array" ref="G1302:G1302">IFERROR(SMALL(IF($D$2:$D2211=D1302,$A$2:$A$911*1.001),1),"")</f>
        <v/>
      </c>
      <c r="H1302" s="22" t="str">
        <f aca="false" t="array" ref="H1302:H1302">IFERROR(SMALL(IF($D$2:$D2211=D1302,$A$2:$A$911*1.0001),2),"")</f>
        <v/>
      </c>
      <c r="I1302" s="22" t="str">
        <f aca="false" t="array" ref="I1302:I1302">IFERROR(SMALL(IF($D$2:$D2211=D1302,$A$2:$A$911*1.00001),3),"")</f>
        <v/>
      </c>
      <c r="J1302" s="22" t="str">
        <f aca="false" t="array" ref="J1302:J1302">IFERROR(SMALL(IF($D$2:$D2211=D1302,$A$2:$A$911*1.000001),4),"")</f>
        <v/>
      </c>
      <c r="K1302" s="31" t="str">
        <f aca="false">IF(A1302&lt;&gt;"", IF(COUNT(G1302:J1302)=4, SUM(G1302:J1302), "No"), "")</f>
        <v>No</v>
      </c>
      <c r="L1302" s="31" t="str">
        <f aca="false">IF(A1302&lt;&gt;"", IF(COUNT(G1302:I1302)=3, SUM(G1302:I1302), "No"), "")</f>
        <v>No</v>
      </c>
      <c r="M1302" s="31" t="str">
        <f aca="false">IF(A1302&lt;&gt;"", IF(COUNT(G1302:H1302)=2, SUM(G1302:H1302), "No"), "")</f>
        <v>No</v>
      </c>
      <c r="N1302" s="31" t="str">
        <f aca="false">Table1[[#This Row],[Club]]&amp;":"&amp;Table1[[#Headers],[Male]]</f>
        <v>:Male</v>
      </c>
    </row>
    <row r="1303" customFormat="false" ht="15" hidden="false" customHeight="false" outlineLevel="0" collapsed="false">
      <c r="A1303" s="22" t="n">
        <v>1302</v>
      </c>
      <c r="B1303" s="22" t="str">
        <f aca="false">IFERROR(VLOOKUP($A$1&amp;":"&amp;A1303,'Finish order'!C:K,6,FALSE()),"")</f>
        <v/>
      </c>
      <c r="C1303" s="22" t="str">
        <f aca="false">IFERROR(VLOOKUP(A$1&amp;":"&amp;A1303,'Finish order'!$C:$K,9,FALSE()),"")</f>
        <v/>
      </c>
      <c r="D1303" s="22" t="str">
        <f aca="false">IFERROR(VLOOKUP(A$1&amp;":"&amp;A1303,'Finish order'!$C:$K,7,FALSE()),"")</f>
        <v/>
      </c>
      <c r="E1303" s="30" t="str">
        <f aca="false">IFERROR(VLOOKUP($A$1&amp;":"&amp;A1303,'Finish order'!C:K,5,FALSE()),"")</f>
        <v/>
      </c>
      <c r="F1303" s="22" t="str">
        <f aca="false">IFERROR(VLOOKUP($A$1&amp;":"&amp;A1303,'Finish order'!C:K,4,FALSE()),"")</f>
        <v/>
      </c>
      <c r="G1303" s="22" t="str">
        <f aca="false" t="array" ref="G1303:G1303">IFERROR(SMALL(IF($D$2:$D2212=D1303,$A$2:$A$911*1.001),1),"")</f>
        <v/>
      </c>
      <c r="H1303" s="22" t="str">
        <f aca="false" t="array" ref="H1303:H1303">IFERROR(SMALL(IF($D$2:$D2212=D1303,$A$2:$A$911*1.0001),2),"")</f>
        <v/>
      </c>
      <c r="I1303" s="22" t="str">
        <f aca="false" t="array" ref="I1303:I1303">IFERROR(SMALL(IF($D$2:$D2212=D1303,$A$2:$A$911*1.00001),3),"")</f>
        <v/>
      </c>
      <c r="J1303" s="22" t="str">
        <f aca="false" t="array" ref="J1303:J1303">IFERROR(SMALL(IF($D$2:$D2212=D1303,$A$2:$A$911*1.000001),4),"")</f>
        <v/>
      </c>
      <c r="K1303" s="31" t="str">
        <f aca="false">IF(A1303&lt;&gt;"", IF(COUNT(G1303:J1303)=4, SUM(G1303:J1303), "No"), "")</f>
        <v>No</v>
      </c>
      <c r="L1303" s="31" t="str">
        <f aca="false">IF(A1303&lt;&gt;"", IF(COUNT(G1303:I1303)=3, SUM(G1303:I1303), "No"), "")</f>
        <v>No</v>
      </c>
      <c r="M1303" s="31" t="str">
        <f aca="false">IF(A1303&lt;&gt;"", IF(COUNT(G1303:H1303)=2, SUM(G1303:H1303), "No"), "")</f>
        <v>No</v>
      </c>
      <c r="N1303" s="31" t="str">
        <f aca="false">Table1[[#This Row],[Club]]&amp;":"&amp;Table1[[#Headers],[Male]]</f>
        <v>:Male</v>
      </c>
    </row>
    <row r="1304" customFormat="false" ht="15" hidden="false" customHeight="false" outlineLevel="0" collapsed="false">
      <c r="A1304" s="22" t="n">
        <v>1303</v>
      </c>
      <c r="B1304" s="22" t="str">
        <f aca="false">IFERROR(VLOOKUP($A$1&amp;":"&amp;A1304,'Finish order'!C:K,6,FALSE()),"")</f>
        <v/>
      </c>
      <c r="C1304" s="22" t="str">
        <f aca="false">IFERROR(VLOOKUP(A$1&amp;":"&amp;A1304,'Finish order'!$C:$K,9,FALSE()),"")</f>
        <v/>
      </c>
      <c r="D1304" s="22" t="str">
        <f aca="false">IFERROR(VLOOKUP(A$1&amp;":"&amp;A1304,'Finish order'!$C:$K,7,FALSE()),"")</f>
        <v/>
      </c>
      <c r="E1304" s="30" t="str">
        <f aca="false">IFERROR(VLOOKUP($A$1&amp;":"&amp;A1304,'Finish order'!C:K,5,FALSE()),"")</f>
        <v/>
      </c>
      <c r="F1304" s="22" t="str">
        <f aca="false">IFERROR(VLOOKUP($A$1&amp;":"&amp;A1304,'Finish order'!C:K,4,FALSE()),"")</f>
        <v/>
      </c>
      <c r="G1304" s="22" t="str">
        <f aca="false" t="array" ref="G1304:G1304">IFERROR(SMALL(IF($D$2:$D2213=D1304,$A$2:$A$911*1.001),1),"")</f>
        <v/>
      </c>
      <c r="H1304" s="22" t="str">
        <f aca="false" t="array" ref="H1304:H1304">IFERROR(SMALL(IF($D$2:$D2213=D1304,$A$2:$A$911*1.0001),2),"")</f>
        <v/>
      </c>
      <c r="I1304" s="22" t="str">
        <f aca="false" t="array" ref="I1304:I1304">IFERROR(SMALL(IF($D$2:$D2213=D1304,$A$2:$A$911*1.00001),3),"")</f>
        <v/>
      </c>
      <c r="J1304" s="22" t="str">
        <f aca="false" t="array" ref="J1304:J1304">IFERROR(SMALL(IF($D$2:$D2213=D1304,$A$2:$A$911*1.000001),4),"")</f>
        <v/>
      </c>
      <c r="K1304" s="31" t="str">
        <f aca="false">IF(A1304&lt;&gt;"", IF(COUNT(G1304:J1304)=4, SUM(G1304:J1304), "No"), "")</f>
        <v>No</v>
      </c>
      <c r="L1304" s="31" t="str">
        <f aca="false">IF(A1304&lt;&gt;"", IF(COUNT(G1304:I1304)=3, SUM(G1304:I1304), "No"), "")</f>
        <v>No</v>
      </c>
      <c r="M1304" s="31" t="str">
        <f aca="false">IF(A1304&lt;&gt;"", IF(COUNT(G1304:H1304)=2, SUM(G1304:H1304), "No"), "")</f>
        <v>No</v>
      </c>
      <c r="N1304" s="31" t="str">
        <f aca="false">Table1[[#This Row],[Club]]&amp;":"&amp;Table1[[#Headers],[Male]]</f>
        <v>:Male</v>
      </c>
    </row>
    <row r="1305" customFormat="false" ht="15" hidden="false" customHeight="false" outlineLevel="0" collapsed="false">
      <c r="A1305" s="22" t="n">
        <v>1304</v>
      </c>
      <c r="B1305" s="22" t="str">
        <f aca="false">IFERROR(VLOOKUP($A$1&amp;":"&amp;A1305,'Finish order'!C:K,6,FALSE()),"")</f>
        <v/>
      </c>
      <c r="C1305" s="22" t="str">
        <f aca="false">IFERROR(VLOOKUP(A$1&amp;":"&amp;A1305,'Finish order'!$C:$K,9,FALSE()),"")</f>
        <v/>
      </c>
      <c r="D1305" s="22" t="str">
        <f aca="false">IFERROR(VLOOKUP(A$1&amp;":"&amp;A1305,'Finish order'!$C:$K,7,FALSE()),"")</f>
        <v/>
      </c>
      <c r="E1305" s="30" t="str">
        <f aca="false">IFERROR(VLOOKUP($A$1&amp;":"&amp;A1305,'Finish order'!C:K,5,FALSE()),"")</f>
        <v/>
      </c>
      <c r="F1305" s="22" t="str">
        <f aca="false">IFERROR(VLOOKUP($A$1&amp;":"&amp;A1305,'Finish order'!C:K,4,FALSE()),"")</f>
        <v/>
      </c>
      <c r="G1305" s="22" t="str">
        <f aca="false" t="array" ref="G1305:G1305">IFERROR(SMALL(IF($D$2:$D2214=D1305,$A$2:$A$911*1.001),1),"")</f>
        <v/>
      </c>
      <c r="H1305" s="22" t="str">
        <f aca="false" t="array" ref="H1305:H1305">IFERROR(SMALL(IF($D$2:$D2214=D1305,$A$2:$A$911*1.0001),2),"")</f>
        <v/>
      </c>
      <c r="I1305" s="22" t="str">
        <f aca="false" t="array" ref="I1305:I1305">IFERROR(SMALL(IF($D$2:$D2214=D1305,$A$2:$A$911*1.00001),3),"")</f>
        <v/>
      </c>
      <c r="J1305" s="22" t="str">
        <f aca="false" t="array" ref="J1305:J1305">IFERROR(SMALL(IF($D$2:$D2214=D1305,$A$2:$A$911*1.000001),4),"")</f>
        <v/>
      </c>
      <c r="K1305" s="31" t="str">
        <f aca="false">IF(A1305&lt;&gt;"", IF(COUNT(G1305:J1305)=4, SUM(G1305:J1305), "No"), "")</f>
        <v>No</v>
      </c>
      <c r="L1305" s="31" t="str">
        <f aca="false">IF(A1305&lt;&gt;"", IF(COUNT(G1305:I1305)=3, SUM(G1305:I1305), "No"), "")</f>
        <v>No</v>
      </c>
      <c r="M1305" s="31" t="str">
        <f aca="false">IF(A1305&lt;&gt;"", IF(COUNT(G1305:H1305)=2, SUM(G1305:H1305), "No"), "")</f>
        <v>No</v>
      </c>
      <c r="N1305" s="31" t="str">
        <f aca="false">Table1[[#This Row],[Club]]&amp;":"&amp;Table1[[#Headers],[Male]]</f>
        <v>:Male</v>
      </c>
    </row>
    <row r="1306" customFormat="false" ht="15" hidden="false" customHeight="false" outlineLevel="0" collapsed="false">
      <c r="A1306" s="22" t="n">
        <v>1305</v>
      </c>
      <c r="B1306" s="22" t="str">
        <f aca="false">IFERROR(VLOOKUP($A$1&amp;":"&amp;A1306,'Finish order'!C:K,6,FALSE()),"")</f>
        <v/>
      </c>
      <c r="C1306" s="22" t="str">
        <f aca="false">IFERROR(VLOOKUP(A$1&amp;":"&amp;A1306,'Finish order'!$C:$K,9,FALSE()),"")</f>
        <v/>
      </c>
      <c r="D1306" s="22" t="str">
        <f aca="false">IFERROR(VLOOKUP(A$1&amp;":"&amp;A1306,'Finish order'!$C:$K,7,FALSE()),"")</f>
        <v/>
      </c>
      <c r="E1306" s="30" t="str">
        <f aca="false">IFERROR(VLOOKUP($A$1&amp;":"&amp;A1306,'Finish order'!C:K,5,FALSE()),"")</f>
        <v/>
      </c>
      <c r="F1306" s="22" t="str">
        <f aca="false">IFERROR(VLOOKUP($A$1&amp;":"&amp;A1306,'Finish order'!C:K,4,FALSE()),"")</f>
        <v/>
      </c>
      <c r="G1306" s="22" t="str">
        <f aca="false" t="array" ref="G1306:G1306">IFERROR(SMALL(IF($D$2:$D2215=D1306,$A$2:$A$911*1.001),1),"")</f>
        <v/>
      </c>
      <c r="H1306" s="22" t="str">
        <f aca="false" t="array" ref="H1306:H1306">IFERROR(SMALL(IF($D$2:$D2215=D1306,$A$2:$A$911*1.0001),2),"")</f>
        <v/>
      </c>
      <c r="I1306" s="22" t="str">
        <f aca="false" t="array" ref="I1306:I1306">IFERROR(SMALL(IF($D$2:$D2215=D1306,$A$2:$A$911*1.00001),3),"")</f>
        <v/>
      </c>
      <c r="J1306" s="22" t="str">
        <f aca="false" t="array" ref="J1306:J1306">IFERROR(SMALL(IF($D$2:$D2215=D1306,$A$2:$A$911*1.000001),4),"")</f>
        <v/>
      </c>
      <c r="K1306" s="31" t="str">
        <f aca="false">IF(A1306&lt;&gt;"", IF(COUNT(G1306:J1306)=4, SUM(G1306:J1306), "No"), "")</f>
        <v>No</v>
      </c>
      <c r="L1306" s="31" t="str">
        <f aca="false">IF(A1306&lt;&gt;"", IF(COUNT(G1306:I1306)=3, SUM(G1306:I1306), "No"), "")</f>
        <v>No</v>
      </c>
      <c r="M1306" s="31" t="str">
        <f aca="false">IF(A1306&lt;&gt;"", IF(COUNT(G1306:H1306)=2, SUM(G1306:H1306), "No"), "")</f>
        <v>No</v>
      </c>
      <c r="N1306" s="31" t="str">
        <f aca="false">Table1[[#This Row],[Club]]&amp;":"&amp;Table1[[#Headers],[Male]]</f>
        <v>:Male</v>
      </c>
    </row>
    <row r="1307" customFormat="false" ht="15" hidden="false" customHeight="false" outlineLevel="0" collapsed="false">
      <c r="A1307" s="22" t="n">
        <v>1306</v>
      </c>
      <c r="B1307" s="22" t="str">
        <f aca="false">IFERROR(VLOOKUP($A$1&amp;":"&amp;A1307,'Finish order'!C:K,6,FALSE()),"")</f>
        <v/>
      </c>
      <c r="C1307" s="22" t="str">
        <f aca="false">IFERROR(VLOOKUP(A$1&amp;":"&amp;A1307,'Finish order'!$C:$K,9,FALSE()),"")</f>
        <v/>
      </c>
      <c r="D1307" s="22" t="str">
        <f aca="false">IFERROR(VLOOKUP(A$1&amp;":"&amp;A1307,'Finish order'!$C:$K,7,FALSE()),"")</f>
        <v/>
      </c>
      <c r="E1307" s="30" t="str">
        <f aca="false">IFERROR(VLOOKUP($A$1&amp;":"&amp;A1307,'Finish order'!C:K,5,FALSE()),"")</f>
        <v/>
      </c>
      <c r="F1307" s="22" t="str">
        <f aca="false">IFERROR(VLOOKUP($A$1&amp;":"&amp;A1307,'Finish order'!C:K,4,FALSE()),"")</f>
        <v/>
      </c>
      <c r="G1307" s="22" t="str">
        <f aca="false" t="array" ref="G1307:G1307">IFERROR(SMALL(IF($D$2:$D2216=D1307,$A$2:$A$911*1.001),1),"")</f>
        <v/>
      </c>
      <c r="H1307" s="22" t="str">
        <f aca="false" t="array" ref="H1307:H1307">IFERROR(SMALL(IF($D$2:$D2216=D1307,$A$2:$A$911*1.0001),2),"")</f>
        <v/>
      </c>
      <c r="I1307" s="22" t="str">
        <f aca="false" t="array" ref="I1307:I1307">IFERROR(SMALL(IF($D$2:$D2216=D1307,$A$2:$A$911*1.00001),3),"")</f>
        <v/>
      </c>
      <c r="J1307" s="22" t="str">
        <f aca="false" t="array" ref="J1307:J1307">IFERROR(SMALL(IF($D$2:$D2216=D1307,$A$2:$A$911*1.000001),4),"")</f>
        <v/>
      </c>
      <c r="K1307" s="31" t="str">
        <f aca="false">IF(A1307&lt;&gt;"", IF(COUNT(G1307:J1307)=4, SUM(G1307:J1307), "No"), "")</f>
        <v>No</v>
      </c>
      <c r="L1307" s="31" t="str">
        <f aca="false">IF(A1307&lt;&gt;"", IF(COUNT(G1307:I1307)=3, SUM(G1307:I1307), "No"), "")</f>
        <v>No</v>
      </c>
      <c r="M1307" s="31" t="str">
        <f aca="false">IF(A1307&lt;&gt;"", IF(COUNT(G1307:H1307)=2, SUM(G1307:H1307), "No"), "")</f>
        <v>No</v>
      </c>
      <c r="N1307" s="31" t="str">
        <f aca="false">Table1[[#This Row],[Club]]&amp;":"&amp;Table1[[#Headers],[Male]]</f>
        <v>:Male</v>
      </c>
    </row>
    <row r="1308" customFormat="false" ht="15" hidden="false" customHeight="false" outlineLevel="0" collapsed="false">
      <c r="A1308" s="22" t="n">
        <v>1307</v>
      </c>
      <c r="B1308" s="22" t="str">
        <f aca="false">IFERROR(VLOOKUP($A$1&amp;":"&amp;A1308,'Finish order'!C:K,6,FALSE()),"")</f>
        <v/>
      </c>
      <c r="C1308" s="22" t="str">
        <f aca="false">IFERROR(VLOOKUP(A$1&amp;":"&amp;A1308,'Finish order'!$C:$K,9,FALSE()),"")</f>
        <v/>
      </c>
      <c r="D1308" s="22" t="str">
        <f aca="false">IFERROR(VLOOKUP(A$1&amp;":"&amp;A1308,'Finish order'!$C:$K,7,FALSE()),"")</f>
        <v/>
      </c>
      <c r="E1308" s="30" t="str">
        <f aca="false">IFERROR(VLOOKUP($A$1&amp;":"&amp;A1308,'Finish order'!C:K,5,FALSE()),"")</f>
        <v/>
      </c>
      <c r="F1308" s="22" t="str">
        <f aca="false">IFERROR(VLOOKUP($A$1&amp;":"&amp;A1308,'Finish order'!C:K,4,FALSE()),"")</f>
        <v/>
      </c>
      <c r="G1308" s="22" t="str">
        <f aca="false" t="array" ref="G1308:G1308">IFERROR(SMALL(IF($D$2:$D2217=D1308,$A$2:$A$911*1.001),1),"")</f>
        <v/>
      </c>
      <c r="H1308" s="22" t="str">
        <f aca="false" t="array" ref="H1308:H1308">IFERROR(SMALL(IF($D$2:$D2217=D1308,$A$2:$A$911*1.0001),2),"")</f>
        <v/>
      </c>
      <c r="I1308" s="22" t="str">
        <f aca="false" t="array" ref="I1308:I1308">IFERROR(SMALL(IF($D$2:$D2217=D1308,$A$2:$A$911*1.00001),3),"")</f>
        <v/>
      </c>
      <c r="J1308" s="22" t="str">
        <f aca="false" t="array" ref="J1308:J1308">IFERROR(SMALL(IF($D$2:$D2217=D1308,$A$2:$A$911*1.000001),4),"")</f>
        <v/>
      </c>
      <c r="K1308" s="31" t="str">
        <f aca="false">IF(A1308&lt;&gt;"", IF(COUNT(G1308:J1308)=4, SUM(G1308:J1308), "No"), "")</f>
        <v>No</v>
      </c>
      <c r="L1308" s="31" t="str">
        <f aca="false">IF(A1308&lt;&gt;"", IF(COUNT(G1308:I1308)=3, SUM(G1308:I1308), "No"), "")</f>
        <v>No</v>
      </c>
      <c r="M1308" s="31" t="str">
        <f aca="false">IF(A1308&lt;&gt;"", IF(COUNT(G1308:H1308)=2, SUM(G1308:H1308), "No"), "")</f>
        <v>No</v>
      </c>
      <c r="N1308" s="31" t="str">
        <f aca="false">Table1[[#This Row],[Club]]&amp;":"&amp;Table1[[#Headers],[Male]]</f>
        <v>:Male</v>
      </c>
    </row>
    <row r="1309" customFormat="false" ht="15" hidden="false" customHeight="false" outlineLevel="0" collapsed="false">
      <c r="A1309" s="22" t="n">
        <v>1308</v>
      </c>
      <c r="B1309" s="22" t="str">
        <f aca="false">IFERROR(VLOOKUP($A$1&amp;":"&amp;A1309,'Finish order'!C:K,6,FALSE()),"")</f>
        <v/>
      </c>
      <c r="C1309" s="22" t="str">
        <f aca="false">IFERROR(VLOOKUP(A$1&amp;":"&amp;A1309,'Finish order'!$C:$K,9,FALSE()),"")</f>
        <v/>
      </c>
      <c r="D1309" s="22" t="str">
        <f aca="false">IFERROR(VLOOKUP(A$1&amp;":"&amp;A1309,'Finish order'!$C:$K,7,FALSE()),"")</f>
        <v/>
      </c>
      <c r="E1309" s="30" t="str">
        <f aca="false">IFERROR(VLOOKUP($A$1&amp;":"&amp;A1309,'Finish order'!C:K,5,FALSE()),"")</f>
        <v/>
      </c>
      <c r="F1309" s="22" t="str">
        <f aca="false">IFERROR(VLOOKUP($A$1&amp;":"&amp;A1309,'Finish order'!C:K,4,FALSE()),"")</f>
        <v/>
      </c>
      <c r="G1309" s="22" t="str">
        <f aca="false" t="array" ref="G1309:G1309">IFERROR(SMALL(IF($D$2:$D2218=D1309,$A$2:$A$911*1.001),1),"")</f>
        <v/>
      </c>
      <c r="H1309" s="22" t="str">
        <f aca="false" t="array" ref="H1309:H1309">IFERROR(SMALL(IF($D$2:$D2218=D1309,$A$2:$A$911*1.0001),2),"")</f>
        <v/>
      </c>
      <c r="I1309" s="22" t="str">
        <f aca="false" t="array" ref="I1309:I1309">IFERROR(SMALL(IF($D$2:$D2218=D1309,$A$2:$A$911*1.00001),3),"")</f>
        <v/>
      </c>
      <c r="J1309" s="22" t="str">
        <f aca="false" t="array" ref="J1309:J1309">IFERROR(SMALL(IF($D$2:$D2218=D1309,$A$2:$A$911*1.000001),4),"")</f>
        <v/>
      </c>
      <c r="K1309" s="31" t="str">
        <f aca="false">IF(A1309&lt;&gt;"", IF(COUNT(G1309:J1309)=4, SUM(G1309:J1309), "No"), "")</f>
        <v>No</v>
      </c>
      <c r="L1309" s="31" t="str">
        <f aca="false">IF(A1309&lt;&gt;"", IF(COUNT(G1309:I1309)=3, SUM(G1309:I1309), "No"), "")</f>
        <v>No</v>
      </c>
      <c r="M1309" s="31" t="str">
        <f aca="false">IF(A1309&lt;&gt;"", IF(COUNT(G1309:H1309)=2, SUM(G1309:H1309), "No"), "")</f>
        <v>No</v>
      </c>
      <c r="N1309" s="31" t="str">
        <f aca="false">Table1[[#This Row],[Club]]&amp;":"&amp;Table1[[#Headers],[Male]]</f>
        <v>:Male</v>
      </c>
    </row>
    <row r="1310" customFormat="false" ht="15" hidden="false" customHeight="false" outlineLevel="0" collapsed="false">
      <c r="A1310" s="22" t="n">
        <v>1309</v>
      </c>
      <c r="B1310" s="22" t="str">
        <f aca="false">IFERROR(VLOOKUP($A$1&amp;":"&amp;A1310,'Finish order'!C:K,6,FALSE()),"")</f>
        <v/>
      </c>
      <c r="C1310" s="22" t="str">
        <f aca="false">IFERROR(VLOOKUP(A$1&amp;":"&amp;A1310,'Finish order'!$C:$K,9,FALSE()),"")</f>
        <v/>
      </c>
      <c r="D1310" s="22" t="str">
        <f aca="false">IFERROR(VLOOKUP(A$1&amp;":"&amp;A1310,'Finish order'!$C:$K,7,FALSE()),"")</f>
        <v/>
      </c>
      <c r="E1310" s="30" t="str">
        <f aca="false">IFERROR(VLOOKUP($A$1&amp;":"&amp;A1310,'Finish order'!C:K,5,FALSE()),"")</f>
        <v/>
      </c>
      <c r="F1310" s="22" t="str">
        <f aca="false">IFERROR(VLOOKUP($A$1&amp;":"&amp;A1310,'Finish order'!C:K,4,FALSE()),"")</f>
        <v/>
      </c>
      <c r="G1310" s="22" t="str">
        <f aca="false" t="array" ref="G1310:G1310">IFERROR(SMALL(IF($D$2:$D2219=D1310,$A$2:$A$911*1.001),1),"")</f>
        <v/>
      </c>
      <c r="H1310" s="22" t="str">
        <f aca="false" t="array" ref="H1310:H1310">IFERROR(SMALL(IF($D$2:$D2219=D1310,$A$2:$A$911*1.0001),2),"")</f>
        <v/>
      </c>
      <c r="I1310" s="22" t="str">
        <f aca="false" t="array" ref="I1310:I1310">IFERROR(SMALL(IF($D$2:$D2219=D1310,$A$2:$A$911*1.00001),3),"")</f>
        <v/>
      </c>
      <c r="J1310" s="22" t="str">
        <f aca="false" t="array" ref="J1310:J1310">IFERROR(SMALL(IF($D$2:$D2219=D1310,$A$2:$A$911*1.000001),4),"")</f>
        <v/>
      </c>
      <c r="K1310" s="31" t="str">
        <f aca="false">IF(A1310&lt;&gt;"", IF(COUNT(G1310:J1310)=4, SUM(G1310:J1310), "No"), "")</f>
        <v>No</v>
      </c>
      <c r="L1310" s="31" t="str">
        <f aca="false">IF(A1310&lt;&gt;"", IF(COUNT(G1310:I1310)=3, SUM(G1310:I1310), "No"), "")</f>
        <v>No</v>
      </c>
      <c r="M1310" s="31" t="str">
        <f aca="false">IF(A1310&lt;&gt;"", IF(COUNT(G1310:H1310)=2, SUM(G1310:H1310), "No"), "")</f>
        <v>No</v>
      </c>
      <c r="N1310" s="31" t="str">
        <f aca="false">Table1[[#This Row],[Club]]&amp;":"&amp;Table1[[#Headers],[Male]]</f>
        <v>:Male</v>
      </c>
    </row>
    <row r="1311" customFormat="false" ht="15" hidden="false" customHeight="false" outlineLevel="0" collapsed="false">
      <c r="A1311" s="22" t="n">
        <v>1310</v>
      </c>
      <c r="B1311" s="22" t="str">
        <f aca="false">IFERROR(VLOOKUP($A$1&amp;":"&amp;A1311,'Finish order'!C:K,6,FALSE()),"")</f>
        <v/>
      </c>
      <c r="C1311" s="22" t="str">
        <f aca="false">IFERROR(VLOOKUP(A$1&amp;":"&amp;A1311,'Finish order'!$C:$K,9,FALSE()),"")</f>
        <v/>
      </c>
      <c r="D1311" s="22" t="str">
        <f aca="false">IFERROR(VLOOKUP(A$1&amp;":"&amp;A1311,'Finish order'!$C:$K,7,FALSE()),"")</f>
        <v/>
      </c>
      <c r="E1311" s="30" t="str">
        <f aca="false">IFERROR(VLOOKUP($A$1&amp;":"&amp;A1311,'Finish order'!C:K,5,FALSE()),"")</f>
        <v/>
      </c>
      <c r="F1311" s="22" t="str">
        <f aca="false">IFERROR(VLOOKUP($A$1&amp;":"&amp;A1311,'Finish order'!C:K,4,FALSE()),"")</f>
        <v/>
      </c>
      <c r="G1311" s="22" t="str">
        <f aca="false" t="array" ref="G1311:G1311">IFERROR(SMALL(IF($D$2:$D2220=D1311,$A$2:$A$911*1.001),1),"")</f>
        <v/>
      </c>
      <c r="H1311" s="22" t="str">
        <f aca="false" t="array" ref="H1311:H1311">IFERROR(SMALL(IF($D$2:$D2220=D1311,$A$2:$A$911*1.0001),2),"")</f>
        <v/>
      </c>
      <c r="I1311" s="22" t="str">
        <f aca="false" t="array" ref="I1311:I1311">IFERROR(SMALL(IF($D$2:$D2220=D1311,$A$2:$A$911*1.00001),3),"")</f>
        <v/>
      </c>
      <c r="J1311" s="22" t="str">
        <f aca="false" t="array" ref="J1311:J1311">IFERROR(SMALL(IF($D$2:$D2220=D1311,$A$2:$A$911*1.000001),4),"")</f>
        <v/>
      </c>
      <c r="K1311" s="31" t="str">
        <f aca="false">IF(A1311&lt;&gt;"", IF(COUNT(G1311:J1311)=4, SUM(G1311:J1311), "No"), "")</f>
        <v>No</v>
      </c>
      <c r="L1311" s="31" t="str">
        <f aca="false">IF(A1311&lt;&gt;"", IF(COUNT(G1311:I1311)=3, SUM(G1311:I1311), "No"), "")</f>
        <v>No</v>
      </c>
      <c r="M1311" s="31" t="str">
        <f aca="false">IF(A1311&lt;&gt;"", IF(COUNT(G1311:H1311)=2, SUM(G1311:H1311), "No"), "")</f>
        <v>No</v>
      </c>
      <c r="N1311" s="31" t="str">
        <f aca="false">Table1[[#This Row],[Club]]&amp;":"&amp;Table1[[#Headers],[Male]]</f>
        <v>:Male</v>
      </c>
    </row>
    <row r="1312" customFormat="false" ht="15" hidden="false" customHeight="false" outlineLevel="0" collapsed="false">
      <c r="A1312" s="22" t="n">
        <v>1311</v>
      </c>
      <c r="B1312" s="22" t="str">
        <f aca="false">IFERROR(VLOOKUP($A$1&amp;":"&amp;A1312,'Finish order'!C:K,6,FALSE()),"")</f>
        <v/>
      </c>
      <c r="C1312" s="22" t="str">
        <f aca="false">IFERROR(VLOOKUP(A$1&amp;":"&amp;A1312,'Finish order'!$C:$K,9,FALSE()),"")</f>
        <v/>
      </c>
      <c r="D1312" s="22" t="str">
        <f aca="false">IFERROR(VLOOKUP(A$1&amp;":"&amp;A1312,'Finish order'!$C:$K,7,FALSE()),"")</f>
        <v/>
      </c>
      <c r="E1312" s="30" t="str">
        <f aca="false">IFERROR(VLOOKUP($A$1&amp;":"&amp;A1312,'Finish order'!C:K,5,FALSE()),"")</f>
        <v/>
      </c>
      <c r="F1312" s="22" t="str">
        <f aca="false">IFERROR(VLOOKUP($A$1&amp;":"&amp;A1312,'Finish order'!C:K,4,FALSE()),"")</f>
        <v/>
      </c>
      <c r="G1312" s="22" t="str">
        <f aca="false" t="array" ref="G1312:G1312">IFERROR(SMALL(IF($D$2:$D2221=D1312,$A$2:$A$911*1.001),1),"")</f>
        <v/>
      </c>
      <c r="H1312" s="22" t="str">
        <f aca="false" t="array" ref="H1312:H1312">IFERROR(SMALL(IF($D$2:$D2221=D1312,$A$2:$A$911*1.0001),2),"")</f>
        <v/>
      </c>
      <c r="I1312" s="22" t="str">
        <f aca="false" t="array" ref="I1312:I1312">IFERROR(SMALL(IF($D$2:$D2221=D1312,$A$2:$A$911*1.00001),3),"")</f>
        <v/>
      </c>
      <c r="J1312" s="22" t="str">
        <f aca="false" t="array" ref="J1312:J1312">IFERROR(SMALL(IF($D$2:$D2221=D1312,$A$2:$A$911*1.000001),4),"")</f>
        <v/>
      </c>
      <c r="K1312" s="31" t="str">
        <f aca="false">IF(A1312&lt;&gt;"", IF(COUNT(G1312:J1312)=4, SUM(G1312:J1312), "No"), "")</f>
        <v>No</v>
      </c>
      <c r="L1312" s="31" t="str">
        <f aca="false">IF(A1312&lt;&gt;"", IF(COUNT(G1312:I1312)=3, SUM(G1312:I1312), "No"), "")</f>
        <v>No</v>
      </c>
      <c r="M1312" s="31" t="str">
        <f aca="false">IF(A1312&lt;&gt;"", IF(COUNT(G1312:H1312)=2, SUM(G1312:H1312), "No"), "")</f>
        <v>No</v>
      </c>
      <c r="N1312" s="31" t="str">
        <f aca="false">Table1[[#This Row],[Club]]&amp;":"&amp;Table1[[#Headers],[Male]]</f>
        <v>:Male</v>
      </c>
    </row>
    <row r="1313" customFormat="false" ht="15" hidden="false" customHeight="false" outlineLevel="0" collapsed="false">
      <c r="A1313" s="22" t="n">
        <v>1312</v>
      </c>
      <c r="B1313" s="22" t="str">
        <f aca="false">IFERROR(VLOOKUP($A$1&amp;":"&amp;A1313,'Finish order'!C:K,6,FALSE()),"")</f>
        <v/>
      </c>
      <c r="C1313" s="22" t="str">
        <f aca="false">IFERROR(VLOOKUP(A$1&amp;":"&amp;A1313,'Finish order'!$C:$K,9,FALSE()),"")</f>
        <v/>
      </c>
      <c r="D1313" s="22" t="str">
        <f aca="false">IFERROR(VLOOKUP(A$1&amp;":"&amp;A1313,'Finish order'!$C:$K,7,FALSE()),"")</f>
        <v/>
      </c>
      <c r="E1313" s="30" t="str">
        <f aca="false">IFERROR(VLOOKUP($A$1&amp;":"&amp;A1313,'Finish order'!C:K,5,FALSE()),"")</f>
        <v/>
      </c>
      <c r="F1313" s="22" t="str">
        <f aca="false">IFERROR(VLOOKUP($A$1&amp;":"&amp;A1313,'Finish order'!C:K,4,FALSE()),"")</f>
        <v/>
      </c>
      <c r="G1313" s="22" t="str">
        <f aca="false" t="array" ref="G1313:G1313">IFERROR(SMALL(IF($D$2:$D2222=D1313,$A$2:$A$911*1.001),1),"")</f>
        <v/>
      </c>
      <c r="H1313" s="22" t="str">
        <f aca="false" t="array" ref="H1313:H1313">IFERROR(SMALL(IF($D$2:$D2222=D1313,$A$2:$A$911*1.0001),2),"")</f>
        <v/>
      </c>
      <c r="I1313" s="22" t="str">
        <f aca="false" t="array" ref="I1313:I1313">IFERROR(SMALL(IF($D$2:$D2222=D1313,$A$2:$A$911*1.00001),3),"")</f>
        <v/>
      </c>
      <c r="J1313" s="22" t="str">
        <f aca="false" t="array" ref="J1313:J1313">IFERROR(SMALL(IF($D$2:$D2222=D1313,$A$2:$A$911*1.000001),4),"")</f>
        <v/>
      </c>
      <c r="K1313" s="31" t="str">
        <f aca="false">IF(A1313&lt;&gt;"", IF(COUNT(G1313:J1313)=4, SUM(G1313:J1313), "No"), "")</f>
        <v>No</v>
      </c>
      <c r="L1313" s="31" t="str">
        <f aca="false">IF(A1313&lt;&gt;"", IF(COUNT(G1313:I1313)=3, SUM(G1313:I1313), "No"), "")</f>
        <v>No</v>
      </c>
      <c r="M1313" s="31" t="str">
        <f aca="false">IF(A1313&lt;&gt;"", IF(COUNT(G1313:H1313)=2, SUM(G1313:H1313), "No"), "")</f>
        <v>No</v>
      </c>
      <c r="N1313" s="31" t="str">
        <f aca="false">Table1[[#This Row],[Club]]&amp;":"&amp;Table1[[#Headers],[Male]]</f>
        <v>:Male</v>
      </c>
    </row>
    <row r="1314" customFormat="false" ht="15" hidden="false" customHeight="false" outlineLevel="0" collapsed="false">
      <c r="A1314" s="22" t="n">
        <v>1313</v>
      </c>
      <c r="B1314" s="22" t="str">
        <f aca="false">IFERROR(VLOOKUP($A$1&amp;":"&amp;A1314,'Finish order'!C:K,6,FALSE()),"")</f>
        <v/>
      </c>
      <c r="C1314" s="22" t="str">
        <f aca="false">IFERROR(VLOOKUP(A$1&amp;":"&amp;A1314,'Finish order'!$C:$K,9,FALSE()),"")</f>
        <v/>
      </c>
      <c r="D1314" s="22" t="str">
        <f aca="false">IFERROR(VLOOKUP(A$1&amp;":"&amp;A1314,'Finish order'!$C:$K,7,FALSE()),"")</f>
        <v/>
      </c>
      <c r="E1314" s="30" t="str">
        <f aca="false">IFERROR(VLOOKUP($A$1&amp;":"&amp;A1314,'Finish order'!C:K,5,FALSE()),"")</f>
        <v/>
      </c>
      <c r="F1314" s="22" t="str">
        <f aca="false">IFERROR(VLOOKUP($A$1&amp;":"&amp;A1314,'Finish order'!C:K,4,FALSE()),"")</f>
        <v/>
      </c>
      <c r="G1314" s="22" t="str">
        <f aca="false" t="array" ref="G1314:G1314">IFERROR(SMALL(IF($D$2:$D2223=D1314,$A$2:$A$911*1.001),1),"")</f>
        <v/>
      </c>
      <c r="H1314" s="22" t="str">
        <f aca="false" t="array" ref="H1314:H1314">IFERROR(SMALL(IF($D$2:$D2223=D1314,$A$2:$A$911*1.0001),2),"")</f>
        <v/>
      </c>
      <c r="I1314" s="22" t="str">
        <f aca="false" t="array" ref="I1314:I1314">IFERROR(SMALL(IF($D$2:$D2223=D1314,$A$2:$A$911*1.00001),3),"")</f>
        <v/>
      </c>
      <c r="J1314" s="22" t="str">
        <f aca="false" t="array" ref="J1314:J1314">IFERROR(SMALL(IF($D$2:$D2223=D1314,$A$2:$A$911*1.000001),4),"")</f>
        <v/>
      </c>
      <c r="K1314" s="31" t="str">
        <f aca="false">IF(A1314&lt;&gt;"", IF(COUNT(G1314:J1314)=4, SUM(G1314:J1314), "No"), "")</f>
        <v>No</v>
      </c>
      <c r="L1314" s="31" t="str">
        <f aca="false">IF(A1314&lt;&gt;"", IF(COUNT(G1314:I1314)=3, SUM(G1314:I1314), "No"), "")</f>
        <v>No</v>
      </c>
      <c r="M1314" s="31" t="str">
        <f aca="false">IF(A1314&lt;&gt;"", IF(COUNT(G1314:H1314)=2, SUM(G1314:H1314), "No"), "")</f>
        <v>No</v>
      </c>
      <c r="N1314" s="31" t="str">
        <f aca="false">Table1[[#This Row],[Club]]&amp;":"&amp;Table1[[#Headers],[Male]]</f>
        <v>:Male</v>
      </c>
    </row>
    <row r="1315" customFormat="false" ht="15" hidden="false" customHeight="false" outlineLevel="0" collapsed="false">
      <c r="A1315" s="22" t="n">
        <v>1314</v>
      </c>
      <c r="B1315" s="22" t="str">
        <f aca="false">IFERROR(VLOOKUP($A$1&amp;":"&amp;A1315,'Finish order'!C:K,6,FALSE()),"")</f>
        <v/>
      </c>
      <c r="C1315" s="22" t="str">
        <f aca="false">IFERROR(VLOOKUP(A$1&amp;":"&amp;A1315,'Finish order'!$C:$K,9,FALSE()),"")</f>
        <v/>
      </c>
      <c r="D1315" s="22" t="str">
        <f aca="false">IFERROR(VLOOKUP(A$1&amp;":"&amp;A1315,'Finish order'!$C:$K,7,FALSE()),"")</f>
        <v/>
      </c>
      <c r="E1315" s="30" t="str">
        <f aca="false">IFERROR(VLOOKUP($A$1&amp;":"&amp;A1315,'Finish order'!C:K,5,FALSE()),"")</f>
        <v/>
      </c>
      <c r="F1315" s="22" t="str">
        <f aca="false">IFERROR(VLOOKUP($A$1&amp;":"&amp;A1315,'Finish order'!C:K,4,FALSE()),"")</f>
        <v/>
      </c>
      <c r="G1315" s="22" t="str">
        <f aca="false" t="array" ref="G1315:G1315">IFERROR(SMALL(IF($D$2:$D2224=D1315,$A$2:$A$911*1.001),1),"")</f>
        <v/>
      </c>
      <c r="H1315" s="22" t="str">
        <f aca="false" t="array" ref="H1315:H1315">IFERROR(SMALL(IF($D$2:$D2224=D1315,$A$2:$A$911*1.0001),2),"")</f>
        <v/>
      </c>
      <c r="I1315" s="22" t="str">
        <f aca="false" t="array" ref="I1315:I1315">IFERROR(SMALL(IF($D$2:$D2224=D1315,$A$2:$A$911*1.00001),3),"")</f>
        <v/>
      </c>
      <c r="J1315" s="22" t="str">
        <f aca="false" t="array" ref="J1315:J1315">IFERROR(SMALL(IF($D$2:$D2224=D1315,$A$2:$A$911*1.000001),4),"")</f>
        <v/>
      </c>
      <c r="K1315" s="31" t="str">
        <f aca="false">IF(A1315&lt;&gt;"", IF(COUNT(G1315:J1315)=4, SUM(G1315:J1315), "No"), "")</f>
        <v>No</v>
      </c>
      <c r="L1315" s="31" t="str">
        <f aca="false">IF(A1315&lt;&gt;"", IF(COUNT(G1315:I1315)=3, SUM(G1315:I1315), "No"), "")</f>
        <v>No</v>
      </c>
      <c r="M1315" s="31" t="str">
        <f aca="false">IF(A1315&lt;&gt;"", IF(COUNT(G1315:H1315)=2, SUM(G1315:H1315), "No"), "")</f>
        <v>No</v>
      </c>
      <c r="N1315" s="31" t="str">
        <f aca="false">Table1[[#This Row],[Club]]&amp;":"&amp;Table1[[#Headers],[Male]]</f>
        <v>:Male</v>
      </c>
    </row>
    <row r="1316" customFormat="false" ht="15" hidden="false" customHeight="false" outlineLevel="0" collapsed="false">
      <c r="A1316" s="22" t="n">
        <v>1315</v>
      </c>
      <c r="B1316" s="22" t="str">
        <f aca="false">IFERROR(VLOOKUP($A$1&amp;":"&amp;A1316,'Finish order'!C:K,6,FALSE()),"")</f>
        <v/>
      </c>
      <c r="C1316" s="22" t="str">
        <f aca="false">IFERROR(VLOOKUP(A$1&amp;":"&amp;A1316,'Finish order'!$C:$K,9,FALSE()),"")</f>
        <v/>
      </c>
      <c r="D1316" s="22" t="str">
        <f aca="false">IFERROR(VLOOKUP(A$1&amp;":"&amp;A1316,'Finish order'!$C:$K,7,FALSE()),"")</f>
        <v/>
      </c>
      <c r="E1316" s="30" t="str">
        <f aca="false">IFERROR(VLOOKUP($A$1&amp;":"&amp;A1316,'Finish order'!C:K,5,FALSE()),"")</f>
        <v/>
      </c>
      <c r="F1316" s="22" t="str">
        <f aca="false">IFERROR(VLOOKUP($A$1&amp;":"&amp;A1316,'Finish order'!C:K,4,FALSE()),"")</f>
        <v/>
      </c>
      <c r="G1316" s="22" t="str">
        <f aca="false" t="array" ref="G1316:G1316">IFERROR(SMALL(IF($D$2:$D2225=D1316,$A$2:$A$911*1.001),1),"")</f>
        <v/>
      </c>
      <c r="H1316" s="22" t="str">
        <f aca="false" t="array" ref="H1316:H1316">IFERROR(SMALL(IF($D$2:$D2225=D1316,$A$2:$A$911*1.0001),2),"")</f>
        <v/>
      </c>
      <c r="I1316" s="22" t="str">
        <f aca="false" t="array" ref="I1316:I1316">IFERROR(SMALL(IF($D$2:$D2225=D1316,$A$2:$A$911*1.00001),3),"")</f>
        <v/>
      </c>
      <c r="J1316" s="22" t="str">
        <f aca="false" t="array" ref="J1316:J1316">IFERROR(SMALL(IF($D$2:$D2225=D1316,$A$2:$A$911*1.000001),4),"")</f>
        <v/>
      </c>
      <c r="K1316" s="31" t="str">
        <f aca="false">IF(A1316&lt;&gt;"", IF(COUNT(G1316:J1316)=4, SUM(G1316:J1316), "No"), "")</f>
        <v>No</v>
      </c>
      <c r="L1316" s="31" t="str">
        <f aca="false">IF(A1316&lt;&gt;"", IF(COUNT(G1316:I1316)=3, SUM(G1316:I1316), "No"), "")</f>
        <v>No</v>
      </c>
      <c r="M1316" s="31" t="str">
        <f aca="false">IF(A1316&lt;&gt;"", IF(COUNT(G1316:H1316)=2, SUM(G1316:H1316), "No"), "")</f>
        <v>No</v>
      </c>
      <c r="N1316" s="31" t="str">
        <f aca="false">Table1[[#This Row],[Club]]&amp;":"&amp;Table1[[#Headers],[Male]]</f>
        <v>:Male</v>
      </c>
    </row>
    <row r="1317" customFormat="false" ht="15" hidden="false" customHeight="false" outlineLevel="0" collapsed="false">
      <c r="A1317" s="22" t="n">
        <v>1316</v>
      </c>
      <c r="B1317" s="22" t="str">
        <f aca="false">IFERROR(VLOOKUP($A$1&amp;":"&amp;A1317,'Finish order'!C:K,6,FALSE()),"")</f>
        <v/>
      </c>
      <c r="C1317" s="22" t="str">
        <f aca="false">IFERROR(VLOOKUP(A$1&amp;":"&amp;A1317,'Finish order'!$C:$K,9,FALSE()),"")</f>
        <v/>
      </c>
      <c r="D1317" s="22" t="str">
        <f aca="false">IFERROR(VLOOKUP(A$1&amp;":"&amp;A1317,'Finish order'!$C:$K,7,FALSE()),"")</f>
        <v/>
      </c>
      <c r="E1317" s="30" t="str">
        <f aca="false">IFERROR(VLOOKUP($A$1&amp;":"&amp;A1317,'Finish order'!C:K,5,FALSE()),"")</f>
        <v/>
      </c>
      <c r="F1317" s="22" t="str">
        <f aca="false">IFERROR(VLOOKUP($A$1&amp;":"&amp;A1317,'Finish order'!C:K,4,FALSE()),"")</f>
        <v/>
      </c>
      <c r="G1317" s="22" t="str">
        <f aca="false" t="array" ref="G1317:G1317">IFERROR(SMALL(IF($D$2:$D2226=D1317,$A$2:$A$911*1.001),1),"")</f>
        <v/>
      </c>
      <c r="H1317" s="22" t="str">
        <f aca="false" t="array" ref="H1317:H1317">IFERROR(SMALL(IF($D$2:$D2226=D1317,$A$2:$A$911*1.0001),2),"")</f>
        <v/>
      </c>
      <c r="I1317" s="22" t="str">
        <f aca="false" t="array" ref="I1317:I1317">IFERROR(SMALL(IF($D$2:$D2226=D1317,$A$2:$A$911*1.00001),3),"")</f>
        <v/>
      </c>
      <c r="J1317" s="22" t="str">
        <f aca="false" t="array" ref="J1317:J1317">IFERROR(SMALL(IF($D$2:$D2226=D1317,$A$2:$A$911*1.000001),4),"")</f>
        <v/>
      </c>
      <c r="K1317" s="31" t="str">
        <f aca="false">IF(A1317&lt;&gt;"", IF(COUNT(G1317:J1317)=4, SUM(G1317:J1317), "No"), "")</f>
        <v>No</v>
      </c>
      <c r="L1317" s="31" t="str">
        <f aca="false">IF(A1317&lt;&gt;"", IF(COUNT(G1317:I1317)=3, SUM(G1317:I1317), "No"), "")</f>
        <v>No</v>
      </c>
      <c r="M1317" s="31" t="str">
        <f aca="false">IF(A1317&lt;&gt;"", IF(COUNT(G1317:H1317)=2, SUM(G1317:H1317), "No"), "")</f>
        <v>No</v>
      </c>
      <c r="N1317" s="31" t="str">
        <f aca="false">Table1[[#This Row],[Club]]&amp;":"&amp;Table1[[#Headers],[Male]]</f>
        <v>:Male</v>
      </c>
    </row>
    <row r="1318" customFormat="false" ht="15" hidden="false" customHeight="false" outlineLevel="0" collapsed="false">
      <c r="A1318" s="22" t="n">
        <v>1317</v>
      </c>
      <c r="B1318" s="22" t="str">
        <f aca="false">IFERROR(VLOOKUP($A$1&amp;":"&amp;A1318,'Finish order'!C:K,6,FALSE()),"")</f>
        <v/>
      </c>
      <c r="C1318" s="22" t="str">
        <f aca="false">IFERROR(VLOOKUP(A$1&amp;":"&amp;A1318,'Finish order'!$C:$K,9,FALSE()),"")</f>
        <v/>
      </c>
      <c r="D1318" s="22" t="str">
        <f aca="false">IFERROR(VLOOKUP(A$1&amp;":"&amp;A1318,'Finish order'!$C:$K,7,FALSE()),"")</f>
        <v/>
      </c>
      <c r="E1318" s="30" t="str">
        <f aca="false">IFERROR(VLOOKUP($A$1&amp;":"&amp;A1318,'Finish order'!C:K,5,FALSE()),"")</f>
        <v/>
      </c>
      <c r="F1318" s="22" t="str">
        <f aca="false">IFERROR(VLOOKUP($A$1&amp;":"&amp;A1318,'Finish order'!C:K,4,FALSE()),"")</f>
        <v/>
      </c>
      <c r="G1318" s="22" t="str">
        <f aca="false" t="array" ref="G1318:G1318">IFERROR(SMALL(IF($D$2:$D2227=D1318,$A$2:$A$911*1.001),1),"")</f>
        <v/>
      </c>
      <c r="H1318" s="22" t="str">
        <f aca="false" t="array" ref="H1318:H1318">IFERROR(SMALL(IF($D$2:$D2227=D1318,$A$2:$A$911*1.0001),2),"")</f>
        <v/>
      </c>
      <c r="I1318" s="22" t="str">
        <f aca="false" t="array" ref="I1318:I1318">IFERROR(SMALL(IF($D$2:$D2227=D1318,$A$2:$A$911*1.00001),3),"")</f>
        <v/>
      </c>
      <c r="J1318" s="22" t="str">
        <f aca="false" t="array" ref="J1318:J1318">IFERROR(SMALL(IF($D$2:$D2227=D1318,$A$2:$A$911*1.000001),4),"")</f>
        <v/>
      </c>
      <c r="K1318" s="31" t="str">
        <f aca="false">IF(A1318&lt;&gt;"", IF(COUNT(G1318:J1318)=4, SUM(G1318:J1318), "No"), "")</f>
        <v>No</v>
      </c>
      <c r="L1318" s="31" t="str">
        <f aca="false">IF(A1318&lt;&gt;"", IF(COUNT(G1318:I1318)=3, SUM(G1318:I1318), "No"), "")</f>
        <v>No</v>
      </c>
      <c r="M1318" s="31" t="str">
        <f aca="false">IF(A1318&lt;&gt;"", IF(COUNT(G1318:H1318)=2, SUM(G1318:H1318), "No"), "")</f>
        <v>No</v>
      </c>
      <c r="N1318" s="31" t="str">
        <f aca="false">Table1[[#This Row],[Club]]&amp;":"&amp;Table1[[#Headers],[Male]]</f>
        <v>:Male</v>
      </c>
    </row>
    <row r="1319" customFormat="false" ht="15" hidden="false" customHeight="false" outlineLevel="0" collapsed="false">
      <c r="A1319" s="22" t="n">
        <v>1318</v>
      </c>
      <c r="B1319" s="22" t="str">
        <f aca="false">IFERROR(VLOOKUP($A$1&amp;":"&amp;A1319,'Finish order'!C:K,6,FALSE()),"")</f>
        <v/>
      </c>
      <c r="C1319" s="22" t="str">
        <f aca="false">IFERROR(VLOOKUP(A$1&amp;":"&amp;A1319,'Finish order'!$C:$K,9,FALSE()),"")</f>
        <v/>
      </c>
      <c r="D1319" s="22" t="str">
        <f aca="false">IFERROR(VLOOKUP(A$1&amp;":"&amp;A1319,'Finish order'!$C:$K,7,FALSE()),"")</f>
        <v/>
      </c>
      <c r="E1319" s="30" t="str">
        <f aca="false">IFERROR(VLOOKUP($A$1&amp;":"&amp;A1319,'Finish order'!C:K,5,FALSE()),"")</f>
        <v/>
      </c>
      <c r="F1319" s="22" t="str">
        <f aca="false">IFERROR(VLOOKUP($A$1&amp;":"&amp;A1319,'Finish order'!C:K,4,FALSE()),"")</f>
        <v/>
      </c>
      <c r="G1319" s="22" t="str">
        <f aca="false" t="array" ref="G1319:G1319">IFERROR(SMALL(IF($D$2:$D2228=D1319,$A$2:$A$911*1.001),1),"")</f>
        <v/>
      </c>
      <c r="H1319" s="22" t="str">
        <f aca="false" t="array" ref="H1319:H1319">IFERROR(SMALL(IF($D$2:$D2228=D1319,$A$2:$A$911*1.0001),2),"")</f>
        <v/>
      </c>
      <c r="I1319" s="22" t="str">
        <f aca="false" t="array" ref="I1319:I1319">IFERROR(SMALL(IF($D$2:$D2228=D1319,$A$2:$A$911*1.00001),3),"")</f>
        <v/>
      </c>
      <c r="J1319" s="22" t="str">
        <f aca="false" t="array" ref="J1319:J1319">IFERROR(SMALL(IF($D$2:$D2228=D1319,$A$2:$A$911*1.000001),4),"")</f>
        <v/>
      </c>
      <c r="K1319" s="31" t="str">
        <f aca="false">IF(A1319&lt;&gt;"", IF(COUNT(G1319:J1319)=4, SUM(G1319:J1319), "No"), "")</f>
        <v>No</v>
      </c>
      <c r="L1319" s="31" t="str">
        <f aca="false">IF(A1319&lt;&gt;"", IF(COUNT(G1319:I1319)=3, SUM(G1319:I1319), "No"), "")</f>
        <v>No</v>
      </c>
      <c r="M1319" s="31" t="str">
        <f aca="false">IF(A1319&lt;&gt;"", IF(COUNT(G1319:H1319)=2, SUM(G1319:H1319), "No"), "")</f>
        <v>No</v>
      </c>
      <c r="N1319" s="31" t="str">
        <f aca="false">Table1[[#This Row],[Club]]&amp;":"&amp;Table1[[#Headers],[Male]]</f>
        <v>:Male</v>
      </c>
    </row>
    <row r="1320" customFormat="false" ht="15" hidden="false" customHeight="false" outlineLevel="0" collapsed="false">
      <c r="A1320" s="22" t="n">
        <v>1319</v>
      </c>
      <c r="B1320" s="22" t="str">
        <f aca="false">IFERROR(VLOOKUP($A$1&amp;":"&amp;A1320,'Finish order'!C:K,6,FALSE()),"")</f>
        <v/>
      </c>
      <c r="C1320" s="22" t="str">
        <f aca="false">IFERROR(VLOOKUP(A$1&amp;":"&amp;A1320,'Finish order'!$C:$K,9,FALSE()),"")</f>
        <v/>
      </c>
      <c r="D1320" s="22" t="str">
        <f aca="false">IFERROR(VLOOKUP(A$1&amp;":"&amp;A1320,'Finish order'!$C:$K,7,FALSE()),"")</f>
        <v/>
      </c>
      <c r="E1320" s="30" t="str">
        <f aca="false">IFERROR(VLOOKUP($A$1&amp;":"&amp;A1320,'Finish order'!C:K,5,FALSE()),"")</f>
        <v/>
      </c>
      <c r="F1320" s="22" t="str">
        <f aca="false">IFERROR(VLOOKUP($A$1&amp;":"&amp;A1320,'Finish order'!C:K,4,FALSE()),"")</f>
        <v/>
      </c>
      <c r="G1320" s="22" t="str">
        <f aca="false" t="array" ref="G1320:G1320">IFERROR(SMALL(IF($D$2:$D2229=D1320,$A$2:$A$911*1.001),1),"")</f>
        <v/>
      </c>
      <c r="H1320" s="22" t="str">
        <f aca="false" t="array" ref="H1320:H1320">IFERROR(SMALL(IF($D$2:$D2229=D1320,$A$2:$A$911*1.0001),2),"")</f>
        <v/>
      </c>
      <c r="I1320" s="22" t="str">
        <f aca="false" t="array" ref="I1320:I1320">IFERROR(SMALL(IF($D$2:$D2229=D1320,$A$2:$A$911*1.00001),3),"")</f>
        <v/>
      </c>
      <c r="J1320" s="22" t="str">
        <f aca="false" t="array" ref="J1320:J1320">IFERROR(SMALL(IF($D$2:$D2229=D1320,$A$2:$A$911*1.000001),4),"")</f>
        <v/>
      </c>
      <c r="K1320" s="31" t="str">
        <f aca="false">IF(A1320&lt;&gt;"", IF(COUNT(G1320:J1320)=4, SUM(G1320:J1320), "No"), "")</f>
        <v>No</v>
      </c>
      <c r="L1320" s="31" t="str">
        <f aca="false">IF(A1320&lt;&gt;"", IF(COUNT(G1320:I1320)=3, SUM(G1320:I1320), "No"), "")</f>
        <v>No</v>
      </c>
      <c r="M1320" s="31" t="str">
        <f aca="false">IF(A1320&lt;&gt;"", IF(COUNT(G1320:H1320)=2, SUM(G1320:H1320), "No"), "")</f>
        <v>No</v>
      </c>
      <c r="N1320" s="31" t="str">
        <f aca="false">Table1[[#This Row],[Club]]&amp;":"&amp;Table1[[#Headers],[Male]]</f>
        <v>:Male</v>
      </c>
    </row>
    <row r="1321" customFormat="false" ht="15" hidden="false" customHeight="false" outlineLevel="0" collapsed="false">
      <c r="A1321" s="22" t="n">
        <v>1320</v>
      </c>
      <c r="B1321" s="22" t="str">
        <f aca="false">IFERROR(VLOOKUP($A$1&amp;":"&amp;A1321,'Finish order'!C:K,6,FALSE()),"")</f>
        <v/>
      </c>
      <c r="C1321" s="22" t="str">
        <f aca="false">IFERROR(VLOOKUP(A$1&amp;":"&amp;A1321,'Finish order'!$C:$K,9,FALSE()),"")</f>
        <v/>
      </c>
      <c r="D1321" s="22" t="str">
        <f aca="false">IFERROR(VLOOKUP(A$1&amp;":"&amp;A1321,'Finish order'!$C:$K,7,FALSE()),"")</f>
        <v/>
      </c>
      <c r="E1321" s="30" t="str">
        <f aca="false">IFERROR(VLOOKUP($A$1&amp;":"&amp;A1321,'Finish order'!C:K,5,FALSE()),"")</f>
        <v/>
      </c>
      <c r="F1321" s="22" t="str">
        <f aca="false">IFERROR(VLOOKUP($A$1&amp;":"&amp;A1321,'Finish order'!C:K,4,FALSE()),"")</f>
        <v/>
      </c>
      <c r="G1321" s="22" t="str">
        <f aca="false" t="array" ref="G1321:G1321">IFERROR(SMALL(IF($D$2:$D2230=D1321,$A$2:$A$911*1.001),1),"")</f>
        <v/>
      </c>
      <c r="H1321" s="22" t="str">
        <f aca="false" t="array" ref="H1321:H1321">IFERROR(SMALL(IF($D$2:$D2230=D1321,$A$2:$A$911*1.0001),2),"")</f>
        <v/>
      </c>
      <c r="I1321" s="22" t="str">
        <f aca="false" t="array" ref="I1321:I1321">IFERROR(SMALL(IF($D$2:$D2230=D1321,$A$2:$A$911*1.00001),3),"")</f>
        <v/>
      </c>
      <c r="J1321" s="22" t="str">
        <f aca="false" t="array" ref="J1321:J1321">IFERROR(SMALL(IF($D$2:$D2230=D1321,$A$2:$A$911*1.000001),4),"")</f>
        <v/>
      </c>
      <c r="K1321" s="31" t="str">
        <f aca="false">IF(A1321&lt;&gt;"", IF(COUNT(G1321:J1321)=4, SUM(G1321:J1321), "No"), "")</f>
        <v>No</v>
      </c>
      <c r="L1321" s="31" t="str">
        <f aca="false">IF(A1321&lt;&gt;"", IF(COUNT(G1321:I1321)=3, SUM(G1321:I1321), "No"), "")</f>
        <v>No</v>
      </c>
      <c r="M1321" s="31" t="str">
        <f aca="false">IF(A1321&lt;&gt;"", IF(COUNT(G1321:H1321)=2, SUM(G1321:H1321), "No"), "")</f>
        <v>No</v>
      </c>
      <c r="N1321" s="31" t="str">
        <f aca="false">Table1[[#This Row],[Club]]&amp;":"&amp;Table1[[#Headers],[Male]]</f>
        <v>:Male</v>
      </c>
    </row>
    <row r="1322" customFormat="false" ht="15" hidden="false" customHeight="false" outlineLevel="0" collapsed="false">
      <c r="A1322" s="22" t="n">
        <v>1321</v>
      </c>
      <c r="B1322" s="22" t="str">
        <f aca="false">IFERROR(VLOOKUP($A$1&amp;":"&amp;A1322,'Finish order'!C:K,6,FALSE()),"")</f>
        <v/>
      </c>
      <c r="C1322" s="22" t="str">
        <f aca="false">IFERROR(VLOOKUP(A$1&amp;":"&amp;A1322,'Finish order'!$C:$K,9,FALSE()),"")</f>
        <v/>
      </c>
      <c r="D1322" s="22" t="str">
        <f aca="false">IFERROR(VLOOKUP(A$1&amp;":"&amp;A1322,'Finish order'!$C:$K,7,FALSE()),"")</f>
        <v/>
      </c>
      <c r="E1322" s="30" t="str">
        <f aca="false">IFERROR(VLOOKUP($A$1&amp;":"&amp;A1322,'Finish order'!C:K,5,FALSE()),"")</f>
        <v/>
      </c>
      <c r="F1322" s="22" t="str">
        <f aca="false">IFERROR(VLOOKUP($A$1&amp;":"&amp;A1322,'Finish order'!C:K,4,FALSE()),"")</f>
        <v/>
      </c>
      <c r="G1322" s="22" t="str">
        <f aca="false" t="array" ref="G1322:G1322">IFERROR(SMALL(IF($D$2:$D2231=D1322,$A$2:$A$911*1.001),1),"")</f>
        <v/>
      </c>
      <c r="H1322" s="22" t="str">
        <f aca="false" t="array" ref="H1322:H1322">IFERROR(SMALL(IF($D$2:$D2231=D1322,$A$2:$A$911*1.0001),2),"")</f>
        <v/>
      </c>
      <c r="I1322" s="22" t="str">
        <f aca="false" t="array" ref="I1322:I1322">IFERROR(SMALL(IF($D$2:$D2231=D1322,$A$2:$A$911*1.00001),3),"")</f>
        <v/>
      </c>
      <c r="J1322" s="22" t="str">
        <f aca="false" t="array" ref="J1322:J1322">IFERROR(SMALL(IF($D$2:$D2231=D1322,$A$2:$A$911*1.000001),4),"")</f>
        <v/>
      </c>
      <c r="K1322" s="31" t="str">
        <f aca="false">IF(A1322&lt;&gt;"", IF(COUNT(G1322:J1322)=4, SUM(G1322:J1322), "No"), "")</f>
        <v>No</v>
      </c>
      <c r="L1322" s="31" t="str">
        <f aca="false">IF(A1322&lt;&gt;"", IF(COUNT(G1322:I1322)=3, SUM(G1322:I1322), "No"), "")</f>
        <v>No</v>
      </c>
      <c r="M1322" s="31" t="str">
        <f aca="false">IF(A1322&lt;&gt;"", IF(COUNT(G1322:H1322)=2, SUM(G1322:H1322), "No"), "")</f>
        <v>No</v>
      </c>
      <c r="N1322" s="31" t="str">
        <f aca="false">Table1[[#This Row],[Club]]&amp;":"&amp;Table1[[#Headers],[Male]]</f>
        <v>:Male</v>
      </c>
    </row>
    <row r="1323" customFormat="false" ht="15" hidden="false" customHeight="false" outlineLevel="0" collapsed="false">
      <c r="A1323" s="22" t="n">
        <v>1322</v>
      </c>
      <c r="B1323" s="22" t="str">
        <f aca="false">IFERROR(VLOOKUP($A$1&amp;":"&amp;A1323,'Finish order'!C:K,6,FALSE()),"")</f>
        <v/>
      </c>
      <c r="C1323" s="22" t="str">
        <f aca="false">IFERROR(VLOOKUP(A$1&amp;":"&amp;A1323,'Finish order'!$C:$K,9,FALSE()),"")</f>
        <v/>
      </c>
      <c r="D1323" s="22" t="str">
        <f aca="false">IFERROR(VLOOKUP(A$1&amp;":"&amp;A1323,'Finish order'!$C:$K,7,FALSE()),"")</f>
        <v/>
      </c>
      <c r="E1323" s="30" t="str">
        <f aca="false">IFERROR(VLOOKUP($A$1&amp;":"&amp;A1323,'Finish order'!C:K,5,FALSE()),"")</f>
        <v/>
      </c>
      <c r="F1323" s="22" t="str">
        <f aca="false">IFERROR(VLOOKUP($A$1&amp;":"&amp;A1323,'Finish order'!C:K,4,FALSE()),"")</f>
        <v/>
      </c>
      <c r="G1323" s="22" t="str">
        <f aca="false" t="array" ref="G1323:G1323">IFERROR(SMALL(IF($D$2:$D2232=D1323,$A$2:$A$911*1.001),1),"")</f>
        <v/>
      </c>
      <c r="H1323" s="22" t="str">
        <f aca="false" t="array" ref="H1323:H1323">IFERROR(SMALL(IF($D$2:$D2232=D1323,$A$2:$A$911*1.0001),2),"")</f>
        <v/>
      </c>
      <c r="I1323" s="22" t="str">
        <f aca="false" t="array" ref="I1323:I1323">IFERROR(SMALL(IF($D$2:$D2232=D1323,$A$2:$A$911*1.00001),3),"")</f>
        <v/>
      </c>
      <c r="J1323" s="22" t="str">
        <f aca="false" t="array" ref="J1323:J1323">IFERROR(SMALL(IF($D$2:$D2232=D1323,$A$2:$A$911*1.000001),4),"")</f>
        <v/>
      </c>
      <c r="K1323" s="31" t="str">
        <f aca="false">IF(A1323&lt;&gt;"", IF(COUNT(G1323:J1323)=4, SUM(G1323:J1323), "No"), "")</f>
        <v>No</v>
      </c>
      <c r="L1323" s="31" t="str">
        <f aca="false">IF(A1323&lt;&gt;"", IF(COUNT(G1323:I1323)=3, SUM(G1323:I1323), "No"), "")</f>
        <v>No</v>
      </c>
      <c r="M1323" s="31" t="str">
        <f aca="false">IF(A1323&lt;&gt;"", IF(COUNT(G1323:H1323)=2, SUM(G1323:H1323), "No"), "")</f>
        <v>No</v>
      </c>
      <c r="N1323" s="31" t="str">
        <f aca="false">Table1[[#This Row],[Club]]&amp;":"&amp;Table1[[#Headers],[Male]]</f>
        <v>:Male</v>
      </c>
    </row>
    <row r="1324" customFormat="false" ht="15" hidden="false" customHeight="false" outlineLevel="0" collapsed="false">
      <c r="A1324" s="22" t="n">
        <v>1323</v>
      </c>
      <c r="B1324" s="22" t="str">
        <f aca="false">IFERROR(VLOOKUP($A$1&amp;":"&amp;A1324,'Finish order'!C:K,6,FALSE()),"")</f>
        <v/>
      </c>
      <c r="C1324" s="22" t="str">
        <f aca="false">IFERROR(VLOOKUP(A$1&amp;":"&amp;A1324,'Finish order'!$C:$K,9,FALSE()),"")</f>
        <v/>
      </c>
      <c r="D1324" s="22" t="str">
        <f aca="false">IFERROR(VLOOKUP(A$1&amp;":"&amp;A1324,'Finish order'!$C:$K,7,FALSE()),"")</f>
        <v/>
      </c>
      <c r="E1324" s="30" t="str">
        <f aca="false">IFERROR(VLOOKUP($A$1&amp;":"&amp;A1324,'Finish order'!C:K,5,FALSE()),"")</f>
        <v/>
      </c>
      <c r="F1324" s="22" t="str">
        <f aca="false">IFERROR(VLOOKUP($A$1&amp;":"&amp;A1324,'Finish order'!C:K,4,FALSE()),"")</f>
        <v/>
      </c>
      <c r="G1324" s="22" t="str">
        <f aca="false" t="array" ref="G1324:G1324">IFERROR(SMALL(IF($D$2:$D2233=D1324,$A$2:$A$911*1.001),1),"")</f>
        <v/>
      </c>
      <c r="H1324" s="22" t="str">
        <f aca="false" t="array" ref="H1324:H1324">IFERROR(SMALL(IF($D$2:$D2233=D1324,$A$2:$A$911*1.0001),2),"")</f>
        <v/>
      </c>
      <c r="I1324" s="22" t="str">
        <f aca="false" t="array" ref="I1324:I1324">IFERROR(SMALL(IF($D$2:$D2233=D1324,$A$2:$A$911*1.00001),3),"")</f>
        <v/>
      </c>
      <c r="J1324" s="22" t="str">
        <f aca="false" t="array" ref="J1324:J1324">IFERROR(SMALL(IF($D$2:$D2233=D1324,$A$2:$A$911*1.000001),4),"")</f>
        <v/>
      </c>
      <c r="K1324" s="31" t="str">
        <f aca="false">IF(A1324&lt;&gt;"", IF(COUNT(G1324:J1324)=4, SUM(G1324:J1324), "No"), "")</f>
        <v>No</v>
      </c>
      <c r="L1324" s="31" t="str">
        <f aca="false">IF(A1324&lt;&gt;"", IF(COUNT(G1324:I1324)=3, SUM(G1324:I1324), "No"), "")</f>
        <v>No</v>
      </c>
      <c r="M1324" s="31" t="str">
        <f aca="false">IF(A1324&lt;&gt;"", IF(COUNT(G1324:H1324)=2, SUM(G1324:H1324), "No"), "")</f>
        <v>No</v>
      </c>
      <c r="N1324" s="31" t="str">
        <f aca="false">Table1[[#This Row],[Club]]&amp;":"&amp;Table1[[#Headers],[Male]]</f>
        <v>:Male</v>
      </c>
    </row>
    <row r="1325" customFormat="false" ht="15" hidden="false" customHeight="false" outlineLevel="0" collapsed="false">
      <c r="A1325" s="22" t="n">
        <v>1324</v>
      </c>
      <c r="B1325" s="22" t="str">
        <f aca="false">IFERROR(VLOOKUP($A$1&amp;":"&amp;A1325,'Finish order'!C:K,6,FALSE()),"")</f>
        <v/>
      </c>
      <c r="C1325" s="22" t="str">
        <f aca="false">IFERROR(VLOOKUP(A$1&amp;":"&amp;A1325,'Finish order'!$C:$K,9,FALSE()),"")</f>
        <v/>
      </c>
      <c r="D1325" s="22" t="str">
        <f aca="false">IFERROR(VLOOKUP(A$1&amp;":"&amp;A1325,'Finish order'!$C:$K,7,FALSE()),"")</f>
        <v/>
      </c>
      <c r="E1325" s="30" t="str">
        <f aca="false">IFERROR(VLOOKUP($A$1&amp;":"&amp;A1325,'Finish order'!C:K,5,FALSE()),"")</f>
        <v/>
      </c>
      <c r="F1325" s="22" t="str">
        <f aca="false">IFERROR(VLOOKUP($A$1&amp;":"&amp;A1325,'Finish order'!C:K,4,FALSE()),"")</f>
        <v/>
      </c>
      <c r="G1325" s="22" t="str">
        <f aca="false" t="array" ref="G1325:G1325">IFERROR(SMALL(IF($D$2:$D2234=D1325,$A$2:$A$911*1.001),1),"")</f>
        <v/>
      </c>
      <c r="H1325" s="22" t="str">
        <f aca="false" t="array" ref="H1325:H1325">IFERROR(SMALL(IF($D$2:$D2234=D1325,$A$2:$A$911*1.0001),2),"")</f>
        <v/>
      </c>
      <c r="I1325" s="22" t="str">
        <f aca="false" t="array" ref="I1325:I1325">IFERROR(SMALL(IF($D$2:$D2234=D1325,$A$2:$A$911*1.00001),3),"")</f>
        <v/>
      </c>
      <c r="J1325" s="22" t="str">
        <f aca="false" t="array" ref="J1325:J1325">IFERROR(SMALL(IF($D$2:$D2234=D1325,$A$2:$A$911*1.000001),4),"")</f>
        <v/>
      </c>
      <c r="K1325" s="31" t="str">
        <f aca="false">IF(A1325&lt;&gt;"", IF(COUNT(G1325:J1325)=4, SUM(G1325:J1325), "No"), "")</f>
        <v>No</v>
      </c>
      <c r="L1325" s="31" t="str">
        <f aca="false">IF(A1325&lt;&gt;"", IF(COUNT(G1325:I1325)=3, SUM(G1325:I1325), "No"), "")</f>
        <v>No</v>
      </c>
      <c r="M1325" s="31" t="str">
        <f aca="false">IF(A1325&lt;&gt;"", IF(COUNT(G1325:H1325)=2, SUM(G1325:H1325), "No"), "")</f>
        <v>No</v>
      </c>
      <c r="N1325" s="31" t="str">
        <f aca="false">Table1[[#This Row],[Club]]&amp;":"&amp;Table1[[#Headers],[Male]]</f>
        <v>:Male</v>
      </c>
    </row>
    <row r="1326" customFormat="false" ht="15" hidden="false" customHeight="false" outlineLevel="0" collapsed="false">
      <c r="A1326" s="22" t="n">
        <v>1325</v>
      </c>
      <c r="B1326" s="22" t="str">
        <f aca="false">IFERROR(VLOOKUP($A$1&amp;":"&amp;A1326,'Finish order'!C:K,6,FALSE()),"")</f>
        <v/>
      </c>
      <c r="C1326" s="22" t="str">
        <f aca="false">IFERROR(VLOOKUP(A$1&amp;":"&amp;A1326,'Finish order'!$C:$K,9,FALSE()),"")</f>
        <v/>
      </c>
      <c r="D1326" s="22" t="str">
        <f aca="false">IFERROR(VLOOKUP(A$1&amp;":"&amp;A1326,'Finish order'!$C:$K,7,FALSE()),"")</f>
        <v/>
      </c>
      <c r="E1326" s="30" t="str">
        <f aca="false">IFERROR(VLOOKUP($A$1&amp;":"&amp;A1326,'Finish order'!C:K,5,FALSE()),"")</f>
        <v/>
      </c>
      <c r="F1326" s="22" t="str">
        <f aca="false">IFERROR(VLOOKUP($A$1&amp;":"&amp;A1326,'Finish order'!C:K,4,FALSE()),"")</f>
        <v/>
      </c>
      <c r="G1326" s="22" t="str">
        <f aca="false" t="array" ref="G1326:G1326">IFERROR(SMALL(IF($D$2:$D2235=D1326,$A$2:$A$911*1.001),1),"")</f>
        <v/>
      </c>
      <c r="H1326" s="22" t="str">
        <f aca="false" t="array" ref="H1326:H1326">IFERROR(SMALL(IF($D$2:$D2235=D1326,$A$2:$A$911*1.0001),2),"")</f>
        <v/>
      </c>
      <c r="I1326" s="22" t="str">
        <f aca="false" t="array" ref="I1326:I1326">IFERROR(SMALL(IF($D$2:$D2235=D1326,$A$2:$A$911*1.00001),3),"")</f>
        <v/>
      </c>
      <c r="J1326" s="22" t="str">
        <f aca="false" t="array" ref="J1326:J1326">IFERROR(SMALL(IF($D$2:$D2235=D1326,$A$2:$A$911*1.000001),4),"")</f>
        <v/>
      </c>
      <c r="K1326" s="31" t="str">
        <f aca="false">IF(A1326&lt;&gt;"", IF(COUNT(G1326:J1326)=4, SUM(G1326:J1326), "No"), "")</f>
        <v>No</v>
      </c>
      <c r="L1326" s="31" t="str">
        <f aca="false">IF(A1326&lt;&gt;"", IF(COUNT(G1326:I1326)=3, SUM(G1326:I1326), "No"), "")</f>
        <v>No</v>
      </c>
      <c r="M1326" s="31" t="str">
        <f aca="false">IF(A1326&lt;&gt;"", IF(COUNT(G1326:H1326)=2, SUM(G1326:H1326), "No"), "")</f>
        <v>No</v>
      </c>
      <c r="N1326" s="31" t="str">
        <f aca="false">Table1[[#This Row],[Club]]&amp;":"&amp;Table1[[#Headers],[Male]]</f>
        <v>:Male</v>
      </c>
    </row>
    <row r="1327" customFormat="false" ht="15" hidden="false" customHeight="false" outlineLevel="0" collapsed="false">
      <c r="A1327" s="22" t="n">
        <v>1326</v>
      </c>
      <c r="B1327" s="22" t="str">
        <f aca="false">IFERROR(VLOOKUP($A$1&amp;":"&amp;A1327,'Finish order'!C:K,6,FALSE()),"")</f>
        <v/>
      </c>
      <c r="C1327" s="22" t="str">
        <f aca="false">IFERROR(VLOOKUP(A$1&amp;":"&amp;A1327,'Finish order'!$C:$K,9,FALSE()),"")</f>
        <v/>
      </c>
      <c r="D1327" s="22" t="str">
        <f aca="false">IFERROR(VLOOKUP(A$1&amp;":"&amp;A1327,'Finish order'!$C:$K,7,FALSE()),"")</f>
        <v/>
      </c>
      <c r="E1327" s="30" t="str">
        <f aca="false">IFERROR(VLOOKUP($A$1&amp;":"&amp;A1327,'Finish order'!C:K,5,FALSE()),"")</f>
        <v/>
      </c>
      <c r="F1327" s="22" t="str">
        <f aca="false">IFERROR(VLOOKUP($A$1&amp;":"&amp;A1327,'Finish order'!C:K,4,FALSE()),"")</f>
        <v/>
      </c>
      <c r="G1327" s="22" t="str">
        <f aca="false" t="array" ref="G1327:G1327">IFERROR(SMALL(IF($D$2:$D2236=D1327,$A$2:$A$911*1.001),1),"")</f>
        <v/>
      </c>
      <c r="H1327" s="22" t="str">
        <f aca="false" t="array" ref="H1327:H1327">IFERROR(SMALL(IF($D$2:$D2236=D1327,$A$2:$A$911*1.0001),2),"")</f>
        <v/>
      </c>
      <c r="I1327" s="22" t="str">
        <f aca="false" t="array" ref="I1327:I1327">IFERROR(SMALL(IF($D$2:$D2236=D1327,$A$2:$A$911*1.00001),3),"")</f>
        <v/>
      </c>
      <c r="J1327" s="22" t="str">
        <f aca="false" t="array" ref="J1327:J1327">IFERROR(SMALL(IF($D$2:$D2236=D1327,$A$2:$A$911*1.000001),4),"")</f>
        <v/>
      </c>
      <c r="K1327" s="31" t="str">
        <f aca="false">IF(A1327&lt;&gt;"", IF(COUNT(G1327:J1327)=4, SUM(G1327:J1327), "No"), "")</f>
        <v>No</v>
      </c>
      <c r="L1327" s="31" t="str">
        <f aca="false">IF(A1327&lt;&gt;"", IF(COUNT(G1327:I1327)=3, SUM(G1327:I1327), "No"), "")</f>
        <v>No</v>
      </c>
      <c r="M1327" s="31" t="str">
        <f aca="false">IF(A1327&lt;&gt;"", IF(COUNT(G1327:H1327)=2, SUM(G1327:H1327), "No"), "")</f>
        <v>No</v>
      </c>
      <c r="N1327" s="31" t="str">
        <f aca="false">Table1[[#This Row],[Club]]&amp;":"&amp;Table1[[#Headers],[Male]]</f>
        <v>:Male</v>
      </c>
    </row>
    <row r="1328" customFormat="false" ht="15" hidden="false" customHeight="false" outlineLevel="0" collapsed="false">
      <c r="A1328" s="22" t="n">
        <v>1327</v>
      </c>
      <c r="B1328" s="22" t="str">
        <f aca="false">IFERROR(VLOOKUP($A$1&amp;":"&amp;A1328,'Finish order'!C:K,6,FALSE()),"")</f>
        <v/>
      </c>
      <c r="C1328" s="22" t="str">
        <f aca="false">IFERROR(VLOOKUP(A$1&amp;":"&amp;A1328,'Finish order'!$C:$K,9,FALSE()),"")</f>
        <v/>
      </c>
      <c r="D1328" s="22" t="str">
        <f aca="false">IFERROR(VLOOKUP(A$1&amp;":"&amp;A1328,'Finish order'!$C:$K,7,FALSE()),"")</f>
        <v/>
      </c>
      <c r="E1328" s="30" t="str">
        <f aca="false">IFERROR(VLOOKUP($A$1&amp;":"&amp;A1328,'Finish order'!C:K,5,FALSE()),"")</f>
        <v/>
      </c>
      <c r="F1328" s="22" t="str">
        <f aca="false">IFERROR(VLOOKUP($A$1&amp;":"&amp;A1328,'Finish order'!C:K,4,FALSE()),"")</f>
        <v/>
      </c>
      <c r="G1328" s="22" t="str">
        <f aca="false" t="array" ref="G1328:G1328">IFERROR(SMALL(IF($D$2:$D2237=D1328,$A$2:$A$911*1.001),1),"")</f>
        <v/>
      </c>
      <c r="H1328" s="22" t="str">
        <f aca="false" t="array" ref="H1328:H1328">IFERROR(SMALL(IF($D$2:$D2237=D1328,$A$2:$A$911*1.0001),2),"")</f>
        <v/>
      </c>
      <c r="I1328" s="22" t="str">
        <f aca="false" t="array" ref="I1328:I1328">IFERROR(SMALL(IF($D$2:$D2237=D1328,$A$2:$A$911*1.00001),3),"")</f>
        <v/>
      </c>
      <c r="J1328" s="22" t="str">
        <f aca="false" t="array" ref="J1328:J1328">IFERROR(SMALL(IF($D$2:$D2237=D1328,$A$2:$A$911*1.000001),4),"")</f>
        <v/>
      </c>
      <c r="K1328" s="31" t="str">
        <f aca="false">IF(A1328&lt;&gt;"", IF(COUNT(G1328:J1328)=4, SUM(G1328:J1328), "No"), "")</f>
        <v>No</v>
      </c>
      <c r="L1328" s="31" t="str">
        <f aca="false">IF(A1328&lt;&gt;"", IF(COUNT(G1328:I1328)=3, SUM(G1328:I1328), "No"), "")</f>
        <v>No</v>
      </c>
      <c r="M1328" s="31" t="str">
        <f aca="false">IF(A1328&lt;&gt;"", IF(COUNT(G1328:H1328)=2, SUM(G1328:H1328), "No"), "")</f>
        <v>No</v>
      </c>
      <c r="N1328" s="31" t="str">
        <f aca="false">Table1[[#This Row],[Club]]&amp;":"&amp;Table1[[#Headers],[Male]]</f>
        <v>:Male</v>
      </c>
    </row>
    <row r="1329" customFormat="false" ht="15" hidden="false" customHeight="false" outlineLevel="0" collapsed="false">
      <c r="A1329" s="22" t="n">
        <v>1328</v>
      </c>
      <c r="B1329" s="22" t="str">
        <f aca="false">IFERROR(VLOOKUP($A$1&amp;":"&amp;A1329,'Finish order'!C:K,6,FALSE()),"")</f>
        <v/>
      </c>
      <c r="C1329" s="22" t="str">
        <f aca="false">IFERROR(VLOOKUP(A$1&amp;":"&amp;A1329,'Finish order'!$C:$K,9,FALSE()),"")</f>
        <v/>
      </c>
      <c r="D1329" s="22" t="str">
        <f aca="false">IFERROR(VLOOKUP(A$1&amp;":"&amp;A1329,'Finish order'!$C:$K,7,FALSE()),"")</f>
        <v/>
      </c>
      <c r="E1329" s="30" t="str">
        <f aca="false">IFERROR(VLOOKUP($A$1&amp;":"&amp;A1329,'Finish order'!C:K,5,FALSE()),"")</f>
        <v/>
      </c>
      <c r="F1329" s="22" t="str">
        <f aca="false">IFERROR(VLOOKUP($A$1&amp;":"&amp;A1329,'Finish order'!C:K,4,FALSE()),"")</f>
        <v/>
      </c>
      <c r="G1329" s="22" t="str">
        <f aca="false" t="array" ref="G1329:G1329">IFERROR(SMALL(IF($D$2:$D2238=D1329,$A$2:$A$911*1.001),1),"")</f>
        <v/>
      </c>
      <c r="H1329" s="22" t="str">
        <f aca="false" t="array" ref="H1329:H1329">IFERROR(SMALL(IF($D$2:$D2238=D1329,$A$2:$A$911*1.0001),2),"")</f>
        <v/>
      </c>
      <c r="I1329" s="22" t="str">
        <f aca="false" t="array" ref="I1329:I1329">IFERROR(SMALL(IF($D$2:$D2238=D1329,$A$2:$A$911*1.00001),3),"")</f>
        <v/>
      </c>
      <c r="J1329" s="22" t="str">
        <f aca="false" t="array" ref="J1329:J1329">IFERROR(SMALL(IF($D$2:$D2238=D1329,$A$2:$A$911*1.000001),4),"")</f>
        <v/>
      </c>
      <c r="K1329" s="31" t="str">
        <f aca="false">IF(A1329&lt;&gt;"", IF(COUNT(G1329:J1329)=4, SUM(G1329:J1329), "No"), "")</f>
        <v>No</v>
      </c>
      <c r="L1329" s="31" t="str">
        <f aca="false">IF(A1329&lt;&gt;"", IF(COUNT(G1329:I1329)=3, SUM(G1329:I1329), "No"), "")</f>
        <v>No</v>
      </c>
      <c r="M1329" s="31" t="str">
        <f aca="false">IF(A1329&lt;&gt;"", IF(COUNT(G1329:H1329)=2, SUM(G1329:H1329), "No"), "")</f>
        <v>No</v>
      </c>
      <c r="N1329" s="31" t="str">
        <f aca="false">Table1[[#This Row],[Club]]&amp;":"&amp;Table1[[#Headers],[Male]]</f>
        <v>:Male</v>
      </c>
    </row>
    <row r="1330" customFormat="false" ht="15" hidden="false" customHeight="false" outlineLevel="0" collapsed="false">
      <c r="A1330" s="22" t="n">
        <v>1329</v>
      </c>
      <c r="B1330" s="22" t="str">
        <f aca="false">IFERROR(VLOOKUP($A$1&amp;":"&amp;A1330,'Finish order'!C:K,6,FALSE()),"")</f>
        <v/>
      </c>
      <c r="C1330" s="22" t="str">
        <f aca="false">IFERROR(VLOOKUP(A$1&amp;":"&amp;A1330,'Finish order'!$C:$K,9,FALSE()),"")</f>
        <v/>
      </c>
      <c r="D1330" s="22" t="str">
        <f aca="false">IFERROR(VLOOKUP(A$1&amp;":"&amp;A1330,'Finish order'!$C:$K,7,FALSE()),"")</f>
        <v/>
      </c>
      <c r="E1330" s="30" t="str">
        <f aca="false">IFERROR(VLOOKUP($A$1&amp;":"&amp;A1330,'Finish order'!C:K,5,FALSE()),"")</f>
        <v/>
      </c>
      <c r="F1330" s="22" t="str">
        <f aca="false">IFERROR(VLOOKUP($A$1&amp;":"&amp;A1330,'Finish order'!C:K,4,FALSE()),"")</f>
        <v/>
      </c>
      <c r="G1330" s="22" t="str">
        <f aca="false" t="array" ref="G1330:G1330">IFERROR(SMALL(IF($D$2:$D2239=D1330,$A$2:$A$911*1.001),1),"")</f>
        <v/>
      </c>
      <c r="H1330" s="22" t="str">
        <f aca="false" t="array" ref="H1330:H1330">IFERROR(SMALL(IF($D$2:$D2239=D1330,$A$2:$A$911*1.0001),2),"")</f>
        <v/>
      </c>
      <c r="I1330" s="22" t="str">
        <f aca="false" t="array" ref="I1330:I1330">IFERROR(SMALL(IF($D$2:$D2239=D1330,$A$2:$A$911*1.00001),3),"")</f>
        <v/>
      </c>
      <c r="J1330" s="22" t="str">
        <f aca="false" t="array" ref="J1330:J1330">IFERROR(SMALL(IF($D$2:$D2239=D1330,$A$2:$A$911*1.000001),4),"")</f>
        <v/>
      </c>
      <c r="K1330" s="31" t="str">
        <f aca="false">IF(A1330&lt;&gt;"", IF(COUNT(G1330:J1330)=4, SUM(G1330:J1330), "No"), "")</f>
        <v>No</v>
      </c>
      <c r="L1330" s="31" t="str">
        <f aca="false">IF(A1330&lt;&gt;"", IF(COUNT(G1330:I1330)=3, SUM(G1330:I1330), "No"), "")</f>
        <v>No</v>
      </c>
      <c r="M1330" s="31" t="str">
        <f aca="false">IF(A1330&lt;&gt;"", IF(COUNT(G1330:H1330)=2, SUM(G1330:H1330), "No"), "")</f>
        <v>No</v>
      </c>
      <c r="N1330" s="31" t="str">
        <f aca="false">Table1[[#This Row],[Club]]&amp;":"&amp;Table1[[#Headers],[Male]]</f>
        <v>:Male</v>
      </c>
    </row>
    <row r="1331" customFormat="false" ht="15" hidden="false" customHeight="false" outlineLevel="0" collapsed="false">
      <c r="A1331" s="22" t="n">
        <v>1330</v>
      </c>
      <c r="B1331" s="22" t="str">
        <f aca="false">IFERROR(VLOOKUP($A$1&amp;":"&amp;A1331,'Finish order'!C:K,6,FALSE()),"")</f>
        <v/>
      </c>
      <c r="C1331" s="22" t="str">
        <f aca="false">IFERROR(VLOOKUP(A$1&amp;":"&amp;A1331,'Finish order'!$C:$K,9,FALSE()),"")</f>
        <v/>
      </c>
      <c r="D1331" s="22" t="str">
        <f aca="false">IFERROR(VLOOKUP(A$1&amp;":"&amp;A1331,'Finish order'!$C:$K,7,FALSE()),"")</f>
        <v/>
      </c>
      <c r="E1331" s="30" t="str">
        <f aca="false">IFERROR(VLOOKUP($A$1&amp;":"&amp;A1331,'Finish order'!C:K,5,FALSE()),"")</f>
        <v/>
      </c>
      <c r="F1331" s="22" t="str">
        <f aca="false">IFERROR(VLOOKUP($A$1&amp;":"&amp;A1331,'Finish order'!C:K,4,FALSE()),"")</f>
        <v/>
      </c>
      <c r="G1331" s="22" t="str">
        <f aca="false" t="array" ref="G1331:G1331">IFERROR(SMALL(IF($D$2:$D2240=D1331,$A$2:$A$911*1.001),1),"")</f>
        <v/>
      </c>
      <c r="H1331" s="22" t="str">
        <f aca="false" t="array" ref="H1331:H1331">IFERROR(SMALL(IF($D$2:$D2240=D1331,$A$2:$A$911*1.0001),2),"")</f>
        <v/>
      </c>
      <c r="I1331" s="22" t="str">
        <f aca="false" t="array" ref="I1331:I1331">IFERROR(SMALL(IF($D$2:$D2240=D1331,$A$2:$A$911*1.00001),3),"")</f>
        <v/>
      </c>
      <c r="J1331" s="22" t="str">
        <f aca="false" t="array" ref="J1331:J1331">IFERROR(SMALL(IF($D$2:$D2240=D1331,$A$2:$A$911*1.000001),4),"")</f>
        <v/>
      </c>
      <c r="K1331" s="31" t="str">
        <f aca="false">IF(A1331&lt;&gt;"", IF(COUNT(G1331:J1331)=4, SUM(G1331:J1331), "No"), "")</f>
        <v>No</v>
      </c>
      <c r="L1331" s="31" t="str">
        <f aca="false">IF(A1331&lt;&gt;"", IF(COUNT(G1331:I1331)=3, SUM(G1331:I1331), "No"), "")</f>
        <v>No</v>
      </c>
      <c r="M1331" s="31" t="str">
        <f aca="false">IF(A1331&lt;&gt;"", IF(COUNT(G1331:H1331)=2, SUM(G1331:H1331), "No"), "")</f>
        <v>No</v>
      </c>
      <c r="N1331" s="31" t="str">
        <f aca="false">Table1[[#This Row],[Club]]&amp;":"&amp;Table1[[#Headers],[Male]]</f>
        <v>:Male</v>
      </c>
    </row>
    <row r="1332" customFormat="false" ht="15" hidden="false" customHeight="false" outlineLevel="0" collapsed="false">
      <c r="A1332" s="22" t="n">
        <v>1331</v>
      </c>
      <c r="B1332" s="22" t="str">
        <f aca="false">IFERROR(VLOOKUP($A$1&amp;":"&amp;A1332,'Finish order'!C:K,6,FALSE()),"")</f>
        <v/>
      </c>
      <c r="C1332" s="22" t="str">
        <f aca="false">IFERROR(VLOOKUP(A$1&amp;":"&amp;A1332,'Finish order'!$C:$K,9,FALSE()),"")</f>
        <v/>
      </c>
      <c r="D1332" s="22" t="str">
        <f aca="false">IFERROR(VLOOKUP(A$1&amp;":"&amp;A1332,'Finish order'!$C:$K,7,FALSE()),"")</f>
        <v/>
      </c>
      <c r="E1332" s="30" t="str">
        <f aca="false">IFERROR(VLOOKUP($A$1&amp;":"&amp;A1332,'Finish order'!C:K,5,FALSE()),"")</f>
        <v/>
      </c>
      <c r="F1332" s="22" t="str">
        <f aca="false">IFERROR(VLOOKUP($A$1&amp;":"&amp;A1332,'Finish order'!C:K,4,FALSE()),"")</f>
        <v/>
      </c>
      <c r="G1332" s="22" t="str">
        <f aca="false" t="array" ref="G1332:G1332">IFERROR(SMALL(IF($D$2:$D2241=D1332,$A$2:$A$911*1.001),1),"")</f>
        <v/>
      </c>
      <c r="H1332" s="22" t="str">
        <f aca="false" t="array" ref="H1332:H1332">IFERROR(SMALL(IF($D$2:$D2241=D1332,$A$2:$A$911*1.0001),2),"")</f>
        <v/>
      </c>
      <c r="I1332" s="22" t="str">
        <f aca="false" t="array" ref="I1332:I1332">IFERROR(SMALL(IF($D$2:$D2241=D1332,$A$2:$A$911*1.00001),3),"")</f>
        <v/>
      </c>
      <c r="J1332" s="22" t="str">
        <f aca="false" t="array" ref="J1332:J1332">IFERROR(SMALL(IF($D$2:$D2241=D1332,$A$2:$A$911*1.000001),4),"")</f>
        <v/>
      </c>
      <c r="K1332" s="31" t="str">
        <f aca="false">IF(A1332&lt;&gt;"", IF(COUNT(G1332:J1332)=4, SUM(G1332:J1332), "No"), "")</f>
        <v>No</v>
      </c>
      <c r="L1332" s="31" t="str">
        <f aca="false">IF(A1332&lt;&gt;"", IF(COUNT(G1332:I1332)=3, SUM(G1332:I1332), "No"), "")</f>
        <v>No</v>
      </c>
      <c r="M1332" s="31" t="str">
        <f aca="false">IF(A1332&lt;&gt;"", IF(COUNT(G1332:H1332)=2, SUM(G1332:H1332), "No"), "")</f>
        <v>No</v>
      </c>
      <c r="N1332" s="31" t="str">
        <f aca="false">Table1[[#This Row],[Club]]&amp;":"&amp;Table1[[#Headers],[Male]]</f>
        <v>:Male</v>
      </c>
    </row>
    <row r="1333" customFormat="false" ht="15" hidden="false" customHeight="false" outlineLevel="0" collapsed="false">
      <c r="A1333" s="22" t="n">
        <v>1332</v>
      </c>
      <c r="B1333" s="22" t="str">
        <f aca="false">IFERROR(VLOOKUP($A$1&amp;":"&amp;A1333,'Finish order'!C:K,6,FALSE()),"")</f>
        <v/>
      </c>
      <c r="C1333" s="22" t="str">
        <f aca="false">IFERROR(VLOOKUP(A$1&amp;":"&amp;A1333,'Finish order'!$C:$K,9,FALSE()),"")</f>
        <v/>
      </c>
      <c r="D1333" s="22" t="str">
        <f aca="false">IFERROR(VLOOKUP(A$1&amp;":"&amp;A1333,'Finish order'!$C:$K,7,FALSE()),"")</f>
        <v/>
      </c>
      <c r="E1333" s="30" t="str">
        <f aca="false">IFERROR(VLOOKUP($A$1&amp;":"&amp;A1333,'Finish order'!C:K,5,FALSE()),"")</f>
        <v/>
      </c>
      <c r="F1333" s="22" t="str">
        <f aca="false">IFERROR(VLOOKUP($A$1&amp;":"&amp;A1333,'Finish order'!C:K,4,FALSE()),"")</f>
        <v/>
      </c>
      <c r="G1333" s="22" t="str">
        <f aca="false" t="array" ref="G1333:G1333">IFERROR(SMALL(IF($D$2:$D2242=D1333,$A$2:$A$911*1.001),1),"")</f>
        <v/>
      </c>
      <c r="H1333" s="22" t="str">
        <f aca="false" t="array" ref="H1333:H1333">IFERROR(SMALL(IF($D$2:$D2242=D1333,$A$2:$A$911*1.0001),2),"")</f>
        <v/>
      </c>
      <c r="I1333" s="22" t="str">
        <f aca="false" t="array" ref="I1333:I1333">IFERROR(SMALL(IF($D$2:$D2242=D1333,$A$2:$A$911*1.00001),3),"")</f>
        <v/>
      </c>
      <c r="J1333" s="22" t="str">
        <f aca="false" t="array" ref="J1333:J1333">IFERROR(SMALL(IF($D$2:$D2242=D1333,$A$2:$A$911*1.000001),4),"")</f>
        <v/>
      </c>
      <c r="K1333" s="31" t="str">
        <f aca="false">IF(A1333&lt;&gt;"", IF(COUNT(G1333:J1333)=4, SUM(G1333:J1333), "No"), "")</f>
        <v>No</v>
      </c>
      <c r="L1333" s="31" t="str">
        <f aca="false">IF(A1333&lt;&gt;"", IF(COUNT(G1333:I1333)=3, SUM(G1333:I1333), "No"), "")</f>
        <v>No</v>
      </c>
      <c r="M1333" s="31" t="str">
        <f aca="false">IF(A1333&lt;&gt;"", IF(COUNT(G1333:H1333)=2, SUM(G1333:H1333), "No"), "")</f>
        <v>No</v>
      </c>
      <c r="N1333" s="31" t="str">
        <f aca="false">Table1[[#This Row],[Club]]&amp;":"&amp;Table1[[#Headers],[Male]]</f>
        <v>:Male</v>
      </c>
    </row>
    <row r="1334" customFormat="false" ht="15" hidden="false" customHeight="false" outlineLevel="0" collapsed="false">
      <c r="A1334" s="22" t="n">
        <v>1333</v>
      </c>
      <c r="B1334" s="22" t="str">
        <f aca="false">IFERROR(VLOOKUP($A$1&amp;":"&amp;A1334,'Finish order'!C:K,6,FALSE()),"")</f>
        <v/>
      </c>
      <c r="C1334" s="22" t="str">
        <f aca="false">IFERROR(VLOOKUP(A$1&amp;":"&amp;A1334,'Finish order'!$C:$K,9,FALSE()),"")</f>
        <v/>
      </c>
      <c r="D1334" s="22" t="str">
        <f aca="false">IFERROR(VLOOKUP(A$1&amp;":"&amp;A1334,'Finish order'!$C:$K,7,FALSE()),"")</f>
        <v/>
      </c>
      <c r="E1334" s="30" t="str">
        <f aca="false">IFERROR(VLOOKUP($A$1&amp;":"&amp;A1334,'Finish order'!C:K,5,FALSE()),"")</f>
        <v/>
      </c>
      <c r="F1334" s="22" t="str">
        <f aca="false">IFERROR(VLOOKUP($A$1&amp;":"&amp;A1334,'Finish order'!C:K,4,FALSE()),"")</f>
        <v/>
      </c>
      <c r="G1334" s="22" t="str">
        <f aca="false" t="array" ref="G1334:G1334">IFERROR(SMALL(IF($D$2:$D2243=D1334,$A$2:$A$911*1.001),1),"")</f>
        <v/>
      </c>
      <c r="H1334" s="22" t="str">
        <f aca="false" t="array" ref="H1334:H1334">IFERROR(SMALL(IF($D$2:$D2243=D1334,$A$2:$A$911*1.0001),2),"")</f>
        <v/>
      </c>
      <c r="I1334" s="22" t="str">
        <f aca="false" t="array" ref="I1334:I1334">IFERROR(SMALL(IF($D$2:$D2243=D1334,$A$2:$A$911*1.00001),3),"")</f>
        <v/>
      </c>
      <c r="J1334" s="22" t="str">
        <f aca="false" t="array" ref="J1334:J1334">IFERROR(SMALL(IF($D$2:$D2243=D1334,$A$2:$A$911*1.000001),4),"")</f>
        <v/>
      </c>
      <c r="K1334" s="31" t="str">
        <f aca="false">IF(A1334&lt;&gt;"", IF(COUNT(G1334:J1334)=4, SUM(G1334:J1334), "No"), "")</f>
        <v>No</v>
      </c>
      <c r="L1334" s="31" t="str">
        <f aca="false">IF(A1334&lt;&gt;"", IF(COUNT(G1334:I1334)=3, SUM(G1334:I1334), "No"), "")</f>
        <v>No</v>
      </c>
      <c r="M1334" s="31" t="str">
        <f aca="false">IF(A1334&lt;&gt;"", IF(COUNT(G1334:H1334)=2, SUM(G1334:H1334), "No"), "")</f>
        <v>No</v>
      </c>
      <c r="N1334" s="31" t="str">
        <f aca="false">Table1[[#This Row],[Club]]&amp;":"&amp;Table1[[#Headers],[Male]]</f>
        <v>:Male</v>
      </c>
    </row>
    <row r="1335" customFormat="false" ht="15" hidden="false" customHeight="false" outlineLevel="0" collapsed="false">
      <c r="A1335" s="22" t="n">
        <v>1334</v>
      </c>
      <c r="B1335" s="22" t="str">
        <f aca="false">IFERROR(VLOOKUP($A$1&amp;":"&amp;A1335,'Finish order'!C:K,6,FALSE()),"")</f>
        <v/>
      </c>
      <c r="C1335" s="22" t="str">
        <f aca="false">IFERROR(VLOOKUP(A$1&amp;":"&amp;A1335,'Finish order'!$C:$K,9,FALSE()),"")</f>
        <v/>
      </c>
      <c r="D1335" s="22" t="str">
        <f aca="false">IFERROR(VLOOKUP(A$1&amp;":"&amp;A1335,'Finish order'!$C:$K,7,FALSE()),"")</f>
        <v/>
      </c>
      <c r="E1335" s="30" t="str">
        <f aca="false">IFERROR(VLOOKUP($A$1&amp;":"&amp;A1335,'Finish order'!C:K,5,FALSE()),"")</f>
        <v/>
      </c>
      <c r="F1335" s="22" t="str">
        <f aca="false">IFERROR(VLOOKUP($A$1&amp;":"&amp;A1335,'Finish order'!C:K,4,FALSE()),"")</f>
        <v/>
      </c>
      <c r="G1335" s="22" t="str">
        <f aca="false" t="array" ref="G1335:G1335">IFERROR(SMALL(IF($D$2:$D2244=D1335,$A$2:$A$911*1.001),1),"")</f>
        <v/>
      </c>
      <c r="H1335" s="22" t="str">
        <f aca="false" t="array" ref="H1335:H1335">IFERROR(SMALL(IF($D$2:$D2244=D1335,$A$2:$A$911*1.0001),2),"")</f>
        <v/>
      </c>
      <c r="I1335" s="22" t="str">
        <f aca="false" t="array" ref="I1335:I1335">IFERROR(SMALL(IF($D$2:$D2244=D1335,$A$2:$A$911*1.00001),3),"")</f>
        <v/>
      </c>
      <c r="J1335" s="22" t="str">
        <f aca="false" t="array" ref="J1335:J1335">IFERROR(SMALL(IF($D$2:$D2244=D1335,$A$2:$A$911*1.000001),4),"")</f>
        <v/>
      </c>
      <c r="K1335" s="31" t="str">
        <f aca="false">IF(A1335&lt;&gt;"", IF(COUNT(G1335:J1335)=4, SUM(G1335:J1335), "No"), "")</f>
        <v>No</v>
      </c>
      <c r="L1335" s="31" t="str">
        <f aca="false">IF(A1335&lt;&gt;"", IF(COUNT(G1335:I1335)=3, SUM(G1335:I1335), "No"), "")</f>
        <v>No</v>
      </c>
      <c r="M1335" s="31" t="str">
        <f aca="false">IF(A1335&lt;&gt;"", IF(COUNT(G1335:H1335)=2, SUM(G1335:H1335), "No"), "")</f>
        <v>No</v>
      </c>
      <c r="N1335" s="31" t="str">
        <f aca="false">Table1[[#This Row],[Club]]&amp;":"&amp;Table1[[#Headers],[Male]]</f>
        <v>:Male</v>
      </c>
    </row>
    <row r="1336" customFormat="false" ht="15" hidden="false" customHeight="false" outlineLevel="0" collapsed="false">
      <c r="A1336" s="22" t="n">
        <v>1335</v>
      </c>
      <c r="B1336" s="22" t="str">
        <f aca="false">IFERROR(VLOOKUP($A$1&amp;":"&amp;A1336,'Finish order'!C:K,6,FALSE()),"")</f>
        <v/>
      </c>
      <c r="C1336" s="22" t="str">
        <f aca="false">IFERROR(VLOOKUP(A$1&amp;":"&amp;A1336,'Finish order'!$C:$K,9,FALSE()),"")</f>
        <v/>
      </c>
      <c r="D1336" s="22" t="str">
        <f aca="false">IFERROR(VLOOKUP(A$1&amp;":"&amp;A1336,'Finish order'!$C:$K,7,FALSE()),"")</f>
        <v/>
      </c>
      <c r="E1336" s="30" t="str">
        <f aca="false">IFERROR(VLOOKUP($A$1&amp;":"&amp;A1336,'Finish order'!C:K,5,FALSE()),"")</f>
        <v/>
      </c>
      <c r="F1336" s="22" t="str">
        <f aca="false">IFERROR(VLOOKUP($A$1&amp;":"&amp;A1336,'Finish order'!C:K,4,FALSE()),"")</f>
        <v/>
      </c>
      <c r="G1336" s="22" t="str">
        <f aca="false" t="array" ref="G1336:G1336">IFERROR(SMALL(IF($D$2:$D2245=D1336,$A$2:$A$911*1.001),1),"")</f>
        <v/>
      </c>
      <c r="H1336" s="22" t="str">
        <f aca="false" t="array" ref="H1336:H1336">IFERROR(SMALL(IF($D$2:$D2245=D1336,$A$2:$A$911*1.0001),2),"")</f>
        <v/>
      </c>
      <c r="I1336" s="22" t="str">
        <f aca="false" t="array" ref="I1336:I1336">IFERROR(SMALL(IF($D$2:$D2245=D1336,$A$2:$A$911*1.00001),3),"")</f>
        <v/>
      </c>
      <c r="J1336" s="22" t="str">
        <f aca="false" t="array" ref="J1336:J1336">IFERROR(SMALL(IF($D$2:$D2245=D1336,$A$2:$A$911*1.000001),4),"")</f>
        <v/>
      </c>
      <c r="K1336" s="31" t="str">
        <f aca="false">IF(A1336&lt;&gt;"", IF(COUNT(G1336:J1336)=4, SUM(G1336:J1336), "No"), "")</f>
        <v>No</v>
      </c>
      <c r="L1336" s="31" t="str">
        <f aca="false">IF(A1336&lt;&gt;"", IF(COUNT(G1336:I1336)=3, SUM(G1336:I1336), "No"), "")</f>
        <v>No</v>
      </c>
      <c r="M1336" s="31" t="str">
        <f aca="false">IF(A1336&lt;&gt;"", IF(COUNT(G1336:H1336)=2, SUM(G1336:H1336), "No"), "")</f>
        <v>No</v>
      </c>
      <c r="N1336" s="31" t="str">
        <f aca="false">Table1[[#This Row],[Club]]&amp;":"&amp;Table1[[#Headers],[Male]]</f>
        <v>:Male</v>
      </c>
    </row>
    <row r="1337" customFormat="false" ht="15" hidden="false" customHeight="false" outlineLevel="0" collapsed="false">
      <c r="A1337" s="22" t="n">
        <v>1336</v>
      </c>
      <c r="B1337" s="22" t="str">
        <f aca="false">IFERROR(VLOOKUP($A$1&amp;":"&amp;A1337,'Finish order'!C:K,6,FALSE()),"")</f>
        <v/>
      </c>
      <c r="C1337" s="22" t="str">
        <f aca="false">IFERROR(VLOOKUP(A$1&amp;":"&amp;A1337,'Finish order'!$C:$K,9,FALSE()),"")</f>
        <v/>
      </c>
      <c r="D1337" s="22" t="str">
        <f aca="false">IFERROR(VLOOKUP(A$1&amp;":"&amp;A1337,'Finish order'!$C:$K,7,FALSE()),"")</f>
        <v/>
      </c>
      <c r="E1337" s="30" t="str">
        <f aca="false">IFERROR(VLOOKUP($A$1&amp;":"&amp;A1337,'Finish order'!C:K,5,FALSE()),"")</f>
        <v/>
      </c>
      <c r="F1337" s="22" t="str">
        <f aca="false">IFERROR(VLOOKUP($A$1&amp;":"&amp;A1337,'Finish order'!C:K,4,FALSE()),"")</f>
        <v/>
      </c>
      <c r="G1337" s="22" t="str">
        <f aca="false" t="array" ref="G1337:G1337">IFERROR(SMALL(IF($D$2:$D2246=D1337,$A$2:$A$911*1.001),1),"")</f>
        <v/>
      </c>
      <c r="H1337" s="22" t="str">
        <f aca="false" t="array" ref="H1337:H1337">IFERROR(SMALL(IF($D$2:$D2246=D1337,$A$2:$A$911*1.0001),2),"")</f>
        <v/>
      </c>
      <c r="I1337" s="22" t="str">
        <f aca="false" t="array" ref="I1337:I1337">IFERROR(SMALL(IF($D$2:$D2246=D1337,$A$2:$A$911*1.00001),3),"")</f>
        <v/>
      </c>
      <c r="J1337" s="22" t="str">
        <f aca="false" t="array" ref="J1337:J1337">IFERROR(SMALL(IF($D$2:$D2246=D1337,$A$2:$A$911*1.000001),4),"")</f>
        <v/>
      </c>
      <c r="K1337" s="31" t="str">
        <f aca="false">IF(A1337&lt;&gt;"", IF(COUNT(G1337:J1337)=4, SUM(G1337:J1337), "No"), "")</f>
        <v>No</v>
      </c>
      <c r="L1337" s="31" t="str">
        <f aca="false">IF(A1337&lt;&gt;"", IF(COUNT(G1337:I1337)=3, SUM(G1337:I1337), "No"), "")</f>
        <v>No</v>
      </c>
      <c r="M1337" s="31" t="str">
        <f aca="false">IF(A1337&lt;&gt;"", IF(COUNT(G1337:H1337)=2, SUM(G1337:H1337), "No"), "")</f>
        <v>No</v>
      </c>
      <c r="N1337" s="31" t="str">
        <f aca="false">Table1[[#This Row],[Club]]&amp;":"&amp;Table1[[#Headers],[Male]]</f>
        <v>:Male</v>
      </c>
    </row>
    <row r="1338" customFormat="false" ht="15" hidden="false" customHeight="false" outlineLevel="0" collapsed="false">
      <c r="A1338" s="22" t="n">
        <v>1337</v>
      </c>
      <c r="B1338" s="22" t="str">
        <f aca="false">IFERROR(VLOOKUP($A$1&amp;":"&amp;A1338,'Finish order'!C:K,6,FALSE()),"")</f>
        <v/>
      </c>
      <c r="C1338" s="22" t="str">
        <f aca="false">IFERROR(VLOOKUP(A$1&amp;":"&amp;A1338,'Finish order'!$C:$K,9,FALSE()),"")</f>
        <v/>
      </c>
      <c r="D1338" s="22" t="str">
        <f aca="false">IFERROR(VLOOKUP(A$1&amp;":"&amp;A1338,'Finish order'!$C:$K,7,FALSE()),"")</f>
        <v/>
      </c>
      <c r="E1338" s="30" t="str">
        <f aca="false">IFERROR(VLOOKUP($A$1&amp;":"&amp;A1338,'Finish order'!C:K,5,FALSE()),"")</f>
        <v/>
      </c>
      <c r="F1338" s="22" t="str">
        <f aca="false">IFERROR(VLOOKUP($A$1&amp;":"&amp;A1338,'Finish order'!C:K,4,FALSE()),"")</f>
        <v/>
      </c>
      <c r="G1338" s="22" t="str">
        <f aca="false" t="array" ref="G1338:G1338">IFERROR(SMALL(IF($D$2:$D2247=D1338,$A$2:$A$911*1.001),1),"")</f>
        <v/>
      </c>
      <c r="H1338" s="22" t="str">
        <f aca="false" t="array" ref="H1338:H1338">IFERROR(SMALL(IF($D$2:$D2247=D1338,$A$2:$A$911*1.0001),2),"")</f>
        <v/>
      </c>
      <c r="I1338" s="22" t="str">
        <f aca="false" t="array" ref="I1338:I1338">IFERROR(SMALL(IF($D$2:$D2247=D1338,$A$2:$A$911*1.00001),3),"")</f>
        <v/>
      </c>
      <c r="J1338" s="22" t="str">
        <f aca="false" t="array" ref="J1338:J1338">IFERROR(SMALL(IF($D$2:$D2247=D1338,$A$2:$A$911*1.000001),4),"")</f>
        <v/>
      </c>
      <c r="K1338" s="31" t="str">
        <f aca="false">IF(A1338&lt;&gt;"", IF(COUNT(G1338:J1338)=4, SUM(G1338:J1338), "No"), "")</f>
        <v>No</v>
      </c>
      <c r="L1338" s="31" t="str">
        <f aca="false">IF(A1338&lt;&gt;"", IF(COUNT(G1338:I1338)=3, SUM(G1338:I1338), "No"), "")</f>
        <v>No</v>
      </c>
      <c r="M1338" s="31" t="str">
        <f aca="false">IF(A1338&lt;&gt;"", IF(COUNT(G1338:H1338)=2, SUM(G1338:H1338), "No"), "")</f>
        <v>No</v>
      </c>
      <c r="N1338" s="31" t="str">
        <f aca="false">Table1[[#This Row],[Club]]&amp;":"&amp;Table1[[#Headers],[Male]]</f>
        <v>:Male</v>
      </c>
    </row>
    <row r="1339" customFormat="false" ht="15" hidden="false" customHeight="false" outlineLevel="0" collapsed="false">
      <c r="A1339" s="22" t="n">
        <v>1338</v>
      </c>
      <c r="B1339" s="22" t="str">
        <f aca="false">IFERROR(VLOOKUP($A$1&amp;":"&amp;A1339,'Finish order'!C:K,6,FALSE()),"")</f>
        <v/>
      </c>
      <c r="C1339" s="22" t="str">
        <f aca="false">IFERROR(VLOOKUP(A$1&amp;":"&amp;A1339,'Finish order'!$C:$K,9,FALSE()),"")</f>
        <v/>
      </c>
      <c r="D1339" s="22" t="str">
        <f aca="false">IFERROR(VLOOKUP(A$1&amp;":"&amp;A1339,'Finish order'!$C:$K,7,FALSE()),"")</f>
        <v/>
      </c>
      <c r="E1339" s="30" t="str">
        <f aca="false">IFERROR(VLOOKUP($A$1&amp;":"&amp;A1339,'Finish order'!C:K,5,FALSE()),"")</f>
        <v/>
      </c>
      <c r="F1339" s="22" t="str">
        <f aca="false">IFERROR(VLOOKUP($A$1&amp;":"&amp;A1339,'Finish order'!C:K,4,FALSE()),"")</f>
        <v/>
      </c>
      <c r="G1339" s="22" t="str">
        <f aca="false" t="array" ref="G1339:G1339">IFERROR(SMALL(IF($D$2:$D2248=D1339,$A$2:$A$911*1.001),1),"")</f>
        <v/>
      </c>
      <c r="H1339" s="22" t="str">
        <f aca="false" t="array" ref="H1339:H1339">IFERROR(SMALL(IF($D$2:$D2248=D1339,$A$2:$A$911*1.0001),2),"")</f>
        <v/>
      </c>
      <c r="I1339" s="22" t="str">
        <f aca="false" t="array" ref="I1339:I1339">IFERROR(SMALL(IF($D$2:$D2248=D1339,$A$2:$A$911*1.00001),3),"")</f>
        <v/>
      </c>
      <c r="J1339" s="22" t="str">
        <f aca="false" t="array" ref="J1339:J1339">IFERROR(SMALL(IF($D$2:$D2248=D1339,$A$2:$A$911*1.000001),4),"")</f>
        <v/>
      </c>
      <c r="K1339" s="31" t="str">
        <f aca="false">IF(A1339&lt;&gt;"", IF(COUNT(G1339:J1339)=4, SUM(G1339:J1339), "No"), "")</f>
        <v>No</v>
      </c>
      <c r="L1339" s="31" t="str">
        <f aca="false">IF(A1339&lt;&gt;"", IF(COUNT(G1339:I1339)=3, SUM(G1339:I1339), "No"), "")</f>
        <v>No</v>
      </c>
      <c r="M1339" s="31" t="str">
        <f aca="false">IF(A1339&lt;&gt;"", IF(COUNT(G1339:H1339)=2, SUM(G1339:H1339), "No"), "")</f>
        <v>No</v>
      </c>
      <c r="N1339" s="31" t="str">
        <f aca="false">Table1[[#This Row],[Club]]&amp;":"&amp;Table1[[#Headers],[Male]]</f>
        <v>:Male</v>
      </c>
    </row>
    <row r="1340" customFormat="false" ht="15" hidden="false" customHeight="false" outlineLevel="0" collapsed="false">
      <c r="A1340" s="22" t="n">
        <v>1339</v>
      </c>
      <c r="B1340" s="22" t="str">
        <f aca="false">IFERROR(VLOOKUP($A$1&amp;":"&amp;A1340,'Finish order'!C:K,6,FALSE()),"")</f>
        <v/>
      </c>
      <c r="C1340" s="22" t="str">
        <f aca="false">IFERROR(VLOOKUP(A$1&amp;":"&amp;A1340,'Finish order'!$C:$K,9,FALSE()),"")</f>
        <v/>
      </c>
      <c r="D1340" s="22" t="str">
        <f aca="false">IFERROR(VLOOKUP(A$1&amp;":"&amp;A1340,'Finish order'!$C:$K,7,FALSE()),"")</f>
        <v/>
      </c>
      <c r="E1340" s="30" t="str">
        <f aca="false">IFERROR(VLOOKUP($A$1&amp;":"&amp;A1340,'Finish order'!C:K,5,FALSE()),"")</f>
        <v/>
      </c>
      <c r="F1340" s="22" t="str">
        <f aca="false">IFERROR(VLOOKUP($A$1&amp;":"&amp;A1340,'Finish order'!C:K,4,FALSE()),"")</f>
        <v/>
      </c>
      <c r="G1340" s="22" t="str">
        <f aca="false" t="array" ref="G1340:G1340">IFERROR(SMALL(IF($D$2:$D2249=D1340,$A$2:$A$911*1.001),1),"")</f>
        <v/>
      </c>
      <c r="H1340" s="22" t="str">
        <f aca="false" t="array" ref="H1340:H1340">IFERROR(SMALL(IF($D$2:$D2249=D1340,$A$2:$A$911*1.0001),2),"")</f>
        <v/>
      </c>
      <c r="I1340" s="22" t="str">
        <f aca="false" t="array" ref="I1340:I1340">IFERROR(SMALL(IF($D$2:$D2249=D1340,$A$2:$A$911*1.00001),3),"")</f>
        <v/>
      </c>
      <c r="J1340" s="22" t="str">
        <f aca="false" t="array" ref="J1340:J1340">IFERROR(SMALL(IF($D$2:$D2249=D1340,$A$2:$A$911*1.000001),4),"")</f>
        <v/>
      </c>
      <c r="K1340" s="31" t="str">
        <f aca="false">IF(A1340&lt;&gt;"", IF(COUNT(G1340:J1340)=4, SUM(G1340:J1340), "No"), "")</f>
        <v>No</v>
      </c>
      <c r="L1340" s="31" t="str">
        <f aca="false">IF(A1340&lt;&gt;"", IF(COUNT(G1340:I1340)=3, SUM(G1340:I1340), "No"), "")</f>
        <v>No</v>
      </c>
      <c r="M1340" s="31" t="str">
        <f aca="false">IF(A1340&lt;&gt;"", IF(COUNT(G1340:H1340)=2, SUM(G1340:H1340), "No"), "")</f>
        <v>No</v>
      </c>
      <c r="N1340" s="31" t="str">
        <f aca="false">Table1[[#This Row],[Club]]&amp;":"&amp;Table1[[#Headers],[Male]]</f>
        <v>:Male</v>
      </c>
    </row>
    <row r="1341" customFormat="false" ht="15" hidden="false" customHeight="false" outlineLevel="0" collapsed="false">
      <c r="A1341" s="22" t="n">
        <v>1340</v>
      </c>
      <c r="B1341" s="22" t="str">
        <f aca="false">IFERROR(VLOOKUP($A$1&amp;":"&amp;A1341,'Finish order'!C:K,6,FALSE()),"")</f>
        <v/>
      </c>
      <c r="C1341" s="22" t="str">
        <f aca="false">IFERROR(VLOOKUP(A$1&amp;":"&amp;A1341,'Finish order'!$C:$K,9,FALSE()),"")</f>
        <v/>
      </c>
      <c r="D1341" s="22" t="str">
        <f aca="false">IFERROR(VLOOKUP(A$1&amp;":"&amp;A1341,'Finish order'!$C:$K,7,FALSE()),"")</f>
        <v/>
      </c>
      <c r="E1341" s="30" t="str">
        <f aca="false">IFERROR(VLOOKUP($A$1&amp;":"&amp;A1341,'Finish order'!C:K,5,FALSE()),"")</f>
        <v/>
      </c>
      <c r="F1341" s="22" t="str">
        <f aca="false">IFERROR(VLOOKUP($A$1&amp;":"&amp;A1341,'Finish order'!C:K,4,FALSE()),"")</f>
        <v/>
      </c>
      <c r="G1341" s="22" t="str">
        <f aca="false" t="array" ref="G1341:G1341">IFERROR(SMALL(IF($D$2:$D2250=D1341,$A$2:$A$911*1.001),1),"")</f>
        <v/>
      </c>
      <c r="H1341" s="22" t="str">
        <f aca="false" t="array" ref="H1341:H1341">IFERROR(SMALL(IF($D$2:$D2250=D1341,$A$2:$A$911*1.0001),2),"")</f>
        <v/>
      </c>
      <c r="I1341" s="22" t="str">
        <f aca="false" t="array" ref="I1341:I1341">IFERROR(SMALL(IF($D$2:$D2250=D1341,$A$2:$A$911*1.00001),3),"")</f>
        <v/>
      </c>
      <c r="J1341" s="22" t="str">
        <f aca="false" t="array" ref="J1341:J1341">IFERROR(SMALL(IF($D$2:$D2250=D1341,$A$2:$A$911*1.000001),4),"")</f>
        <v/>
      </c>
      <c r="K1341" s="31" t="str">
        <f aca="false">IF(A1341&lt;&gt;"", IF(COUNT(G1341:J1341)=4, SUM(G1341:J1341), "No"), "")</f>
        <v>No</v>
      </c>
      <c r="L1341" s="31" t="str">
        <f aca="false">IF(A1341&lt;&gt;"", IF(COUNT(G1341:I1341)=3, SUM(G1341:I1341), "No"), "")</f>
        <v>No</v>
      </c>
      <c r="M1341" s="31" t="str">
        <f aca="false">IF(A1341&lt;&gt;"", IF(COUNT(G1341:H1341)=2, SUM(G1341:H1341), "No"), "")</f>
        <v>No</v>
      </c>
      <c r="N1341" s="31" t="str">
        <f aca="false">Table1[[#This Row],[Club]]&amp;":"&amp;Table1[[#Headers],[Male]]</f>
        <v>:Male</v>
      </c>
    </row>
    <row r="1342" customFormat="false" ht="15" hidden="false" customHeight="false" outlineLevel="0" collapsed="false">
      <c r="A1342" s="22" t="n">
        <v>1341</v>
      </c>
      <c r="B1342" s="22" t="str">
        <f aca="false">IFERROR(VLOOKUP($A$1&amp;":"&amp;A1342,'Finish order'!C:K,6,FALSE()),"")</f>
        <v/>
      </c>
      <c r="C1342" s="22" t="str">
        <f aca="false">IFERROR(VLOOKUP(A$1&amp;":"&amp;A1342,'Finish order'!$C:$K,9,FALSE()),"")</f>
        <v/>
      </c>
      <c r="D1342" s="22" t="str">
        <f aca="false">IFERROR(VLOOKUP(A$1&amp;":"&amp;A1342,'Finish order'!$C:$K,7,FALSE()),"")</f>
        <v/>
      </c>
      <c r="E1342" s="30" t="str">
        <f aca="false">IFERROR(VLOOKUP($A$1&amp;":"&amp;A1342,'Finish order'!C:K,5,FALSE()),"")</f>
        <v/>
      </c>
      <c r="F1342" s="22" t="str">
        <f aca="false">IFERROR(VLOOKUP($A$1&amp;":"&amp;A1342,'Finish order'!C:K,4,FALSE()),"")</f>
        <v/>
      </c>
      <c r="G1342" s="22" t="str">
        <f aca="false" t="array" ref="G1342:G1342">IFERROR(SMALL(IF($D$2:$D2251=D1342,$A$2:$A$911*1.001),1),"")</f>
        <v/>
      </c>
      <c r="H1342" s="22" t="str">
        <f aca="false" t="array" ref="H1342:H1342">IFERROR(SMALL(IF($D$2:$D2251=D1342,$A$2:$A$911*1.0001),2),"")</f>
        <v/>
      </c>
      <c r="I1342" s="22" t="str">
        <f aca="false" t="array" ref="I1342:I1342">IFERROR(SMALL(IF($D$2:$D2251=D1342,$A$2:$A$911*1.00001),3),"")</f>
        <v/>
      </c>
      <c r="J1342" s="22" t="str">
        <f aca="false" t="array" ref="J1342:J1342">IFERROR(SMALL(IF($D$2:$D2251=D1342,$A$2:$A$911*1.000001),4),"")</f>
        <v/>
      </c>
      <c r="K1342" s="31" t="str">
        <f aca="false">IF(A1342&lt;&gt;"", IF(COUNT(G1342:J1342)=4, SUM(G1342:J1342), "No"), "")</f>
        <v>No</v>
      </c>
      <c r="L1342" s="31" t="str">
        <f aca="false">IF(A1342&lt;&gt;"", IF(COUNT(G1342:I1342)=3, SUM(G1342:I1342), "No"), "")</f>
        <v>No</v>
      </c>
      <c r="M1342" s="31" t="str">
        <f aca="false">IF(A1342&lt;&gt;"", IF(COUNT(G1342:H1342)=2, SUM(G1342:H1342), "No"), "")</f>
        <v>No</v>
      </c>
      <c r="N1342" s="31" t="str">
        <f aca="false">Table1[[#This Row],[Club]]&amp;":"&amp;Table1[[#Headers],[Male]]</f>
        <v>:Male</v>
      </c>
    </row>
    <row r="1343" customFormat="false" ht="15" hidden="false" customHeight="false" outlineLevel="0" collapsed="false">
      <c r="A1343" s="22" t="n">
        <v>1342</v>
      </c>
      <c r="B1343" s="22" t="str">
        <f aca="false">IFERROR(VLOOKUP($A$1&amp;":"&amp;A1343,'Finish order'!C:K,6,FALSE()),"")</f>
        <v/>
      </c>
      <c r="C1343" s="22" t="str">
        <f aca="false">IFERROR(VLOOKUP(A$1&amp;":"&amp;A1343,'Finish order'!$C:$K,9,FALSE()),"")</f>
        <v/>
      </c>
      <c r="D1343" s="22" t="str">
        <f aca="false">IFERROR(VLOOKUP(A$1&amp;":"&amp;A1343,'Finish order'!$C:$K,7,FALSE()),"")</f>
        <v/>
      </c>
      <c r="E1343" s="30" t="str">
        <f aca="false">IFERROR(VLOOKUP($A$1&amp;":"&amp;A1343,'Finish order'!C:K,5,FALSE()),"")</f>
        <v/>
      </c>
      <c r="F1343" s="22" t="str">
        <f aca="false">IFERROR(VLOOKUP($A$1&amp;":"&amp;A1343,'Finish order'!C:K,4,FALSE()),"")</f>
        <v/>
      </c>
      <c r="G1343" s="22" t="str">
        <f aca="false" t="array" ref="G1343:G1343">IFERROR(SMALL(IF($D$2:$D2252=D1343,$A$2:$A$911*1.001),1),"")</f>
        <v/>
      </c>
      <c r="H1343" s="22" t="str">
        <f aca="false" t="array" ref="H1343:H1343">IFERROR(SMALL(IF($D$2:$D2252=D1343,$A$2:$A$911*1.0001),2),"")</f>
        <v/>
      </c>
      <c r="I1343" s="22" t="str">
        <f aca="false" t="array" ref="I1343:I1343">IFERROR(SMALL(IF($D$2:$D2252=D1343,$A$2:$A$911*1.00001),3),"")</f>
        <v/>
      </c>
      <c r="J1343" s="22" t="str">
        <f aca="false" t="array" ref="J1343:J1343">IFERROR(SMALL(IF($D$2:$D2252=D1343,$A$2:$A$911*1.000001),4),"")</f>
        <v/>
      </c>
      <c r="K1343" s="31" t="str">
        <f aca="false">IF(A1343&lt;&gt;"", IF(COUNT(G1343:J1343)=4, SUM(G1343:J1343), "No"), "")</f>
        <v>No</v>
      </c>
      <c r="L1343" s="31" t="str">
        <f aca="false">IF(A1343&lt;&gt;"", IF(COUNT(G1343:I1343)=3, SUM(G1343:I1343), "No"), "")</f>
        <v>No</v>
      </c>
      <c r="M1343" s="31" t="str">
        <f aca="false">IF(A1343&lt;&gt;"", IF(COUNT(G1343:H1343)=2, SUM(G1343:H1343), "No"), "")</f>
        <v>No</v>
      </c>
      <c r="N1343" s="31" t="str">
        <f aca="false">Table1[[#This Row],[Club]]&amp;":"&amp;Table1[[#Headers],[Male]]</f>
        <v>:Male</v>
      </c>
    </row>
    <row r="1344" customFormat="false" ht="15" hidden="false" customHeight="false" outlineLevel="0" collapsed="false">
      <c r="A1344" s="22" t="n">
        <v>1343</v>
      </c>
      <c r="B1344" s="22" t="str">
        <f aca="false">IFERROR(VLOOKUP($A$1&amp;":"&amp;A1344,'Finish order'!C:K,6,FALSE()),"")</f>
        <v/>
      </c>
      <c r="C1344" s="22" t="str">
        <f aca="false">IFERROR(VLOOKUP(A$1&amp;":"&amp;A1344,'Finish order'!$C:$K,9,FALSE()),"")</f>
        <v/>
      </c>
      <c r="D1344" s="22" t="str">
        <f aca="false">IFERROR(VLOOKUP(A$1&amp;":"&amp;A1344,'Finish order'!$C:$K,7,FALSE()),"")</f>
        <v/>
      </c>
      <c r="E1344" s="30" t="str">
        <f aca="false">IFERROR(VLOOKUP($A$1&amp;":"&amp;A1344,'Finish order'!C:K,5,FALSE()),"")</f>
        <v/>
      </c>
      <c r="F1344" s="22" t="str">
        <f aca="false">IFERROR(VLOOKUP($A$1&amp;":"&amp;A1344,'Finish order'!C:K,4,FALSE()),"")</f>
        <v/>
      </c>
      <c r="G1344" s="22" t="str">
        <f aca="false" t="array" ref="G1344:G1344">IFERROR(SMALL(IF($D$2:$D2253=D1344,$A$2:$A$911*1.001),1),"")</f>
        <v/>
      </c>
      <c r="H1344" s="22" t="str">
        <f aca="false" t="array" ref="H1344:H1344">IFERROR(SMALL(IF($D$2:$D2253=D1344,$A$2:$A$911*1.0001),2),"")</f>
        <v/>
      </c>
      <c r="I1344" s="22" t="str">
        <f aca="false" t="array" ref="I1344:I1344">IFERROR(SMALL(IF($D$2:$D2253=D1344,$A$2:$A$911*1.00001),3),"")</f>
        <v/>
      </c>
      <c r="J1344" s="22" t="str">
        <f aca="false" t="array" ref="J1344:J1344">IFERROR(SMALL(IF($D$2:$D2253=D1344,$A$2:$A$911*1.000001),4),"")</f>
        <v/>
      </c>
      <c r="K1344" s="31" t="str">
        <f aca="false">IF(A1344&lt;&gt;"", IF(COUNT(G1344:J1344)=4, SUM(G1344:J1344), "No"), "")</f>
        <v>No</v>
      </c>
      <c r="L1344" s="31" t="str">
        <f aca="false">IF(A1344&lt;&gt;"", IF(COUNT(G1344:I1344)=3, SUM(G1344:I1344), "No"), "")</f>
        <v>No</v>
      </c>
      <c r="M1344" s="31" t="str">
        <f aca="false">IF(A1344&lt;&gt;"", IF(COUNT(G1344:H1344)=2, SUM(G1344:H1344), "No"), "")</f>
        <v>No</v>
      </c>
      <c r="N1344" s="31" t="str">
        <f aca="false">Table1[[#This Row],[Club]]&amp;":"&amp;Table1[[#Headers],[Male]]</f>
        <v>:Male</v>
      </c>
    </row>
    <row r="1345" customFormat="false" ht="15" hidden="false" customHeight="false" outlineLevel="0" collapsed="false">
      <c r="A1345" s="22" t="n">
        <v>1344</v>
      </c>
      <c r="B1345" s="22" t="str">
        <f aca="false">IFERROR(VLOOKUP($A$1&amp;":"&amp;A1345,'Finish order'!C:K,6,FALSE()),"")</f>
        <v/>
      </c>
      <c r="C1345" s="22" t="str">
        <f aca="false">IFERROR(VLOOKUP(A$1&amp;":"&amp;A1345,'Finish order'!$C:$K,9,FALSE()),"")</f>
        <v/>
      </c>
      <c r="D1345" s="22" t="str">
        <f aca="false">IFERROR(VLOOKUP(A$1&amp;":"&amp;A1345,'Finish order'!$C:$K,7,FALSE()),"")</f>
        <v/>
      </c>
      <c r="E1345" s="30" t="str">
        <f aca="false">IFERROR(VLOOKUP($A$1&amp;":"&amp;A1345,'Finish order'!C:K,5,FALSE()),"")</f>
        <v/>
      </c>
      <c r="F1345" s="22" t="str">
        <f aca="false">IFERROR(VLOOKUP($A$1&amp;":"&amp;A1345,'Finish order'!C:K,4,FALSE()),"")</f>
        <v/>
      </c>
      <c r="G1345" s="22" t="str">
        <f aca="false" t="array" ref="G1345:G1345">IFERROR(SMALL(IF($D$2:$D2254=D1345,$A$2:$A$911*1.001),1),"")</f>
        <v/>
      </c>
      <c r="H1345" s="22" t="str">
        <f aca="false" t="array" ref="H1345:H1345">IFERROR(SMALL(IF($D$2:$D2254=D1345,$A$2:$A$911*1.0001),2),"")</f>
        <v/>
      </c>
      <c r="I1345" s="22" t="str">
        <f aca="false" t="array" ref="I1345:I1345">IFERROR(SMALL(IF($D$2:$D2254=D1345,$A$2:$A$911*1.00001),3),"")</f>
        <v/>
      </c>
      <c r="J1345" s="22" t="str">
        <f aca="false" t="array" ref="J1345:J1345">IFERROR(SMALL(IF($D$2:$D2254=D1345,$A$2:$A$911*1.000001),4),"")</f>
        <v/>
      </c>
      <c r="K1345" s="31" t="str">
        <f aca="false">IF(A1345&lt;&gt;"", IF(COUNT(G1345:J1345)=4, SUM(G1345:J1345), "No"), "")</f>
        <v>No</v>
      </c>
      <c r="L1345" s="31" t="str">
        <f aca="false">IF(A1345&lt;&gt;"", IF(COUNT(G1345:I1345)=3, SUM(G1345:I1345), "No"), "")</f>
        <v>No</v>
      </c>
      <c r="M1345" s="31" t="str">
        <f aca="false">IF(A1345&lt;&gt;"", IF(COUNT(G1345:H1345)=2, SUM(G1345:H1345), "No"), "")</f>
        <v>No</v>
      </c>
      <c r="N1345" s="31" t="str">
        <f aca="false">Table1[[#This Row],[Club]]&amp;":"&amp;Table1[[#Headers],[Male]]</f>
        <v>:Male</v>
      </c>
    </row>
    <row r="1346" customFormat="false" ht="15" hidden="false" customHeight="false" outlineLevel="0" collapsed="false">
      <c r="A1346" s="22" t="n">
        <v>1345</v>
      </c>
      <c r="B1346" s="22" t="str">
        <f aca="false">IFERROR(VLOOKUP($A$1&amp;":"&amp;A1346,'Finish order'!C:K,6,FALSE()),"")</f>
        <v/>
      </c>
      <c r="C1346" s="22" t="str">
        <f aca="false">IFERROR(VLOOKUP(A$1&amp;":"&amp;A1346,'Finish order'!$C:$K,9,FALSE()),"")</f>
        <v/>
      </c>
      <c r="D1346" s="22" t="str">
        <f aca="false">IFERROR(VLOOKUP(A$1&amp;":"&amp;A1346,'Finish order'!$C:$K,7,FALSE()),"")</f>
        <v/>
      </c>
      <c r="E1346" s="30" t="str">
        <f aca="false">IFERROR(VLOOKUP($A$1&amp;":"&amp;A1346,'Finish order'!C:K,5,FALSE()),"")</f>
        <v/>
      </c>
      <c r="F1346" s="22" t="str">
        <f aca="false">IFERROR(VLOOKUP($A$1&amp;":"&amp;A1346,'Finish order'!C:K,4,FALSE()),"")</f>
        <v/>
      </c>
      <c r="G1346" s="22" t="str">
        <f aca="false" t="array" ref="G1346:G1346">IFERROR(SMALL(IF($D$2:$D2255=D1346,$A$2:$A$911*1.001),1),"")</f>
        <v/>
      </c>
      <c r="H1346" s="22" t="str">
        <f aca="false" t="array" ref="H1346:H1346">IFERROR(SMALL(IF($D$2:$D2255=D1346,$A$2:$A$911*1.0001),2),"")</f>
        <v/>
      </c>
      <c r="I1346" s="22" t="str">
        <f aca="false" t="array" ref="I1346:I1346">IFERROR(SMALL(IF($D$2:$D2255=D1346,$A$2:$A$911*1.00001),3),"")</f>
        <v/>
      </c>
      <c r="J1346" s="22" t="str">
        <f aca="false" t="array" ref="J1346:J1346">IFERROR(SMALL(IF($D$2:$D2255=D1346,$A$2:$A$911*1.000001),4),"")</f>
        <v/>
      </c>
      <c r="K1346" s="31" t="str">
        <f aca="false">IF(A1346&lt;&gt;"", IF(COUNT(G1346:J1346)=4, SUM(G1346:J1346), "No"), "")</f>
        <v>No</v>
      </c>
      <c r="L1346" s="31" t="str">
        <f aca="false">IF(A1346&lt;&gt;"", IF(COUNT(G1346:I1346)=3, SUM(G1346:I1346), "No"), "")</f>
        <v>No</v>
      </c>
      <c r="M1346" s="31" t="str">
        <f aca="false">IF(A1346&lt;&gt;"", IF(COUNT(G1346:H1346)=2, SUM(G1346:H1346), "No"), "")</f>
        <v>No</v>
      </c>
      <c r="N1346" s="31" t="str">
        <f aca="false">Table1[[#This Row],[Club]]&amp;":"&amp;Table1[[#Headers],[Male]]</f>
        <v>:Male</v>
      </c>
    </row>
    <row r="1347" customFormat="false" ht="15" hidden="false" customHeight="false" outlineLevel="0" collapsed="false">
      <c r="A1347" s="22" t="n">
        <v>1346</v>
      </c>
      <c r="B1347" s="22" t="str">
        <f aca="false">IFERROR(VLOOKUP($A$1&amp;":"&amp;A1347,'Finish order'!C:K,6,FALSE()),"")</f>
        <v/>
      </c>
      <c r="C1347" s="22" t="str">
        <f aca="false">IFERROR(VLOOKUP(A$1&amp;":"&amp;A1347,'Finish order'!$C:$K,9,FALSE()),"")</f>
        <v/>
      </c>
      <c r="D1347" s="22" t="str">
        <f aca="false">IFERROR(VLOOKUP(A$1&amp;":"&amp;A1347,'Finish order'!$C:$K,7,FALSE()),"")</f>
        <v/>
      </c>
      <c r="E1347" s="30" t="str">
        <f aca="false">IFERROR(VLOOKUP($A$1&amp;":"&amp;A1347,'Finish order'!C:K,5,FALSE()),"")</f>
        <v/>
      </c>
      <c r="F1347" s="22" t="str">
        <f aca="false">IFERROR(VLOOKUP($A$1&amp;":"&amp;A1347,'Finish order'!C:K,4,FALSE()),"")</f>
        <v/>
      </c>
      <c r="G1347" s="22" t="str">
        <f aca="false" t="array" ref="G1347:G1347">IFERROR(SMALL(IF($D$2:$D2256=D1347,$A$2:$A$911*1.001),1),"")</f>
        <v/>
      </c>
      <c r="H1347" s="22" t="str">
        <f aca="false" t="array" ref="H1347:H1347">IFERROR(SMALL(IF($D$2:$D2256=D1347,$A$2:$A$911*1.0001),2),"")</f>
        <v/>
      </c>
      <c r="I1347" s="22" t="str">
        <f aca="false" t="array" ref="I1347:I1347">IFERROR(SMALL(IF($D$2:$D2256=D1347,$A$2:$A$911*1.00001),3),"")</f>
        <v/>
      </c>
      <c r="J1347" s="22" t="str">
        <f aca="false" t="array" ref="J1347:J1347">IFERROR(SMALL(IF($D$2:$D2256=D1347,$A$2:$A$911*1.000001),4),"")</f>
        <v/>
      </c>
      <c r="K1347" s="31" t="str">
        <f aca="false">IF(A1347&lt;&gt;"", IF(COUNT(G1347:J1347)=4, SUM(G1347:J1347), "No"), "")</f>
        <v>No</v>
      </c>
      <c r="L1347" s="31" t="str">
        <f aca="false">IF(A1347&lt;&gt;"", IF(COUNT(G1347:I1347)=3, SUM(G1347:I1347), "No"), "")</f>
        <v>No</v>
      </c>
      <c r="M1347" s="31" t="str">
        <f aca="false">IF(A1347&lt;&gt;"", IF(COUNT(G1347:H1347)=2, SUM(G1347:H1347), "No"), "")</f>
        <v>No</v>
      </c>
      <c r="N1347" s="31" t="str">
        <f aca="false">Table1[[#This Row],[Club]]&amp;":"&amp;Table1[[#Headers],[Male]]</f>
        <v>:Male</v>
      </c>
    </row>
    <row r="1348" customFormat="false" ht="15" hidden="false" customHeight="false" outlineLevel="0" collapsed="false">
      <c r="A1348" s="22" t="n">
        <v>1347</v>
      </c>
      <c r="B1348" s="22" t="str">
        <f aca="false">IFERROR(VLOOKUP($A$1&amp;":"&amp;A1348,'Finish order'!C:K,6,FALSE()),"")</f>
        <v/>
      </c>
      <c r="C1348" s="22" t="str">
        <f aca="false">IFERROR(VLOOKUP(A$1&amp;":"&amp;A1348,'Finish order'!$C:$K,9,FALSE()),"")</f>
        <v/>
      </c>
      <c r="D1348" s="22" t="str">
        <f aca="false">IFERROR(VLOOKUP(A$1&amp;":"&amp;A1348,'Finish order'!$C:$K,7,FALSE()),"")</f>
        <v/>
      </c>
      <c r="E1348" s="30" t="str">
        <f aca="false">IFERROR(VLOOKUP($A$1&amp;":"&amp;A1348,'Finish order'!C:K,5,FALSE()),"")</f>
        <v/>
      </c>
      <c r="F1348" s="22" t="str">
        <f aca="false">IFERROR(VLOOKUP($A$1&amp;":"&amp;A1348,'Finish order'!C:K,4,FALSE()),"")</f>
        <v/>
      </c>
      <c r="G1348" s="22" t="str">
        <f aca="false" t="array" ref="G1348:G1348">IFERROR(SMALL(IF($D$2:$D2257=D1348,$A$2:$A$911*1.001),1),"")</f>
        <v/>
      </c>
      <c r="H1348" s="22" t="str">
        <f aca="false" t="array" ref="H1348:H1348">IFERROR(SMALL(IF($D$2:$D2257=D1348,$A$2:$A$911*1.0001),2),"")</f>
        <v/>
      </c>
      <c r="I1348" s="22" t="str">
        <f aca="false" t="array" ref="I1348:I1348">IFERROR(SMALL(IF($D$2:$D2257=D1348,$A$2:$A$911*1.00001),3),"")</f>
        <v/>
      </c>
      <c r="J1348" s="22" t="str">
        <f aca="false" t="array" ref="J1348:J1348">IFERROR(SMALL(IF($D$2:$D2257=D1348,$A$2:$A$911*1.000001),4),"")</f>
        <v/>
      </c>
      <c r="K1348" s="31" t="str">
        <f aca="false">IF(A1348&lt;&gt;"", IF(COUNT(G1348:J1348)=4, SUM(G1348:J1348), "No"), "")</f>
        <v>No</v>
      </c>
      <c r="L1348" s="31" t="str">
        <f aca="false">IF(A1348&lt;&gt;"", IF(COUNT(G1348:I1348)=3, SUM(G1348:I1348), "No"), "")</f>
        <v>No</v>
      </c>
      <c r="M1348" s="31" t="str">
        <f aca="false">IF(A1348&lt;&gt;"", IF(COUNT(G1348:H1348)=2, SUM(G1348:H1348), "No"), "")</f>
        <v>No</v>
      </c>
      <c r="N1348" s="31" t="str">
        <f aca="false">Table1[[#This Row],[Club]]&amp;":"&amp;Table1[[#Headers],[Male]]</f>
        <v>:Male</v>
      </c>
    </row>
    <row r="1349" customFormat="false" ht="15" hidden="false" customHeight="false" outlineLevel="0" collapsed="false">
      <c r="A1349" s="22" t="n">
        <v>1348</v>
      </c>
      <c r="B1349" s="22" t="str">
        <f aca="false">IFERROR(VLOOKUP($A$1&amp;":"&amp;A1349,'Finish order'!C:K,6,FALSE()),"")</f>
        <v/>
      </c>
      <c r="C1349" s="22" t="str">
        <f aca="false">IFERROR(VLOOKUP(A$1&amp;":"&amp;A1349,'Finish order'!$C:$K,9,FALSE()),"")</f>
        <v/>
      </c>
      <c r="D1349" s="22" t="str">
        <f aca="false">IFERROR(VLOOKUP(A$1&amp;":"&amp;A1349,'Finish order'!$C:$K,7,FALSE()),"")</f>
        <v/>
      </c>
      <c r="E1349" s="30" t="str">
        <f aca="false">IFERROR(VLOOKUP($A$1&amp;":"&amp;A1349,'Finish order'!C:K,5,FALSE()),"")</f>
        <v/>
      </c>
      <c r="F1349" s="22" t="str">
        <f aca="false">IFERROR(VLOOKUP($A$1&amp;":"&amp;A1349,'Finish order'!C:K,4,FALSE()),"")</f>
        <v/>
      </c>
      <c r="G1349" s="22" t="str">
        <f aca="false" t="array" ref="G1349:G1349">IFERROR(SMALL(IF($D$2:$D2258=D1349,$A$2:$A$911*1.001),1),"")</f>
        <v/>
      </c>
      <c r="H1349" s="22" t="str">
        <f aca="false" t="array" ref="H1349:H1349">IFERROR(SMALL(IF($D$2:$D2258=D1349,$A$2:$A$911*1.0001),2),"")</f>
        <v/>
      </c>
      <c r="I1349" s="22" t="str">
        <f aca="false" t="array" ref="I1349:I1349">IFERROR(SMALL(IF($D$2:$D2258=D1349,$A$2:$A$911*1.00001),3),"")</f>
        <v/>
      </c>
      <c r="J1349" s="22" t="str">
        <f aca="false" t="array" ref="J1349:J1349">IFERROR(SMALL(IF($D$2:$D2258=D1349,$A$2:$A$911*1.000001),4),"")</f>
        <v/>
      </c>
      <c r="K1349" s="31" t="str">
        <f aca="false">IF(A1349&lt;&gt;"", IF(COUNT(G1349:J1349)=4, SUM(G1349:J1349), "No"), "")</f>
        <v>No</v>
      </c>
      <c r="L1349" s="31" t="str">
        <f aca="false">IF(A1349&lt;&gt;"", IF(COUNT(G1349:I1349)=3, SUM(G1349:I1349), "No"), "")</f>
        <v>No</v>
      </c>
      <c r="M1349" s="31" t="str">
        <f aca="false">IF(A1349&lt;&gt;"", IF(COUNT(G1349:H1349)=2, SUM(G1349:H1349), "No"), "")</f>
        <v>No</v>
      </c>
      <c r="N1349" s="31" t="str">
        <f aca="false">Table1[[#This Row],[Club]]&amp;":"&amp;Table1[[#Headers],[Male]]</f>
        <v>:Male</v>
      </c>
    </row>
    <row r="1350" customFormat="false" ht="15" hidden="false" customHeight="false" outlineLevel="0" collapsed="false">
      <c r="A1350" s="22" t="n">
        <v>1349</v>
      </c>
      <c r="B1350" s="22" t="str">
        <f aca="false">IFERROR(VLOOKUP($A$1&amp;":"&amp;A1350,'Finish order'!C:K,6,FALSE()),"")</f>
        <v/>
      </c>
      <c r="C1350" s="22" t="str">
        <f aca="false">IFERROR(VLOOKUP(A$1&amp;":"&amp;A1350,'Finish order'!$C:$K,9,FALSE()),"")</f>
        <v/>
      </c>
      <c r="D1350" s="22" t="str">
        <f aca="false">IFERROR(VLOOKUP(A$1&amp;":"&amp;A1350,'Finish order'!$C:$K,7,FALSE()),"")</f>
        <v/>
      </c>
      <c r="E1350" s="30" t="str">
        <f aca="false">IFERROR(VLOOKUP($A$1&amp;":"&amp;A1350,'Finish order'!C:K,5,FALSE()),"")</f>
        <v/>
      </c>
      <c r="F1350" s="22" t="str">
        <f aca="false">IFERROR(VLOOKUP($A$1&amp;":"&amp;A1350,'Finish order'!C:K,4,FALSE()),"")</f>
        <v/>
      </c>
      <c r="G1350" s="22" t="str">
        <f aca="false" t="array" ref="G1350:G1350">IFERROR(SMALL(IF($D$2:$D2259=D1350,$A$2:$A$911*1.001),1),"")</f>
        <v/>
      </c>
      <c r="H1350" s="22" t="str">
        <f aca="false" t="array" ref="H1350:H1350">IFERROR(SMALL(IF($D$2:$D2259=D1350,$A$2:$A$911*1.0001),2),"")</f>
        <v/>
      </c>
      <c r="I1350" s="22" t="str">
        <f aca="false" t="array" ref="I1350:I1350">IFERROR(SMALL(IF($D$2:$D2259=D1350,$A$2:$A$911*1.00001),3),"")</f>
        <v/>
      </c>
      <c r="J1350" s="22" t="str">
        <f aca="false" t="array" ref="J1350:J1350">IFERROR(SMALL(IF($D$2:$D2259=D1350,$A$2:$A$911*1.000001),4),"")</f>
        <v/>
      </c>
      <c r="K1350" s="31" t="str">
        <f aca="false">IF(A1350&lt;&gt;"", IF(COUNT(G1350:J1350)=4, SUM(G1350:J1350), "No"), "")</f>
        <v>No</v>
      </c>
      <c r="L1350" s="31" t="str">
        <f aca="false">IF(A1350&lt;&gt;"", IF(COUNT(G1350:I1350)=3, SUM(G1350:I1350), "No"), "")</f>
        <v>No</v>
      </c>
      <c r="M1350" s="31" t="str">
        <f aca="false">IF(A1350&lt;&gt;"", IF(COUNT(G1350:H1350)=2, SUM(G1350:H1350), "No"), "")</f>
        <v>No</v>
      </c>
      <c r="N1350" s="31" t="str">
        <f aca="false">Table1[[#This Row],[Club]]&amp;":"&amp;Table1[[#Headers],[Male]]</f>
        <v>:Male</v>
      </c>
    </row>
    <row r="1351" customFormat="false" ht="15" hidden="false" customHeight="false" outlineLevel="0" collapsed="false">
      <c r="A1351" s="22" t="n">
        <v>1350</v>
      </c>
      <c r="B1351" s="22" t="str">
        <f aca="false">IFERROR(VLOOKUP($A$1&amp;":"&amp;A1351,'Finish order'!C:K,6,FALSE()),"")</f>
        <v/>
      </c>
      <c r="C1351" s="22" t="str">
        <f aca="false">IFERROR(VLOOKUP(A$1&amp;":"&amp;A1351,'Finish order'!$C:$K,9,FALSE()),"")</f>
        <v/>
      </c>
      <c r="D1351" s="22" t="str">
        <f aca="false">IFERROR(VLOOKUP(A$1&amp;":"&amp;A1351,'Finish order'!$C:$K,7,FALSE()),"")</f>
        <v/>
      </c>
      <c r="E1351" s="30" t="str">
        <f aca="false">IFERROR(VLOOKUP($A$1&amp;":"&amp;A1351,'Finish order'!C:K,5,FALSE()),"")</f>
        <v/>
      </c>
      <c r="F1351" s="22" t="str">
        <f aca="false">IFERROR(VLOOKUP($A$1&amp;":"&amp;A1351,'Finish order'!C:K,4,FALSE()),"")</f>
        <v/>
      </c>
      <c r="G1351" s="22" t="str">
        <f aca="false" t="array" ref="G1351:G1351">IFERROR(SMALL(IF($D$2:$D2260=D1351,$A$2:$A$911*1.001),1),"")</f>
        <v/>
      </c>
      <c r="H1351" s="22" t="str">
        <f aca="false" t="array" ref="H1351:H1351">IFERROR(SMALL(IF($D$2:$D2260=D1351,$A$2:$A$911*1.0001),2),"")</f>
        <v/>
      </c>
      <c r="I1351" s="22" t="str">
        <f aca="false" t="array" ref="I1351:I1351">IFERROR(SMALL(IF($D$2:$D2260=D1351,$A$2:$A$911*1.00001),3),"")</f>
        <v/>
      </c>
      <c r="J1351" s="22" t="str">
        <f aca="false" t="array" ref="J1351:J1351">IFERROR(SMALL(IF($D$2:$D2260=D1351,$A$2:$A$911*1.000001),4),"")</f>
        <v/>
      </c>
      <c r="K1351" s="31" t="str">
        <f aca="false">IF(A1351&lt;&gt;"", IF(COUNT(G1351:J1351)=4, SUM(G1351:J1351), "No"), "")</f>
        <v>No</v>
      </c>
      <c r="L1351" s="31" t="str">
        <f aca="false">IF(A1351&lt;&gt;"", IF(COUNT(G1351:I1351)=3, SUM(G1351:I1351), "No"), "")</f>
        <v>No</v>
      </c>
      <c r="M1351" s="31" t="str">
        <f aca="false">IF(A1351&lt;&gt;"", IF(COUNT(G1351:H1351)=2, SUM(G1351:H1351), "No"), "")</f>
        <v>No</v>
      </c>
      <c r="N1351" s="31" t="str">
        <f aca="false">Table1[[#This Row],[Club]]&amp;":"&amp;Table1[[#Headers],[Male]]</f>
        <v>:Male</v>
      </c>
    </row>
    <row r="1352" customFormat="false" ht="15" hidden="false" customHeight="false" outlineLevel="0" collapsed="false">
      <c r="A1352" s="22" t="n">
        <v>1351</v>
      </c>
      <c r="B1352" s="22" t="str">
        <f aca="false">IFERROR(VLOOKUP($A$1&amp;":"&amp;A1352,'Finish order'!C:K,6,FALSE()),"")</f>
        <v/>
      </c>
      <c r="C1352" s="22" t="str">
        <f aca="false">IFERROR(VLOOKUP(A$1&amp;":"&amp;A1352,'Finish order'!$C:$K,9,FALSE()),"")</f>
        <v/>
      </c>
      <c r="D1352" s="22" t="str">
        <f aca="false">IFERROR(VLOOKUP(A$1&amp;":"&amp;A1352,'Finish order'!$C:$K,7,FALSE()),"")</f>
        <v/>
      </c>
      <c r="E1352" s="30" t="str">
        <f aca="false">IFERROR(VLOOKUP($A$1&amp;":"&amp;A1352,'Finish order'!C:K,5,FALSE()),"")</f>
        <v/>
      </c>
      <c r="F1352" s="22" t="str">
        <f aca="false">IFERROR(VLOOKUP($A$1&amp;":"&amp;A1352,'Finish order'!C:K,4,FALSE()),"")</f>
        <v/>
      </c>
      <c r="G1352" s="22" t="str">
        <f aca="false" t="array" ref="G1352:G1352">IFERROR(SMALL(IF($D$2:$D2261=D1352,$A$2:$A$911*1.001),1),"")</f>
        <v/>
      </c>
      <c r="H1352" s="22" t="str">
        <f aca="false" t="array" ref="H1352:H1352">IFERROR(SMALL(IF($D$2:$D2261=D1352,$A$2:$A$911*1.0001),2),"")</f>
        <v/>
      </c>
      <c r="I1352" s="22" t="str">
        <f aca="false" t="array" ref="I1352:I1352">IFERROR(SMALL(IF($D$2:$D2261=D1352,$A$2:$A$911*1.00001),3),"")</f>
        <v/>
      </c>
      <c r="J1352" s="22" t="str">
        <f aca="false" t="array" ref="J1352:J1352">IFERROR(SMALL(IF($D$2:$D2261=D1352,$A$2:$A$911*1.000001),4),"")</f>
        <v/>
      </c>
      <c r="K1352" s="31" t="str">
        <f aca="false">IF(A1352&lt;&gt;"", IF(COUNT(G1352:J1352)=4, SUM(G1352:J1352), "No"), "")</f>
        <v>No</v>
      </c>
      <c r="L1352" s="31" t="str">
        <f aca="false">IF(A1352&lt;&gt;"", IF(COUNT(G1352:I1352)=3, SUM(G1352:I1352), "No"), "")</f>
        <v>No</v>
      </c>
      <c r="M1352" s="31" t="str">
        <f aca="false">IF(A1352&lt;&gt;"", IF(COUNT(G1352:H1352)=2, SUM(G1352:H1352), "No"), "")</f>
        <v>No</v>
      </c>
      <c r="N1352" s="31" t="str">
        <f aca="false">Table1[[#This Row],[Club]]&amp;":"&amp;Table1[[#Headers],[Male]]</f>
        <v>:Male</v>
      </c>
    </row>
    <row r="1353" customFormat="false" ht="15" hidden="false" customHeight="false" outlineLevel="0" collapsed="false">
      <c r="A1353" s="22" t="n">
        <v>1352</v>
      </c>
      <c r="B1353" s="22" t="str">
        <f aca="false">IFERROR(VLOOKUP($A$1&amp;":"&amp;A1353,'Finish order'!C:K,6,FALSE()),"")</f>
        <v/>
      </c>
      <c r="C1353" s="22" t="str">
        <f aca="false">IFERROR(VLOOKUP(A$1&amp;":"&amp;A1353,'Finish order'!$C:$K,9,FALSE()),"")</f>
        <v/>
      </c>
      <c r="D1353" s="22" t="str">
        <f aca="false">IFERROR(VLOOKUP(A$1&amp;":"&amp;A1353,'Finish order'!$C:$K,7,FALSE()),"")</f>
        <v/>
      </c>
      <c r="E1353" s="30" t="str">
        <f aca="false">IFERROR(VLOOKUP($A$1&amp;":"&amp;A1353,'Finish order'!C:K,5,FALSE()),"")</f>
        <v/>
      </c>
      <c r="F1353" s="22" t="str">
        <f aca="false">IFERROR(VLOOKUP($A$1&amp;":"&amp;A1353,'Finish order'!C:K,4,FALSE()),"")</f>
        <v/>
      </c>
      <c r="G1353" s="22" t="str">
        <f aca="false" t="array" ref="G1353:G1353">IFERROR(SMALL(IF($D$2:$D2262=D1353,$A$2:$A$911*1.001),1),"")</f>
        <v/>
      </c>
      <c r="H1353" s="22" t="str">
        <f aca="false" t="array" ref="H1353:H1353">IFERROR(SMALL(IF($D$2:$D2262=D1353,$A$2:$A$911*1.0001),2),"")</f>
        <v/>
      </c>
      <c r="I1353" s="22" t="str">
        <f aca="false" t="array" ref="I1353:I1353">IFERROR(SMALL(IF($D$2:$D2262=D1353,$A$2:$A$911*1.00001),3),"")</f>
        <v/>
      </c>
      <c r="J1353" s="22" t="str">
        <f aca="false" t="array" ref="J1353:J1353">IFERROR(SMALL(IF($D$2:$D2262=D1353,$A$2:$A$911*1.000001),4),"")</f>
        <v/>
      </c>
      <c r="K1353" s="31" t="str">
        <f aca="false">IF(A1353&lt;&gt;"", IF(COUNT(G1353:J1353)=4, SUM(G1353:J1353), "No"), "")</f>
        <v>No</v>
      </c>
      <c r="L1353" s="31" t="str">
        <f aca="false">IF(A1353&lt;&gt;"", IF(COUNT(G1353:I1353)=3, SUM(G1353:I1353), "No"), "")</f>
        <v>No</v>
      </c>
      <c r="M1353" s="31" t="str">
        <f aca="false">IF(A1353&lt;&gt;"", IF(COUNT(G1353:H1353)=2, SUM(G1353:H1353), "No"), "")</f>
        <v>No</v>
      </c>
      <c r="N1353" s="31" t="str">
        <f aca="false">Table1[[#This Row],[Club]]&amp;":"&amp;Table1[[#Headers],[Male]]</f>
        <v>:Male</v>
      </c>
    </row>
    <row r="1354" customFormat="false" ht="15" hidden="false" customHeight="false" outlineLevel="0" collapsed="false">
      <c r="A1354" s="22" t="n">
        <v>1353</v>
      </c>
      <c r="B1354" s="22" t="str">
        <f aca="false">IFERROR(VLOOKUP($A$1&amp;":"&amp;A1354,'Finish order'!C:K,6,FALSE()),"")</f>
        <v/>
      </c>
      <c r="C1354" s="22" t="str">
        <f aca="false">IFERROR(VLOOKUP(A$1&amp;":"&amp;A1354,'Finish order'!$C:$K,9,FALSE()),"")</f>
        <v/>
      </c>
      <c r="D1354" s="22" t="str">
        <f aca="false">IFERROR(VLOOKUP(A$1&amp;":"&amp;A1354,'Finish order'!$C:$K,7,FALSE()),"")</f>
        <v/>
      </c>
      <c r="E1354" s="30" t="str">
        <f aca="false">IFERROR(VLOOKUP($A$1&amp;":"&amp;A1354,'Finish order'!C:K,5,FALSE()),"")</f>
        <v/>
      </c>
      <c r="F1354" s="22" t="str">
        <f aca="false">IFERROR(VLOOKUP($A$1&amp;":"&amp;A1354,'Finish order'!C:K,4,FALSE()),"")</f>
        <v/>
      </c>
      <c r="G1354" s="22" t="str">
        <f aca="false" t="array" ref="G1354:G1354">IFERROR(SMALL(IF($D$2:$D2263=D1354,$A$2:$A$911*1.001),1),"")</f>
        <v/>
      </c>
      <c r="H1354" s="22" t="str">
        <f aca="false" t="array" ref="H1354:H1354">IFERROR(SMALL(IF($D$2:$D2263=D1354,$A$2:$A$911*1.0001),2),"")</f>
        <v/>
      </c>
      <c r="I1354" s="22" t="str">
        <f aca="false" t="array" ref="I1354:I1354">IFERROR(SMALL(IF($D$2:$D2263=D1354,$A$2:$A$911*1.00001),3),"")</f>
        <v/>
      </c>
      <c r="J1354" s="22" t="str">
        <f aca="false" t="array" ref="J1354:J1354">IFERROR(SMALL(IF($D$2:$D2263=D1354,$A$2:$A$911*1.000001),4),"")</f>
        <v/>
      </c>
      <c r="K1354" s="31" t="str">
        <f aca="false">IF(A1354&lt;&gt;"", IF(COUNT(G1354:J1354)=4, SUM(G1354:J1354), "No"), "")</f>
        <v>No</v>
      </c>
      <c r="L1354" s="31" t="str">
        <f aca="false">IF(A1354&lt;&gt;"", IF(COUNT(G1354:I1354)=3, SUM(G1354:I1354), "No"), "")</f>
        <v>No</v>
      </c>
      <c r="M1354" s="31" t="str">
        <f aca="false">IF(A1354&lt;&gt;"", IF(COUNT(G1354:H1354)=2, SUM(G1354:H1354), "No"), "")</f>
        <v>No</v>
      </c>
      <c r="N1354" s="31" t="str">
        <f aca="false">Table1[[#This Row],[Club]]&amp;":"&amp;Table1[[#Headers],[Male]]</f>
        <v>:Male</v>
      </c>
    </row>
    <row r="1355" customFormat="false" ht="15" hidden="false" customHeight="false" outlineLevel="0" collapsed="false">
      <c r="A1355" s="22" t="n">
        <v>1354</v>
      </c>
      <c r="B1355" s="22" t="str">
        <f aca="false">IFERROR(VLOOKUP($A$1&amp;":"&amp;A1355,'Finish order'!C:K,6,FALSE()),"")</f>
        <v/>
      </c>
      <c r="C1355" s="22" t="str">
        <f aca="false">IFERROR(VLOOKUP(A$1&amp;":"&amp;A1355,'Finish order'!$C:$K,9,FALSE()),"")</f>
        <v/>
      </c>
      <c r="D1355" s="22" t="str">
        <f aca="false">IFERROR(VLOOKUP(A$1&amp;":"&amp;A1355,'Finish order'!$C:$K,7,FALSE()),"")</f>
        <v/>
      </c>
      <c r="E1355" s="30" t="str">
        <f aca="false">IFERROR(VLOOKUP($A$1&amp;":"&amp;A1355,'Finish order'!C:K,5,FALSE()),"")</f>
        <v/>
      </c>
      <c r="F1355" s="22" t="str">
        <f aca="false">IFERROR(VLOOKUP($A$1&amp;":"&amp;A1355,'Finish order'!C:K,4,FALSE()),"")</f>
        <v/>
      </c>
      <c r="G1355" s="22" t="str">
        <f aca="false" t="array" ref="G1355:G1355">IFERROR(SMALL(IF($D$2:$D2264=D1355,$A$2:$A$911*1.001),1),"")</f>
        <v/>
      </c>
      <c r="H1355" s="22" t="str">
        <f aca="false" t="array" ref="H1355:H1355">IFERROR(SMALL(IF($D$2:$D2264=D1355,$A$2:$A$911*1.0001),2),"")</f>
        <v/>
      </c>
      <c r="I1355" s="22" t="str">
        <f aca="false" t="array" ref="I1355:I1355">IFERROR(SMALL(IF($D$2:$D2264=D1355,$A$2:$A$911*1.00001),3),"")</f>
        <v/>
      </c>
      <c r="J1355" s="22" t="str">
        <f aca="false" t="array" ref="J1355:J1355">IFERROR(SMALL(IF($D$2:$D2264=D1355,$A$2:$A$911*1.000001),4),"")</f>
        <v/>
      </c>
      <c r="K1355" s="31" t="str">
        <f aca="false">IF(A1355&lt;&gt;"", IF(COUNT(G1355:J1355)=4, SUM(G1355:J1355), "No"), "")</f>
        <v>No</v>
      </c>
      <c r="L1355" s="31" t="str">
        <f aca="false">IF(A1355&lt;&gt;"", IF(COUNT(G1355:I1355)=3, SUM(G1355:I1355), "No"), "")</f>
        <v>No</v>
      </c>
      <c r="M1355" s="31" t="str">
        <f aca="false">IF(A1355&lt;&gt;"", IF(COUNT(G1355:H1355)=2, SUM(G1355:H1355), "No"), "")</f>
        <v>No</v>
      </c>
      <c r="N1355" s="31" t="str">
        <f aca="false">Table1[[#This Row],[Club]]&amp;":"&amp;Table1[[#Headers],[Male]]</f>
        <v>:Male</v>
      </c>
    </row>
    <row r="1356" customFormat="false" ht="15" hidden="false" customHeight="false" outlineLevel="0" collapsed="false">
      <c r="A1356" s="22" t="n">
        <v>1355</v>
      </c>
      <c r="B1356" s="22" t="str">
        <f aca="false">IFERROR(VLOOKUP($A$1&amp;":"&amp;A1356,'Finish order'!C:K,6,FALSE()),"")</f>
        <v/>
      </c>
      <c r="C1356" s="22" t="str">
        <f aca="false">IFERROR(VLOOKUP(A$1&amp;":"&amp;A1356,'Finish order'!$C:$K,9,FALSE()),"")</f>
        <v/>
      </c>
      <c r="D1356" s="22" t="str">
        <f aca="false">IFERROR(VLOOKUP(A$1&amp;":"&amp;A1356,'Finish order'!$C:$K,7,FALSE()),"")</f>
        <v/>
      </c>
      <c r="E1356" s="30" t="str">
        <f aca="false">IFERROR(VLOOKUP($A$1&amp;":"&amp;A1356,'Finish order'!C:K,5,FALSE()),"")</f>
        <v/>
      </c>
      <c r="F1356" s="22" t="str">
        <f aca="false">IFERROR(VLOOKUP($A$1&amp;":"&amp;A1356,'Finish order'!C:K,4,FALSE()),"")</f>
        <v/>
      </c>
      <c r="G1356" s="22" t="str">
        <f aca="false" t="array" ref="G1356:G1356">IFERROR(SMALL(IF($D$2:$D2265=D1356,$A$2:$A$911*1.001),1),"")</f>
        <v/>
      </c>
      <c r="H1356" s="22" t="str">
        <f aca="false" t="array" ref="H1356:H1356">IFERROR(SMALL(IF($D$2:$D2265=D1356,$A$2:$A$911*1.0001),2),"")</f>
        <v/>
      </c>
      <c r="I1356" s="22" t="str">
        <f aca="false" t="array" ref="I1356:I1356">IFERROR(SMALL(IF($D$2:$D2265=D1356,$A$2:$A$911*1.00001),3),"")</f>
        <v/>
      </c>
      <c r="J1356" s="22" t="str">
        <f aca="false" t="array" ref="J1356:J1356">IFERROR(SMALL(IF($D$2:$D2265=D1356,$A$2:$A$911*1.000001),4),"")</f>
        <v/>
      </c>
      <c r="K1356" s="31" t="str">
        <f aca="false">IF(A1356&lt;&gt;"", IF(COUNT(G1356:J1356)=4, SUM(G1356:J1356), "No"), "")</f>
        <v>No</v>
      </c>
      <c r="L1356" s="31" t="str">
        <f aca="false">IF(A1356&lt;&gt;"", IF(COUNT(G1356:I1356)=3, SUM(G1356:I1356), "No"), "")</f>
        <v>No</v>
      </c>
      <c r="M1356" s="31" t="str">
        <f aca="false">IF(A1356&lt;&gt;"", IF(COUNT(G1356:H1356)=2, SUM(G1356:H1356), "No"), "")</f>
        <v>No</v>
      </c>
      <c r="N1356" s="31" t="str">
        <f aca="false">Table1[[#This Row],[Club]]&amp;":"&amp;Table1[[#Headers],[Male]]</f>
        <v>:Male</v>
      </c>
    </row>
    <row r="1357" customFormat="false" ht="15" hidden="false" customHeight="false" outlineLevel="0" collapsed="false">
      <c r="A1357" s="22" t="n">
        <v>1356</v>
      </c>
      <c r="B1357" s="22" t="str">
        <f aca="false">IFERROR(VLOOKUP($A$1&amp;":"&amp;A1357,'Finish order'!C:K,6,FALSE()),"")</f>
        <v/>
      </c>
      <c r="C1357" s="22" t="str">
        <f aca="false">IFERROR(VLOOKUP(A$1&amp;":"&amp;A1357,'Finish order'!$C:$K,9,FALSE()),"")</f>
        <v/>
      </c>
      <c r="D1357" s="22" t="str">
        <f aca="false">IFERROR(VLOOKUP(A$1&amp;":"&amp;A1357,'Finish order'!$C:$K,7,FALSE()),"")</f>
        <v/>
      </c>
      <c r="E1357" s="30" t="str">
        <f aca="false">IFERROR(VLOOKUP($A$1&amp;":"&amp;A1357,'Finish order'!C:K,5,FALSE()),"")</f>
        <v/>
      </c>
      <c r="F1357" s="22" t="str">
        <f aca="false">IFERROR(VLOOKUP($A$1&amp;":"&amp;A1357,'Finish order'!C:K,4,FALSE()),"")</f>
        <v/>
      </c>
      <c r="G1357" s="22" t="str">
        <f aca="false" t="array" ref="G1357:G1357">IFERROR(SMALL(IF($D$2:$D2266=D1357,$A$2:$A$911*1.001),1),"")</f>
        <v/>
      </c>
      <c r="H1357" s="22" t="str">
        <f aca="false" t="array" ref="H1357:H1357">IFERROR(SMALL(IF($D$2:$D2266=D1357,$A$2:$A$911*1.0001),2),"")</f>
        <v/>
      </c>
      <c r="I1357" s="22" t="str">
        <f aca="false" t="array" ref="I1357:I1357">IFERROR(SMALL(IF($D$2:$D2266=D1357,$A$2:$A$911*1.00001),3),"")</f>
        <v/>
      </c>
      <c r="J1357" s="22" t="str">
        <f aca="false" t="array" ref="J1357:J1357">IFERROR(SMALL(IF($D$2:$D2266=D1357,$A$2:$A$911*1.000001),4),"")</f>
        <v/>
      </c>
      <c r="K1357" s="31" t="str">
        <f aca="false">IF(A1357&lt;&gt;"", IF(COUNT(G1357:J1357)=4, SUM(G1357:J1357), "No"), "")</f>
        <v>No</v>
      </c>
      <c r="L1357" s="31" t="str">
        <f aca="false">IF(A1357&lt;&gt;"", IF(COUNT(G1357:I1357)=3, SUM(G1357:I1357), "No"), "")</f>
        <v>No</v>
      </c>
      <c r="M1357" s="31" t="str">
        <f aca="false">IF(A1357&lt;&gt;"", IF(COUNT(G1357:H1357)=2, SUM(G1357:H1357), "No"), "")</f>
        <v>No</v>
      </c>
      <c r="N1357" s="31" t="str">
        <f aca="false">Table1[[#This Row],[Club]]&amp;":"&amp;Table1[[#Headers],[Male]]</f>
        <v>:Male</v>
      </c>
    </row>
    <row r="1358" customFormat="false" ht="15" hidden="false" customHeight="false" outlineLevel="0" collapsed="false">
      <c r="A1358" s="22" t="n">
        <v>1357</v>
      </c>
      <c r="B1358" s="22" t="str">
        <f aca="false">IFERROR(VLOOKUP($A$1&amp;":"&amp;A1358,'Finish order'!C:K,6,FALSE()),"")</f>
        <v/>
      </c>
      <c r="C1358" s="22" t="str">
        <f aca="false">IFERROR(VLOOKUP(A$1&amp;":"&amp;A1358,'Finish order'!$C:$K,9,FALSE()),"")</f>
        <v/>
      </c>
      <c r="D1358" s="22" t="str">
        <f aca="false">IFERROR(VLOOKUP(A$1&amp;":"&amp;A1358,'Finish order'!$C:$K,7,FALSE()),"")</f>
        <v/>
      </c>
      <c r="E1358" s="30" t="str">
        <f aca="false">IFERROR(VLOOKUP($A$1&amp;":"&amp;A1358,'Finish order'!C:K,5,FALSE()),"")</f>
        <v/>
      </c>
      <c r="F1358" s="22" t="str">
        <f aca="false">IFERROR(VLOOKUP($A$1&amp;":"&amp;A1358,'Finish order'!C:K,4,FALSE()),"")</f>
        <v/>
      </c>
      <c r="G1358" s="22" t="str">
        <f aca="false" t="array" ref="G1358:G1358">IFERROR(SMALL(IF($D$2:$D2267=D1358,$A$2:$A$911*1.001),1),"")</f>
        <v/>
      </c>
      <c r="H1358" s="22" t="str">
        <f aca="false" t="array" ref="H1358:H1358">IFERROR(SMALL(IF($D$2:$D2267=D1358,$A$2:$A$911*1.0001),2),"")</f>
        <v/>
      </c>
      <c r="I1358" s="22" t="str">
        <f aca="false" t="array" ref="I1358:I1358">IFERROR(SMALL(IF($D$2:$D2267=D1358,$A$2:$A$911*1.00001),3),"")</f>
        <v/>
      </c>
      <c r="J1358" s="22" t="str">
        <f aca="false" t="array" ref="J1358:J1358">IFERROR(SMALL(IF($D$2:$D2267=D1358,$A$2:$A$911*1.000001),4),"")</f>
        <v/>
      </c>
      <c r="K1358" s="31" t="str">
        <f aca="false">IF(A1358&lt;&gt;"", IF(COUNT(G1358:J1358)=4, SUM(G1358:J1358), "No"), "")</f>
        <v>No</v>
      </c>
      <c r="L1358" s="31" t="str">
        <f aca="false">IF(A1358&lt;&gt;"", IF(COUNT(G1358:I1358)=3, SUM(G1358:I1358), "No"), "")</f>
        <v>No</v>
      </c>
      <c r="M1358" s="31" t="str">
        <f aca="false">IF(A1358&lt;&gt;"", IF(COUNT(G1358:H1358)=2, SUM(G1358:H1358), "No"), "")</f>
        <v>No</v>
      </c>
      <c r="N1358" s="31" t="str">
        <f aca="false">Table1[[#This Row],[Club]]&amp;":"&amp;Table1[[#Headers],[Male]]</f>
        <v>:Male</v>
      </c>
    </row>
    <row r="1359" customFormat="false" ht="15" hidden="false" customHeight="false" outlineLevel="0" collapsed="false">
      <c r="A1359" s="22" t="n">
        <v>1358</v>
      </c>
      <c r="B1359" s="22" t="str">
        <f aca="false">IFERROR(VLOOKUP($A$1&amp;":"&amp;A1359,'Finish order'!C:K,6,FALSE()),"")</f>
        <v/>
      </c>
      <c r="C1359" s="22" t="str">
        <f aca="false">IFERROR(VLOOKUP(A$1&amp;":"&amp;A1359,'Finish order'!$C:$K,9,FALSE()),"")</f>
        <v/>
      </c>
      <c r="D1359" s="22" t="str">
        <f aca="false">IFERROR(VLOOKUP(A$1&amp;":"&amp;A1359,'Finish order'!$C:$K,7,FALSE()),"")</f>
        <v/>
      </c>
      <c r="E1359" s="30" t="str">
        <f aca="false">IFERROR(VLOOKUP($A$1&amp;":"&amp;A1359,'Finish order'!C:K,5,FALSE()),"")</f>
        <v/>
      </c>
      <c r="F1359" s="22" t="str">
        <f aca="false">IFERROR(VLOOKUP($A$1&amp;":"&amp;A1359,'Finish order'!C:K,4,FALSE()),"")</f>
        <v/>
      </c>
      <c r="G1359" s="22" t="str">
        <f aca="false" t="array" ref="G1359:G1359">IFERROR(SMALL(IF($D$2:$D2268=D1359,$A$2:$A$911*1.001),1),"")</f>
        <v/>
      </c>
      <c r="H1359" s="22" t="str">
        <f aca="false" t="array" ref="H1359:H1359">IFERROR(SMALL(IF($D$2:$D2268=D1359,$A$2:$A$911*1.0001),2),"")</f>
        <v/>
      </c>
      <c r="I1359" s="22" t="str">
        <f aca="false" t="array" ref="I1359:I1359">IFERROR(SMALL(IF($D$2:$D2268=D1359,$A$2:$A$911*1.00001),3),"")</f>
        <v/>
      </c>
      <c r="J1359" s="22" t="str">
        <f aca="false" t="array" ref="J1359:J1359">IFERROR(SMALL(IF($D$2:$D2268=D1359,$A$2:$A$911*1.000001),4),"")</f>
        <v/>
      </c>
      <c r="K1359" s="31" t="str">
        <f aca="false">IF(A1359&lt;&gt;"", IF(COUNT(G1359:J1359)=4, SUM(G1359:J1359), "No"), "")</f>
        <v>No</v>
      </c>
      <c r="L1359" s="31" t="str">
        <f aca="false">IF(A1359&lt;&gt;"", IF(COUNT(G1359:I1359)=3, SUM(G1359:I1359), "No"), "")</f>
        <v>No</v>
      </c>
      <c r="M1359" s="31" t="str">
        <f aca="false">IF(A1359&lt;&gt;"", IF(COUNT(G1359:H1359)=2, SUM(G1359:H1359), "No"), "")</f>
        <v>No</v>
      </c>
      <c r="N1359" s="31" t="str">
        <f aca="false">Table1[[#This Row],[Club]]&amp;":"&amp;Table1[[#Headers],[Male]]</f>
        <v>:Male</v>
      </c>
    </row>
    <row r="1360" customFormat="false" ht="15" hidden="false" customHeight="false" outlineLevel="0" collapsed="false">
      <c r="A1360" s="22" t="n">
        <v>1359</v>
      </c>
      <c r="B1360" s="22" t="str">
        <f aca="false">IFERROR(VLOOKUP($A$1&amp;":"&amp;A1360,'Finish order'!C:K,6,FALSE()),"")</f>
        <v/>
      </c>
      <c r="C1360" s="22" t="str">
        <f aca="false">IFERROR(VLOOKUP(A$1&amp;":"&amp;A1360,'Finish order'!$C:$K,9,FALSE()),"")</f>
        <v/>
      </c>
      <c r="D1360" s="22" t="str">
        <f aca="false">IFERROR(VLOOKUP(A$1&amp;":"&amp;A1360,'Finish order'!$C:$K,7,FALSE()),"")</f>
        <v/>
      </c>
      <c r="E1360" s="30" t="str">
        <f aca="false">IFERROR(VLOOKUP($A$1&amp;":"&amp;A1360,'Finish order'!C:K,5,FALSE()),"")</f>
        <v/>
      </c>
      <c r="F1360" s="22" t="str">
        <f aca="false">IFERROR(VLOOKUP($A$1&amp;":"&amp;A1360,'Finish order'!C:K,4,FALSE()),"")</f>
        <v/>
      </c>
      <c r="G1360" s="22" t="str">
        <f aca="false" t="array" ref="G1360:G1360">IFERROR(SMALL(IF($D$2:$D2269=D1360,$A$2:$A$911*1.001),1),"")</f>
        <v/>
      </c>
      <c r="H1360" s="22" t="str">
        <f aca="false" t="array" ref="H1360:H1360">IFERROR(SMALL(IF($D$2:$D2269=D1360,$A$2:$A$911*1.0001),2),"")</f>
        <v/>
      </c>
      <c r="I1360" s="22" t="str">
        <f aca="false" t="array" ref="I1360:I1360">IFERROR(SMALL(IF($D$2:$D2269=D1360,$A$2:$A$911*1.00001),3),"")</f>
        <v/>
      </c>
      <c r="J1360" s="22" t="str">
        <f aca="false" t="array" ref="J1360:J1360">IFERROR(SMALL(IF($D$2:$D2269=D1360,$A$2:$A$911*1.000001),4),"")</f>
        <v/>
      </c>
      <c r="K1360" s="31" t="str">
        <f aca="false">IF(A1360&lt;&gt;"", IF(COUNT(G1360:J1360)=4, SUM(G1360:J1360), "No"), "")</f>
        <v>No</v>
      </c>
      <c r="L1360" s="31" t="str">
        <f aca="false">IF(A1360&lt;&gt;"", IF(COUNT(G1360:I1360)=3, SUM(G1360:I1360), "No"), "")</f>
        <v>No</v>
      </c>
      <c r="M1360" s="31" t="str">
        <f aca="false">IF(A1360&lt;&gt;"", IF(COUNT(G1360:H1360)=2, SUM(G1360:H1360), "No"), "")</f>
        <v>No</v>
      </c>
      <c r="N1360" s="31" t="str">
        <f aca="false">Table1[[#This Row],[Club]]&amp;":"&amp;Table1[[#Headers],[Male]]</f>
        <v>:Male</v>
      </c>
    </row>
    <row r="1361" customFormat="false" ht="15" hidden="false" customHeight="false" outlineLevel="0" collapsed="false">
      <c r="A1361" s="22" t="n">
        <v>1360</v>
      </c>
      <c r="B1361" s="22" t="str">
        <f aca="false">IFERROR(VLOOKUP($A$1&amp;":"&amp;A1361,'Finish order'!C:K,6,FALSE()),"")</f>
        <v/>
      </c>
      <c r="C1361" s="22" t="str">
        <f aca="false">IFERROR(VLOOKUP(A$1&amp;":"&amp;A1361,'Finish order'!$C:$K,9,FALSE()),"")</f>
        <v/>
      </c>
      <c r="D1361" s="22" t="str">
        <f aca="false">IFERROR(VLOOKUP(A$1&amp;":"&amp;A1361,'Finish order'!$C:$K,7,FALSE()),"")</f>
        <v/>
      </c>
      <c r="E1361" s="30" t="str">
        <f aca="false">IFERROR(VLOOKUP($A$1&amp;":"&amp;A1361,'Finish order'!C:K,5,FALSE()),"")</f>
        <v/>
      </c>
      <c r="F1361" s="22" t="str">
        <f aca="false">IFERROR(VLOOKUP($A$1&amp;":"&amp;A1361,'Finish order'!C:K,4,FALSE()),"")</f>
        <v/>
      </c>
      <c r="G1361" s="22" t="str">
        <f aca="false" t="array" ref="G1361:G1361">IFERROR(SMALL(IF($D$2:$D2270=D1361,$A$2:$A$911*1.001),1),"")</f>
        <v/>
      </c>
      <c r="H1361" s="22" t="str">
        <f aca="false" t="array" ref="H1361:H1361">IFERROR(SMALL(IF($D$2:$D2270=D1361,$A$2:$A$911*1.0001),2),"")</f>
        <v/>
      </c>
      <c r="I1361" s="22" t="str">
        <f aca="false" t="array" ref="I1361:I1361">IFERROR(SMALL(IF($D$2:$D2270=D1361,$A$2:$A$911*1.00001),3),"")</f>
        <v/>
      </c>
      <c r="J1361" s="22" t="str">
        <f aca="false" t="array" ref="J1361:J1361">IFERROR(SMALL(IF($D$2:$D2270=D1361,$A$2:$A$911*1.000001),4),"")</f>
        <v/>
      </c>
      <c r="K1361" s="31" t="str">
        <f aca="false">IF(A1361&lt;&gt;"", IF(COUNT(G1361:J1361)=4, SUM(G1361:J1361), "No"), "")</f>
        <v>No</v>
      </c>
      <c r="L1361" s="31" t="str">
        <f aca="false">IF(A1361&lt;&gt;"", IF(COUNT(G1361:I1361)=3, SUM(G1361:I1361), "No"), "")</f>
        <v>No</v>
      </c>
      <c r="M1361" s="31" t="str">
        <f aca="false">IF(A1361&lt;&gt;"", IF(COUNT(G1361:H1361)=2, SUM(G1361:H1361), "No"), "")</f>
        <v>No</v>
      </c>
      <c r="N1361" s="31" t="str">
        <f aca="false">Table1[[#This Row],[Club]]&amp;":"&amp;Table1[[#Headers],[Male]]</f>
        <v>:Male</v>
      </c>
    </row>
    <row r="1362" customFormat="false" ht="15" hidden="false" customHeight="false" outlineLevel="0" collapsed="false">
      <c r="A1362" s="22" t="n">
        <v>1361</v>
      </c>
      <c r="B1362" s="22" t="str">
        <f aca="false">IFERROR(VLOOKUP($A$1&amp;":"&amp;A1362,'Finish order'!C:K,6,FALSE()),"")</f>
        <v/>
      </c>
      <c r="C1362" s="22" t="str">
        <f aca="false">IFERROR(VLOOKUP(A$1&amp;":"&amp;A1362,'Finish order'!$C:$K,9,FALSE()),"")</f>
        <v/>
      </c>
      <c r="D1362" s="22" t="str">
        <f aca="false">IFERROR(VLOOKUP(A$1&amp;":"&amp;A1362,'Finish order'!$C:$K,7,FALSE()),"")</f>
        <v/>
      </c>
      <c r="E1362" s="30" t="str">
        <f aca="false">IFERROR(VLOOKUP($A$1&amp;":"&amp;A1362,'Finish order'!C:K,5,FALSE()),"")</f>
        <v/>
      </c>
      <c r="F1362" s="22" t="str">
        <f aca="false">IFERROR(VLOOKUP($A$1&amp;":"&amp;A1362,'Finish order'!C:K,4,FALSE()),"")</f>
        <v/>
      </c>
      <c r="G1362" s="22" t="str">
        <f aca="false" t="array" ref="G1362:G1362">IFERROR(SMALL(IF($D$2:$D2271=D1362,$A$2:$A$911*1.001),1),"")</f>
        <v/>
      </c>
      <c r="H1362" s="22" t="str">
        <f aca="false" t="array" ref="H1362:H1362">IFERROR(SMALL(IF($D$2:$D2271=D1362,$A$2:$A$911*1.0001),2),"")</f>
        <v/>
      </c>
      <c r="I1362" s="22" t="str">
        <f aca="false" t="array" ref="I1362:I1362">IFERROR(SMALL(IF($D$2:$D2271=D1362,$A$2:$A$911*1.00001),3),"")</f>
        <v/>
      </c>
      <c r="J1362" s="22" t="str">
        <f aca="false" t="array" ref="J1362:J1362">IFERROR(SMALL(IF($D$2:$D2271=D1362,$A$2:$A$911*1.000001),4),"")</f>
        <v/>
      </c>
      <c r="K1362" s="31" t="str">
        <f aca="false">IF(A1362&lt;&gt;"", IF(COUNT(G1362:J1362)=4, SUM(G1362:J1362), "No"), "")</f>
        <v>No</v>
      </c>
      <c r="L1362" s="31" t="str">
        <f aca="false">IF(A1362&lt;&gt;"", IF(COUNT(G1362:I1362)=3, SUM(G1362:I1362), "No"), "")</f>
        <v>No</v>
      </c>
      <c r="M1362" s="31" t="str">
        <f aca="false">IF(A1362&lt;&gt;"", IF(COUNT(G1362:H1362)=2, SUM(G1362:H1362), "No"), "")</f>
        <v>No</v>
      </c>
      <c r="N1362" s="31" t="str">
        <f aca="false">Table1[[#This Row],[Club]]&amp;":"&amp;Table1[[#Headers],[Male]]</f>
        <v>:Male</v>
      </c>
    </row>
    <row r="1363" customFormat="false" ht="15" hidden="false" customHeight="false" outlineLevel="0" collapsed="false">
      <c r="A1363" s="22" t="n">
        <v>1362</v>
      </c>
      <c r="B1363" s="22" t="str">
        <f aca="false">IFERROR(VLOOKUP($A$1&amp;":"&amp;A1363,'Finish order'!C:K,6,FALSE()),"")</f>
        <v/>
      </c>
      <c r="C1363" s="22" t="str">
        <f aca="false">IFERROR(VLOOKUP(A$1&amp;":"&amp;A1363,'Finish order'!$C:$K,9,FALSE()),"")</f>
        <v/>
      </c>
      <c r="D1363" s="22" t="str">
        <f aca="false">IFERROR(VLOOKUP(A$1&amp;":"&amp;A1363,'Finish order'!$C:$K,7,FALSE()),"")</f>
        <v/>
      </c>
      <c r="E1363" s="30" t="str">
        <f aca="false">IFERROR(VLOOKUP($A$1&amp;":"&amp;A1363,'Finish order'!C:K,5,FALSE()),"")</f>
        <v/>
      </c>
      <c r="F1363" s="22" t="str">
        <f aca="false">IFERROR(VLOOKUP($A$1&amp;":"&amp;A1363,'Finish order'!C:K,4,FALSE()),"")</f>
        <v/>
      </c>
      <c r="G1363" s="22" t="str">
        <f aca="false" t="array" ref="G1363:G1363">IFERROR(SMALL(IF($D$2:$D2272=D1363,$A$2:$A$911*1.001),1),"")</f>
        <v/>
      </c>
      <c r="H1363" s="22" t="str">
        <f aca="false" t="array" ref="H1363:H1363">IFERROR(SMALL(IF($D$2:$D2272=D1363,$A$2:$A$911*1.0001),2),"")</f>
        <v/>
      </c>
      <c r="I1363" s="22" t="str">
        <f aca="false" t="array" ref="I1363:I1363">IFERROR(SMALL(IF($D$2:$D2272=D1363,$A$2:$A$911*1.00001),3),"")</f>
        <v/>
      </c>
      <c r="J1363" s="22" t="str">
        <f aca="false" t="array" ref="J1363:J1363">IFERROR(SMALL(IF($D$2:$D2272=D1363,$A$2:$A$911*1.000001),4),"")</f>
        <v/>
      </c>
      <c r="K1363" s="31" t="str">
        <f aca="false">IF(A1363&lt;&gt;"", IF(COUNT(G1363:J1363)=4, SUM(G1363:J1363), "No"), "")</f>
        <v>No</v>
      </c>
      <c r="L1363" s="31" t="str">
        <f aca="false">IF(A1363&lt;&gt;"", IF(COUNT(G1363:I1363)=3, SUM(G1363:I1363), "No"), "")</f>
        <v>No</v>
      </c>
      <c r="M1363" s="31" t="str">
        <f aca="false">IF(A1363&lt;&gt;"", IF(COUNT(G1363:H1363)=2, SUM(G1363:H1363), "No"), "")</f>
        <v>No</v>
      </c>
      <c r="N1363" s="31" t="str">
        <f aca="false">Table1[[#This Row],[Club]]&amp;":"&amp;Table1[[#Headers],[Male]]</f>
        <v>:Male</v>
      </c>
    </row>
    <row r="1364" customFormat="false" ht="15" hidden="false" customHeight="false" outlineLevel="0" collapsed="false">
      <c r="A1364" s="22" t="n">
        <v>1363</v>
      </c>
      <c r="B1364" s="22" t="str">
        <f aca="false">IFERROR(VLOOKUP($A$1&amp;":"&amp;A1364,'Finish order'!C:K,6,FALSE()),"")</f>
        <v/>
      </c>
      <c r="C1364" s="22" t="str">
        <f aca="false">IFERROR(VLOOKUP(A$1&amp;":"&amp;A1364,'Finish order'!$C:$K,9,FALSE()),"")</f>
        <v/>
      </c>
      <c r="D1364" s="22" t="str">
        <f aca="false">IFERROR(VLOOKUP(A$1&amp;":"&amp;A1364,'Finish order'!$C:$K,7,FALSE()),"")</f>
        <v/>
      </c>
      <c r="E1364" s="30" t="str">
        <f aca="false">IFERROR(VLOOKUP($A$1&amp;":"&amp;A1364,'Finish order'!C:K,5,FALSE()),"")</f>
        <v/>
      </c>
      <c r="F1364" s="22" t="str">
        <f aca="false">IFERROR(VLOOKUP($A$1&amp;":"&amp;A1364,'Finish order'!C:K,4,FALSE()),"")</f>
        <v/>
      </c>
      <c r="G1364" s="22" t="str">
        <f aca="false" t="array" ref="G1364:G1364">IFERROR(SMALL(IF($D$2:$D2273=D1364,$A$2:$A$911*1.001),1),"")</f>
        <v/>
      </c>
      <c r="H1364" s="22" t="str">
        <f aca="false" t="array" ref="H1364:H1364">IFERROR(SMALL(IF($D$2:$D2273=D1364,$A$2:$A$911*1.0001),2),"")</f>
        <v/>
      </c>
      <c r="I1364" s="22" t="str">
        <f aca="false" t="array" ref="I1364:I1364">IFERROR(SMALL(IF($D$2:$D2273=D1364,$A$2:$A$911*1.00001),3),"")</f>
        <v/>
      </c>
      <c r="J1364" s="22" t="str">
        <f aca="false" t="array" ref="J1364:J1364">IFERROR(SMALL(IF($D$2:$D2273=D1364,$A$2:$A$911*1.000001),4),"")</f>
        <v/>
      </c>
      <c r="K1364" s="31" t="str">
        <f aca="false">IF(A1364&lt;&gt;"", IF(COUNT(G1364:J1364)=4, SUM(G1364:J1364), "No"), "")</f>
        <v>No</v>
      </c>
      <c r="L1364" s="31" t="str">
        <f aca="false">IF(A1364&lt;&gt;"", IF(COUNT(G1364:I1364)=3, SUM(G1364:I1364), "No"), "")</f>
        <v>No</v>
      </c>
      <c r="M1364" s="31" t="str">
        <f aca="false">IF(A1364&lt;&gt;"", IF(COUNT(G1364:H1364)=2, SUM(G1364:H1364), "No"), "")</f>
        <v>No</v>
      </c>
      <c r="N1364" s="31" t="str">
        <f aca="false">Table1[[#This Row],[Club]]&amp;":"&amp;Table1[[#Headers],[Male]]</f>
        <v>:Male</v>
      </c>
    </row>
    <row r="1365" customFormat="false" ht="15" hidden="false" customHeight="false" outlineLevel="0" collapsed="false">
      <c r="A1365" s="22" t="n">
        <v>1364</v>
      </c>
      <c r="B1365" s="22" t="str">
        <f aca="false">IFERROR(VLOOKUP($A$1&amp;":"&amp;A1365,'Finish order'!C:K,6,FALSE()),"")</f>
        <v/>
      </c>
      <c r="C1365" s="22" t="str">
        <f aca="false">IFERROR(VLOOKUP(A$1&amp;":"&amp;A1365,'Finish order'!$C:$K,9,FALSE()),"")</f>
        <v/>
      </c>
      <c r="D1365" s="22" t="str">
        <f aca="false">IFERROR(VLOOKUP(A$1&amp;":"&amp;A1365,'Finish order'!$C:$K,7,FALSE()),"")</f>
        <v/>
      </c>
      <c r="E1365" s="30" t="str">
        <f aca="false">IFERROR(VLOOKUP($A$1&amp;":"&amp;A1365,'Finish order'!C:K,5,FALSE()),"")</f>
        <v/>
      </c>
      <c r="F1365" s="22" t="str">
        <f aca="false">IFERROR(VLOOKUP($A$1&amp;":"&amp;A1365,'Finish order'!C:K,4,FALSE()),"")</f>
        <v/>
      </c>
      <c r="G1365" s="22" t="str">
        <f aca="false" t="array" ref="G1365:G1365">IFERROR(SMALL(IF($D$2:$D2274=D1365,$A$2:$A$911*1.001),1),"")</f>
        <v/>
      </c>
      <c r="H1365" s="22" t="str">
        <f aca="false" t="array" ref="H1365:H1365">IFERROR(SMALL(IF($D$2:$D2274=D1365,$A$2:$A$911*1.0001),2),"")</f>
        <v/>
      </c>
      <c r="I1365" s="22" t="str">
        <f aca="false" t="array" ref="I1365:I1365">IFERROR(SMALL(IF($D$2:$D2274=D1365,$A$2:$A$911*1.00001),3),"")</f>
        <v/>
      </c>
      <c r="J1365" s="22" t="str">
        <f aca="false" t="array" ref="J1365:J1365">IFERROR(SMALL(IF($D$2:$D2274=D1365,$A$2:$A$911*1.000001),4),"")</f>
        <v/>
      </c>
      <c r="K1365" s="31" t="str">
        <f aca="false">IF(A1365&lt;&gt;"", IF(COUNT(G1365:J1365)=4, SUM(G1365:J1365), "No"), "")</f>
        <v>No</v>
      </c>
      <c r="L1365" s="31" t="str">
        <f aca="false">IF(A1365&lt;&gt;"", IF(COUNT(G1365:I1365)=3, SUM(G1365:I1365), "No"), "")</f>
        <v>No</v>
      </c>
      <c r="M1365" s="31" t="str">
        <f aca="false">IF(A1365&lt;&gt;"", IF(COUNT(G1365:H1365)=2, SUM(G1365:H1365), "No"), "")</f>
        <v>No</v>
      </c>
      <c r="N1365" s="31" t="str">
        <f aca="false">Table1[[#This Row],[Club]]&amp;":"&amp;Table1[[#Headers],[Male]]</f>
        <v>:Male</v>
      </c>
    </row>
    <row r="1366" customFormat="false" ht="15" hidden="false" customHeight="false" outlineLevel="0" collapsed="false">
      <c r="A1366" s="22" t="n">
        <v>1365</v>
      </c>
      <c r="B1366" s="22" t="str">
        <f aca="false">IFERROR(VLOOKUP($A$1&amp;":"&amp;A1366,'Finish order'!C:K,6,FALSE()),"")</f>
        <v/>
      </c>
      <c r="C1366" s="22" t="str">
        <f aca="false">IFERROR(VLOOKUP(A$1&amp;":"&amp;A1366,'Finish order'!$C:$K,9,FALSE()),"")</f>
        <v/>
      </c>
      <c r="D1366" s="22" t="str">
        <f aca="false">IFERROR(VLOOKUP(A$1&amp;":"&amp;A1366,'Finish order'!$C:$K,7,FALSE()),"")</f>
        <v/>
      </c>
      <c r="E1366" s="30" t="str">
        <f aca="false">IFERROR(VLOOKUP($A$1&amp;":"&amp;A1366,'Finish order'!C:K,5,FALSE()),"")</f>
        <v/>
      </c>
      <c r="F1366" s="22" t="str">
        <f aca="false">IFERROR(VLOOKUP($A$1&amp;":"&amp;A1366,'Finish order'!C:K,4,FALSE()),"")</f>
        <v/>
      </c>
      <c r="G1366" s="22" t="str">
        <f aca="false" t="array" ref="G1366:G1366">IFERROR(SMALL(IF($D$2:$D2275=D1366,$A$2:$A$911*1.001),1),"")</f>
        <v/>
      </c>
      <c r="H1366" s="22" t="str">
        <f aca="false" t="array" ref="H1366:H1366">IFERROR(SMALL(IF($D$2:$D2275=D1366,$A$2:$A$911*1.0001),2),"")</f>
        <v/>
      </c>
      <c r="I1366" s="22" t="str">
        <f aca="false" t="array" ref="I1366:I1366">IFERROR(SMALL(IF($D$2:$D2275=D1366,$A$2:$A$911*1.00001),3),"")</f>
        <v/>
      </c>
      <c r="J1366" s="22" t="str">
        <f aca="false" t="array" ref="J1366:J1366">IFERROR(SMALL(IF($D$2:$D2275=D1366,$A$2:$A$911*1.000001),4),"")</f>
        <v/>
      </c>
      <c r="K1366" s="31" t="str">
        <f aca="false">IF(A1366&lt;&gt;"", IF(COUNT(G1366:J1366)=4, SUM(G1366:J1366), "No"), "")</f>
        <v>No</v>
      </c>
      <c r="L1366" s="31" t="str">
        <f aca="false">IF(A1366&lt;&gt;"", IF(COUNT(G1366:I1366)=3, SUM(G1366:I1366), "No"), "")</f>
        <v>No</v>
      </c>
      <c r="M1366" s="31" t="str">
        <f aca="false">IF(A1366&lt;&gt;"", IF(COUNT(G1366:H1366)=2, SUM(G1366:H1366), "No"), "")</f>
        <v>No</v>
      </c>
      <c r="N1366" s="31" t="str">
        <f aca="false">Table1[[#This Row],[Club]]&amp;":"&amp;Table1[[#Headers],[Male]]</f>
        <v>:Male</v>
      </c>
    </row>
    <row r="1367" customFormat="false" ht="15" hidden="false" customHeight="false" outlineLevel="0" collapsed="false">
      <c r="A1367" s="22" t="n">
        <v>1366</v>
      </c>
      <c r="B1367" s="22" t="str">
        <f aca="false">IFERROR(VLOOKUP($A$1&amp;":"&amp;A1367,'Finish order'!C:K,6,FALSE()),"")</f>
        <v/>
      </c>
      <c r="C1367" s="22" t="str">
        <f aca="false">IFERROR(VLOOKUP(A$1&amp;":"&amp;A1367,'Finish order'!$C:$K,9,FALSE()),"")</f>
        <v/>
      </c>
      <c r="D1367" s="22" t="str">
        <f aca="false">IFERROR(VLOOKUP(A$1&amp;":"&amp;A1367,'Finish order'!$C:$K,7,FALSE()),"")</f>
        <v/>
      </c>
      <c r="E1367" s="30" t="str">
        <f aca="false">IFERROR(VLOOKUP($A$1&amp;":"&amp;A1367,'Finish order'!C:K,5,FALSE()),"")</f>
        <v/>
      </c>
      <c r="F1367" s="22" t="str">
        <f aca="false">IFERROR(VLOOKUP($A$1&amp;":"&amp;A1367,'Finish order'!C:K,4,FALSE()),"")</f>
        <v/>
      </c>
      <c r="G1367" s="22" t="str">
        <f aca="false" t="array" ref="G1367:G1367">IFERROR(SMALL(IF($D$2:$D2276=D1367,$A$2:$A$911*1.001),1),"")</f>
        <v/>
      </c>
      <c r="H1367" s="22" t="str">
        <f aca="false" t="array" ref="H1367:H1367">IFERROR(SMALL(IF($D$2:$D2276=D1367,$A$2:$A$911*1.0001),2),"")</f>
        <v/>
      </c>
      <c r="I1367" s="22" t="str">
        <f aca="false" t="array" ref="I1367:I1367">IFERROR(SMALL(IF($D$2:$D2276=D1367,$A$2:$A$911*1.00001),3),"")</f>
        <v/>
      </c>
      <c r="J1367" s="22" t="str">
        <f aca="false" t="array" ref="J1367:J1367">IFERROR(SMALL(IF($D$2:$D2276=D1367,$A$2:$A$911*1.000001),4),"")</f>
        <v/>
      </c>
      <c r="K1367" s="31" t="str">
        <f aca="false">IF(A1367&lt;&gt;"", IF(COUNT(G1367:J1367)=4, SUM(G1367:J1367), "No"), "")</f>
        <v>No</v>
      </c>
      <c r="L1367" s="31" t="str">
        <f aca="false">IF(A1367&lt;&gt;"", IF(COUNT(G1367:I1367)=3, SUM(G1367:I1367), "No"), "")</f>
        <v>No</v>
      </c>
      <c r="M1367" s="31" t="str">
        <f aca="false">IF(A1367&lt;&gt;"", IF(COUNT(G1367:H1367)=2, SUM(G1367:H1367), "No"), "")</f>
        <v>No</v>
      </c>
      <c r="N1367" s="31" t="str">
        <f aca="false">Table1[[#This Row],[Club]]&amp;":"&amp;Table1[[#Headers],[Male]]</f>
        <v>:Male</v>
      </c>
    </row>
    <row r="1368" customFormat="false" ht="15" hidden="false" customHeight="false" outlineLevel="0" collapsed="false">
      <c r="A1368" s="22" t="n">
        <v>1367</v>
      </c>
      <c r="B1368" s="22" t="str">
        <f aca="false">IFERROR(VLOOKUP($A$1&amp;":"&amp;A1368,'Finish order'!C:K,6,FALSE()),"")</f>
        <v/>
      </c>
      <c r="C1368" s="22" t="str">
        <f aca="false">IFERROR(VLOOKUP(A$1&amp;":"&amp;A1368,'Finish order'!$C:$K,9,FALSE()),"")</f>
        <v/>
      </c>
      <c r="D1368" s="22" t="str">
        <f aca="false">IFERROR(VLOOKUP(A$1&amp;":"&amp;A1368,'Finish order'!$C:$K,7,FALSE()),"")</f>
        <v/>
      </c>
      <c r="E1368" s="30" t="str">
        <f aca="false">IFERROR(VLOOKUP($A$1&amp;":"&amp;A1368,'Finish order'!C:K,5,FALSE()),"")</f>
        <v/>
      </c>
      <c r="F1368" s="22" t="str">
        <f aca="false">IFERROR(VLOOKUP($A$1&amp;":"&amp;A1368,'Finish order'!C:K,4,FALSE()),"")</f>
        <v/>
      </c>
      <c r="G1368" s="22" t="str">
        <f aca="false" t="array" ref="G1368:G1368">IFERROR(SMALL(IF($D$2:$D2277=D1368,$A$2:$A$911*1.001),1),"")</f>
        <v/>
      </c>
      <c r="H1368" s="22" t="str">
        <f aca="false" t="array" ref="H1368:H1368">IFERROR(SMALL(IF($D$2:$D2277=D1368,$A$2:$A$911*1.0001),2),"")</f>
        <v/>
      </c>
      <c r="I1368" s="22" t="str">
        <f aca="false" t="array" ref="I1368:I1368">IFERROR(SMALL(IF($D$2:$D2277=D1368,$A$2:$A$911*1.00001),3),"")</f>
        <v/>
      </c>
      <c r="J1368" s="22" t="str">
        <f aca="false" t="array" ref="J1368:J1368">IFERROR(SMALL(IF($D$2:$D2277=D1368,$A$2:$A$911*1.000001),4),"")</f>
        <v/>
      </c>
      <c r="K1368" s="31" t="str">
        <f aca="false">IF(A1368&lt;&gt;"", IF(COUNT(G1368:J1368)=4, SUM(G1368:J1368), "No"), "")</f>
        <v>No</v>
      </c>
      <c r="L1368" s="31" t="str">
        <f aca="false">IF(A1368&lt;&gt;"", IF(COUNT(G1368:I1368)=3, SUM(G1368:I1368), "No"), "")</f>
        <v>No</v>
      </c>
      <c r="M1368" s="31" t="str">
        <f aca="false">IF(A1368&lt;&gt;"", IF(COUNT(G1368:H1368)=2, SUM(G1368:H1368), "No"), "")</f>
        <v>No</v>
      </c>
      <c r="N1368" s="31" t="str">
        <f aca="false">Table1[[#This Row],[Club]]&amp;":"&amp;Table1[[#Headers],[Male]]</f>
        <v>:Male</v>
      </c>
    </row>
    <row r="1369" customFormat="false" ht="15" hidden="false" customHeight="false" outlineLevel="0" collapsed="false">
      <c r="A1369" s="22" t="n">
        <v>1368</v>
      </c>
      <c r="B1369" s="22" t="str">
        <f aca="false">IFERROR(VLOOKUP($A$1&amp;":"&amp;A1369,'Finish order'!C:K,6,FALSE()),"")</f>
        <v/>
      </c>
      <c r="C1369" s="22" t="str">
        <f aca="false">IFERROR(VLOOKUP(A$1&amp;":"&amp;A1369,'Finish order'!$C:$K,9,FALSE()),"")</f>
        <v/>
      </c>
      <c r="D1369" s="22" t="str">
        <f aca="false">IFERROR(VLOOKUP(A$1&amp;":"&amp;A1369,'Finish order'!$C:$K,7,FALSE()),"")</f>
        <v/>
      </c>
      <c r="E1369" s="30" t="str">
        <f aca="false">IFERROR(VLOOKUP($A$1&amp;":"&amp;A1369,'Finish order'!C:K,5,FALSE()),"")</f>
        <v/>
      </c>
      <c r="F1369" s="22" t="str">
        <f aca="false">IFERROR(VLOOKUP($A$1&amp;":"&amp;A1369,'Finish order'!C:K,4,FALSE()),"")</f>
        <v/>
      </c>
      <c r="G1369" s="22" t="str">
        <f aca="false" t="array" ref="G1369:G1369">IFERROR(SMALL(IF($D$2:$D2278=D1369,$A$2:$A$911*1.001),1),"")</f>
        <v/>
      </c>
      <c r="H1369" s="22" t="str">
        <f aca="false" t="array" ref="H1369:H1369">IFERROR(SMALL(IF($D$2:$D2278=D1369,$A$2:$A$911*1.0001),2),"")</f>
        <v/>
      </c>
      <c r="I1369" s="22" t="str">
        <f aca="false" t="array" ref="I1369:I1369">IFERROR(SMALL(IF($D$2:$D2278=D1369,$A$2:$A$911*1.00001),3),"")</f>
        <v/>
      </c>
      <c r="J1369" s="22" t="str">
        <f aca="false" t="array" ref="J1369:J1369">IFERROR(SMALL(IF($D$2:$D2278=D1369,$A$2:$A$911*1.000001),4),"")</f>
        <v/>
      </c>
      <c r="K1369" s="31" t="str">
        <f aca="false">IF(A1369&lt;&gt;"", IF(COUNT(G1369:J1369)=4, SUM(G1369:J1369), "No"), "")</f>
        <v>No</v>
      </c>
      <c r="L1369" s="31" t="str">
        <f aca="false">IF(A1369&lt;&gt;"", IF(COUNT(G1369:I1369)=3, SUM(G1369:I1369), "No"), "")</f>
        <v>No</v>
      </c>
      <c r="M1369" s="31" t="str">
        <f aca="false">IF(A1369&lt;&gt;"", IF(COUNT(G1369:H1369)=2, SUM(G1369:H1369), "No"), "")</f>
        <v>No</v>
      </c>
      <c r="N1369" s="31" t="str">
        <f aca="false">Table1[[#This Row],[Club]]&amp;":"&amp;Table1[[#Headers],[Male]]</f>
        <v>:Male</v>
      </c>
    </row>
    <row r="1370" customFormat="false" ht="15" hidden="false" customHeight="false" outlineLevel="0" collapsed="false">
      <c r="A1370" s="22" t="n">
        <v>1369</v>
      </c>
      <c r="B1370" s="22" t="str">
        <f aca="false">IFERROR(VLOOKUP($A$1&amp;":"&amp;A1370,'Finish order'!C:K,6,FALSE()),"")</f>
        <v/>
      </c>
      <c r="C1370" s="22" t="str">
        <f aca="false">IFERROR(VLOOKUP(A$1&amp;":"&amp;A1370,'Finish order'!$C:$K,9,FALSE()),"")</f>
        <v/>
      </c>
      <c r="D1370" s="22" t="str">
        <f aca="false">IFERROR(VLOOKUP(A$1&amp;":"&amp;A1370,'Finish order'!$C:$K,7,FALSE()),"")</f>
        <v/>
      </c>
      <c r="E1370" s="30" t="str">
        <f aca="false">IFERROR(VLOOKUP($A$1&amp;":"&amp;A1370,'Finish order'!C:K,5,FALSE()),"")</f>
        <v/>
      </c>
      <c r="F1370" s="22" t="str">
        <f aca="false">IFERROR(VLOOKUP($A$1&amp;":"&amp;A1370,'Finish order'!C:K,4,FALSE()),"")</f>
        <v/>
      </c>
      <c r="G1370" s="22" t="str">
        <f aca="false" t="array" ref="G1370:G1370">IFERROR(SMALL(IF($D$2:$D2279=D1370,$A$2:$A$911*1.001),1),"")</f>
        <v/>
      </c>
      <c r="H1370" s="22" t="str">
        <f aca="false" t="array" ref="H1370:H1370">IFERROR(SMALL(IF($D$2:$D2279=D1370,$A$2:$A$911*1.0001),2),"")</f>
        <v/>
      </c>
      <c r="I1370" s="22" t="str">
        <f aca="false" t="array" ref="I1370:I1370">IFERROR(SMALL(IF($D$2:$D2279=D1370,$A$2:$A$911*1.00001),3),"")</f>
        <v/>
      </c>
      <c r="J1370" s="22" t="str">
        <f aca="false" t="array" ref="J1370:J1370">IFERROR(SMALL(IF($D$2:$D2279=D1370,$A$2:$A$911*1.000001),4),"")</f>
        <v/>
      </c>
      <c r="K1370" s="31" t="str">
        <f aca="false">IF(A1370&lt;&gt;"", IF(COUNT(G1370:J1370)=4, SUM(G1370:J1370), "No"), "")</f>
        <v>No</v>
      </c>
      <c r="L1370" s="31" t="str">
        <f aca="false">IF(A1370&lt;&gt;"", IF(COUNT(G1370:I1370)=3, SUM(G1370:I1370), "No"), "")</f>
        <v>No</v>
      </c>
      <c r="M1370" s="31" t="str">
        <f aca="false">IF(A1370&lt;&gt;"", IF(COUNT(G1370:H1370)=2, SUM(G1370:H1370), "No"), "")</f>
        <v>No</v>
      </c>
      <c r="N1370" s="31" t="str">
        <f aca="false">Table1[[#This Row],[Club]]&amp;":"&amp;Table1[[#Headers],[Male]]</f>
        <v>:Male</v>
      </c>
    </row>
    <row r="1371" customFormat="false" ht="15" hidden="false" customHeight="false" outlineLevel="0" collapsed="false">
      <c r="A1371" s="22" t="n">
        <v>1370</v>
      </c>
      <c r="B1371" s="22" t="str">
        <f aca="false">IFERROR(VLOOKUP($A$1&amp;":"&amp;A1371,'Finish order'!C:K,6,FALSE()),"")</f>
        <v/>
      </c>
      <c r="C1371" s="22" t="str">
        <f aca="false">IFERROR(VLOOKUP(A$1&amp;":"&amp;A1371,'Finish order'!$C:$K,9,FALSE()),"")</f>
        <v/>
      </c>
      <c r="D1371" s="22" t="str">
        <f aca="false">IFERROR(VLOOKUP(A$1&amp;":"&amp;A1371,'Finish order'!$C:$K,7,FALSE()),"")</f>
        <v/>
      </c>
      <c r="E1371" s="30" t="str">
        <f aca="false">IFERROR(VLOOKUP($A$1&amp;":"&amp;A1371,'Finish order'!C:K,5,FALSE()),"")</f>
        <v/>
      </c>
      <c r="F1371" s="22" t="str">
        <f aca="false">IFERROR(VLOOKUP($A$1&amp;":"&amp;A1371,'Finish order'!C:K,4,FALSE()),"")</f>
        <v/>
      </c>
      <c r="G1371" s="22" t="str">
        <f aca="false" t="array" ref="G1371:G1371">IFERROR(SMALL(IF($D$2:$D2280=D1371,$A$2:$A$911*1.001),1),"")</f>
        <v/>
      </c>
      <c r="H1371" s="22" t="str">
        <f aca="false" t="array" ref="H1371:H1371">IFERROR(SMALL(IF($D$2:$D2280=D1371,$A$2:$A$911*1.0001),2),"")</f>
        <v/>
      </c>
      <c r="I1371" s="22" t="str">
        <f aca="false" t="array" ref="I1371:I1371">IFERROR(SMALL(IF($D$2:$D2280=D1371,$A$2:$A$911*1.00001),3),"")</f>
        <v/>
      </c>
      <c r="J1371" s="22" t="str">
        <f aca="false" t="array" ref="J1371:J1371">IFERROR(SMALL(IF($D$2:$D2280=D1371,$A$2:$A$911*1.000001),4),"")</f>
        <v/>
      </c>
      <c r="K1371" s="31" t="str">
        <f aca="false">IF(A1371&lt;&gt;"", IF(COUNT(G1371:J1371)=4, SUM(G1371:J1371), "No"), "")</f>
        <v>No</v>
      </c>
      <c r="L1371" s="31" t="str">
        <f aca="false">IF(A1371&lt;&gt;"", IF(COUNT(G1371:I1371)=3, SUM(G1371:I1371), "No"), "")</f>
        <v>No</v>
      </c>
      <c r="M1371" s="31" t="str">
        <f aca="false">IF(A1371&lt;&gt;"", IF(COUNT(G1371:H1371)=2, SUM(G1371:H1371), "No"), "")</f>
        <v>No</v>
      </c>
      <c r="N1371" s="31" t="str">
        <f aca="false">Table1[[#This Row],[Club]]&amp;":"&amp;Table1[[#Headers],[Male]]</f>
        <v>:Male</v>
      </c>
    </row>
    <row r="1372" customFormat="false" ht="15" hidden="false" customHeight="false" outlineLevel="0" collapsed="false">
      <c r="A1372" s="22" t="n">
        <v>1371</v>
      </c>
      <c r="B1372" s="22" t="str">
        <f aca="false">IFERROR(VLOOKUP($A$1&amp;":"&amp;A1372,'Finish order'!C:K,6,FALSE()),"")</f>
        <v/>
      </c>
      <c r="C1372" s="22" t="str">
        <f aca="false">IFERROR(VLOOKUP(A$1&amp;":"&amp;A1372,'Finish order'!$C:$K,9,FALSE()),"")</f>
        <v/>
      </c>
      <c r="D1372" s="22" t="str">
        <f aca="false">IFERROR(VLOOKUP(A$1&amp;":"&amp;A1372,'Finish order'!$C:$K,7,FALSE()),"")</f>
        <v/>
      </c>
      <c r="E1372" s="30" t="str">
        <f aca="false">IFERROR(VLOOKUP($A$1&amp;":"&amp;A1372,'Finish order'!C:K,5,FALSE()),"")</f>
        <v/>
      </c>
      <c r="F1372" s="22" t="str">
        <f aca="false">IFERROR(VLOOKUP($A$1&amp;":"&amp;A1372,'Finish order'!C:K,4,FALSE()),"")</f>
        <v/>
      </c>
      <c r="G1372" s="22" t="str">
        <f aca="false" t="array" ref="G1372:G1372">IFERROR(SMALL(IF($D$2:$D2281=D1372,$A$2:$A$911*1.001),1),"")</f>
        <v/>
      </c>
      <c r="H1372" s="22" t="str">
        <f aca="false" t="array" ref="H1372:H1372">IFERROR(SMALL(IF($D$2:$D2281=D1372,$A$2:$A$911*1.0001),2),"")</f>
        <v/>
      </c>
      <c r="I1372" s="22" t="str">
        <f aca="false" t="array" ref="I1372:I1372">IFERROR(SMALL(IF($D$2:$D2281=D1372,$A$2:$A$911*1.00001),3),"")</f>
        <v/>
      </c>
      <c r="J1372" s="22" t="str">
        <f aca="false" t="array" ref="J1372:J1372">IFERROR(SMALL(IF($D$2:$D2281=D1372,$A$2:$A$911*1.000001),4),"")</f>
        <v/>
      </c>
      <c r="K1372" s="31" t="str">
        <f aca="false">IF(A1372&lt;&gt;"", IF(COUNT(G1372:J1372)=4, SUM(G1372:J1372), "No"), "")</f>
        <v>No</v>
      </c>
      <c r="L1372" s="31" t="str">
        <f aca="false">IF(A1372&lt;&gt;"", IF(COUNT(G1372:I1372)=3, SUM(G1372:I1372), "No"), "")</f>
        <v>No</v>
      </c>
      <c r="M1372" s="31" t="str">
        <f aca="false">IF(A1372&lt;&gt;"", IF(COUNT(G1372:H1372)=2, SUM(G1372:H1372), "No"), "")</f>
        <v>No</v>
      </c>
      <c r="N1372" s="31" t="str">
        <f aca="false">Table1[[#This Row],[Club]]&amp;":"&amp;Table1[[#Headers],[Male]]</f>
        <v>:Male</v>
      </c>
    </row>
    <row r="1373" customFormat="false" ht="15" hidden="false" customHeight="false" outlineLevel="0" collapsed="false">
      <c r="A1373" s="22" t="n">
        <v>1372</v>
      </c>
      <c r="B1373" s="22" t="str">
        <f aca="false">IFERROR(VLOOKUP($A$1&amp;":"&amp;A1373,'Finish order'!C:K,6,FALSE()),"")</f>
        <v/>
      </c>
      <c r="C1373" s="22" t="str">
        <f aca="false">IFERROR(VLOOKUP(A$1&amp;":"&amp;A1373,'Finish order'!$C:$K,9,FALSE()),"")</f>
        <v/>
      </c>
      <c r="D1373" s="22" t="str">
        <f aca="false">IFERROR(VLOOKUP(A$1&amp;":"&amp;A1373,'Finish order'!$C:$K,7,FALSE()),"")</f>
        <v/>
      </c>
      <c r="E1373" s="30" t="str">
        <f aca="false">IFERROR(VLOOKUP($A$1&amp;":"&amp;A1373,'Finish order'!C:K,5,FALSE()),"")</f>
        <v/>
      </c>
      <c r="F1373" s="22" t="str">
        <f aca="false">IFERROR(VLOOKUP($A$1&amp;":"&amp;A1373,'Finish order'!C:K,4,FALSE()),"")</f>
        <v/>
      </c>
      <c r="G1373" s="22" t="str">
        <f aca="false" t="array" ref="G1373:G1373">IFERROR(SMALL(IF($D$2:$D2282=D1373,$A$2:$A$911*1.001),1),"")</f>
        <v/>
      </c>
      <c r="H1373" s="22" t="str">
        <f aca="false" t="array" ref="H1373:H1373">IFERROR(SMALL(IF($D$2:$D2282=D1373,$A$2:$A$911*1.0001),2),"")</f>
        <v/>
      </c>
      <c r="I1373" s="22" t="str">
        <f aca="false" t="array" ref="I1373:I1373">IFERROR(SMALL(IF($D$2:$D2282=D1373,$A$2:$A$911*1.00001),3),"")</f>
        <v/>
      </c>
      <c r="J1373" s="22" t="str">
        <f aca="false" t="array" ref="J1373:J1373">IFERROR(SMALL(IF($D$2:$D2282=D1373,$A$2:$A$911*1.000001),4),"")</f>
        <v/>
      </c>
      <c r="K1373" s="31" t="str">
        <f aca="false">IF(A1373&lt;&gt;"", IF(COUNT(G1373:J1373)=4, SUM(G1373:J1373), "No"), "")</f>
        <v>No</v>
      </c>
      <c r="L1373" s="31" t="str">
        <f aca="false">IF(A1373&lt;&gt;"", IF(COUNT(G1373:I1373)=3, SUM(G1373:I1373), "No"), "")</f>
        <v>No</v>
      </c>
      <c r="M1373" s="31" t="str">
        <f aca="false">IF(A1373&lt;&gt;"", IF(COUNT(G1373:H1373)=2, SUM(G1373:H1373), "No"), "")</f>
        <v>No</v>
      </c>
      <c r="N1373" s="31" t="str">
        <f aca="false">Table1[[#This Row],[Club]]&amp;":"&amp;Table1[[#Headers],[Male]]</f>
        <v>:Male</v>
      </c>
    </row>
    <row r="1374" customFormat="false" ht="15" hidden="false" customHeight="false" outlineLevel="0" collapsed="false">
      <c r="A1374" s="22" t="n">
        <v>1373</v>
      </c>
      <c r="B1374" s="22" t="str">
        <f aca="false">IFERROR(VLOOKUP($A$1&amp;":"&amp;A1374,'Finish order'!C:K,6,FALSE()),"")</f>
        <v/>
      </c>
      <c r="C1374" s="22" t="str">
        <f aca="false">IFERROR(VLOOKUP(A$1&amp;":"&amp;A1374,'Finish order'!$C:$K,9,FALSE()),"")</f>
        <v/>
      </c>
      <c r="D1374" s="22" t="str">
        <f aca="false">IFERROR(VLOOKUP(A$1&amp;":"&amp;A1374,'Finish order'!$C:$K,7,FALSE()),"")</f>
        <v/>
      </c>
      <c r="E1374" s="30" t="str">
        <f aca="false">IFERROR(VLOOKUP($A$1&amp;":"&amp;A1374,'Finish order'!C:K,5,FALSE()),"")</f>
        <v/>
      </c>
      <c r="F1374" s="22" t="str">
        <f aca="false">IFERROR(VLOOKUP($A$1&amp;":"&amp;A1374,'Finish order'!C:K,4,FALSE()),"")</f>
        <v/>
      </c>
      <c r="G1374" s="22" t="str">
        <f aca="false" t="array" ref="G1374:G1374">IFERROR(SMALL(IF($D$2:$D2283=D1374,$A$2:$A$911*1.001),1),"")</f>
        <v/>
      </c>
      <c r="H1374" s="22" t="str">
        <f aca="false" t="array" ref="H1374:H1374">IFERROR(SMALL(IF($D$2:$D2283=D1374,$A$2:$A$911*1.0001),2),"")</f>
        <v/>
      </c>
      <c r="I1374" s="22" t="str">
        <f aca="false" t="array" ref="I1374:I1374">IFERROR(SMALL(IF($D$2:$D2283=D1374,$A$2:$A$911*1.00001),3),"")</f>
        <v/>
      </c>
      <c r="J1374" s="22" t="str">
        <f aca="false" t="array" ref="J1374:J1374">IFERROR(SMALL(IF($D$2:$D2283=D1374,$A$2:$A$911*1.000001),4),"")</f>
        <v/>
      </c>
      <c r="K1374" s="31" t="str">
        <f aca="false">IF(A1374&lt;&gt;"", IF(COUNT(G1374:J1374)=4, SUM(G1374:J1374), "No"), "")</f>
        <v>No</v>
      </c>
      <c r="L1374" s="31" t="str">
        <f aca="false">IF(A1374&lt;&gt;"", IF(COUNT(G1374:I1374)=3, SUM(G1374:I1374), "No"), "")</f>
        <v>No</v>
      </c>
      <c r="M1374" s="31" t="str">
        <f aca="false">IF(A1374&lt;&gt;"", IF(COUNT(G1374:H1374)=2, SUM(G1374:H1374), "No"), "")</f>
        <v>No</v>
      </c>
      <c r="N1374" s="31" t="str">
        <f aca="false">Table1[[#This Row],[Club]]&amp;":"&amp;Table1[[#Headers],[Male]]</f>
        <v>:Male</v>
      </c>
    </row>
    <row r="1375" customFormat="false" ht="15" hidden="false" customHeight="false" outlineLevel="0" collapsed="false">
      <c r="A1375" s="22" t="n">
        <v>1374</v>
      </c>
      <c r="B1375" s="22" t="str">
        <f aca="false">IFERROR(VLOOKUP($A$1&amp;":"&amp;A1375,'Finish order'!C:K,6,FALSE()),"")</f>
        <v/>
      </c>
      <c r="C1375" s="22" t="str">
        <f aca="false">IFERROR(VLOOKUP(A$1&amp;":"&amp;A1375,'Finish order'!$C:$K,9,FALSE()),"")</f>
        <v/>
      </c>
      <c r="D1375" s="22" t="str">
        <f aca="false">IFERROR(VLOOKUP(A$1&amp;":"&amp;A1375,'Finish order'!$C:$K,7,FALSE()),"")</f>
        <v/>
      </c>
      <c r="E1375" s="30" t="str">
        <f aca="false">IFERROR(VLOOKUP($A$1&amp;":"&amp;A1375,'Finish order'!C:K,5,FALSE()),"")</f>
        <v/>
      </c>
      <c r="F1375" s="22" t="str">
        <f aca="false">IFERROR(VLOOKUP($A$1&amp;":"&amp;A1375,'Finish order'!C:K,4,FALSE()),"")</f>
        <v/>
      </c>
      <c r="G1375" s="22" t="str">
        <f aca="false" t="array" ref="G1375:G1375">IFERROR(SMALL(IF($D$2:$D2284=D1375,$A$2:$A$911*1.001),1),"")</f>
        <v/>
      </c>
      <c r="H1375" s="22" t="str">
        <f aca="false" t="array" ref="H1375:H1375">IFERROR(SMALL(IF($D$2:$D2284=D1375,$A$2:$A$911*1.0001),2),"")</f>
        <v/>
      </c>
      <c r="I1375" s="22" t="str">
        <f aca="false" t="array" ref="I1375:I1375">IFERROR(SMALL(IF($D$2:$D2284=D1375,$A$2:$A$911*1.00001),3),"")</f>
        <v/>
      </c>
      <c r="J1375" s="22" t="str">
        <f aca="false" t="array" ref="J1375:J1375">IFERROR(SMALL(IF($D$2:$D2284=D1375,$A$2:$A$911*1.000001),4),"")</f>
        <v/>
      </c>
      <c r="K1375" s="31" t="str">
        <f aca="false">IF(A1375&lt;&gt;"", IF(COUNT(G1375:J1375)=4, SUM(G1375:J1375), "No"), "")</f>
        <v>No</v>
      </c>
      <c r="L1375" s="31" t="str">
        <f aca="false">IF(A1375&lt;&gt;"", IF(COUNT(G1375:I1375)=3, SUM(G1375:I1375), "No"), "")</f>
        <v>No</v>
      </c>
      <c r="M1375" s="31" t="str">
        <f aca="false">IF(A1375&lt;&gt;"", IF(COUNT(G1375:H1375)=2, SUM(G1375:H1375), "No"), "")</f>
        <v>No</v>
      </c>
      <c r="N1375" s="31" t="str">
        <f aca="false">Table1[[#This Row],[Club]]&amp;":"&amp;Table1[[#Headers],[Male]]</f>
        <v>:Male</v>
      </c>
    </row>
    <row r="1376" customFormat="false" ht="15" hidden="false" customHeight="false" outlineLevel="0" collapsed="false">
      <c r="A1376" s="22" t="n">
        <v>1375</v>
      </c>
      <c r="B1376" s="22" t="str">
        <f aca="false">IFERROR(VLOOKUP($A$1&amp;":"&amp;A1376,'Finish order'!C:K,6,FALSE()),"")</f>
        <v/>
      </c>
      <c r="C1376" s="22" t="str">
        <f aca="false">IFERROR(VLOOKUP(A$1&amp;":"&amp;A1376,'Finish order'!$C:$K,9,FALSE()),"")</f>
        <v/>
      </c>
      <c r="D1376" s="22" t="str">
        <f aca="false">IFERROR(VLOOKUP(A$1&amp;":"&amp;A1376,'Finish order'!$C:$K,7,FALSE()),"")</f>
        <v/>
      </c>
      <c r="E1376" s="30" t="str">
        <f aca="false">IFERROR(VLOOKUP($A$1&amp;":"&amp;A1376,'Finish order'!C:K,5,FALSE()),"")</f>
        <v/>
      </c>
      <c r="F1376" s="22" t="str">
        <f aca="false">IFERROR(VLOOKUP($A$1&amp;":"&amp;A1376,'Finish order'!C:K,4,FALSE()),"")</f>
        <v/>
      </c>
      <c r="G1376" s="22" t="str">
        <f aca="false" t="array" ref="G1376:G1376">IFERROR(SMALL(IF($D$2:$D2285=D1376,$A$2:$A$911*1.001),1),"")</f>
        <v/>
      </c>
      <c r="H1376" s="22" t="str">
        <f aca="false" t="array" ref="H1376:H1376">IFERROR(SMALL(IF($D$2:$D2285=D1376,$A$2:$A$911*1.0001),2),"")</f>
        <v/>
      </c>
      <c r="I1376" s="22" t="str">
        <f aca="false" t="array" ref="I1376:I1376">IFERROR(SMALL(IF($D$2:$D2285=D1376,$A$2:$A$911*1.00001),3),"")</f>
        <v/>
      </c>
      <c r="J1376" s="22" t="str">
        <f aca="false" t="array" ref="J1376:J1376">IFERROR(SMALL(IF($D$2:$D2285=D1376,$A$2:$A$911*1.000001),4),"")</f>
        <v/>
      </c>
      <c r="K1376" s="31" t="str">
        <f aca="false">IF(A1376&lt;&gt;"", IF(COUNT(G1376:J1376)=4, SUM(G1376:J1376), "No"), "")</f>
        <v>No</v>
      </c>
      <c r="L1376" s="31" t="str">
        <f aca="false">IF(A1376&lt;&gt;"", IF(COUNT(G1376:I1376)=3, SUM(G1376:I1376), "No"), "")</f>
        <v>No</v>
      </c>
      <c r="M1376" s="31" t="str">
        <f aca="false">IF(A1376&lt;&gt;"", IF(COUNT(G1376:H1376)=2, SUM(G1376:H1376), "No"), "")</f>
        <v>No</v>
      </c>
      <c r="N1376" s="31" t="str">
        <f aca="false">Table1[[#This Row],[Club]]&amp;":"&amp;Table1[[#Headers],[Male]]</f>
        <v>:Male</v>
      </c>
    </row>
    <row r="1377" customFormat="false" ht="15" hidden="false" customHeight="false" outlineLevel="0" collapsed="false">
      <c r="A1377" s="22" t="n">
        <v>1376</v>
      </c>
      <c r="B1377" s="22" t="str">
        <f aca="false">IFERROR(VLOOKUP($A$1&amp;":"&amp;A1377,'Finish order'!C:K,6,FALSE()),"")</f>
        <v/>
      </c>
      <c r="C1377" s="22" t="str">
        <f aca="false">IFERROR(VLOOKUP(A$1&amp;":"&amp;A1377,'Finish order'!$C:$K,9,FALSE()),"")</f>
        <v/>
      </c>
      <c r="D1377" s="22" t="str">
        <f aca="false">IFERROR(VLOOKUP(A$1&amp;":"&amp;A1377,'Finish order'!$C:$K,7,FALSE()),"")</f>
        <v/>
      </c>
      <c r="E1377" s="30" t="str">
        <f aca="false">IFERROR(VLOOKUP($A$1&amp;":"&amp;A1377,'Finish order'!C:K,5,FALSE()),"")</f>
        <v/>
      </c>
      <c r="F1377" s="22" t="str">
        <f aca="false">IFERROR(VLOOKUP($A$1&amp;":"&amp;A1377,'Finish order'!C:K,4,FALSE()),"")</f>
        <v/>
      </c>
      <c r="G1377" s="22" t="str">
        <f aca="false" t="array" ref="G1377:G1377">IFERROR(SMALL(IF($D$2:$D2286=D1377,$A$2:$A$911*1.001),1),"")</f>
        <v/>
      </c>
      <c r="H1377" s="22" t="str">
        <f aca="false" t="array" ref="H1377:H1377">IFERROR(SMALL(IF($D$2:$D2286=D1377,$A$2:$A$911*1.0001),2),"")</f>
        <v/>
      </c>
      <c r="I1377" s="22" t="str">
        <f aca="false" t="array" ref="I1377:I1377">IFERROR(SMALL(IF($D$2:$D2286=D1377,$A$2:$A$911*1.00001),3),"")</f>
        <v/>
      </c>
      <c r="J1377" s="22" t="str">
        <f aca="false" t="array" ref="J1377:J1377">IFERROR(SMALL(IF($D$2:$D2286=D1377,$A$2:$A$911*1.000001),4),"")</f>
        <v/>
      </c>
      <c r="K1377" s="31" t="str">
        <f aca="false">IF(A1377&lt;&gt;"", IF(COUNT(G1377:J1377)=4, SUM(G1377:J1377), "No"), "")</f>
        <v>No</v>
      </c>
      <c r="L1377" s="31" t="str">
        <f aca="false">IF(A1377&lt;&gt;"", IF(COUNT(G1377:I1377)=3, SUM(G1377:I1377), "No"), "")</f>
        <v>No</v>
      </c>
      <c r="M1377" s="31" t="str">
        <f aca="false">IF(A1377&lt;&gt;"", IF(COUNT(G1377:H1377)=2, SUM(G1377:H1377), "No"), "")</f>
        <v>No</v>
      </c>
      <c r="N1377" s="31" t="str">
        <f aca="false">Table1[[#This Row],[Club]]&amp;":"&amp;Table1[[#Headers],[Male]]</f>
        <v>:Male</v>
      </c>
    </row>
    <row r="1378" customFormat="false" ht="15" hidden="false" customHeight="false" outlineLevel="0" collapsed="false">
      <c r="A1378" s="22" t="n">
        <v>1377</v>
      </c>
      <c r="B1378" s="22" t="str">
        <f aca="false">IFERROR(VLOOKUP($A$1&amp;":"&amp;A1378,'Finish order'!C:K,6,FALSE()),"")</f>
        <v/>
      </c>
      <c r="C1378" s="22" t="str">
        <f aca="false">IFERROR(VLOOKUP(A$1&amp;":"&amp;A1378,'Finish order'!$C:$K,9,FALSE()),"")</f>
        <v/>
      </c>
      <c r="D1378" s="22" t="str">
        <f aca="false">IFERROR(VLOOKUP(A$1&amp;":"&amp;A1378,'Finish order'!$C:$K,7,FALSE()),"")</f>
        <v/>
      </c>
      <c r="E1378" s="30" t="str">
        <f aca="false">IFERROR(VLOOKUP($A$1&amp;":"&amp;A1378,'Finish order'!C:K,5,FALSE()),"")</f>
        <v/>
      </c>
      <c r="F1378" s="22" t="str">
        <f aca="false">IFERROR(VLOOKUP($A$1&amp;":"&amp;A1378,'Finish order'!C:K,4,FALSE()),"")</f>
        <v/>
      </c>
      <c r="G1378" s="22" t="str">
        <f aca="false" t="array" ref="G1378:G1378">IFERROR(SMALL(IF($D$2:$D2287=D1378,$A$2:$A$911*1.001),1),"")</f>
        <v/>
      </c>
      <c r="H1378" s="22" t="str">
        <f aca="false" t="array" ref="H1378:H1378">IFERROR(SMALL(IF($D$2:$D2287=D1378,$A$2:$A$911*1.0001),2),"")</f>
        <v/>
      </c>
      <c r="I1378" s="22" t="str">
        <f aca="false" t="array" ref="I1378:I1378">IFERROR(SMALL(IF($D$2:$D2287=D1378,$A$2:$A$911*1.00001),3),"")</f>
        <v/>
      </c>
      <c r="J1378" s="22" t="str">
        <f aca="false" t="array" ref="J1378:J1378">IFERROR(SMALL(IF($D$2:$D2287=D1378,$A$2:$A$911*1.000001),4),"")</f>
        <v/>
      </c>
      <c r="K1378" s="31" t="str">
        <f aca="false">IF(A1378&lt;&gt;"", IF(COUNT(G1378:J1378)=4, SUM(G1378:J1378), "No"), "")</f>
        <v>No</v>
      </c>
      <c r="L1378" s="31" t="str">
        <f aca="false">IF(A1378&lt;&gt;"", IF(COUNT(G1378:I1378)=3, SUM(G1378:I1378), "No"), "")</f>
        <v>No</v>
      </c>
      <c r="M1378" s="31" t="str">
        <f aca="false">IF(A1378&lt;&gt;"", IF(COUNT(G1378:H1378)=2, SUM(G1378:H1378), "No"), "")</f>
        <v>No</v>
      </c>
      <c r="N1378" s="31" t="str">
        <f aca="false">Table1[[#This Row],[Club]]&amp;":"&amp;Table1[[#Headers],[Male]]</f>
        <v>:Male</v>
      </c>
    </row>
    <row r="1379" customFormat="false" ht="15" hidden="false" customHeight="false" outlineLevel="0" collapsed="false">
      <c r="A1379" s="22" t="n">
        <v>1378</v>
      </c>
      <c r="B1379" s="22" t="str">
        <f aca="false">IFERROR(VLOOKUP($A$1&amp;":"&amp;A1379,'Finish order'!C:K,6,FALSE()),"")</f>
        <v/>
      </c>
      <c r="C1379" s="22" t="str">
        <f aca="false">IFERROR(VLOOKUP(A$1&amp;":"&amp;A1379,'Finish order'!$C:$K,9,FALSE()),"")</f>
        <v/>
      </c>
      <c r="D1379" s="22" t="str">
        <f aca="false">IFERROR(VLOOKUP(A$1&amp;":"&amp;A1379,'Finish order'!$C:$K,7,FALSE()),"")</f>
        <v/>
      </c>
      <c r="E1379" s="30" t="str">
        <f aca="false">IFERROR(VLOOKUP($A$1&amp;":"&amp;A1379,'Finish order'!C:K,5,FALSE()),"")</f>
        <v/>
      </c>
      <c r="F1379" s="22" t="str">
        <f aca="false">IFERROR(VLOOKUP($A$1&amp;":"&amp;A1379,'Finish order'!C:K,4,FALSE()),"")</f>
        <v/>
      </c>
      <c r="G1379" s="22" t="str">
        <f aca="false" t="array" ref="G1379:G1379">IFERROR(SMALL(IF($D$2:$D2288=D1379,$A$2:$A$911*1.001),1),"")</f>
        <v/>
      </c>
      <c r="H1379" s="22" t="str">
        <f aca="false" t="array" ref="H1379:H1379">IFERROR(SMALL(IF($D$2:$D2288=D1379,$A$2:$A$911*1.0001),2),"")</f>
        <v/>
      </c>
      <c r="I1379" s="22" t="str">
        <f aca="false" t="array" ref="I1379:I1379">IFERROR(SMALL(IF($D$2:$D2288=D1379,$A$2:$A$911*1.00001),3),"")</f>
        <v/>
      </c>
      <c r="J1379" s="22" t="str">
        <f aca="false" t="array" ref="J1379:J1379">IFERROR(SMALL(IF($D$2:$D2288=D1379,$A$2:$A$911*1.000001),4),"")</f>
        <v/>
      </c>
      <c r="K1379" s="31" t="str">
        <f aca="false">IF(A1379&lt;&gt;"", IF(COUNT(G1379:J1379)=4, SUM(G1379:J1379), "No"), "")</f>
        <v>No</v>
      </c>
      <c r="L1379" s="31" t="str">
        <f aca="false">IF(A1379&lt;&gt;"", IF(COUNT(G1379:I1379)=3, SUM(G1379:I1379), "No"), "")</f>
        <v>No</v>
      </c>
      <c r="M1379" s="31" t="str">
        <f aca="false">IF(A1379&lt;&gt;"", IF(COUNT(G1379:H1379)=2, SUM(G1379:H1379), "No"), "")</f>
        <v>No</v>
      </c>
      <c r="N1379" s="31" t="str">
        <f aca="false">Table1[[#This Row],[Club]]&amp;":"&amp;Table1[[#Headers],[Male]]</f>
        <v>:Male</v>
      </c>
    </row>
    <row r="1380" customFormat="false" ht="15" hidden="false" customHeight="false" outlineLevel="0" collapsed="false">
      <c r="A1380" s="22" t="n">
        <v>1379</v>
      </c>
      <c r="B1380" s="22" t="str">
        <f aca="false">IFERROR(VLOOKUP($A$1&amp;":"&amp;A1380,'Finish order'!C:K,6,FALSE()),"")</f>
        <v/>
      </c>
      <c r="C1380" s="22" t="str">
        <f aca="false">IFERROR(VLOOKUP(A$1&amp;":"&amp;A1380,'Finish order'!$C:$K,9,FALSE()),"")</f>
        <v/>
      </c>
      <c r="D1380" s="22" t="str">
        <f aca="false">IFERROR(VLOOKUP(A$1&amp;":"&amp;A1380,'Finish order'!$C:$K,7,FALSE()),"")</f>
        <v/>
      </c>
      <c r="E1380" s="30" t="str">
        <f aca="false">IFERROR(VLOOKUP($A$1&amp;":"&amp;A1380,'Finish order'!C:K,5,FALSE()),"")</f>
        <v/>
      </c>
      <c r="F1380" s="22" t="str">
        <f aca="false">IFERROR(VLOOKUP($A$1&amp;":"&amp;A1380,'Finish order'!C:K,4,FALSE()),"")</f>
        <v/>
      </c>
      <c r="G1380" s="22" t="str">
        <f aca="false" t="array" ref="G1380:G1380">IFERROR(SMALL(IF($D$2:$D2289=D1380,$A$2:$A$911*1.001),1),"")</f>
        <v/>
      </c>
      <c r="H1380" s="22" t="str">
        <f aca="false" t="array" ref="H1380:H1380">IFERROR(SMALL(IF($D$2:$D2289=D1380,$A$2:$A$911*1.0001),2),"")</f>
        <v/>
      </c>
      <c r="I1380" s="22" t="str">
        <f aca="false" t="array" ref="I1380:I1380">IFERROR(SMALL(IF($D$2:$D2289=D1380,$A$2:$A$911*1.00001),3),"")</f>
        <v/>
      </c>
      <c r="J1380" s="22" t="str">
        <f aca="false" t="array" ref="J1380:J1380">IFERROR(SMALL(IF($D$2:$D2289=D1380,$A$2:$A$911*1.000001),4),"")</f>
        <v/>
      </c>
      <c r="K1380" s="31" t="str">
        <f aca="false">IF(A1380&lt;&gt;"", IF(COUNT(G1380:J1380)=4, SUM(G1380:J1380), "No"), "")</f>
        <v>No</v>
      </c>
      <c r="L1380" s="31" t="str">
        <f aca="false">IF(A1380&lt;&gt;"", IF(COUNT(G1380:I1380)=3, SUM(G1380:I1380), "No"), "")</f>
        <v>No</v>
      </c>
      <c r="M1380" s="31" t="str">
        <f aca="false">IF(A1380&lt;&gt;"", IF(COUNT(G1380:H1380)=2, SUM(G1380:H1380), "No"), "")</f>
        <v>No</v>
      </c>
      <c r="N1380" s="31" t="str">
        <f aca="false">Table1[[#This Row],[Club]]&amp;":"&amp;Table1[[#Headers],[Male]]</f>
        <v>:Male</v>
      </c>
    </row>
    <row r="1381" customFormat="false" ht="15" hidden="false" customHeight="false" outlineLevel="0" collapsed="false">
      <c r="A1381" s="22" t="n">
        <v>1380</v>
      </c>
      <c r="B1381" s="22" t="str">
        <f aca="false">IFERROR(VLOOKUP($A$1&amp;":"&amp;A1381,'Finish order'!C:K,6,FALSE()),"")</f>
        <v/>
      </c>
      <c r="C1381" s="22" t="str">
        <f aca="false">IFERROR(VLOOKUP(A$1&amp;":"&amp;A1381,'Finish order'!$C:$K,9,FALSE()),"")</f>
        <v/>
      </c>
      <c r="D1381" s="22" t="str">
        <f aca="false">IFERROR(VLOOKUP(A$1&amp;":"&amp;A1381,'Finish order'!$C:$K,7,FALSE()),"")</f>
        <v/>
      </c>
      <c r="E1381" s="30" t="str">
        <f aca="false">IFERROR(VLOOKUP($A$1&amp;":"&amp;A1381,'Finish order'!C:K,5,FALSE()),"")</f>
        <v/>
      </c>
      <c r="F1381" s="22" t="str">
        <f aca="false">IFERROR(VLOOKUP($A$1&amp;":"&amp;A1381,'Finish order'!C:K,4,FALSE()),"")</f>
        <v/>
      </c>
      <c r="G1381" s="22" t="str">
        <f aca="false" t="array" ref="G1381:G1381">IFERROR(SMALL(IF($D$2:$D2290=D1381,$A$2:$A$911*1.001),1),"")</f>
        <v/>
      </c>
      <c r="H1381" s="22" t="str">
        <f aca="false" t="array" ref="H1381:H1381">IFERROR(SMALL(IF($D$2:$D2290=D1381,$A$2:$A$911*1.0001),2),"")</f>
        <v/>
      </c>
      <c r="I1381" s="22" t="str">
        <f aca="false" t="array" ref="I1381:I1381">IFERROR(SMALL(IF($D$2:$D2290=D1381,$A$2:$A$911*1.00001),3),"")</f>
        <v/>
      </c>
      <c r="J1381" s="22" t="str">
        <f aca="false" t="array" ref="J1381:J1381">IFERROR(SMALL(IF($D$2:$D2290=D1381,$A$2:$A$911*1.000001),4),"")</f>
        <v/>
      </c>
      <c r="K1381" s="31" t="str">
        <f aca="false">IF(A1381&lt;&gt;"", IF(COUNT(G1381:J1381)=4, SUM(G1381:J1381), "No"), "")</f>
        <v>No</v>
      </c>
      <c r="L1381" s="31" t="str">
        <f aca="false">IF(A1381&lt;&gt;"", IF(COUNT(G1381:I1381)=3, SUM(G1381:I1381), "No"), "")</f>
        <v>No</v>
      </c>
      <c r="M1381" s="31" t="str">
        <f aca="false">IF(A1381&lt;&gt;"", IF(COUNT(G1381:H1381)=2, SUM(G1381:H1381), "No"), "")</f>
        <v>No</v>
      </c>
      <c r="N1381" s="31" t="str">
        <f aca="false">Table1[[#This Row],[Club]]&amp;":"&amp;Table1[[#Headers],[Male]]</f>
        <v>:Male</v>
      </c>
    </row>
    <row r="1382" customFormat="false" ht="15" hidden="false" customHeight="false" outlineLevel="0" collapsed="false">
      <c r="A1382" s="22" t="n">
        <v>1381</v>
      </c>
      <c r="B1382" s="22" t="str">
        <f aca="false">IFERROR(VLOOKUP($A$1&amp;":"&amp;A1382,'Finish order'!C:K,6,FALSE()),"")</f>
        <v/>
      </c>
      <c r="C1382" s="22" t="str">
        <f aca="false">IFERROR(VLOOKUP(A$1&amp;":"&amp;A1382,'Finish order'!$C:$K,9,FALSE()),"")</f>
        <v/>
      </c>
      <c r="D1382" s="22" t="str">
        <f aca="false">IFERROR(VLOOKUP(A$1&amp;":"&amp;A1382,'Finish order'!$C:$K,7,FALSE()),"")</f>
        <v/>
      </c>
      <c r="E1382" s="30" t="str">
        <f aca="false">IFERROR(VLOOKUP($A$1&amp;":"&amp;A1382,'Finish order'!C:K,5,FALSE()),"")</f>
        <v/>
      </c>
      <c r="F1382" s="22" t="str">
        <f aca="false">IFERROR(VLOOKUP($A$1&amp;":"&amp;A1382,'Finish order'!C:K,4,FALSE()),"")</f>
        <v/>
      </c>
      <c r="G1382" s="22" t="str">
        <f aca="false" t="array" ref="G1382:G1382">IFERROR(SMALL(IF($D$2:$D2291=D1382,$A$2:$A$911*1.001),1),"")</f>
        <v/>
      </c>
      <c r="H1382" s="22" t="str">
        <f aca="false" t="array" ref="H1382:H1382">IFERROR(SMALL(IF($D$2:$D2291=D1382,$A$2:$A$911*1.0001),2),"")</f>
        <v/>
      </c>
      <c r="I1382" s="22" t="str">
        <f aca="false" t="array" ref="I1382:I1382">IFERROR(SMALL(IF($D$2:$D2291=D1382,$A$2:$A$911*1.00001),3),"")</f>
        <v/>
      </c>
      <c r="J1382" s="22" t="str">
        <f aca="false" t="array" ref="J1382:J1382">IFERROR(SMALL(IF($D$2:$D2291=D1382,$A$2:$A$911*1.000001),4),"")</f>
        <v/>
      </c>
      <c r="K1382" s="31" t="str">
        <f aca="false">IF(A1382&lt;&gt;"", IF(COUNT(G1382:J1382)=4, SUM(G1382:J1382), "No"), "")</f>
        <v>No</v>
      </c>
      <c r="L1382" s="31" t="str">
        <f aca="false">IF(A1382&lt;&gt;"", IF(COUNT(G1382:I1382)=3, SUM(G1382:I1382), "No"), "")</f>
        <v>No</v>
      </c>
      <c r="M1382" s="31" t="str">
        <f aca="false">IF(A1382&lt;&gt;"", IF(COUNT(G1382:H1382)=2, SUM(G1382:H1382), "No"), "")</f>
        <v>No</v>
      </c>
      <c r="N1382" s="31" t="str">
        <f aca="false">Table1[[#This Row],[Club]]&amp;":"&amp;Table1[[#Headers],[Male]]</f>
        <v>:Male</v>
      </c>
    </row>
    <row r="1383" customFormat="false" ht="15" hidden="false" customHeight="false" outlineLevel="0" collapsed="false">
      <c r="A1383" s="22" t="n">
        <v>1382</v>
      </c>
      <c r="B1383" s="22" t="str">
        <f aca="false">IFERROR(VLOOKUP($A$1&amp;":"&amp;A1383,'Finish order'!C:K,6,FALSE()),"")</f>
        <v/>
      </c>
      <c r="C1383" s="22" t="str">
        <f aca="false">IFERROR(VLOOKUP(A$1&amp;":"&amp;A1383,'Finish order'!$C:$K,9,FALSE()),"")</f>
        <v/>
      </c>
      <c r="D1383" s="22" t="str">
        <f aca="false">IFERROR(VLOOKUP(A$1&amp;":"&amp;A1383,'Finish order'!$C:$K,7,FALSE()),"")</f>
        <v/>
      </c>
      <c r="E1383" s="30" t="str">
        <f aca="false">IFERROR(VLOOKUP($A$1&amp;":"&amp;A1383,'Finish order'!C:K,5,FALSE()),"")</f>
        <v/>
      </c>
      <c r="F1383" s="22" t="str">
        <f aca="false">IFERROR(VLOOKUP($A$1&amp;":"&amp;A1383,'Finish order'!C:K,4,FALSE()),"")</f>
        <v/>
      </c>
      <c r="G1383" s="22" t="str">
        <f aca="false" t="array" ref="G1383:G1383">IFERROR(SMALL(IF($D$2:$D2292=D1383,$A$2:$A$911*1.001),1),"")</f>
        <v/>
      </c>
      <c r="H1383" s="22" t="str">
        <f aca="false" t="array" ref="H1383:H1383">IFERROR(SMALL(IF($D$2:$D2292=D1383,$A$2:$A$911*1.0001),2),"")</f>
        <v/>
      </c>
      <c r="I1383" s="22" t="str">
        <f aca="false" t="array" ref="I1383:I1383">IFERROR(SMALL(IF($D$2:$D2292=D1383,$A$2:$A$911*1.00001),3),"")</f>
        <v/>
      </c>
      <c r="J1383" s="22" t="str">
        <f aca="false" t="array" ref="J1383:J1383">IFERROR(SMALL(IF($D$2:$D2292=D1383,$A$2:$A$911*1.000001),4),"")</f>
        <v/>
      </c>
      <c r="K1383" s="31" t="str">
        <f aca="false">IF(A1383&lt;&gt;"", IF(COUNT(G1383:J1383)=4, SUM(G1383:J1383), "No"), "")</f>
        <v>No</v>
      </c>
      <c r="L1383" s="31" t="str">
        <f aca="false">IF(A1383&lt;&gt;"", IF(COUNT(G1383:I1383)=3, SUM(G1383:I1383), "No"), "")</f>
        <v>No</v>
      </c>
      <c r="M1383" s="31" t="str">
        <f aca="false">IF(A1383&lt;&gt;"", IF(COUNT(G1383:H1383)=2, SUM(G1383:H1383), "No"), "")</f>
        <v>No</v>
      </c>
      <c r="N1383" s="31" t="str">
        <f aca="false">Table1[[#This Row],[Club]]&amp;":"&amp;Table1[[#Headers],[Male]]</f>
        <v>:Male</v>
      </c>
    </row>
    <row r="1384" customFormat="false" ht="15" hidden="false" customHeight="false" outlineLevel="0" collapsed="false">
      <c r="A1384" s="22" t="n">
        <v>1383</v>
      </c>
      <c r="B1384" s="22" t="str">
        <f aca="false">IFERROR(VLOOKUP($A$1&amp;":"&amp;A1384,'Finish order'!C:K,6,FALSE()),"")</f>
        <v/>
      </c>
      <c r="C1384" s="22" t="str">
        <f aca="false">IFERROR(VLOOKUP(A$1&amp;":"&amp;A1384,'Finish order'!$C:$K,9,FALSE()),"")</f>
        <v/>
      </c>
      <c r="D1384" s="22" t="str">
        <f aca="false">IFERROR(VLOOKUP(A$1&amp;":"&amp;A1384,'Finish order'!$C:$K,7,FALSE()),"")</f>
        <v/>
      </c>
      <c r="E1384" s="30" t="str">
        <f aca="false">IFERROR(VLOOKUP($A$1&amp;":"&amp;A1384,'Finish order'!C:K,5,FALSE()),"")</f>
        <v/>
      </c>
      <c r="F1384" s="22" t="str">
        <f aca="false">IFERROR(VLOOKUP($A$1&amp;":"&amp;A1384,'Finish order'!C:K,4,FALSE()),"")</f>
        <v/>
      </c>
      <c r="G1384" s="22" t="str">
        <f aca="false" t="array" ref="G1384:G1384">IFERROR(SMALL(IF($D$2:$D2293=D1384,$A$2:$A$911*1.001),1),"")</f>
        <v/>
      </c>
      <c r="H1384" s="22" t="str">
        <f aca="false" t="array" ref="H1384:H1384">IFERROR(SMALL(IF($D$2:$D2293=D1384,$A$2:$A$911*1.0001),2),"")</f>
        <v/>
      </c>
      <c r="I1384" s="22" t="str">
        <f aca="false" t="array" ref="I1384:I1384">IFERROR(SMALL(IF($D$2:$D2293=D1384,$A$2:$A$911*1.00001),3),"")</f>
        <v/>
      </c>
      <c r="J1384" s="22" t="str">
        <f aca="false" t="array" ref="J1384:J1384">IFERROR(SMALL(IF($D$2:$D2293=D1384,$A$2:$A$911*1.000001),4),"")</f>
        <v/>
      </c>
      <c r="K1384" s="31" t="str">
        <f aca="false">IF(A1384&lt;&gt;"", IF(COUNT(G1384:J1384)=4, SUM(G1384:J1384), "No"), "")</f>
        <v>No</v>
      </c>
      <c r="L1384" s="31" t="str">
        <f aca="false">IF(A1384&lt;&gt;"", IF(COUNT(G1384:I1384)=3, SUM(G1384:I1384), "No"), "")</f>
        <v>No</v>
      </c>
      <c r="M1384" s="31" t="str">
        <f aca="false">IF(A1384&lt;&gt;"", IF(COUNT(G1384:H1384)=2, SUM(G1384:H1384), "No"), "")</f>
        <v>No</v>
      </c>
      <c r="N1384" s="31" t="str">
        <f aca="false">Table1[[#This Row],[Club]]&amp;":"&amp;Table1[[#Headers],[Male]]</f>
        <v>:Male</v>
      </c>
    </row>
    <row r="1385" customFormat="false" ht="15" hidden="false" customHeight="false" outlineLevel="0" collapsed="false">
      <c r="A1385" s="22" t="n">
        <v>1384</v>
      </c>
      <c r="B1385" s="22" t="str">
        <f aca="false">IFERROR(VLOOKUP($A$1&amp;":"&amp;A1385,'Finish order'!C:K,6,FALSE()),"")</f>
        <v/>
      </c>
      <c r="C1385" s="22" t="str">
        <f aca="false">IFERROR(VLOOKUP(A$1&amp;":"&amp;A1385,'Finish order'!$C:$K,9,FALSE()),"")</f>
        <v/>
      </c>
      <c r="D1385" s="22" t="str">
        <f aca="false">IFERROR(VLOOKUP(A$1&amp;":"&amp;A1385,'Finish order'!$C:$K,7,FALSE()),"")</f>
        <v/>
      </c>
      <c r="E1385" s="30" t="str">
        <f aca="false">IFERROR(VLOOKUP($A$1&amp;":"&amp;A1385,'Finish order'!C:K,5,FALSE()),"")</f>
        <v/>
      </c>
      <c r="F1385" s="22" t="str">
        <f aca="false">IFERROR(VLOOKUP($A$1&amp;":"&amp;A1385,'Finish order'!C:K,4,FALSE()),"")</f>
        <v/>
      </c>
      <c r="G1385" s="22" t="str">
        <f aca="false" t="array" ref="G1385:G1385">IFERROR(SMALL(IF($D$2:$D2294=D1385,$A$2:$A$911*1.001),1),"")</f>
        <v/>
      </c>
      <c r="H1385" s="22" t="str">
        <f aca="false" t="array" ref="H1385:H1385">IFERROR(SMALL(IF($D$2:$D2294=D1385,$A$2:$A$911*1.0001),2),"")</f>
        <v/>
      </c>
      <c r="I1385" s="22" t="str">
        <f aca="false" t="array" ref="I1385:I1385">IFERROR(SMALL(IF($D$2:$D2294=D1385,$A$2:$A$911*1.00001),3),"")</f>
        <v/>
      </c>
      <c r="J1385" s="22" t="str">
        <f aca="false" t="array" ref="J1385:J1385">IFERROR(SMALL(IF($D$2:$D2294=D1385,$A$2:$A$911*1.000001),4),"")</f>
        <v/>
      </c>
      <c r="K1385" s="31" t="str">
        <f aca="false">IF(A1385&lt;&gt;"", IF(COUNT(G1385:J1385)=4, SUM(G1385:J1385), "No"), "")</f>
        <v>No</v>
      </c>
      <c r="L1385" s="31" t="str">
        <f aca="false">IF(A1385&lt;&gt;"", IF(COUNT(G1385:I1385)=3, SUM(G1385:I1385), "No"), "")</f>
        <v>No</v>
      </c>
      <c r="M1385" s="31" t="str">
        <f aca="false">IF(A1385&lt;&gt;"", IF(COUNT(G1385:H1385)=2, SUM(G1385:H1385), "No"), "")</f>
        <v>No</v>
      </c>
      <c r="N1385" s="31" t="str">
        <f aca="false">Table1[[#This Row],[Club]]&amp;":"&amp;Table1[[#Headers],[Male]]</f>
        <v>:Male</v>
      </c>
    </row>
    <row r="1386" customFormat="false" ht="15" hidden="false" customHeight="false" outlineLevel="0" collapsed="false">
      <c r="A1386" s="22" t="n">
        <v>1385</v>
      </c>
      <c r="B1386" s="22" t="str">
        <f aca="false">IFERROR(VLOOKUP($A$1&amp;":"&amp;A1386,'Finish order'!C:K,6,FALSE()),"")</f>
        <v/>
      </c>
      <c r="C1386" s="22" t="str">
        <f aca="false">IFERROR(VLOOKUP(A$1&amp;":"&amp;A1386,'Finish order'!$C:$K,9,FALSE()),"")</f>
        <v/>
      </c>
      <c r="D1386" s="22" t="str">
        <f aca="false">IFERROR(VLOOKUP(A$1&amp;":"&amp;A1386,'Finish order'!$C:$K,7,FALSE()),"")</f>
        <v/>
      </c>
      <c r="E1386" s="30" t="str">
        <f aca="false">IFERROR(VLOOKUP($A$1&amp;":"&amp;A1386,'Finish order'!C:K,5,FALSE()),"")</f>
        <v/>
      </c>
      <c r="F1386" s="22" t="str">
        <f aca="false">IFERROR(VLOOKUP($A$1&amp;":"&amp;A1386,'Finish order'!C:K,4,FALSE()),"")</f>
        <v/>
      </c>
      <c r="G1386" s="22" t="str">
        <f aca="false" t="array" ref="G1386:G1386">IFERROR(SMALL(IF($D$2:$D2295=D1386,$A$2:$A$911*1.001),1),"")</f>
        <v/>
      </c>
      <c r="H1386" s="22" t="str">
        <f aca="false" t="array" ref="H1386:H1386">IFERROR(SMALL(IF($D$2:$D2295=D1386,$A$2:$A$911*1.0001),2),"")</f>
        <v/>
      </c>
      <c r="I1386" s="22" t="str">
        <f aca="false" t="array" ref="I1386:I1386">IFERROR(SMALL(IF($D$2:$D2295=D1386,$A$2:$A$911*1.00001),3),"")</f>
        <v/>
      </c>
      <c r="J1386" s="22" t="str">
        <f aca="false" t="array" ref="J1386:J1386">IFERROR(SMALL(IF($D$2:$D2295=D1386,$A$2:$A$911*1.000001),4),"")</f>
        <v/>
      </c>
      <c r="K1386" s="31" t="str">
        <f aca="false">IF(A1386&lt;&gt;"", IF(COUNT(G1386:J1386)=4, SUM(G1386:J1386), "No"), "")</f>
        <v>No</v>
      </c>
      <c r="L1386" s="31" t="str">
        <f aca="false">IF(A1386&lt;&gt;"", IF(COUNT(G1386:I1386)=3, SUM(G1386:I1386), "No"), "")</f>
        <v>No</v>
      </c>
      <c r="M1386" s="31" t="str">
        <f aca="false">IF(A1386&lt;&gt;"", IF(COUNT(G1386:H1386)=2, SUM(G1386:H1386), "No"), "")</f>
        <v>No</v>
      </c>
      <c r="N1386" s="31" t="str">
        <f aca="false">Table1[[#This Row],[Club]]&amp;":"&amp;Table1[[#Headers],[Male]]</f>
        <v>:Male</v>
      </c>
    </row>
    <row r="1387" customFormat="false" ht="15" hidden="false" customHeight="false" outlineLevel="0" collapsed="false">
      <c r="A1387" s="22" t="n">
        <v>1386</v>
      </c>
      <c r="B1387" s="22" t="str">
        <f aca="false">IFERROR(VLOOKUP($A$1&amp;":"&amp;A1387,'Finish order'!C:K,6,FALSE()),"")</f>
        <v/>
      </c>
      <c r="C1387" s="22" t="str">
        <f aca="false">IFERROR(VLOOKUP(A$1&amp;":"&amp;A1387,'Finish order'!$C:$K,9,FALSE()),"")</f>
        <v/>
      </c>
      <c r="D1387" s="22" t="str">
        <f aca="false">IFERROR(VLOOKUP(A$1&amp;":"&amp;A1387,'Finish order'!$C:$K,7,FALSE()),"")</f>
        <v/>
      </c>
      <c r="E1387" s="30" t="str">
        <f aca="false">IFERROR(VLOOKUP($A$1&amp;":"&amp;A1387,'Finish order'!C:K,5,FALSE()),"")</f>
        <v/>
      </c>
      <c r="F1387" s="22" t="str">
        <f aca="false">IFERROR(VLOOKUP($A$1&amp;":"&amp;A1387,'Finish order'!C:K,4,FALSE()),"")</f>
        <v/>
      </c>
      <c r="G1387" s="22" t="str">
        <f aca="false" t="array" ref="G1387:G1387">IFERROR(SMALL(IF($D$2:$D2296=D1387,$A$2:$A$911*1.001),1),"")</f>
        <v/>
      </c>
      <c r="H1387" s="22" t="str">
        <f aca="false" t="array" ref="H1387:H1387">IFERROR(SMALL(IF($D$2:$D2296=D1387,$A$2:$A$911*1.0001),2),"")</f>
        <v/>
      </c>
      <c r="I1387" s="22" t="str">
        <f aca="false" t="array" ref="I1387:I1387">IFERROR(SMALL(IF($D$2:$D2296=D1387,$A$2:$A$911*1.00001),3),"")</f>
        <v/>
      </c>
      <c r="J1387" s="22" t="str">
        <f aca="false" t="array" ref="J1387:J1387">IFERROR(SMALL(IF($D$2:$D2296=D1387,$A$2:$A$911*1.000001),4),"")</f>
        <v/>
      </c>
      <c r="K1387" s="31" t="str">
        <f aca="false">IF(A1387&lt;&gt;"", IF(COUNT(G1387:J1387)=4, SUM(G1387:J1387), "No"), "")</f>
        <v>No</v>
      </c>
      <c r="L1387" s="31" t="str">
        <f aca="false">IF(A1387&lt;&gt;"", IF(COUNT(G1387:I1387)=3, SUM(G1387:I1387), "No"), "")</f>
        <v>No</v>
      </c>
      <c r="M1387" s="31" t="str">
        <f aca="false">IF(A1387&lt;&gt;"", IF(COUNT(G1387:H1387)=2, SUM(G1387:H1387), "No"), "")</f>
        <v>No</v>
      </c>
      <c r="N1387" s="31" t="str">
        <f aca="false">Table1[[#This Row],[Club]]&amp;":"&amp;Table1[[#Headers],[Male]]</f>
        <v>:Male</v>
      </c>
    </row>
    <row r="1388" customFormat="false" ht="15" hidden="false" customHeight="false" outlineLevel="0" collapsed="false">
      <c r="A1388" s="22" t="n">
        <v>1387</v>
      </c>
      <c r="B1388" s="22" t="str">
        <f aca="false">IFERROR(VLOOKUP($A$1&amp;":"&amp;A1388,'Finish order'!C:K,6,FALSE()),"")</f>
        <v/>
      </c>
      <c r="C1388" s="22" t="str">
        <f aca="false">IFERROR(VLOOKUP(A$1&amp;":"&amp;A1388,'Finish order'!$C:$K,9,FALSE()),"")</f>
        <v/>
      </c>
      <c r="D1388" s="22" t="str">
        <f aca="false">IFERROR(VLOOKUP(A$1&amp;":"&amp;A1388,'Finish order'!$C:$K,7,FALSE()),"")</f>
        <v/>
      </c>
      <c r="E1388" s="30" t="str">
        <f aca="false">IFERROR(VLOOKUP($A$1&amp;":"&amp;A1388,'Finish order'!C:K,5,FALSE()),"")</f>
        <v/>
      </c>
      <c r="F1388" s="22" t="str">
        <f aca="false">IFERROR(VLOOKUP($A$1&amp;":"&amp;A1388,'Finish order'!C:K,4,FALSE()),"")</f>
        <v/>
      </c>
      <c r="G1388" s="22" t="str">
        <f aca="false" t="array" ref="G1388:G1388">IFERROR(SMALL(IF($D$2:$D2297=D1388,$A$2:$A$911*1.001),1),"")</f>
        <v/>
      </c>
      <c r="H1388" s="22" t="str">
        <f aca="false" t="array" ref="H1388:H1388">IFERROR(SMALL(IF($D$2:$D2297=D1388,$A$2:$A$911*1.0001),2),"")</f>
        <v/>
      </c>
      <c r="I1388" s="22" t="str">
        <f aca="false" t="array" ref="I1388:I1388">IFERROR(SMALL(IF($D$2:$D2297=D1388,$A$2:$A$911*1.00001),3),"")</f>
        <v/>
      </c>
      <c r="J1388" s="22" t="str">
        <f aca="false" t="array" ref="J1388:J1388">IFERROR(SMALL(IF($D$2:$D2297=D1388,$A$2:$A$911*1.000001),4),"")</f>
        <v/>
      </c>
      <c r="K1388" s="31" t="str">
        <f aca="false">IF(A1388&lt;&gt;"", IF(COUNT(G1388:J1388)=4, SUM(G1388:J1388), "No"), "")</f>
        <v>No</v>
      </c>
      <c r="L1388" s="31" t="str">
        <f aca="false">IF(A1388&lt;&gt;"", IF(COUNT(G1388:I1388)=3, SUM(G1388:I1388), "No"), "")</f>
        <v>No</v>
      </c>
      <c r="M1388" s="31" t="str">
        <f aca="false">IF(A1388&lt;&gt;"", IF(COUNT(G1388:H1388)=2, SUM(G1388:H1388), "No"), "")</f>
        <v>No</v>
      </c>
      <c r="N1388" s="31" t="str">
        <f aca="false">Table1[[#This Row],[Club]]&amp;":"&amp;Table1[[#Headers],[Male]]</f>
        <v>:Male</v>
      </c>
    </row>
    <row r="1389" customFormat="false" ht="15" hidden="false" customHeight="false" outlineLevel="0" collapsed="false">
      <c r="A1389" s="22" t="n">
        <v>1388</v>
      </c>
      <c r="B1389" s="22" t="str">
        <f aca="false">IFERROR(VLOOKUP($A$1&amp;":"&amp;A1389,'Finish order'!C:K,6,FALSE()),"")</f>
        <v/>
      </c>
      <c r="C1389" s="22" t="str">
        <f aca="false">IFERROR(VLOOKUP(A$1&amp;":"&amp;A1389,'Finish order'!$C:$K,9,FALSE()),"")</f>
        <v/>
      </c>
      <c r="D1389" s="22" t="str">
        <f aca="false">IFERROR(VLOOKUP(A$1&amp;":"&amp;A1389,'Finish order'!$C:$K,7,FALSE()),"")</f>
        <v/>
      </c>
      <c r="E1389" s="30" t="str">
        <f aca="false">IFERROR(VLOOKUP($A$1&amp;":"&amp;A1389,'Finish order'!C:K,5,FALSE()),"")</f>
        <v/>
      </c>
      <c r="F1389" s="22" t="str">
        <f aca="false">IFERROR(VLOOKUP($A$1&amp;":"&amp;A1389,'Finish order'!C:K,4,FALSE()),"")</f>
        <v/>
      </c>
      <c r="G1389" s="22" t="str">
        <f aca="false" t="array" ref="G1389:G1389">IFERROR(SMALL(IF($D$2:$D2298=D1389,$A$2:$A$911*1.001),1),"")</f>
        <v/>
      </c>
      <c r="H1389" s="22" t="str">
        <f aca="false" t="array" ref="H1389:H1389">IFERROR(SMALL(IF($D$2:$D2298=D1389,$A$2:$A$911*1.0001),2),"")</f>
        <v/>
      </c>
      <c r="I1389" s="22" t="str">
        <f aca="false" t="array" ref="I1389:I1389">IFERROR(SMALL(IF($D$2:$D2298=D1389,$A$2:$A$911*1.00001),3),"")</f>
        <v/>
      </c>
      <c r="J1389" s="22" t="str">
        <f aca="false" t="array" ref="J1389:J1389">IFERROR(SMALL(IF($D$2:$D2298=D1389,$A$2:$A$911*1.000001),4),"")</f>
        <v/>
      </c>
      <c r="K1389" s="31" t="str">
        <f aca="false">IF(A1389&lt;&gt;"", IF(COUNT(G1389:J1389)=4, SUM(G1389:J1389), "No"), "")</f>
        <v>No</v>
      </c>
      <c r="L1389" s="31" t="str">
        <f aca="false">IF(A1389&lt;&gt;"", IF(COUNT(G1389:I1389)=3, SUM(G1389:I1389), "No"), "")</f>
        <v>No</v>
      </c>
      <c r="M1389" s="31" t="str">
        <f aca="false">IF(A1389&lt;&gt;"", IF(COUNT(G1389:H1389)=2, SUM(G1389:H1389), "No"), "")</f>
        <v>No</v>
      </c>
      <c r="N1389" s="31" t="str">
        <f aca="false">Table1[[#This Row],[Club]]&amp;":"&amp;Table1[[#Headers],[Male]]</f>
        <v>:Male</v>
      </c>
    </row>
    <row r="1390" customFormat="false" ht="15" hidden="false" customHeight="false" outlineLevel="0" collapsed="false">
      <c r="A1390" s="22" t="n">
        <v>1389</v>
      </c>
      <c r="B1390" s="22" t="str">
        <f aca="false">IFERROR(VLOOKUP($A$1&amp;":"&amp;A1390,'Finish order'!C:K,6,FALSE()),"")</f>
        <v/>
      </c>
      <c r="C1390" s="22" t="str">
        <f aca="false">IFERROR(VLOOKUP(A$1&amp;":"&amp;A1390,'Finish order'!$C:$K,9,FALSE()),"")</f>
        <v/>
      </c>
      <c r="D1390" s="22" t="str">
        <f aca="false">IFERROR(VLOOKUP(A$1&amp;":"&amp;A1390,'Finish order'!$C:$K,7,FALSE()),"")</f>
        <v/>
      </c>
      <c r="E1390" s="30" t="str">
        <f aca="false">IFERROR(VLOOKUP($A$1&amp;":"&amp;A1390,'Finish order'!C:K,5,FALSE()),"")</f>
        <v/>
      </c>
      <c r="F1390" s="22" t="str">
        <f aca="false">IFERROR(VLOOKUP($A$1&amp;":"&amp;A1390,'Finish order'!C:K,4,FALSE()),"")</f>
        <v/>
      </c>
      <c r="G1390" s="22" t="str">
        <f aca="false" t="array" ref="G1390:G1390">IFERROR(SMALL(IF($D$2:$D2299=D1390,$A$2:$A$911*1.001),1),"")</f>
        <v/>
      </c>
      <c r="H1390" s="22" t="str">
        <f aca="false" t="array" ref="H1390:H1390">IFERROR(SMALL(IF($D$2:$D2299=D1390,$A$2:$A$911*1.0001),2),"")</f>
        <v/>
      </c>
      <c r="I1390" s="22" t="str">
        <f aca="false" t="array" ref="I1390:I1390">IFERROR(SMALL(IF($D$2:$D2299=D1390,$A$2:$A$911*1.00001),3),"")</f>
        <v/>
      </c>
      <c r="J1390" s="22" t="str">
        <f aca="false" t="array" ref="J1390:J1390">IFERROR(SMALL(IF($D$2:$D2299=D1390,$A$2:$A$911*1.000001),4),"")</f>
        <v/>
      </c>
      <c r="K1390" s="31" t="str">
        <f aca="false">IF(A1390&lt;&gt;"", IF(COUNT(G1390:J1390)=4, SUM(G1390:J1390), "No"), "")</f>
        <v>No</v>
      </c>
      <c r="L1390" s="31" t="str">
        <f aca="false">IF(A1390&lt;&gt;"", IF(COUNT(G1390:I1390)=3, SUM(G1390:I1390), "No"), "")</f>
        <v>No</v>
      </c>
      <c r="M1390" s="31" t="str">
        <f aca="false">IF(A1390&lt;&gt;"", IF(COUNT(G1390:H1390)=2, SUM(G1390:H1390), "No"), "")</f>
        <v>No</v>
      </c>
      <c r="N1390" s="31" t="str">
        <f aca="false">Table1[[#This Row],[Club]]&amp;":"&amp;Table1[[#Headers],[Male]]</f>
        <v>:Male</v>
      </c>
    </row>
    <row r="1391" customFormat="false" ht="15" hidden="false" customHeight="false" outlineLevel="0" collapsed="false">
      <c r="A1391" s="22" t="n">
        <v>1390</v>
      </c>
      <c r="B1391" s="22" t="str">
        <f aca="false">IFERROR(VLOOKUP($A$1&amp;":"&amp;A1391,'Finish order'!C:K,6,FALSE()),"")</f>
        <v/>
      </c>
      <c r="C1391" s="22" t="str">
        <f aca="false">IFERROR(VLOOKUP(A$1&amp;":"&amp;A1391,'Finish order'!$C:$K,9,FALSE()),"")</f>
        <v/>
      </c>
      <c r="D1391" s="22" t="str">
        <f aca="false">IFERROR(VLOOKUP(A$1&amp;":"&amp;A1391,'Finish order'!$C:$K,7,FALSE()),"")</f>
        <v/>
      </c>
      <c r="E1391" s="30" t="str">
        <f aca="false">IFERROR(VLOOKUP($A$1&amp;":"&amp;A1391,'Finish order'!C:K,5,FALSE()),"")</f>
        <v/>
      </c>
      <c r="F1391" s="22" t="str">
        <f aca="false">IFERROR(VLOOKUP($A$1&amp;":"&amp;A1391,'Finish order'!C:K,4,FALSE()),"")</f>
        <v/>
      </c>
      <c r="G1391" s="22" t="str">
        <f aca="false" t="array" ref="G1391:G1391">IFERROR(SMALL(IF($D$2:$D2300=D1391,$A$2:$A$911*1.001),1),"")</f>
        <v/>
      </c>
      <c r="H1391" s="22" t="str">
        <f aca="false" t="array" ref="H1391:H1391">IFERROR(SMALL(IF($D$2:$D2300=D1391,$A$2:$A$911*1.0001),2),"")</f>
        <v/>
      </c>
      <c r="I1391" s="22" t="str">
        <f aca="false" t="array" ref="I1391:I1391">IFERROR(SMALL(IF($D$2:$D2300=D1391,$A$2:$A$911*1.00001),3),"")</f>
        <v/>
      </c>
      <c r="J1391" s="22" t="str">
        <f aca="false" t="array" ref="J1391:J1391">IFERROR(SMALL(IF($D$2:$D2300=D1391,$A$2:$A$911*1.000001),4),"")</f>
        <v/>
      </c>
      <c r="K1391" s="31" t="str">
        <f aca="false">IF(A1391&lt;&gt;"", IF(COUNT(G1391:J1391)=4, SUM(G1391:J1391), "No"), "")</f>
        <v>No</v>
      </c>
      <c r="L1391" s="31" t="str">
        <f aca="false">IF(A1391&lt;&gt;"", IF(COUNT(G1391:I1391)=3, SUM(G1391:I1391), "No"), "")</f>
        <v>No</v>
      </c>
      <c r="M1391" s="31" t="str">
        <f aca="false">IF(A1391&lt;&gt;"", IF(COUNT(G1391:H1391)=2, SUM(G1391:H1391), "No"), "")</f>
        <v>No</v>
      </c>
      <c r="N1391" s="31" t="str">
        <f aca="false">Table1[[#This Row],[Club]]&amp;":"&amp;Table1[[#Headers],[Male]]</f>
        <v>:Male</v>
      </c>
    </row>
    <row r="1392" customFormat="false" ht="15" hidden="false" customHeight="false" outlineLevel="0" collapsed="false">
      <c r="A1392" s="22" t="n">
        <v>1391</v>
      </c>
      <c r="B1392" s="22" t="str">
        <f aca="false">IFERROR(VLOOKUP($A$1&amp;":"&amp;A1392,'Finish order'!C:K,6,FALSE()),"")</f>
        <v/>
      </c>
      <c r="C1392" s="22" t="str">
        <f aca="false">IFERROR(VLOOKUP(A$1&amp;":"&amp;A1392,'Finish order'!$C:$K,9,FALSE()),"")</f>
        <v/>
      </c>
      <c r="D1392" s="22" t="str">
        <f aca="false">IFERROR(VLOOKUP(A$1&amp;":"&amp;A1392,'Finish order'!$C:$K,7,FALSE()),"")</f>
        <v/>
      </c>
      <c r="E1392" s="30" t="str">
        <f aca="false">IFERROR(VLOOKUP($A$1&amp;":"&amp;A1392,'Finish order'!C:K,5,FALSE()),"")</f>
        <v/>
      </c>
      <c r="F1392" s="22" t="str">
        <f aca="false">IFERROR(VLOOKUP($A$1&amp;":"&amp;A1392,'Finish order'!C:K,4,FALSE()),"")</f>
        <v/>
      </c>
      <c r="G1392" s="22" t="str">
        <f aca="false" t="array" ref="G1392:G1392">IFERROR(SMALL(IF($D$2:$D2301=D1392,$A$2:$A$911*1.001),1),"")</f>
        <v/>
      </c>
      <c r="H1392" s="22" t="str">
        <f aca="false" t="array" ref="H1392:H1392">IFERROR(SMALL(IF($D$2:$D2301=D1392,$A$2:$A$911*1.0001),2),"")</f>
        <v/>
      </c>
      <c r="I1392" s="22" t="str">
        <f aca="false" t="array" ref="I1392:I1392">IFERROR(SMALL(IF($D$2:$D2301=D1392,$A$2:$A$911*1.00001),3),"")</f>
        <v/>
      </c>
      <c r="J1392" s="22" t="str">
        <f aca="false" t="array" ref="J1392:J1392">IFERROR(SMALL(IF($D$2:$D2301=D1392,$A$2:$A$911*1.000001),4),"")</f>
        <v/>
      </c>
      <c r="K1392" s="31" t="str">
        <f aca="false">IF(A1392&lt;&gt;"", IF(COUNT(G1392:J1392)=4, SUM(G1392:J1392), "No"), "")</f>
        <v>No</v>
      </c>
      <c r="L1392" s="31" t="str">
        <f aca="false">IF(A1392&lt;&gt;"", IF(COUNT(G1392:I1392)=3, SUM(G1392:I1392), "No"), "")</f>
        <v>No</v>
      </c>
      <c r="M1392" s="31" t="str">
        <f aca="false">IF(A1392&lt;&gt;"", IF(COUNT(G1392:H1392)=2, SUM(G1392:H1392), "No"), "")</f>
        <v>No</v>
      </c>
      <c r="N1392" s="31" t="str">
        <f aca="false">Table1[[#This Row],[Club]]&amp;":"&amp;Table1[[#Headers],[Male]]</f>
        <v>:Male</v>
      </c>
    </row>
    <row r="1393" customFormat="false" ht="15" hidden="false" customHeight="false" outlineLevel="0" collapsed="false">
      <c r="A1393" s="22" t="n">
        <v>1392</v>
      </c>
      <c r="B1393" s="22" t="str">
        <f aca="false">IFERROR(VLOOKUP($A$1&amp;":"&amp;A1393,'Finish order'!C:K,6,FALSE()),"")</f>
        <v/>
      </c>
      <c r="C1393" s="22" t="str">
        <f aca="false">IFERROR(VLOOKUP(A$1&amp;":"&amp;A1393,'Finish order'!$C:$K,9,FALSE()),"")</f>
        <v/>
      </c>
      <c r="D1393" s="22" t="str">
        <f aca="false">IFERROR(VLOOKUP(A$1&amp;":"&amp;A1393,'Finish order'!$C:$K,7,FALSE()),"")</f>
        <v/>
      </c>
      <c r="E1393" s="30" t="str">
        <f aca="false">IFERROR(VLOOKUP($A$1&amp;":"&amp;A1393,'Finish order'!C:K,5,FALSE()),"")</f>
        <v/>
      </c>
      <c r="F1393" s="22" t="str">
        <f aca="false">IFERROR(VLOOKUP($A$1&amp;":"&amp;A1393,'Finish order'!C:K,4,FALSE()),"")</f>
        <v/>
      </c>
      <c r="G1393" s="22" t="str">
        <f aca="false" t="array" ref="G1393:G1393">IFERROR(SMALL(IF($D$2:$D2302=D1393,$A$2:$A$911*1.001),1),"")</f>
        <v/>
      </c>
      <c r="H1393" s="22" t="str">
        <f aca="false" t="array" ref="H1393:H1393">IFERROR(SMALL(IF($D$2:$D2302=D1393,$A$2:$A$911*1.0001),2),"")</f>
        <v/>
      </c>
      <c r="I1393" s="22" t="str">
        <f aca="false" t="array" ref="I1393:I1393">IFERROR(SMALL(IF($D$2:$D2302=D1393,$A$2:$A$911*1.00001),3),"")</f>
        <v/>
      </c>
      <c r="J1393" s="22" t="str">
        <f aca="false" t="array" ref="J1393:J1393">IFERROR(SMALL(IF($D$2:$D2302=D1393,$A$2:$A$911*1.000001),4),"")</f>
        <v/>
      </c>
      <c r="K1393" s="31" t="str">
        <f aca="false">IF(A1393&lt;&gt;"", IF(COUNT(G1393:J1393)=4, SUM(G1393:J1393), "No"), "")</f>
        <v>No</v>
      </c>
      <c r="L1393" s="31" t="str">
        <f aca="false">IF(A1393&lt;&gt;"", IF(COUNT(G1393:I1393)=3, SUM(G1393:I1393), "No"), "")</f>
        <v>No</v>
      </c>
      <c r="M1393" s="31" t="str">
        <f aca="false">IF(A1393&lt;&gt;"", IF(COUNT(G1393:H1393)=2, SUM(G1393:H1393), "No"), "")</f>
        <v>No</v>
      </c>
      <c r="N1393" s="31" t="str">
        <f aca="false">Table1[[#This Row],[Club]]&amp;":"&amp;Table1[[#Headers],[Male]]</f>
        <v>:Male</v>
      </c>
    </row>
    <row r="1394" customFormat="false" ht="15" hidden="false" customHeight="false" outlineLevel="0" collapsed="false">
      <c r="A1394" s="22" t="n">
        <v>1393</v>
      </c>
      <c r="B1394" s="22" t="str">
        <f aca="false">IFERROR(VLOOKUP($A$1&amp;":"&amp;A1394,'Finish order'!C:K,6,FALSE()),"")</f>
        <v/>
      </c>
      <c r="C1394" s="22" t="str">
        <f aca="false">IFERROR(VLOOKUP(A$1&amp;":"&amp;A1394,'Finish order'!$C:$K,9,FALSE()),"")</f>
        <v/>
      </c>
      <c r="D1394" s="22" t="str">
        <f aca="false">IFERROR(VLOOKUP(A$1&amp;":"&amp;A1394,'Finish order'!$C:$K,7,FALSE()),"")</f>
        <v/>
      </c>
      <c r="E1394" s="30" t="str">
        <f aca="false">IFERROR(VLOOKUP($A$1&amp;":"&amp;A1394,'Finish order'!C:K,5,FALSE()),"")</f>
        <v/>
      </c>
      <c r="F1394" s="22" t="str">
        <f aca="false">IFERROR(VLOOKUP($A$1&amp;":"&amp;A1394,'Finish order'!C:K,4,FALSE()),"")</f>
        <v/>
      </c>
      <c r="G1394" s="22" t="str">
        <f aca="false" t="array" ref="G1394:G1394">IFERROR(SMALL(IF($D$2:$D2303=D1394,$A$2:$A$911*1.001),1),"")</f>
        <v/>
      </c>
      <c r="H1394" s="22" t="str">
        <f aca="false" t="array" ref="H1394:H1394">IFERROR(SMALL(IF($D$2:$D2303=D1394,$A$2:$A$911*1.0001),2),"")</f>
        <v/>
      </c>
      <c r="I1394" s="22" t="str">
        <f aca="false" t="array" ref="I1394:I1394">IFERROR(SMALL(IF($D$2:$D2303=D1394,$A$2:$A$911*1.00001),3),"")</f>
        <v/>
      </c>
      <c r="J1394" s="22" t="str">
        <f aca="false" t="array" ref="J1394:J1394">IFERROR(SMALL(IF($D$2:$D2303=D1394,$A$2:$A$911*1.000001),4),"")</f>
        <v/>
      </c>
      <c r="K1394" s="31" t="str">
        <f aca="false">IF(A1394&lt;&gt;"", IF(COUNT(G1394:J1394)=4, SUM(G1394:J1394), "No"), "")</f>
        <v>No</v>
      </c>
      <c r="L1394" s="31" t="str">
        <f aca="false">IF(A1394&lt;&gt;"", IF(COUNT(G1394:I1394)=3, SUM(G1394:I1394), "No"), "")</f>
        <v>No</v>
      </c>
      <c r="M1394" s="31" t="str">
        <f aca="false">IF(A1394&lt;&gt;"", IF(COUNT(G1394:H1394)=2, SUM(G1394:H1394), "No"), "")</f>
        <v>No</v>
      </c>
      <c r="N1394" s="31" t="str">
        <f aca="false">Table1[[#This Row],[Club]]&amp;":"&amp;Table1[[#Headers],[Male]]</f>
        <v>:Male</v>
      </c>
    </row>
    <row r="1395" customFormat="false" ht="15" hidden="false" customHeight="false" outlineLevel="0" collapsed="false">
      <c r="A1395" s="22" t="n">
        <v>1394</v>
      </c>
      <c r="B1395" s="22" t="str">
        <f aca="false">IFERROR(VLOOKUP($A$1&amp;":"&amp;A1395,'Finish order'!C:K,6,FALSE()),"")</f>
        <v/>
      </c>
      <c r="C1395" s="22" t="str">
        <f aca="false">IFERROR(VLOOKUP(A$1&amp;":"&amp;A1395,'Finish order'!$C:$K,9,FALSE()),"")</f>
        <v/>
      </c>
      <c r="D1395" s="22" t="str">
        <f aca="false">IFERROR(VLOOKUP(A$1&amp;":"&amp;A1395,'Finish order'!$C:$K,7,FALSE()),"")</f>
        <v/>
      </c>
      <c r="E1395" s="30" t="str">
        <f aca="false">IFERROR(VLOOKUP($A$1&amp;":"&amp;A1395,'Finish order'!C:K,5,FALSE()),"")</f>
        <v/>
      </c>
      <c r="F1395" s="22" t="str">
        <f aca="false">IFERROR(VLOOKUP($A$1&amp;":"&amp;A1395,'Finish order'!C:K,4,FALSE()),"")</f>
        <v/>
      </c>
      <c r="G1395" s="22" t="str">
        <f aca="false" t="array" ref="G1395:G1395">IFERROR(SMALL(IF($D$2:$D2304=D1395,$A$2:$A$911*1.001),1),"")</f>
        <v/>
      </c>
      <c r="H1395" s="22" t="str">
        <f aca="false" t="array" ref="H1395:H1395">IFERROR(SMALL(IF($D$2:$D2304=D1395,$A$2:$A$911*1.0001),2),"")</f>
        <v/>
      </c>
      <c r="I1395" s="22" t="str">
        <f aca="false" t="array" ref="I1395:I1395">IFERROR(SMALL(IF($D$2:$D2304=D1395,$A$2:$A$911*1.00001),3),"")</f>
        <v/>
      </c>
      <c r="J1395" s="22" t="str">
        <f aca="false" t="array" ref="J1395:J1395">IFERROR(SMALL(IF($D$2:$D2304=D1395,$A$2:$A$911*1.000001),4),"")</f>
        <v/>
      </c>
      <c r="K1395" s="31" t="str">
        <f aca="false">IF(A1395&lt;&gt;"", IF(COUNT(G1395:J1395)=4, SUM(G1395:J1395), "No"), "")</f>
        <v>No</v>
      </c>
      <c r="L1395" s="31" t="str">
        <f aca="false">IF(A1395&lt;&gt;"", IF(COUNT(G1395:I1395)=3, SUM(G1395:I1395), "No"), "")</f>
        <v>No</v>
      </c>
      <c r="M1395" s="31" t="str">
        <f aca="false">IF(A1395&lt;&gt;"", IF(COUNT(G1395:H1395)=2, SUM(G1395:H1395), "No"), "")</f>
        <v>No</v>
      </c>
      <c r="N1395" s="31" t="str">
        <f aca="false">Table1[[#This Row],[Club]]&amp;":"&amp;Table1[[#Headers],[Male]]</f>
        <v>:Male</v>
      </c>
    </row>
    <row r="1396" customFormat="false" ht="15" hidden="false" customHeight="false" outlineLevel="0" collapsed="false">
      <c r="A1396" s="22" t="n">
        <v>1395</v>
      </c>
      <c r="B1396" s="22" t="str">
        <f aca="false">IFERROR(VLOOKUP($A$1&amp;":"&amp;A1396,'Finish order'!C:K,6,FALSE()),"")</f>
        <v/>
      </c>
      <c r="C1396" s="22" t="str">
        <f aca="false">IFERROR(VLOOKUP(A$1&amp;":"&amp;A1396,'Finish order'!$C:$K,9,FALSE()),"")</f>
        <v/>
      </c>
      <c r="D1396" s="22" t="str">
        <f aca="false">IFERROR(VLOOKUP(A$1&amp;":"&amp;A1396,'Finish order'!$C:$K,7,FALSE()),"")</f>
        <v/>
      </c>
      <c r="E1396" s="30" t="str">
        <f aca="false">IFERROR(VLOOKUP($A$1&amp;":"&amp;A1396,'Finish order'!C:K,5,FALSE()),"")</f>
        <v/>
      </c>
      <c r="F1396" s="22" t="str">
        <f aca="false">IFERROR(VLOOKUP($A$1&amp;":"&amp;A1396,'Finish order'!C:K,4,FALSE()),"")</f>
        <v/>
      </c>
      <c r="G1396" s="22" t="str">
        <f aca="false" t="array" ref="G1396:G1396">IFERROR(SMALL(IF($D$2:$D2305=D1396,$A$2:$A$911*1.001),1),"")</f>
        <v/>
      </c>
      <c r="H1396" s="22" t="str">
        <f aca="false" t="array" ref="H1396:H1396">IFERROR(SMALL(IF($D$2:$D2305=D1396,$A$2:$A$911*1.0001),2),"")</f>
        <v/>
      </c>
      <c r="I1396" s="22" t="str">
        <f aca="false" t="array" ref="I1396:I1396">IFERROR(SMALL(IF($D$2:$D2305=D1396,$A$2:$A$911*1.00001),3),"")</f>
        <v/>
      </c>
      <c r="J1396" s="22" t="str">
        <f aca="false" t="array" ref="J1396:J1396">IFERROR(SMALL(IF($D$2:$D2305=D1396,$A$2:$A$911*1.000001),4),"")</f>
        <v/>
      </c>
      <c r="K1396" s="31" t="str">
        <f aca="false">IF(A1396&lt;&gt;"", IF(COUNT(G1396:J1396)=4, SUM(G1396:J1396), "No"), "")</f>
        <v>No</v>
      </c>
      <c r="L1396" s="31" t="str">
        <f aca="false">IF(A1396&lt;&gt;"", IF(COUNT(G1396:I1396)=3, SUM(G1396:I1396), "No"), "")</f>
        <v>No</v>
      </c>
      <c r="M1396" s="31" t="str">
        <f aca="false">IF(A1396&lt;&gt;"", IF(COUNT(G1396:H1396)=2, SUM(G1396:H1396), "No"), "")</f>
        <v>No</v>
      </c>
      <c r="N1396" s="31" t="str">
        <f aca="false">Table1[[#This Row],[Club]]&amp;":"&amp;Table1[[#Headers],[Male]]</f>
        <v>:Male</v>
      </c>
    </row>
    <row r="1397" customFormat="false" ht="15" hidden="false" customHeight="false" outlineLevel="0" collapsed="false">
      <c r="A1397" s="22" t="n">
        <v>1396</v>
      </c>
      <c r="B1397" s="22" t="str">
        <f aca="false">IFERROR(VLOOKUP($A$1&amp;":"&amp;A1397,'Finish order'!C:K,6,FALSE()),"")</f>
        <v/>
      </c>
      <c r="C1397" s="22" t="str">
        <f aca="false">IFERROR(VLOOKUP(A$1&amp;":"&amp;A1397,'Finish order'!$C:$K,9,FALSE()),"")</f>
        <v/>
      </c>
      <c r="D1397" s="22" t="str">
        <f aca="false">IFERROR(VLOOKUP(A$1&amp;":"&amp;A1397,'Finish order'!$C:$K,7,FALSE()),"")</f>
        <v/>
      </c>
      <c r="E1397" s="30" t="str">
        <f aca="false">IFERROR(VLOOKUP($A$1&amp;":"&amp;A1397,'Finish order'!C:K,5,FALSE()),"")</f>
        <v/>
      </c>
      <c r="F1397" s="22" t="str">
        <f aca="false">IFERROR(VLOOKUP($A$1&amp;":"&amp;A1397,'Finish order'!C:K,4,FALSE()),"")</f>
        <v/>
      </c>
      <c r="G1397" s="22" t="str">
        <f aca="false" t="array" ref="G1397:G1397">IFERROR(SMALL(IF($D$2:$D2306=D1397,$A$2:$A$911*1.001),1),"")</f>
        <v/>
      </c>
      <c r="H1397" s="22" t="str">
        <f aca="false" t="array" ref="H1397:H1397">IFERROR(SMALL(IF($D$2:$D2306=D1397,$A$2:$A$911*1.0001),2),"")</f>
        <v/>
      </c>
      <c r="I1397" s="22" t="str">
        <f aca="false" t="array" ref="I1397:I1397">IFERROR(SMALL(IF($D$2:$D2306=D1397,$A$2:$A$911*1.00001),3),"")</f>
        <v/>
      </c>
      <c r="J1397" s="22" t="str">
        <f aca="false" t="array" ref="J1397:J1397">IFERROR(SMALL(IF($D$2:$D2306=D1397,$A$2:$A$911*1.000001),4),"")</f>
        <v/>
      </c>
      <c r="K1397" s="31" t="str">
        <f aca="false">IF(A1397&lt;&gt;"", IF(COUNT(G1397:J1397)=4, SUM(G1397:J1397), "No"), "")</f>
        <v>No</v>
      </c>
      <c r="L1397" s="31" t="str">
        <f aca="false">IF(A1397&lt;&gt;"", IF(COUNT(G1397:I1397)=3, SUM(G1397:I1397), "No"), "")</f>
        <v>No</v>
      </c>
      <c r="M1397" s="31" t="str">
        <f aca="false">IF(A1397&lt;&gt;"", IF(COUNT(G1397:H1397)=2, SUM(G1397:H1397), "No"), "")</f>
        <v>No</v>
      </c>
      <c r="N1397" s="31" t="str">
        <f aca="false">Table1[[#This Row],[Club]]&amp;":"&amp;Table1[[#Headers],[Male]]</f>
        <v>:Male</v>
      </c>
    </row>
    <row r="1398" customFormat="false" ht="15" hidden="false" customHeight="false" outlineLevel="0" collapsed="false">
      <c r="A1398" s="22" t="n">
        <v>1397</v>
      </c>
      <c r="B1398" s="22" t="str">
        <f aca="false">IFERROR(VLOOKUP($A$1&amp;":"&amp;A1398,'Finish order'!C:K,6,FALSE()),"")</f>
        <v/>
      </c>
      <c r="C1398" s="22" t="str">
        <f aca="false">IFERROR(VLOOKUP(A$1&amp;":"&amp;A1398,'Finish order'!$C:$K,9,FALSE()),"")</f>
        <v/>
      </c>
      <c r="D1398" s="22" t="str">
        <f aca="false">IFERROR(VLOOKUP(A$1&amp;":"&amp;A1398,'Finish order'!$C:$K,7,FALSE()),"")</f>
        <v/>
      </c>
      <c r="E1398" s="30" t="str">
        <f aca="false">IFERROR(VLOOKUP($A$1&amp;":"&amp;A1398,'Finish order'!C:K,5,FALSE()),"")</f>
        <v/>
      </c>
      <c r="F1398" s="22" t="str">
        <f aca="false">IFERROR(VLOOKUP($A$1&amp;":"&amp;A1398,'Finish order'!C:K,4,FALSE()),"")</f>
        <v/>
      </c>
      <c r="G1398" s="22" t="str">
        <f aca="false" t="array" ref="G1398:G1398">IFERROR(SMALL(IF($D$2:$D2307=D1398,$A$2:$A$911*1.001),1),"")</f>
        <v/>
      </c>
      <c r="H1398" s="22" t="str">
        <f aca="false" t="array" ref="H1398:H1398">IFERROR(SMALL(IF($D$2:$D2307=D1398,$A$2:$A$911*1.0001),2),"")</f>
        <v/>
      </c>
      <c r="I1398" s="22" t="str">
        <f aca="false" t="array" ref="I1398:I1398">IFERROR(SMALL(IF($D$2:$D2307=D1398,$A$2:$A$911*1.00001),3),"")</f>
        <v/>
      </c>
      <c r="J1398" s="22" t="str">
        <f aca="false" t="array" ref="J1398:J1398">IFERROR(SMALL(IF($D$2:$D2307=D1398,$A$2:$A$911*1.000001),4),"")</f>
        <v/>
      </c>
      <c r="K1398" s="31" t="str">
        <f aca="false">IF(A1398&lt;&gt;"", IF(COUNT(G1398:J1398)=4, SUM(G1398:J1398), "No"), "")</f>
        <v>No</v>
      </c>
      <c r="L1398" s="31" t="str">
        <f aca="false">IF(A1398&lt;&gt;"", IF(COUNT(G1398:I1398)=3, SUM(G1398:I1398), "No"), "")</f>
        <v>No</v>
      </c>
      <c r="M1398" s="31" t="str">
        <f aca="false">IF(A1398&lt;&gt;"", IF(COUNT(G1398:H1398)=2, SUM(G1398:H1398), "No"), "")</f>
        <v>No</v>
      </c>
      <c r="N1398" s="31" t="str">
        <f aca="false">Table1[[#This Row],[Club]]&amp;":"&amp;Table1[[#Headers],[Male]]</f>
        <v>:Male</v>
      </c>
    </row>
    <row r="1399" customFormat="false" ht="15" hidden="false" customHeight="false" outlineLevel="0" collapsed="false">
      <c r="A1399" s="22" t="n">
        <v>1398</v>
      </c>
      <c r="B1399" s="22" t="str">
        <f aca="false">IFERROR(VLOOKUP($A$1&amp;":"&amp;A1399,'Finish order'!C:K,6,FALSE()),"")</f>
        <v/>
      </c>
      <c r="C1399" s="22" t="str">
        <f aca="false">IFERROR(VLOOKUP(A$1&amp;":"&amp;A1399,'Finish order'!$C:$K,9,FALSE()),"")</f>
        <v/>
      </c>
      <c r="D1399" s="22" t="str">
        <f aca="false">IFERROR(VLOOKUP(A$1&amp;":"&amp;A1399,'Finish order'!$C:$K,7,FALSE()),"")</f>
        <v/>
      </c>
      <c r="E1399" s="30" t="str">
        <f aca="false">IFERROR(VLOOKUP($A$1&amp;":"&amp;A1399,'Finish order'!C:K,5,FALSE()),"")</f>
        <v/>
      </c>
      <c r="F1399" s="22" t="str">
        <f aca="false">IFERROR(VLOOKUP($A$1&amp;":"&amp;A1399,'Finish order'!C:K,4,FALSE()),"")</f>
        <v/>
      </c>
      <c r="G1399" s="22" t="str">
        <f aca="false" t="array" ref="G1399:G1399">IFERROR(SMALL(IF($D$2:$D2308=D1399,$A$2:$A$911*1.001),1),"")</f>
        <v/>
      </c>
      <c r="H1399" s="22" t="str">
        <f aca="false" t="array" ref="H1399:H1399">IFERROR(SMALL(IF($D$2:$D2308=D1399,$A$2:$A$911*1.0001),2),"")</f>
        <v/>
      </c>
      <c r="I1399" s="22" t="str">
        <f aca="false" t="array" ref="I1399:I1399">IFERROR(SMALL(IF($D$2:$D2308=D1399,$A$2:$A$911*1.00001),3),"")</f>
        <v/>
      </c>
      <c r="J1399" s="22" t="str">
        <f aca="false" t="array" ref="J1399:J1399">IFERROR(SMALL(IF($D$2:$D2308=D1399,$A$2:$A$911*1.000001),4),"")</f>
        <v/>
      </c>
      <c r="K1399" s="31" t="str">
        <f aca="false">IF(A1399&lt;&gt;"", IF(COUNT(G1399:J1399)=4, SUM(G1399:J1399), "No"), "")</f>
        <v>No</v>
      </c>
      <c r="L1399" s="31" t="str">
        <f aca="false">IF(A1399&lt;&gt;"", IF(COUNT(G1399:I1399)=3, SUM(G1399:I1399), "No"), "")</f>
        <v>No</v>
      </c>
      <c r="M1399" s="31" t="str">
        <f aca="false">IF(A1399&lt;&gt;"", IF(COUNT(G1399:H1399)=2, SUM(G1399:H1399), "No"), "")</f>
        <v>No</v>
      </c>
      <c r="N1399" s="31" t="str">
        <f aca="false">Table1[[#This Row],[Club]]&amp;":"&amp;Table1[[#Headers],[Male]]</f>
        <v>:Male</v>
      </c>
    </row>
    <row r="1400" customFormat="false" ht="15" hidden="false" customHeight="false" outlineLevel="0" collapsed="false">
      <c r="A1400" s="22" t="n">
        <v>1399</v>
      </c>
      <c r="B1400" s="22" t="str">
        <f aca="false">IFERROR(VLOOKUP($A$1&amp;":"&amp;A1400,'Finish order'!C:K,6,FALSE()),"")</f>
        <v/>
      </c>
      <c r="C1400" s="22" t="str">
        <f aca="false">IFERROR(VLOOKUP(A$1&amp;":"&amp;A1400,'Finish order'!$C:$K,9,FALSE()),"")</f>
        <v/>
      </c>
      <c r="D1400" s="22" t="str">
        <f aca="false">IFERROR(VLOOKUP(A$1&amp;":"&amp;A1400,'Finish order'!$C:$K,7,FALSE()),"")</f>
        <v/>
      </c>
      <c r="E1400" s="30" t="str">
        <f aca="false">IFERROR(VLOOKUP($A$1&amp;":"&amp;A1400,'Finish order'!C:K,5,FALSE()),"")</f>
        <v/>
      </c>
      <c r="F1400" s="22" t="str">
        <f aca="false">IFERROR(VLOOKUP($A$1&amp;":"&amp;A1400,'Finish order'!C:K,4,FALSE()),"")</f>
        <v/>
      </c>
      <c r="G1400" s="22" t="str">
        <f aca="false" t="array" ref="G1400:G1400">IFERROR(SMALL(IF($D$2:$D2309=D1400,$A$2:$A$911*1.001),1),"")</f>
        <v/>
      </c>
      <c r="H1400" s="22" t="str">
        <f aca="false" t="array" ref="H1400:H1400">IFERROR(SMALL(IF($D$2:$D2309=D1400,$A$2:$A$911*1.0001),2),"")</f>
        <v/>
      </c>
      <c r="I1400" s="22" t="str">
        <f aca="false" t="array" ref="I1400:I1400">IFERROR(SMALL(IF($D$2:$D2309=D1400,$A$2:$A$911*1.00001),3),"")</f>
        <v/>
      </c>
      <c r="J1400" s="22" t="str">
        <f aca="false" t="array" ref="J1400:J1400">IFERROR(SMALL(IF($D$2:$D2309=D1400,$A$2:$A$911*1.000001),4),"")</f>
        <v/>
      </c>
      <c r="K1400" s="31" t="str">
        <f aca="false">IF(A1400&lt;&gt;"", IF(COUNT(G1400:J1400)=4, SUM(G1400:J1400), "No"), "")</f>
        <v>No</v>
      </c>
      <c r="L1400" s="31" t="str">
        <f aca="false">IF(A1400&lt;&gt;"", IF(COUNT(G1400:I1400)=3, SUM(G1400:I1400), "No"), "")</f>
        <v>No</v>
      </c>
      <c r="M1400" s="31" t="str">
        <f aca="false">IF(A1400&lt;&gt;"", IF(COUNT(G1400:H1400)=2, SUM(G1400:H1400), "No"), "")</f>
        <v>No</v>
      </c>
      <c r="N1400" s="31" t="str">
        <f aca="false">Table1[[#This Row],[Club]]&amp;":"&amp;Table1[[#Headers],[Male]]</f>
        <v>:Male</v>
      </c>
    </row>
    <row r="1401" customFormat="false" ht="15" hidden="false" customHeight="false" outlineLevel="0" collapsed="false">
      <c r="A1401" s="22" t="n">
        <v>1400</v>
      </c>
      <c r="B1401" s="22" t="str">
        <f aca="false">IFERROR(VLOOKUP($A$1&amp;":"&amp;A1401,'Finish order'!C:K,6,FALSE()),"")</f>
        <v/>
      </c>
      <c r="C1401" s="22" t="str">
        <f aca="false">IFERROR(VLOOKUP(A$1&amp;":"&amp;A1401,'Finish order'!$C:$K,9,FALSE()),"")</f>
        <v/>
      </c>
      <c r="D1401" s="22" t="str">
        <f aca="false">IFERROR(VLOOKUP(A$1&amp;":"&amp;A1401,'Finish order'!$C:$K,7,FALSE()),"")</f>
        <v/>
      </c>
      <c r="E1401" s="30" t="str">
        <f aca="false">IFERROR(VLOOKUP($A$1&amp;":"&amp;A1401,'Finish order'!C:K,5,FALSE()),"")</f>
        <v/>
      </c>
      <c r="F1401" s="22" t="str">
        <f aca="false">IFERROR(VLOOKUP($A$1&amp;":"&amp;A1401,'Finish order'!C:K,4,FALSE()),"")</f>
        <v/>
      </c>
      <c r="G1401" s="22" t="str">
        <f aca="false" t="array" ref="G1401:G1401">IFERROR(SMALL(IF($D$2:$D2310=D1401,$A$2:$A$911*1.001),1),"")</f>
        <v/>
      </c>
      <c r="H1401" s="22" t="str">
        <f aca="false" t="array" ref="H1401:H1401">IFERROR(SMALL(IF($D$2:$D2310=D1401,$A$2:$A$911*1.0001),2),"")</f>
        <v/>
      </c>
      <c r="I1401" s="22" t="str">
        <f aca="false" t="array" ref="I1401:I1401">IFERROR(SMALL(IF($D$2:$D2310=D1401,$A$2:$A$911*1.00001),3),"")</f>
        <v/>
      </c>
      <c r="J1401" s="22" t="str">
        <f aca="false" t="array" ref="J1401:J1401">IFERROR(SMALL(IF($D$2:$D2310=D1401,$A$2:$A$911*1.000001),4),"")</f>
        <v/>
      </c>
      <c r="K1401" s="31" t="str">
        <f aca="false">IF(A1401&lt;&gt;"", IF(COUNT(G1401:J1401)=4, SUM(G1401:J1401), "No"), "")</f>
        <v>No</v>
      </c>
      <c r="L1401" s="31" t="str">
        <f aca="false">IF(A1401&lt;&gt;"", IF(COUNT(G1401:I1401)=3, SUM(G1401:I1401), "No"), "")</f>
        <v>No</v>
      </c>
      <c r="M1401" s="31" t="str">
        <f aca="false">IF(A1401&lt;&gt;"", IF(COUNT(G1401:H1401)=2, SUM(G1401:H1401), "No"), "")</f>
        <v>No</v>
      </c>
      <c r="N1401" s="31" t="str">
        <f aca="false">Table1[[#This Row],[Club]]&amp;":"&amp;Table1[[#Headers],[Male]]</f>
        <v>:Male</v>
      </c>
    </row>
    <row r="1402" customFormat="false" ht="15" hidden="false" customHeight="false" outlineLevel="0" collapsed="false">
      <c r="A1402" s="22" t="n">
        <v>1401</v>
      </c>
      <c r="B1402" s="22" t="str">
        <f aca="false">IFERROR(VLOOKUP($A$1&amp;":"&amp;A1402,'Finish order'!C:K,6,FALSE()),"")</f>
        <v/>
      </c>
      <c r="C1402" s="22" t="str">
        <f aca="false">IFERROR(VLOOKUP(A$1&amp;":"&amp;A1402,'Finish order'!$C:$K,9,FALSE()),"")</f>
        <v/>
      </c>
      <c r="D1402" s="22" t="str">
        <f aca="false">IFERROR(VLOOKUP(A$1&amp;":"&amp;A1402,'Finish order'!$C:$K,7,FALSE()),"")</f>
        <v/>
      </c>
      <c r="E1402" s="30" t="str">
        <f aca="false">IFERROR(VLOOKUP($A$1&amp;":"&amp;A1402,'Finish order'!C:K,5,FALSE()),"")</f>
        <v/>
      </c>
      <c r="F1402" s="22" t="str">
        <f aca="false">IFERROR(VLOOKUP($A$1&amp;":"&amp;A1402,'Finish order'!C:K,4,FALSE()),"")</f>
        <v/>
      </c>
      <c r="G1402" s="22" t="str">
        <f aca="false" t="array" ref="G1402:G1402">IFERROR(SMALL(IF($D$2:$D2311=D1402,$A$2:$A$911*1.001),1),"")</f>
        <v/>
      </c>
      <c r="H1402" s="22" t="str">
        <f aca="false" t="array" ref="H1402:H1402">IFERROR(SMALL(IF($D$2:$D2311=D1402,$A$2:$A$911*1.0001),2),"")</f>
        <v/>
      </c>
      <c r="I1402" s="22" t="str">
        <f aca="false" t="array" ref="I1402:I1402">IFERROR(SMALL(IF($D$2:$D2311=D1402,$A$2:$A$911*1.00001),3),"")</f>
        <v/>
      </c>
      <c r="J1402" s="22" t="str">
        <f aca="false" t="array" ref="J1402:J1402">IFERROR(SMALL(IF($D$2:$D2311=D1402,$A$2:$A$911*1.000001),4),"")</f>
        <v/>
      </c>
      <c r="K1402" s="31" t="str">
        <f aca="false">IF(A1402&lt;&gt;"", IF(COUNT(G1402:J1402)=4, SUM(G1402:J1402), "No"), "")</f>
        <v>No</v>
      </c>
      <c r="L1402" s="31" t="str">
        <f aca="false">IF(A1402&lt;&gt;"", IF(COUNT(G1402:I1402)=3, SUM(G1402:I1402), "No"), "")</f>
        <v>No</v>
      </c>
      <c r="M1402" s="31" t="str">
        <f aca="false">IF(A1402&lt;&gt;"", IF(COUNT(G1402:H1402)=2, SUM(G1402:H1402), "No"), "")</f>
        <v>No</v>
      </c>
      <c r="N1402" s="31" t="str">
        <f aca="false">Table1[[#This Row],[Club]]&amp;":"&amp;Table1[[#Headers],[Male]]</f>
        <v>:Male</v>
      </c>
    </row>
    <row r="1403" customFormat="false" ht="15" hidden="false" customHeight="false" outlineLevel="0" collapsed="false">
      <c r="A1403" s="22" t="n">
        <v>1402</v>
      </c>
      <c r="B1403" s="22" t="str">
        <f aca="false">IFERROR(VLOOKUP($A$1&amp;":"&amp;A1403,'Finish order'!C:K,6,FALSE()),"")</f>
        <v/>
      </c>
      <c r="C1403" s="22" t="str">
        <f aca="false">IFERROR(VLOOKUP(A$1&amp;":"&amp;A1403,'Finish order'!$C:$K,9,FALSE()),"")</f>
        <v/>
      </c>
      <c r="D1403" s="22" t="str">
        <f aca="false">IFERROR(VLOOKUP(A$1&amp;":"&amp;A1403,'Finish order'!$C:$K,7,FALSE()),"")</f>
        <v/>
      </c>
      <c r="E1403" s="30" t="str">
        <f aca="false">IFERROR(VLOOKUP($A$1&amp;":"&amp;A1403,'Finish order'!C:K,5,FALSE()),"")</f>
        <v/>
      </c>
      <c r="F1403" s="22" t="str">
        <f aca="false">IFERROR(VLOOKUP($A$1&amp;":"&amp;A1403,'Finish order'!C:K,4,FALSE()),"")</f>
        <v/>
      </c>
      <c r="G1403" s="22" t="str">
        <f aca="false" t="array" ref="G1403:G1403">IFERROR(SMALL(IF($D$2:$D2312=D1403,$A$2:$A$911*1.001),1),"")</f>
        <v/>
      </c>
      <c r="H1403" s="22" t="str">
        <f aca="false" t="array" ref="H1403:H1403">IFERROR(SMALL(IF($D$2:$D2312=D1403,$A$2:$A$911*1.0001),2),"")</f>
        <v/>
      </c>
      <c r="I1403" s="22" t="str">
        <f aca="false" t="array" ref="I1403:I1403">IFERROR(SMALL(IF($D$2:$D2312=D1403,$A$2:$A$911*1.00001),3),"")</f>
        <v/>
      </c>
      <c r="J1403" s="22" t="str">
        <f aca="false" t="array" ref="J1403:J1403">IFERROR(SMALL(IF($D$2:$D2312=D1403,$A$2:$A$911*1.000001),4),"")</f>
        <v/>
      </c>
      <c r="K1403" s="31" t="str">
        <f aca="false">IF(A1403&lt;&gt;"", IF(COUNT(G1403:J1403)=4, SUM(G1403:J1403), "No"), "")</f>
        <v>No</v>
      </c>
      <c r="L1403" s="31" t="str">
        <f aca="false">IF(A1403&lt;&gt;"", IF(COUNT(G1403:I1403)=3, SUM(G1403:I1403), "No"), "")</f>
        <v>No</v>
      </c>
      <c r="M1403" s="31" t="str">
        <f aca="false">IF(A1403&lt;&gt;"", IF(COUNT(G1403:H1403)=2, SUM(G1403:H1403), "No"), "")</f>
        <v>No</v>
      </c>
      <c r="N1403" s="31" t="str">
        <f aca="false">Table1[[#This Row],[Club]]&amp;":"&amp;Table1[[#Headers],[Male]]</f>
        <v>:Male</v>
      </c>
    </row>
    <row r="1404" customFormat="false" ht="15" hidden="false" customHeight="false" outlineLevel="0" collapsed="false">
      <c r="A1404" s="22" t="n">
        <v>1403</v>
      </c>
      <c r="B1404" s="22" t="str">
        <f aca="false">IFERROR(VLOOKUP($A$1&amp;":"&amp;A1404,'Finish order'!C:K,6,FALSE()),"")</f>
        <v/>
      </c>
      <c r="C1404" s="22" t="str">
        <f aca="false">IFERROR(VLOOKUP(A$1&amp;":"&amp;A1404,'Finish order'!$C:$K,9,FALSE()),"")</f>
        <v/>
      </c>
      <c r="D1404" s="22" t="str">
        <f aca="false">IFERROR(VLOOKUP(A$1&amp;":"&amp;A1404,'Finish order'!$C:$K,7,FALSE()),"")</f>
        <v/>
      </c>
      <c r="E1404" s="30" t="str">
        <f aca="false">IFERROR(VLOOKUP($A$1&amp;":"&amp;A1404,'Finish order'!C:K,5,FALSE()),"")</f>
        <v/>
      </c>
      <c r="F1404" s="22" t="str">
        <f aca="false">IFERROR(VLOOKUP($A$1&amp;":"&amp;A1404,'Finish order'!C:K,4,FALSE()),"")</f>
        <v/>
      </c>
      <c r="G1404" s="22" t="str">
        <f aca="false" t="array" ref="G1404:G1404">IFERROR(SMALL(IF($D$2:$D2313=D1404,$A$2:$A$911*1.001),1),"")</f>
        <v/>
      </c>
      <c r="H1404" s="22" t="str">
        <f aca="false" t="array" ref="H1404:H1404">IFERROR(SMALL(IF($D$2:$D2313=D1404,$A$2:$A$911*1.0001),2),"")</f>
        <v/>
      </c>
      <c r="I1404" s="22" t="str">
        <f aca="false" t="array" ref="I1404:I1404">IFERROR(SMALL(IF($D$2:$D2313=D1404,$A$2:$A$911*1.00001),3),"")</f>
        <v/>
      </c>
      <c r="J1404" s="22" t="str">
        <f aca="false" t="array" ref="J1404:J1404">IFERROR(SMALL(IF($D$2:$D2313=D1404,$A$2:$A$911*1.000001),4),"")</f>
        <v/>
      </c>
      <c r="K1404" s="31" t="str">
        <f aca="false">IF(A1404&lt;&gt;"", IF(COUNT(G1404:J1404)=4, SUM(G1404:J1404), "No"), "")</f>
        <v>No</v>
      </c>
      <c r="L1404" s="31" t="str">
        <f aca="false">IF(A1404&lt;&gt;"", IF(COUNT(G1404:I1404)=3, SUM(G1404:I1404), "No"), "")</f>
        <v>No</v>
      </c>
      <c r="M1404" s="31" t="str">
        <f aca="false">IF(A1404&lt;&gt;"", IF(COUNT(G1404:H1404)=2, SUM(G1404:H1404), "No"), "")</f>
        <v>No</v>
      </c>
      <c r="N1404" s="31" t="str">
        <f aca="false">Table1[[#This Row],[Club]]&amp;":"&amp;Table1[[#Headers],[Male]]</f>
        <v>:Male</v>
      </c>
    </row>
    <row r="1405" customFormat="false" ht="15" hidden="false" customHeight="false" outlineLevel="0" collapsed="false">
      <c r="A1405" s="22" t="n">
        <v>1404</v>
      </c>
      <c r="B1405" s="22" t="str">
        <f aca="false">IFERROR(VLOOKUP($A$1&amp;":"&amp;A1405,'Finish order'!C:K,6,FALSE()),"")</f>
        <v/>
      </c>
      <c r="C1405" s="22" t="str">
        <f aca="false">IFERROR(VLOOKUP(A$1&amp;":"&amp;A1405,'Finish order'!$C:$K,9,FALSE()),"")</f>
        <v/>
      </c>
      <c r="D1405" s="22" t="str">
        <f aca="false">IFERROR(VLOOKUP(A$1&amp;":"&amp;A1405,'Finish order'!$C:$K,7,FALSE()),"")</f>
        <v/>
      </c>
      <c r="E1405" s="30" t="str">
        <f aca="false">IFERROR(VLOOKUP($A$1&amp;":"&amp;A1405,'Finish order'!C:K,5,FALSE()),"")</f>
        <v/>
      </c>
      <c r="F1405" s="22" t="str">
        <f aca="false">IFERROR(VLOOKUP($A$1&amp;":"&amp;A1405,'Finish order'!C:K,4,FALSE()),"")</f>
        <v/>
      </c>
      <c r="G1405" s="22" t="str">
        <f aca="false" t="array" ref="G1405:G1405">IFERROR(SMALL(IF($D$2:$D2314=D1405,$A$2:$A$911*1.001),1),"")</f>
        <v/>
      </c>
      <c r="H1405" s="22" t="str">
        <f aca="false" t="array" ref="H1405:H1405">IFERROR(SMALL(IF($D$2:$D2314=D1405,$A$2:$A$911*1.0001),2),"")</f>
        <v/>
      </c>
      <c r="I1405" s="22" t="str">
        <f aca="false" t="array" ref="I1405:I1405">IFERROR(SMALL(IF($D$2:$D2314=D1405,$A$2:$A$911*1.00001),3),"")</f>
        <v/>
      </c>
      <c r="J1405" s="22" t="str">
        <f aca="false" t="array" ref="J1405:J1405">IFERROR(SMALL(IF($D$2:$D2314=D1405,$A$2:$A$911*1.000001),4),"")</f>
        <v/>
      </c>
      <c r="K1405" s="31" t="str">
        <f aca="false">IF(A1405&lt;&gt;"", IF(COUNT(G1405:J1405)=4, SUM(G1405:J1405), "No"), "")</f>
        <v>No</v>
      </c>
      <c r="L1405" s="31" t="str">
        <f aca="false">IF(A1405&lt;&gt;"", IF(COUNT(G1405:I1405)=3, SUM(G1405:I1405), "No"), "")</f>
        <v>No</v>
      </c>
      <c r="M1405" s="31" t="str">
        <f aca="false">IF(A1405&lt;&gt;"", IF(COUNT(G1405:H1405)=2, SUM(G1405:H1405), "No"), "")</f>
        <v>No</v>
      </c>
      <c r="N1405" s="31" t="str">
        <f aca="false">Table1[[#This Row],[Club]]&amp;":"&amp;Table1[[#Headers],[Male]]</f>
        <v>:Male</v>
      </c>
    </row>
    <row r="1406" customFormat="false" ht="15" hidden="false" customHeight="false" outlineLevel="0" collapsed="false">
      <c r="A1406" s="22" t="n">
        <v>1405</v>
      </c>
      <c r="B1406" s="22" t="str">
        <f aca="false">IFERROR(VLOOKUP($A$1&amp;":"&amp;A1406,'Finish order'!C:K,6,FALSE()),"")</f>
        <v/>
      </c>
      <c r="C1406" s="22" t="str">
        <f aca="false">IFERROR(VLOOKUP(A$1&amp;":"&amp;A1406,'Finish order'!$C:$K,9,FALSE()),"")</f>
        <v/>
      </c>
      <c r="D1406" s="22" t="str">
        <f aca="false">IFERROR(VLOOKUP(A$1&amp;":"&amp;A1406,'Finish order'!$C:$K,7,FALSE()),"")</f>
        <v/>
      </c>
      <c r="E1406" s="30" t="str">
        <f aca="false">IFERROR(VLOOKUP($A$1&amp;":"&amp;A1406,'Finish order'!C:K,5,FALSE()),"")</f>
        <v/>
      </c>
      <c r="F1406" s="22" t="str">
        <f aca="false">IFERROR(VLOOKUP($A$1&amp;":"&amp;A1406,'Finish order'!C:K,4,FALSE()),"")</f>
        <v/>
      </c>
      <c r="G1406" s="22" t="str">
        <f aca="false" t="array" ref="G1406:G1406">IFERROR(SMALL(IF($D$2:$D2315=D1406,$A$2:$A$911*1.001),1),"")</f>
        <v/>
      </c>
      <c r="H1406" s="22" t="str">
        <f aca="false" t="array" ref="H1406:H1406">IFERROR(SMALL(IF($D$2:$D2315=D1406,$A$2:$A$911*1.0001),2),"")</f>
        <v/>
      </c>
      <c r="I1406" s="22" t="str">
        <f aca="false" t="array" ref="I1406:I1406">IFERROR(SMALL(IF($D$2:$D2315=D1406,$A$2:$A$911*1.00001),3),"")</f>
        <v/>
      </c>
      <c r="J1406" s="22" t="str">
        <f aca="false" t="array" ref="J1406:J1406">IFERROR(SMALL(IF($D$2:$D2315=D1406,$A$2:$A$911*1.000001),4),"")</f>
        <v/>
      </c>
      <c r="K1406" s="31" t="str">
        <f aca="false">IF(A1406&lt;&gt;"", IF(COUNT(G1406:J1406)=4, SUM(G1406:J1406), "No"), "")</f>
        <v>No</v>
      </c>
      <c r="L1406" s="31" t="str">
        <f aca="false">IF(A1406&lt;&gt;"", IF(COUNT(G1406:I1406)=3, SUM(G1406:I1406), "No"), "")</f>
        <v>No</v>
      </c>
      <c r="M1406" s="31" t="str">
        <f aca="false">IF(A1406&lt;&gt;"", IF(COUNT(G1406:H1406)=2, SUM(G1406:H1406), "No"), "")</f>
        <v>No</v>
      </c>
      <c r="N1406" s="31" t="str">
        <f aca="false">Table1[[#This Row],[Club]]&amp;":"&amp;Table1[[#Headers],[Male]]</f>
        <v>:Male</v>
      </c>
    </row>
    <row r="1407" customFormat="false" ht="15" hidden="false" customHeight="false" outlineLevel="0" collapsed="false">
      <c r="A1407" s="22" t="n">
        <v>1406</v>
      </c>
      <c r="B1407" s="22" t="str">
        <f aca="false">IFERROR(VLOOKUP($A$1&amp;":"&amp;A1407,'Finish order'!C:K,6,FALSE()),"")</f>
        <v/>
      </c>
      <c r="C1407" s="22" t="str">
        <f aca="false">IFERROR(VLOOKUP(A$1&amp;":"&amp;A1407,'Finish order'!$C:$K,9,FALSE()),"")</f>
        <v/>
      </c>
      <c r="D1407" s="22" t="str">
        <f aca="false">IFERROR(VLOOKUP(A$1&amp;":"&amp;A1407,'Finish order'!$C:$K,7,FALSE()),"")</f>
        <v/>
      </c>
      <c r="E1407" s="30" t="str">
        <f aca="false">IFERROR(VLOOKUP($A$1&amp;":"&amp;A1407,'Finish order'!C:K,5,FALSE()),"")</f>
        <v/>
      </c>
      <c r="F1407" s="22" t="str">
        <f aca="false">IFERROR(VLOOKUP($A$1&amp;":"&amp;A1407,'Finish order'!C:K,4,FALSE()),"")</f>
        <v/>
      </c>
      <c r="G1407" s="22" t="str">
        <f aca="false" t="array" ref="G1407:G1407">IFERROR(SMALL(IF($D$2:$D2316=D1407,$A$2:$A$911*1.001),1),"")</f>
        <v/>
      </c>
      <c r="H1407" s="22" t="str">
        <f aca="false" t="array" ref="H1407:H1407">IFERROR(SMALL(IF($D$2:$D2316=D1407,$A$2:$A$911*1.0001),2),"")</f>
        <v/>
      </c>
      <c r="I1407" s="22" t="str">
        <f aca="false" t="array" ref="I1407:I1407">IFERROR(SMALL(IF($D$2:$D2316=D1407,$A$2:$A$911*1.00001),3),"")</f>
        <v/>
      </c>
      <c r="J1407" s="22" t="str">
        <f aca="false" t="array" ref="J1407:J1407">IFERROR(SMALL(IF($D$2:$D2316=D1407,$A$2:$A$911*1.000001),4),"")</f>
        <v/>
      </c>
      <c r="K1407" s="31" t="str">
        <f aca="false">IF(A1407&lt;&gt;"", IF(COUNT(G1407:J1407)=4, SUM(G1407:J1407), "No"), "")</f>
        <v>No</v>
      </c>
      <c r="L1407" s="31" t="str">
        <f aca="false">IF(A1407&lt;&gt;"", IF(COUNT(G1407:I1407)=3, SUM(G1407:I1407), "No"), "")</f>
        <v>No</v>
      </c>
      <c r="M1407" s="31" t="str">
        <f aca="false">IF(A1407&lt;&gt;"", IF(COUNT(G1407:H1407)=2, SUM(G1407:H1407), "No"), "")</f>
        <v>No</v>
      </c>
      <c r="N1407" s="31" t="str">
        <f aca="false">Table1[[#This Row],[Club]]&amp;":"&amp;Table1[[#Headers],[Male]]</f>
        <v>:Male</v>
      </c>
    </row>
    <row r="1408" customFormat="false" ht="15" hidden="false" customHeight="false" outlineLevel="0" collapsed="false">
      <c r="A1408" s="22" t="n">
        <v>1407</v>
      </c>
      <c r="B1408" s="22" t="str">
        <f aca="false">IFERROR(VLOOKUP($A$1&amp;":"&amp;A1408,'Finish order'!C:K,6,FALSE()),"")</f>
        <v/>
      </c>
      <c r="C1408" s="22" t="str">
        <f aca="false">IFERROR(VLOOKUP(A$1&amp;":"&amp;A1408,'Finish order'!$C:$K,9,FALSE()),"")</f>
        <v/>
      </c>
      <c r="D1408" s="22" t="str">
        <f aca="false">IFERROR(VLOOKUP(A$1&amp;":"&amp;A1408,'Finish order'!$C:$K,7,FALSE()),"")</f>
        <v/>
      </c>
      <c r="E1408" s="30" t="str">
        <f aca="false">IFERROR(VLOOKUP($A$1&amp;":"&amp;A1408,'Finish order'!C:K,5,FALSE()),"")</f>
        <v/>
      </c>
      <c r="F1408" s="22" t="str">
        <f aca="false">IFERROR(VLOOKUP($A$1&amp;":"&amp;A1408,'Finish order'!C:K,4,FALSE()),"")</f>
        <v/>
      </c>
      <c r="G1408" s="22" t="str">
        <f aca="false" t="array" ref="G1408:G1408">IFERROR(SMALL(IF($D$2:$D2317=D1408,$A$2:$A$911*1.001),1),"")</f>
        <v/>
      </c>
      <c r="H1408" s="22" t="str">
        <f aca="false" t="array" ref="H1408:H1408">IFERROR(SMALL(IF($D$2:$D2317=D1408,$A$2:$A$911*1.0001),2),"")</f>
        <v/>
      </c>
      <c r="I1408" s="22" t="str">
        <f aca="false" t="array" ref="I1408:I1408">IFERROR(SMALL(IF($D$2:$D2317=D1408,$A$2:$A$911*1.00001),3),"")</f>
        <v/>
      </c>
      <c r="J1408" s="22" t="str">
        <f aca="false" t="array" ref="J1408:J1408">IFERROR(SMALL(IF($D$2:$D2317=D1408,$A$2:$A$911*1.000001),4),"")</f>
        <v/>
      </c>
      <c r="K1408" s="31" t="str">
        <f aca="false">IF(A1408&lt;&gt;"", IF(COUNT(G1408:J1408)=4, SUM(G1408:J1408), "No"), "")</f>
        <v>No</v>
      </c>
      <c r="L1408" s="31" t="str">
        <f aca="false">IF(A1408&lt;&gt;"", IF(COUNT(G1408:I1408)=3, SUM(G1408:I1408), "No"), "")</f>
        <v>No</v>
      </c>
      <c r="M1408" s="31" t="str">
        <f aca="false">IF(A1408&lt;&gt;"", IF(COUNT(G1408:H1408)=2, SUM(G1408:H1408), "No"), "")</f>
        <v>No</v>
      </c>
      <c r="N1408" s="31" t="str">
        <f aca="false">Table1[[#This Row],[Club]]&amp;":"&amp;Table1[[#Headers],[Male]]</f>
        <v>:Male</v>
      </c>
    </row>
    <row r="1409" customFormat="false" ht="15" hidden="false" customHeight="false" outlineLevel="0" collapsed="false">
      <c r="A1409" s="22" t="n">
        <v>1408</v>
      </c>
      <c r="B1409" s="22" t="str">
        <f aca="false">IFERROR(VLOOKUP($A$1&amp;":"&amp;A1409,'Finish order'!C:K,6,FALSE()),"")</f>
        <v/>
      </c>
      <c r="C1409" s="22" t="str">
        <f aca="false">IFERROR(VLOOKUP(A$1&amp;":"&amp;A1409,'Finish order'!$C:$K,9,FALSE()),"")</f>
        <v/>
      </c>
      <c r="D1409" s="22" t="str">
        <f aca="false">IFERROR(VLOOKUP(A$1&amp;":"&amp;A1409,'Finish order'!$C:$K,7,FALSE()),"")</f>
        <v/>
      </c>
      <c r="E1409" s="30" t="str">
        <f aca="false">IFERROR(VLOOKUP($A$1&amp;":"&amp;A1409,'Finish order'!C:K,5,FALSE()),"")</f>
        <v/>
      </c>
      <c r="F1409" s="22" t="str">
        <f aca="false">IFERROR(VLOOKUP($A$1&amp;":"&amp;A1409,'Finish order'!C:K,4,FALSE()),"")</f>
        <v/>
      </c>
      <c r="G1409" s="22" t="str">
        <f aca="false" t="array" ref="G1409:G1409">IFERROR(SMALL(IF($D$2:$D2318=D1409,$A$2:$A$911*1.001),1),"")</f>
        <v/>
      </c>
      <c r="H1409" s="22" t="str">
        <f aca="false" t="array" ref="H1409:H1409">IFERROR(SMALL(IF($D$2:$D2318=D1409,$A$2:$A$911*1.0001),2),"")</f>
        <v/>
      </c>
      <c r="I1409" s="22" t="str">
        <f aca="false" t="array" ref="I1409:I1409">IFERROR(SMALL(IF($D$2:$D2318=D1409,$A$2:$A$911*1.00001),3),"")</f>
        <v/>
      </c>
      <c r="J1409" s="22" t="str">
        <f aca="false" t="array" ref="J1409:J1409">IFERROR(SMALL(IF($D$2:$D2318=D1409,$A$2:$A$911*1.000001),4),"")</f>
        <v/>
      </c>
      <c r="K1409" s="31" t="str">
        <f aca="false">IF(A1409&lt;&gt;"", IF(COUNT(G1409:J1409)=4, SUM(G1409:J1409), "No"), "")</f>
        <v>No</v>
      </c>
      <c r="L1409" s="31" t="str">
        <f aca="false">IF(A1409&lt;&gt;"", IF(COUNT(G1409:I1409)=3, SUM(G1409:I1409), "No"), "")</f>
        <v>No</v>
      </c>
      <c r="M1409" s="31" t="str">
        <f aca="false">IF(A1409&lt;&gt;"", IF(COUNT(G1409:H1409)=2, SUM(G1409:H1409), "No"), "")</f>
        <v>No</v>
      </c>
      <c r="N1409" s="31" t="str">
        <f aca="false">Table1[[#This Row],[Club]]&amp;":"&amp;Table1[[#Headers],[Male]]</f>
        <v>:Male</v>
      </c>
    </row>
    <row r="1410" customFormat="false" ht="15" hidden="false" customHeight="false" outlineLevel="0" collapsed="false">
      <c r="A1410" s="22" t="n">
        <v>1409</v>
      </c>
      <c r="B1410" s="22" t="str">
        <f aca="false">IFERROR(VLOOKUP($A$1&amp;":"&amp;A1410,'Finish order'!C:K,6,FALSE()),"")</f>
        <v/>
      </c>
      <c r="C1410" s="22" t="str">
        <f aca="false">IFERROR(VLOOKUP(A$1&amp;":"&amp;A1410,'Finish order'!$C:$K,9,FALSE()),"")</f>
        <v/>
      </c>
      <c r="D1410" s="22" t="str">
        <f aca="false">IFERROR(VLOOKUP(A$1&amp;":"&amp;A1410,'Finish order'!$C:$K,7,FALSE()),"")</f>
        <v/>
      </c>
      <c r="E1410" s="30" t="str">
        <f aca="false">IFERROR(VLOOKUP($A$1&amp;":"&amp;A1410,'Finish order'!C:K,5,FALSE()),"")</f>
        <v/>
      </c>
      <c r="F1410" s="22" t="str">
        <f aca="false">IFERROR(VLOOKUP($A$1&amp;":"&amp;A1410,'Finish order'!C:K,4,FALSE()),"")</f>
        <v/>
      </c>
      <c r="G1410" s="22" t="str">
        <f aca="false" t="array" ref="G1410:G1410">IFERROR(SMALL(IF($D$2:$D2319=D1410,$A$2:$A$911*1.001),1),"")</f>
        <v/>
      </c>
      <c r="H1410" s="22" t="str">
        <f aca="false" t="array" ref="H1410:H1410">IFERROR(SMALL(IF($D$2:$D2319=D1410,$A$2:$A$911*1.0001),2),"")</f>
        <v/>
      </c>
      <c r="I1410" s="22" t="str">
        <f aca="false" t="array" ref="I1410:I1410">IFERROR(SMALL(IF($D$2:$D2319=D1410,$A$2:$A$911*1.00001),3),"")</f>
        <v/>
      </c>
      <c r="J1410" s="22" t="str">
        <f aca="false" t="array" ref="J1410:J1410">IFERROR(SMALL(IF($D$2:$D2319=D1410,$A$2:$A$911*1.000001),4),"")</f>
        <v/>
      </c>
      <c r="K1410" s="31" t="str">
        <f aca="false">IF(A1410&lt;&gt;"", IF(COUNT(G1410:J1410)=4, SUM(G1410:J1410), "No"), "")</f>
        <v>No</v>
      </c>
      <c r="L1410" s="31" t="str">
        <f aca="false">IF(A1410&lt;&gt;"", IF(COUNT(G1410:I1410)=3, SUM(G1410:I1410), "No"), "")</f>
        <v>No</v>
      </c>
      <c r="M1410" s="31" t="str">
        <f aca="false">IF(A1410&lt;&gt;"", IF(COUNT(G1410:H1410)=2, SUM(G1410:H1410), "No"), "")</f>
        <v>No</v>
      </c>
      <c r="N1410" s="31" t="str">
        <f aca="false">Table1[[#This Row],[Club]]&amp;":"&amp;Table1[[#Headers],[Male]]</f>
        <v>:Male</v>
      </c>
    </row>
    <row r="1411" customFormat="false" ht="15" hidden="false" customHeight="false" outlineLevel="0" collapsed="false">
      <c r="A1411" s="22" t="n">
        <v>1410</v>
      </c>
      <c r="B1411" s="22" t="str">
        <f aca="false">IFERROR(VLOOKUP($A$1&amp;":"&amp;A1411,'Finish order'!C:K,6,FALSE()),"")</f>
        <v/>
      </c>
      <c r="C1411" s="22" t="str">
        <f aca="false">IFERROR(VLOOKUP(A$1&amp;":"&amp;A1411,'Finish order'!$C:$K,9,FALSE()),"")</f>
        <v/>
      </c>
      <c r="D1411" s="22" t="str">
        <f aca="false">IFERROR(VLOOKUP(A$1&amp;":"&amp;A1411,'Finish order'!$C:$K,7,FALSE()),"")</f>
        <v/>
      </c>
      <c r="E1411" s="30" t="str">
        <f aca="false">IFERROR(VLOOKUP($A$1&amp;":"&amp;A1411,'Finish order'!C:K,5,FALSE()),"")</f>
        <v/>
      </c>
      <c r="F1411" s="22" t="str">
        <f aca="false">IFERROR(VLOOKUP($A$1&amp;":"&amp;A1411,'Finish order'!C:K,4,FALSE()),"")</f>
        <v/>
      </c>
      <c r="G1411" s="22" t="str">
        <f aca="false" t="array" ref="G1411:G1411">IFERROR(SMALL(IF($D$2:$D2320=D1411,$A$2:$A$911*1.001),1),"")</f>
        <v/>
      </c>
      <c r="H1411" s="22" t="str">
        <f aca="false" t="array" ref="H1411:H1411">IFERROR(SMALL(IF($D$2:$D2320=D1411,$A$2:$A$911*1.0001),2),"")</f>
        <v/>
      </c>
      <c r="I1411" s="22" t="str">
        <f aca="false" t="array" ref="I1411:I1411">IFERROR(SMALL(IF($D$2:$D2320=D1411,$A$2:$A$911*1.00001),3),"")</f>
        <v/>
      </c>
      <c r="J1411" s="22" t="str">
        <f aca="false" t="array" ref="J1411:J1411">IFERROR(SMALL(IF($D$2:$D2320=D1411,$A$2:$A$911*1.000001),4),"")</f>
        <v/>
      </c>
      <c r="K1411" s="31" t="str">
        <f aca="false">IF(A1411&lt;&gt;"", IF(COUNT(G1411:J1411)=4, SUM(G1411:J1411), "No"), "")</f>
        <v>No</v>
      </c>
      <c r="L1411" s="31" t="str">
        <f aca="false">IF(A1411&lt;&gt;"", IF(COUNT(G1411:I1411)=3, SUM(G1411:I1411), "No"), "")</f>
        <v>No</v>
      </c>
      <c r="M1411" s="31" t="str">
        <f aca="false">IF(A1411&lt;&gt;"", IF(COUNT(G1411:H1411)=2, SUM(G1411:H1411), "No"), "")</f>
        <v>No</v>
      </c>
      <c r="N1411" s="31" t="str">
        <f aca="false">Table1[[#This Row],[Club]]&amp;":"&amp;Table1[[#Headers],[Male]]</f>
        <v>:Male</v>
      </c>
    </row>
    <row r="1412" customFormat="false" ht="15" hidden="false" customHeight="false" outlineLevel="0" collapsed="false">
      <c r="A1412" s="22" t="n">
        <v>1411</v>
      </c>
      <c r="B1412" s="22" t="str">
        <f aca="false">IFERROR(VLOOKUP($A$1&amp;":"&amp;A1412,'Finish order'!C:K,6,FALSE()),"")</f>
        <v/>
      </c>
      <c r="C1412" s="22" t="str">
        <f aca="false">IFERROR(VLOOKUP(A$1&amp;":"&amp;A1412,'Finish order'!$C:$K,9,FALSE()),"")</f>
        <v/>
      </c>
      <c r="D1412" s="22" t="str">
        <f aca="false">IFERROR(VLOOKUP(A$1&amp;":"&amp;A1412,'Finish order'!$C:$K,7,FALSE()),"")</f>
        <v/>
      </c>
      <c r="E1412" s="30" t="str">
        <f aca="false">IFERROR(VLOOKUP($A$1&amp;":"&amp;A1412,'Finish order'!C:K,5,FALSE()),"")</f>
        <v/>
      </c>
      <c r="F1412" s="22" t="str">
        <f aca="false">IFERROR(VLOOKUP($A$1&amp;":"&amp;A1412,'Finish order'!C:K,4,FALSE()),"")</f>
        <v/>
      </c>
      <c r="G1412" s="22" t="str">
        <f aca="false" t="array" ref="G1412:G1412">IFERROR(SMALL(IF($D$2:$D2321=D1412,$A$2:$A$911*1.001),1),"")</f>
        <v/>
      </c>
      <c r="H1412" s="22" t="str">
        <f aca="false" t="array" ref="H1412:H1412">IFERROR(SMALL(IF($D$2:$D2321=D1412,$A$2:$A$911*1.0001),2),"")</f>
        <v/>
      </c>
      <c r="I1412" s="22" t="str">
        <f aca="false" t="array" ref="I1412:I1412">IFERROR(SMALL(IF($D$2:$D2321=D1412,$A$2:$A$911*1.00001),3),"")</f>
        <v/>
      </c>
      <c r="J1412" s="22" t="str">
        <f aca="false" t="array" ref="J1412:J1412">IFERROR(SMALL(IF($D$2:$D2321=D1412,$A$2:$A$911*1.000001),4),"")</f>
        <v/>
      </c>
      <c r="K1412" s="31" t="str">
        <f aca="false">IF(A1412&lt;&gt;"", IF(COUNT(G1412:J1412)=4, SUM(G1412:J1412), "No"), "")</f>
        <v>No</v>
      </c>
      <c r="L1412" s="31" t="str">
        <f aca="false">IF(A1412&lt;&gt;"", IF(COUNT(G1412:I1412)=3, SUM(G1412:I1412), "No"), "")</f>
        <v>No</v>
      </c>
      <c r="M1412" s="31" t="str">
        <f aca="false">IF(A1412&lt;&gt;"", IF(COUNT(G1412:H1412)=2, SUM(G1412:H1412), "No"), "")</f>
        <v>No</v>
      </c>
      <c r="N1412" s="31" t="str">
        <f aca="false">Table1[[#This Row],[Club]]&amp;":"&amp;Table1[[#Headers],[Male]]</f>
        <v>:Male</v>
      </c>
    </row>
    <row r="1413" customFormat="false" ht="15" hidden="false" customHeight="false" outlineLevel="0" collapsed="false">
      <c r="A1413" s="22" t="n">
        <v>1412</v>
      </c>
      <c r="B1413" s="22" t="str">
        <f aca="false">IFERROR(VLOOKUP($A$1&amp;":"&amp;A1413,'Finish order'!C:K,6,FALSE()),"")</f>
        <v/>
      </c>
      <c r="C1413" s="22" t="str">
        <f aca="false">IFERROR(VLOOKUP(A$1&amp;":"&amp;A1413,'Finish order'!$C:$K,9,FALSE()),"")</f>
        <v/>
      </c>
      <c r="D1413" s="22" t="str">
        <f aca="false">IFERROR(VLOOKUP(A$1&amp;":"&amp;A1413,'Finish order'!$C:$K,7,FALSE()),"")</f>
        <v/>
      </c>
      <c r="E1413" s="30" t="str">
        <f aca="false">IFERROR(VLOOKUP($A$1&amp;":"&amp;A1413,'Finish order'!C:K,5,FALSE()),"")</f>
        <v/>
      </c>
      <c r="F1413" s="22" t="str">
        <f aca="false">IFERROR(VLOOKUP($A$1&amp;":"&amp;A1413,'Finish order'!C:K,4,FALSE()),"")</f>
        <v/>
      </c>
      <c r="G1413" s="22" t="str">
        <f aca="false" t="array" ref="G1413:G1413">IFERROR(SMALL(IF($D$2:$D2322=D1413,$A$2:$A$911*1.001),1),"")</f>
        <v/>
      </c>
      <c r="H1413" s="22" t="str">
        <f aca="false" t="array" ref="H1413:H1413">IFERROR(SMALL(IF($D$2:$D2322=D1413,$A$2:$A$911*1.0001),2),"")</f>
        <v/>
      </c>
      <c r="I1413" s="22" t="str">
        <f aca="false" t="array" ref="I1413:I1413">IFERROR(SMALL(IF($D$2:$D2322=D1413,$A$2:$A$911*1.00001),3),"")</f>
        <v/>
      </c>
      <c r="J1413" s="22" t="str">
        <f aca="false" t="array" ref="J1413:J1413">IFERROR(SMALL(IF($D$2:$D2322=D1413,$A$2:$A$911*1.000001),4),"")</f>
        <v/>
      </c>
      <c r="K1413" s="31" t="str">
        <f aca="false">IF(A1413&lt;&gt;"", IF(COUNT(G1413:J1413)=4, SUM(G1413:J1413), "No"), "")</f>
        <v>No</v>
      </c>
      <c r="L1413" s="31" t="str">
        <f aca="false">IF(A1413&lt;&gt;"", IF(COUNT(G1413:I1413)=3, SUM(G1413:I1413), "No"), "")</f>
        <v>No</v>
      </c>
      <c r="M1413" s="31" t="str">
        <f aca="false">IF(A1413&lt;&gt;"", IF(COUNT(G1413:H1413)=2, SUM(G1413:H1413), "No"), "")</f>
        <v>No</v>
      </c>
      <c r="N1413" s="31" t="str">
        <f aca="false">Table1[[#This Row],[Club]]&amp;":"&amp;Table1[[#Headers],[Male]]</f>
        <v>:Male</v>
      </c>
    </row>
    <row r="1414" customFormat="false" ht="15" hidden="false" customHeight="false" outlineLevel="0" collapsed="false">
      <c r="A1414" s="22" t="n">
        <v>1413</v>
      </c>
      <c r="B1414" s="22" t="str">
        <f aca="false">IFERROR(VLOOKUP($A$1&amp;":"&amp;A1414,'Finish order'!C:K,6,FALSE()),"")</f>
        <v/>
      </c>
      <c r="C1414" s="22" t="str">
        <f aca="false">IFERROR(VLOOKUP(A$1&amp;":"&amp;A1414,'Finish order'!$C:$K,9,FALSE()),"")</f>
        <v/>
      </c>
      <c r="D1414" s="22" t="str">
        <f aca="false">IFERROR(VLOOKUP(A$1&amp;":"&amp;A1414,'Finish order'!$C:$K,7,FALSE()),"")</f>
        <v/>
      </c>
      <c r="E1414" s="30" t="str">
        <f aca="false">IFERROR(VLOOKUP($A$1&amp;":"&amp;A1414,'Finish order'!C:K,5,FALSE()),"")</f>
        <v/>
      </c>
      <c r="F1414" s="22" t="str">
        <f aca="false">IFERROR(VLOOKUP($A$1&amp;":"&amp;A1414,'Finish order'!C:K,4,FALSE()),"")</f>
        <v/>
      </c>
      <c r="G1414" s="22" t="str">
        <f aca="false" t="array" ref="G1414:G1414">IFERROR(SMALL(IF($D$2:$D2323=D1414,$A$2:$A$911*1.001),1),"")</f>
        <v/>
      </c>
      <c r="H1414" s="22" t="str">
        <f aca="false" t="array" ref="H1414:H1414">IFERROR(SMALL(IF($D$2:$D2323=D1414,$A$2:$A$911*1.0001),2),"")</f>
        <v/>
      </c>
      <c r="I1414" s="22" t="str">
        <f aca="false" t="array" ref="I1414:I1414">IFERROR(SMALL(IF($D$2:$D2323=D1414,$A$2:$A$911*1.00001),3),"")</f>
        <v/>
      </c>
      <c r="J1414" s="22" t="str">
        <f aca="false" t="array" ref="J1414:J1414">IFERROR(SMALL(IF($D$2:$D2323=D1414,$A$2:$A$911*1.000001),4),"")</f>
        <v/>
      </c>
      <c r="K1414" s="31" t="str">
        <f aca="false">IF(A1414&lt;&gt;"", IF(COUNT(G1414:J1414)=4, SUM(G1414:J1414), "No"), "")</f>
        <v>No</v>
      </c>
      <c r="L1414" s="31" t="str">
        <f aca="false">IF(A1414&lt;&gt;"", IF(COUNT(G1414:I1414)=3, SUM(G1414:I1414), "No"), "")</f>
        <v>No</v>
      </c>
      <c r="M1414" s="31" t="str">
        <f aca="false">IF(A1414&lt;&gt;"", IF(COUNT(G1414:H1414)=2, SUM(G1414:H1414), "No"), "")</f>
        <v>No</v>
      </c>
      <c r="N1414" s="31" t="str">
        <f aca="false">Table1[[#This Row],[Club]]&amp;":"&amp;Table1[[#Headers],[Male]]</f>
        <v>:Male</v>
      </c>
    </row>
    <row r="1415" customFormat="false" ht="15" hidden="false" customHeight="false" outlineLevel="0" collapsed="false">
      <c r="A1415" s="22" t="n">
        <v>1414</v>
      </c>
      <c r="B1415" s="22" t="str">
        <f aca="false">IFERROR(VLOOKUP($A$1&amp;":"&amp;A1415,'Finish order'!C:K,6,FALSE()),"")</f>
        <v/>
      </c>
      <c r="C1415" s="22" t="str">
        <f aca="false">IFERROR(VLOOKUP(A$1&amp;":"&amp;A1415,'Finish order'!$C:$K,9,FALSE()),"")</f>
        <v/>
      </c>
      <c r="D1415" s="22" t="str">
        <f aca="false">IFERROR(VLOOKUP(A$1&amp;":"&amp;A1415,'Finish order'!$C:$K,7,FALSE()),"")</f>
        <v/>
      </c>
      <c r="E1415" s="30" t="str">
        <f aca="false">IFERROR(VLOOKUP($A$1&amp;":"&amp;A1415,'Finish order'!C:K,5,FALSE()),"")</f>
        <v/>
      </c>
      <c r="F1415" s="22" t="str">
        <f aca="false">IFERROR(VLOOKUP($A$1&amp;":"&amp;A1415,'Finish order'!C:K,4,FALSE()),"")</f>
        <v/>
      </c>
      <c r="G1415" s="22" t="str">
        <f aca="false" t="array" ref="G1415:G1415">IFERROR(SMALL(IF($D$2:$D2324=D1415,$A$2:$A$911*1.001),1),"")</f>
        <v/>
      </c>
      <c r="H1415" s="22" t="str">
        <f aca="false" t="array" ref="H1415:H1415">IFERROR(SMALL(IF($D$2:$D2324=D1415,$A$2:$A$911*1.0001),2),"")</f>
        <v/>
      </c>
      <c r="I1415" s="22" t="str">
        <f aca="false" t="array" ref="I1415:I1415">IFERROR(SMALL(IF($D$2:$D2324=D1415,$A$2:$A$911*1.00001),3),"")</f>
        <v/>
      </c>
      <c r="J1415" s="22" t="str">
        <f aca="false" t="array" ref="J1415:J1415">IFERROR(SMALL(IF($D$2:$D2324=D1415,$A$2:$A$911*1.000001),4),"")</f>
        <v/>
      </c>
      <c r="K1415" s="31" t="str">
        <f aca="false">IF(A1415&lt;&gt;"", IF(COUNT(G1415:J1415)=4, SUM(G1415:J1415), "No"), "")</f>
        <v>No</v>
      </c>
      <c r="L1415" s="31" t="str">
        <f aca="false">IF(A1415&lt;&gt;"", IF(COUNT(G1415:I1415)=3, SUM(G1415:I1415), "No"), "")</f>
        <v>No</v>
      </c>
      <c r="M1415" s="31" t="str">
        <f aca="false">IF(A1415&lt;&gt;"", IF(COUNT(G1415:H1415)=2, SUM(G1415:H1415), "No"), "")</f>
        <v>No</v>
      </c>
      <c r="N1415" s="31" t="str">
        <f aca="false">Table1[[#This Row],[Club]]&amp;":"&amp;Table1[[#Headers],[Male]]</f>
        <v>:Male</v>
      </c>
    </row>
    <row r="1416" customFormat="false" ht="15" hidden="false" customHeight="false" outlineLevel="0" collapsed="false">
      <c r="A1416" s="22" t="n">
        <v>1415</v>
      </c>
      <c r="B1416" s="22" t="str">
        <f aca="false">IFERROR(VLOOKUP($A$1&amp;":"&amp;A1416,'Finish order'!C:K,6,FALSE()),"")</f>
        <v/>
      </c>
      <c r="C1416" s="22" t="str">
        <f aca="false">IFERROR(VLOOKUP(A$1&amp;":"&amp;A1416,'Finish order'!$C:$K,9,FALSE()),"")</f>
        <v/>
      </c>
      <c r="D1416" s="22" t="str">
        <f aca="false">IFERROR(VLOOKUP(A$1&amp;":"&amp;A1416,'Finish order'!$C:$K,7,FALSE()),"")</f>
        <v/>
      </c>
      <c r="E1416" s="30" t="str">
        <f aca="false">IFERROR(VLOOKUP($A$1&amp;":"&amp;A1416,'Finish order'!C:K,5,FALSE()),"")</f>
        <v/>
      </c>
      <c r="F1416" s="22" t="str">
        <f aca="false">IFERROR(VLOOKUP($A$1&amp;":"&amp;A1416,'Finish order'!C:K,4,FALSE()),"")</f>
        <v/>
      </c>
      <c r="G1416" s="22" t="str">
        <f aca="false" t="array" ref="G1416:G1416">IFERROR(SMALL(IF($D$2:$D2325=D1416,$A$2:$A$911*1.001),1),"")</f>
        <v/>
      </c>
      <c r="H1416" s="22" t="str">
        <f aca="false" t="array" ref="H1416:H1416">IFERROR(SMALL(IF($D$2:$D2325=D1416,$A$2:$A$911*1.0001),2),"")</f>
        <v/>
      </c>
      <c r="I1416" s="22" t="str">
        <f aca="false" t="array" ref="I1416:I1416">IFERROR(SMALL(IF($D$2:$D2325=D1416,$A$2:$A$911*1.00001),3),"")</f>
        <v/>
      </c>
      <c r="J1416" s="22" t="str">
        <f aca="false" t="array" ref="J1416:J1416">IFERROR(SMALL(IF($D$2:$D2325=D1416,$A$2:$A$911*1.000001),4),"")</f>
        <v/>
      </c>
      <c r="K1416" s="31" t="str">
        <f aca="false">IF(A1416&lt;&gt;"", IF(COUNT(G1416:J1416)=4, SUM(G1416:J1416), "No"), "")</f>
        <v>No</v>
      </c>
      <c r="L1416" s="31" t="str">
        <f aca="false">IF(A1416&lt;&gt;"", IF(COUNT(G1416:I1416)=3, SUM(G1416:I1416), "No"), "")</f>
        <v>No</v>
      </c>
      <c r="M1416" s="31" t="str">
        <f aca="false">IF(A1416&lt;&gt;"", IF(COUNT(G1416:H1416)=2, SUM(G1416:H1416), "No"), "")</f>
        <v>No</v>
      </c>
      <c r="N1416" s="31" t="str">
        <f aca="false">Table1[[#This Row],[Club]]&amp;":"&amp;Table1[[#Headers],[Male]]</f>
        <v>:Male</v>
      </c>
    </row>
    <row r="1417" customFormat="false" ht="15" hidden="false" customHeight="false" outlineLevel="0" collapsed="false">
      <c r="A1417" s="22" t="n">
        <v>1416</v>
      </c>
      <c r="B1417" s="22" t="str">
        <f aca="false">IFERROR(VLOOKUP($A$1&amp;":"&amp;A1417,'Finish order'!C:K,6,FALSE()),"")</f>
        <v/>
      </c>
      <c r="C1417" s="22" t="str">
        <f aca="false">IFERROR(VLOOKUP(A$1&amp;":"&amp;A1417,'Finish order'!$C:$K,9,FALSE()),"")</f>
        <v/>
      </c>
      <c r="D1417" s="22" t="str">
        <f aca="false">IFERROR(VLOOKUP(A$1&amp;":"&amp;A1417,'Finish order'!$C:$K,7,FALSE()),"")</f>
        <v/>
      </c>
      <c r="E1417" s="30" t="str">
        <f aca="false">IFERROR(VLOOKUP($A$1&amp;":"&amp;A1417,'Finish order'!C:K,5,FALSE()),"")</f>
        <v/>
      </c>
      <c r="F1417" s="22" t="str">
        <f aca="false">IFERROR(VLOOKUP($A$1&amp;":"&amp;A1417,'Finish order'!C:K,4,FALSE()),"")</f>
        <v/>
      </c>
      <c r="G1417" s="22" t="str">
        <f aca="false" t="array" ref="G1417:G1417">IFERROR(SMALL(IF($D$2:$D2326=D1417,$A$2:$A$911*1.001),1),"")</f>
        <v/>
      </c>
      <c r="H1417" s="22" t="str">
        <f aca="false" t="array" ref="H1417:H1417">IFERROR(SMALL(IF($D$2:$D2326=D1417,$A$2:$A$911*1.0001),2),"")</f>
        <v/>
      </c>
      <c r="I1417" s="22" t="str">
        <f aca="false" t="array" ref="I1417:I1417">IFERROR(SMALL(IF($D$2:$D2326=D1417,$A$2:$A$911*1.00001),3),"")</f>
        <v/>
      </c>
      <c r="J1417" s="22" t="str">
        <f aca="false" t="array" ref="J1417:J1417">IFERROR(SMALL(IF($D$2:$D2326=D1417,$A$2:$A$911*1.000001),4),"")</f>
        <v/>
      </c>
      <c r="K1417" s="31" t="str">
        <f aca="false">IF(A1417&lt;&gt;"", IF(COUNT(G1417:J1417)=4, SUM(G1417:J1417), "No"), "")</f>
        <v>No</v>
      </c>
      <c r="L1417" s="31" t="str">
        <f aca="false">IF(A1417&lt;&gt;"", IF(COUNT(G1417:I1417)=3, SUM(G1417:I1417), "No"), "")</f>
        <v>No</v>
      </c>
      <c r="M1417" s="31" t="str">
        <f aca="false">IF(A1417&lt;&gt;"", IF(COUNT(G1417:H1417)=2, SUM(G1417:H1417), "No"), "")</f>
        <v>No</v>
      </c>
      <c r="N1417" s="31" t="str">
        <f aca="false">Table1[[#This Row],[Club]]&amp;":"&amp;Table1[[#Headers],[Male]]</f>
        <v>:Male</v>
      </c>
    </row>
    <row r="1418" customFormat="false" ht="15" hidden="false" customHeight="false" outlineLevel="0" collapsed="false">
      <c r="A1418" s="22" t="n">
        <v>1417</v>
      </c>
      <c r="B1418" s="22" t="str">
        <f aca="false">IFERROR(VLOOKUP($A$1&amp;":"&amp;A1418,'Finish order'!C:K,6,FALSE()),"")</f>
        <v/>
      </c>
      <c r="C1418" s="22" t="str">
        <f aca="false">IFERROR(VLOOKUP(A$1&amp;":"&amp;A1418,'Finish order'!$C:$K,9,FALSE()),"")</f>
        <v/>
      </c>
      <c r="D1418" s="22" t="str">
        <f aca="false">IFERROR(VLOOKUP(A$1&amp;":"&amp;A1418,'Finish order'!$C:$K,7,FALSE()),"")</f>
        <v/>
      </c>
      <c r="E1418" s="30" t="str">
        <f aca="false">IFERROR(VLOOKUP($A$1&amp;":"&amp;A1418,'Finish order'!C:K,5,FALSE()),"")</f>
        <v/>
      </c>
      <c r="F1418" s="22" t="str">
        <f aca="false">IFERROR(VLOOKUP($A$1&amp;":"&amp;A1418,'Finish order'!C:K,4,FALSE()),"")</f>
        <v/>
      </c>
      <c r="G1418" s="22" t="str">
        <f aca="false" t="array" ref="G1418:G1418">IFERROR(SMALL(IF($D$2:$D2327=D1418,$A$2:$A$911*1.001),1),"")</f>
        <v/>
      </c>
      <c r="H1418" s="22" t="str">
        <f aca="false" t="array" ref="H1418:H1418">IFERROR(SMALL(IF($D$2:$D2327=D1418,$A$2:$A$911*1.0001),2),"")</f>
        <v/>
      </c>
      <c r="I1418" s="22" t="str">
        <f aca="false" t="array" ref="I1418:I1418">IFERROR(SMALL(IF($D$2:$D2327=D1418,$A$2:$A$911*1.00001),3),"")</f>
        <v/>
      </c>
      <c r="J1418" s="22" t="str">
        <f aca="false" t="array" ref="J1418:J1418">IFERROR(SMALL(IF($D$2:$D2327=D1418,$A$2:$A$911*1.000001),4),"")</f>
        <v/>
      </c>
      <c r="K1418" s="31" t="str">
        <f aca="false">IF(A1418&lt;&gt;"", IF(COUNT(G1418:J1418)=4, SUM(G1418:J1418), "No"), "")</f>
        <v>No</v>
      </c>
      <c r="L1418" s="31" t="str">
        <f aca="false">IF(A1418&lt;&gt;"", IF(COUNT(G1418:I1418)=3, SUM(G1418:I1418), "No"), "")</f>
        <v>No</v>
      </c>
      <c r="M1418" s="31" t="str">
        <f aca="false">IF(A1418&lt;&gt;"", IF(COUNT(G1418:H1418)=2, SUM(G1418:H1418), "No"), "")</f>
        <v>No</v>
      </c>
      <c r="N1418" s="31" t="str">
        <f aca="false">Table1[[#This Row],[Club]]&amp;":"&amp;Table1[[#Headers],[Male]]</f>
        <v>:Male</v>
      </c>
    </row>
    <row r="1419" customFormat="false" ht="15" hidden="false" customHeight="false" outlineLevel="0" collapsed="false">
      <c r="A1419" s="22" t="n">
        <v>1418</v>
      </c>
      <c r="B1419" s="22" t="str">
        <f aca="false">IFERROR(VLOOKUP($A$1&amp;":"&amp;A1419,'Finish order'!C:K,6,FALSE()),"")</f>
        <v/>
      </c>
      <c r="C1419" s="22" t="str">
        <f aca="false">IFERROR(VLOOKUP(A$1&amp;":"&amp;A1419,'Finish order'!$C:$K,9,FALSE()),"")</f>
        <v/>
      </c>
      <c r="D1419" s="22" t="str">
        <f aca="false">IFERROR(VLOOKUP(A$1&amp;":"&amp;A1419,'Finish order'!$C:$K,7,FALSE()),"")</f>
        <v/>
      </c>
      <c r="E1419" s="30" t="str">
        <f aca="false">IFERROR(VLOOKUP($A$1&amp;":"&amp;A1419,'Finish order'!C:K,5,FALSE()),"")</f>
        <v/>
      </c>
      <c r="F1419" s="22" t="str">
        <f aca="false">IFERROR(VLOOKUP($A$1&amp;":"&amp;A1419,'Finish order'!C:K,4,FALSE()),"")</f>
        <v/>
      </c>
      <c r="G1419" s="22" t="str">
        <f aca="false" t="array" ref="G1419:G1419">IFERROR(SMALL(IF($D$2:$D2328=D1419,$A$2:$A$911*1.001),1),"")</f>
        <v/>
      </c>
      <c r="H1419" s="22" t="str">
        <f aca="false" t="array" ref="H1419:H1419">IFERROR(SMALL(IF($D$2:$D2328=D1419,$A$2:$A$911*1.0001),2),"")</f>
        <v/>
      </c>
      <c r="I1419" s="22" t="str">
        <f aca="false" t="array" ref="I1419:I1419">IFERROR(SMALL(IF($D$2:$D2328=D1419,$A$2:$A$911*1.00001),3),"")</f>
        <v/>
      </c>
      <c r="J1419" s="22" t="str">
        <f aca="false" t="array" ref="J1419:J1419">IFERROR(SMALL(IF($D$2:$D2328=D1419,$A$2:$A$911*1.000001),4),"")</f>
        <v/>
      </c>
      <c r="K1419" s="31" t="str">
        <f aca="false">IF(A1419&lt;&gt;"", IF(COUNT(G1419:J1419)=4, SUM(G1419:J1419), "No"), "")</f>
        <v>No</v>
      </c>
      <c r="L1419" s="31" t="str">
        <f aca="false">IF(A1419&lt;&gt;"", IF(COUNT(G1419:I1419)=3, SUM(G1419:I1419), "No"), "")</f>
        <v>No</v>
      </c>
      <c r="M1419" s="31" t="str">
        <f aca="false">IF(A1419&lt;&gt;"", IF(COUNT(G1419:H1419)=2, SUM(G1419:H1419), "No"), "")</f>
        <v>No</v>
      </c>
      <c r="N1419" s="31" t="str">
        <f aca="false">Table1[[#This Row],[Club]]&amp;":"&amp;Table1[[#Headers],[Male]]</f>
        <v>:Male</v>
      </c>
    </row>
    <row r="1420" customFormat="false" ht="15" hidden="false" customHeight="false" outlineLevel="0" collapsed="false">
      <c r="A1420" s="22" t="n">
        <v>1419</v>
      </c>
      <c r="B1420" s="22" t="str">
        <f aca="false">IFERROR(VLOOKUP($A$1&amp;":"&amp;A1420,'Finish order'!C:K,6,FALSE()),"")</f>
        <v/>
      </c>
      <c r="C1420" s="22" t="str">
        <f aca="false">IFERROR(VLOOKUP(A$1&amp;":"&amp;A1420,'Finish order'!$C:$K,9,FALSE()),"")</f>
        <v/>
      </c>
      <c r="D1420" s="22" t="str">
        <f aca="false">IFERROR(VLOOKUP(A$1&amp;":"&amp;A1420,'Finish order'!$C:$K,7,FALSE()),"")</f>
        <v/>
      </c>
      <c r="E1420" s="30" t="str">
        <f aca="false">IFERROR(VLOOKUP($A$1&amp;":"&amp;A1420,'Finish order'!C:K,5,FALSE()),"")</f>
        <v/>
      </c>
      <c r="F1420" s="22" t="str">
        <f aca="false">IFERROR(VLOOKUP($A$1&amp;":"&amp;A1420,'Finish order'!C:K,4,FALSE()),"")</f>
        <v/>
      </c>
      <c r="G1420" s="22" t="str">
        <f aca="false" t="array" ref="G1420:G1420">IFERROR(SMALL(IF($D$2:$D2329=D1420,$A$2:$A$911*1.001),1),"")</f>
        <v/>
      </c>
      <c r="H1420" s="22" t="str">
        <f aca="false" t="array" ref="H1420:H1420">IFERROR(SMALL(IF($D$2:$D2329=D1420,$A$2:$A$911*1.0001),2),"")</f>
        <v/>
      </c>
      <c r="I1420" s="22" t="str">
        <f aca="false" t="array" ref="I1420:I1420">IFERROR(SMALL(IF($D$2:$D2329=D1420,$A$2:$A$911*1.00001),3),"")</f>
        <v/>
      </c>
      <c r="J1420" s="22" t="str">
        <f aca="false" t="array" ref="J1420:J1420">IFERROR(SMALL(IF($D$2:$D2329=D1420,$A$2:$A$911*1.000001),4),"")</f>
        <v/>
      </c>
      <c r="K1420" s="31" t="str">
        <f aca="false">IF(A1420&lt;&gt;"", IF(COUNT(G1420:J1420)=4, SUM(G1420:J1420), "No"), "")</f>
        <v>No</v>
      </c>
      <c r="L1420" s="31" t="str">
        <f aca="false">IF(A1420&lt;&gt;"", IF(COUNT(G1420:I1420)=3, SUM(G1420:I1420), "No"), "")</f>
        <v>No</v>
      </c>
      <c r="M1420" s="31" t="str">
        <f aca="false">IF(A1420&lt;&gt;"", IF(COUNT(G1420:H1420)=2, SUM(G1420:H1420), "No"), "")</f>
        <v>No</v>
      </c>
      <c r="N1420" s="31" t="str">
        <f aca="false">Table1[[#This Row],[Club]]&amp;":"&amp;Table1[[#Headers],[Male]]</f>
        <v>:Male</v>
      </c>
    </row>
    <row r="1421" customFormat="false" ht="15" hidden="false" customHeight="false" outlineLevel="0" collapsed="false">
      <c r="A1421" s="22" t="n">
        <v>1420</v>
      </c>
      <c r="B1421" s="22" t="str">
        <f aca="false">IFERROR(VLOOKUP($A$1&amp;":"&amp;A1421,'Finish order'!C:K,6,FALSE()),"")</f>
        <v/>
      </c>
      <c r="C1421" s="22" t="str">
        <f aca="false">IFERROR(VLOOKUP(A$1&amp;":"&amp;A1421,'Finish order'!$C:$K,9,FALSE()),"")</f>
        <v/>
      </c>
      <c r="D1421" s="22" t="str">
        <f aca="false">IFERROR(VLOOKUP(A$1&amp;":"&amp;A1421,'Finish order'!$C:$K,7,FALSE()),"")</f>
        <v/>
      </c>
      <c r="E1421" s="30" t="str">
        <f aca="false">IFERROR(VLOOKUP($A$1&amp;":"&amp;A1421,'Finish order'!C:K,5,FALSE()),"")</f>
        <v/>
      </c>
      <c r="F1421" s="22" t="str">
        <f aca="false">IFERROR(VLOOKUP($A$1&amp;":"&amp;A1421,'Finish order'!C:K,4,FALSE()),"")</f>
        <v/>
      </c>
      <c r="G1421" s="22" t="str">
        <f aca="false" t="array" ref="G1421:G1421">IFERROR(SMALL(IF($D$2:$D2330=D1421,$A$2:$A$911*1.001),1),"")</f>
        <v/>
      </c>
      <c r="H1421" s="22" t="str">
        <f aca="false" t="array" ref="H1421:H1421">IFERROR(SMALL(IF($D$2:$D2330=D1421,$A$2:$A$911*1.0001),2),"")</f>
        <v/>
      </c>
      <c r="I1421" s="22" t="str">
        <f aca="false" t="array" ref="I1421:I1421">IFERROR(SMALL(IF($D$2:$D2330=D1421,$A$2:$A$911*1.00001),3),"")</f>
        <v/>
      </c>
      <c r="J1421" s="22" t="str">
        <f aca="false" t="array" ref="J1421:J1421">IFERROR(SMALL(IF($D$2:$D2330=D1421,$A$2:$A$911*1.000001),4),"")</f>
        <v/>
      </c>
      <c r="K1421" s="31" t="str">
        <f aca="false">IF(A1421&lt;&gt;"", IF(COUNT(G1421:J1421)=4, SUM(G1421:J1421), "No"), "")</f>
        <v>No</v>
      </c>
      <c r="L1421" s="31" t="str">
        <f aca="false">IF(A1421&lt;&gt;"", IF(COUNT(G1421:I1421)=3, SUM(G1421:I1421), "No"), "")</f>
        <v>No</v>
      </c>
      <c r="M1421" s="31" t="str">
        <f aca="false">IF(A1421&lt;&gt;"", IF(COUNT(G1421:H1421)=2, SUM(G1421:H1421), "No"), "")</f>
        <v>No</v>
      </c>
      <c r="N1421" s="31" t="str">
        <f aca="false">Table1[[#This Row],[Club]]&amp;":"&amp;Table1[[#Headers],[Male]]</f>
        <v>:Male</v>
      </c>
    </row>
    <row r="1422" customFormat="false" ht="15" hidden="false" customHeight="false" outlineLevel="0" collapsed="false">
      <c r="A1422" s="22" t="n">
        <v>1421</v>
      </c>
      <c r="B1422" s="22" t="str">
        <f aca="false">IFERROR(VLOOKUP($A$1&amp;":"&amp;A1422,'Finish order'!C:K,6,FALSE()),"")</f>
        <v/>
      </c>
      <c r="C1422" s="22" t="str">
        <f aca="false">IFERROR(VLOOKUP(A$1&amp;":"&amp;A1422,'Finish order'!$C:$K,9,FALSE()),"")</f>
        <v/>
      </c>
      <c r="D1422" s="22" t="str">
        <f aca="false">IFERROR(VLOOKUP(A$1&amp;":"&amp;A1422,'Finish order'!$C:$K,7,FALSE()),"")</f>
        <v/>
      </c>
      <c r="E1422" s="30" t="str">
        <f aca="false">IFERROR(VLOOKUP($A$1&amp;":"&amp;A1422,'Finish order'!C:K,5,FALSE()),"")</f>
        <v/>
      </c>
      <c r="F1422" s="22" t="str">
        <f aca="false">IFERROR(VLOOKUP($A$1&amp;":"&amp;A1422,'Finish order'!C:K,4,FALSE()),"")</f>
        <v/>
      </c>
      <c r="G1422" s="22" t="str">
        <f aca="false" t="array" ref="G1422:G1422">IFERROR(SMALL(IF($D$2:$D2331=D1422,$A$2:$A$911*1.001),1),"")</f>
        <v/>
      </c>
      <c r="H1422" s="22" t="str">
        <f aca="false" t="array" ref="H1422:H1422">IFERROR(SMALL(IF($D$2:$D2331=D1422,$A$2:$A$911*1.0001),2),"")</f>
        <v/>
      </c>
      <c r="I1422" s="22" t="str">
        <f aca="false" t="array" ref="I1422:I1422">IFERROR(SMALL(IF($D$2:$D2331=D1422,$A$2:$A$911*1.00001),3),"")</f>
        <v/>
      </c>
      <c r="J1422" s="22" t="str">
        <f aca="false" t="array" ref="J1422:J1422">IFERROR(SMALL(IF($D$2:$D2331=D1422,$A$2:$A$911*1.000001),4),"")</f>
        <v/>
      </c>
      <c r="K1422" s="31" t="str">
        <f aca="false">IF(A1422&lt;&gt;"", IF(COUNT(G1422:J1422)=4, SUM(G1422:J1422), "No"), "")</f>
        <v>No</v>
      </c>
      <c r="L1422" s="31" t="str">
        <f aca="false">IF(A1422&lt;&gt;"", IF(COUNT(G1422:I1422)=3, SUM(G1422:I1422), "No"), "")</f>
        <v>No</v>
      </c>
      <c r="M1422" s="31" t="str">
        <f aca="false">IF(A1422&lt;&gt;"", IF(COUNT(G1422:H1422)=2, SUM(G1422:H1422), "No"), "")</f>
        <v>No</v>
      </c>
      <c r="N1422" s="31" t="str">
        <f aca="false">Table1[[#This Row],[Club]]&amp;":"&amp;Table1[[#Headers],[Male]]</f>
        <v>:Male</v>
      </c>
    </row>
    <row r="1423" customFormat="false" ht="15" hidden="false" customHeight="false" outlineLevel="0" collapsed="false">
      <c r="A1423" s="22" t="n">
        <v>1422</v>
      </c>
      <c r="B1423" s="22" t="str">
        <f aca="false">IFERROR(VLOOKUP($A$1&amp;":"&amp;A1423,'Finish order'!C:K,6,FALSE()),"")</f>
        <v/>
      </c>
      <c r="C1423" s="22" t="str">
        <f aca="false">IFERROR(VLOOKUP(A$1&amp;":"&amp;A1423,'Finish order'!$C:$K,9,FALSE()),"")</f>
        <v/>
      </c>
      <c r="D1423" s="22" t="str">
        <f aca="false">IFERROR(VLOOKUP(A$1&amp;":"&amp;A1423,'Finish order'!$C:$K,7,FALSE()),"")</f>
        <v/>
      </c>
      <c r="E1423" s="30" t="str">
        <f aca="false">IFERROR(VLOOKUP($A$1&amp;":"&amp;A1423,'Finish order'!C:K,5,FALSE()),"")</f>
        <v/>
      </c>
      <c r="F1423" s="22" t="str">
        <f aca="false">IFERROR(VLOOKUP($A$1&amp;":"&amp;A1423,'Finish order'!C:K,4,FALSE()),"")</f>
        <v/>
      </c>
      <c r="G1423" s="22" t="str">
        <f aca="false" t="array" ref="G1423:G1423">IFERROR(SMALL(IF($D$2:$D2332=D1423,$A$2:$A$911*1.001),1),"")</f>
        <v/>
      </c>
      <c r="H1423" s="22" t="str">
        <f aca="false" t="array" ref="H1423:H1423">IFERROR(SMALL(IF($D$2:$D2332=D1423,$A$2:$A$911*1.0001),2),"")</f>
        <v/>
      </c>
      <c r="I1423" s="22" t="str">
        <f aca="false" t="array" ref="I1423:I1423">IFERROR(SMALL(IF($D$2:$D2332=D1423,$A$2:$A$911*1.00001),3),"")</f>
        <v/>
      </c>
      <c r="J1423" s="22" t="str">
        <f aca="false" t="array" ref="J1423:J1423">IFERROR(SMALL(IF($D$2:$D2332=D1423,$A$2:$A$911*1.000001),4),"")</f>
        <v/>
      </c>
      <c r="K1423" s="31" t="str">
        <f aca="false">IF(A1423&lt;&gt;"", IF(COUNT(G1423:J1423)=4, SUM(G1423:J1423), "No"), "")</f>
        <v>No</v>
      </c>
      <c r="L1423" s="31" t="str">
        <f aca="false">IF(A1423&lt;&gt;"", IF(COUNT(G1423:I1423)=3, SUM(G1423:I1423), "No"), "")</f>
        <v>No</v>
      </c>
      <c r="M1423" s="31" t="str">
        <f aca="false">IF(A1423&lt;&gt;"", IF(COUNT(G1423:H1423)=2, SUM(G1423:H1423), "No"), "")</f>
        <v>No</v>
      </c>
      <c r="N1423" s="31" t="str">
        <f aca="false">Table1[[#This Row],[Club]]&amp;":"&amp;Table1[[#Headers],[Male]]</f>
        <v>:Male</v>
      </c>
    </row>
    <row r="1424" customFormat="false" ht="15" hidden="false" customHeight="false" outlineLevel="0" collapsed="false">
      <c r="A1424" s="22" t="n">
        <v>1423</v>
      </c>
      <c r="B1424" s="22" t="str">
        <f aca="false">IFERROR(VLOOKUP($A$1&amp;":"&amp;A1424,'Finish order'!C:K,6,FALSE()),"")</f>
        <v/>
      </c>
      <c r="C1424" s="22" t="str">
        <f aca="false">IFERROR(VLOOKUP(A$1&amp;":"&amp;A1424,'Finish order'!$C:$K,9,FALSE()),"")</f>
        <v/>
      </c>
      <c r="D1424" s="22" t="str">
        <f aca="false">IFERROR(VLOOKUP(A$1&amp;":"&amp;A1424,'Finish order'!$C:$K,7,FALSE()),"")</f>
        <v/>
      </c>
      <c r="E1424" s="30" t="str">
        <f aca="false">IFERROR(VLOOKUP($A$1&amp;":"&amp;A1424,'Finish order'!C:K,5,FALSE()),"")</f>
        <v/>
      </c>
      <c r="F1424" s="22" t="str">
        <f aca="false">IFERROR(VLOOKUP($A$1&amp;":"&amp;A1424,'Finish order'!C:K,4,FALSE()),"")</f>
        <v/>
      </c>
      <c r="G1424" s="22" t="str">
        <f aca="false" t="array" ref="G1424:G1424">IFERROR(SMALL(IF($D$2:$D2333=D1424,$A$2:$A$911*1.001),1),"")</f>
        <v/>
      </c>
      <c r="H1424" s="22" t="str">
        <f aca="false" t="array" ref="H1424:H1424">IFERROR(SMALL(IF($D$2:$D2333=D1424,$A$2:$A$911*1.0001),2),"")</f>
        <v/>
      </c>
      <c r="I1424" s="22" t="str">
        <f aca="false" t="array" ref="I1424:I1424">IFERROR(SMALL(IF($D$2:$D2333=D1424,$A$2:$A$911*1.00001),3),"")</f>
        <v/>
      </c>
      <c r="J1424" s="22" t="str">
        <f aca="false" t="array" ref="J1424:J1424">IFERROR(SMALL(IF($D$2:$D2333=D1424,$A$2:$A$911*1.000001),4),"")</f>
        <v/>
      </c>
      <c r="K1424" s="31" t="str">
        <f aca="false">IF(A1424&lt;&gt;"", IF(COUNT(G1424:J1424)=4, SUM(G1424:J1424), "No"), "")</f>
        <v>No</v>
      </c>
      <c r="L1424" s="31" t="str">
        <f aca="false">IF(A1424&lt;&gt;"", IF(COUNT(G1424:I1424)=3, SUM(G1424:I1424), "No"), "")</f>
        <v>No</v>
      </c>
      <c r="M1424" s="31" t="str">
        <f aca="false">IF(A1424&lt;&gt;"", IF(COUNT(G1424:H1424)=2, SUM(G1424:H1424), "No"), "")</f>
        <v>No</v>
      </c>
      <c r="N1424" s="31" t="str">
        <f aca="false">Table1[[#This Row],[Club]]&amp;":"&amp;Table1[[#Headers],[Male]]</f>
        <v>:Male</v>
      </c>
    </row>
    <row r="1425" customFormat="false" ht="15" hidden="false" customHeight="false" outlineLevel="0" collapsed="false">
      <c r="A1425" s="22" t="n">
        <v>1424</v>
      </c>
      <c r="B1425" s="22" t="str">
        <f aca="false">IFERROR(VLOOKUP($A$1&amp;":"&amp;A1425,'Finish order'!C:K,6,FALSE()),"")</f>
        <v/>
      </c>
      <c r="C1425" s="22" t="str">
        <f aca="false">IFERROR(VLOOKUP(A$1&amp;":"&amp;A1425,'Finish order'!$C:$K,9,FALSE()),"")</f>
        <v/>
      </c>
      <c r="D1425" s="22" t="str">
        <f aca="false">IFERROR(VLOOKUP(A$1&amp;":"&amp;A1425,'Finish order'!$C:$K,7,FALSE()),"")</f>
        <v/>
      </c>
      <c r="E1425" s="30" t="str">
        <f aca="false">IFERROR(VLOOKUP($A$1&amp;":"&amp;A1425,'Finish order'!C:K,5,FALSE()),"")</f>
        <v/>
      </c>
      <c r="F1425" s="22" t="str">
        <f aca="false">IFERROR(VLOOKUP($A$1&amp;":"&amp;A1425,'Finish order'!C:K,4,FALSE()),"")</f>
        <v/>
      </c>
      <c r="G1425" s="22" t="str">
        <f aca="false" t="array" ref="G1425:G1425">IFERROR(SMALL(IF($D$2:$D2334=D1425,$A$2:$A$911*1.001),1),"")</f>
        <v/>
      </c>
      <c r="H1425" s="22" t="str">
        <f aca="false" t="array" ref="H1425:H1425">IFERROR(SMALL(IF($D$2:$D2334=D1425,$A$2:$A$911*1.0001),2),"")</f>
        <v/>
      </c>
      <c r="I1425" s="22" t="str">
        <f aca="false" t="array" ref="I1425:I1425">IFERROR(SMALL(IF($D$2:$D2334=D1425,$A$2:$A$911*1.00001),3),"")</f>
        <v/>
      </c>
      <c r="J1425" s="22" t="str">
        <f aca="false" t="array" ref="J1425:J1425">IFERROR(SMALL(IF($D$2:$D2334=D1425,$A$2:$A$911*1.000001),4),"")</f>
        <v/>
      </c>
      <c r="K1425" s="31" t="str">
        <f aca="false">IF(A1425&lt;&gt;"", IF(COUNT(G1425:J1425)=4, SUM(G1425:J1425), "No"), "")</f>
        <v>No</v>
      </c>
      <c r="L1425" s="31" t="str">
        <f aca="false">IF(A1425&lt;&gt;"", IF(COUNT(G1425:I1425)=3, SUM(G1425:I1425), "No"), "")</f>
        <v>No</v>
      </c>
      <c r="M1425" s="31" t="str">
        <f aca="false">IF(A1425&lt;&gt;"", IF(COUNT(G1425:H1425)=2, SUM(G1425:H1425), "No"), "")</f>
        <v>No</v>
      </c>
      <c r="N1425" s="31" t="str">
        <f aca="false">Table1[[#This Row],[Club]]&amp;":"&amp;Table1[[#Headers],[Male]]</f>
        <v>:Male</v>
      </c>
    </row>
    <row r="1426" customFormat="false" ht="15" hidden="false" customHeight="false" outlineLevel="0" collapsed="false">
      <c r="A1426" s="22" t="n">
        <v>1425</v>
      </c>
      <c r="B1426" s="22" t="str">
        <f aca="false">IFERROR(VLOOKUP($A$1&amp;":"&amp;A1426,'Finish order'!C:K,6,FALSE()),"")</f>
        <v/>
      </c>
      <c r="C1426" s="22" t="str">
        <f aca="false">IFERROR(VLOOKUP(A$1&amp;":"&amp;A1426,'Finish order'!$C:$K,9,FALSE()),"")</f>
        <v/>
      </c>
      <c r="D1426" s="22" t="str">
        <f aca="false">IFERROR(VLOOKUP(A$1&amp;":"&amp;A1426,'Finish order'!$C:$K,7,FALSE()),"")</f>
        <v/>
      </c>
      <c r="E1426" s="30" t="str">
        <f aca="false">IFERROR(VLOOKUP($A$1&amp;":"&amp;A1426,'Finish order'!C:K,5,FALSE()),"")</f>
        <v/>
      </c>
      <c r="F1426" s="22" t="str">
        <f aca="false">IFERROR(VLOOKUP($A$1&amp;":"&amp;A1426,'Finish order'!C:K,4,FALSE()),"")</f>
        <v/>
      </c>
      <c r="G1426" s="22" t="str">
        <f aca="false" t="array" ref="G1426:G1426">IFERROR(SMALL(IF($D$2:$D2335=D1426,$A$2:$A$911*1.001),1),"")</f>
        <v/>
      </c>
      <c r="H1426" s="22" t="str">
        <f aca="false" t="array" ref="H1426:H1426">IFERROR(SMALL(IF($D$2:$D2335=D1426,$A$2:$A$911*1.0001),2),"")</f>
        <v/>
      </c>
      <c r="I1426" s="22" t="str">
        <f aca="false" t="array" ref="I1426:I1426">IFERROR(SMALL(IF($D$2:$D2335=D1426,$A$2:$A$911*1.00001),3),"")</f>
        <v/>
      </c>
      <c r="J1426" s="22" t="str">
        <f aca="false" t="array" ref="J1426:J1426">IFERROR(SMALL(IF($D$2:$D2335=D1426,$A$2:$A$911*1.000001),4),"")</f>
        <v/>
      </c>
      <c r="K1426" s="31" t="str">
        <f aca="false">IF(A1426&lt;&gt;"", IF(COUNT(G1426:J1426)=4, SUM(G1426:J1426), "No"), "")</f>
        <v>No</v>
      </c>
      <c r="L1426" s="31" t="str">
        <f aca="false">IF(A1426&lt;&gt;"", IF(COUNT(G1426:I1426)=3, SUM(G1426:I1426), "No"), "")</f>
        <v>No</v>
      </c>
      <c r="M1426" s="31" t="str">
        <f aca="false">IF(A1426&lt;&gt;"", IF(COUNT(G1426:H1426)=2, SUM(G1426:H1426), "No"), "")</f>
        <v>No</v>
      </c>
      <c r="N1426" s="31" t="str">
        <f aca="false">Table1[[#This Row],[Club]]&amp;":"&amp;Table1[[#Headers],[Male]]</f>
        <v>:Male</v>
      </c>
    </row>
    <row r="1427" customFormat="false" ht="15" hidden="false" customHeight="false" outlineLevel="0" collapsed="false">
      <c r="A1427" s="22" t="n">
        <v>1426</v>
      </c>
      <c r="B1427" s="22" t="str">
        <f aca="false">IFERROR(VLOOKUP($A$1&amp;":"&amp;A1427,'Finish order'!C:K,6,FALSE()),"")</f>
        <v/>
      </c>
      <c r="C1427" s="22" t="str">
        <f aca="false">IFERROR(VLOOKUP(A$1&amp;":"&amp;A1427,'Finish order'!$C:$K,9,FALSE()),"")</f>
        <v/>
      </c>
      <c r="D1427" s="22" t="str">
        <f aca="false">IFERROR(VLOOKUP(A$1&amp;":"&amp;A1427,'Finish order'!$C:$K,7,FALSE()),"")</f>
        <v/>
      </c>
      <c r="E1427" s="30" t="str">
        <f aca="false">IFERROR(VLOOKUP($A$1&amp;":"&amp;A1427,'Finish order'!C:K,5,FALSE()),"")</f>
        <v/>
      </c>
      <c r="F1427" s="22" t="str">
        <f aca="false">IFERROR(VLOOKUP($A$1&amp;":"&amp;A1427,'Finish order'!C:K,4,FALSE()),"")</f>
        <v/>
      </c>
      <c r="G1427" s="22" t="str">
        <f aca="false" t="array" ref="G1427:G1427">IFERROR(SMALL(IF($D$2:$D2336=D1427,$A$2:$A$911*1.001),1),"")</f>
        <v/>
      </c>
      <c r="H1427" s="22" t="str">
        <f aca="false" t="array" ref="H1427:H1427">IFERROR(SMALL(IF($D$2:$D2336=D1427,$A$2:$A$911*1.0001),2),"")</f>
        <v/>
      </c>
      <c r="I1427" s="22" t="str">
        <f aca="false" t="array" ref="I1427:I1427">IFERROR(SMALL(IF($D$2:$D2336=D1427,$A$2:$A$911*1.00001),3),"")</f>
        <v/>
      </c>
      <c r="J1427" s="22" t="str">
        <f aca="false" t="array" ref="J1427:J1427">IFERROR(SMALL(IF($D$2:$D2336=D1427,$A$2:$A$911*1.000001),4),"")</f>
        <v/>
      </c>
      <c r="K1427" s="31" t="str">
        <f aca="false">IF(A1427&lt;&gt;"", IF(COUNT(G1427:J1427)=4, SUM(G1427:J1427), "No"), "")</f>
        <v>No</v>
      </c>
      <c r="L1427" s="31" t="str">
        <f aca="false">IF(A1427&lt;&gt;"", IF(COUNT(G1427:I1427)=3, SUM(G1427:I1427), "No"), "")</f>
        <v>No</v>
      </c>
      <c r="M1427" s="31" t="str">
        <f aca="false">IF(A1427&lt;&gt;"", IF(COUNT(G1427:H1427)=2, SUM(G1427:H1427), "No"), "")</f>
        <v>No</v>
      </c>
      <c r="N1427" s="31" t="str">
        <f aca="false">Table1[[#This Row],[Club]]&amp;":"&amp;Table1[[#Headers],[Male]]</f>
        <v>:Male</v>
      </c>
    </row>
    <row r="1428" customFormat="false" ht="15" hidden="false" customHeight="false" outlineLevel="0" collapsed="false">
      <c r="A1428" s="22" t="n">
        <v>1427</v>
      </c>
      <c r="B1428" s="22" t="str">
        <f aca="false">IFERROR(VLOOKUP($A$1&amp;":"&amp;A1428,'Finish order'!C:K,6,FALSE()),"")</f>
        <v/>
      </c>
      <c r="C1428" s="22" t="str">
        <f aca="false">IFERROR(VLOOKUP(A$1&amp;":"&amp;A1428,'Finish order'!$C:$K,9,FALSE()),"")</f>
        <v/>
      </c>
      <c r="D1428" s="22" t="str">
        <f aca="false">IFERROR(VLOOKUP(A$1&amp;":"&amp;A1428,'Finish order'!$C:$K,7,FALSE()),"")</f>
        <v/>
      </c>
      <c r="E1428" s="30" t="str">
        <f aca="false">IFERROR(VLOOKUP($A$1&amp;":"&amp;A1428,'Finish order'!C:K,5,FALSE()),"")</f>
        <v/>
      </c>
      <c r="F1428" s="22" t="str">
        <f aca="false">IFERROR(VLOOKUP($A$1&amp;":"&amp;A1428,'Finish order'!C:K,4,FALSE()),"")</f>
        <v/>
      </c>
      <c r="G1428" s="22" t="str">
        <f aca="false" t="array" ref="G1428:G1428">IFERROR(SMALL(IF($D$2:$D2337=D1428,$A$2:$A$911*1.001),1),"")</f>
        <v/>
      </c>
      <c r="H1428" s="22" t="str">
        <f aca="false" t="array" ref="H1428:H1428">IFERROR(SMALL(IF($D$2:$D2337=D1428,$A$2:$A$911*1.0001),2),"")</f>
        <v/>
      </c>
      <c r="I1428" s="22" t="str">
        <f aca="false" t="array" ref="I1428:I1428">IFERROR(SMALL(IF($D$2:$D2337=D1428,$A$2:$A$911*1.00001),3),"")</f>
        <v/>
      </c>
      <c r="J1428" s="22" t="str">
        <f aca="false" t="array" ref="J1428:J1428">IFERROR(SMALL(IF($D$2:$D2337=D1428,$A$2:$A$911*1.000001),4),"")</f>
        <v/>
      </c>
      <c r="K1428" s="31" t="str">
        <f aca="false">IF(A1428&lt;&gt;"", IF(COUNT(G1428:J1428)=4, SUM(G1428:J1428), "No"), "")</f>
        <v>No</v>
      </c>
      <c r="L1428" s="31" t="str">
        <f aca="false">IF(A1428&lt;&gt;"", IF(COUNT(G1428:I1428)=3, SUM(G1428:I1428), "No"), "")</f>
        <v>No</v>
      </c>
      <c r="M1428" s="31" t="str">
        <f aca="false">IF(A1428&lt;&gt;"", IF(COUNT(G1428:H1428)=2, SUM(G1428:H1428), "No"), "")</f>
        <v>No</v>
      </c>
      <c r="N1428" s="31" t="str">
        <f aca="false">Table1[[#This Row],[Club]]&amp;":"&amp;Table1[[#Headers],[Male]]</f>
        <v>:Male</v>
      </c>
    </row>
    <row r="1429" customFormat="false" ht="15" hidden="false" customHeight="false" outlineLevel="0" collapsed="false">
      <c r="A1429" s="22" t="n">
        <v>1428</v>
      </c>
      <c r="B1429" s="22" t="str">
        <f aca="false">IFERROR(VLOOKUP($A$1&amp;":"&amp;A1429,'Finish order'!C:K,6,FALSE()),"")</f>
        <v/>
      </c>
      <c r="C1429" s="22" t="str">
        <f aca="false">IFERROR(VLOOKUP(A$1&amp;":"&amp;A1429,'Finish order'!$C:$K,9,FALSE()),"")</f>
        <v/>
      </c>
      <c r="D1429" s="22" t="str">
        <f aca="false">IFERROR(VLOOKUP(A$1&amp;":"&amp;A1429,'Finish order'!$C:$K,7,FALSE()),"")</f>
        <v/>
      </c>
      <c r="E1429" s="30" t="str">
        <f aca="false">IFERROR(VLOOKUP($A$1&amp;":"&amp;A1429,'Finish order'!C:K,5,FALSE()),"")</f>
        <v/>
      </c>
      <c r="F1429" s="22" t="str">
        <f aca="false">IFERROR(VLOOKUP($A$1&amp;":"&amp;A1429,'Finish order'!C:K,4,FALSE()),"")</f>
        <v/>
      </c>
      <c r="G1429" s="22" t="str">
        <f aca="false" t="array" ref="G1429:G1429">IFERROR(SMALL(IF($D$2:$D2338=D1429,$A$2:$A$911*1.001),1),"")</f>
        <v/>
      </c>
      <c r="H1429" s="22" t="str">
        <f aca="false" t="array" ref="H1429:H1429">IFERROR(SMALL(IF($D$2:$D2338=D1429,$A$2:$A$911*1.0001),2),"")</f>
        <v/>
      </c>
      <c r="I1429" s="22" t="str">
        <f aca="false" t="array" ref="I1429:I1429">IFERROR(SMALL(IF($D$2:$D2338=D1429,$A$2:$A$911*1.00001),3),"")</f>
        <v/>
      </c>
      <c r="J1429" s="22" t="str">
        <f aca="false" t="array" ref="J1429:J1429">IFERROR(SMALL(IF($D$2:$D2338=D1429,$A$2:$A$911*1.000001),4),"")</f>
        <v/>
      </c>
      <c r="K1429" s="31" t="str">
        <f aca="false">IF(A1429&lt;&gt;"", IF(COUNT(G1429:J1429)=4, SUM(G1429:J1429), "No"), "")</f>
        <v>No</v>
      </c>
      <c r="L1429" s="31" t="str">
        <f aca="false">IF(A1429&lt;&gt;"", IF(COUNT(G1429:I1429)=3, SUM(G1429:I1429), "No"), "")</f>
        <v>No</v>
      </c>
      <c r="M1429" s="31" t="str">
        <f aca="false">IF(A1429&lt;&gt;"", IF(COUNT(G1429:H1429)=2, SUM(G1429:H1429), "No"), "")</f>
        <v>No</v>
      </c>
      <c r="N1429" s="31" t="str">
        <f aca="false">Table1[[#This Row],[Club]]&amp;":"&amp;Table1[[#Headers],[Male]]</f>
        <v>:Male</v>
      </c>
    </row>
    <row r="1430" customFormat="false" ht="15" hidden="false" customHeight="false" outlineLevel="0" collapsed="false">
      <c r="A1430" s="22" t="n">
        <v>1429</v>
      </c>
      <c r="B1430" s="22" t="str">
        <f aca="false">IFERROR(VLOOKUP($A$1&amp;":"&amp;A1430,'Finish order'!C:K,6,FALSE()),"")</f>
        <v/>
      </c>
      <c r="C1430" s="22" t="str">
        <f aca="false">IFERROR(VLOOKUP(A$1&amp;":"&amp;A1430,'Finish order'!$C:$K,9,FALSE()),"")</f>
        <v/>
      </c>
      <c r="D1430" s="22" t="str">
        <f aca="false">IFERROR(VLOOKUP(A$1&amp;":"&amp;A1430,'Finish order'!$C:$K,7,FALSE()),"")</f>
        <v/>
      </c>
      <c r="E1430" s="30" t="str">
        <f aca="false">IFERROR(VLOOKUP($A$1&amp;":"&amp;A1430,'Finish order'!C:K,5,FALSE()),"")</f>
        <v/>
      </c>
      <c r="F1430" s="22" t="str">
        <f aca="false">IFERROR(VLOOKUP($A$1&amp;":"&amp;A1430,'Finish order'!C:K,4,FALSE()),"")</f>
        <v/>
      </c>
      <c r="G1430" s="22" t="str">
        <f aca="false" t="array" ref="G1430:G1430">IFERROR(SMALL(IF($D$2:$D2339=D1430,$A$2:$A$911*1.001),1),"")</f>
        <v/>
      </c>
      <c r="H1430" s="22" t="str">
        <f aca="false" t="array" ref="H1430:H1430">IFERROR(SMALL(IF($D$2:$D2339=D1430,$A$2:$A$911*1.0001),2),"")</f>
        <v/>
      </c>
      <c r="I1430" s="22" t="str">
        <f aca="false" t="array" ref="I1430:I1430">IFERROR(SMALL(IF($D$2:$D2339=D1430,$A$2:$A$911*1.00001),3),"")</f>
        <v/>
      </c>
      <c r="J1430" s="22" t="str">
        <f aca="false" t="array" ref="J1430:J1430">IFERROR(SMALL(IF($D$2:$D2339=D1430,$A$2:$A$911*1.000001),4),"")</f>
        <v/>
      </c>
      <c r="K1430" s="31" t="str">
        <f aca="false">IF(A1430&lt;&gt;"", IF(COUNT(G1430:J1430)=4, SUM(G1430:J1430), "No"), "")</f>
        <v>No</v>
      </c>
      <c r="L1430" s="31" t="str">
        <f aca="false">IF(A1430&lt;&gt;"", IF(COUNT(G1430:I1430)=3, SUM(G1430:I1430), "No"), "")</f>
        <v>No</v>
      </c>
      <c r="M1430" s="31" t="str">
        <f aca="false">IF(A1430&lt;&gt;"", IF(COUNT(G1430:H1430)=2, SUM(G1430:H1430), "No"), "")</f>
        <v>No</v>
      </c>
      <c r="N1430" s="31" t="str">
        <f aca="false">Table1[[#This Row],[Club]]&amp;":"&amp;Table1[[#Headers],[Male]]</f>
        <v>:Male</v>
      </c>
    </row>
    <row r="1431" customFormat="false" ht="15" hidden="false" customHeight="false" outlineLevel="0" collapsed="false">
      <c r="A1431" s="22" t="n">
        <v>1430</v>
      </c>
      <c r="B1431" s="22" t="str">
        <f aca="false">IFERROR(VLOOKUP($A$1&amp;":"&amp;A1431,'Finish order'!C:K,6,FALSE()),"")</f>
        <v/>
      </c>
      <c r="C1431" s="22" t="str">
        <f aca="false">IFERROR(VLOOKUP(A$1&amp;":"&amp;A1431,'Finish order'!$C:$K,9,FALSE()),"")</f>
        <v/>
      </c>
      <c r="D1431" s="22" t="str">
        <f aca="false">IFERROR(VLOOKUP(A$1&amp;":"&amp;A1431,'Finish order'!$C:$K,7,FALSE()),"")</f>
        <v/>
      </c>
      <c r="E1431" s="30" t="str">
        <f aca="false">IFERROR(VLOOKUP($A$1&amp;":"&amp;A1431,'Finish order'!C:K,5,FALSE()),"")</f>
        <v/>
      </c>
      <c r="F1431" s="22" t="str">
        <f aca="false">IFERROR(VLOOKUP($A$1&amp;":"&amp;A1431,'Finish order'!C:K,4,FALSE()),"")</f>
        <v/>
      </c>
      <c r="G1431" s="22" t="str">
        <f aca="false" t="array" ref="G1431:G1431">IFERROR(SMALL(IF($D$2:$D2340=D1431,$A$2:$A$911*1.001),1),"")</f>
        <v/>
      </c>
      <c r="H1431" s="22" t="str">
        <f aca="false" t="array" ref="H1431:H1431">IFERROR(SMALL(IF($D$2:$D2340=D1431,$A$2:$A$911*1.0001),2),"")</f>
        <v/>
      </c>
      <c r="I1431" s="22" t="str">
        <f aca="false" t="array" ref="I1431:I1431">IFERROR(SMALL(IF($D$2:$D2340=D1431,$A$2:$A$911*1.00001),3),"")</f>
        <v/>
      </c>
      <c r="J1431" s="22" t="str">
        <f aca="false" t="array" ref="J1431:J1431">IFERROR(SMALL(IF($D$2:$D2340=D1431,$A$2:$A$911*1.000001),4),"")</f>
        <v/>
      </c>
      <c r="K1431" s="31" t="str">
        <f aca="false">IF(A1431&lt;&gt;"", IF(COUNT(G1431:J1431)=4, SUM(G1431:J1431), "No"), "")</f>
        <v>No</v>
      </c>
      <c r="L1431" s="31" t="str">
        <f aca="false">IF(A1431&lt;&gt;"", IF(COUNT(G1431:I1431)=3, SUM(G1431:I1431), "No"), "")</f>
        <v>No</v>
      </c>
      <c r="M1431" s="31" t="str">
        <f aca="false">IF(A1431&lt;&gt;"", IF(COUNT(G1431:H1431)=2, SUM(G1431:H1431), "No"), "")</f>
        <v>No</v>
      </c>
      <c r="N1431" s="31" t="str">
        <f aca="false">Table1[[#This Row],[Club]]&amp;":"&amp;Table1[[#Headers],[Male]]</f>
        <v>:Male</v>
      </c>
    </row>
    <row r="1432" customFormat="false" ht="15" hidden="false" customHeight="false" outlineLevel="0" collapsed="false">
      <c r="A1432" s="22" t="n">
        <v>1431</v>
      </c>
      <c r="B1432" s="22" t="str">
        <f aca="false">IFERROR(VLOOKUP($A$1&amp;":"&amp;A1432,'Finish order'!C:K,6,FALSE()),"")</f>
        <v/>
      </c>
      <c r="C1432" s="22" t="str">
        <f aca="false">IFERROR(VLOOKUP(A$1&amp;":"&amp;A1432,'Finish order'!$C:$K,9,FALSE()),"")</f>
        <v/>
      </c>
      <c r="D1432" s="22" t="str">
        <f aca="false">IFERROR(VLOOKUP(A$1&amp;":"&amp;A1432,'Finish order'!$C:$K,7,FALSE()),"")</f>
        <v/>
      </c>
      <c r="E1432" s="30" t="str">
        <f aca="false">IFERROR(VLOOKUP($A$1&amp;":"&amp;A1432,'Finish order'!C:K,5,FALSE()),"")</f>
        <v/>
      </c>
      <c r="F1432" s="22" t="str">
        <f aca="false">IFERROR(VLOOKUP($A$1&amp;":"&amp;A1432,'Finish order'!C:K,4,FALSE()),"")</f>
        <v/>
      </c>
      <c r="G1432" s="22" t="str">
        <f aca="false" t="array" ref="G1432:G1432">IFERROR(SMALL(IF($D$2:$D2341=D1432,$A$2:$A$911*1.001),1),"")</f>
        <v/>
      </c>
      <c r="H1432" s="22" t="str">
        <f aca="false" t="array" ref="H1432:H1432">IFERROR(SMALL(IF($D$2:$D2341=D1432,$A$2:$A$911*1.0001),2),"")</f>
        <v/>
      </c>
      <c r="I1432" s="22" t="str">
        <f aca="false" t="array" ref="I1432:I1432">IFERROR(SMALL(IF($D$2:$D2341=D1432,$A$2:$A$911*1.00001),3),"")</f>
        <v/>
      </c>
      <c r="J1432" s="22" t="str">
        <f aca="false" t="array" ref="J1432:J1432">IFERROR(SMALL(IF($D$2:$D2341=D1432,$A$2:$A$911*1.000001),4),"")</f>
        <v/>
      </c>
      <c r="K1432" s="31" t="str">
        <f aca="false">IF(A1432&lt;&gt;"", IF(COUNT(G1432:J1432)=4, SUM(G1432:J1432), "No"), "")</f>
        <v>No</v>
      </c>
      <c r="L1432" s="31" t="str">
        <f aca="false">IF(A1432&lt;&gt;"", IF(COUNT(G1432:I1432)=3, SUM(G1432:I1432), "No"), "")</f>
        <v>No</v>
      </c>
      <c r="M1432" s="31" t="str">
        <f aca="false">IF(A1432&lt;&gt;"", IF(COUNT(G1432:H1432)=2, SUM(G1432:H1432), "No"), "")</f>
        <v>No</v>
      </c>
      <c r="N1432" s="31" t="str">
        <f aca="false">Table1[[#This Row],[Club]]&amp;":"&amp;Table1[[#Headers],[Male]]</f>
        <v>:Male</v>
      </c>
    </row>
    <row r="1433" customFormat="false" ht="15" hidden="false" customHeight="false" outlineLevel="0" collapsed="false">
      <c r="A1433" s="22" t="n">
        <v>1432</v>
      </c>
      <c r="B1433" s="22" t="str">
        <f aca="false">IFERROR(VLOOKUP($A$1&amp;":"&amp;A1433,'Finish order'!C:K,6,FALSE()),"")</f>
        <v/>
      </c>
      <c r="C1433" s="22" t="str">
        <f aca="false">IFERROR(VLOOKUP(A$1&amp;":"&amp;A1433,'Finish order'!$C:$K,9,FALSE()),"")</f>
        <v/>
      </c>
      <c r="D1433" s="22" t="str">
        <f aca="false">IFERROR(VLOOKUP(A$1&amp;":"&amp;A1433,'Finish order'!$C:$K,7,FALSE()),"")</f>
        <v/>
      </c>
      <c r="E1433" s="30" t="str">
        <f aca="false">IFERROR(VLOOKUP($A$1&amp;":"&amp;A1433,'Finish order'!C:K,5,FALSE()),"")</f>
        <v/>
      </c>
      <c r="F1433" s="22" t="str">
        <f aca="false">IFERROR(VLOOKUP($A$1&amp;":"&amp;A1433,'Finish order'!C:K,4,FALSE()),"")</f>
        <v/>
      </c>
      <c r="G1433" s="22" t="str">
        <f aca="false" t="array" ref="G1433:G1433">IFERROR(SMALL(IF($D$2:$D2342=D1433,$A$2:$A$911*1.001),1),"")</f>
        <v/>
      </c>
      <c r="H1433" s="22" t="str">
        <f aca="false" t="array" ref="H1433:H1433">IFERROR(SMALL(IF($D$2:$D2342=D1433,$A$2:$A$911*1.0001),2),"")</f>
        <v/>
      </c>
      <c r="I1433" s="22" t="str">
        <f aca="false" t="array" ref="I1433:I1433">IFERROR(SMALL(IF($D$2:$D2342=D1433,$A$2:$A$911*1.00001),3),"")</f>
        <v/>
      </c>
      <c r="J1433" s="22" t="str">
        <f aca="false" t="array" ref="J1433:J1433">IFERROR(SMALL(IF($D$2:$D2342=D1433,$A$2:$A$911*1.000001),4),"")</f>
        <v/>
      </c>
      <c r="K1433" s="31" t="str">
        <f aca="false">IF(A1433&lt;&gt;"", IF(COUNT(G1433:J1433)=4, SUM(G1433:J1433), "No"), "")</f>
        <v>No</v>
      </c>
      <c r="L1433" s="31" t="str">
        <f aca="false">IF(A1433&lt;&gt;"", IF(COUNT(G1433:I1433)=3, SUM(G1433:I1433), "No"), "")</f>
        <v>No</v>
      </c>
      <c r="M1433" s="31" t="str">
        <f aca="false">IF(A1433&lt;&gt;"", IF(COUNT(G1433:H1433)=2, SUM(G1433:H1433), "No"), "")</f>
        <v>No</v>
      </c>
      <c r="N1433" s="31" t="str">
        <f aca="false">Table1[[#This Row],[Club]]&amp;":"&amp;Table1[[#Headers],[Male]]</f>
        <v>:Male</v>
      </c>
    </row>
    <row r="1434" customFormat="false" ht="15" hidden="false" customHeight="false" outlineLevel="0" collapsed="false">
      <c r="A1434" s="22" t="n">
        <v>1433</v>
      </c>
      <c r="B1434" s="22" t="str">
        <f aca="false">IFERROR(VLOOKUP($A$1&amp;":"&amp;A1434,'Finish order'!C:K,6,FALSE()),"")</f>
        <v/>
      </c>
      <c r="C1434" s="22" t="str">
        <f aca="false">IFERROR(VLOOKUP(A$1&amp;":"&amp;A1434,'Finish order'!$C:$K,9,FALSE()),"")</f>
        <v/>
      </c>
      <c r="D1434" s="22" t="str">
        <f aca="false">IFERROR(VLOOKUP(A$1&amp;":"&amp;A1434,'Finish order'!$C:$K,7,FALSE()),"")</f>
        <v/>
      </c>
      <c r="E1434" s="30" t="str">
        <f aca="false">IFERROR(VLOOKUP($A$1&amp;":"&amp;A1434,'Finish order'!C:K,5,FALSE()),"")</f>
        <v/>
      </c>
      <c r="F1434" s="22" t="str">
        <f aca="false">IFERROR(VLOOKUP($A$1&amp;":"&amp;A1434,'Finish order'!C:K,4,FALSE()),"")</f>
        <v/>
      </c>
      <c r="G1434" s="22" t="str">
        <f aca="false" t="array" ref="G1434:G1434">IFERROR(SMALL(IF($D$2:$D2343=D1434,$A$2:$A$911*1.001),1),"")</f>
        <v/>
      </c>
      <c r="H1434" s="22" t="str">
        <f aca="false" t="array" ref="H1434:H1434">IFERROR(SMALL(IF($D$2:$D2343=D1434,$A$2:$A$911*1.0001),2),"")</f>
        <v/>
      </c>
      <c r="I1434" s="22" t="str">
        <f aca="false" t="array" ref="I1434:I1434">IFERROR(SMALL(IF($D$2:$D2343=D1434,$A$2:$A$911*1.00001),3),"")</f>
        <v/>
      </c>
      <c r="J1434" s="22" t="str">
        <f aca="false" t="array" ref="J1434:J1434">IFERROR(SMALL(IF($D$2:$D2343=D1434,$A$2:$A$911*1.000001),4),"")</f>
        <v/>
      </c>
      <c r="K1434" s="31" t="str">
        <f aca="false">IF(A1434&lt;&gt;"", IF(COUNT(G1434:J1434)=4, SUM(G1434:J1434), "No"), "")</f>
        <v>No</v>
      </c>
      <c r="L1434" s="31" t="str">
        <f aca="false">IF(A1434&lt;&gt;"", IF(COUNT(G1434:I1434)=3, SUM(G1434:I1434), "No"), "")</f>
        <v>No</v>
      </c>
      <c r="M1434" s="31" t="str">
        <f aca="false">IF(A1434&lt;&gt;"", IF(COUNT(G1434:H1434)=2, SUM(G1434:H1434), "No"), "")</f>
        <v>No</v>
      </c>
      <c r="N1434" s="31" t="str">
        <f aca="false">Table1[[#This Row],[Club]]&amp;":"&amp;Table1[[#Headers],[Male]]</f>
        <v>:Male</v>
      </c>
    </row>
    <row r="1435" customFormat="false" ht="15" hidden="false" customHeight="false" outlineLevel="0" collapsed="false">
      <c r="A1435" s="22" t="n">
        <v>1434</v>
      </c>
      <c r="B1435" s="22" t="str">
        <f aca="false">IFERROR(VLOOKUP($A$1&amp;":"&amp;A1435,'Finish order'!C:K,6,FALSE()),"")</f>
        <v/>
      </c>
      <c r="C1435" s="22" t="str">
        <f aca="false">IFERROR(VLOOKUP(A$1&amp;":"&amp;A1435,'Finish order'!$C:$K,9,FALSE()),"")</f>
        <v/>
      </c>
      <c r="D1435" s="22" t="str">
        <f aca="false">IFERROR(VLOOKUP(A$1&amp;":"&amp;A1435,'Finish order'!$C:$K,7,FALSE()),"")</f>
        <v/>
      </c>
      <c r="E1435" s="30" t="str">
        <f aca="false">IFERROR(VLOOKUP($A$1&amp;":"&amp;A1435,'Finish order'!C:K,5,FALSE()),"")</f>
        <v/>
      </c>
      <c r="F1435" s="22" t="str">
        <f aca="false">IFERROR(VLOOKUP($A$1&amp;":"&amp;A1435,'Finish order'!C:K,4,FALSE()),"")</f>
        <v/>
      </c>
      <c r="G1435" s="22" t="str">
        <f aca="false" t="array" ref="G1435:G1435">IFERROR(SMALL(IF($D$2:$D2344=D1435,$A$2:$A$911*1.001),1),"")</f>
        <v/>
      </c>
      <c r="H1435" s="22" t="str">
        <f aca="false" t="array" ref="H1435:H1435">IFERROR(SMALL(IF($D$2:$D2344=D1435,$A$2:$A$911*1.0001),2),"")</f>
        <v/>
      </c>
      <c r="I1435" s="22" t="str">
        <f aca="false" t="array" ref="I1435:I1435">IFERROR(SMALL(IF($D$2:$D2344=D1435,$A$2:$A$911*1.00001),3),"")</f>
        <v/>
      </c>
      <c r="J1435" s="22" t="str">
        <f aca="false" t="array" ref="J1435:J1435">IFERROR(SMALL(IF($D$2:$D2344=D1435,$A$2:$A$911*1.000001),4),"")</f>
        <v/>
      </c>
      <c r="K1435" s="31" t="str">
        <f aca="false">IF(A1435&lt;&gt;"", IF(COUNT(G1435:J1435)=4, SUM(G1435:J1435), "No"), "")</f>
        <v>No</v>
      </c>
      <c r="L1435" s="31" t="str">
        <f aca="false">IF(A1435&lt;&gt;"", IF(COUNT(G1435:I1435)=3, SUM(G1435:I1435), "No"), "")</f>
        <v>No</v>
      </c>
      <c r="M1435" s="31" t="str">
        <f aca="false">IF(A1435&lt;&gt;"", IF(COUNT(G1435:H1435)=2, SUM(G1435:H1435), "No"), "")</f>
        <v>No</v>
      </c>
      <c r="N1435" s="31" t="str">
        <f aca="false">Table1[[#This Row],[Club]]&amp;":"&amp;Table1[[#Headers],[Male]]</f>
        <v>:Male</v>
      </c>
    </row>
    <row r="1436" customFormat="false" ht="15" hidden="false" customHeight="false" outlineLevel="0" collapsed="false">
      <c r="A1436" s="22" t="n">
        <v>1435</v>
      </c>
      <c r="B1436" s="22" t="str">
        <f aca="false">IFERROR(VLOOKUP($A$1&amp;":"&amp;A1436,'Finish order'!C:K,6,FALSE()),"")</f>
        <v/>
      </c>
      <c r="C1436" s="22" t="str">
        <f aca="false">IFERROR(VLOOKUP(A$1&amp;":"&amp;A1436,'Finish order'!$C:$K,9,FALSE()),"")</f>
        <v/>
      </c>
      <c r="D1436" s="22" t="str">
        <f aca="false">IFERROR(VLOOKUP(A$1&amp;":"&amp;A1436,'Finish order'!$C:$K,7,FALSE()),"")</f>
        <v/>
      </c>
      <c r="E1436" s="30" t="str">
        <f aca="false">IFERROR(VLOOKUP($A$1&amp;":"&amp;A1436,'Finish order'!C:K,5,FALSE()),"")</f>
        <v/>
      </c>
      <c r="F1436" s="22" t="str">
        <f aca="false">IFERROR(VLOOKUP($A$1&amp;":"&amp;A1436,'Finish order'!C:K,4,FALSE()),"")</f>
        <v/>
      </c>
      <c r="G1436" s="22" t="str">
        <f aca="false" t="array" ref="G1436:G1436">IFERROR(SMALL(IF($D$2:$D2345=D1436,$A$2:$A$911*1.001),1),"")</f>
        <v/>
      </c>
      <c r="H1436" s="22" t="str">
        <f aca="false" t="array" ref="H1436:H1436">IFERROR(SMALL(IF($D$2:$D2345=D1436,$A$2:$A$911*1.0001),2),"")</f>
        <v/>
      </c>
      <c r="I1436" s="22" t="str">
        <f aca="false" t="array" ref="I1436:I1436">IFERROR(SMALL(IF($D$2:$D2345=D1436,$A$2:$A$911*1.00001),3),"")</f>
        <v/>
      </c>
      <c r="J1436" s="22" t="str">
        <f aca="false" t="array" ref="J1436:J1436">IFERROR(SMALL(IF($D$2:$D2345=D1436,$A$2:$A$911*1.000001),4),"")</f>
        <v/>
      </c>
      <c r="K1436" s="31" t="str">
        <f aca="false">IF(A1436&lt;&gt;"", IF(COUNT(G1436:J1436)=4, SUM(G1436:J1436), "No"), "")</f>
        <v>No</v>
      </c>
      <c r="L1436" s="31" t="str">
        <f aca="false">IF(A1436&lt;&gt;"", IF(COUNT(G1436:I1436)=3, SUM(G1436:I1436), "No"), "")</f>
        <v>No</v>
      </c>
      <c r="M1436" s="31" t="str">
        <f aca="false">IF(A1436&lt;&gt;"", IF(COUNT(G1436:H1436)=2, SUM(G1436:H1436), "No"), "")</f>
        <v>No</v>
      </c>
      <c r="N1436" s="31" t="str">
        <f aca="false">Table1[[#This Row],[Club]]&amp;":"&amp;Table1[[#Headers],[Male]]</f>
        <v>:Male</v>
      </c>
    </row>
    <row r="1437" customFormat="false" ht="15" hidden="false" customHeight="false" outlineLevel="0" collapsed="false">
      <c r="A1437" s="22" t="n">
        <v>1436</v>
      </c>
      <c r="B1437" s="22" t="str">
        <f aca="false">IFERROR(VLOOKUP($A$1&amp;":"&amp;A1437,'Finish order'!C:K,6,FALSE()),"")</f>
        <v/>
      </c>
      <c r="C1437" s="22" t="str">
        <f aca="false">IFERROR(VLOOKUP(A$1&amp;":"&amp;A1437,'Finish order'!$C:$K,9,FALSE()),"")</f>
        <v/>
      </c>
      <c r="D1437" s="22" t="str">
        <f aca="false">IFERROR(VLOOKUP(A$1&amp;":"&amp;A1437,'Finish order'!$C:$K,7,FALSE()),"")</f>
        <v/>
      </c>
      <c r="E1437" s="30" t="str">
        <f aca="false">IFERROR(VLOOKUP($A$1&amp;":"&amp;A1437,'Finish order'!C:K,5,FALSE()),"")</f>
        <v/>
      </c>
      <c r="F1437" s="22" t="str">
        <f aca="false">IFERROR(VLOOKUP($A$1&amp;":"&amp;A1437,'Finish order'!C:K,4,FALSE()),"")</f>
        <v/>
      </c>
      <c r="G1437" s="22" t="str">
        <f aca="false" t="array" ref="G1437:G1437">IFERROR(SMALL(IF($D$2:$D2346=D1437,$A$2:$A$911*1.001),1),"")</f>
        <v/>
      </c>
      <c r="H1437" s="22" t="str">
        <f aca="false" t="array" ref="H1437:H1437">IFERROR(SMALL(IF($D$2:$D2346=D1437,$A$2:$A$911*1.0001),2),"")</f>
        <v/>
      </c>
      <c r="I1437" s="22" t="str">
        <f aca="false" t="array" ref="I1437:I1437">IFERROR(SMALL(IF($D$2:$D2346=D1437,$A$2:$A$911*1.00001),3),"")</f>
        <v/>
      </c>
      <c r="J1437" s="22" t="str">
        <f aca="false" t="array" ref="J1437:J1437">IFERROR(SMALL(IF($D$2:$D2346=D1437,$A$2:$A$911*1.000001),4),"")</f>
        <v/>
      </c>
      <c r="K1437" s="31" t="str">
        <f aca="false">IF(A1437&lt;&gt;"", IF(COUNT(G1437:J1437)=4, SUM(G1437:J1437), "No"), "")</f>
        <v>No</v>
      </c>
      <c r="L1437" s="31" t="str">
        <f aca="false">IF(A1437&lt;&gt;"", IF(COUNT(G1437:I1437)=3, SUM(G1437:I1437), "No"), "")</f>
        <v>No</v>
      </c>
      <c r="M1437" s="31" t="str">
        <f aca="false">IF(A1437&lt;&gt;"", IF(COUNT(G1437:H1437)=2, SUM(G1437:H1437), "No"), "")</f>
        <v>No</v>
      </c>
      <c r="N1437" s="31" t="str">
        <f aca="false">Table1[[#This Row],[Club]]&amp;":"&amp;Table1[[#Headers],[Male]]</f>
        <v>:Male</v>
      </c>
    </row>
    <row r="1438" customFormat="false" ht="15" hidden="false" customHeight="false" outlineLevel="0" collapsed="false">
      <c r="A1438" s="22" t="n">
        <v>1437</v>
      </c>
      <c r="B1438" s="22" t="str">
        <f aca="false">IFERROR(VLOOKUP($A$1&amp;":"&amp;A1438,'Finish order'!C:K,6,FALSE()),"")</f>
        <v/>
      </c>
      <c r="C1438" s="22" t="str">
        <f aca="false">IFERROR(VLOOKUP(A$1&amp;":"&amp;A1438,'Finish order'!$C:$K,9,FALSE()),"")</f>
        <v/>
      </c>
      <c r="D1438" s="22" t="str">
        <f aca="false">IFERROR(VLOOKUP(A$1&amp;":"&amp;A1438,'Finish order'!$C:$K,7,FALSE()),"")</f>
        <v/>
      </c>
      <c r="E1438" s="30" t="str">
        <f aca="false">IFERROR(VLOOKUP($A$1&amp;":"&amp;A1438,'Finish order'!C:K,5,FALSE()),"")</f>
        <v/>
      </c>
      <c r="F1438" s="22" t="str">
        <f aca="false">IFERROR(VLOOKUP($A$1&amp;":"&amp;A1438,'Finish order'!C:K,4,FALSE()),"")</f>
        <v/>
      </c>
      <c r="G1438" s="22" t="str">
        <f aca="false" t="array" ref="G1438:G1438">IFERROR(SMALL(IF($D$2:$D2347=D1438,$A$2:$A$911*1.001),1),"")</f>
        <v/>
      </c>
      <c r="H1438" s="22" t="str">
        <f aca="false" t="array" ref="H1438:H1438">IFERROR(SMALL(IF($D$2:$D2347=D1438,$A$2:$A$911*1.0001),2),"")</f>
        <v/>
      </c>
      <c r="I1438" s="22" t="str">
        <f aca="false" t="array" ref="I1438:I1438">IFERROR(SMALL(IF($D$2:$D2347=D1438,$A$2:$A$911*1.00001),3),"")</f>
        <v/>
      </c>
      <c r="J1438" s="22" t="str">
        <f aca="false" t="array" ref="J1438:J1438">IFERROR(SMALL(IF($D$2:$D2347=D1438,$A$2:$A$911*1.000001),4),"")</f>
        <v/>
      </c>
      <c r="K1438" s="31" t="str">
        <f aca="false">IF(A1438&lt;&gt;"", IF(COUNT(G1438:J1438)=4, SUM(G1438:J1438), "No"), "")</f>
        <v>No</v>
      </c>
      <c r="L1438" s="31" t="str">
        <f aca="false">IF(A1438&lt;&gt;"", IF(COUNT(G1438:I1438)=3, SUM(G1438:I1438), "No"), "")</f>
        <v>No</v>
      </c>
      <c r="M1438" s="31" t="str">
        <f aca="false">IF(A1438&lt;&gt;"", IF(COUNT(G1438:H1438)=2, SUM(G1438:H1438), "No"), "")</f>
        <v>No</v>
      </c>
      <c r="N1438" s="31" t="str">
        <f aca="false">Table1[[#This Row],[Club]]&amp;":"&amp;Table1[[#Headers],[Male]]</f>
        <v>:Male</v>
      </c>
    </row>
    <row r="1439" customFormat="false" ht="15" hidden="false" customHeight="false" outlineLevel="0" collapsed="false">
      <c r="A1439" s="22" t="n">
        <v>1438</v>
      </c>
      <c r="B1439" s="22" t="str">
        <f aca="false">IFERROR(VLOOKUP($A$1&amp;":"&amp;A1439,'Finish order'!C:K,6,FALSE()),"")</f>
        <v/>
      </c>
      <c r="C1439" s="22" t="str">
        <f aca="false">IFERROR(VLOOKUP(A$1&amp;":"&amp;A1439,'Finish order'!$C:$K,9,FALSE()),"")</f>
        <v/>
      </c>
      <c r="D1439" s="22" t="str">
        <f aca="false">IFERROR(VLOOKUP(A$1&amp;":"&amp;A1439,'Finish order'!$C:$K,7,FALSE()),"")</f>
        <v/>
      </c>
      <c r="E1439" s="30" t="str">
        <f aca="false">IFERROR(VLOOKUP($A$1&amp;":"&amp;A1439,'Finish order'!C:K,5,FALSE()),"")</f>
        <v/>
      </c>
      <c r="F1439" s="22" t="str">
        <f aca="false">IFERROR(VLOOKUP($A$1&amp;":"&amp;A1439,'Finish order'!C:K,4,FALSE()),"")</f>
        <v/>
      </c>
      <c r="G1439" s="22" t="str">
        <f aca="false" t="array" ref="G1439:G1439">IFERROR(SMALL(IF($D$2:$D2348=D1439,$A$2:$A$911*1.001),1),"")</f>
        <v/>
      </c>
      <c r="H1439" s="22" t="str">
        <f aca="false" t="array" ref="H1439:H1439">IFERROR(SMALL(IF($D$2:$D2348=D1439,$A$2:$A$911*1.0001),2),"")</f>
        <v/>
      </c>
      <c r="I1439" s="22" t="str">
        <f aca="false" t="array" ref="I1439:I1439">IFERROR(SMALL(IF($D$2:$D2348=D1439,$A$2:$A$911*1.00001),3),"")</f>
        <v/>
      </c>
      <c r="J1439" s="22" t="str">
        <f aca="false" t="array" ref="J1439:J1439">IFERROR(SMALL(IF($D$2:$D2348=D1439,$A$2:$A$911*1.000001),4),"")</f>
        <v/>
      </c>
      <c r="K1439" s="31" t="str">
        <f aca="false">IF(A1439&lt;&gt;"", IF(COUNT(G1439:J1439)=4, SUM(G1439:J1439), "No"), "")</f>
        <v>No</v>
      </c>
      <c r="L1439" s="31" t="str">
        <f aca="false">IF(A1439&lt;&gt;"", IF(COUNT(G1439:I1439)=3, SUM(G1439:I1439), "No"), "")</f>
        <v>No</v>
      </c>
      <c r="M1439" s="31" t="str">
        <f aca="false">IF(A1439&lt;&gt;"", IF(COUNT(G1439:H1439)=2, SUM(G1439:H1439), "No"), "")</f>
        <v>No</v>
      </c>
      <c r="N1439" s="31" t="str">
        <f aca="false">Table1[[#This Row],[Club]]&amp;":"&amp;Table1[[#Headers],[Male]]</f>
        <v>:Male</v>
      </c>
    </row>
    <row r="1440" customFormat="false" ht="15" hidden="false" customHeight="false" outlineLevel="0" collapsed="false">
      <c r="A1440" s="22" t="n">
        <v>1439</v>
      </c>
      <c r="B1440" s="22" t="str">
        <f aca="false">IFERROR(VLOOKUP($A$1&amp;":"&amp;A1440,'Finish order'!C:K,6,FALSE()),"")</f>
        <v/>
      </c>
      <c r="C1440" s="22" t="str">
        <f aca="false">IFERROR(VLOOKUP(A$1&amp;":"&amp;A1440,'Finish order'!$C:$K,9,FALSE()),"")</f>
        <v/>
      </c>
      <c r="D1440" s="22" t="str">
        <f aca="false">IFERROR(VLOOKUP(A$1&amp;":"&amp;A1440,'Finish order'!$C:$K,7,FALSE()),"")</f>
        <v/>
      </c>
      <c r="E1440" s="30" t="str">
        <f aca="false">IFERROR(VLOOKUP($A$1&amp;":"&amp;A1440,'Finish order'!C:K,5,FALSE()),"")</f>
        <v/>
      </c>
      <c r="F1440" s="22" t="str">
        <f aca="false">IFERROR(VLOOKUP($A$1&amp;":"&amp;A1440,'Finish order'!C:K,4,FALSE()),"")</f>
        <v/>
      </c>
      <c r="G1440" s="22" t="str">
        <f aca="false" t="array" ref="G1440:G1440">IFERROR(SMALL(IF($D$2:$D2349=D1440,$A$2:$A$911*1.001),1),"")</f>
        <v/>
      </c>
      <c r="H1440" s="22" t="str">
        <f aca="false" t="array" ref="H1440:H1440">IFERROR(SMALL(IF($D$2:$D2349=D1440,$A$2:$A$911*1.0001),2),"")</f>
        <v/>
      </c>
      <c r="I1440" s="22" t="str">
        <f aca="false" t="array" ref="I1440:I1440">IFERROR(SMALL(IF($D$2:$D2349=D1440,$A$2:$A$911*1.00001),3),"")</f>
        <v/>
      </c>
      <c r="J1440" s="22" t="str">
        <f aca="false" t="array" ref="J1440:J1440">IFERROR(SMALL(IF($D$2:$D2349=D1440,$A$2:$A$911*1.000001),4),"")</f>
        <v/>
      </c>
      <c r="K1440" s="31" t="str">
        <f aca="false">IF(A1440&lt;&gt;"", IF(COUNT(G1440:J1440)=4, SUM(G1440:J1440), "No"), "")</f>
        <v>No</v>
      </c>
      <c r="L1440" s="31" t="str">
        <f aca="false">IF(A1440&lt;&gt;"", IF(COUNT(G1440:I1440)=3, SUM(G1440:I1440), "No"), "")</f>
        <v>No</v>
      </c>
      <c r="M1440" s="31" t="str">
        <f aca="false">IF(A1440&lt;&gt;"", IF(COUNT(G1440:H1440)=2, SUM(G1440:H1440), "No"), "")</f>
        <v>No</v>
      </c>
      <c r="N1440" s="31" t="str">
        <f aca="false">Table1[[#This Row],[Club]]&amp;":"&amp;Table1[[#Headers],[Male]]</f>
        <v>:Male</v>
      </c>
    </row>
    <row r="1441" customFormat="false" ht="15" hidden="false" customHeight="false" outlineLevel="0" collapsed="false">
      <c r="A1441" s="22" t="n">
        <v>1440</v>
      </c>
      <c r="B1441" s="22" t="str">
        <f aca="false">IFERROR(VLOOKUP($A$1&amp;":"&amp;A1441,'Finish order'!C:K,6,FALSE()),"")</f>
        <v/>
      </c>
      <c r="C1441" s="22" t="str">
        <f aca="false">IFERROR(VLOOKUP(A$1&amp;":"&amp;A1441,'Finish order'!$C:$K,9,FALSE()),"")</f>
        <v/>
      </c>
      <c r="D1441" s="22" t="str">
        <f aca="false">IFERROR(VLOOKUP(A$1&amp;":"&amp;A1441,'Finish order'!$C:$K,7,FALSE()),"")</f>
        <v/>
      </c>
      <c r="E1441" s="30" t="str">
        <f aca="false">IFERROR(VLOOKUP($A$1&amp;":"&amp;A1441,'Finish order'!C:K,5,FALSE()),"")</f>
        <v/>
      </c>
      <c r="F1441" s="22" t="str">
        <f aca="false">IFERROR(VLOOKUP($A$1&amp;":"&amp;A1441,'Finish order'!C:K,4,FALSE()),"")</f>
        <v/>
      </c>
      <c r="G1441" s="22" t="str">
        <f aca="false" t="array" ref="G1441:G1441">IFERROR(SMALL(IF($D$2:$D2350=D1441,$A$2:$A$911*1.001),1),"")</f>
        <v/>
      </c>
      <c r="H1441" s="22" t="str">
        <f aca="false" t="array" ref="H1441:H1441">IFERROR(SMALL(IF($D$2:$D2350=D1441,$A$2:$A$911*1.0001),2),"")</f>
        <v/>
      </c>
      <c r="I1441" s="22" t="str">
        <f aca="false" t="array" ref="I1441:I1441">IFERROR(SMALL(IF($D$2:$D2350=D1441,$A$2:$A$911*1.00001),3),"")</f>
        <v/>
      </c>
      <c r="J1441" s="22" t="str">
        <f aca="false" t="array" ref="J1441:J1441">IFERROR(SMALL(IF($D$2:$D2350=D1441,$A$2:$A$911*1.000001),4),"")</f>
        <v/>
      </c>
      <c r="K1441" s="31" t="str">
        <f aca="false">IF(A1441&lt;&gt;"", IF(COUNT(G1441:J1441)=4, SUM(G1441:J1441), "No"), "")</f>
        <v>No</v>
      </c>
      <c r="L1441" s="31" t="str">
        <f aca="false">IF(A1441&lt;&gt;"", IF(COUNT(G1441:I1441)=3, SUM(G1441:I1441), "No"), "")</f>
        <v>No</v>
      </c>
      <c r="M1441" s="31" t="str">
        <f aca="false">IF(A1441&lt;&gt;"", IF(COUNT(G1441:H1441)=2, SUM(G1441:H1441), "No"), "")</f>
        <v>No</v>
      </c>
      <c r="N1441" s="31" t="str">
        <f aca="false">Table1[[#This Row],[Club]]&amp;":"&amp;Table1[[#Headers],[Male]]</f>
        <v>:Male</v>
      </c>
    </row>
    <row r="1442" customFormat="false" ht="15" hidden="false" customHeight="false" outlineLevel="0" collapsed="false">
      <c r="A1442" s="22" t="n">
        <v>1441</v>
      </c>
      <c r="B1442" s="22" t="str">
        <f aca="false">IFERROR(VLOOKUP($A$1&amp;":"&amp;A1442,'Finish order'!C:K,6,FALSE()),"")</f>
        <v/>
      </c>
      <c r="C1442" s="22" t="str">
        <f aca="false">IFERROR(VLOOKUP(A$1&amp;":"&amp;A1442,'Finish order'!$C:$K,9,FALSE()),"")</f>
        <v/>
      </c>
      <c r="D1442" s="22" t="str">
        <f aca="false">IFERROR(VLOOKUP(A$1&amp;":"&amp;A1442,'Finish order'!$C:$K,7,FALSE()),"")</f>
        <v/>
      </c>
      <c r="E1442" s="30" t="str">
        <f aca="false">IFERROR(VLOOKUP($A$1&amp;":"&amp;A1442,'Finish order'!C:K,5,FALSE()),"")</f>
        <v/>
      </c>
      <c r="F1442" s="22" t="str">
        <f aca="false">IFERROR(VLOOKUP($A$1&amp;":"&amp;A1442,'Finish order'!C:K,4,FALSE()),"")</f>
        <v/>
      </c>
      <c r="G1442" s="22" t="str">
        <f aca="false" t="array" ref="G1442:G1442">IFERROR(SMALL(IF($D$2:$D2351=D1442,$A$2:$A$911*1.001),1),"")</f>
        <v/>
      </c>
      <c r="H1442" s="22" t="str">
        <f aca="false" t="array" ref="H1442:H1442">IFERROR(SMALL(IF($D$2:$D2351=D1442,$A$2:$A$911*1.0001),2),"")</f>
        <v/>
      </c>
      <c r="I1442" s="22" t="str">
        <f aca="false" t="array" ref="I1442:I1442">IFERROR(SMALL(IF($D$2:$D2351=D1442,$A$2:$A$911*1.00001),3),"")</f>
        <v/>
      </c>
      <c r="J1442" s="22" t="str">
        <f aca="false" t="array" ref="J1442:J1442">IFERROR(SMALL(IF($D$2:$D2351=D1442,$A$2:$A$911*1.000001),4),"")</f>
        <v/>
      </c>
      <c r="K1442" s="31" t="str">
        <f aca="false">IF(A1442&lt;&gt;"", IF(COUNT(G1442:J1442)=4, SUM(G1442:J1442), "No"), "")</f>
        <v>No</v>
      </c>
      <c r="L1442" s="31" t="str">
        <f aca="false">IF(A1442&lt;&gt;"", IF(COUNT(G1442:I1442)=3, SUM(G1442:I1442), "No"), "")</f>
        <v>No</v>
      </c>
      <c r="M1442" s="31" t="str">
        <f aca="false">IF(A1442&lt;&gt;"", IF(COUNT(G1442:H1442)=2, SUM(G1442:H1442), "No"), "")</f>
        <v>No</v>
      </c>
      <c r="N1442" s="31" t="str">
        <f aca="false">Table1[[#This Row],[Club]]&amp;":"&amp;Table1[[#Headers],[Male]]</f>
        <v>:Male</v>
      </c>
    </row>
    <row r="1443" customFormat="false" ht="15" hidden="false" customHeight="false" outlineLevel="0" collapsed="false">
      <c r="A1443" s="22" t="n">
        <v>1442</v>
      </c>
      <c r="B1443" s="22" t="str">
        <f aca="false">IFERROR(VLOOKUP($A$1&amp;":"&amp;A1443,'Finish order'!C:K,6,FALSE()),"")</f>
        <v/>
      </c>
      <c r="C1443" s="22" t="str">
        <f aca="false">IFERROR(VLOOKUP(A$1&amp;":"&amp;A1443,'Finish order'!$C:$K,9,FALSE()),"")</f>
        <v/>
      </c>
      <c r="D1443" s="22" t="str">
        <f aca="false">IFERROR(VLOOKUP(A$1&amp;":"&amp;A1443,'Finish order'!$C:$K,7,FALSE()),"")</f>
        <v/>
      </c>
      <c r="E1443" s="30" t="str">
        <f aca="false">IFERROR(VLOOKUP($A$1&amp;":"&amp;A1443,'Finish order'!C:K,5,FALSE()),"")</f>
        <v/>
      </c>
      <c r="F1443" s="22" t="str">
        <f aca="false">IFERROR(VLOOKUP($A$1&amp;":"&amp;A1443,'Finish order'!C:K,4,FALSE()),"")</f>
        <v/>
      </c>
      <c r="G1443" s="22" t="str">
        <f aca="false" t="array" ref="G1443:G1443">IFERROR(SMALL(IF($D$2:$D2352=D1443,$A$2:$A$911*1.001),1),"")</f>
        <v/>
      </c>
      <c r="H1443" s="22" t="str">
        <f aca="false" t="array" ref="H1443:H1443">IFERROR(SMALL(IF($D$2:$D2352=D1443,$A$2:$A$911*1.0001),2),"")</f>
        <v/>
      </c>
      <c r="I1443" s="22" t="str">
        <f aca="false" t="array" ref="I1443:I1443">IFERROR(SMALL(IF($D$2:$D2352=D1443,$A$2:$A$911*1.00001),3),"")</f>
        <v/>
      </c>
      <c r="J1443" s="22" t="str">
        <f aca="false" t="array" ref="J1443:J1443">IFERROR(SMALL(IF($D$2:$D2352=D1443,$A$2:$A$911*1.000001),4),"")</f>
        <v/>
      </c>
      <c r="K1443" s="31" t="str">
        <f aca="false">IF(A1443&lt;&gt;"", IF(COUNT(G1443:J1443)=4, SUM(G1443:J1443), "No"), "")</f>
        <v>No</v>
      </c>
      <c r="L1443" s="31" t="str">
        <f aca="false">IF(A1443&lt;&gt;"", IF(COUNT(G1443:I1443)=3, SUM(G1443:I1443), "No"), "")</f>
        <v>No</v>
      </c>
      <c r="M1443" s="31" t="str">
        <f aca="false">IF(A1443&lt;&gt;"", IF(COUNT(G1443:H1443)=2, SUM(G1443:H1443), "No"), "")</f>
        <v>No</v>
      </c>
      <c r="N1443" s="31" t="str">
        <f aca="false">Table1[[#This Row],[Club]]&amp;":"&amp;Table1[[#Headers],[Male]]</f>
        <v>:Male</v>
      </c>
    </row>
    <row r="1444" customFormat="false" ht="15" hidden="false" customHeight="false" outlineLevel="0" collapsed="false">
      <c r="A1444" s="22" t="n">
        <v>1443</v>
      </c>
      <c r="B1444" s="22" t="str">
        <f aca="false">IFERROR(VLOOKUP($A$1&amp;":"&amp;A1444,'Finish order'!C:K,6,FALSE()),"")</f>
        <v/>
      </c>
      <c r="C1444" s="22" t="str">
        <f aca="false">IFERROR(VLOOKUP(A$1&amp;":"&amp;A1444,'Finish order'!$C:$K,9,FALSE()),"")</f>
        <v/>
      </c>
      <c r="D1444" s="22" t="str">
        <f aca="false">IFERROR(VLOOKUP(A$1&amp;":"&amp;A1444,'Finish order'!$C:$K,7,FALSE()),"")</f>
        <v/>
      </c>
      <c r="E1444" s="30" t="str">
        <f aca="false">IFERROR(VLOOKUP($A$1&amp;":"&amp;A1444,'Finish order'!C:K,5,FALSE()),"")</f>
        <v/>
      </c>
      <c r="F1444" s="22" t="str">
        <f aca="false">IFERROR(VLOOKUP($A$1&amp;":"&amp;A1444,'Finish order'!C:K,4,FALSE()),"")</f>
        <v/>
      </c>
      <c r="G1444" s="22" t="str">
        <f aca="false" t="array" ref="G1444:G1444">IFERROR(SMALL(IF($D$2:$D2353=D1444,$A$2:$A$911*1.001),1),"")</f>
        <v/>
      </c>
      <c r="H1444" s="22" t="str">
        <f aca="false" t="array" ref="H1444:H1444">IFERROR(SMALL(IF($D$2:$D2353=D1444,$A$2:$A$911*1.0001),2),"")</f>
        <v/>
      </c>
      <c r="I1444" s="22" t="str">
        <f aca="false" t="array" ref="I1444:I1444">IFERROR(SMALL(IF($D$2:$D2353=D1444,$A$2:$A$911*1.00001),3),"")</f>
        <v/>
      </c>
      <c r="J1444" s="22" t="str">
        <f aca="false" t="array" ref="J1444:J1444">IFERROR(SMALL(IF($D$2:$D2353=D1444,$A$2:$A$911*1.000001),4),"")</f>
        <v/>
      </c>
      <c r="K1444" s="31" t="str">
        <f aca="false">IF(A1444&lt;&gt;"", IF(COUNT(G1444:J1444)=4, SUM(G1444:J1444), "No"), "")</f>
        <v>No</v>
      </c>
      <c r="L1444" s="31" t="str">
        <f aca="false">IF(A1444&lt;&gt;"", IF(COUNT(G1444:I1444)=3, SUM(G1444:I1444), "No"), "")</f>
        <v>No</v>
      </c>
      <c r="M1444" s="31" t="str">
        <f aca="false">IF(A1444&lt;&gt;"", IF(COUNT(G1444:H1444)=2, SUM(G1444:H1444), "No"), "")</f>
        <v>No</v>
      </c>
      <c r="N1444" s="31" t="str">
        <f aca="false">Table1[[#This Row],[Club]]&amp;":"&amp;Table1[[#Headers],[Male]]</f>
        <v>:Male</v>
      </c>
    </row>
    <row r="1445" customFormat="false" ht="15" hidden="false" customHeight="false" outlineLevel="0" collapsed="false">
      <c r="A1445" s="22" t="n">
        <v>1444</v>
      </c>
      <c r="B1445" s="22" t="str">
        <f aca="false">IFERROR(VLOOKUP($A$1&amp;":"&amp;A1445,'Finish order'!C:K,6,FALSE()),"")</f>
        <v/>
      </c>
      <c r="C1445" s="22" t="str">
        <f aca="false">IFERROR(VLOOKUP(A$1&amp;":"&amp;A1445,'Finish order'!$C:$K,9,FALSE()),"")</f>
        <v/>
      </c>
      <c r="D1445" s="22" t="str">
        <f aca="false">IFERROR(VLOOKUP(A$1&amp;":"&amp;A1445,'Finish order'!$C:$K,7,FALSE()),"")</f>
        <v/>
      </c>
      <c r="E1445" s="30" t="str">
        <f aca="false">IFERROR(VLOOKUP($A$1&amp;":"&amp;A1445,'Finish order'!C:K,5,FALSE()),"")</f>
        <v/>
      </c>
      <c r="F1445" s="22" t="str">
        <f aca="false">IFERROR(VLOOKUP($A$1&amp;":"&amp;A1445,'Finish order'!C:K,4,FALSE()),"")</f>
        <v/>
      </c>
      <c r="G1445" s="22" t="str">
        <f aca="false" t="array" ref="G1445:G1445">IFERROR(SMALL(IF($D$2:$D2354=D1445,$A$2:$A$911*1.001),1),"")</f>
        <v/>
      </c>
      <c r="H1445" s="22" t="str">
        <f aca="false" t="array" ref="H1445:H1445">IFERROR(SMALL(IF($D$2:$D2354=D1445,$A$2:$A$911*1.0001),2),"")</f>
        <v/>
      </c>
      <c r="I1445" s="22" t="str">
        <f aca="false" t="array" ref="I1445:I1445">IFERROR(SMALL(IF($D$2:$D2354=D1445,$A$2:$A$911*1.00001),3),"")</f>
        <v/>
      </c>
      <c r="J1445" s="22" t="str">
        <f aca="false" t="array" ref="J1445:J1445">IFERROR(SMALL(IF($D$2:$D2354=D1445,$A$2:$A$911*1.000001),4),"")</f>
        <v/>
      </c>
      <c r="K1445" s="31" t="str">
        <f aca="false">IF(A1445&lt;&gt;"", IF(COUNT(G1445:J1445)=4, SUM(G1445:J1445), "No"), "")</f>
        <v>No</v>
      </c>
      <c r="L1445" s="31" t="str">
        <f aca="false">IF(A1445&lt;&gt;"", IF(COUNT(G1445:I1445)=3, SUM(G1445:I1445), "No"), "")</f>
        <v>No</v>
      </c>
      <c r="M1445" s="31" t="str">
        <f aca="false">IF(A1445&lt;&gt;"", IF(COUNT(G1445:H1445)=2, SUM(G1445:H1445), "No"), "")</f>
        <v>No</v>
      </c>
      <c r="N1445" s="31" t="str">
        <f aca="false">Table1[[#This Row],[Club]]&amp;":"&amp;Table1[[#Headers],[Male]]</f>
        <v>:Male</v>
      </c>
    </row>
    <row r="1446" customFormat="false" ht="15" hidden="false" customHeight="false" outlineLevel="0" collapsed="false">
      <c r="A1446" s="22" t="n">
        <v>1445</v>
      </c>
      <c r="B1446" s="22" t="str">
        <f aca="false">IFERROR(VLOOKUP($A$1&amp;":"&amp;A1446,'Finish order'!C:K,6,FALSE()),"")</f>
        <v/>
      </c>
      <c r="C1446" s="22" t="str">
        <f aca="false">IFERROR(VLOOKUP(A$1&amp;":"&amp;A1446,'Finish order'!$C:$K,9,FALSE()),"")</f>
        <v/>
      </c>
      <c r="D1446" s="22" t="str">
        <f aca="false">IFERROR(VLOOKUP(A$1&amp;":"&amp;A1446,'Finish order'!$C:$K,7,FALSE()),"")</f>
        <v/>
      </c>
      <c r="E1446" s="30" t="str">
        <f aca="false">IFERROR(VLOOKUP($A$1&amp;":"&amp;A1446,'Finish order'!C:K,5,FALSE()),"")</f>
        <v/>
      </c>
      <c r="F1446" s="22" t="str">
        <f aca="false">IFERROR(VLOOKUP($A$1&amp;":"&amp;A1446,'Finish order'!C:K,4,FALSE()),"")</f>
        <v/>
      </c>
      <c r="G1446" s="22" t="str">
        <f aca="false" t="array" ref="G1446:G1446">IFERROR(SMALL(IF($D$2:$D2355=D1446,$A$2:$A$911*1.001),1),"")</f>
        <v/>
      </c>
      <c r="H1446" s="22" t="str">
        <f aca="false" t="array" ref="H1446:H1446">IFERROR(SMALL(IF($D$2:$D2355=D1446,$A$2:$A$911*1.0001),2),"")</f>
        <v/>
      </c>
      <c r="I1446" s="22" t="str">
        <f aca="false" t="array" ref="I1446:I1446">IFERROR(SMALL(IF($D$2:$D2355=D1446,$A$2:$A$911*1.00001),3),"")</f>
        <v/>
      </c>
      <c r="J1446" s="22" t="str">
        <f aca="false" t="array" ref="J1446:J1446">IFERROR(SMALL(IF($D$2:$D2355=D1446,$A$2:$A$911*1.000001),4),"")</f>
        <v/>
      </c>
      <c r="K1446" s="31" t="str">
        <f aca="false">IF(A1446&lt;&gt;"", IF(COUNT(G1446:J1446)=4, SUM(G1446:J1446), "No"), "")</f>
        <v>No</v>
      </c>
      <c r="L1446" s="31" t="str">
        <f aca="false">IF(A1446&lt;&gt;"", IF(COUNT(G1446:I1446)=3, SUM(G1446:I1446), "No"), "")</f>
        <v>No</v>
      </c>
      <c r="M1446" s="31" t="str">
        <f aca="false">IF(A1446&lt;&gt;"", IF(COUNT(G1446:H1446)=2, SUM(G1446:H1446), "No"), "")</f>
        <v>No</v>
      </c>
      <c r="N1446" s="31" t="str">
        <f aca="false">Table1[[#This Row],[Club]]&amp;":"&amp;Table1[[#Headers],[Male]]</f>
        <v>:Male</v>
      </c>
    </row>
    <row r="1447" customFormat="false" ht="15" hidden="false" customHeight="false" outlineLevel="0" collapsed="false">
      <c r="A1447" s="22" t="n">
        <v>1446</v>
      </c>
      <c r="B1447" s="22" t="str">
        <f aca="false">IFERROR(VLOOKUP($A$1&amp;":"&amp;A1447,'Finish order'!C:K,6,FALSE()),"")</f>
        <v/>
      </c>
      <c r="C1447" s="22" t="str">
        <f aca="false">IFERROR(VLOOKUP(A$1&amp;":"&amp;A1447,'Finish order'!$C:$K,9,FALSE()),"")</f>
        <v/>
      </c>
      <c r="D1447" s="22" t="str">
        <f aca="false">IFERROR(VLOOKUP(A$1&amp;":"&amp;A1447,'Finish order'!$C:$K,7,FALSE()),"")</f>
        <v/>
      </c>
      <c r="E1447" s="30" t="str">
        <f aca="false">IFERROR(VLOOKUP($A$1&amp;":"&amp;A1447,'Finish order'!C:K,5,FALSE()),"")</f>
        <v/>
      </c>
      <c r="F1447" s="22" t="str">
        <f aca="false">IFERROR(VLOOKUP($A$1&amp;":"&amp;A1447,'Finish order'!C:K,4,FALSE()),"")</f>
        <v/>
      </c>
      <c r="G1447" s="22" t="str">
        <f aca="false" t="array" ref="G1447:G1447">IFERROR(SMALL(IF($D$2:$D2356=D1447,$A$2:$A$911*1.001),1),"")</f>
        <v/>
      </c>
      <c r="H1447" s="22" t="str">
        <f aca="false" t="array" ref="H1447:H1447">IFERROR(SMALL(IF($D$2:$D2356=D1447,$A$2:$A$911*1.0001),2),"")</f>
        <v/>
      </c>
      <c r="I1447" s="22" t="str">
        <f aca="false" t="array" ref="I1447:I1447">IFERROR(SMALL(IF($D$2:$D2356=D1447,$A$2:$A$911*1.00001),3),"")</f>
        <v/>
      </c>
      <c r="J1447" s="22" t="str">
        <f aca="false" t="array" ref="J1447:J1447">IFERROR(SMALL(IF($D$2:$D2356=D1447,$A$2:$A$911*1.000001),4),"")</f>
        <v/>
      </c>
      <c r="K1447" s="31" t="str">
        <f aca="false">IF(A1447&lt;&gt;"", IF(COUNT(G1447:J1447)=4, SUM(G1447:J1447), "No"), "")</f>
        <v>No</v>
      </c>
      <c r="L1447" s="31" t="str">
        <f aca="false">IF(A1447&lt;&gt;"", IF(COUNT(G1447:I1447)=3, SUM(G1447:I1447), "No"), "")</f>
        <v>No</v>
      </c>
      <c r="M1447" s="31" t="str">
        <f aca="false">IF(A1447&lt;&gt;"", IF(COUNT(G1447:H1447)=2, SUM(G1447:H1447), "No"), "")</f>
        <v>No</v>
      </c>
      <c r="N1447" s="31" t="str">
        <f aca="false">Table1[[#This Row],[Club]]&amp;":"&amp;Table1[[#Headers],[Male]]</f>
        <v>:Male</v>
      </c>
    </row>
    <row r="1448" customFormat="false" ht="15" hidden="false" customHeight="false" outlineLevel="0" collapsed="false">
      <c r="A1448" s="22" t="n">
        <v>1447</v>
      </c>
      <c r="B1448" s="22" t="str">
        <f aca="false">IFERROR(VLOOKUP($A$1&amp;":"&amp;A1448,'Finish order'!C:K,6,FALSE()),"")</f>
        <v/>
      </c>
      <c r="C1448" s="22" t="str">
        <f aca="false">IFERROR(VLOOKUP(A$1&amp;":"&amp;A1448,'Finish order'!$C:$K,9,FALSE()),"")</f>
        <v/>
      </c>
      <c r="D1448" s="22" t="str">
        <f aca="false">IFERROR(VLOOKUP(A$1&amp;":"&amp;A1448,'Finish order'!$C:$K,7,FALSE()),"")</f>
        <v/>
      </c>
      <c r="E1448" s="30" t="str">
        <f aca="false">IFERROR(VLOOKUP($A$1&amp;":"&amp;A1448,'Finish order'!C:K,5,FALSE()),"")</f>
        <v/>
      </c>
      <c r="F1448" s="22" t="str">
        <f aca="false">IFERROR(VLOOKUP($A$1&amp;":"&amp;A1448,'Finish order'!C:K,4,FALSE()),"")</f>
        <v/>
      </c>
      <c r="G1448" s="22" t="str">
        <f aca="false" t="array" ref="G1448:G1448">IFERROR(SMALL(IF($D$2:$D2357=D1448,$A$2:$A$911*1.001),1),"")</f>
        <v/>
      </c>
      <c r="H1448" s="22" t="str">
        <f aca="false" t="array" ref="H1448:H1448">IFERROR(SMALL(IF($D$2:$D2357=D1448,$A$2:$A$911*1.0001),2),"")</f>
        <v/>
      </c>
      <c r="I1448" s="22" t="str">
        <f aca="false" t="array" ref="I1448:I1448">IFERROR(SMALL(IF($D$2:$D2357=D1448,$A$2:$A$911*1.00001),3),"")</f>
        <v/>
      </c>
      <c r="J1448" s="22" t="str">
        <f aca="false" t="array" ref="J1448:J1448">IFERROR(SMALL(IF($D$2:$D2357=D1448,$A$2:$A$911*1.000001),4),"")</f>
        <v/>
      </c>
      <c r="K1448" s="31" t="str">
        <f aca="false">IF(A1448&lt;&gt;"", IF(COUNT(G1448:J1448)=4, SUM(G1448:J1448), "No"), "")</f>
        <v>No</v>
      </c>
      <c r="L1448" s="31" t="str">
        <f aca="false">IF(A1448&lt;&gt;"", IF(COUNT(G1448:I1448)=3, SUM(G1448:I1448), "No"), "")</f>
        <v>No</v>
      </c>
      <c r="M1448" s="31" t="str">
        <f aca="false">IF(A1448&lt;&gt;"", IF(COUNT(G1448:H1448)=2, SUM(G1448:H1448), "No"), "")</f>
        <v>No</v>
      </c>
      <c r="N1448" s="31" t="str">
        <f aca="false">Table1[[#This Row],[Club]]&amp;":"&amp;Table1[[#Headers],[Male]]</f>
        <v>:Male</v>
      </c>
    </row>
    <row r="1449" customFormat="false" ht="15" hidden="false" customHeight="false" outlineLevel="0" collapsed="false">
      <c r="A1449" s="22" t="n">
        <v>1448</v>
      </c>
      <c r="B1449" s="22" t="str">
        <f aca="false">IFERROR(VLOOKUP($A$1&amp;":"&amp;A1449,'Finish order'!C:K,6,FALSE()),"")</f>
        <v/>
      </c>
      <c r="C1449" s="22" t="str">
        <f aca="false">IFERROR(VLOOKUP(A$1&amp;":"&amp;A1449,'Finish order'!$C:$K,9,FALSE()),"")</f>
        <v/>
      </c>
      <c r="D1449" s="22" t="str">
        <f aca="false">IFERROR(VLOOKUP(A$1&amp;":"&amp;A1449,'Finish order'!$C:$K,7,FALSE()),"")</f>
        <v/>
      </c>
      <c r="E1449" s="30" t="str">
        <f aca="false">IFERROR(VLOOKUP($A$1&amp;":"&amp;A1449,'Finish order'!C:K,5,FALSE()),"")</f>
        <v/>
      </c>
      <c r="F1449" s="22" t="str">
        <f aca="false">IFERROR(VLOOKUP($A$1&amp;":"&amp;A1449,'Finish order'!C:K,4,FALSE()),"")</f>
        <v/>
      </c>
      <c r="G1449" s="22" t="str">
        <f aca="false" t="array" ref="G1449:G1449">IFERROR(SMALL(IF($D$2:$D2358=D1449,$A$2:$A$911*1.001),1),"")</f>
        <v/>
      </c>
      <c r="H1449" s="22" t="str">
        <f aca="false" t="array" ref="H1449:H1449">IFERROR(SMALL(IF($D$2:$D2358=D1449,$A$2:$A$911*1.0001),2),"")</f>
        <v/>
      </c>
      <c r="I1449" s="22" t="str">
        <f aca="false" t="array" ref="I1449:I1449">IFERROR(SMALL(IF($D$2:$D2358=D1449,$A$2:$A$911*1.00001),3),"")</f>
        <v/>
      </c>
      <c r="J1449" s="22" t="str">
        <f aca="false" t="array" ref="J1449:J1449">IFERROR(SMALL(IF($D$2:$D2358=D1449,$A$2:$A$911*1.000001),4),"")</f>
        <v/>
      </c>
      <c r="K1449" s="31" t="str">
        <f aca="false">IF(A1449&lt;&gt;"", IF(COUNT(G1449:J1449)=4, SUM(G1449:J1449), "No"), "")</f>
        <v>No</v>
      </c>
      <c r="L1449" s="31" t="str">
        <f aca="false">IF(A1449&lt;&gt;"", IF(COUNT(G1449:I1449)=3, SUM(G1449:I1449), "No"), "")</f>
        <v>No</v>
      </c>
      <c r="M1449" s="31" t="str">
        <f aca="false">IF(A1449&lt;&gt;"", IF(COUNT(G1449:H1449)=2, SUM(G1449:H1449), "No"), "")</f>
        <v>No</v>
      </c>
      <c r="N1449" s="31" t="str">
        <f aca="false">Table1[[#This Row],[Club]]&amp;":"&amp;Table1[[#Headers],[Male]]</f>
        <v>:Male</v>
      </c>
    </row>
    <row r="1450" customFormat="false" ht="15" hidden="false" customHeight="false" outlineLevel="0" collapsed="false">
      <c r="A1450" s="22" t="n">
        <v>1449</v>
      </c>
      <c r="B1450" s="22" t="str">
        <f aca="false">IFERROR(VLOOKUP($A$1&amp;":"&amp;A1450,'Finish order'!C:K,6,FALSE()),"")</f>
        <v/>
      </c>
      <c r="C1450" s="22" t="str">
        <f aca="false">IFERROR(VLOOKUP(A$1&amp;":"&amp;A1450,'Finish order'!$C:$K,9,FALSE()),"")</f>
        <v/>
      </c>
      <c r="D1450" s="22" t="str">
        <f aca="false">IFERROR(VLOOKUP(A$1&amp;":"&amp;A1450,'Finish order'!$C:$K,7,FALSE()),"")</f>
        <v/>
      </c>
      <c r="E1450" s="30" t="str">
        <f aca="false">IFERROR(VLOOKUP($A$1&amp;":"&amp;A1450,'Finish order'!C:K,5,FALSE()),"")</f>
        <v/>
      </c>
      <c r="F1450" s="22" t="str">
        <f aca="false">IFERROR(VLOOKUP($A$1&amp;":"&amp;A1450,'Finish order'!C:K,4,FALSE()),"")</f>
        <v/>
      </c>
      <c r="G1450" s="22" t="str">
        <f aca="false" t="array" ref="G1450:G1450">IFERROR(SMALL(IF($D$2:$D2359=D1450,$A$2:$A$911*1.001),1),"")</f>
        <v/>
      </c>
      <c r="H1450" s="22" t="str">
        <f aca="false" t="array" ref="H1450:H1450">IFERROR(SMALL(IF($D$2:$D2359=D1450,$A$2:$A$911*1.0001),2),"")</f>
        <v/>
      </c>
      <c r="I1450" s="22" t="str">
        <f aca="false" t="array" ref="I1450:I1450">IFERROR(SMALL(IF($D$2:$D2359=D1450,$A$2:$A$911*1.00001),3),"")</f>
        <v/>
      </c>
      <c r="J1450" s="22" t="str">
        <f aca="false" t="array" ref="J1450:J1450">IFERROR(SMALL(IF($D$2:$D2359=D1450,$A$2:$A$911*1.000001),4),"")</f>
        <v/>
      </c>
      <c r="K1450" s="31" t="str">
        <f aca="false">IF(A1450&lt;&gt;"", IF(COUNT(G1450:J1450)=4, SUM(G1450:J1450), "No"), "")</f>
        <v>No</v>
      </c>
      <c r="L1450" s="31" t="str">
        <f aca="false">IF(A1450&lt;&gt;"", IF(COUNT(G1450:I1450)=3, SUM(G1450:I1450), "No"), "")</f>
        <v>No</v>
      </c>
      <c r="M1450" s="31" t="str">
        <f aca="false">IF(A1450&lt;&gt;"", IF(COUNT(G1450:H1450)=2, SUM(G1450:H1450), "No"), "")</f>
        <v>No</v>
      </c>
      <c r="N1450" s="31" t="str">
        <f aca="false">Table1[[#This Row],[Club]]&amp;":"&amp;Table1[[#Headers],[Male]]</f>
        <v>:Male</v>
      </c>
    </row>
    <row r="1451" customFormat="false" ht="15" hidden="false" customHeight="false" outlineLevel="0" collapsed="false">
      <c r="A1451" s="22" t="n">
        <v>1450</v>
      </c>
      <c r="B1451" s="22" t="str">
        <f aca="false">IFERROR(VLOOKUP($A$1&amp;":"&amp;A1451,'Finish order'!C:K,6,FALSE()),"")</f>
        <v/>
      </c>
      <c r="C1451" s="22" t="str">
        <f aca="false">IFERROR(VLOOKUP(A$1&amp;":"&amp;A1451,'Finish order'!$C:$K,9,FALSE()),"")</f>
        <v/>
      </c>
      <c r="D1451" s="22" t="str">
        <f aca="false">IFERROR(VLOOKUP(A$1&amp;":"&amp;A1451,'Finish order'!$C:$K,7,FALSE()),"")</f>
        <v/>
      </c>
      <c r="E1451" s="30" t="str">
        <f aca="false">IFERROR(VLOOKUP($A$1&amp;":"&amp;A1451,'Finish order'!C:K,5,FALSE()),"")</f>
        <v/>
      </c>
      <c r="F1451" s="22" t="str">
        <f aca="false">IFERROR(VLOOKUP($A$1&amp;":"&amp;A1451,'Finish order'!C:K,4,FALSE()),"")</f>
        <v/>
      </c>
      <c r="G1451" s="22" t="str">
        <f aca="false" t="array" ref="G1451:G1451">IFERROR(SMALL(IF($D$2:$D2360=D1451,$A$2:$A$911*1.001),1),"")</f>
        <v/>
      </c>
      <c r="H1451" s="22" t="str">
        <f aca="false" t="array" ref="H1451:H1451">IFERROR(SMALL(IF($D$2:$D2360=D1451,$A$2:$A$911*1.0001),2),"")</f>
        <v/>
      </c>
      <c r="I1451" s="22" t="str">
        <f aca="false" t="array" ref="I1451:I1451">IFERROR(SMALL(IF($D$2:$D2360=D1451,$A$2:$A$911*1.00001),3),"")</f>
        <v/>
      </c>
      <c r="J1451" s="22" t="str">
        <f aca="false" t="array" ref="J1451:J1451">IFERROR(SMALL(IF($D$2:$D2360=D1451,$A$2:$A$911*1.000001),4),"")</f>
        <v/>
      </c>
      <c r="K1451" s="31" t="str">
        <f aca="false">IF(A1451&lt;&gt;"", IF(COUNT(G1451:J1451)=4, SUM(G1451:J1451), "No"), "")</f>
        <v>No</v>
      </c>
      <c r="L1451" s="31" t="str">
        <f aca="false">IF(A1451&lt;&gt;"", IF(COUNT(G1451:I1451)=3, SUM(G1451:I1451), "No"), "")</f>
        <v>No</v>
      </c>
      <c r="M1451" s="31" t="str">
        <f aca="false">IF(A1451&lt;&gt;"", IF(COUNT(G1451:H1451)=2, SUM(G1451:H1451), "No"), "")</f>
        <v>No</v>
      </c>
      <c r="N1451" s="31" t="str">
        <f aca="false">Table1[[#This Row],[Club]]&amp;":"&amp;Table1[[#Headers],[Male]]</f>
        <v>:Male</v>
      </c>
    </row>
    <row r="1452" customFormat="false" ht="15" hidden="false" customHeight="false" outlineLevel="0" collapsed="false">
      <c r="A1452" s="22" t="n">
        <v>1451</v>
      </c>
      <c r="B1452" s="22" t="str">
        <f aca="false">IFERROR(VLOOKUP($A$1&amp;":"&amp;A1452,'Finish order'!C:K,6,FALSE()),"")</f>
        <v/>
      </c>
      <c r="C1452" s="22" t="str">
        <f aca="false">IFERROR(VLOOKUP(A$1&amp;":"&amp;A1452,'Finish order'!$C:$K,9,FALSE()),"")</f>
        <v/>
      </c>
      <c r="D1452" s="22" t="str">
        <f aca="false">IFERROR(VLOOKUP(A$1&amp;":"&amp;A1452,'Finish order'!$C:$K,7,FALSE()),"")</f>
        <v/>
      </c>
      <c r="E1452" s="30" t="str">
        <f aca="false">IFERROR(VLOOKUP($A$1&amp;":"&amp;A1452,'Finish order'!C:K,5,FALSE()),"")</f>
        <v/>
      </c>
      <c r="F1452" s="22" t="str">
        <f aca="false">IFERROR(VLOOKUP($A$1&amp;":"&amp;A1452,'Finish order'!C:K,4,FALSE()),"")</f>
        <v/>
      </c>
      <c r="G1452" s="22" t="str">
        <f aca="false" t="array" ref="G1452:G1452">IFERROR(SMALL(IF($D$2:$D2361=D1452,$A$2:$A$911*1.001),1),"")</f>
        <v/>
      </c>
      <c r="H1452" s="22" t="str">
        <f aca="false" t="array" ref="H1452:H1452">IFERROR(SMALL(IF($D$2:$D2361=D1452,$A$2:$A$911*1.0001),2),"")</f>
        <v/>
      </c>
      <c r="I1452" s="22" t="str">
        <f aca="false" t="array" ref="I1452:I1452">IFERROR(SMALL(IF($D$2:$D2361=D1452,$A$2:$A$911*1.00001),3),"")</f>
        <v/>
      </c>
      <c r="J1452" s="22" t="str">
        <f aca="false" t="array" ref="J1452:J1452">IFERROR(SMALL(IF($D$2:$D2361=D1452,$A$2:$A$911*1.000001),4),"")</f>
        <v/>
      </c>
      <c r="K1452" s="31" t="str">
        <f aca="false">IF(A1452&lt;&gt;"", IF(COUNT(G1452:J1452)=4, SUM(G1452:J1452), "No"), "")</f>
        <v>No</v>
      </c>
      <c r="L1452" s="31" t="str">
        <f aca="false">IF(A1452&lt;&gt;"", IF(COUNT(G1452:I1452)=3, SUM(G1452:I1452), "No"), "")</f>
        <v>No</v>
      </c>
      <c r="M1452" s="31" t="str">
        <f aca="false">IF(A1452&lt;&gt;"", IF(COUNT(G1452:H1452)=2, SUM(G1452:H1452), "No"), "")</f>
        <v>No</v>
      </c>
      <c r="N1452" s="31" t="str">
        <f aca="false">Table1[[#This Row],[Club]]&amp;":"&amp;Table1[[#Headers],[Male]]</f>
        <v>:Male</v>
      </c>
    </row>
    <row r="1453" customFormat="false" ht="15" hidden="false" customHeight="false" outlineLevel="0" collapsed="false">
      <c r="A1453" s="22" t="n">
        <v>1452</v>
      </c>
      <c r="B1453" s="22" t="str">
        <f aca="false">IFERROR(VLOOKUP($A$1&amp;":"&amp;A1453,'Finish order'!C:K,6,FALSE()),"")</f>
        <v/>
      </c>
      <c r="C1453" s="22" t="str">
        <f aca="false">IFERROR(VLOOKUP(A$1&amp;":"&amp;A1453,'Finish order'!$C:$K,9,FALSE()),"")</f>
        <v/>
      </c>
      <c r="D1453" s="22" t="str">
        <f aca="false">IFERROR(VLOOKUP(A$1&amp;":"&amp;A1453,'Finish order'!$C:$K,7,FALSE()),"")</f>
        <v/>
      </c>
      <c r="E1453" s="30" t="str">
        <f aca="false">IFERROR(VLOOKUP($A$1&amp;":"&amp;A1453,'Finish order'!C:K,5,FALSE()),"")</f>
        <v/>
      </c>
      <c r="F1453" s="22" t="str">
        <f aca="false">IFERROR(VLOOKUP($A$1&amp;":"&amp;A1453,'Finish order'!C:K,4,FALSE()),"")</f>
        <v/>
      </c>
      <c r="G1453" s="22" t="str">
        <f aca="false" t="array" ref="G1453:G1453">IFERROR(SMALL(IF($D$2:$D2362=D1453,$A$2:$A$911*1.001),1),"")</f>
        <v/>
      </c>
      <c r="H1453" s="22" t="str">
        <f aca="false" t="array" ref="H1453:H1453">IFERROR(SMALL(IF($D$2:$D2362=D1453,$A$2:$A$911*1.0001),2),"")</f>
        <v/>
      </c>
      <c r="I1453" s="22" t="str">
        <f aca="false" t="array" ref="I1453:I1453">IFERROR(SMALL(IF($D$2:$D2362=D1453,$A$2:$A$911*1.00001),3),"")</f>
        <v/>
      </c>
      <c r="J1453" s="22" t="str">
        <f aca="false" t="array" ref="J1453:J1453">IFERROR(SMALL(IF($D$2:$D2362=D1453,$A$2:$A$911*1.000001),4),"")</f>
        <v/>
      </c>
      <c r="K1453" s="31" t="str">
        <f aca="false">IF(A1453&lt;&gt;"", IF(COUNT(G1453:J1453)=4, SUM(G1453:J1453), "No"), "")</f>
        <v>No</v>
      </c>
      <c r="L1453" s="31" t="str">
        <f aca="false">IF(A1453&lt;&gt;"", IF(COUNT(G1453:I1453)=3, SUM(G1453:I1453), "No"), "")</f>
        <v>No</v>
      </c>
      <c r="M1453" s="31" t="str">
        <f aca="false">IF(A1453&lt;&gt;"", IF(COUNT(G1453:H1453)=2, SUM(G1453:H1453), "No"), "")</f>
        <v>No</v>
      </c>
      <c r="N1453" s="31" t="str">
        <f aca="false">Table1[[#This Row],[Club]]&amp;":"&amp;Table1[[#Headers],[Male]]</f>
        <v>:Male</v>
      </c>
    </row>
    <row r="1454" customFormat="false" ht="15" hidden="false" customHeight="false" outlineLevel="0" collapsed="false">
      <c r="A1454" s="22" t="n">
        <v>1453</v>
      </c>
      <c r="B1454" s="22" t="str">
        <f aca="false">IFERROR(VLOOKUP($A$1&amp;":"&amp;A1454,'Finish order'!C:K,6,FALSE()),"")</f>
        <v/>
      </c>
      <c r="C1454" s="22" t="str">
        <f aca="false">IFERROR(VLOOKUP(A$1&amp;":"&amp;A1454,'Finish order'!$C:$K,9,FALSE()),"")</f>
        <v/>
      </c>
      <c r="D1454" s="22" t="str">
        <f aca="false">IFERROR(VLOOKUP(A$1&amp;":"&amp;A1454,'Finish order'!$C:$K,7,FALSE()),"")</f>
        <v/>
      </c>
      <c r="E1454" s="30" t="str">
        <f aca="false">IFERROR(VLOOKUP($A$1&amp;":"&amp;A1454,'Finish order'!C:K,5,FALSE()),"")</f>
        <v/>
      </c>
      <c r="F1454" s="22" t="str">
        <f aca="false">IFERROR(VLOOKUP($A$1&amp;":"&amp;A1454,'Finish order'!C:K,4,FALSE()),"")</f>
        <v/>
      </c>
      <c r="G1454" s="22" t="str">
        <f aca="false" t="array" ref="G1454:G1454">IFERROR(SMALL(IF($D$2:$D2363=D1454,$A$2:$A$911*1.001),1),"")</f>
        <v/>
      </c>
      <c r="H1454" s="22" t="str">
        <f aca="false" t="array" ref="H1454:H1454">IFERROR(SMALL(IF($D$2:$D2363=D1454,$A$2:$A$911*1.0001),2),"")</f>
        <v/>
      </c>
      <c r="I1454" s="22" t="str">
        <f aca="false" t="array" ref="I1454:I1454">IFERROR(SMALL(IF($D$2:$D2363=D1454,$A$2:$A$911*1.00001),3),"")</f>
        <v/>
      </c>
      <c r="J1454" s="22" t="str">
        <f aca="false" t="array" ref="J1454:J1454">IFERROR(SMALL(IF($D$2:$D2363=D1454,$A$2:$A$911*1.000001),4),"")</f>
        <v/>
      </c>
      <c r="K1454" s="31" t="str">
        <f aca="false">IF(A1454&lt;&gt;"", IF(COUNT(G1454:J1454)=4, SUM(G1454:J1454), "No"), "")</f>
        <v>No</v>
      </c>
      <c r="L1454" s="31" t="str">
        <f aca="false">IF(A1454&lt;&gt;"", IF(COUNT(G1454:I1454)=3, SUM(G1454:I1454), "No"), "")</f>
        <v>No</v>
      </c>
      <c r="M1454" s="31" t="str">
        <f aca="false">IF(A1454&lt;&gt;"", IF(COUNT(G1454:H1454)=2, SUM(G1454:H1454), "No"), "")</f>
        <v>No</v>
      </c>
      <c r="N1454" s="31" t="str">
        <f aca="false">Table1[[#This Row],[Club]]&amp;":"&amp;Table1[[#Headers],[Male]]</f>
        <v>:Male</v>
      </c>
    </row>
    <row r="1455" customFormat="false" ht="15" hidden="false" customHeight="false" outlineLevel="0" collapsed="false">
      <c r="A1455" s="22" t="n">
        <v>1454</v>
      </c>
      <c r="B1455" s="22" t="str">
        <f aca="false">IFERROR(VLOOKUP($A$1&amp;":"&amp;A1455,'Finish order'!C:K,6,FALSE()),"")</f>
        <v/>
      </c>
      <c r="C1455" s="22" t="str">
        <f aca="false">IFERROR(VLOOKUP(A$1&amp;":"&amp;A1455,'Finish order'!$C:$K,9,FALSE()),"")</f>
        <v/>
      </c>
      <c r="D1455" s="22" t="str">
        <f aca="false">IFERROR(VLOOKUP(A$1&amp;":"&amp;A1455,'Finish order'!$C:$K,7,FALSE()),"")</f>
        <v/>
      </c>
      <c r="E1455" s="30" t="str">
        <f aca="false">IFERROR(VLOOKUP($A$1&amp;":"&amp;A1455,'Finish order'!C:K,5,FALSE()),"")</f>
        <v/>
      </c>
      <c r="F1455" s="22" t="str">
        <f aca="false">IFERROR(VLOOKUP($A$1&amp;":"&amp;A1455,'Finish order'!C:K,4,FALSE()),"")</f>
        <v/>
      </c>
      <c r="G1455" s="22" t="str">
        <f aca="false" t="array" ref="G1455:G1455">IFERROR(SMALL(IF($D$2:$D2364=D1455,$A$2:$A$911*1.001),1),"")</f>
        <v/>
      </c>
      <c r="H1455" s="22" t="str">
        <f aca="false" t="array" ref="H1455:H1455">IFERROR(SMALL(IF($D$2:$D2364=D1455,$A$2:$A$911*1.0001),2),"")</f>
        <v/>
      </c>
      <c r="I1455" s="22" t="str">
        <f aca="false" t="array" ref="I1455:I1455">IFERROR(SMALL(IF($D$2:$D2364=D1455,$A$2:$A$911*1.00001),3),"")</f>
        <v/>
      </c>
      <c r="J1455" s="22" t="str">
        <f aca="false" t="array" ref="J1455:J1455">IFERROR(SMALL(IF($D$2:$D2364=D1455,$A$2:$A$911*1.000001),4),"")</f>
        <v/>
      </c>
      <c r="K1455" s="31" t="str">
        <f aca="false">IF(A1455&lt;&gt;"", IF(COUNT(G1455:J1455)=4, SUM(G1455:J1455), "No"), "")</f>
        <v>No</v>
      </c>
      <c r="L1455" s="31" t="str">
        <f aca="false">IF(A1455&lt;&gt;"", IF(COUNT(G1455:I1455)=3, SUM(G1455:I1455), "No"), "")</f>
        <v>No</v>
      </c>
      <c r="M1455" s="31" t="str">
        <f aca="false">IF(A1455&lt;&gt;"", IF(COUNT(G1455:H1455)=2, SUM(G1455:H1455), "No"), "")</f>
        <v>No</v>
      </c>
      <c r="N1455" s="31" t="str">
        <f aca="false">Table1[[#This Row],[Club]]&amp;":"&amp;Table1[[#Headers],[Male]]</f>
        <v>:Male</v>
      </c>
    </row>
    <row r="1456" customFormat="false" ht="15" hidden="false" customHeight="false" outlineLevel="0" collapsed="false">
      <c r="A1456" s="22" t="n">
        <v>1455</v>
      </c>
      <c r="B1456" s="22" t="str">
        <f aca="false">IFERROR(VLOOKUP($A$1&amp;":"&amp;A1456,'Finish order'!C:K,6,FALSE()),"")</f>
        <v/>
      </c>
      <c r="C1456" s="22" t="str">
        <f aca="false">IFERROR(VLOOKUP(A$1&amp;":"&amp;A1456,'Finish order'!$C:$K,9,FALSE()),"")</f>
        <v/>
      </c>
      <c r="D1456" s="22" t="str">
        <f aca="false">IFERROR(VLOOKUP(A$1&amp;":"&amp;A1456,'Finish order'!$C:$K,7,FALSE()),"")</f>
        <v/>
      </c>
      <c r="E1456" s="30" t="str">
        <f aca="false">IFERROR(VLOOKUP($A$1&amp;":"&amp;A1456,'Finish order'!C:K,5,FALSE()),"")</f>
        <v/>
      </c>
      <c r="F1456" s="22" t="str">
        <f aca="false">IFERROR(VLOOKUP($A$1&amp;":"&amp;A1456,'Finish order'!C:K,4,FALSE()),"")</f>
        <v/>
      </c>
      <c r="G1456" s="22" t="str">
        <f aca="false" t="array" ref="G1456:G1456">IFERROR(SMALL(IF($D$2:$D2365=D1456,$A$2:$A$911*1.001),1),"")</f>
        <v/>
      </c>
      <c r="H1456" s="22" t="str">
        <f aca="false" t="array" ref="H1456:H1456">IFERROR(SMALL(IF($D$2:$D2365=D1456,$A$2:$A$911*1.0001),2),"")</f>
        <v/>
      </c>
      <c r="I1456" s="22" t="str">
        <f aca="false" t="array" ref="I1456:I1456">IFERROR(SMALL(IF($D$2:$D2365=D1456,$A$2:$A$911*1.00001),3),"")</f>
        <v/>
      </c>
      <c r="J1456" s="22" t="str">
        <f aca="false" t="array" ref="J1456:J1456">IFERROR(SMALL(IF($D$2:$D2365=D1456,$A$2:$A$911*1.000001),4),"")</f>
        <v/>
      </c>
      <c r="K1456" s="31" t="str">
        <f aca="false">IF(A1456&lt;&gt;"", IF(COUNT(G1456:J1456)=4, SUM(G1456:J1456), "No"), "")</f>
        <v>No</v>
      </c>
      <c r="L1456" s="31" t="str">
        <f aca="false">IF(A1456&lt;&gt;"", IF(COUNT(G1456:I1456)=3, SUM(G1456:I1456), "No"), "")</f>
        <v>No</v>
      </c>
      <c r="M1456" s="31" t="str">
        <f aca="false">IF(A1456&lt;&gt;"", IF(COUNT(G1456:H1456)=2, SUM(G1456:H1456), "No"), "")</f>
        <v>No</v>
      </c>
      <c r="N1456" s="31" t="str">
        <f aca="false">Table1[[#This Row],[Club]]&amp;":"&amp;Table1[[#Headers],[Male]]</f>
        <v>:Male</v>
      </c>
    </row>
    <row r="1457" customFormat="false" ht="15" hidden="false" customHeight="false" outlineLevel="0" collapsed="false">
      <c r="A1457" s="22" t="n">
        <v>1456</v>
      </c>
      <c r="B1457" s="22" t="str">
        <f aca="false">IFERROR(VLOOKUP($A$1&amp;":"&amp;A1457,'Finish order'!C:K,6,FALSE()),"")</f>
        <v/>
      </c>
      <c r="C1457" s="22" t="str">
        <f aca="false">IFERROR(VLOOKUP(A$1&amp;":"&amp;A1457,'Finish order'!$C:$K,9,FALSE()),"")</f>
        <v/>
      </c>
      <c r="D1457" s="22" t="str">
        <f aca="false">IFERROR(VLOOKUP(A$1&amp;":"&amp;A1457,'Finish order'!$C:$K,7,FALSE()),"")</f>
        <v/>
      </c>
      <c r="E1457" s="30" t="str">
        <f aca="false">IFERROR(VLOOKUP($A$1&amp;":"&amp;A1457,'Finish order'!C:K,5,FALSE()),"")</f>
        <v/>
      </c>
      <c r="F1457" s="22" t="str">
        <f aca="false">IFERROR(VLOOKUP($A$1&amp;":"&amp;A1457,'Finish order'!C:K,4,FALSE()),"")</f>
        <v/>
      </c>
      <c r="G1457" s="22" t="str">
        <f aca="false" t="array" ref="G1457:G1457">IFERROR(SMALL(IF($D$2:$D2366=D1457,$A$2:$A$911*1.001),1),"")</f>
        <v/>
      </c>
      <c r="H1457" s="22" t="str">
        <f aca="false" t="array" ref="H1457:H1457">IFERROR(SMALL(IF($D$2:$D2366=D1457,$A$2:$A$911*1.0001),2),"")</f>
        <v/>
      </c>
      <c r="I1457" s="22" t="str">
        <f aca="false" t="array" ref="I1457:I1457">IFERROR(SMALL(IF($D$2:$D2366=D1457,$A$2:$A$911*1.00001),3),"")</f>
        <v/>
      </c>
      <c r="J1457" s="22" t="str">
        <f aca="false" t="array" ref="J1457:J1457">IFERROR(SMALL(IF($D$2:$D2366=D1457,$A$2:$A$911*1.000001),4),"")</f>
        <v/>
      </c>
      <c r="K1457" s="31" t="str">
        <f aca="false">IF(A1457&lt;&gt;"", IF(COUNT(G1457:J1457)=4, SUM(G1457:J1457), "No"), "")</f>
        <v>No</v>
      </c>
      <c r="L1457" s="31" t="str">
        <f aca="false">IF(A1457&lt;&gt;"", IF(COUNT(G1457:I1457)=3, SUM(G1457:I1457), "No"), "")</f>
        <v>No</v>
      </c>
      <c r="M1457" s="31" t="str">
        <f aca="false">IF(A1457&lt;&gt;"", IF(COUNT(G1457:H1457)=2, SUM(G1457:H1457), "No"), "")</f>
        <v>No</v>
      </c>
      <c r="N1457" s="31" t="str">
        <f aca="false">Table1[[#This Row],[Club]]&amp;":"&amp;Table1[[#Headers],[Male]]</f>
        <v>:Male</v>
      </c>
    </row>
    <row r="1458" customFormat="false" ht="15" hidden="false" customHeight="false" outlineLevel="0" collapsed="false">
      <c r="A1458" s="22" t="n">
        <v>1457</v>
      </c>
      <c r="B1458" s="22" t="str">
        <f aca="false">IFERROR(VLOOKUP($A$1&amp;":"&amp;A1458,'Finish order'!C:K,6,FALSE()),"")</f>
        <v/>
      </c>
      <c r="C1458" s="22" t="str">
        <f aca="false">IFERROR(VLOOKUP(A$1&amp;":"&amp;A1458,'Finish order'!$C:$K,9,FALSE()),"")</f>
        <v/>
      </c>
      <c r="D1458" s="22" t="str">
        <f aca="false">IFERROR(VLOOKUP(A$1&amp;":"&amp;A1458,'Finish order'!$C:$K,7,FALSE()),"")</f>
        <v/>
      </c>
      <c r="E1458" s="30" t="str">
        <f aca="false">IFERROR(VLOOKUP($A$1&amp;":"&amp;A1458,'Finish order'!C:K,5,FALSE()),"")</f>
        <v/>
      </c>
      <c r="F1458" s="22" t="str">
        <f aca="false">IFERROR(VLOOKUP($A$1&amp;":"&amp;A1458,'Finish order'!C:K,4,FALSE()),"")</f>
        <v/>
      </c>
      <c r="G1458" s="22" t="str">
        <f aca="false" t="array" ref="G1458:G1458">IFERROR(SMALL(IF($D$2:$D2367=D1458,$A$2:$A$911*1.001),1),"")</f>
        <v/>
      </c>
      <c r="H1458" s="22" t="str">
        <f aca="false" t="array" ref="H1458:H1458">IFERROR(SMALL(IF($D$2:$D2367=D1458,$A$2:$A$911*1.0001),2),"")</f>
        <v/>
      </c>
      <c r="I1458" s="22" t="str">
        <f aca="false" t="array" ref="I1458:I1458">IFERROR(SMALL(IF($D$2:$D2367=D1458,$A$2:$A$911*1.00001),3),"")</f>
        <v/>
      </c>
      <c r="J1458" s="22" t="str">
        <f aca="false" t="array" ref="J1458:J1458">IFERROR(SMALL(IF($D$2:$D2367=D1458,$A$2:$A$911*1.000001),4),"")</f>
        <v/>
      </c>
      <c r="K1458" s="31" t="str">
        <f aca="false">IF(A1458&lt;&gt;"", IF(COUNT(G1458:J1458)=4, SUM(G1458:J1458), "No"), "")</f>
        <v>No</v>
      </c>
      <c r="L1458" s="31" t="str">
        <f aca="false">IF(A1458&lt;&gt;"", IF(COUNT(G1458:I1458)=3, SUM(G1458:I1458), "No"), "")</f>
        <v>No</v>
      </c>
      <c r="M1458" s="31" t="str">
        <f aca="false">IF(A1458&lt;&gt;"", IF(COUNT(G1458:H1458)=2, SUM(G1458:H1458), "No"), "")</f>
        <v>No</v>
      </c>
      <c r="N1458" s="31" t="str">
        <f aca="false">Table1[[#This Row],[Club]]&amp;":"&amp;Table1[[#Headers],[Male]]</f>
        <v>:Male</v>
      </c>
    </row>
    <row r="1459" customFormat="false" ht="15" hidden="false" customHeight="false" outlineLevel="0" collapsed="false">
      <c r="A1459" s="22" t="n">
        <v>1458</v>
      </c>
      <c r="B1459" s="22" t="str">
        <f aca="false">IFERROR(VLOOKUP($A$1&amp;":"&amp;A1459,'Finish order'!C:K,6,FALSE()),"")</f>
        <v/>
      </c>
      <c r="C1459" s="22" t="str">
        <f aca="false">IFERROR(VLOOKUP(A$1&amp;":"&amp;A1459,'Finish order'!$C:$K,9,FALSE()),"")</f>
        <v/>
      </c>
      <c r="D1459" s="22" t="str">
        <f aca="false">IFERROR(VLOOKUP(A$1&amp;":"&amp;A1459,'Finish order'!$C:$K,7,FALSE()),"")</f>
        <v/>
      </c>
      <c r="E1459" s="30" t="str">
        <f aca="false">IFERROR(VLOOKUP($A$1&amp;":"&amp;A1459,'Finish order'!C:K,5,FALSE()),"")</f>
        <v/>
      </c>
      <c r="F1459" s="22" t="str">
        <f aca="false">IFERROR(VLOOKUP($A$1&amp;":"&amp;A1459,'Finish order'!C:K,4,FALSE()),"")</f>
        <v/>
      </c>
      <c r="G1459" s="22" t="str">
        <f aca="false" t="array" ref="G1459:G1459">IFERROR(SMALL(IF($D$2:$D2368=D1459,$A$2:$A$911*1.001),1),"")</f>
        <v/>
      </c>
      <c r="H1459" s="22" t="str">
        <f aca="false" t="array" ref="H1459:H1459">IFERROR(SMALL(IF($D$2:$D2368=D1459,$A$2:$A$911*1.0001),2),"")</f>
        <v/>
      </c>
      <c r="I1459" s="22" t="str">
        <f aca="false" t="array" ref="I1459:I1459">IFERROR(SMALL(IF($D$2:$D2368=D1459,$A$2:$A$911*1.00001),3),"")</f>
        <v/>
      </c>
      <c r="J1459" s="22" t="str">
        <f aca="false" t="array" ref="J1459:J1459">IFERROR(SMALL(IF($D$2:$D2368=D1459,$A$2:$A$911*1.000001),4),"")</f>
        <v/>
      </c>
      <c r="K1459" s="31" t="str">
        <f aca="false">IF(A1459&lt;&gt;"", IF(COUNT(G1459:J1459)=4, SUM(G1459:J1459), "No"), "")</f>
        <v>No</v>
      </c>
      <c r="L1459" s="31" t="str">
        <f aca="false">IF(A1459&lt;&gt;"", IF(COUNT(G1459:I1459)=3, SUM(G1459:I1459), "No"), "")</f>
        <v>No</v>
      </c>
      <c r="M1459" s="31" t="str">
        <f aca="false">IF(A1459&lt;&gt;"", IF(COUNT(G1459:H1459)=2, SUM(G1459:H1459), "No"), "")</f>
        <v>No</v>
      </c>
      <c r="N1459" s="31" t="str">
        <f aca="false">Table1[[#This Row],[Club]]&amp;":"&amp;Table1[[#Headers],[Male]]</f>
        <v>:Male</v>
      </c>
    </row>
    <row r="1460" customFormat="false" ht="15" hidden="false" customHeight="false" outlineLevel="0" collapsed="false">
      <c r="A1460" s="22" t="n">
        <v>1459</v>
      </c>
      <c r="B1460" s="22" t="str">
        <f aca="false">IFERROR(VLOOKUP($A$1&amp;":"&amp;A1460,'Finish order'!C:K,6,FALSE()),"")</f>
        <v/>
      </c>
      <c r="C1460" s="22" t="str">
        <f aca="false">IFERROR(VLOOKUP(A$1&amp;":"&amp;A1460,'Finish order'!$C:$K,9,FALSE()),"")</f>
        <v/>
      </c>
      <c r="D1460" s="22" t="str">
        <f aca="false">IFERROR(VLOOKUP(A$1&amp;":"&amp;A1460,'Finish order'!$C:$K,7,FALSE()),"")</f>
        <v/>
      </c>
      <c r="E1460" s="30" t="str">
        <f aca="false">IFERROR(VLOOKUP($A$1&amp;":"&amp;A1460,'Finish order'!C:K,5,FALSE()),"")</f>
        <v/>
      </c>
      <c r="F1460" s="22" t="str">
        <f aca="false">IFERROR(VLOOKUP($A$1&amp;":"&amp;A1460,'Finish order'!C:K,4,FALSE()),"")</f>
        <v/>
      </c>
      <c r="G1460" s="22" t="str">
        <f aca="false" t="array" ref="G1460:G1460">IFERROR(SMALL(IF($D$2:$D2369=D1460,$A$2:$A$911*1.001),1),"")</f>
        <v/>
      </c>
      <c r="H1460" s="22" t="str">
        <f aca="false" t="array" ref="H1460:H1460">IFERROR(SMALL(IF($D$2:$D2369=D1460,$A$2:$A$911*1.0001),2),"")</f>
        <v/>
      </c>
      <c r="I1460" s="22" t="str">
        <f aca="false" t="array" ref="I1460:I1460">IFERROR(SMALL(IF($D$2:$D2369=D1460,$A$2:$A$911*1.00001),3),"")</f>
        <v/>
      </c>
      <c r="J1460" s="22" t="str">
        <f aca="false" t="array" ref="J1460:J1460">IFERROR(SMALL(IF($D$2:$D2369=D1460,$A$2:$A$911*1.000001),4),"")</f>
        <v/>
      </c>
      <c r="K1460" s="31" t="str">
        <f aca="false">IF(A1460&lt;&gt;"", IF(COUNT(G1460:J1460)=4, SUM(G1460:J1460), "No"), "")</f>
        <v>No</v>
      </c>
      <c r="L1460" s="31" t="str">
        <f aca="false">IF(A1460&lt;&gt;"", IF(COUNT(G1460:I1460)=3, SUM(G1460:I1460), "No"), "")</f>
        <v>No</v>
      </c>
      <c r="M1460" s="31" t="str">
        <f aca="false">IF(A1460&lt;&gt;"", IF(COUNT(G1460:H1460)=2, SUM(G1460:H1460), "No"), "")</f>
        <v>No</v>
      </c>
      <c r="N1460" s="31" t="str">
        <f aca="false">Table1[[#This Row],[Club]]&amp;":"&amp;Table1[[#Headers],[Male]]</f>
        <v>:Male</v>
      </c>
    </row>
    <row r="1461" customFormat="false" ht="15" hidden="false" customHeight="false" outlineLevel="0" collapsed="false">
      <c r="A1461" s="22" t="n">
        <v>1460</v>
      </c>
      <c r="B1461" s="22" t="str">
        <f aca="false">IFERROR(VLOOKUP($A$1&amp;":"&amp;A1461,'Finish order'!C:K,6,FALSE()),"")</f>
        <v/>
      </c>
      <c r="C1461" s="22" t="str">
        <f aca="false">IFERROR(VLOOKUP(A$1&amp;":"&amp;A1461,'Finish order'!$C:$K,9,FALSE()),"")</f>
        <v/>
      </c>
      <c r="D1461" s="22" t="str">
        <f aca="false">IFERROR(VLOOKUP(A$1&amp;":"&amp;A1461,'Finish order'!$C:$K,7,FALSE()),"")</f>
        <v/>
      </c>
      <c r="E1461" s="30" t="str">
        <f aca="false">IFERROR(VLOOKUP($A$1&amp;":"&amp;A1461,'Finish order'!C:K,5,FALSE()),"")</f>
        <v/>
      </c>
      <c r="F1461" s="22" t="str">
        <f aca="false">IFERROR(VLOOKUP($A$1&amp;":"&amp;A1461,'Finish order'!C:K,4,FALSE()),"")</f>
        <v/>
      </c>
      <c r="G1461" s="22" t="str">
        <f aca="false" t="array" ref="G1461:G1461">IFERROR(SMALL(IF($D$2:$D2370=D1461,$A$2:$A$911*1.001),1),"")</f>
        <v/>
      </c>
      <c r="H1461" s="22" t="str">
        <f aca="false" t="array" ref="H1461:H1461">IFERROR(SMALL(IF($D$2:$D2370=D1461,$A$2:$A$911*1.0001),2),"")</f>
        <v/>
      </c>
      <c r="I1461" s="22" t="str">
        <f aca="false" t="array" ref="I1461:I1461">IFERROR(SMALL(IF($D$2:$D2370=D1461,$A$2:$A$911*1.00001),3),"")</f>
        <v/>
      </c>
      <c r="J1461" s="22" t="str">
        <f aca="false" t="array" ref="J1461:J1461">IFERROR(SMALL(IF($D$2:$D2370=D1461,$A$2:$A$911*1.000001),4),"")</f>
        <v/>
      </c>
      <c r="K1461" s="31" t="str">
        <f aca="false">IF(A1461&lt;&gt;"", IF(COUNT(G1461:J1461)=4, SUM(G1461:J1461), "No"), "")</f>
        <v>No</v>
      </c>
      <c r="L1461" s="31" t="str">
        <f aca="false">IF(A1461&lt;&gt;"", IF(COUNT(G1461:I1461)=3, SUM(G1461:I1461), "No"), "")</f>
        <v>No</v>
      </c>
      <c r="M1461" s="31" t="str">
        <f aca="false">IF(A1461&lt;&gt;"", IF(COUNT(G1461:H1461)=2, SUM(G1461:H1461), "No"), "")</f>
        <v>No</v>
      </c>
      <c r="N1461" s="31" t="str">
        <f aca="false">Table1[[#This Row],[Club]]&amp;":"&amp;Table1[[#Headers],[Male]]</f>
        <v>:Male</v>
      </c>
    </row>
    <row r="1462" customFormat="false" ht="15" hidden="false" customHeight="false" outlineLevel="0" collapsed="false">
      <c r="A1462" s="22" t="n">
        <v>1461</v>
      </c>
      <c r="B1462" s="22" t="str">
        <f aca="false">IFERROR(VLOOKUP($A$1&amp;":"&amp;A1462,'Finish order'!C:K,6,FALSE()),"")</f>
        <v/>
      </c>
      <c r="C1462" s="22" t="str">
        <f aca="false">IFERROR(VLOOKUP(A$1&amp;":"&amp;A1462,'Finish order'!$C:$K,9,FALSE()),"")</f>
        <v/>
      </c>
      <c r="D1462" s="22" t="str">
        <f aca="false">IFERROR(VLOOKUP(A$1&amp;":"&amp;A1462,'Finish order'!$C:$K,7,FALSE()),"")</f>
        <v/>
      </c>
      <c r="E1462" s="30" t="str">
        <f aca="false">IFERROR(VLOOKUP($A$1&amp;":"&amp;A1462,'Finish order'!C:K,5,FALSE()),"")</f>
        <v/>
      </c>
      <c r="F1462" s="22" t="str">
        <f aca="false">IFERROR(VLOOKUP($A$1&amp;":"&amp;A1462,'Finish order'!C:K,4,FALSE()),"")</f>
        <v/>
      </c>
      <c r="G1462" s="22" t="str">
        <f aca="false" t="array" ref="G1462:G1462">IFERROR(SMALL(IF($D$2:$D2371=D1462,$A$2:$A$911*1.001),1),"")</f>
        <v/>
      </c>
      <c r="H1462" s="22" t="str">
        <f aca="false" t="array" ref="H1462:H1462">IFERROR(SMALL(IF($D$2:$D2371=D1462,$A$2:$A$911*1.0001),2),"")</f>
        <v/>
      </c>
      <c r="I1462" s="22" t="str">
        <f aca="false" t="array" ref="I1462:I1462">IFERROR(SMALL(IF($D$2:$D2371=D1462,$A$2:$A$911*1.00001),3),"")</f>
        <v/>
      </c>
      <c r="J1462" s="22" t="str">
        <f aca="false" t="array" ref="J1462:J1462">IFERROR(SMALL(IF($D$2:$D2371=D1462,$A$2:$A$911*1.000001),4),"")</f>
        <v/>
      </c>
      <c r="K1462" s="31" t="str">
        <f aca="false">IF(A1462&lt;&gt;"", IF(COUNT(G1462:J1462)=4, SUM(G1462:J1462), "No"), "")</f>
        <v>No</v>
      </c>
      <c r="L1462" s="31" t="str">
        <f aca="false">IF(A1462&lt;&gt;"", IF(COUNT(G1462:I1462)=3, SUM(G1462:I1462), "No"), "")</f>
        <v>No</v>
      </c>
      <c r="M1462" s="31" t="str">
        <f aca="false">IF(A1462&lt;&gt;"", IF(COUNT(G1462:H1462)=2, SUM(G1462:H1462), "No"), "")</f>
        <v>No</v>
      </c>
      <c r="N1462" s="31" t="str">
        <f aca="false">Table1[[#This Row],[Club]]&amp;":"&amp;Table1[[#Headers],[Male]]</f>
        <v>:Male</v>
      </c>
    </row>
    <row r="1463" customFormat="false" ht="15" hidden="false" customHeight="false" outlineLevel="0" collapsed="false">
      <c r="A1463" s="22" t="n">
        <v>1462</v>
      </c>
      <c r="B1463" s="22" t="str">
        <f aca="false">IFERROR(VLOOKUP($A$1&amp;":"&amp;A1463,'Finish order'!C:K,6,FALSE()),"")</f>
        <v/>
      </c>
      <c r="C1463" s="22" t="str">
        <f aca="false">IFERROR(VLOOKUP(A$1&amp;":"&amp;A1463,'Finish order'!$C:$K,9,FALSE()),"")</f>
        <v/>
      </c>
      <c r="D1463" s="22" t="str">
        <f aca="false">IFERROR(VLOOKUP(A$1&amp;":"&amp;A1463,'Finish order'!$C:$K,7,FALSE()),"")</f>
        <v/>
      </c>
      <c r="E1463" s="30" t="str">
        <f aca="false">IFERROR(VLOOKUP($A$1&amp;":"&amp;A1463,'Finish order'!C:K,5,FALSE()),"")</f>
        <v/>
      </c>
      <c r="F1463" s="22" t="str">
        <f aca="false">IFERROR(VLOOKUP($A$1&amp;":"&amp;A1463,'Finish order'!C:K,4,FALSE()),"")</f>
        <v/>
      </c>
      <c r="G1463" s="22" t="str">
        <f aca="false" t="array" ref="G1463:G1463">IFERROR(SMALL(IF($D$2:$D2372=D1463,$A$2:$A$911*1.001),1),"")</f>
        <v/>
      </c>
      <c r="H1463" s="22" t="str">
        <f aca="false" t="array" ref="H1463:H1463">IFERROR(SMALL(IF($D$2:$D2372=D1463,$A$2:$A$911*1.0001),2),"")</f>
        <v/>
      </c>
      <c r="I1463" s="22" t="str">
        <f aca="false" t="array" ref="I1463:I1463">IFERROR(SMALL(IF($D$2:$D2372=D1463,$A$2:$A$911*1.00001),3),"")</f>
        <v/>
      </c>
      <c r="J1463" s="22" t="str">
        <f aca="false" t="array" ref="J1463:J1463">IFERROR(SMALL(IF($D$2:$D2372=D1463,$A$2:$A$911*1.000001),4),"")</f>
        <v/>
      </c>
      <c r="K1463" s="31" t="str">
        <f aca="false">IF(A1463&lt;&gt;"", IF(COUNT(G1463:J1463)=4, SUM(G1463:J1463), "No"), "")</f>
        <v>No</v>
      </c>
      <c r="L1463" s="31" t="str">
        <f aca="false">IF(A1463&lt;&gt;"", IF(COUNT(G1463:I1463)=3, SUM(G1463:I1463), "No"), "")</f>
        <v>No</v>
      </c>
      <c r="M1463" s="31" t="str">
        <f aca="false">IF(A1463&lt;&gt;"", IF(COUNT(G1463:H1463)=2, SUM(G1463:H1463), "No"), "")</f>
        <v>No</v>
      </c>
      <c r="N1463" s="31" t="str">
        <f aca="false">Table1[[#This Row],[Club]]&amp;":"&amp;Table1[[#Headers],[Male]]</f>
        <v>:Male</v>
      </c>
    </row>
    <row r="1464" customFormat="false" ht="15" hidden="false" customHeight="false" outlineLevel="0" collapsed="false">
      <c r="A1464" s="22" t="n">
        <v>1463</v>
      </c>
      <c r="B1464" s="22" t="str">
        <f aca="false">IFERROR(VLOOKUP($A$1&amp;":"&amp;A1464,'Finish order'!C:K,6,FALSE()),"")</f>
        <v/>
      </c>
      <c r="C1464" s="22" t="str">
        <f aca="false">IFERROR(VLOOKUP(A$1&amp;":"&amp;A1464,'Finish order'!$C:$K,9,FALSE()),"")</f>
        <v/>
      </c>
      <c r="D1464" s="22" t="str">
        <f aca="false">IFERROR(VLOOKUP(A$1&amp;":"&amp;A1464,'Finish order'!$C:$K,7,FALSE()),"")</f>
        <v/>
      </c>
      <c r="E1464" s="30" t="str">
        <f aca="false">IFERROR(VLOOKUP($A$1&amp;":"&amp;A1464,'Finish order'!C:K,5,FALSE()),"")</f>
        <v/>
      </c>
      <c r="F1464" s="22" t="str">
        <f aca="false">IFERROR(VLOOKUP($A$1&amp;":"&amp;A1464,'Finish order'!C:K,4,FALSE()),"")</f>
        <v/>
      </c>
      <c r="G1464" s="22" t="str">
        <f aca="false" t="array" ref="G1464:G1464">IFERROR(SMALL(IF($D$2:$D2373=D1464,$A$2:$A$911*1.001),1),"")</f>
        <v/>
      </c>
      <c r="H1464" s="22" t="str">
        <f aca="false" t="array" ref="H1464:H1464">IFERROR(SMALL(IF($D$2:$D2373=D1464,$A$2:$A$911*1.0001),2),"")</f>
        <v/>
      </c>
      <c r="I1464" s="22" t="str">
        <f aca="false" t="array" ref="I1464:I1464">IFERROR(SMALL(IF($D$2:$D2373=D1464,$A$2:$A$911*1.00001),3),"")</f>
        <v/>
      </c>
      <c r="J1464" s="22" t="str">
        <f aca="false" t="array" ref="J1464:J1464">IFERROR(SMALL(IF($D$2:$D2373=D1464,$A$2:$A$911*1.000001),4),"")</f>
        <v/>
      </c>
      <c r="K1464" s="31" t="str">
        <f aca="false">IF(A1464&lt;&gt;"", IF(COUNT(G1464:J1464)=4, SUM(G1464:J1464), "No"), "")</f>
        <v>No</v>
      </c>
      <c r="L1464" s="31" t="str">
        <f aca="false">IF(A1464&lt;&gt;"", IF(COUNT(G1464:I1464)=3, SUM(G1464:I1464), "No"), "")</f>
        <v>No</v>
      </c>
      <c r="M1464" s="31" t="str">
        <f aca="false">IF(A1464&lt;&gt;"", IF(COUNT(G1464:H1464)=2, SUM(G1464:H1464), "No"), "")</f>
        <v>No</v>
      </c>
      <c r="N1464" s="31" t="str">
        <f aca="false">Table1[[#This Row],[Club]]&amp;":"&amp;Table1[[#Headers],[Male]]</f>
        <v>:Male</v>
      </c>
    </row>
    <row r="1465" customFormat="false" ht="15" hidden="false" customHeight="false" outlineLevel="0" collapsed="false">
      <c r="A1465" s="22" t="n">
        <v>1464</v>
      </c>
      <c r="B1465" s="22" t="str">
        <f aca="false">IFERROR(VLOOKUP($A$1&amp;":"&amp;A1465,'Finish order'!C:K,6,FALSE()),"")</f>
        <v/>
      </c>
      <c r="C1465" s="22" t="str">
        <f aca="false">IFERROR(VLOOKUP(A$1&amp;":"&amp;A1465,'Finish order'!$C:$K,9,FALSE()),"")</f>
        <v/>
      </c>
      <c r="D1465" s="22" t="str">
        <f aca="false">IFERROR(VLOOKUP(A$1&amp;":"&amp;A1465,'Finish order'!$C:$K,7,FALSE()),"")</f>
        <v/>
      </c>
      <c r="E1465" s="30" t="str">
        <f aca="false">IFERROR(VLOOKUP($A$1&amp;":"&amp;A1465,'Finish order'!C:K,5,FALSE()),"")</f>
        <v/>
      </c>
      <c r="F1465" s="22" t="str">
        <f aca="false">IFERROR(VLOOKUP($A$1&amp;":"&amp;A1465,'Finish order'!C:K,4,FALSE()),"")</f>
        <v/>
      </c>
      <c r="G1465" s="22" t="str">
        <f aca="false" t="array" ref="G1465:G1465">IFERROR(SMALL(IF($D$2:$D2374=D1465,$A$2:$A$911*1.001),1),"")</f>
        <v/>
      </c>
      <c r="H1465" s="22" t="str">
        <f aca="false" t="array" ref="H1465:H1465">IFERROR(SMALL(IF($D$2:$D2374=D1465,$A$2:$A$911*1.0001),2),"")</f>
        <v/>
      </c>
      <c r="I1465" s="22" t="str">
        <f aca="false" t="array" ref="I1465:I1465">IFERROR(SMALL(IF($D$2:$D2374=D1465,$A$2:$A$911*1.00001),3),"")</f>
        <v/>
      </c>
      <c r="J1465" s="22" t="str">
        <f aca="false" t="array" ref="J1465:J1465">IFERROR(SMALL(IF($D$2:$D2374=D1465,$A$2:$A$911*1.000001),4),"")</f>
        <v/>
      </c>
      <c r="K1465" s="31" t="str">
        <f aca="false">IF(A1465&lt;&gt;"", IF(COUNT(G1465:J1465)=4, SUM(G1465:J1465), "No"), "")</f>
        <v>No</v>
      </c>
      <c r="L1465" s="31" t="str">
        <f aca="false">IF(A1465&lt;&gt;"", IF(COUNT(G1465:I1465)=3, SUM(G1465:I1465), "No"), "")</f>
        <v>No</v>
      </c>
      <c r="M1465" s="31" t="str">
        <f aca="false">IF(A1465&lt;&gt;"", IF(COUNT(G1465:H1465)=2, SUM(G1465:H1465), "No"), "")</f>
        <v>No</v>
      </c>
      <c r="N1465" s="31" t="str">
        <f aca="false">Table1[[#This Row],[Club]]&amp;":"&amp;Table1[[#Headers],[Male]]</f>
        <v>:Male</v>
      </c>
    </row>
    <row r="1466" customFormat="false" ht="15" hidden="false" customHeight="false" outlineLevel="0" collapsed="false">
      <c r="A1466" s="22" t="n">
        <v>1465</v>
      </c>
      <c r="B1466" s="22" t="str">
        <f aca="false">IFERROR(VLOOKUP($A$1&amp;":"&amp;A1466,'Finish order'!C:K,6,FALSE()),"")</f>
        <v/>
      </c>
      <c r="C1466" s="22" t="str">
        <f aca="false">IFERROR(VLOOKUP(A$1&amp;":"&amp;A1466,'Finish order'!$C:$K,9,FALSE()),"")</f>
        <v/>
      </c>
      <c r="D1466" s="22" t="str">
        <f aca="false">IFERROR(VLOOKUP(A$1&amp;":"&amp;A1466,'Finish order'!$C:$K,7,FALSE()),"")</f>
        <v/>
      </c>
      <c r="E1466" s="30" t="str">
        <f aca="false">IFERROR(VLOOKUP($A$1&amp;":"&amp;A1466,'Finish order'!C:K,5,FALSE()),"")</f>
        <v/>
      </c>
      <c r="F1466" s="22" t="str">
        <f aca="false">IFERROR(VLOOKUP($A$1&amp;":"&amp;A1466,'Finish order'!C:K,4,FALSE()),"")</f>
        <v/>
      </c>
      <c r="G1466" s="22" t="str">
        <f aca="false" t="array" ref="G1466:G1466">IFERROR(SMALL(IF($D$2:$D2375=D1466,$A$2:$A$911*1.001),1),"")</f>
        <v/>
      </c>
      <c r="H1466" s="22" t="str">
        <f aca="false" t="array" ref="H1466:H1466">IFERROR(SMALL(IF($D$2:$D2375=D1466,$A$2:$A$911*1.0001),2),"")</f>
        <v/>
      </c>
      <c r="I1466" s="22" t="str">
        <f aca="false" t="array" ref="I1466:I1466">IFERROR(SMALL(IF($D$2:$D2375=D1466,$A$2:$A$911*1.00001),3),"")</f>
        <v/>
      </c>
      <c r="J1466" s="22" t="str">
        <f aca="false" t="array" ref="J1466:J1466">IFERROR(SMALL(IF($D$2:$D2375=D1466,$A$2:$A$911*1.000001),4),"")</f>
        <v/>
      </c>
      <c r="K1466" s="31" t="str">
        <f aca="false">IF(A1466&lt;&gt;"", IF(COUNT(G1466:J1466)=4, SUM(G1466:J1466), "No"), "")</f>
        <v>No</v>
      </c>
      <c r="L1466" s="31" t="str">
        <f aca="false">IF(A1466&lt;&gt;"", IF(COUNT(G1466:I1466)=3, SUM(G1466:I1466), "No"), "")</f>
        <v>No</v>
      </c>
      <c r="M1466" s="31" t="str">
        <f aca="false">IF(A1466&lt;&gt;"", IF(COUNT(G1466:H1466)=2, SUM(G1466:H1466), "No"), "")</f>
        <v>No</v>
      </c>
      <c r="N1466" s="31" t="str">
        <f aca="false">Table1[[#This Row],[Club]]&amp;":"&amp;Table1[[#Headers],[Male]]</f>
        <v>:Male</v>
      </c>
    </row>
    <row r="1467" customFormat="false" ht="15" hidden="false" customHeight="false" outlineLevel="0" collapsed="false">
      <c r="A1467" s="22" t="n">
        <v>1466</v>
      </c>
      <c r="B1467" s="22" t="str">
        <f aca="false">IFERROR(VLOOKUP($A$1&amp;":"&amp;A1467,'Finish order'!C:K,6,FALSE()),"")</f>
        <v/>
      </c>
      <c r="C1467" s="22" t="str">
        <f aca="false">IFERROR(VLOOKUP(A$1&amp;":"&amp;A1467,'Finish order'!$C:$K,9,FALSE()),"")</f>
        <v/>
      </c>
      <c r="D1467" s="22" t="str">
        <f aca="false">IFERROR(VLOOKUP(A$1&amp;":"&amp;A1467,'Finish order'!$C:$K,7,FALSE()),"")</f>
        <v/>
      </c>
      <c r="E1467" s="30" t="str">
        <f aca="false">IFERROR(VLOOKUP($A$1&amp;":"&amp;A1467,'Finish order'!C:K,5,FALSE()),"")</f>
        <v/>
      </c>
      <c r="F1467" s="22" t="str">
        <f aca="false">IFERROR(VLOOKUP($A$1&amp;":"&amp;A1467,'Finish order'!C:K,4,FALSE()),"")</f>
        <v/>
      </c>
      <c r="G1467" s="22" t="str">
        <f aca="false" t="array" ref="G1467:G1467">IFERROR(SMALL(IF($D$2:$D2376=D1467,$A$2:$A$911*1.001),1),"")</f>
        <v/>
      </c>
      <c r="H1467" s="22" t="str">
        <f aca="false" t="array" ref="H1467:H1467">IFERROR(SMALL(IF($D$2:$D2376=D1467,$A$2:$A$911*1.0001),2),"")</f>
        <v/>
      </c>
      <c r="I1467" s="22" t="str">
        <f aca="false" t="array" ref="I1467:I1467">IFERROR(SMALL(IF($D$2:$D2376=D1467,$A$2:$A$911*1.00001),3),"")</f>
        <v/>
      </c>
      <c r="J1467" s="22" t="str">
        <f aca="false" t="array" ref="J1467:J1467">IFERROR(SMALL(IF($D$2:$D2376=D1467,$A$2:$A$911*1.000001),4),"")</f>
        <v/>
      </c>
      <c r="K1467" s="31" t="str">
        <f aca="false">IF(A1467&lt;&gt;"", IF(COUNT(G1467:J1467)=4, SUM(G1467:J1467), "No"), "")</f>
        <v>No</v>
      </c>
      <c r="L1467" s="31" t="str">
        <f aca="false">IF(A1467&lt;&gt;"", IF(COUNT(G1467:I1467)=3, SUM(G1467:I1467), "No"), "")</f>
        <v>No</v>
      </c>
      <c r="M1467" s="31" t="str">
        <f aca="false">IF(A1467&lt;&gt;"", IF(COUNT(G1467:H1467)=2, SUM(G1467:H1467), "No"), "")</f>
        <v>No</v>
      </c>
      <c r="N1467" s="31" t="str">
        <f aca="false">Table1[[#This Row],[Club]]&amp;":"&amp;Table1[[#Headers],[Male]]</f>
        <v>:Male</v>
      </c>
    </row>
    <row r="1468" customFormat="false" ht="15" hidden="false" customHeight="false" outlineLevel="0" collapsed="false">
      <c r="A1468" s="22" t="n">
        <v>1467</v>
      </c>
      <c r="B1468" s="22" t="str">
        <f aca="false">IFERROR(VLOOKUP($A$1&amp;":"&amp;A1468,'Finish order'!C:K,6,FALSE()),"")</f>
        <v/>
      </c>
      <c r="C1468" s="22" t="str">
        <f aca="false">IFERROR(VLOOKUP(A$1&amp;":"&amp;A1468,'Finish order'!$C:$K,9,FALSE()),"")</f>
        <v/>
      </c>
      <c r="D1468" s="22" t="str">
        <f aca="false">IFERROR(VLOOKUP(A$1&amp;":"&amp;A1468,'Finish order'!$C:$K,7,FALSE()),"")</f>
        <v/>
      </c>
      <c r="E1468" s="30" t="str">
        <f aca="false">IFERROR(VLOOKUP($A$1&amp;":"&amp;A1468,'Finish order'!C:K,5,FALSE()),"")</f>
        <v/>
      </c>
      <c r="F1468" s="22" t="str">
        <f aca="false">IFERROR(VLOOKUP($A$1&amp;":"&amp;A1468,'Finish order'!C:K,4,FALSE()),"")</f>
        <v/>
      </c>
      <c r="G1468" s="22" t="str">
        <f aca="false" t="array" ref="G1468:G1468">IFERROR(SMALL(IF($D$2:$D2377=D1468,$A$2:$A$911*1.001),1),"")</f>
        <v/>
      </c>
      <c r="H1468" s="22" t="str">
        <f aca="false" t="array" ref="H1468:H1468">IFERROR(SMALL(IF($D$2:$D2377=D1468,$A$2:$A$911*1.0001),2),"")</f>
        <v/>
      </c>
      <c r="I1468" s="22" t="str">
        <f aca="false" t="array" ref="I1468:I1468">IFERROR(SMALL(IF($D$2:$D2377=D1468,$A$2:$A$911*1.00001),3),"")</f>
        <v/>
      </c>
      <c r="J1468" s="22" t="str">
        <f aca="false" t="array" ref="J1468:J1468">IFERROR(SMALL(IF($D$2:$D2377=D1468,$A$2:$A$911*1.000001),4),"")</f>
        <v/>
      </c>
      <c r="K1468" s="31" t="str">
        <f aca="false">IF(A1468&lt;&gt;"", IF(COUNT(G1468:J1468)=4, SUM(G1468:J1468), "No"), "")</f>
        <v>No</v>
      </c>
      <c r="L1468" s="31" t="str">
        <f aca="false">IF(A1468&lt;&gt;"", IF(COUNT(G1468:I1468)=3, SUM(G1468:I1468), "No"), "")</f>
        <v>No</v>
      </c>
      <c r="M1468" s="31" t="str">
        <f aca="false">IF(A1468&lt;&gt;"", IF(COUNT(G1468:H1468)=2, SUM(G1468:H1468), "No"), "")</f>
        <v>No</v>
      </c>
      <c r="N1468" s="31" t="str">
        <f aca="false">Table1[[#This Row],[Club]]&amp;":"&amp;Table1[[#Headers],[Male]]</f>
        <v>:Male</v>
      </c>
    </row>
    <row r="1469" customFormat="false" ht="15" hidden="false" customHeight="false" outlineLevel="0" collapsed="false">
      <c r="A1469" s="22" t="n">
        <v>1468</v>
      </c>
      <c r="B1469" s="22" t="str">
        <f aca="false">IFERROR(VLOOKUP($A$1&amp;":"&amp;A1469,'Finish order'!C:K,6,FALSE()),"")</f>
        <v/>
      </c>
      <c r="C1469" s="22" t="str">
        <f aca="false">IFERROR(VLOOKUP(A$1&amp;":"&amp;A1469,'Finish order'!$C:$K,9,FALSE()),"")</f>
        <v/>
      </c>
      <c r="D1469" s="22" t="str">
        <f aca="false">IFERROR(VLOOKUP(A$1&amp;":"&amp;A1469,'Finish order'!$C:$K,7,FALSE()),"")</f>
        <v/>
      </c>
      <c r="E1469" s="30" t="str">
        <f aca="false">IFERROR(VLOOKUP($A$1&amp;":"&amp;A1469,'Finish order'!C:K,5,FALSE()),"")</f>
        <v/>
      </c>
      <c r="F1469" s="22" t="str">
        <f aca="false">IFERROR(VLOOKUP($A$1&amp;":"&amp;A1469,'Finish order'!C:K,4,FALSE()),"")</f>
        <v/>
      </c>
      <c r="G1469" s="22" t="str">
        <f aca="false" t="array" ref="G1469:G1469">IFERROR(SMALL(IF($D$2:$D2378=D1469,$A$2:$A$911*1.001),1),"")</f>
        <v/>
      </c>
      <c r="H1469" s="22" t="str">
        <f aca="false" t="array" ref="H1469:H1469">IFERROR(SMALL(IF($D$2:$D2378=D1469,$A$2:$A$911*1.0001),2),"")</f>
        <v/>
      </c>
      <c r="I1469" s="22" t="str">
        <f aca="false" t="array" ref="I1469:I1469">IFERROR(SMALL(IF($D$2:$D2378=D1469,$A$2:$A$911*1.00001),3),"")</f>
        <v/>
      </c>
      <c r="J1469" s="22" t="str">
        <f aca="false" t="array" ref="J1469:J1469">IFERROR(SMALL(IF($D$2:$D2378=D1469,$A$2:$A$911*1.000001),4),"")</f>
        <v/>
      </c>
      <c r="K1469" s="31" t="str">
        <f aca="false">IF(A1469&lt;&gt;"", IF(COUNT(G1469:J1469)=4, SUM(G1469:J1469), "No"), "")</f>
        <v>No</v>
      </c>
      <c r="L1469" s="31" t="str">
        <f aca="false">IF(A1469&lt;&gt;"", IF(COUNT(G1469:I1469)=3, SUM(G1469:I1469), "No"), "")</f>
        <v>No</v>
      </c>
      <c r="M1469" s="31" t="str">
        <f aca="false">IF(A1469&lt;&gt;"", IF(COUNT(G1469:H1469)=2, SUM(G1469:H1469), "No"), "")</f>
        <v>No</v>
      </c>
      <c r="N1469" s="31" t="str">
        <f aca="false">Table1[[#This Row],[Club]]&amp;":"&amp;Table1[[#Headers],[Male]]</f>
        <v>:Male</v>
      </c>
    </row>
    <row r="1470" customFormat="false" ht="15" hidden="false" customHeight="false" outlineLevel="0" collapsed="false">
      <c r="A1470" s="22" t="n">
        <v>1469</v>
      </c>
      <c r="B1470" s="22" t="str">
        <f aca="false">IFERROR(VLOOKUP($A$1&amp;":"&amp;A1470,'Finish order'!C:K,6,FALSE()),"")</f>
        <v/>
      </c>
      <c r="C1470" s="22" t="str">
        <f aca="false">IFERROR(VLOOKUP(A$1&amp;":"&amp;A1470,'Finish order'!$C:$K,9,FALSE()),"")</f>
        <v/>
      </c>
      <c r="D1470" s="22" t="str">
        <f aca="false">IFERROR(VLOOKUP(A$1&amp;":"&amp;A1470,'Finish order'!$C:$K,7,FALSE()),"")</f>
        <v/>
      </c>
      <c r="E1470" s="30" t="str">
        <f aca="false">IFERROR(VLOOKUP($A$1&amp;":"&amp;A1470,'Finish order'!C:K,5,FALSE()),"")</f>
        <v/>
      </c>
      <c r="F1470" s="22" t="str">
        <f aca="false">IFERROR(VLOOKUP($A$1&amp;":"&amp;A1470,'Finish order'!C:K,4,FALSE()),"")</f>
        <v/>
      </c>
      <c r="G1470" s="22" t="str">
        <f aca="false" t="array" ref="G1470:G1470">IFERROR(SMALL(IF($D$2:$D2379=D1470,$A$2:$A$911*1.001),1),"")</f>
        <v/>
      </c>
      <c r="H1470" s="22" t="str">
        <f aca="false" t="array" ref="H1470:H1470">IFERROR(SMALL(IF($D$2:$D2379=D1470,$A$2:$A$911*1.0001),2),"")</f>
        <v/>
      </c>
      <c r="I1470" s="22" t="str">
        <f aca="false" t="array" ref="I1470:I1470">IFERROR(SMALL(IF($D$2:$D2379=D1470,$A$2:$A$911*1.00001),3),"")</f>
        <v/>
      </c>
      <c r="J1470" s="22" t="str">
        <f aca="false" t="array" ref="J1470:J1470">IFERROR(SMALL(IF($D$2:$D2379=D1470,$A$2:$A$911*1.000001),4),"")</f>
        <v/>
      </c>
      <c r="K1470" s="31" t="str">
        <f aca="false">IF(A1470&lt;&gt;"", IF(COUNT(G1470:J1470)=4, SUM(G1470:J1470), "No"), "")</f>
        <v>No</v>
      </c>
      <c r="L1470" s="31" t="str">
        <f aca="false">IF(A1470&lt;&gt;"", IF(COUNT(G1470:I1470)=3, SUM(G1470:I1470), "No"), "")</f>
        <v>No</v>
      </c>
      <c r="M1470" s="31" t="str">
        <f aca="false">IF(A1470&lt;&gt;"", IF(COUNT(G1470:H1470)=2, SUM(G1470:H1470), "No"), "")</f>
        <v>No</v>
      </c>
      <c r="N1470" s="31" t="str">
        <f aca="false">Table1[[#This Row],[Club]]&amp;":"&amp;Table1[[#Headers],[Male]]</f>
        <v>:Male</v>
      </c>
    </row>
    <row r="1471" customFormat="false" ht="15" hidden="false" customHeight="false" outlineLevel="0" collapsed="false">
      <c r="A1471" s="22" t="n">
        <v>1470</v>
      </c>
      <c r="B1471" s="22" t="str">
        <f aca="false">IFERROR(VLOOKUP($A$1&amp;":"&amp;A1471,'Finish order'!C:K,6,FALSE()),"")</f>
        <v/>
      </c>
      <c r="C1471" s="22" t="str">
        <f aca="false">IFERROR(VLOOKUP(A$1&amp;":"&amp;A1471,'Finish order'!$C:$K,9,FALSE()),"")</f>
        <v/>
      </c>
      <c r="D1471" s="22" t="str">
        <f aca="false">IFERROR(VLOOKUP(A$1&amp;":"&amp;A1471,'Finish order'!$C:$K,7,FALSE()),"")</f>
        <v/>
      </c>
      <c r="E1471" s="30" t="str">
        <f aca="false">IFERROR(VLOOKUP($A$1&amp;":"&amp;A1471,'Finish order'!C:K,5,FALSE()),"")</f>
        <v/>
      </c>
      <c r="F1471" s="22" t="str">
        <f aca="false">IFERROR(VLOOKUP($A$1&amp;":"&amp;A1471,'Finish order'!C:K,4,FALSE()),"")</f>
        <v/>
      </c>
      <c r="G1471" s="22" t="str">
        <f aca="false" t="array" ref="G1471:G1471">IFERROR(SMALL(IF($D$2:$D2380=D1471,$A$2:$A$911*1.001),1),"")</f>
        <v/>
      </c>
      <c r="H1471" s="22" t="str">
        <f aca="false" t="array" ref="H1471:H1471">IFERROR(SMALL(IF($D$2:$D2380=D1471,$A$2:$A$911*1.0001),2),"")</f>
        <v/>
      </c>
      <c r="I1471" s="22" t="str">
        <f aca="false" t="array" ref="I1471:I1471">IFERROR(SMALL(IF($D$2:$D2380=D1471,$A$2:$A$911*1.00001),3),"")</f>
        <v/>
      </c>
      <c r="J1471" s="22" t="str">
        <f aca="false" t="array" ref="J1471:J1471">IFERROR(SMALL(IF($D$2:$D2380=D1471,$A$2:$A$911*1.000001),4),"")</f>
        <v/>
      </c>
      <c r="K1471" s="31" t="str">
        <f aca="false">IF(A1471&lt;&gt;"", IF(COUNT(G1471:J1471)=4, SUM(G1471:J1471), "No"), "")</f>
        <v>No</v>
      </c>
      <c r="L1471" s="31" t="str">
        <f aca="false">IF(A1471&lt;&gt;"", IF(COUNT(G1471:I1471)=3, SUM(G1471:I1471), "No"), "")</f>
        <v>No</v>
      </c>
      <c r="M1471" s="31" t="str">
        <f aca="false">IF(A1471&lt;&gt;"", IF(COUNT(G1471:H1471)=2, SUM(G1471:H1471), "No"), "")</f>
        <v>No</v>
      </c>
      <c r="N1471" s="31" t="str">
        <f aca="false">Table1[[#This Row],[Club]]&amp;":"&amp;Table1[[#Headers],[Male]]</f>
        <v>:Male</v>
      </c>
    </row>
    <row r="1472" customFormat="false" ht="15" hidden="false" customHeight="false" outlineLevel="0" collapsed="false">
      <c r="A1472" s="22" t="n">
        <v>1471</v>
      </c>
      <c r="B1472" s="22" t="str">
        <f aca="false">IFERROR(VLOOKUP($A$1&amp;":"&amp;A1472,'Finish order'!C:K,6,FALSE()),"")</f>
        <v/>
      </c>
      <c r="C1472" s="22" t="str">
        <f aca="false">IFERROR(VLOOKUP(A$1&amp;":"&amp;A1472,'Finish order'!$C:$K,9,FALSE()),"")</f>
        <v/>
      </c>
      <c r="D1472" s="22" t="str">
        <f aca="false">IFERROR(VLOOKUP(A$1&amp;":"&amp;A1472,'Finish order'!$C:$K,7,FALSE()),"")</f>
        <v/>
      </c>
      <c r="E1472" s="30" t="str">
        <f aca="false">IFERROR(VLOOKUP($A$1&amp;":"&amp;A1472,'Finish order'!C:K,5,FALSE()),"")</f>
        <v/>
      </c>
      <c r="F1472" s="22" t="str">
        <f aca="false">IFERROR(VLOOKUP($A$1&amp;":"&amp;A1472,'Finish order'!C:K,4,FALSE()),"")</f>
        <v/>
      </c>
      <c r="G1472" s="22" t="str">
        <f aca="false" t="array" ref="G1472:G1472">IFERROR(SMALL(IF($D$2:$D2381=D1472,$A$2:$A$911*1.001),1),"")</f>
        <v/>
      </c>
      <c r="H1472" s="22" t="str">
        <f aca="false" t="array" ref="H1472:H1472">IFERROR(SMALL(IF($D$2:$D2381=D1472,$A$2:$A$911*1.0001),2),"")</f>
        <v/>
      </c>
      <c r="I1472" s="22" t="str">
        <f aca="false" t="array" ref="I1472:I1472">IFERROR(SMALL(IF($D$2:$D2381=D1472,$A$2:$A$911*1.00001),3),"")</f>
        <v/>
      </c>
      <c r="J1472" s="22" t="str">
        <f aca="false" t="array" ref="J1472:J1472">IFERROR(SMALL(IF($D$2:$D2381=D1472,$A$2:$A$911*1.000001),4),"")</f>
        <v/>
      </c>
      <c r="K1472" s="31" t="str">
        <f aca="false">IF(A1472&lt;&gt;"", IF(COUNT(G1472:J1472)=4, SUM(G1472:J1472), "No"), "")</f>
        <v>No</v>
      </c>
      <c r="L1472" s="31" t="str">
        <f aca="false">IF(A1472&lt;&gt;"", IF(COUNT(G1472:I1472)=3, SUM(G1472:I1472), "No"), "")</f>
        <v>No</v>
      </c>
      <c r="M1472" s="31" t="str">
        <f aca="false">IF(A1472&lt;&gt;"", IF(COUNT(G1472:H1472)=2, SUM(G1472:H1472), "No"), "")</f>
        <v>No</v>
      </c>
      <c r="N1472" s="31" t="str">
        <f aca="false">Table1[[#This Row],[Club]]&amp;":"&amp;Table1[[#Headers],[Male]]</f>
        <v>:Male</v>
      </c>
    </row>
    <row r="1473" customFormat="false" ht="15" hidden="false" customHeight="false" outlineLevel="0" collapsed="false">
      <c r="A1473" s="22" t="n">
        <v>1472</v>
      </c>
      <c r="B1473" s="22" t="str">
        <f aca="false">IFERROR(VLOOKUP($A$1&amp;":"&amp;A1473,'Finish order'!C:K,6,FALSE()),"")</f>
        <v/>
      </c>
      <c r="C1473" s="22" t="str">
        <f aca="false">IFERROR(VLOOKUP(A$1&amp;":"&amp;A1473,'Finish order'!$C:$K,9,FALSE()),"")</f>
        <v/>
      </c>
      <c r="D1473" s="22" t="str">
        <f aca="false">IFERROR(VLOOKUP(A$1&amp;":"&amp;A1473,'Finish order'!$C:$K,7,FALSE()),"")</f>
        <v/>
      </c>
      <c r="E1473" s="30" t="str">
        <f aca="false">IFERROR(VLOOKUP($A$1&amp;":"&amp;A1473,'Finish order'!C:K,5,FALSE()),"")</f>
        <v/>
      </c>
      <c r="F1473" s="22" t="str">
        <f aca="false">IFERROR(VLOOKUP($A$1&amp;":"&amp;A1473,'Finish order'!C:K,4,FALSE()),"")</f>
        <v/>
      </c>
      <c r="G1473" s="22" t="str">
        <f aca="false" t="array" ref="G1473:G1473">IFERROR(SMALL(IF($D$2:$D2382=D1473,$A$2:$A$911*1.001),1),"")</f>
        <v/>
      </c>
      <c r="H1473" s="22" t="str">
        <f aca="false" t="array" ref="H1473:H1473">IFERROR(SMALL(IF($D$2:$D2382=D1473,$A$2:$A$911*1.0001),2),"")</f>
        <v/>
      </c>
      <c r="I1473" s="22" t="str">
        <f aca="false" t="array" ref="I1473:I1473">IFERROR(SMALL(IF($D$2:$D2382=D1473,$A$2:$A$911*1.00001),3),"")</f>
        <v/>
      </c>
      <c r="J1473" s="22" t="str">
        <f aca="false" t="array" ref="J1473:J1473">IFERROR(SMALL(IF($D$2:$D2382=D1473,$A$2:$A$911*1.000001),4),"")</f>
        <v/>
      </c>
      <c r="K1473" s="31" t="str">
        <f aca="false">IF(A1473&lt;&gt;"", IF(COUNT(G1473:J1473)=4, SUM(G1473:J1473), "No"), "")</f>
        <v>No</v>
      </c>
      <c r="L1473" s="31" t="str">
        <f aca="false">IF(A1473&lt;&gt;"", IF(COUNT(G1473:I1473)=3, SUM(G1473:I1473), "No"), "")</f>
        <v>No</v>
      </c>
      <c r="M1473" s="31" t="str">
        <f aca="false">IF(A1473&lt;&gt;"", IF(COUNT(G1473:H1473)=2, SUM(G1473:H1473), "No"), "")</f>
        <v>No</v>
      </c>
      <c r="N1473" s="31" t="str">
        <f aca="false">Table1[[#This Row],[Club]]&amp;":"&amp;Table1[[#Headers],[Male]]</f>
        <v>:Male</v>
      </c>
    </row>
    <row r="1474" customFormat="false" ht="15" hidden="false" customHeight="false" outlineLevel="0" collapsed="false">
      <c r="A1474" s="22" t="n">
        <v>1473</v>
      </c>
      <c r="B1474" s="22" t="str">
        <f aca="false">IFERROR(VLOOKUP($A$1&amp;":"&amp;A1474,'Finish order'!C:K,6,FALSE()),"")</f>
        <v/>
      </c>
      <c r="C1474" s="22" t="str">
        <f aca="false">IFERROR(VLOOKUP(A$1&amp;":"&amp;A1474,'Finish order'!$C:$K,9,FALSE()),"")</f>
        <v/>
      </c>
      <c r="D1474" s="22" t="str">
        <f aca="false">IFERROR(VLOOKUP(A$1&amp;":"&amp;A1474,'Finish order'!$C:$K,7,FALSE()),"")</f>
        <v/>
      </c>
      <c r="E1474" s="30" t="str">
        <f aca="false">IFERROR(VLOOKUP($A$1&amp;":"&amp;A1474,'Finish order'!C:K,5,FALSE()),"")</f>
        <v/>
      </c>
      <c r="F1474" s="22" t="str">
        <f aca="false">IFERROR(VLOOKUP($A$1&amp;":"&amp;A1474,'Finish order'!C:K,4,FALSE()),"")</f>
        <v/>
      </c>
      <c r="G1474" s="22" t="str">
        <f aca="false" t="array" ref="G1474:G1474">IFERROR(SMALL(IF($D$2:$D2383=D1474,$A$2:$A$911*1.001),1),"")</f>
        <v/>
      </c>
      <c r="H1474" s="22" t="str">
        <f aca="false" t="array" ref="H1474:H1474">IFERROR(SMALL(IF($D$2:$D2383=D1474,$A$2:$A$911*1.0001),2),"")</f>
        <v/>
      </c>
      <c r="I1474" s="22" t="str">
        <f aca="false" t="array" ref="I1474:I1474">IFERROR(SMALL(IF($D$2:$D2383=D1474,$A$2:$A$911*1.00001),3),"")</f>
        <v/>
      </c>
      <c r="J1474" s="22" t="str">
        <f aca="false" t="array" ref="J1474:J1474">IFERROR(SMALL(IF($D$2:$D2383=D1474,$A$2:$A$911*1.000001),4),"")</f>
        <v/>
      </c>
      <c r="K1474" s="31" t="str">
        <f aca="false">IF(A1474&lt;&gt;"", IF(COUNT(G1474:J1474)=4, SUM(G1474:J1474), "No"), "")</f>
        <v>No</v>
      </c>
      <c r="L1474" s="31" t="str">
        <f aca="false">IF(A1474&lt;&gt;"", IF(COUNT(G1474:I1474)=3, SUM(G1474:I1474), "No"), "")</f>
        <v>No</v>
      </c>
      <c r="M1474" s="31" t="str">
        <f aca="false">IF(A1474&lt;&gt;"", IF(COUNT(G1474:H1474)=2, SUM(G1474:H1474), "No"), "")</f>
        <v>No</v>
      </c>
      <c r="N1474" s="31" t="str">
        <f aca="false">Table1[[#This Row],[Club]]&amp;":"&amp;Table1[[#Headers],[Male]]</f>
        <v>:Male</v>
      </c>
    </row>
    <row r="1475" customFormat="false" ht="15" hidden="false" customHeight="false" outlineLevel="0" collapsed="false">
      <c r="A1475" s="22" t="n">
        <v>1474</v>
      </c>
      <c r="B1475" s="22" t="str">
        <f aca="false">IFERROR(VLOOKUP($A$1&amp;":"&amp;A1475,'Finish order'!C:K,6,FALSE()),"")</f>
        <v/>
      </c>
      <c r="C1475" s="22" t="str">
        <f aca="false">IFERROR(VLOOKUP(A$1&amp;":"&amp;A1475,'Finish order'!$C:$K,9,FALSE()),"")</f>
        <v/>
      </c>
      <c r="D1475" s="22" t="str">
        <f aca="false">IFERROR(VLOOKUP(A$1&amp;":"&amp;A1475,'Finish order'!$C:$K,7,FALSE()),"")</f>
        <v/>
      </c>
      <c r="E1475" s="30" t="str">
        <f aca="false">IFERROR(VLOOKUP($A$1&amp;":"&amp;A1475,'Finish order'!C:K,5,FALSE()),"")</f>
        <v/>
      </c>
      <c r="F1475" s="22" t="str">
        <f aca="false">IFERROR(VLOOKUP($A$1&amp;":"&amp;A1475,'Finish order'!C:K,4,FALSE()),"")</f>
        <v/>
      </c>
      <c r="G1475" s="22" t="str">
        <f aca="false" t="array" ref="G1475:G1475">IFERROR(SMALL(IF($D$2:$D2384=D1475,$A$2:$A$911*1.001),1),"")</f>
        <v/>
      </c>
      <c r="H1475" s="22" t="str">
        <f aca="false" t="array" ref="H1475:H1475">IFERROR(SMALL(IF($D$2:$D2384=D1475,$A$2:$A$911*1.0001),2),"")</f>
        <v/>
      </c>
      <c r="I1475" s="22" t="str">
        <f aca="false" t="array" ref="I1475:I1475">IFERROR(SMALL(IF($D$2:$D2384=D1475,$A$2:$A$911*1.00001),3),"")</f>
        <v/>
      </c>
      <c r="J1475" s="22" t="str">
        <f aca="false" t="array" ref="J1475:J1475">IFERROR(SMALL(IF($D$2:$D2384=D1475,$A$2:$A$911*1.000001),4),"")</f>
        <v/>
      </c>
      <c r="K1475" s="31" t="str">
        <f aca="false">IF(A1475&lt;&gt;"", IF(COUNT(G1475:J1475)=4, SUM(G1475:J1475), "No"), "")</f>
        <v>No</v>
      </c>
      <c r="L1475" s="31" t="str">
        <f aca="false">IF(A1475&lt;&gt;"", IF(COUNT(G1475:I1475)=3, SUM(G1475:I1475), "No"), "")</f>
        <v>No</v>
      </c>
      <c r="M1475" s="31" t="str">
        <f aca="false">IF(A1475&lt;&gt;"", IF(COUNT(G1475:H1475)=2, SUM(G1475:H1475), "No"), "")</f>
        <v>No</v>
      </c>
      <c r="N1475" s="31" t="str">
        <f aca="false">Table1[[#This Row],[Club]]&amp;":"&amp;Table1[[#Headers],[Male]]</f>
        <v>:Male</v>
      </c>
    </row>
    <row r="1476" customFormat="false" ht="15" hidden="false" customHeight="false" outlineLevel="0" collapsed="false">
      <c r="A1476" s="22" t="n">
        <v>1475</v>
      </c>
      <c r="B1476" s="22" t="str">
        <f aca="false">IFERROR(VLOOKUP($A$1&amp;":"&amp;A1476,'Finish order'!C:K,6,FALSE()),"")</f>
        <v/>
      </c>
      <c r="C1476" s="22" t="str">
        <f aca="false">IFERROR(VLOOKUP(A$1&amp;":"&amp;A1476,'Finish order'!$C:$K,9,FALSE()),"")</f>
        <v/>
      </c>
      <c r="D1476" s="22" t="str">
        <f aca="false">IFERROR(VLOOKUP(A$1&amp;":"&amp;A1476,'Finish order'!$C:$K,7,FALSE()),"")</f>
        <v/>
      </c>
      <c r="E1476" s="30" t="str">
        <f aca="false">IFERROR(VLOOKUP($A$1&amp;":"&amp;A1476,'Finish order'!C:K,5,FALSE()),"")</f>
        <v/>
      </c>
      <c r="F1476" s="22" t="str">
        <f aca="false">IFERROR(VLOOKUP($A$1&amp;":"&amp;A1476,'Finish order'!C:K,4,FALSE()),"")</f>
        <v/>
      </c>
      <c r="G1476" s="22" t="str">
        <f aca="false" t="array" ref="G1476:G1476">IFERROR(SMALL(IF($D$2:$D2385=D1476,$A$2:$A$911*1.001),1),"")</f>
        <v/>
      </c>
      <c r="H1476" s="22" t="str">
        <f aca="false" t="array" ref="H1476:H1476">IFERROR(SMALL(IF($D$2:$D2385=D1476,$A$2:$A$911*1.0001),2),"")</f>
        <v/>
      </c>
      <c r="I1476" s="22" t="str">
        <f aca="false" t="array" ref="I1476:I1476">IFERROR(SMALL(IF($D$2:$D2385=D1476,$A$2:$A$911*1.00001),3),"")</f>
        <v/>
      </c>
      <c r="J1476" s="22" t="str">
        <f aca="false" t="array" ref="J1476:J1476">IFERROR(SMALL(IF($D$2:$D2385=D1476,$A$2:$A$911*1.000001),4),"")</f>
        <v/>
      </c>
      <c r="K1476" s="31" t="str">
        <f aca="false">IF(A1476&lt;&gt;"", IF(COUNT(G1476:J1476)=4, SUM(G1476:J1476), "No"), "")</f>
        <v>No</v>
      </c>
      <c r="L1476" s="31" t="str">
        <f aca="false">IF(A1476&lt;&gt;"", IF(COUNT(G1476:I1476)=3, SUM(G1476:I1476), "No"), "")</f>
        <v>No</v>
      </c>
      <c r="M1476" s="31" t="str">
        <f aca="false">IF(A1476&lt;&gt;"", IF(COUNT(G1476:H1476)=2, SUM(G1476:H1476), "No"), "")</f>
        <v>No</v>
      </c>
      <c r="N1476" s="31" t="str">
        <f aca="false">Table1[[#This Row],[Club]]&amp;":"&amp;Table1[[#Headers],[Male]]</f>
        <v>:Male</v>
      </c>
    </row>
    <row r="1477" customFormat="false" ht="15" hidden="false" customHeight="false" outlineLevel="0" collapsed="false">
      <c r="A1477" s="22" t="n">
        <v>1476</v>
      </c>
      <c r="B1477" s="22" t="str">
        <f aca="false">IFERROR(VLOOKUP($A$1&amp;":"&amp;A1477,'Finish order'!C:K,6,FALSE()),"")</f>
        <v/>
      </c>
      <c r="C1477" s="22" t="str">
        <f aca="false">IFERROR(VLOOKUP(A$1&amp;":"&amp;A1477,'Finish order'!$C:$K,9,FALSE()),"")</f>
        <v/>
      </c>
      <c r="D1477" s="22" t="str">
        <f aca="false">IFERROR(VLOOKUP(A$1&amp;":"&amp;A1477,'Finish order'!$C:$K,7,FALSE()),"")</f>
        <v/>
      </c>
      <c r="E1477" s="30" t="str">
        <f aca="false">IFERROR(VLOOKUP($A$1&amp;":"&amp;A1477,'Finish order'!C:K,5,FALSE()),"")</f>
        <v/>
      </c>
      <c r="F1477" s="22" t="str">
        <f aca="false">IFERROR(VLOOKUP($A$1&amp;":"&amp;A1477,'Finish order'!C:K,4,FALSE()),"")</f>
        <v/>
      </c>
      <c r="G1477" s="22" t="str">
        <f aca="false" t="array" ref="G1477:G1477">IFERROR(SMALL(IF($D$2:$D2386=D1477,$A$2:$A$911*1.001),1),"")</f>
        <v/>
      </c>
      <c r="H1477" s="22" t="str">
        <f aca="false" t="array" ref="H1477:H1477">IFERROR(SMALL(IF($D$2:$D2386=D1477,$A$2:$A$911*1.0001),2),"")</f>
        <v/>
      </c>
      <c r="I1477" s="22" t="str">
        <f aca="false" t="array" ref="I1477:I1477">IFERROR(SMALL(IF($D$2:$D2386=D1477,$A$2:$A$911*1.00001),3),"")</f>
        <v/>
      </c>
      <c r="J1477" s="22" t="str">
        <f aca="false" t="array" ref="J1477:J1477">IFERROR(SMALL(IF($D$2:$D2386=D1477,$A$2:$A$911*1.000001),4),"")</f>
        <v/>
      </c>
      <c r="K1477" s="31" t="str">
        <f aca="false">IF(A1477&lt;&gt;"", IF(COUNT(G1477:J1477)=4, SUM(G1477:J1477), "No"), "")</f>
        <v>No</v>
      </c>
      <c r="L1477" s="31" t="str">
        <f aca="false">IF(A1477&lt;&gt;"", IF(COUNT(G1477:I1477)=3, SUM(G1477:I1477), "No"), "")</f>
        <v>No</v>
      </c>
      <c r="M1477" s="31" t="str">
        <f aca="false">IF(A1477&lt;&gt;"", IF(COUNT(G1477:H1477)=2, SUM(G1477:H1477), "No"), "")</f>
        <v>No</v>
      </c>
      <c r="N1477" s="31" t="str">
        <f aca="false">Table1[[#This Row],[Club]]&amp;":"&amp;Table1[[#Headers],[Male]]</f>
        <v>:Male</v>
      </c>
    </row>
    <row r="1478" customFormat="false" ht="15" hidden="false" customHeight="false" outlineLevel="0" collapsed="false">
      <c r="A1478" s="22" t="n">
        <v>1477</v>
      </c>
      <c r="B1478" s="22" t="str">
        <f aca="false">IFERROR(VLOOKUP($A$1&amp;":"&amp;A1478,'Finish order'!C:K,6,FALSE()),"")</f>
        <v/>
      </c>
      <c r="C1478" s="22" t="str">
        <f aca="false">IFERROR(VLOOKUP(A$1&amp;":"&amp;A1478,'Finish order'!$C:$K,9,FALSE()),"")</f>
        <v/>
      </c>
      <c r="D1478" s="22" t="str">
        <f aca="false">IFERROR(VLOOKUP(A$1&amp;":"&amp;A1478,'Finish order'!$C:$K,7,FALSE()),"")</f>
        <v/>
      </c>
      <c r="E1478" s="30" t="str">
        <f aca="false">IFERROR(VLOOKUP($A$1&amp;":"&amp;A1478,'Finish order'!C:K,5,FALSE()),"")</f>
        <v/>
      </c>
      <c r="F1478" s="22" t="str">
        <f aca="false">IFERROR(VLOOKUP($A$1&amp;":"&amp;A1478,'Finish order'!C:K,4,FALSE()),"")</f>
        <v/>
      </c>
      <c r="G1478" s="22" t="str">
        <f aca="false" t="array" ref="G1478:G1478">IFERROR(SMALL(IF($D$2:$D2387=D1478,$A$2:$A$911*1.001),1),"")</f>
        <v/>
      </c>
      <c r="H1478" s="22" t="str">
        <f aca="false" t="array" ref="H1478:H1478">IFERROR(SMALL(IF($D$2:$D2387=D1478,$A$2:$A$911*1.0001),2),"")</f>
        <v/>
      </c>
      <c r="I1478" s="22" t="str">
        <f aca="false" t="array" ref="I1478:I1478">IFERROR(SMALL(IF($D$2:$D2387=D1478,$A$2:$A$911*1.00001),3),"")</f>
        <v/>
      </c>
      <c r="J1478" s="22" t="str">
        <f aca="false" t="array" ref="J1478:J1478">IFERROR(SMALL(IF($D$2:$D2387=D1478,$A$2:$A$911*1.000001),4),"")</f>
        <v/>
      </c>
      <c r="K1478" s="31" t="str">
        <f aca="false">IF(A1478&lt;&gt;"", IF(COUNT(G1478:J1478)=4, SUM(G1478:J1478), "No"), "")</f>
        <v>No</v>
      </c>
      <c r="L1478" s="31" t="str">
        <f aca="false">IF(A1478&lt;&gt;"", IF(COUNT(G1478:I1478)=3, SUM(G1478:I1478), "No"), "")</f>
        <v>No</v>
      </c>
      <c r="M1478" s="31" t="str">
        <f aca="false">IF(A1478&lt;&gt;"", IF(COUNT(G1478:H1478)=2, SUM(G1478:H1478), "No"), "")</f>
        <v>No</v>
      </c>
      <c r="N1478" s="31" t="str">
        <f aca="false">Table1[[#This Row],[Club]]&amp;":"&amp;Table1[[#Headers],[Male]]</f>
        <v>:Male</v>
      </c>
    </row>
    <row r="1479" customFormat="false" ht="15" hidden="false" customHeight="false" outlineLevel="0" collapsed="false">
      <c r="A1479" s="22" t="n">
        <v>1478</v>
      </c>
      <c r="B1479" s="22" t="str">
        <f aca="false">IFERROR(VLOOKUP($A$1&amp;":"&amp;A1479,'Finish order'!C:K,6,FALSE()),"")</f>
        <v/>
      </c>
      <c r="C1479" s="22" t="str">
        <f aca="false">IFERROR(VLOOKUP(A$1&amp;":"&amp;A1479,'Finish order'!$C:$K,9,FALSE()),"")</f>
        <v/>
      </c>
      <c r="D1479" s="22" t="str">
        <f aca="false">IFERROR(VLOOKUP(A$1&amp;":"&amp;A1479,'Finish order'!$C:$K,7,FALSE()),"")</f>
        <v/>
      </c>
      <c r="E1479" s="30" t="str">
        <f aca="false">IFERROR(VLOOKUP($A$1&amp;":"&amp;A1479,'Finish order'!C:K,5,FALSE()),"")</f>
        <v/>
      </c>
      <c r="F1479" s="22" t="str">
        <f aca="false">IFERROR(VLOOKUP($A$1&amp;":"&amp;A1479,'Finish order'!C:K,4,FALSE()),"")</f>
        <v/>
      </c>
      <c r="G1479" s="22" t="str">
        <f aca="false" t="array" ref="G1479:G1479">IFERROR(SMALL(IF($D$2:$D2388=D1479,$A$2:$A$911*1.001),1),"")</f>
        <v/>
      </c>
      <c r="H1479" s="22" t="str">
        <f aca="false" t="array" ref="H1479:H1479">IFERROR(SMALL(IF($D$2:$D2388=D1479,$A$2:$A$911*1.0001),2),"")</f>
        <v/>
      </c>
      <c r="I1479" s="22" t="str">
        <f aca="false" t="array" ref="I1479:I1479">IFERROR(SMALL(IF($D$2:$D2388=D1479,$A$2:$A$911*1.00001),3),"")</f>
        <v/>
      </c>
      <c r="J1479" s="22" t="str">
        <f aca="false" t="array" ref="J1479:J1479">IFERROR(SMALL(IF($D$2:$D2388=D1479,$A$2:$A$911*1.000001),4),"")</f>
        <v/>
      </c>
      <c r="K1479" s="31" t="str">
        <f aca="false">IF(A1479&lt;&gt;"", IF(COUNT(G1479:J1479)=4, SUM(G1479:J1479), "No"), "")</f>
        <v>No</v>
      </c>
      <c r="L1479" s="31" t="str">
        <f aca="false">IF(A1479&lt;&gt;"", IF(COUNT(G1479:I1479)=3, SUM(G1479:I1479), "No"), "")</f>
        <v>No</v>
      </c>
      <c r="M1479" s="31" t="str">
        <f aca="false">IF(A1479&lt;&gt;"", IF(COUNT(G1479:H1479)=2, SUM(G1479:H1479), "No"), "")</f>
        <v>No</v>
      </c>
      <c r="N1479" s="31" t="str">
        <f aca="false">Table1[[#This Row],[Club]]&amp;":"&amp;Table1[[#Headers],[Male]]</f>
        <v>:Male</v>
      </c>
    </row>
    <row r="1480" customFormat="false" ht="15" hidden="false" customHeight="false" outlineLevel="0" collapsed="false">
      <c r="A1480" s="22" t="n">
        <v>1479</v>
      </c>
      <c r="B1480" s="22" t="str">
        <f aca="false">IFERROR(VLOOKUP($A$1&amp;":"&amp;A1480,'Finish order'!C:K,6,FALSE()),"")</f>
        <v/>
      </c>
      <c r="C1480" s="22" t="str">
        <f aca="false">IFERROR(VLOOKUP(A$1&amp;":"&amp;A1480,'Finish order'!$C:$K,9,FALSE()),"")</f>
        <v/>
      </c>
      <c r="D1480" s="22" t="str">
        <f aca="false">IFERROR(VLOOKUP(A$1&amp;":"&amp;A1480,'Finish order'!$C:$K,7,FALSE()),"")</f>
        <v/>
      </c>
      <c r="E1480" s="30" t="str">
        <f aca="false">IFERROR(VLOOKUP($A$1&amp;":"&amp;A1480,'Finish order'!C:K,5,FALSE()),"")</f>
        <v/>
      </c>
      <c r="F1480" s="22" t="str">
        <f aca="false">IFERROR(VLOOKUP($A$1&amp;":"&amp;A1480,'Finish order'!C:K,4,FALSE()),"")</f>
        <v/>
      </c>
      <c r="G1480" s="22" t="str">
        <f aca="false" t="array" ref="G1480:G1480">IFERROR(SMALL(IF($D$2:$D2389=D1480,$A$2:$A$911*1.001),1),"")</f>
        <v/>
      </c>
      <c r="H1480" s="22" t="str">
        <f aca="false" t="array" ref="H1480:H1480">IFERROR(SMALL(IF($D$2:$D2389=D1480,$A$2:$A$911*1.0001),2),"")</f>
        <v/>
      </c>
      <c r="I1480" s="22" t="str">
        <f aca="false" t="array" ref="I1480:I1480">IFERROR(SMALL(IF($D$2:$D2389=D1480,$A$2:$A$911*1.00001),3),"")</f>
        <v/>
      </c>
      <c r="J1480" s="22" t="str">
        <f aca="false" t="array" ref="J1480:J1480">IFERROR(SMALL(IF($D$2:$D2389=D1480,$A$2:$A$911*1.000001),4),"")</f>
        <v/>
      </c>
      <c r="K1480" s="31" t="str">
        <f aca="false">IF(A1480&lt;&gt;"", IF(COUNT(G1480:J1480)=4, SUM(G1480:J1480), "No"), "")</f>
        <v>No</v>
      </c>
      <c r="L1480" s="31" t="str">
        <f aca="false">IF(A1480&lt;&gt;"", IF(COUNT(G1480:I1480)=3, SUM(G1480:I1480), "No"), "")</f>
        <v>No</v>
      </c>
      <c r="M1480" s="31" t="str">
        <f aca="false">IF(A1480&lt;&gt;"", IF(COUNT(G1480:H1480)=2, SUM(G1480:H1480), "No"), "")</f>
        <v>No</v>
      </c>
      <c r="N1480" s="31" t="str">
        <f aca="false">Table1[[#This Row],[Club]]&amp;":"&amp;Table1[[#Headers],[Male]]</f>
        <v>:Male</v>
      </c>
    </row>
    <row r="1481" customFormat="false" ht="15" hidden="false" customHeight="false" outlineLevel="0" collapsed="false">
      <c r="A1481" s="22" t="n">
        <v>1480</v>
      </c>
      <c r="B1481" s="22" t="str">
        <f aca="false">IFERROR(VLOOKUP($A$1&amp;":"&amp;A1481,'Finish order'!C:K,6,FALSE()),"")</f>
        <v/>
      </c>
      <c r="C1481" s="22" t="str">
        <f aca="false">IFERROR(VLOOKUP(A$1&amp;":"&amp;A1481,'Finish order'!$C:$K,9,FALSE()),"")</f>
        <v/>
      </c>
      <c r="D1481" s="22" t="str">
        <f aca="false">IFERROR(VLOOKUP(A$1&amp;":"&amp;A1481,'Finish order'!$C:$K,7,FALSE()),"")</f>
        <v/>
      </c>
      <c r="E1481" s="30" t="str">
        <f aca="false">IFERROR(VLOOKUP($A$1&amp;":"&amp;A1481,'Finish order'!C:K,5,FALSE()),"")</f>
        <v/>
      </c>
      <c r="F1481" s="22" t="str">
        <f aca="false">IFERROR(VLOOKUP($A$1&amp;":"&amp;A1481,'Finish order'!C:K,4,FALSE()),"")</f>
        <v/>
      </c>
      <c r="G1481" s="22" t="str">
        <f aca="false" t="array" ref="G1481:G1481">IFERROR(SMALL(IF($D$2:$D2390=D1481,$A$2:$A$911*1.001),1),"")</f>
        <v/>
      </c>
      <c r="H1481" s="22" t="str">
        <f aca="false" t="array" ref="H1481:H1481">IFERROR(SMALL(IF($D$2:$D2390=D1481,$A$2:$A$911*1.0001),2),"")</f>
        <v/>
      </c>
      <c r="I1481" s="22" t="str">
        <f aca="false" t="array" ref="I1481:I1481">IFERROR(SMALL(IF($D$2:$D2390=D1481,$A$2:$A$911*1.00001),3),"")</f>
        <v/>
      </c>
      <c r="J1481" s="22" t="str">
        <f aca="false" t="array" ref="J1481:J1481">IFERROR(SMALL(IF($D$2:$D2390=D1481,$A$2:$A$911*1.000001),4),"")</f>
        <v/>
      </c>
      <c r="K1481" s="31" t="str">
        <f aca="false">IF(A1481&lt;&gt;"", IF(COUNT(G1481:J1481)=4, SUM(G1481:J1481), "No"), "")</f>
        <v>No</v>
      </c>
      <c r="L1481" s="31" t="str">
        <f aca="false">IF(A1481&lt;&gt;"", IF(COUNT(G1481:I1481)=3, SUM(G1481:I1481), "No"), "")</f>
        <v>No</v>
      </c>
      <c r="M1481" s="31" t="str">
        <f aca="false">IF(A1481&lt;&gt;"", IF(COUNT(G1481:H1481)=2, SUM(G1481:H1481), "No"), "")</f>
        <v>No</v>
      </c>
      <c r="N1481" s="31" t="str">
        <f aca="false">Table1[[#This Row],[Club]]&amp;":"&amp;Table1[[#Headers],[Male]]</f>
        <v>:Male</v>
      </c>
    </row>
    <row r="1482" customFormat="false" ht="15" hidden="false" customHeight="false" outlineLevel="0" collapsed="false">
      <c r="A1482" s="22" t="n">
        <v>1481</v>
      </c>
      <c r="B1482" s="22" t="str">
        <f aca="false">IFERROR(VLOOKUP($A$1&amp;":"&amp;A1482,'Finish order'!C:K,6,FALSE()),"")</f>
        <v/>
      </c>
      <c r="C1482" s="22" t="str">
        <f aca="false">IFERROR(VLOOKUP(A$1&amp;":"&amp;A1482,'Finish order'!$C:$K,9,FALSE()),"")</f>
        <v/>
      </c>
      <c r="D1482" s="22" t="str">
        <f aca="false">IFERROR(VLOOKUP(A$1&amp;":"&amp;A1482,'Finish order'!$C:$K,7,FALSE()),"")</f>
        <v/>
      </c>
      <c r="E1482" s="30" t="str">
        <f aca="false">IFERROR(VLOOKUP($A$1&amp;":"&amp;A1482,'Finish order'!C:K,5,FALSE()),"")</f>
        <v/>
      </c>
      <c r="F1482" s="22" t="str">
        <f aca="false">IFERROR(VLOOKUP($A$1&amp;":"&amp;A1482,'Finish order'!C:K,4,FALSE()),"")</f>
        <v/>
      </c>
      <c r="G1482" s="22" t="str">
        <f aca="false" t="array" ref="G1482:G1482">IFERROR(SMALL(IF($D$2:$D2391=D1482,$A$2:$A$911*1.001),1),"")</f>
        <v/>
      </c>
      <c r="H1482" s="22" t="str">
        <f aca="false" t="array" ref="H1482:H1482">IFERROR(SMALL(IF($D$2:$D2391=D1482,$A$2:$A$911*1.0001),2),"")</f>
        <v/>
      </c>
      <c r="I1482" s="22" t="str">
        <f aca="false" t="array" ref="I1482:I1482">IFERROR(SMALL(IF($D$2:$D2391=D1482,$A$2:$A$911*1.00001),3),"")</f>
        <v/>
      </c>
      <c r="J1482" s="22" t="str">
        <f aca="false" t="array" ref="J1482:J1482">IFERROR(SMALL(IF($D$2:$D2391=D1482,$A$2:$A$911*1.000001),4),"")</f>
        <v/>
      </c>
      <c r="K1482" s="31" t="str">
        <f aca="false">IF(A1482&lt;&gt;"", IF(COUNT(G1482:J1482)=4, SUM(G1482:J1482), "No"), "")</f>
        <v>No</v>
      </c>
      <c r="L1482" s="31" t="str">
        <f aca="false">IF(A1482&lt;&gt;"", IF(COUNT(G1482:I1482)=3, SUM(G1482:I1482), "No"), "")</f>
        <v>No</v>
      </c>
      <c r="M1482" s="31" t="str">
        <f aca="false">IF(A1482&lt;&gt;"", IF(COUNT(G1482:H1482)=2, SUM(G1482:H1482), "No"), "")</f>
        <v>No</v>
      </c>
      <c r="N1482" s="31" t="str">
        <f aca="false">Table1[[#This Row],[Club]]&amp;":"&amp;Table1[[#Headers],[Male]]</f>
        <v>:Male</v>
      </c>
    </row>
    <row r="1483" customFormat="false" ht="15" hidden="false" customHeight="false" outlineLevel="0" collapsed="false">
      <c r="A1483" s="22" t="n">
        <v>1482</v>
      </c>
      <c r="B1483" s="22" t="str">
        <f aca="false">IFERROR(VLOOKUP($A$1&amp;":"&amp;A1483,'Finish order'!C:K,6,FALSE()),"")</f>
        <v/>
      </c>
      <c r="C1483" s="22" t="str">
        <f aca="false">IFERROR(VLOOKUP(A$1&amp;":"&amp;A1483,'Finish order'!$C:$K,9,FALSE()),"")</f>
        <v/>
      </c>
      <c r="D1483" s="22" t="str">
        <f aca="false">IFERROR(VLOOKUP(A$1&amp;":"&amp;A1483,'Finish order'!$C:$K,7,FALSE()),"")</f>
        <v/>
      </c>
      <c r="E1483" s="30" t="str">
        <f aca="false">IFERROR(VLOOKUP($A$1&amp;":"&amp;A1483,'Finish order'!C:K,5,FALSE()),"")</f>
        <v/>
      </c>
      <c r="F1483" s="22" t="str">
        <f aca="false">IFERROR(VLOOKUP($A$1&amp;":"&amp;A1483,'Finish order'!C:K,4,FALSE()),"")</f>
        <v/>
      </c>
      <c r="G1483" s="22" t="str">
        <f aca="false" t="array" ref="G1483:G1483">IFERROR(SMALL(IF($D$2:$D2392=D1483,$A$2:$A$911*1.001),1),"")</f>
        <v/>
      </c>
      <c r="H1483" s="22" t="str">
        <f aca="false" t="array" ref="H1483:H1483">IFERROR(SMALL(IF($D$2:$D2392=D1483,$A$2:$A$911*1.0001),2),"")</f>
        <v/>
      </c>
      <c r="I1483" s="22" t="str">
        <f aca="false" t="array" ref="I1483:I1483">IFERROR(SMALL(IF($D$2:$D2392=D1483,$A$2:$A$911*1.00001),3),"")</f>
        <v/>
      </c>
      <c r="J1483" s="22" t="str">
        <f aca="false" t="array" ref="J1483:J1483">IFERROR(SMALL(IF($D$2:$D2392=D1483,$A$2:$A$911*1.000001),4),"")</f>
        <v/>
      </c>
      <c r="K1483" s="31" t="str">
        <f aca="false">IF(A1483&lt;&gt;"", IF(COUNT(G1483:J1483)=4, SUM(G1483:J1483), "No"), "")</f>
        <v>No</v>
      </c>
      <c r="L1483" s="31" t="str">
        <f aca="false">IF(A1483&lt;&gt;"", IF(COUNT(G1483:I1483)=3, SUM(G1483:I1483), "No"), "")</f>
        <v>No</v>
      </c>
      <c r="M1483" s="31" t="str">
        <f aca="false">IF(A1483&lt;&gt;"", IF(COUNT(G1483:H1483)=2, SUM(G1483:H1483), "No"), "")</f>
        <v>No</v>
      </c>
      <c r="N1483" s="31" t="str">
        <f aca="false">Table1[[#This Row],[Club]]&amp;":"&amp;Table1[[#Headers],[Male]]</f>
        <v>:Male</v>
      </c>
    </row>
    <row r="1484" customFormat="false" ht="15" hidden="false" customHeight="false" outlineLevel="0" collapsed="false">
      <c r="A1484" s="22" t="n">
        <v>1483</v>
      </c>
      <c r="B1484" s="22" t="str">
        <f aca="false">IFERROR(VLOOKUP($A$1&amp;":"&amp;A1484,'Finish order'!C:K,6,FALSE()),"")</f>
        <v/>
      </c>
      <c r="C1484" s="22" t="str">
        <f aca="false">IFERROR(VLOOKUP(A$1&amp;":"&amp;A1484,'Finish order'!$C:$K,9,FALSE()),"")</f>
        <v/>
      </c>
      <c r="D1484" s="22" t="str">
        <f aca="false">IFERROR(VLOOKUP(A$1&amp;":"&amp;A1484,'Finish order'!$C:$K,7,FALSE()),"")</f>
        <v/>
      </c>
      <c r="E1484" s="30" t="str">
        <f aca="false">IFERROR(VLOOKUP($A$1&amp;":"&amp;A1484,'Finish order'!C:K,5,FALSE()),"")</f>
        <v/>
      </c>
      <c r="F1484" s="22" t="str">
        <f aca="false">IFERROR(VLOOKUP($A$1&amp;":"&amp;A1484,'Finish order'!C:K,4,FALSE()),"")</f>
        <v/>
      </c>
      <c r="G1484" s="22" t="str">
        <f aca="false" t="array" ref="G1484:G1484">IFERROR(SMALL(IF($D$2:$D2393=D1484,$A$2:$A$911*1.001),1),"")</f>
        <v/>
      </c>
      <c r="H1484" s="22" t="str">
        <f aca="false" t="array" ref="H1484:H1484">IFERROR(SMALL(IF($D$2:$D2393=D1484,$A$2:$A$911*1.0001),2),"")</f>
        <v/>
      </c>
      <c r="I1484" s="22" t="str">
        <f aca="false" t="array" ref="I1484:I1484">IFERROR(SMALL(IF($D$2:$D2393=D1484,$A$2:$A$911*1.00001),3),"")</f>
        <v/>
      </c>
      <c r="J1484" s="22" t="str">
        <f aca="false" t="array" ref="J1484:J1484">IFERROR(SMALL(IF($D$2:$D2393=D1484,$A$2:$A$911*1.000001),4),"")</f>
        <v/>
      </c>
      <c r="K1484" s="31" t="str">
        <f aca="false">IF(A1484&lt;&gt;"", IF(COUNT(G1484:J1484)=4, SUM(G1484:J1484), "No"), "")</f>
        <v>No</v>
      </c>
      <c r="L1484" s="31" t="str">
        <f aca="false">IF(A1484&lt;&gt;"", IF(COUNT(G1484:I1484)=3, SUM(G1484:I1484), "No"), "")</f>
        <v>No</v>
      </c>
      <c r="M1484" s="31" t="str">
        <f aca="false">IF(A1484&lt;&gt;"", IF(COUNT(G1484:H1484)=2, SUM(G1484:H1484), "No"), "")</f>
        <v>No</v>
      </c>
      <c r="N1484" s="31" t="str">
        <f aca="false">Table1[[#This Row],[Club]]&amp;":"&amp;Table1[[#Headers],[Male]]</f>
        <v>:Male</v>
      </c>
    </row>
    <row r="1485" customFormat="false" ht="15" hidden="false" customHeight="false" outlineLevel="0" collapsed="false">
      <c r="A1485" s="22" t="n">
        <v>1484</v>
      </c>
      <c r="B1485" s="22" t="str">
        <f aca="false">IFERROR(VLOOKUP($A$1&amp;":"&amp;A1485,'Finish order'!C:K,6,FALSE()),"")</f>
        <v/>
      </c>
      <c r="C1485" s="22" t="str">
        <f aca="false">IFERROR(VLOOKUP(A$1&amp;":"&amp;A1485,'Finish order'!$C:$K,9,FALSE()),"")</f>
        <v/>
      </c>
      <c r="D1485" s="22" t="str">
        <f aca="false">IFERROR(VLOOKUP(A$1&amp;":"&amp;A1485,'Finish order'!$C:$K,7,FALSE()),"")</f>
        <v/>
      </c>
      <c r="E1485" s="30" t="str">
        <f aca="false">IFERROR(VLOOKUP($A$1&amp;":"&amp;A1485,'Finish order'!C:K,5,FALSE()),"")</f>
        <v/>
      </c>
      <c r="F1485" s="22" t="str">
        <f aca="false">IFERROR(VLOOKUP($A$1&amp;":"&amp;A1485,'Finish order'!C:K,4,FALSE()),"")</f>
        <v/>
      </c>
      <c r="G1485" s="22" t="str">
        <f aca="false" t="array" ref="G1485:G1485">IFERROR(SMALL(IF($D$2:$D2394=D1485,$A$2:$A$911*1.001),1),"")</f>
        <v/>
      </c>
      <c r="H1485" s="22" t="str">
        <f aca="false" t="array" ref="H1485:H1485">IFERROR(SMALL(IF($D$2:$D2394=D1485,$A$2:$A$911*1.0001),2),"")</f>
        <v/>
      </c>
      <c r="I1485" s="22" t="str">
        <f aca="false" t="array" ref="I1485:I1485">IFERROR(SMALL(IF($D$2:$D2394=D1485,$A$2:$A$911*1.00001),3),"")</f>
        <v/>
      </c>
      <c r="J1485" s="22" t="str">
        <f aca="false" t="array" ref="J1485:J1485">IFERROR(SMALL(IF($D$2:$D2394=D1485,$A$2:$A$911*1.000001),4),"")</f>
        <v/>
      </c>
      <c r="K1485" s="31" t="str">
        <f aca="false">IF(A1485&lt;&gt;"", IF(COUNT(G1485:J1485)=4, SUM(G1485:J1485), "No"), "")</f>
        <v>No</v>
      </c>
      <c r="L1485" s="31" t="str">
        <f aca="false">IF(A1485&lt;&gt;"", IF(COUNT(G1485:I1485)=3, SUM(G1485:I1485), "No"), "")</f>
        <v>No</v>
      </c>
      <c r="M1485" s="31" t="str">
        <f aca="false">IF(A1485&lt;&gt;"", IF(COUNT(G1485:H1485)=2, SUM(G1485:H1485), "No"), "")</f>
        <v>No</v>
      </c>
      <c r="N1485" s="31" t="str">
        <f aca="false">Table1[[#This Row],[Club]]&amp;":"&amp;Table1[[#Headers],[Male]]</f>
        <v>:Male</v>
      </c>
    </row>
    <row r="1486" customFormat="false" ht="15" hidden="false" customHeight="false" outlineLevel="0" collapsed="false">
      <c r="A1486" s="22" t="n">
        <v>1485</v>
      </c>
      <c r="B1486" s="22" t="str">
        <f aca="false">IFERROR(VLOOKUP($A$1&amp;":"&amp;A1486,'Finish order'!C:K,6,FALSE()),"")</f>
        <v/>
      </c>
      <c r="C1486" s="22" t="str">
        <f aca="false">IFERROR(VLOOKUP(A$1&amp;":"&amp;A1486,'Finish order'!$C:$K,9,FALSE()),"")</f>
        <v/>
      </c>
      <c r="D1486" s="22" t="str">
        <f aca="false">IFERROR(VLOOKUP(A$1&amp;":"&amp;A1486,'Finish order'!$C:$K,7,FALSE()),"")</f>
        <v/>
      </c>
      <c r="E1486" s="30" t="str">
        <f aca="false">IFERROR(VLOOKUP($A$1&amp;":"&amp;A1486,'Finish order'!C:K,5,FALSE()),"")</f>
        <v/>
      </c>
      <c r="F1486" s="22" t="str">
        <f aca="false">IFERROR(VLOOKUP($A$1&amp;":"&amp;A1486,'Finish order'!C:K,4,FALSE()),"")</f>
        <v/>
      </c>
      <c r="G1486" s="22" t="str">
        <f aca="false" t="array" ref="G1486:G1486">IFERROR(SMALL(IF($D$2:$D2395=D1486,$A$2:$A$911*1.001),1),"")</f>
        <v/>
      </c>
      <c r="H1486" s="22" t="str">
        <f aca="false" t="array" ref="H1486:H1486">IFERROR(SMALL(IF($D$2:$D2395=D1486,$A$2:$A$911*1.0001),2),"")</f>
        <v/>
      </c>
      <c r="I1486" s="22" t="str">
        <f aca="false" t="array" ref="I1486:I1486">IFERROR(SMALL(IF($D$2:$D2395=D1486,$A$2:$A$911*1.00001),3),"")</f>
        <v/>
      </c>
      <c r="J1486" s="22" t="str">
        <f aca="false" t="array" ref="J1486:J1486">IFERROR(SMALL(IF($D$2:$D2395=D1486,$A$2:$A$911*1.000001),4),"")</f>
        <v/>
      </c>
      <c r="K1486" s="31" t="str">
        <f aca="false">IF(A1486&lt;&gt;"", IF(COUNT(G1486:J1486)=4, SUM(G1486:J1486), "No"), "")</f>
        <v>No</v>
      </c>
      <c r="L1486" s="31" t="str">
        <f aca="false">IF(A1486&lt;&gt;"", IF(COUNT(G1486:I1486)=3, SUM(G1486:I1486), "No"), "")</f>
        <v>No</v>
      </c>
      <c r="M1486" s="31" t="str">
        <f aca="false">IF(A1486&lt;&gt;"", IF(COUNT(G1486:H1486)=2, SUM(G1486:H1486), "No"), "")</f>
        <v>No</v>
      </c>
      <c r="N1486" s="31" t="str">
        <f aca="false">Table1[[#This Row],[Club]]&amp;":"&amp;Table1[[#Headers],[Male]]</f>
        <v>:Male</v>
      </c>
    </row>
    <row r="1487" customFormat="false" ht="15" hidden="false" customHeight="false" outlineLevel="0" collapsed="false">
      <c r="A1487" s="22" t="n">
        <v>1486</v>
      </c>
      <c r="B1487" s="22" t="str">
        <f aca="false">IFERROR(VLOOKUP($A$1&amp;":"&amp;A1487,'Finish order'!C:K,6,FALSE()),"")</f>
        <v/>
      </c>
      <c r="C1487" s="22" t="str">
        <f aca="false">IFERROR(VLOOKUP(A$1&amp;":"&amp;A1487,'Finish order'!$C:$K,9,FALSE()),"")</f>
        <v/>
      </c>
      <c r="D1487" s="22" t="str">
        <f aca="false">IFERROR(VLOOKUP(A$1&amp;":"&amp;A1487,'Finish order'!$C:$K,7,FALSE()),"")</f>
        <v/>
      </c>
      <c r="E1487" s="30" t="str">
        <f aca="false">IFERROR(VLOOKUP($A$1&amp;":"&amp;A1487,'Finish order'!C:K,5,FALSE()),"")</f>
        <v/>
      </c>
      <c r="F1487" s="22" t="str">
        <f aca="false">IFERROR(VLOOKUP($A$1&amp;":"&amp;A1487,'Finish order'!C:K,4,FALSE()),"")</f>
        <v/>
      </c>
      <c r="G1487" s="22" t="str">
        <f aca="false" t="array" ref="G1487:G1487">IFERROR(SMALL(IF($D$2:$D2396=D1487,$A$2:$A$911*1.001),1),"")</f>
        <v/>
      </c>
      <c r="H1487" s="22" t="str">
        <f aca="false" t="array" ref="H1487:H1487">IFERROR(SMALL(IF($D$2:$D2396=D1487,$A$2:$A$911*1.0001),2),"")</f>
        <v/>
      </c>
      <c r="I1487" s="22" t="str">
        <f aca="false" t="array" ref="I1487:I1487">IFERROR(SMALL(IF($D$2:$D2396=D1487,$A$2:$A$911*1.00001),3),"")</f>
        <v/>
      </c>
      <c r="J1487" s="22" t="str">
        <f aca="false" t="array" ref="J1487:J1487">IFERROR(SMALL(IF($D$2:$D2396=D1487,$A$2:$A$911*1.000001),4),"")</f>
        <v/>
      </c>
      <c r="K1487" s="31" t="str">
        <f aca="false">IF(A1487&lt;&gt;"", IF(COUNT(G1487:J1487)=4, SUM(G1487:J1487), "No"), "")</f>
        <v>No</v>
      </c>
      <c r="L1487" s="31" t="str">
        <f aca="false">IF(A1487&lt;&gt;"", IF(COUNT(G1487:I1487)=3, SUM(G1487:I1487), "No"), "")</f>
        <v>No</v>
      </c>
      <c r="M1487" s="31" t="str">
        <f aca="false">IF(A1487&lt;&gt;"", IF(COUNT(G1487:H1487)=2, SUM(G1487:H1487), "No"), "")</f>
        <v>No</v>
      </c>
      <c r="N1487" s="31" t="str">
        <f aca="false">Table1[[#This Row],[Club]]&amp;":"&amp;Table1[[#Headers],[Male]]</f>
        <v>:Male</v>
      </c>
    </row>
    <row r="1488" customFormat="false" ht="15" hidden="false" customHeight="false" outlineLevel="0" collapsed="false">
      <c r="A1488" s="22" t="n">
        <v>1487</v>
      </c>
      <c r="B1488" s="22" t="str">
        <f aca="false">IFERROR(VLOOKUP($A$1&amp;":"&amp;A1488,'Finish order'!C:K,6,FALSE()),"")</f>
        <v/>
      </c>
      <c r="C1488" s="22" t="str">
        <f aca="false">IFERROR(VLOOKUP(A$1&amp;":"&amp;A1488,'Finish order'!$C:$K,9,FALSE()),"")</f>
        <v/>
      </c>
      <c r="D1488" s="22" t="str">
        <f aca="false">IFERROR(VLOOKUP(A$1&amp;":"&amp;A1488,'Finish order'!$C:$K,7,FALSE()),"")</f>
        <v/>
      </c>
      <c r="E1488" s="30" t="str">
        <f aca="false">IFERROR(VLOOKUP($A$1&amp;":"&amp;A1488,'Finish order'!C:K,5,FALSE()),"")</f>
        <v/>
      </c>
      <c r="F1488" s="22" t="str">
        <f aca="false">IFERROR(VLOOKUP($A$1&amp;":"&amp;A1488,'Finish order'!C:K,4,FALSE()),"")</f>
        <v/>
      </c>
      <c r="G1488" s="22" t="str">
        <f aca="false" t="array" ref="G1488:G1488">IFERROR(SMALL(IF($D$2:$D2397=D1488,$A$2:$A$911*1.001),1),"")</f>
        <v/>
      </c>
      <c r="H1488" s="22" t="str">
        <f aca="false" t="array" ref="H1488:H1488">IFERROR(SMALL(IF($D$2:$D2397=D1488,$A$2:$A$911*1.0001),2),"")</f>
        <v/>
      </c>
      <c r="I1488" s="22" t="str">
        <f aca="false" t="array" ref="I1488:I1488">IFERROR(SMALL(IF($D$2:$D2397=D1488,$A$2:$A$911*1.00001),3),"")</f>
        <v/>
      </c>
      <c r="J1488" s="22" t="str">
        <f aca="false" t="array" ref="J1488:J1488">IFERROR(SMALL(IF($D$2:$D2397=D1488,$A$2:$A$911*1.000001),4),"")</f>
        <v/>
      </c>
      <c r="K1488" s="31" t="str">
        <f aca="false">IF(A1488&lt;&gt;"", IF(COUNT(G1488:J1488)=4, SUM(G1488:J1488), "No"), "")</f>
        <v>No</v>
      </c>
      <c r="L1488" s="31" t="str">
        <f aca="false">IF(A1488&lt;&gt;"", IF(COUNT(G1488:I1488)=3, SUM(G1488:I1488), "No"), "")</f>
        <v>No</v>
      </c>
      <c r="M1488" s="31" t="str">
        <f aca="false">IF(A1488&lt;&gt;"", IF(COUNT(G1488:H1488)=2, SUM(G1488:H1488), "No"), "")</f>
        <v>No</v>
      </c>
      <c r="N1488" s="31" t="str">
        <f aca="false">Table1[[#This Row],[Club]]&amp;":"&amp;Table1[[#Headers],[Male]]</f>
        <v>:Male</v>
      </c>
    </row>
    <row r="1489" customFormat="false" ht="15" hidden="false" customHeight="false" outlineLevel="0" collapsed="false">
      <c r="A1489" s="22" t="n">
        <v>1488</v>
      </c>
      <c r="B1489" s="22" t="str">
        <f aca="false">IFERROR(VLOOKUP($A$1&amp;":"&amp;A1489,'Finish order'!C:K,6,FALSE()),"")</f>
        <v/>
      </c>
      <c r="C1489" s="22" t="str">
        <f aca="false">IFERROR(VLOOKUP(A$1&amp;":"&amp;A1489,'Finish order'!$C:$K,9,FALSE()),"")</f>
        <v/>
      </c>
      <c r="D1489" s="22" t="str">
        <f aca="false">IFERROR(VLOOKUP(A$1&amp;":"&amp;A1489,'Finish order'!$C:$K,7,FALSE()),"")</f>
        <v/>
      </c>
      <c r="E1489" s="30" t="str">
        <f aca="false">IFERROR(VLOOKUP($A$1&amp;":"&amp;A1489,'Finish order'!C:K,5,FALSE()),"")</f>
        <v/>
      </c>
      <c r="F1489" s="22" t="str">
        <f aca="false">IFERROR(VLOOKUP($A$1&amp;":"&amp;A1489,'Finish order'!C:K,4,FALSE()),"")</f>
        <v/>
      </c>
      <c r="G1489" s="22" t="str">
        <f aca="false" t="array" ref="G1489:G1489">IFERROR(SMALL(IF($D$2:$D2398=D1489,$A$2:$A$911*1.001),1),"")</f>
        <v/>
      </c>
      <c r="H1489" s="22" t="str">
        <f aca="false" t="array" ref="H1489:H1489">IFERROR(SMALL(IF($D$2:$D2398=D1489,$A$2:$A$911*1.0001),2),"")</f>
        <v/>
      </c>
      <c r="I1489" s="22" t="str">
        <f aca="false" t="array" ref="I1489:I1489">IFERROR(SMALL(IF($D$2:$D2398=D1489,$A$2:$A$911*1.00001),3),"")</f>
        <v/>
      </c>
      <c r="J1489" s="22" t="str">
        <f aca="false" t="array" ref="J1489:J1489">IFERROR(SMALL(IF($D$2:$D2398=D1489,$A$2:$A$911*1.000001),4),"")</f>
        <v/>
      </c>
      <c r="K1489" s="31" t="str">
        <f aca="false">IF(A1489&lt;&gt;"", IF(COUNT(G1489:J1489)=4, SUM(G1489:J1489), "No"), "")</f>
        <v>No</v>
      </c>
      <c r="L1489" s="31" t="str">
        <f aca="false">IF(A1489&lt;&gt;"", IF(COUNT(G1489:I1489)=3, SUM(G1489:I1489), "No"), "")</f>
        <v>No</v>
      </c>
      <c r="M1489" s="31" t="str">
        <f aca="false">IF(A1489&lt;&gt;"", IF(COUNT(G1489:H1489)=2, SUM(G1489:H1489), "No"), "")</f>
        <v>No</v>
      </c>
      <c r="N1489" s="31" t="str">
        <f aca="false">Table1[[#This Row],[Club]]&amp;":"&amp;Table1[[#Headers],[Male]]</f>
        <v>:Male</v>
      </c>
    </row>
    <row r="1490" customFormat="false" ht="15" hidden="false" customHeight="false" outlineLevel="0" collapsed="false">
      <c r="A1490" s="22" t="n">
        <v>1489</v>
      </c>
      <c r="B1490" s="22" t="str">
        <f aca="false">IFERROR(VLOOKUP($A$1&amp;":"&amp;A1490,'Finish order'!C:K,6,FALSE()),"")</f>
        <v/>
      </c>
      <c r="C1490" s="22" t="str">
        <f aca="false">IFERROR(VLOOKUP(A$1&amp;":"&amp;A1490,'Finish order'!$C:$K,9,FALSE()),"")</f>
        <v/>
      </c>
      <c r="D1490" s="22" t="str">
        <f aca="false">IFERROR(VLOOKUP(A$1&amp;":"&amp;A1490,'Finish order'!$C:$K,7,FALSE()),"")</f>
        <v/>
      </c>
      <c r="E1490" s="30" t="str">
        <f aca="false">IFERROR(VLOOKUP($A$1&amp;":"&amp;A1490,'Finish order'!C:K,5,FALSE()),"")</f>
        <v/>
      </c>
      <c r="F1490" s="22" t="str">
        <f aca="false">IFERROR(VLOOKUP($A$1&amp;":"&amp;A1490,'Finish order'!C:K,4,FALSE()),"")</f>
        <v/>
      </c>
      <c r="G1490" s="22" t="str">
        <f aca="false" t="array" ref="G1490:G1490">IFERROR(SMALL(IF($D$2:$D2399=D1490,$A$2:$A$911*1.001),1),"")</f>
        <v/>
      </c>
      <c r="H1490" s="22" t="str">
        <f aca="false" t="array" ref="H1490:H1490">IFERROR(SMALL(IF($D$2:$D2399=D1490,$A$2:$A$911*1.0001),2),"")</f>
        <v/>
      </c>
      <c r="I1490" s="22" t="str">
        <f aca="false" t="array" ref="I1490:I1490">IFERROR(SMALL(IF($D$2:$D2399=D1490,$A$2:$A$911*1.00001),3),"")</f>
        <v/>
      </c>
      <c r="J1490" s="22" t="str">
        <f aca="false" t="array" ref="J1490:J1490">IFERROR(SMALL(IF($D$2:$D2399=D1490,$A$2:$A$911*1.000001),4),"")</f>
        <v/>
      </c>
      <c r="K1490" s="31" t="str">
        <f aca="false">IF(A1490&lt;&gt;"", IF(COUNT(G1490:J1490)=4, SUM(G1490:J1490), "No"), "")</f>
        <v>No</v>
      </c>
      <c r="L1490" s="31" t="str">
        <f aca="false">IF(A1490&lt;&gt;"", IF(COUNT(G1490:I1490)=3, SUM(G1490:I1490), "No"), "")</f>
        <v>No</v>
      </c>
      <c r="M1490" s="31" t="str">
        <f aca="false">IF(A1490&lt;&gt;"", IF(COUNT(G1490:H1490)=2, SUM(G1490:H1490), "No"), "")</f>
        <v>No</v>
      </c>
      <c r="N1490" s="31" t="str">
        <f aca="false">Table1[[#This Row],[Club]]&amp;":"&amp;Table1[[#Headers],[Male]]</f>
        <v>:Male</v>
      </c>
    </row>
    <row r="1491" customFormat="false" ht="15" hidden="false" customHeight="false" outlineLevel="0" collapsed="false">
      <c r="A1491" s="22" t="n">
        <v>1490</v>
      </c>
      <c r="B1491" s="22" t="str">
        <f aca="false">IFERROR(VLOOKUP($A$1&amp;":"&amp;A1491,'Finish order'!C:K,6,FALSE()),"")</f>
        <v/>
      </c>
      <c r="C1491" s="22" t="str">
        <f aca="false">IFERROR(VLOOKUP(A$1&amp;":"&amp;A1491,'Finish order'!$C:$K,9,FALSE()),"")</f>
        <v/>
      </c>
      <c r="D1491" s="22" t="str">
        <f aca="false">IFERROR(VLOOKUP(A$1&amp;":"&amp;A1491,'Finish order'!$C:$K,7,FALSE()),"")</f>
        <v/>
      </c>
      <c r="E1491" s="30" t="str">
        <f aca="false">IFERROR(VLOOKUP($A$1&amp;":"&amp;A1491,'Finish order'!C:K,5,FALSE()),"")</f>
        <v/>
      </c>
      <c r="F1491" s="22" t="str">
        <f aca="false">IFERROR(VLOOKUP($A$1&amp;":"&amp;A1491,'Finish order'!C:K,4,FALSE()),"")</f>
        <v/>
      </c>
      <c r="G1491" s="22" t="str">
        <f aca="false" t="array" ref="G1491:G1491">IFERROR(SMALL(IF($D$2:$D2400=D1491,$A$2:$A$911*1.001),1),"")</f>
        <v/>
      </c>
      <c r="H1491" s="22" t="str">
        <f aca="false" t="array" ref="H1491:H1491">IFERROR(SMALL(IF($D$2:$D2400=D1491,$A$2:$A$911*1.0001),2),"")</f>
        <v/>
      </c>
      <c r="I1491" s="22" t="str">
        <f aca="false" t="array" ref="I1491:I1491">IFERROR(SMALL(IF($D$2:$D2400=D1491,$A$2:$A$911*1.00001),3),"")</f>
        <v/>
      </c>
      <c r="J1491" s="22" t="str">
        <f aca="false" t="array" ref="J1491:J1491">IFERROR(SMALL(IF($D$2:$D2400=D1491,$A$2:$A$911*1.000001),4),"")</f>
        <v/>
      </c>
      <c r="K1491" s="31" t="str">
        <f aca="false">IF(A1491&lt;&gt;"", IF(COUNT(G1491:J1491)=4, SUM(G1491:J1491), "No"), "")</f>
        <v>No</v>
      </c>
      <c r="L1491" s="31" t="str">
        <f aca="false">IF(A1491&lt;&gt;"", IF(COUNT(G1491:I1491)=3, SUM(G1491:I1491), "No"), "")</f>
        <v>No</v>
      </c>
      <c r="M1491" s="31" t="str">
        <f aca="false">IF(A1491&lt;&gt;"", IF(COUNT(G1491:H1491)=2, SUM(G1491:H1491), "No"), "")</f>
        <v>No</v>
      </c>
      <c r="N1491" s="31" t="str">
        <f aca="false">Table1[[#This Row],[Club]]&amp;":"&amp;Table1[[#Headers],[Male]]</f>
        <v>:Male</v>
      </c>
    </row>
    <row r="1492" customFormat="false" ht="15" hidden="false" customHeight="false" outlineLevel="0" collapsed="false">
      <c r="A1492" s="22" t="n">
        <v>1491</v>
      </c>
      <c r="B1492" s="22" t="str">
        <f aca="false">IFERROR(VLOOKUP($A$1&amp;":"&amp;A1492,'Finish order'!C:K,6,FALSE()),"")</f>
        <v/>
      </c>
      <c r="C1492" s="22" t="str">
        <f aca="false">IFERROR(VLOOKUP(A$1&amp;":"&amp;A1492,'Finish order'!$C:$K,9,FALSE()),"")</f>
        <v/>
      </c>
      <c r="D1492" s="22" t="str">
        <f aca="false">IFERROR(VLOOKUP(A$1&amp;":"&amp;A1492,'Finish order'!$C:$K,7,FALSE()),"")</f>
        <v/>
      </c>
      <c r="E1492" s="30" t="str">
        <f aca="false">IFERROR(VLOOKUP($A$1&amp;":"&amp;A1492,'Finish order'!C:K,5,FALSE()),"")</f>
        <v/>
      </c>
      <c r="F1492" s="22" t="str">
        <f aca="false">IFERROR(VLOOKUP($A$1&amp;":"&amp;A1492,'Finish order'!C:K,4,FALSE()),"")</f>
        <v/>
      </c>
      <c r="G1492" s="22" t="str">
        <f aca="false" t="array" ref="G1492:G1492">IFERROR(SMALL(IF($D$2:$D2401=D1492,$A$2:$A$911*1.001),1),"")</f>
        <v/>
      </c>
      <c r="H1492" s="22" t="str">
        <f aca="false" t="array" ref="H1492:H1492">IFERROR(SMALL(IF($D$2:$D2401=D1492,$A$2:$A$911*1.0001),2),"")</f>
        <v/>
      </c>
      <c r="I1492" s="22" t="str">
        <f aca="false" t="array" ref="I1492:I1492">IFERROR(SMALL(IF($D$2:$D2401=D1492,$A$2:$A$911*1.00001),3),"")</f>
        <v/>
      </c>
      <c r="J1492" s="22" t="str">
        <f aca="false" t="array" ref="J1492:J1492">IFERROR(SMALL(IF($D$2:$D2401=D1492,$A$2:$A$911*1.000001),4),"")</f>
        <v/>
      </c>
      <c r="K1492" s="31" t="str">
        <f aca="false">IF(A1492&lt;&gt;"", IF(COUNT(G1492:J1492)=4, SUM(G1492:J1492), "No"), "")</f>
        <v>No</v>
      </c>
      <c r="L1492" s="31" t="str">
        <f aca="false">IF(A1492&lt;&gt;"", IF(COUNT(G1492:I1492)=3, SUM(G1492:I1492), "No"), "")</f>
        <v>No</v>
      </c>
      <c r="M1492" s="31" t="str">
        <f aca="false">IF(A1492&lt;&gt;"", IF(COUNT(G1492:H1492)=2, SUM(G1492:H1492), "No"), "")</f>
        <v>No</v>
      </c>
      <c r="N1492" s="31" t="str">
        <f aca="false">Table1[[#This Row],[Club]]&amp;":"&amp;Table1[[#Headers],[Male]]</f>
        <v>:Male</v>
      </c>
    </row>
    <row r="1493" customFormat="false" ht="15" hidden="false" customHeight="false" outlineLevel="0" collapsed="false">
      <c r="A1493" s="22" t="n">
        <v>1492</v>
      </c>
      <c r="B1493" s="22" t="str">
        <f aca="false">IFERROR(VLOOKUP($A$1&amp;":"&amp;A1493,'Finish order'!C:K,6,FALSE()),"")</f>
        <v/>
      </c>
      <c r="C1493" s="22" t="str">
        <f aca="false">IFERROR(VLOOKUP(A$1&amp;":"&amp;A1493,'Finish order'!$C:$K,9,FALSE()),"")</f>
        <v/>
      </c>
      <c r="D1493" s="22" t="str">
        <f aca="false">IFERROR(VLOOKUP(A$1&amp;":"&amp;A1493,'Finish order'!$C:$K,7,FALSE()),"")</f>
        <v/>
      </c>
      <c r="E1493" s="30" t="str">
        <f aca="false">IFERROR(VLOOKUP($A$1&amp;":"&amp;A1493,'Finish order'!C:K,5,FALSE()),"")</f>
        <v/>
      </c>
      <c r="F1493" s="22" t="str">
        <f aca="false">IFERROR(VLOOKUP($A$1&amp;":"&amp;A1493,'Finish order'!C:K,4,FALSE()),"")</f>
        <v/>
      </c>
      <c r="G1493" s="22" t="str">
        <f aca="false" t="array" ref="G1493:G1493">IFERROR(SMALL(IF($D$2:$D2402=D1493,$A$2:$A$911*1.001),1),"")</f>
        <v/>
      </c>
      <c r="H1493" s="22" t="str">
        <f aca="false" t="array" ref="H1493:H1493">IFERROR(SMALL(IF($D$2:$D2402=D1493,$A$2:$A$911*1.0001),2),"")</f>
        <v/>
      </c>
      <c r="I1493" s="22" t="str">
        <f aca="false" t="array" ref="I1493:I1493">IFERROR(SMALL(IF($D$2:$D2402=D1493,$A$2:$A$911*1.00001),3),"")</f>
        <v/>
      </c>
      <c r="J1493" s="22" t="str">
        <f aca="false" t="array" ref="J1493:J1493">IFERROR(SMALL(IF($D$2:$D2402=D1493,$A$2:$A$911*1.000001),4),"")</f>
        <v/>
      </c>
      <c r="K1493" s="31" t="str">
        <f aca="false">IF(A1493&lt;&gt;"", IF(COUNT(G1493:J1493)=4, SUM(G1493:J1493), "No"), "")</f>
        <v>No</v>
      </c>
      <c r="L1493" s="31" t="str">
        <f aca="false">IF(A1493&lt;&gt;"", IF(COUNT(G1493:I1493)=3, SUM(G1493:I1493), "No"), "")</f>
        <v>No</v>
      </c>
      <c r="M1493" s="31" t="str">
        <f aca="false">IF(A1493&lt;&gt;"", IF(COUNT(G1493:H1493)=2, SUM(G1493:H1493), "No"), "")</f>
        <v>No</v>
      </c>
      <c r="N1493" s="31" t="str">
        <f aca="false">Table1[[#This Row],[Club]]&amp;":"&amp;Table1[[#Headers],[Male]]</f>
        <v>:Male</v>
      </c>
    </row>
    <row r="1494" customFormat="false" ht="15" hidden="false" customHeight="false" outlineLevel="0" collapsed="false">
      <c r="A1494" s="22" t="n">
        <v>1493</v>
      </c>
      <c r="B1494" s="22" t="str">
        <f aca="false">IFERROR(VLOOKUP($A$1&amp;":"&amp;A1494,'Finish order'!C:K,6,FALSE()),"")</f>
        <v/>
      </c>
      <c r="C1494" s="22" t="str">
        <f aca="false">IFERROR(VLOOKUP(A$1&amp;":"&amp;A1494,'Finish order'!$C:$K,9,FALSE()),"")</f>
        <v/>
      </c>
      <c r="D1494" s="22" t="str">
        <f aca="false">IFERROR(VLOOKUP(A$1&amp;":"&amp;A1494,'Finish order'!$C:$K,7,FALSE()),"")</f>
        <v/>
      </c>
      <c r="E1494" s="30" t="str">
        <f aca="false">IFERROR(VLOOKUP($A$1&amp;":"&amp;A1494,'Finish order'!C:K,5,FALSE()),"")</f>
        <v/>
      </c>
      <c r="F1494" s="22" t="str">
        <f aca="false">IFERROR(VLOOKUP($A$1&amp;":"&amp;A1494,'Finish order'!C:K,4,FALSE()),"")</f>
        <v/>
      </c>
      <c r="G1494" s="22" t="str">
        <f aca="false" t="array" ref="G1494:G1494">IFERROR(SMALL(IF($D$2:$D2403=D1494,$A$2:$A$911*1.001),1),"")</f>
        <v/>
      </c>
      <c r="H1494" s="22" t="str">
        <f aca="false" t="array" ref="H1494:H1494">IFERROR(SMALL(IF($D$2:$D2403=D1494,$A$2:$A$911*1.0001),2),"")</f>
        <v/>
      </c>
      <c r="I1494" s="22" t="str">
        <f aca="false" t="array" ref="I1494:I1494">IFERROR(SMALL(IF($D$2:$D2403=D1494,$A$2:$A$911*1.00001),3),"")</f>
        <v/>
      </c>
      <c r="J1494" s="22" t="str">
        <f aca="false" t="array" ref="J1494:J1494">IFERROR(SMALL(IF($D$2:$D2403=D1494,$A$2:$A$911*1.000001),4),"")</f>
        <v/>
      </c>
      <c r="K1494" s="31" t="str">
        <f aca="false">IF(A1494&lt;&gt;"", IF(COUNT(G1494:J1494)=4, SUM(G1494:J1494), "No"), "")</f>
        <v>No</v>
      </c>
      <c r="L1494" s="31" t="str">
        <f aca="false">IF(A1494&lt;&gt;"", IF(COUNT(G1494:I1494)=3, SUM(G1494:I1494), "No"), "")</f>
        <v>No</v>
      </c>
      <c r="M1494" s="31" t="str">
        <f aca="false">IF(A1494&lt;&gt;"", IF(COUNT(G1494:H1494)=2, SUM(G1494:H1494), "No"), "")</f>
        <v>No</v>
      </c>
      <c r="N1494" s="31" t="str">
        <f aca="false">Table1[[#This Row],[Club]]&amp;":"&amp;Table1[[#Headers],[Male]]</f>
        <v>:Male</v>
      </c>
    </row>
    <row r="1495" customFormat="false" ht="15" hidden="false" customHeight="false" outlineLevel="0" collapsed="false">
      <c r="A1495" s="22" t="n">
        <v>1494</v>
      </c>
      <c r="B1495" s="22" t="str">
        <f aca="false">IFERROR(VLOOKUP($A$1&amp;":"&amp;A1495,'Finish order'!C:K,6,FALSE()),"")</f>
        <v/>
      </c>
      <c r="C1495" s="22" t="str">
        <f aca="false">IFERROR(VLOOKUP(A$1&amp;":"&amp;A1495,'Finish order'!$C:$K,9,FALSE()),"")</f>
        <v/>
      </c>
      <c r="D1495" s="22" t="str">
        <f aca="false">IFERROR(VLOOKUP(A$1&amp;":"&amp;A1495,'Finish order'!$C:$K,7,FALSE()),"")</f>
        <v/>
      </c>
      <c r="E1495" s="30" t="str">
        <f aca="false">IFERROR(VLOOKUP($A$1&amp;":"&amp;A1495,'Finish order'!C:K,5,FALSE()),"")</f>
        <v/>
      </c>
      <c r="F1495" s="22" t="str">
        <f aca="false">IFERROR(VLOOKUP($A$1&amp;":"&amp;A1495,'Finish order'!C:K,4,FALSE()),"")</f>
        <v/>
      </c>
      <c r="G1495" s="22" t="str">
        <f aca="false" t="array" ref="G1495:G1495">IFERROR(SMALL(IF($D$2:$D2404=D1495,$A$2:$A$911*1.001),1),"")</f>
        <v/>
      </c>
      <c r="H1495" s="22" t="str">
        <f aca="false" t="array" ref="H1495:H1495">IFERROR(SMALL(IF($D$2:$D2404=D1495,$A$2:$A$911*1.0001),2),"")</f>
        <v/>
      </c>
      <c r="I1495" s="22" t="str">
        <f aca="false" t="array" ref="I1495:I1495">IFERROR(SMALL(IF($D$2:$D2404=D1495,$A$2:$A$911*1.00001),3),"")</f>
        <v/>
      </c>
      <c r="J1495" s="22" t="str">
        <f aca="false" t="array" ref="J1495:J1495">IFERROR(SMALL(IF($D$2:$D2404=D1495,$A$2:$A$911*1.000001),4),"")</f>
        <v/>
      </c>
      <c r="K1495" s="31" t="str">
        <f aca="false">IF(A1495&lt;&gt;"", IF(COUNT(G1495:J1495)=4, SUM(G1495:J1495), "No"), "")</f>
        <v>No</v>
      </c>
      <c r="L1495" s="31" t="str">
        <f aca="false">IF(A1495&lt;&gt;"", IF(COUNT(G1495:I1495)=3, SUM(G1495:I1495), "No"), "")</f>
        <v>No</v>
      </c>
      <c r="M1495" s="31" t="str">
        <f aca="false">IF(A1495&lt;&gt;"", IF(COUNT(G1495:H1495)=2, SUM(G1495:H1495), "No"), "")</f>
        <v>No</v>
      </c>
      <c r="N1495" s="31" t="str">
        <f aca="false">Table1[[#This Row],[Club]]&amp;":"&amp;Table1[[#Headers],[Male]]</f>
        <v>:Male</v>
      </c>
    </row>
    <row r="1496" customFormat="false" ht="15" hidden="false" customHeight="false" outlineLevel="0" collapsed="false">
      <c r="A1496" s="22" t="n">
        <v>1495</v>
      </c>
      <c r="B1496" s="22" t="str">
        <f aca="false">IFERROR(VLOOKUP($A$1&amp;":"&amp;A1496,'Finish order'!C:K,6,FALSE()),"")</f>
        <v/>
      </c>
      <c r="C1496" s="22" t="str">
        <f aca="false">IFERROR(VLOOKUP(A$1&amp;":"&amp;A1496,'Finish order'!$C:$K,9,FALSE()),"")</f>
        <v/>
      </c>
      <c r="D1496" s="22" t="str">
        <f aca="false">IFERROR(VLOOKUP(A$1&amp;":"&amp;A1496,'Finish order'!$C:$K,7,FALSE()),"")</f>
        <v/>
      </c>
      <c r="E1496" s="30" t="str">
        <f aca="false">IFERROR(VLOOKUP($A$1&amp;":"&amp;A1496,'Finish order'!C:K,5,FALSE()),"")</f>
        <v/>
      </c>
      <c r="F1496" s="22" t="str">
        <f aca="false">IFERROR(VLOOKUP($A$1&amp;":"&amp;A1496,'Finish order'!C:K,4,FALSE()),"")</f>
        <v/>
      </c>
      <c r="G1496" s="22" t="str">
        <f aca="false" t="array" ref="G1496:G1496">IFERROR(SMALL(IF($D$2:$D2405=D1496,$A$2:$A$911*1.001),1),"")</f>
        <v/>
      </c>
      <c r="H1496" s="22" t="str">
        <f aca="false" t="array" ref="H1496:H1496">IFERROR(SMALL(IF($D$2:$D2405=D1496,$A$2:$A$911*1.0001),2),"")</f>
        <v/>
      </c>
      <c r="I1496" s="22" t="str">
        <f aca="false" t="array" ref="I1496:I1496">IFERROR(SMALL(IF($D$2:$D2405=D1496,$A$2:$A$911*1.00001),3),"")</f>
        <v/>
      </c>
      <c r="J1496" s="22" t="str">
        <f aca="false" t="array" ref="J1496:J1496">IFERROR(SMALL(IF($D$2:$D2405=D1496,$A$2:$A$911*1.000001),4),"")</f>
        <v/>
      </c>
      <c r="K1496" s="31" t="str">
        <f aca="false">IF(A1496&lt;&gt;"", IF(COUNT(G1496:J1496)=4, SUM(G1496:J1496), "No"), "")</f>
        <v>No</v>
      </c>
      <c r="L1496" s="31" t="str">
        <f aca="false">IF(A1496&lt;&gt;"", IF(COUNT(G1496:I1496)=3, SUM(G1496:I1496), "No"), "")</f>
        <v>No</v>
      </c>
      <c r="M1496" s="31" t="str">
        <f aca="false">IF(A1496&lt;&gt;"", IF(COUNT(G1496:H1496)=2, SUM(G1496:H1496), "No"), "")</f>
        <v>No</v>
      </c>
      <c r="N1496" s="31" t="str">
        <f aca="false">Table1[[#This Row],[Club]]&amp;":"&amp;Table1[[#Headers],[Male]]</f>
        <v>:Male</v>
      </c>
    </row>
    <row r="1497" customFormat="false" ht="15" hidden="false" customHeight="false" outlineLevel="0" collapsed="false">
      <c r="A1497" s="22" t="n">
        <v>1496</v>
      </c>
      <c r="B1497" s="22" t="str">
        <f aca="false">IFERROR(VLOOKUP($A$1&amp;":"&amp;A1497,'Finish order'!C:K,6,FALSE()),"")</f>
        <v/>
      </c>
      <c r="C1497" s="22" t="str">
        <f aca="false">IFERROR(VLOOKUP(A$1&amp;":"&amp;A1497,'Finish order'!$C:$K,9,FALSE()),"")</f>
        <v/>
      </c>
      <c r="D1497" s="22" t="str">
        <f aca="false">IFERROR(VLOOKUP(A$1&amp;":"&amp;A1497,'Finish order'!$C:$K,7,FALSE()),"")</f>
        <v/>
      </c>
      <c r="E1497" s="30" t="str">
        <f aca="false">IFERROR(VLOOKUP($A$1&amp;":"&amp;A1497,'Finish order'!C:K,5,FALSE()),"")</f>
        <v/>
      </c>
      <c r="F1497" s="22" t="str">
        <f aca="false">IFERROR(VLOOKUP($A$1&amp;":"&amp;A1497,'Finish order'!C:K,4,FALSE()),"")</f>
        <v/>
      </c>
      <c r="G1497" s="22" t="str">
        <f aca="false" t="array" ref="G1497:G1497">IFERROR(SMALL(IF($D$2:$D2406=D1497,$A$2:$A$911*1.001),1),"")</f>
        <v/>
      </c>
      <c r="H1497" s="22" t="str">
        <f aca="false" t="array" ref="H1497:H1497">IFERROR(SMALL(IF($D$2:$D2406=D1497,$A$2:$A$911*1.0001),2),"")</f>
        <v/>
      </c>
      <c r="I1497" s="22" t="str">
        <f aca="false" t="array" ref="I1497:I1497">IFERROR(SMALL(IF($D$2:$D2406=D1497,$A$2:$A$911*1.00001),3),"")</f>
        <v/>
      </c>
      <c r="J1497" s="22" t="str">
        <f aca="false" t="array" ref="J1497:J1497">IFERROR(SMALL(IF($D$2:$D2406=D1497,$A$2:$A$911*1.000001),4),"")</f>
        <v/>
      </c>
      <c r="K1497" s="31" t="str">
        <f aca="false">IF(A1497&lt;&gt;"", IF(COUNT(G1497:J1497)=4, SUM(G1497:J1497), "No"), "")</f>
        <v>No</v>
      </c>
      <c r="L1497" s="31" t="str">
        <f aca="false">IF(A1497&lt;&gt;"", IF(COUNT(G1497:I1497)=3, SUM(G1497:I1497), "No"), "")</f>
        <v>No</v>
      </c>
      <c r="M1497" s="31" t="str">
        <f aca="false">IF(A1497&lt;&gt;"", IF(COUNT(G1497:H1497)=2, SUM(G1497:H1497), "No"), "")</f>
        <v>No</v>
      </c>
      <c r="N1497" s="31" t="str">
        <f aca="false">Table1[[#This Row],[Club]]&amp;":"&amp;Table1[[#Headers],[Male]]</f>
        <v>:Male</v>
      </c>
    </row>
    <row r="1498" customFormat="false" ht="15" hidden="false" customHeight="false" outlineLevel="0" collapsed="false">
      <c r="A1498" s="22" t="n">
        <v>1497</v>
      </c>
      <c r="B1498" s="22" t="str">
        <f aca="false">IFERROR(VLOOKUP($A$1&amp;":"&amp;A1498,'Finish order'!C:K,6,FALSE()),"")</f>
        <v/>
      </c>
      <c r="C1498" s="22" t="str">
        <f aca="false">IFERROR(VLOOKUP(A$1&amp;":"&amp;A1498,'Finish order'!$C:$K,9,FALSE()),"")</f>
        <v/>
      </c>
      <c r="D1498" s="22" t="str">
        <f aca="false">IFERROR(VLOOKUP(A$1&amp;":"&amp;A1498,'Finish order'!$C:$K,7,FALSE()),"")</f>
        <v/>
      </c>
      <c r="E1498" s="30" t="str">
        <f aca="false">IFERROR(VLOOKUP($A$1&amp;":"&amp;A1498,'Finish order'!C:K,5,FALSE()),"")</f>
        <v/>
      </c>
      <c r="F1498" s="22" t="str">
        <f aca="false">IFERROR(VLOOKUP($A$1&amp;":"&amp;A1498,'Finish order'!C:K,4,FALSE()),"")</f>
        <v/>
      </c>
      <c r="G1498" s="22" t="str">
        <f aca="false" t="array" ref="G1498:G1498">IFERROR(SMALL(IF($D$2:$D2407=D1498,$A$2:$A$911*1.001),1),"")</f>
        <v/>
      </c>
      <c r="H1498" s="22" t="str">
        <f aca="false" t="array" ref="H1498:H1498">IFERROR(SMALL(IF($D$2:$D2407=D1498,$A$2:$A$911*1.0001),2),"")</f>
        <v/>
      </c>
      <c r="I1498" s="22" t="str">
        <f aca="false" t="array" ref="I1498:I1498">IFERROR(SMALL(IF($D$2:$D2407=D1498,$A$2:$A$911*1.00001),3),"")</f>
        <v/>
      </c>
      <c r="J1498" s="22" t="str">
        <f aca="false" t="array" ref="J1498:J1498">IFERROR(SMALL(IF($D$2:$D2407=D1498,$A$2:$A$911*1.000001),4),"")</f>
        <v/>
      </c>
      <c r="K1498" s="31" t="str">
        <f aca="false">IF(A1498&lt;&gt;"", IF(COUNT(G1498:J1498)=4, SUM(G1498:J1498), "No"), "")</f>
        <v>No</v>
      </c>
      <c r="L1498" s="31" t="str">
        <f aca="false">IF(A1498&lt;&gt;"", IF(COUNT(G1498:I1498)=3, SUM(G1498:I1498), "No"), "")</f>
        <v>No</v>
      </c>
      <c r="M1498" s="31" t="str">
        <f aca="false">IF(A1498&lt;&gt;"", IF(COUNT(G1498:H1498)=2, SUM(G1498:H1498), "No"), "")</f>
        <v>No</v>
      </c>
      <c r="N1498" s="31" t="str">
        <f aca="false">Table1[[#This Row],[Club]]&amp;":"&amp;Table1[[#Headers],[Male]]</f>
        <v>:Male</v>
      </c>
    </row>
    <row r="1499" customFormat="false" ht="15" hidden="false" customHeight="false" outlineLevel="0" collapsed="false">
      <c r="A1499" s="22" t="n">
        <v>1498</v>
      </c>
      <c r="B1499" s="22" t="str">
        <f aca="false">IFERROR(VLOOKUP($A$1&amp;":"&amp;A1499,'Finish order'!C:K,6,FALSE()),"")</f>
        <v/>
      </c>
      <c r="C1499" s="22" t="str">
        <f aca="false">IFERROR(VLOOKUP(A$1&amp;":"&amp;A1499,'Finish order'!$C:$K,9,FALSE()),"")</f>
        <v/>
      </c>
      <c r="D1499" s="22" t="str">
        <f aca="false">IFERROR(VLOOKUP(A$1&amp;":"&amp;A1499,'Finish order'!$C:$K,7,FALSE()),"")</f>
        <v/>
      </c>
      <c r="E1499" s="30" t="str">
        <f aca="false">IFERROR(VLOOKUP($A$1&amp;":"&amp;A1499,'Finish order'!C:K,5,FALSE()),"")</f>
        <v/>
      </c>
      <c r="F1499" s="22" t="str">
        <f aca="false">IFERROR(VLOOKUP($A$1&amp;":"&amp;A1499,'Finish order'!C:K,4,FALSE()),"")</f>
        <v/>
      </c>
      <c r="G1499" s="22" t="str">
        <f aca="false" t="array" ref="G1499:G1499">IFERROR(SMALL(IF($D$2:$D2408=D1499,$A$2:$A$911*1.001),1),"")</f>
        <v/>
      </c>
      <c r="H1499" s="22" t="str">
        <f aca="false" t="array" ref="H1499:H1499">IFERROR(SMALL(IF($D$2:$D2408=D1499,$A$2:$A$911*1.0001),2),"")</f>
        <v/>
      </c>
      <c r="I1499" s="22" t="str">
        <f aca="false" t="array" ref="I1499:I1499">IFERROR(SMALL(IF($D$2:$D2408=D1499,$A$2:$A$911*1.00001),3),"")</f>
        <v/>
      </c>
      <c r="J1499" s="22" t="str">
        <f aca="false" t="array" ref="J1499:J1499">IFERROR(SMALL(IF($D$2:$D2408=D1499,$A$2:$A$911*1.000001),4),"")</f>
        <v/>
      </c>
      <c r="K1499" s="31" t="str">
        <f aca="false">IF(A1499&lt;&gt;"", IF(COUNT(G1499:J1499)=4, SUM(G1499:J1499), "No"), "")</f>
        <v>No</v>
      </c>
      <c r="L1499" s="31" t="str">
        <f aca="false">IF(A1499&lt;&gt;"", IF(COUNT(G1499:I1499)=3, SUM(G1499:I1499), "No"), "")</f>
        <v>No</v>
      </c>
      <c r="M1499" s="31" t="str">
        <f aca="false">IF(A1499&lt;&gt;"", IF(COUNT(G1499:H1499)=2, SUM(G1499:H1499), "No"), "")</f>
        <v>No</v>
      </c>
      <c r="N1499" s="31" t="str">
        <f aca="false">Table1[[#This Row],[Club]]&amp;":"&amp;Table1[[#Headers],[Male]]</f>
        <v>:Male</v>
      </c>
    </row>
    <row r="1500" customFormat="false" ht="15" hidden="false" customHeight="false" outlineLevel="0" collapsed="false">
      <c r="A1500" s="22" t="n">
        <v>1499</v>
      </c>
      <c r="B1500" s="22" t="str">
        <f aca="false">IFERROR(VLOOKUP($A$1&amp;":"&amp;A1500,'Finish order'!C:K,6,FALSE()),"")</f>
        <v/>
      </c>
      <c r="C1500" s="22" t="str">
        <f aca="false">IFERROR(VLOOKUP(A$1&amp;":"&amp;A1500,'Finish order'!$C:$K,9,FALSE()),"")</f>
        <v/>
      </c>
      <c r="D1500" s="22" t="str">
        <f aca="false">IFERROR(VLOOKUP(A$1&amp;":"&amp;A1500,'Finish order'!$C:$K,7,FALSE()),"")</f>
        <v/>
      </c>
      <c r="E1500" s="30" t="str">
        <f aca="false">IFERROR(VLOOKUP($A$1&amp;":"&amp;A1500,'Finish order'!C:K,5,FALSE()),"")</f>
        <v/>
      </c>
      <c r="F1500" s="22" t="str">
        <f aca="false">IFERROR(VLOOKUP($A$1&amp;":"&amp;A1500,'Finish order'!C:K,4,FALSE()),"")</f>
        <v/>
      </c>
      <c r="G1500" s="22" t="str">
        <f aca="false" t="array" ref="G1500:G1500">IFERROR(SMALL(IF($D$2:$D2409=D1500,$A$2:$A$911*1.001),1),"")</f>
        <v/>
      </c>
      <c r="H1500" s="22" t="str">
        <f aca="false" t="array" ref="H1500:H1500">IFERROR(SMALL(IF($D$2:$D2409=D1500,$A$2:$A$911*1.0001),2),"")</f>
        <v/>
      </c>
      <c r="I1500" s="22" t="str">
        <f aca="false" t="array" ref="I1500:I1500">IFERROR(SMALL(IF($D$2:$D2409=D1500,$A$2:$A$911*1.00001),3),"")</f>
        <v/>
      </c>
      <c r="J1500" s="22" t="str">
        <f aca="false" t="array" ref="J1500:J1500">IFERROR(SMALL(IF($D$2:$D2409=D1500,$A$2:$A$911*1.000001),4),"")</f>
        <v/>
      </c>
      <c r="K1500" s="31" t="str">
        <f aca="false">IF(A1500&lt;&gt;"", IF(COUNT(G1500:J1500)=4, SUM(G1500:J1500), "No"), "")</f>
        <v>No</v>
      </c>
      <c r="L1500" s="31" t="str">
        <f aca="false">IF(A1500&lt;&gt;"", IF(COUNT(G1500:I1500)=3, SUM(G1500:I1500), "No"), "")</f>
        <v>No</v>
      </c>
      <c r="M1500" s="31" t="str">
        <f aca="false">IF(A1500&lt;&gt;"", IF(COUNT(G1500:H1500)=2, SUM(G1500:H1500), "No"), "")</f>
        <v>No</v>
      </c>
      <c r="N1500" s="31" t="str">
        <f aca="false">Table1[[#This Row],[Club]]&amp;":"&amp;Table1[[#Headers],[Male]]</f>
        <v>:Male</v>
      </c>
    </row>
    <row r="1501" customFormat="false" ht="15" hidden="false" customHeight="false" outlineLevel="0" collapsed="false">
      <c r="A1501" s="22" t="n">
        <v>1500</v>
      </c>
      <c r="B1501" s="22" t="str">
        <f aca="false">IFERROR(VLOOKUP($A$1&amp;":"&amp;A1501,'Finish order'!C:K,6,FALSE()),"")</f>
        <v/>
      </c>
      <c r="C1501" s="22" t="str">
        <f aca="false">IFERROR(VLOOKUP(A$1&amp;":"&amp;A1501,'Finish order'!$C:$K,9,FALSE()),"")</f>
        <v/>
      </c>
      <c r="D1501" s="22" t="str">
        <f aca="false">IFERROR(VLOOKUP(A$1&amp;":"&amp;A1501,'Finish order'!$C:$K,7,FALSE()),"")</f>
        <v/>
      </c>
      <c r="E1501" s="30" t="str">
        <f aca="false">IFERROR(VLOOKUP($A$1&amp;":"&amp;A1501,'Finish order'!C:K,5,FALSE()),"")</f>
        <v/>
      </c>
      <c r="F1501" s="22" t="str">
        <f aca="false">IFERROR(VLOOKUP($A$1&amp;":"&amp;A1501,'Finish order'!C:K,4,FALSE()),"")</f>
        <v/>
      </c>
      <c r="G1501" s="22" t="str">
        <f aca="false" t="array" ref="G1501:G1501">IFERROR(SMALL(IF($D$2:$D2410=D1501,$A$2:$A$911*1.001),1),"")</f>
        <v/>
      </c>
      <c r="H1501" s="22" t="str">
        <f aca="false" t="array" ref="H1501:H1501">IFERROR(SMALL(IF($D$2:$D2410=D1501,$A$2:$A$911*1.0001),2),"")</f>
        <v/>
      </c>
      <c r="I1501" s="22" t="str">
        <f aca="false" t="array" ref="I1501:I1501">IFERROR(SMALL(IF($D$2:$D2410=D1501,$A$2:$A$911*1.00001),3),"")</f>
        <v/>
      </c>
      <c r="J1501" s="22" t="str">
        <f aca="false" t="array" ref="J1501:J1501">IFERROR(SMALL(IF($D$2:$D2410=D1501,$A$2:$A$911*1.000001),4),"")</f>
        <v/>
      </c>
      <c r="K1501" s="31" t="str">
        <f aca="false">IF(A1501&lt;&gt;"", IF(COUNT(G1501:J1501)=4, SUM(G1501:J1501), "No"), "")</f>
        <v>No</v>
      </c>
      <c r="L1501" s="31" t="str">
        <f aca="false">IF(A1501&lt;&gt;"", IF(COUNT(G1501:I1501)=3, SUM(G1501:I1501), "No"), "")</f>
        <v>No</v>
      </c>
      <c r="M1501" s="31" t="str">
        <f aca="false">IF(A1501&lt;&gt;"", IF(COUNT(G1501:H1501)=2, SUM(G1501:H1501), "No"), "")</f>
        <v>No</v>
      </c>
      <c r="N1501" s="31" t="str">
        <f aca="false">Table1[[#This Row],[Club]]&amp;":"&amp;Table1[[#Headers],[Male]]</f>
        <v>:Male</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S211"/>
  <sheetViews>
    <sheetView showFormulas="false" showGridLines="true" showRowColHeaders="true" showZeros="true" rightToLeft="false" tabSelected="false" showOutlineSymbols="true" defaultGridColor="true" view="normal" topLeftCell="F2" colorId="64" zoomScale="60" zoomScaleNormal="60" zoomScalePageLayoutView="100" workbookViewId="0">
      <selection pane="topLeft" activeCell="I9" activeCellId="0" sqref="I9"/>
    </sheetView>
  </sheetViews>
  <sheetFormatPr defaultColWidth="10.859375" defaultRowHeight="15" zeroHeight="false" outlineLevelRow="0" outlineLevelCol="0"/>
  <cols>
    <col collapsed="false" customWidth="false" hidden="false" outlineLevel="0" max="1" min="1" style="22" width="10.85"/>
    <col collapsed="false" customWidth="true" hidden="false" outlineLevel="0" max="2" min="2" style="22" width="16.43"/>
    <col collapsed="false" customWidth="true" hidden="false" outlineLevel="0" max="3" min="3" style="22" width="8"/>
    <col collapsed="false" customWidth="true" hidden="false" outlineLevel="0" max="4" min="4" style="22" width="31"/>
    <col collapsed="false" customWidth="false" hidden="false" outlineLevel="0" max="5" min="5" style="22" width="10.85"/>
    <col collapsed="false" customWidth="true" hidden="false" outlineLevel="0" max="6" min="6" style="22" width="12.29"/>
    <col collapsed="false" customWidth="false" hidden="false" outlineLevel="0" max="7" min="7" style="22" width="10.85"/>
    <col collapsed="false" customWidth="true" hidden="false" outlineLevel="0" max="8" min="8" style="22" width="11.43"/>
    <col collapsed="false" customWidth="true" hidden="false" outlineLevel="0" max="9" min="9" style="22" width="22.71"/>
    <col collapsed="false" customWidth="true" hidden="false" outlineLevel="0" max="10" min="10" style="22" width="8"/>
    <col collapsed="false" customWidth="true" hidden="false" outlineLevel="0" max="11" min="11" style="22" width="31"/>
    <col collapsed="false" customWidth="false" hidden="false" outlineLevel="0" max="12" min="12" style="22" width="10.85"/>
    <col collapsed="false" customWidth="true" hidden="false" outlineLevel="0" max="13" min="13" style="22" width="12.29"/>
    <col collapsed="false" customWidth="false" hidden="false" outlineLevel="0" max="18" min="14" style="22" width="10.85"/>
    <col collapsed="false" customWidth="true" hidden="false" outlineLevel="0" max="19" min="19" style="22" width="12.29"/>
    <col collapsed="false" customWidth="false" hidden="false" outlineLevel="0" max="25" min="20" style="22" width="10.85"/>
    <col collapsed="false" customWidth="true" hidden="false" outlineLevel="0" max="27" min="26" style="22" width="12.29"/>
    <col collapsed="false" customWidth="false" hidden="false" outlineLevel="0" max="29" min="28" style="22" width="10.85"/>
    <col collapsed="false" customWidth="true" hidden="false" outlineLevel="0" max="30" min="30" style="22" width="13"/>
    <col collapsed="false" customWidth="false" hidden="false" outlineLevel="0" max="32" min="31" style="22" width="10.85"/>
    <col collapsed="false" customWidth="true" hidden="false" outlineLevel="0" max="33" min="33" style="22" width="12.29"/>
    <col collapsed="false" customWidth="false" hidden="false" outlineLevel="0" max="36" min="34" style="22" width="10.85"/>
    <col collapsed="false" customWidth="true" hidden="false" outlineLevel="0" max="37" min="37" style="22" width="13.15"/>
    <col collapsed="false" customWidth="true" hidden="false" outlineLevel="0" max="38" min="38" style="22" width="17"/>
    <col collapsed="false" customWidth="false" hidden="false" outlineLevel="0" max="39" min="39" style="22" width="10.85"/>
    <col collapsed="false" customWidth="true" hidden="false" outlineLevel="0" max="40" min="40" style="22" width="12.29"/>
    <col collapsed="false" customWidth="false" hidden="false" outlineLevel="0" max="44" min="41" style="22" width="10.85"/>
    <col collapsed="false" customWidth="true" hidden="false" outlineLevel="0" max="45" min="45" style="22" width="17"/>
    <col collapsed="false" customWidth="false" hidden="false" outlineLevel="0" max="46" min="46" style="22" width="10.85"/>
    <col collapsed="false" customWidth="true" hidden="false" outlineLevel="0" max="47" min="47" style="22" width="12.29"/>
    <col collapsed="false" customWidth="false" hidden="false" outlineLevel="0" max="50" min="48" style="22" width="10.85"/>
    <col collapsed="false" customWidth="true" hidden="false" outlineLevel="0" max="51" min="51" style="22" width="23.42"/>
    <col collapsed="false" customWidth="true" hidden="false" outlineLevel="0" max="52" min="52" style="22" width="17.42"/>
    <col collapsed="false" customWidth="false" hidden="false" outlineLevel="0" max="53" min="53" style="22" width="10.85"/>
    <col collapsed="false" customWidth="true" hidden="false" outlineLevel="0" max="54" min="54" style="22" width="12.29"/>
    <col collapsed="false" customWidth="false" hidden="false" outlineLevel="0" max="57" min="55" style="22" width="10.85"/>
    <col collapsed="false" customWidth="true" hidden="false" outlineLevel="0" max="58" min="58" style="22" width="16.14"/>
    <col collapsed="false" customWidth="true" hidden="false" outlineLevel="0" max="59" min="59" style="22" width="18.29"/>
    <col collapsed="false" customWidth="false" hidden="false" outlineLevel="0" max="60" min="60" style="22" width="10.85"/>
    <col collapsed="false" customWidth="true" hidden="false" outlineLevel="0" max="61" min="61" style="22" width="12.29"/>
    <col collapsed="false" customWidth="false" hidden="false" outlineLevel="0" max="67" min="62" style="22" width="10.85"/>
    <col collapsed="false" customWidth="true" hidden="false" outlineLevel="0" max="68" min="68" style="22" width="12.29"/>
    <col collapsed="false" customWidth="false" hidden="false" outlineLevel="0" max="71" min="69" style="22" width="10.85"/>
    <col collapsed="false" customWidth="true" hidden="false" outlineLevel="0" max="72" min="72" style="22" width="11.85"/>
    <col collapsed="false" customWidth="true" hidden="false" outlineLevel="0" max="73" min="73" style="22" width="24.29"/>
    <col collapsed="false" customWidth="false" hidden="false" outlineLevel="0" max="74" min="74" style="22" width="10.85"/>
    <col collapsed="false" customWidth="true" hidden="false" outlineLevel="0" max="75" min="75" style="22" width="12.29"/>
    <col collapsed="false" customWidth="false" hidden="false" outlineLevel="0" max="81" min="76" style="22" width="10.85"/>
    <col collapsed="false" customWidth="true" hidden="false" outlineLevel="0" max="82" min="82" style="22" width="12.29"/>
    <col collapsed="false" customWidth="false" hidden="false" outlineLevel="0" max="88" min="83" style="22" width="10.85"/>
    <col collapsed="false" customWidth="true" hidden="false" outlineLevel="0" max="89" min="89" style="22" width="12.29"/>
    <col collapsed="false" customWidth="false" hidden="false" outlineLevel="0" max="95" min="90" style="22" width="10.85"/>
    <col collapsed="false" customWidth="true" hidden="false" outlineLevel="0" max="96" min="96" style="22" width="12.29"/>
    <col collapsed="false" customWidth="false" hidden="false" outlineLevel="0" max="16384" min="97" style="22" width="10.85"/>
  </cols>
  <sheetData>
    <row r="1" s="27" customFormat="true" ht="19.7" hidden="false" customHeight="false" outlineLevel="0" collapsed="false">
      <c r="A1" s="26" t="s">
        <v>295</v>
      </c>
      <c r="B1" s="27" t="s">
        <v>33</v>
      </c>
      <c r="C1" s="27" t="s">
        <v>1023</v>
      </c>
      <c r="D1" s="27" t="s">
        <v>34</v>
      </c>
      <c r="E1" s="27" t="s">
        <v>1019</v>
      </c>
      <c r="F1" s="27" t="s">
        <v>32</v>
      </c>
      <c r="H1" s="29" t="s">
        <v>40</v>
      </c>
      <c r="I1" s="27" t="s">
        <v>33</v>
      </c>
      <c r="J1" s="27" t="s">
        <v>1023</v>
      </c>
      <c r="K1" s="27" t="s">
        <v>34</v>
      </c>
      <c r="L1" s="27" t="s">
        <v>1019</v>
      </c>
      <c r="M1" s="27" t="s">
        <v>32</v>
      </c>
      <c r="O1" s="29" t="s">
        <v>389</v>
      </c>
      <c r="P1" s="27" t="s">
        <v>33</v>
      </c>
      <c r="Q1" s="27" t="s">
        <v>34</v>
      </c>
      <c r="R1" s="27" t="s">
        <v>1019</v>
      </c>
      <c r="S1" s="27" t="s">
        <v>32</v>
      </c>
      <c r="T1" s="27" t="s">
        <v>1032</v>
      </c>
      <c r="V1" s="29" t="s">
        <v>457</v>
      </c>
      <c r="W1" s="27" t="s">
        <v>33</v>
      </c>
      <c r="X1" s="27" t="s">
        <v>34</v>
      </c>
      <c r="Y1" s="27" t="s">
        <v>1019</v>
      </c>
      <c r="Z1" s="27" t="s">
        <v>32</v>
      </c>
      <c r="AA1" s="27" t="s">
        <v>1032</v>
      </c>
      <c r="AC1" s="29" t="s">
        <v>518</v>
      </c>
      <c r="AD1" s="27" t="s">
        <v>33</v>
      </c>
      <c r="AE1" s="27" t="s">
        <v>34</v>
      </c>
      <c r="AF1" s="27" t="s">
        <v>1019</v>
      </c>
      <c r="AG1" s="27" t="s">
        <v>32</v>
      </c>
      <c r="AH1" s="27" t="s">
        <v>1032</v>
      </c>
      <c r="AJ1" s="29" t="s">
        <v>153</v>
      </c>
      <c r="AK1" s="27" t="s">
        <v>33</v>
      </c>
      <c r="AL1" s="27" t="s">
        <v>34</v>
      </c>
      <c r="AM1" s="27" t="s">
        <v>1019</v>
      </c>
      <c r="AN1" s="27" t="s">
        <v>32</v>
      </c>
      <c r="AO1" s="27" t="s">
        <v>1032</v>
      </c>
      <c r="AP1" s="29"/>
      <c r="AQ1" s="27" t="s">
        <v>568</v>
      </c>
      <c r="AR1" s="27" t="s">
        <v>33</v>
      </c>
      <c r="AS1" s="27" t="s">
        <v>34</v>
      </c>
      <c r="AT1" s="27" t="s">
        <v>1019</v>
      </c>
      <c r="AU1" s="27" t="s">
        <v>32</v>
      </c>
      <c r="AV1" s="27" t="s">
        <v>1032</v>
      </c>
      <c r="AW1" s="29"/>
      <c r="AX1" s="27" t="s">
        <v>240</v>
      </c>
      <c r="AY1" s="27" t="s">
        <v>33</v>
      </c>
      <c r="AZ1" s="27" t="s">
        <v>34</v>
      </c>
      <c r="BA1" s="27" t="s">
        <v>1019</v>
      </c>
      <c r="BB1" s="27" t="s">
        <v>32</v>
      </c>
      <c r="BC1" s="29" t="s">
        <v>1032</v>
      </c>
      <c r="BE1" s="27" t="s">
        <v>740</v>
      </c>
      <c r="BF1" s="27" t="s">
        <v>33</v>
      </c>
      <c r="BG1" s="27" t="s">
        <v>34</v>
      </c>
      <c r="BH1" s="27" t="s">
        <v>1019</v>
      </c>
      <c r="BI1" s="27" t="s">
        <v>32</v>
      </c>
      <c r="BJ1" s="29" t="s">
        <v>1032</v>
      </c>
      <c r="BL1" s="27" t="s">
        <v>285</v>
      </c>
      <c r="BM1" s="27" t="s">
        <v>33</v>
      </c>
      <c r="BN1" s="27" t="s">
        <v>34</v>
      </c>
      <c r="BO1" s="27" t="s">
        <v>1019</v>
      </c>
      <c r="BP1" s="29" t="s">
        <v>32</v>
      </c>
      <c r="BQ1" s="27" t="s">
        <v>1032</v>
      </c>
      <c r="BS1" s="27" t="s">
        <v>782</v>
      </c>
      <c r="BT1" s="27" t="s">
        <v>33</v>
      </c>
      <c r="BU1" s="27" t="s">
        <v>34</v>
      </c>
      <c r="BV1" s="27" t="s">
        <v>1019</v>
      </c>
      <c r="BW1" s="29" t="s">
        <v>32</v>
      </c>
      <c r="BX1" s="27" t="s">
        <v>1032</v>
      </c>
      <c r="BZ1" s="27" t="s">
        <v>1035</v>
      </c>
      <c r="CA1" s="27" t="s">
        <v>33</v>
      </c>
      <c r="CB1" s="27" t="s">
        <v>34</v>
      </c>
      <c r="CC1" s="27" t="s">
        <v>1019</v>
      </c>
      <c r="CD1" s="27" t="s">
        <v>32</v>
      </c>
      <c r="CE1" s="27" t="s">
        <v>1032</v>
      </c>
      <c r="CG1" s="27" t="s">
        <v>1036</v>
      </c>
      <c r="CH1" s="27" t="s">
        <v>33</v>
      </c>
      <c r="CI1" s="27" t="s">
        <v>34</v>
      </c>
      <c r="CJ1" s="27" t="s">
        <v>1019</v>
      </c>
      <c r="CK1" s="27" t="s">
        <v>32</v>
      </c>
      <c r="CL1" s="27" t="s">
        <v>1032</v>
      </c>
      <c r="CN1" s="27" t="s">
        <v>1037</v>
      </c>
      <c r="CO1" s="27" t="s">
        <v>33</v>
      </c>
      <c r="CP1" s="29" t="s">
        <v>34</v>
      </c>
      <c r="CQ1" s="27" t="s">
        <v>1019</v>
      </c>
      <c r="CR1" s="27" t="s">
        <v>32</v>
      </c>
      <c r="CS1" s="27" t="s">
        <v>1032</v>
      </c>
    </row>
    <row r="2" customFormat="false" ht="15" hidden="false" customHeight="false" outlineLevel="0" collapsed="false">
      <c r="A2" s="22" t="n">
        <v>1</v>
      </c>
      <c r="B2" s="22" t="str">
        <f aca="false">IFERROR(VLOOKUP(A$1&amp;":"&amp;A2,'Finish order'!$C:$K,6,FALSE()),"")</f>
        <v>Harry Butterworth</v>
      </c>
      <c r="C2" s="22" t="str">
        <f aca="false">IFERROR(VLOOKUP(A$1&amp;":"&amp;A2,'Finish order'!$C:$K,9,FALSE()),"")</f>
        <v>MU23</v>
      </c>
      <c r="D2" s="22" t="str">
        <f aca="false">IFERROR(VLOOKUP(A$1&amp;":"&amp;A2,'Finish order'!$C:$K,7,FALSE()),"")</f>
        <v>Scarborough AC</v>
      </c>
      <c r="E2" s="30" t="n">
        <f aca="false">IFERROR(VLOOKUP(A$1&amp;":"&amp;A2,'Finish order'!$C:$K,5,FALSE()),"")</f>
        <v>0.0451967592592593</v>
      </c>
      <c r="F2" s="22" t="n">
        <f aca="false">IFERROR(VLOOKUP(A$1&amp;":"&amp;A2,'Finish order'!$C:$K,4,FALSE()),"")</f>
        <v>397</v>
      </c>
      <c r="H2" s="22" t="n">
        <v>1</v>
      </c>
      <c r="I2" s="22" t="str">
        <f aca="false">IFERROR(VLOOKUP(H$1&amp;":"&amp;H2,'Finish order'!$C:$K,6,FALSE()),"")</f>
        <v>Catherine Williamson</v>
      </c>
      <c r="J2" s="22" t="str">
        <f aca="false">IFERROR(VLOOKUP(H$1&amp;":"&amp;H2,'Finish order'!$C:$K,9,FALSE()),"")</f>
        <v>W40</v>
      </c>
      <c r="K2" s="22" t="str">
        <f aca="false">IFERROR(VLOOKUP(H$1&amp;":"&amp;H2,'Finish order'!$C:$K,7,FALSE()),"")</f>
        <v>Loftus &amp; Whitby AC</v>
      </c>
      <c r="L2" s="30" t="n">
        <f aca="false">IFERROR(VLOOKUP(H$1&amp;":"&amp;H2,'Finish order'!$C:$K,5,FALSE()),"")</f>
        <v>0.0532638888888889</v>
      </c>
      <c r="M2" s="22" t="n">
        <f aca="false">IFERROR(VLOOKUP(H$1&amp;":"&amp;H2,'Finish order'!$C:$K,4,FALSE()),"")</f>
        <v>100</v>
      </c>
      <c r="O2" s="22" t="n">
        <v>1</v>
      </c>
      <c r="P2" s="22" t="str">
        <f aca="false">IFERROR(VLOOKUP(O$1&amp;":"&amp;O2,'Finish order'!$E:$K,4,FALSE()),"")</f>
        <v/>
      </c>
      <c r="Q2" s="22" t="str">
        <f aca="false">IFERROR(VLOOKUP(O$1&amp;":"&amp;O2,'Finish order'!$E:$K,5,FALSE()),"")</f>
        <v/>
      </c>
      <c r="R2" s="30" t="str">
        <f aca="false">IFERROR(VLOOKUP(O$1&amp;":"&amp;O2,'Finish order'!$E:$K,3,FALSE()),"")</f>
        <v/>
      </c>
      <c r="S2" s="22" t="str">
        <f aca="false">IFERROR(VLOOKUP(O$1&amp;":"&amp;O2,'Finish order'!$E:$K,2,FALSE()),"")</f>
        <v/>
      </c>
      <c r="T2" s="22" t="str">
        <f aca="false">IF(Table726[[#This Row],[Name]]="","",IF((COUNTIF($B$2:$B$4,P2)&gt;0),"Top3",""))</f>
        <v/>
      </c>
      <c r="V2" s="22" t="n">
        <v>1</v>
      </c>
      <c r="W2" s="22" t="str">
        <f aca="false">IFERROR(VLOOKUP(V$1&amp;":"&amp;V2,'Finish order'!$E:$K,4,FALSE()),"")</f>
        <v/>
      </c>
      <c r="X2" s="22" t="str">
        <f aca="false">IFERROR(VLOOKUP(V$1&amp;":"&amp;V2,'Finish order'!$E:$K,5,FALSE()),"")</f>
        <v/>
      </c>
      <c r="Y2" s="30" t="str">
        <f aca="false">IFERROR(VLOOKUP(V$1&amp;":"&amp;V2,'Finish order'!$E:$K,3,FALSE()),"")</f>
        <v/>
      </c>
      <c r="Z2" s="22" t="str">
        <f aca="false">IFERROR(VLOOKUP(V$1&amp;":"&amp;V2,'Finish order'!$E:$K,2,FALSE()),"")</f>
        <v/>
      </c>
      <c r="AA2" s="22" t="str">
        <f aca="false">IF(Table827[[#This Row],[Name]]="","",IF((COUNTIF($I$2:$I$4,W2)&gt;0),"Top3",""))</f>
        <v/>
      </c>
      <c r="AC2" s="22" t="n">
        <v>1</v>
      </c>
      <c r="AD2" s="22" t="str">
        <f aca="false">IFERROR(VLOOKUP(AC$1&amp;":"&amp;AC2,'Finish order'!$E:$K,4,FALSE()),"")</f>
        <v>Ian Rowan</v>
      </c>
      <c r="AE2" s="22" t="str">
        <f aca="false">IFERROR(VLOOKUP(AC$1&amp;":"&amp;AC2,'Finish order'!$E:$K,5,FALSE()),"")</f>
        <v>Esk Valley Fell Club</v>
      </c>
      <c r="AF2" s="30" t="n">
        <f aca="false">IFERROR(VLOOKUP(AC$1&amp;":"&amp;AC2,'Finish order'!$E:$K,3,FALSE()),"")</f>
        <v>0.0510416666666667</v>
      </c>
      <c r="AG2" s="22" t="n">
        <f aca="false">IFERROR(VLOOKUP(AC$1&amp;":"&amp;AC2,'Finish order'!$E:$K,2,FALSE()),"")</f>
        <v>618</v>
      </c>
      <c r="AH2" s="22" t="str">
        <f aca="false">IF(Table928[[#This Row],[Name]]="","",IF((COUNTIF($B$2:$B$4,AD2)&gt;0),"Top3",""))</f>
        <v/>
      </c>
      <c r="AJ2" s="22" t="n">
        <v>1</v>
      </c>
      <c r="AK2" s="22" t="str">
        <f aca="false">IFERROR(VLOOKUP(AJ$1&amp;":"&amp;AJ2,'Finish order'!$E:$K,4,FALSE()),"")</f>
        <v>Janet Patterson</v>
      </c>
      <c r="AL2" s="22" t="str">
        <f aca="false">IFERROR(VLOOKUP(AJ$1&amp;":"&amp;AJ2,'Finish order'!$E:$K,5,FALSE()),"")</f>
        <v>Run Scarborough</v>
      </c>
      <c r="AM2" s="30" t="n">
        <f aca="false">IFERROR(VLOOKUP(AJ$1&amp;":"&amp;AJ2,'Finish order'!$E:$K,3,FALSE()),"")</f>
        <v>0.0651388888888889</v>
      </c>
      <c r="AN2" s="22" t="n">
        <f aca="false">IFERROR(VLOOKUP(AJ$1&amp;":"&amp;AJ2,'Finish order'!$E:$K,2,FALSE()),"")</f>
        <v>181</v>
      </c>
      <c r="AO2" s="22" t="str">
        <f aca="false">IF(Table1029[[#This Row],[Name]]="","",IF((COUNTIF($I$2:$I$4,AK2)&gt;0),"Top3",""))</f>
        <v/>
      </c>
      <c r="AQ2" s="22" t="n">
        <v>1</v>
      </c>
      <c r="AR2" s="22" t="str">
        <f aca="false">IFERROR(VLOOKUP(AQ$1&amp;":"&amp;AQ2,'Finish order'!$E:$K,4,FALSE()),"")</f>
        <v>Stephen Pugh</v>
      </c>
      <c r="AS2" s="22" t="str">
        <f aca="false">IFERROR(VLOOKUP(AQ$1&amp;":"&amp;AQ2,'Finish order'!$E:$K,5,FALSE()),"")</f>
        <v>Esk Valley Fell Club</v>
      </c>
      <c r="AT2" s="30" t="n">
        <f aca="false">IFERROR(VLOOKUP(AQ$1&amp;":"&amp;AQ2,'Finish order'!$E:$K,3,FALSE()),"")</f>
        <v>0.052349537037037</v>
      </c>
      <c r="AU2" s="22" t="n">
        <f aca="false">IFERROR(VLOOKUP(AQ$1&amp;":"&amp;AQ2,'Finish order'!$E:$K,2,FALSE()),"")</f>
        <v>804</v>
      </c>
      <c r="AV2" s="22" t="str">
        <f aca="false">IF(Table1130[[#This Row],[Name]]="","",IF((COUNTIF($B$2:$B$4,AR2)&gt;0),"Top3",""))</f>
        <v/>
      </c>
      <c r="AX2" s="22" t="n">
        <v>1</v>
      </c>
      <c r="AY2" s="22" t="str">
        <f aca="false">IFERROR(VLOOKUP(AX$1&amp;":"&amp;AX2,'Finish order'!$E:$K,4,FALSE()),"")</f>
        <v>Hester Butterworth</v>
      </c>
      <c r="AZ2" s="22" t="str">
        <f aca="false">IFERROR(VLOOKUP(AX$1&amp;":"&amp;AX2,'Finish order'!$E:$K,5,FALSE()),"")</f>
        <v>Scarborough AC</v>
      </c>
      <c r="BA2" s="30" t="n">
        <f aca="false">IFERROR(VLOOKUP(AX$1&amp;":"&amp;AX2,'Finish order'!$E:$K,3,FALSE()),"")</f>
        <v>0.0618518518518519</v>
      </c>
      <c r="BB2" s="22" t="n">
        <f aca="false">IFERROR(VLOOKUP(AX$1&amp;":"&amp;AX2,'Finish order'!$E:$K,2,FALSE()),"")</f>
        <v>258</v>
      </c>
      <c r="BC2" s="22" t="str">
        <f aca="false">IF(Table1231[[#This Row],[Name]]="","",IF((COUNTIF($I$2:$I$4,AY2)&gt;0),"Top3",""))</f>
        <v/>
      </c>
      <c r="BE2" s="22" t="n">
        <v>1</v>
      </c>
      <c r="BF2" s="30" t="str">
        <f aca="false">IFERROR(VLOOKUP(BE$1&amp;":"&amp;BE2,'Finish order'!$E:$K,4,FALSE()),"")</f>
        <v>Neil Rip Ridsdale</v>
      </c>
      <c r="BG2" s="22" t="str">
        <f aca="false">IFERROR(VLOOKUP(BE$1&amp;":"&amp;BE2,'Finish order'!$E:$K,5,FALSE()),"")</f>
        <v>Esk Valley Fell Club</v>
      </c>
      <c r="BH2" s="30" t="n">
        <f aca="false">IFERROR(VLOOKUP(BE$1&amp;":"&amp;BE2,'Finish order'!$E:$K,3,FALSE()),"")</f>
        <v>0.0592824074074074</v>
      </c>
      <c r="BI2" s="22" t="n">
        <f aca="false">IFERROR(VLOOKUP(BE$1&amp;":"&amp;BE2,'Finish order'!$E:$K,2,FALSE()),"")</f>
        <v>950</v>
      </c>
      <c r="BJ2" s="22" t="str">
        <f aca="false">IF(Table1332[[#This Row],[Name]]="","",IF((COUNTIF($B$2:$B$4,BF2)&gt;0),"Top3",""))</f>
        <v/>
      </c>
      <c r="BL2" s="22" t="n">
        <v>1</v>
      </c>
      <c r="BM2" s="30" t="str">
        <f aca="false">IFERROR(VLOOKUP(BL$1&amp;":"&amp;BL2,'Finish order'!$E:$K,4,FALSE()),"")</f>
        <v/>
      </c>
      <c r="BN2" s="22" t="str">
        <f aca="false">IFERROR(VLOOKUP(BL$1&amp;":"&amp;BL2,'Finish order'!$E:$K,5,FALSE()),"")</f>
        <v/>
      </c>
      <c r="BO2" s="30" t="str">
        <f aca="false">IFERROR(VLOOKUP(BL$1&amp;":"&amp;BL2,'Finish order'!$E:$K,3,FALSE()),"")</f>
        <v/>
      </c>
      <c r="BP2" s="22" t="str">
        <f aca="false">IFERROR(VLOOKUP(BL$1&amp;":"&amp;BL2,'Finish order'!$E:$K,2,FALSE()),"")</f>
        <v/>
      </c>
      <c r="BQ2" s="22" t="str">
        <f aca="false">IF(Table1433[[#This Row],[Name]]="","",IF((COUNTIF($I$2:$I$4,BM2)&gt;0),"Top3",""))</f>
        <v/>
      </c>
      <c r="BS2" s="31" t="n">
        <v>1</v>
      </c>
      <c r="BT2" s="22" t="str">
        <f aca="false">IFERROR(VLOOKUP(BS$1&amp;":"&amp;BS2,'Finish order'!$E:$K,4,FALSE()),"")</f>
        <v/>
      </c>
      <c r="BU2" s="22" t="str">
        <f aca="false">IFERROR(VLOOKUP(BS$1&amp;":"&amp;BS2,'Finish order'!$E:$K,5,FALSE()),"")</f>
        <v/>
      </c>
      <c r="BV2" s="30" t="str">
        <f aca="false">IFERROR(VLOOKUP(BS$1&amp;":"&amp;BS2,'Finish order'!$E:$K,3,FALSE()),"")</f>
        <v/>
      </c>
      <c r="BW2" s="22" t="str">
        <f aca="false">IFERROR(VLOOKUP(BS$1&amp;":"&amp;BS2,'Finish order'!$E:$K,2,FALSE()),"")</f>
        <v/>
      </c>
      <c r="BX2" s="22" t="str">
        <f aca="false">IF(Table1534[[#This Row],[Name]]="","",IF((COUNTIF($B$2:$B$4,BT2)&gt;0),"Top3",""))</f>
        <v/>
      </c>
      <c r="BZ2" s="31" t="n">
        <v>1</v>
      </c>
      <c r="CA2" s="22" t="str">
        <f aca="false">IFERROR(VLOOKUP(BZ$1&amp;":"&amp;BZ2,'Finish order'!$E:$K,4,FALSE()),"")</f>
        <v/>
      </c>
      <c r="CB2" s="22" t="str">
        <f aca="false">IFERROR(VLOOKUP(BZ$1&amp;":"&amp;BZ2,'Finish order'!$E:$K,5,FALSE()),"")</f>
        <v/>
      </c>
      <c r="CC2" s="30" t="str">
        <f aca="false">IFERROR(VLOOKUP(BZ$1&amp;":"&amp;BZ2,'Finish order'!$E:$K,3,FALSE()),"")</f>
        <v/>
      </c>
      <c r="CD2" s="22" t="str">
        <f aca="false">IFERROR(VLOOKUP(BZ$1&amp;":"&amp;BZ2,'Finish order'!$E:$K,2,FALSE()),"")</f>
        <v/>
      </c>
      <c r="CE2" s="22" t="str">
        <f aca="false">IF(Table1635[[#This Row],[Name]]="","",IF((COUNTIF($I$2:$I$4,CA2)&gt;0),"Top3",""))</f>
        <v/>
      </c>
      <c r="CF2" s="30"/>
      <c r="CG2" s="22" t="n">
        <v>1</v>
      </c>
      <c r="CH2" s="22" t="str">
        <f aca="false">IFERROR(VLOOKUP(CG$1&amp;":"&amp;CG2,'Finish order'!$E:$K,4,FALSE()),"")</f>
        <v/>
      </c>
      <c r="CI2" s="22" t="str">
        <f aca="false">IFERROR(VLOOKUP(CG$1&amp;":"&amp;CG2,'Finish order'!$E:$K,5,FALSE()),"")</f>
        <v/>
      </c>
      <c r="CJ2" s="30" t="str">
        <f aca="false">IFERROR(VLOOKUP(CG$1&amp;":"&amp;CG2,'Finish order'!$E:$K,3,FALSE()),"")</f>
        <v/>
      </c>
      <c r="CK2" s="22" t="str">
        <f aca="false">IFERROR(VLOOKUP(CG$1&amp;":"&amp;CG2,'Finish order'!$E:$K,2,FALSE()),"")</f>
        <v/>
      </c>
      <c r="CL2" s="22" t="str">
        <f aca="false">IF(Table1736[[#This Row],[Name]]="","",IF((COUNTIF($B$2:$B$4,CH2)&gt;0),"Top3",""))</f>
        <v/>
      </c>
      <c r="CM2" s="30"/>
      <c r="CN2" s="22" t="n">
        <v>1</v>
      </c>
      <c r="CO2" s="22" t="str">
        <f aca="false">IFERROR(VLOOKUP(CN$1&amp;":"&amp;CN2,'Finish order'!$E:$K,4,FALSE()),"")</f>
        <v/>
      </c>
      <c r="CP2" s="22" t="str">
        <f aca="false">IFERROR(VLOOKUP(CN$1&amp;":"&amp;CN2,'Finish order'!$E:$K,5,FALSE()),"")</f>
        <v/>
      </c>
      <c r="CQ2" s="30" t="str">
        <f aca="false">IFERROR(VLOOKUP(CN$1&amp;":"&amp;CN2,'Finish order'!$E:$K,3,FALSE()),"")</f>
        <v/>
      </c>
      <c r="CR2" s="22" t="str">
        <f aca="false">IFERROR(VLOOKUP(CN$1&amp;":"&amp;CN2,'Finish order'!$E:$K,2,FALSE()),"")</f>
        <v/>
      </c>
      <c r="CS2" s="22" t="str">
        <f aca="false">IF(Table1837[[#This Row],[Name]]="","",IF((COUNTIF($I$2:$I$4,CO2)&gt;0),"Top3",""))</f>
        <v/>
      </c>
    </row>
    <row r="3" customFormat="false" ht="15" hidden="false" customHeight="false" outlineLevel="0" collapsed="false">
      <c r="A3" s="22" t="n">
        <v>2</v>
      </c>
      <c r="B3" s="22" t="str">
        <f aca="false">IFERROR(VLOOKUP($A$1&amp;":"&amp;A3,'Finish order'!C:K,6,FALSE()),"")</f>
        <v>Dan Bateson</v>
      </c>
      <c r="C3" s="22" t="str">
        <f aca="false">IFERROR(VLOOKUP(A$1&amp;":"&amp;A3,'Finish order'!$C:$K,9,FALSE()),"")</f>
        <v>M40</v>
      </c>
      <c r="D3" s="22" t="str">
        <f aca="false">IFERROR(VLOOKUP(A$1&amp;":"&amp;A3,'Finish order'!$C:$K,7,FALSE()),"")</f>
        <v>Scarborough AC</v>
      </c>
      <c r="E3" s="30" t="n">
        <f aca="false">IFERROR(VLOOKUP($A$1&amp;":"&amp;A3,'Finish order'!C:K,5,FALSE()),"")</f>
        <v>0.0452430555555556</v>
      </c>
      <c r="F3" s="22" t="n">
        <f aca="false">IFERROR(VLOOKUP($A$1&amp;":"&amp;A3,'Finish order'!C:K,4,FALSE()),"")</f>
        <v>520</v>
      </c>
      <c r="H3" s="22" t="n">
        <v>2</v>
      </c>
      <c r="I3" s="22" t="str">
        <f aca="false">IFERROR(VLOOKUP(H$1&amp;":"&amp;H3,'Finish order'!$C:$K,6,FALSE()),"")</f>
        <v>Rhona Marshall</v>
      </c>
      <c r="J3" s="22" t="str">
        <f aca="false">IFERROR(VLOOKUP(H$1&amp;":"&amp;H3,'Finish order'!$C:$K,9,FALSE()),"")</f>
        <v>W40</v>
      </c>
      <c r="K3" s="22" t="str">
        <f aca="false">IFERROR(VLOOKUP(H$1&amp;":"&amp;H3,'Finish order'!$C:$K,7,FALSE()),"")</f>
        <v>Scarborough AC</v>
      </c>
      <c r="L3" s="30" t="n">
        <f aca="false">IFERROR(VLOOKUP(H$1&amp;":"&amp;H3,'Finish order'!$C:$K,5,FALSE()),"")</f>
        <v>0.0545138888888889</v>
      </c>
      <c r="M3" s="22" t="n">
        <f aca="false">IFERROR(VLOOKUP(H$1&amp;":"&amp;H3,'Finish order'!$C:$K,4,FALSE()),"")</f>
        <v>109</v>
      </c>
      <c r="O3" s="22" t="n">
        <v>2</v>
      </c>
      <c r="P3" s="22" t="str">
        <f aca="false">IFERROR(VLOOKUP(O$1&amp;":"&amp;O3,'Finish order'!$E:$K,4,FALSE()),"")</f>
        <v/>
      </c>
      <c r="Q3" s="22" t="str">
        <f aca="false">IFERROR(VLOOKUP(O$1&amp;":"&amp;O3,'Finish order'!$E:$K,5,FALSE()),"")</f>
        <v/>
      </c>
      <c r="R3" s="30" t="str">
        <f aca="false">IFERROR(VLOOKUP(O$1&amp;":"&amp;O3,'Finish order'!$E:$K,3,FALSE()),"")</f>
        <v/>
      </c>
      <c r="S3" s="22" t="str">
        <f aca="false">IFERROR(VLOOKUP(O$1&amp;":"&amp;O3,'Finish order'!$E:$K,2,FALSE()),"")</f>
        <v/>
      </c>
      <c r="T3" s="22" t="str">
        <f aca="false">IF(Table726[[#This Row],[Name]]="","",IF((COUNTIF($B$2:$B$4,P3)&gt;0),"Top3",""))</f>
        <v/>
      </c>
      <c r="V3" s="22" t="n">
        <v>2</v>
      </c>
      <c r="W3" s="22" t="str">
        <f aca="false">IFERROR(VLOOKUP(V$1&amp;":"&amp;V3,'Finish order'!$E:$K,4,FALSE()),"")</f>
        <v/>
      </c>
      <c r="X3" s="22" t="str">
        <f aca="false">IFERROR(VLOOKUP(V$1&amp;":"&amp;V3,'Finish order'!$E:$K,5,FALSE()),"")</f>
        <v/>
      </c>
      <c r="Y3" s="30" t="str">
        <f aca="false">IFERROR(VLOOKUP(V$1&amp;":"&amp;V3,'Finish order'!$E:$K,3,FALSE()),"")</f>
        <v/>
      </c>
      <c r="Z3" s="22" t="str">
        <f aca="false">IFERROR(VLOOKUP(V$1&amp;":"&amp;V3,'Finish order'!$E:$K,2,FALSE()),"")</f>
        <v/>
      </c>
      <c r="AA3" s="22" t="str">
        <f aca="false">IF(Table827[[#This Row],[Name]]="","",IF((COUNTIF($I$2:$I$4,W3)&gt;0),"Top3",""))</f>
        <v/>
      </c>
      <c r="AC3" s="22" t="n">
        <v>2</v>
      </c>
      <c r="AD3" s="22" t="str">
        <f aca="false">IFERROR(VLOOKUP(AC$1&amp;":"&amp;AC3,'Finish order'!$E:$K,4,FALSE()),"")</f>
        <v>Damian Kilpin</v>
      </c>
      <c r="AE3" s="22" t="str">
        <f aca="false">IFERROR(VLOOKUP(AC$1&amp;":"&amp;AC3,'Finish order'!$E:$K,5,FALSE()),"")</f>
        <v>Penistone Footpath Runners &amp; AC</v>
      </c>
      <c r="AF3" s="30" t="n">
        <f aca="false">IFERROR(VLOOKUP(AC$1&amp;":"&amp;AC3,'Finish order'!$E:$K,3,FALSE()),"")</f>
        <v>0.0531944444444445</v>
      </c>
      <c r="AG3" s="22" t="n">
        <f aca="false">IFERROR(VLOOKUP(AC$1&amp;":"&amp;AC3,'Finish order'!$E:$K,2,FALSE()),"")</f>
        <v>609</v>
      </c>
      <c r="AH3" s="22" t="str">
        <f aca="false">IF(Table928[[#This Row],[Name]]="","",IF((COUNTIF($B$2:$B$4,AD3)&gt;0),"Top3",""))</f>
        <v/>
      </c>
      <c r="AJ3" s="22" t="n">
        <v>2</v>
      </c>
      <c r="AK3" s="22" t="str">
        <f aca="false">IFERROR(VLOOKUP(AJ$1&amp;":"&amp;AJ3,'Finish order'!$E:$K,4,FALSE()),"")</f>
        <v>Jess Evans</v>
      </c>
      <c r="AL3" s="22" t="str">
        <f aca="false">IFERROR(VLOOKUP(AJ$1&amp;":"&amp;AJ3,'Finish order'!$E:$K,5,FALSE()),"")</f>
        <v>St Theresa's AC</v>
      </c>
      <c r="AM3" s="30" t="n">
        <f aca="false">IFERROR(VLOOKUP(AJ$1&amp;":"&amp;AJ3,'Finish order'!$E:$K,3,FALSE()),"")</f>
        <v>0.0662152777777778</v>
      </c>
      <c r="AN3" s="22" t="n">
        <f aca="false">IFERROR(VLOOKUP(AJ$1&amp;":"&amp;AJ3,'Finish order'!$E:$K,2,FALSE()),"")</f>
        <v>157</v>
      </c>
      <c r="AO3" s="22" t="str">
        <f aca="false">IF(Table1029[[#This Row],[Name]]="","",IF((COUNTIF($I$2:$I$4,AK3)&gt;0),"Top3",""))</f>
        <v/>
      </c>
      <c r="AQ3" s="22" t="n">
        <v>2</v>
      </c>
      <c r="AR3" s="22" t="str">
        <f aca="false">IFERROR(VLOOKUP(AQ$1&amp;":"&amp;AQ3,'Finish order'!$E:$K,4,FALSE()),"")</f>
        <v>Simon Jones</v>
      </c>
      <c r="AS3" s="22" t="str">
        <f aca="false">IFERROR(VLOOKUP(AQ$1&amp;":"&amp;AQ3,'Finish order'!$E:$K,5,FALSE()),"")</f>
        <v>Pickering RC</v>
      </c>
      <c r="AT3" s="30" t="n">
        <f aca="false">IFERROR(VLOOKUP(AQ$1&amp;":"&amp;AQ3,'Finish order'!$E:$K,3,FALSE()),"")</f>
        <v>0.0564351851851852</v>
      </c>
      <c r="AU3" s="22" t="n">
        <f aca="false">IFERROR(VLOOKUP(AQ$1&amp;":"&amp;AQ3,'Finish order'!$E:$K,2,FALSE()),"")</f>
        <v>824</v>
      </c>
      <c r="AV3" s="22" t="str">
        <f aca="false">IF(Table1130[[#This Row],[Name]]="","",IF((COUNTIF($B$2:$B$4,AR3)&gt;0),"Top3",""))</f>
        <v/>
      </c>
      <c r="AX3" s="22" t="n">
        <v>2</v>
      </c>
      <c r="AY3" s="22" t="str">
        <f aca="false">IFERROR(VLOOKUP(AX$1&amp;":"&amp;AX3,'Finish order'!$E:$K,4,FALSE()),"")</f>
        <v>Lucy Saggers</v>
      </c>
      <c r="AZ3" s="22" t="str">
        <f aca="false">IFERROR(VLOOKUP(AX$1&amp;":"&amp;AX3,'Finish order'!$E:$K,5,FALSE()),"")</f>
        <v>Pickering RC</v>
      </c>
      <c r="BA3" s="30" t="n">
        <f aca="false">IFERROR(VLOOKUP(AX$1&amp;":"&amp;AX3,'Finish order'!$E:$K,3,FALSE()),"")</f>
        <v>0.0692824074074074</v>
      </c>
      <c r="BB3" s="22" t="n">
        <f aca="false">IFERROR(VLOOKUP(AX$1&amp;":"&amp;AX3,'Finish order'!$E:$K,2,FALSE()),"")</f>
        <v>250</v>
      </c>
      <c r="BC3" s="22" t="str">
        <f aca="false">IF(Table1231[[#This Row],[Name]]="","",IF((COUNTIF($I$2:$I$4,AY3)&gt;0),"Top3",""))</f>
        <v/>
      </c>
      <c r="BE3" s="22" t="n">
        <v>2</v>
      </c>
      <c r="BF3" s="30" t="str">
        <f aca="false">IFERROR(VLOOKUP(BE$1&amp;":"&amp;BE3,'Finish order'!$E:$K,4,FALSE()),"")</f>
        <v>Barry Atkinson</v>
      </c>
      <c r="BG3" s="22" t="str">
        <f aca="false">IFERROR(VLOOKUP(BE$1&amp;":"&amp;BE3,'Finish order'!$E:$K,5,FALSE()),"")</f>
        <v>York Knavesmire Harriers</v>
      </c>
      <c r="BH3" s="30" t="n">
        <f aca="false">IFERROR(VLOOKUP(BE$1&amp;":"&amp;BE3,'Finish order'!$E:$K,3,FALSE()),"")</f>
        <v>0.0636226851851852</v>
      </c>
      <c r="BI3" s="22" t="n">
        <f aca="false">IFERROR(VLOOKUP(BE$1&amp;":"&amp;BE3,'Finish order'!$E:$K,2,FALSE()),"")</f>
        <v>973</v>
      </c>
      <c r="BJ3" s="22" t="str">
        <f aca="false">IF(Table1332[[#This Row],[Name]]="","",IF((COUNTIF($B$2:$B$4,BF3)&gt;0),"Top3",""))</f>
        <v/>
      </c>
      <c r="BL3" s="22" t="n">
        <v>2</v>
      </c>
      <c r="BM3" s="30" t="str">
        <f aca="false">IFERROR(VLOOKUP(BL$1&amp;":"&amp;BL3,'Finish order'!$E:$K,4,FALSE()),"")</f>
        <v/>
      </c>
      <c r="BN3" s="22" t="str">
        <f aca="false">IFERROR(VLOOKUP(BL$1&amp;":"&amp;BL3,'Finish order'!$E:$K,5,FALSE()),"")</f>
        <v/>
      </c>
      <c r="BO3" s="30" t="str">
        <f aca="false">IFERROR(VLOOKUP(BL$1&amp;":"&amp;BL3,'Finish order'!$E:$K,3,FALSE()),"")</f>
        <v/>
      </c>
      <c r="BP3" s="22" t="str">
        <f aca="false">IFERROR(VLOOKUP(BL$1&amp;":"&amp;BL3,'Finish order'!$E:$K,2,FALSE()),"")</f>
        <v/>
      </c>
      <c r="BQ3" s="22" t="str">
        <f aca="false">IF(Table1433[[#This Row],[Name]]="","",IF((COUNTIF($I$2:$I$4,BM3)&gt;0),"Top3",""))</f>
        <v/>
      </c>
      <c r="BS3" s="31" t="n">
        <v>2</v>
      </c>
      <c r="BT3" s="22" t="str">
        <f aca="false">IFERROR(VLOOKUP(BS$1&amp;":"&amp;BS3,'Finish order'!$E:$K,4,FALSE()),"")</f>
        <v/>
      </c>
      <c r="BU3" s="22" t="str">
        <f aca="false">IFERROR(VLOOKUP(BS$1&amp;":"&amp;BS3,'Finish order'!$E:$K,5,FALSE()),"")</f>
        <v/>
      </c>
      <c r="BV3" s="30" t="str">
        <f aca="false">IFERROR(VLOOKUP(BS$1&amp;":"&amp;BS3,'Finish order'!$E:$K,3,FALSE()),"")</f>
        <v/>
      </c>
      <c r="BW3" s="22" t="str">
        <f aca="false">IFERROR(VLOOKUP(BS$1&amp;":"&amp;BS3,'Finish order'!$E:$K,2,FALSE()),"")</f>
        <v/>
      </c>
      <c r="BX3" s="22" t="str">
        <f aca="false">IF(Table1534[[#This Row],[Name]]="","",IF((COUNTIF($B$2:$B$4,BT3)&gt;0),"Top3",""))</f>
        <v/>
      </c>
      <c r="BZ3" s="31" t="n">
        <v>2</v>
      </c>
      <c r="CA3" s="22" t="str">
        <f aca="false">IFERROR(VLOOKUP(BZ$1&amp;":"&amp;BZ3,'Finish order'!$E:$K,4,FALSE()),"")</f>
        <v/>
      </c>
      <c r="CB3" s="22" t="str">
        <f aca="false">IFERROR(VLOOKUP(BZ$1&amp;":"&amp;BZ3,'Finish order'!$E:$K,5,FALSE()),"")</f>
        <v/>
      </c>
      <c r="CC3" s="30" t="str">
        <f aca="false">IFERROR(VLOOKUP(BZ$1&amp;":"&amp;BZ3,'Finish order'!$E:$K,3,FALSE()),"")</f>
        <v/>
      </c>
      <c r="CD3" s="22" t="str">
        <f aca="false">IFERROR(VLOOKUP(BZ$1&amp;":"&amp;BZ3,'Finish order'!$E:$K,2,FALSE()),"")</f>
        <v/>
      </c>
      <c r="CE3" s="22" t="str">
        <f aca="false">IF(Table1635[[#This Row],[Name]]="","",IF((COUNTIF($I$2:$I$4,CA3)&gt;0),"Top3",""))</f>
        <v/>
      </c>
      <c r="CF3" s="30"/>
      <c r="CG3" s="22" t="n">
        <v>2</v>
      </c>
      <c r="CH3" s="22" t="str">
        <f aca="false">IFERROR(VLOOKUP(CG$1&amp;":"&amp;CG3,'Finish order'!$E:$K,4,FALSE()),"")</f>
        <v/>
      </c>
      <c r="CI3" s="22" t="str">
        <f aca="false">IFERROR(VLOOKUP(CG$1&amp;":"&amp;CG3,'Finish order'!$E:$K,5,FALSE()),"")</f>
        <v/>
      </c>
      <c r="CJ3" s="30" t="str">
        <f aca="false">IFERROR(VLOOKUP(CG$1&amp;":"&amp;CG3,'Finish order'!$E:$K,3,FALSE()),"")</f>
        <v/>
      </c>
      <c r="CK3" s="22" t="str">
        <f aca="false">IFERROR(VLOOKUP(CG$1&amp;":"&amp;CG3,'Finish order'!$E:$K,2,FALSE()),"")</f>
        <v/>
      </c>
      <c r="CL3" s="22" t="str">
        <f aca="false">IF(Table1736[[#This Row],[Name]]="","",IF((COUNTIF($B$2:$B$4,CH3)&gt;0),"Top3",""))</f>
        <v/>
      </c>
      <c r="CM3" s="30"/>
      <c r="CN3" s="22" t="n">
        <v>2</v>
      </c>
      <c r="CO3" s="22" t="str">
        <f aca="false">IFERROR(VLOOKUP(CN$1&amp;":"&amp;CN3,'Finish order'!$E:$K,4,FALSE()),"")</f>
        <v/>
      </c>
      <c r="CP3" s="22" t="str">
        <f aca="false">IFERROR(VLOOKUP(CN$1&amp;":"&amp;CN3,'Finish order'!$E:$K,5,FALSE()),"")</f>
        <v/>
      </c>
      <c r="CQ3" s="30" t="str">
        <f aca="false">IFERROR(VLOOKUP(CN$1&amp;":"&amp;CN3,'Finish order'!$E:$K,3,FALSE()),"")</f>
        <v/>
      </c>
      <c r="CR3" s="22" t="str">
        <f aca="false">IFERROR(VLOOKUP(CN$1&amp;":"&amp;CN3,'Finish order'!$E:$K,2,FALSE()),"")</f>
        <v/>
      </c>
      <c r="CS3" s="22" t="str">
        <f aca="false">IF(Table1837[[#This Row],[Name]]="","",IF((COUNTIF($I$2:$I$4,CO3)&gt;0),"Top3",""))</f>
        <v/>
      </c>
    </row>
    <row r="4" customFormat="false" ht="15" hidden="false" customHeight="false" outlineLevel="0" collapsed="false">
      <c r="A4" s="22" t="n">
        <v>3</v>
      </c>
      <c r="B4" s="22" t="str">
        <f aca="false">IFERROR(VLOOKUP($A$1&amp;":"&amp;A4,'Finish order'!C:K,6,FALSE()),"")</f>
        <v>Robert Preston</v>
      </c>
      <c r="C4" s="22" t="str">
        <f aca="false">IFERROR(VLOOKUP(A$1&amp;":"&amp;A4,'Finish order'!$C:$K,9,FALSE()),"")</f>
        <v>MSEN</v>
      </c>
      <c r="D4" s="22" t="str">
        <f aca="false">IFERROR(VLOOKUP(A$1&amp;":"&amp;A4,'Finish order'!$C:$K,7,FALSE()),"")</f>
        <v>Pickering RC</v>
      </c>
      <c r="E4" s="30" t="n">
        <f aca="false">IFERROR(VLOOKUP($A$1&amp;":"&amp;A4,'Finish order'!C:K,5,FALSE()),"")</f>
        <v>0.0480555555555556</v>
      </c>
      <c r="F4" s="22" t="n">
        <f aca="false">IFERROR(VLOOKUP($A$1&amp;":"&amp;A4,'Finish order'!C:K,4,FALSE()),"")</f>
        <v>313</v>
      </c>
      <c r="H4" s="22" t="n">
        <v>3</v>
      </c>
      <c r="I4" s="22" t="str">
        <f aca="false">IFERROR(VLOOKUP(H$1&amp;":"&amp;H4,'Finish order'!$C:$K,6,FALSE()),"")</f>
        <v>Kelly Richmond</v>
      </c>
      <c r="J4" s="22" t="str">
        <f aca="false">IFERROR(VLOOKUP(H$1&amp;":"&amp;H4,'Finish order'!$C:$K,9,FALSE()),"")</f>
        <v>WSEN</v>
      </c>
      <c r="K4" s="22" t="str">
        <f aca="false">IFERROR(VLOOKUP(H$1&amp;":"&amp;H4,'Finish order'!$C:$K,7,FALSE()),"")</f>
        <v>Pickering RC</v>
      </c>
      <c r="L4" s="30" t="n">
        <f aca="false">IFERROR(VLOOKUP(H$1&amp;":"&amp;H4,'Finish order'!$C:$K,5,FALSE()),"")</f>
        <v>0.0610763888888889</v>
      </c>
      <c r="M4" s="22" t="n">
        <f aca="false">IFERROR(VLOOKUP(H$1&amp;":"&amp;H4,'Finish order'!$C:$K,4,FALSE()),"")</f>
        <v>37</v>
      </c>
      <c r="O4" s="22" t="n">
        <v>3</v>
      </c>
      <c r="P4" s="22" t="str">
        <f aca="false">IFERROR(VLOOKUP(O$1&amp;":"&amp;O4,'Finish order'!$E:$K,4,FALSE()),"")</f>
        <v/>
      </c>
      <c r="Q4" s="22" t="str">
        <f aca="false">IFERROR(VLOOKUP(O$1&amp;":"&amp;O4,'Finish order'!$E:$K,5,FALSE()),"")</f>
        <v/>
      </c>
      <c r="R4" s="30" t="str">
        <f aca="false">IFERROR(VLOOKUP(O$1&amp;":"&amp;O4,'Finish order'!$E:$K,3,FALSE()),"")</f>
        <v/>
      </c>
      <c r="S4" s="22" t="str">
        <f aca="false">IFERROR(VLOOKUP(O$1&amp;":"&amp;O4,'Finish order'!$E:$K,2,FALSE()),"")</f>
        <v/>
      </c>
      <c r="T4" s="22" t="str">
        <f aca="false">IF(Table726[[#This Row],[Name]]="","",IF((COUNTIF($B$2:$B$4,P4)&gt;0),"Top3",""))</f>
        <v/>
      </c>
      <c r="V4" s="22" t="n">
        <v>3</v>
      </c>
      <c r="W4" s="22" t="str">
        <f aca="false">IFERROR(VLOOKUP(V$1&amp;":"&amp;V4,'Finish order'!$E:$K,4,FALSE()),"")</f>
        <v/>
      </c>
      <c r="X4" s="22" t="str">
        <f aca="false">IFERROR(VLOOKUP(V$1&amp;":"&amp;V4,'Finish order'!$E:$K,5,FALSE()),"")</f>
        <v/>
      </c>
      <c r="Y4" s="30" t="str">
        <f aca="false">IFERROR(VLOOKUP(V$1&amp;":"&amp;V4,'Finish order'!$E:$K,3,FALSE()),"")</f>
        <v/>
      </c>
      <c r="Z4" s="22" t="str">
        <f aca="false">IFERROR(VLOOKUP(V$1&amp;":"&amp;V4,'Finish order'!$E:$K,2,FALSE()),"")</f>
        <v/>
      </c>
      <c r="AA4" s="22" t="str">
        <f aca="false">IF(Table827[[#This Row],[Name]]="","",IF((COUNTIF($I$2:$I$4,W4)&gt;0),"Top3",""))</f>
        <v/>
      </c>
      <c r="AC4" s="22" t="n">
        <v>3</v>
      </c>
      <c r="AD4" s="22" t="str">
        <f aca="false">IFERROR(VLOOKUP(AC$1&amp;":"&amp;AC4,'Finish order'!$E:$K,4,FALSE()),"")</f>
        <v>Michael Richmond</v>
      </c>
      <c r="AE4" s="22" t="str">
        <f aca="false">IFERROR(VLOOKUP(AC$1&amp;":"&amp;AC4,'Finish order'!$E:$K,5,FALSE()),"")</f>
        <v>Pickering RC</v>
      </c>
      <c r="AF4" s="30" t="n">
        <f aca="false">IFERROR(VLOOKUP(AC$1&amp;":"&amp;AC4,'Finish order'!$E:$K,3,FALSE()),"")</f>
        <v>0.0546990740740741</v>
      </c>
      <c r="AG4" s="22" t="n">
        <f aca="false">IFERROR(VLOOKUP(AC$1&amp;":"&amp;AC4,'Finish order'!$E:$K,2,FALSE()),"")</f>
        <v>619</v>
      </c>
      <c r="AH4" s="22" t="str">
        <f aca="false">IF(Table928[[#This Row],[Name]]="","",IF((COUNTIF($B$2:$B$4,AD4)&gt;0),"Top3",""))</f>
        <v/>
      </c>
      <c r="AJ4" s="22" t="n">
        <v>3</v>
      </c>
      <c r="AK4" s="22" t="str">
        <f aca="false">IFERROR(VLOOKUP(AJ$1&amp;":"&amp;AJ4,'Finish order'!$E:$K,4,FALSE()),"")</f>
        <v>Sarah Hudson</v>
      </c>
      <c r="AL4" s="22" t="str">
        <f aca="false">IFERROR(VLOOKUP(AJ$1&amp;":"&amp;AJ4,'Finish order'!$E:$K,5,FALSE()),"")</f>
        <v>Loftus &amp; Whitby AC</v>
      </c>
      <c r="AM4" s="30" t="n">
        <f aca="false">IFERROR(VLOOKUP(AJ$1&amp;":"&amp;AJ4,'Finish order'!$E:$K,3,FALSE()),"")</f>
        <v>0.0715740740740741</v>
      </c>
      <c r="AN4" s="22" t="n">
        <f aca="false">IFERROR(VLOOKUP(AJ$1&amp;":"&amp;AJ4,'Finish order'!$E:$K,2,FALSE()),"")</f>
        <v>153</v>
      </c>
      <c r="AO4" s="22" t="str">
        <f aca="false">IF(Table1029[[#This Row],[Name]]="","",IF((COUNTIF($I$2:$I$4,AK4)&gt;0),"Top3",""))</f>
        <v/>
      </c>
      <c r="AQ4" s="22" t="n">
        <v>3</v>
      </c>
      <c r="AR4" s="22" t="str">
        <f aca="false">IFERROR(VLOOKUP(AQ$1&amp;":"&amp;AQ4,'Finish order'!$E:$K,4,FALSE()),"")</f>
        <v>Julian Wardman</v>
      </c>
      <c r="AS4" s="22" t="str">
        <f aca="false">IFERROR(VLOOKUP(AQ$1&amp;":"&amp;AQ4,'Finish order'!$E:$K,5,FALSE()),"")</f>
        <v>Esk Valley Fell Club</v>
      </c>
      <c r="AT4" s="30" t="n">
        <f aca="false">IFERROR(VLOOKUP(AQ$1&amp;":"&amp;AQ4,'Finish order'!$E:$K,3,FALSE()),"")</f>
        <v>0.0580555555555556</v>
      </c>
      <c r="AU4" s="22" t="n">
        <f aca="false">IFERROR(VLOOKUP(AQ$1&amp;":"&amp;AQ4,'Finish order'!$E:$K,2,FALSE()),"")</f>
        <v>809</v>
      </c>
      <c r="AV4" s="22" t="str">
        <f aca="false">IF(Table1130[[#This Row],[Name]]="","",IF((COUNTIF($B$2:$B$4,AR4)&gt;0),"Top3",""))</f>
        <v/>
      </c>
      <c r="AX4" s="22" t="n">
        <v>3</v>
      </c>
      <c r="AY4" s="22" t="str">
        <f aca="false">IFERROR(VLOOKUP(AX$1&amp;":"&amp;AX4,'Finish order'!$E:$K,4,FALSE()),"")</f>
        <v/>
      </c>
      <c r="AZ4" s="22" t="str">
        <f aca="false">IFERROR(VLOOKUP(AX$1&amp;":"&amp;AX4,'Finish order'!$E:$K,5,FALSE()),"")</f>
        <v/>
      </c>
      <c r="BA4" s="30" t="str">
        <f aca="false">IFERROR(VLOOKUP(AX$1&amp;":"&amp;AX4,'Finish order'!$E:$K,3,FALSE()),"")</f>
        <v/>
      </c>
      <c r="BB4" s="22" t="str">
        <f aca="false">IFERROR(VLOOKUP(AX$1&amp;":"&amp;AX4,'Finish order'!$E:$K,2,FALSE()),"")</f>
        <v/>
      </c>
      <c r="BC4" s="22" t="str">
        <f aca="false">IF(Table1231[[#This Row],[Name]]="","",IF((COUNTIF($I$2:$I$4,AY4)&gt;0),"Top3",""))</f>
        <v/>
      </c>
      <c r="BE4" s="22" t="n">
        <v>3</v>
      </c>
      <c r="BF4" s="30" t="str">
        <f aca="false">IFERROR(VLOOKUP(BE$1&amp;":"&amp;BE4,'Finish order'!$E:$K,4,FALSE()),"")</f>
        <v>Richard Parkin</v>
      </c>
      <c r="BG4" s="22" t="str">
        <f aca="false">IFERROR(VLOOKUP(BE$1&amp;":"&amp;BE4,'Finish order'!$E:$K,5,FALSE()),"")</f>
        <v>Beverley AC</v>
      </c>
      <c r="BH4" s="30" t="n">
        <f aca="false">IFERROR(VLOOKUP(BE$1&amp;":"&amp;BE4,'Finish order'!$E:$K,3,FALSE()),"")</f>
        <v>0.0746064814814815</v>
      </c>
      <c r="BI4" s="22" t="n">
        <f aca="false">IFERROR(VLOOKUP(BE$1&amp;":"&amp;BE4,'Finish order'!$E:$K,2,FALSE()),"")</f>
        <v>959</v>
      </c>
      <c r="BJ4" s="22" t="str">
        <f aca="false">IF(Table1332[[#This Row],[Name]]="","",IF((COUNTIF($B$2:$B$4,BF4)&gt;0),"Top3",""))</f>
        <v/>
      </c>
      <c r="BL4" s="22" t="n">
        <v>3</v>
      </c>
      <c r="BM4" s="30" t="str">
        <f aca="false">IFERROR(VLOOKUP(BL$1&amp;":"&amp;BL4,'Finish order'!$E:$K,4,FALSE()),"")</f>
        <v/>
      </c>
      <c r="BN4" s="22" t="str">
        <f aca="false">IFERROR(VLOOKUP(BL$1&amp;":"&amp;BL4,'Finish order'!$E:$K,5,FALSE()),"")</f>
        <v/>
      </c>
      <c r="BO4" s="30" t="str">
        <f aca="false">IFERROR(VLOOKUP(BL$1&amp;":"&amp;BL4,'Finish order'!$E:$K,3,FALSE()),"")</f>
        <v/>
      </c>
      <c r="BP4" s="22" t="str">
        <f aca="false">IFERROR(VLOOKUP(BL$1&amp;":"&amp;BL4,'Finish order'!$E:$K,2,FALSE()),"")</f>
        <v/>
      </c>
      <c r="BQ4" s="22" t="str">
        <f aca="false">IF(Table1433[[#This Row],[Name]]="","",IF((COUNTIF($I$2:$I$4,BM4)&gt;0),"Top3",""))</f>
        <v/>
      </c>
      <c r="BS4" s="31" t="n">
        <v>3</v>
      </c>
      <c r="BT4" s="22" t="str">
        <f aca="false">IFERROR(VLOOKUP(BS$1&amp;":"&amp;BS4,'Finish order'!$E:$K,4,FALSE()),"")</f>
        <v/>
      </c>
      <c r="BU4" s="22" t="str">
        <f aca="false">IFERROR(VLOOKUP(BS$1&amp;":"&amp;BS4,'Finish order'!$E:$K,5,FALSE()),"")</f>
        <v/>
      </c>
      <c r="BV4" s="30" t="str">
        <f aca="false">IFERROR(VLOOKUP(BS$1&amp;":"&amp;BS4,'Finish order'!$E:$K,3,FALSE()),"")</f>
        <v/>
      </c>
      <c r="BW4" s="22" t="str">
        <f aca="false">IFERROR(VLOOKUP(BS$1&amp;":"&amp;BS4,'Finish order'!$E:$K,2,FALSE()),"")</f>
        <v/>
      </c>
      <c r="BX4" s="22" t="str">
        <f aca="false">IF(Table1534[[#This Row],[Name]]="","",IF((COUNTIF($B$2:$B$4,BT4)&gt;0),"Top3",""))</f>
        <v/>
      </c>
      <c r="BZ4" s="31" t="n">
        <v>3</v>
      </c>
      <c r="CA4" s="22" t="str">
        <f aca="false">IFERROR(VLOOKUP(BZ$1&amp;":"&amp;BZ4,'Finish order'!$E:$K,4,FALSE()),"")</f>
        <v/>
      </c>
      <c r="CB4" s="22" t="str">
        <f aca="false">IFERROR(VLOOKUP(BZ$1&amp;":"&amp;BZ4,'Finish order'!$E:$K,5,FALSE()),"")</f>
        <v/>
      </c>
      <c r="CC4" s="30" t="str">
        <f aca="false">IFERROR(VLOOKUP(BZ$1&amp;":"&amp;BZ4,'Finish order'!$E:$K,3,FALSE()),"")</f>
        <v/>
      </c>
      <c r="CD4" s="22" t="str">
        <f aca="false">IFERROR(VLOOKUP(BZ$1&amp;":"&amp;BZ4,'Finish order'!$E:$K,2,FALSE()),"")</f>
        <v/>
      </c>
      <c r="CE4" s="22" t="str">
        <f aca="false">IF(Table1635[[#This Row],[Name]]="","",IF((COUNTIF($I$2:$I$4,CA4)&gt;0),"Top3",""))</f>
        <v/>
      </c>
      <c r="CF4" s="30"/>
      <c r="CG4" s="22" t="n">
        <v>3</v>
      </c>
      <c r="CH4" s="22" t="str">
        <f aca="false">IFERROR(VLOOKUP(CG$1&amp;":"&amp;CG4,'Finish order'!$E:$K,4,FALSE()),"")</f>
        <v/>
      </c>
      <c r="CI4" s="22" t="str">
        <f aca="false">IFERROR(VLOOKUP(CG$1&amp;":"&amp;CG4,'Finish order'!$E:$K,5,FALSE()),"")</f>
        <v/>
      </c>
      <c r="CJ4" s="30" t="str">
        <f aca="false">IFERROR(VLOOKUP(CG$1&amp;":"&amp;CG4,'Finish order'!$E:$K,3,FALSE()),"")</f>
        <v/>
      </c>
      <c r="CK4" s="22" t="str">
        <f aca="false">IFERROR(VLOOKUP(CG$1&amp;":"&amp;CG4,'Finish order'!$E:$K,2,FALSE()),"")</f>
        <v/>
      </c>
      <c r="CL4" s="22" t="str">
        <f aca="false">IF(Table1736[[#This Row],[Name]]="","",IF((COUNTIF($B$2:$B$4,CH4)&gt;0),"Top3",""))</f>
        <v/>
      </c>
      <c r="CM4" s="30"/>
      <c r="CN4" s="22" t="n">
        <v>3</v>
      </c>
      <c r="CO4" s="22" t="str">
        <f aca="false">IFERROR(VLOOKUP(CN$1&amp;":"&amp;CN4,'Finish order'!$E:$K,4,FALSE()),"")</f>
        <v/>
      </c>
      <c r="CP4" s="22" t="str">
        <f aca="false">IFERROR(VLOOKUP(CN$1&amp;":"&amp;CN4,'Finish order'!$E:$K,5,FALSE()),"")</f>
        <v/>
      </c>
      <c r="CQ4" s="30" t="str">
        <f aca="false">IFERROR(VLOOKUP(CN$1&amp;":"&amp;CN4,'Finish order'!$E:$K,3,FALSE()),"")</f>
        <v/>
      </c>
      <c r="CR4" s="22" t="str">
        <f aca="false">IFERROR(VLOOKUP(CN$1&amp;":"&amp;CN4,'Finish order'!$E:$K,2,FALSE()),"")</f>
        <v/>
      </c>
      <c r="CS4" s="22" t="str">
        <f aca="false">IF(Table1837[[#This Row],[Name]]="","",IF((COUNTIF($I$2:$I$4,CO4)&gt;0),"Top3",""))</f>
        <v/>
      </c>
    </row>
    <row r="5" customFormat="false" ht="15" hidden="false" customHeight="false" outlineLevel="0" collapsed="false">
      <c r="A5" s="22" t="n">
        <v>4</v>
      </c>
      <c r="B5" s="22" t="str">
        <f aca="false">IFERROR(VLOOKUP($A$1&amp;":"&amp;A5,'Finish order'!C:K,6,FALSE()),"")</f>
        <v>Paul Lawton</v>
      </c>
      <c r="C5" s="22" t="str">
        <f aca="false">IFERROR(VLOOKUP(A$1&amp;":"&amp;A5,'Finish order'!$C:$K,9,FALSE()),"")</f>
        <v>MSEN</v>
      </c>
      <c r="D5" s="22" t="str">
        <f aca="false">IFERROR(VLOOKUP(A$1&amp;":"&amp;A5,'Finish order'!$C:$K,7,FALSE()),"")</f>
        <v>Scarborough AC</v>
      </c>
      <c r="E5" s="30" t="n">
        <f aca="false">IFERROR(VLOOKUP($A$1&amp;":"&amp;A5,'Finish order'!C:K,5,FALSE()),"")</f>
        <v>0.0500694444444444</v>
      </c>
      <c r="F5" s="22" t="n">
        <f aca="false">IFERROR(VLOOKUP($A$1&amp;":"&amp;A5,'Finish order'!C:K,4,FALSE()),"")</f>
        <v>333</v>
      </c>
      <c r="H5" s="22" t="n">
        <v>4</v>
      </c>
      <c r="I5" s="22" t="str">
        <f aca="false">IFERROR(VLOOKUP(H$1&amp;":"&amp;H5,'Finish order'!$C:$K,6,FALSE()),"")</f>
        <v>Hester Butterworth</v>
      </c>
      <c r="J5" s="22" t="str">
        <f aca="false">IFERROR(VLOOKUP(H$1&amp;":"&amp;H5,'Finish order'!$C:$K,9,FALSE()),"")</f>
        <v>W55</v>
      </c>
      <c r="K5" s="22" t="str">
        <f aca="false">IFERROR(VLOOKUP(H$1&amp;":"&amp;H5,'Finish order'!$C:$K,7,FALSE()),"")</f>
        <v>Scarborough AC</v>
      </c>
      <c r="L5" s="30" t="n">
        <f aca="false">IFERROR(VLOOKUP(H$1&amp;":"&amp;H5,'Finish order'!$C:$K,5,FALSE()),"")</f>
        <v>0.0618518518518519</v>
      </c>
      <c r="M5" s="22" t="n">
        <f aca="false">IFERROR(VLOOKUP(H$1&amp;":"&amp;H5,'Finish order'!$C:$K,4,FALSE()),"")</f>
        <v>258</v>
      </c>
      <c r="O5" s="22" t="n">
        <v>4</v>
      </c>
      <c r="P5" s="22" t="str">
        <f aca="false">IFERROR(VLOOKUP(O$1&amp;":"&amp;O5,'Finish order'!$E:$K,4,FALSE()),"")</f>
        <v/>
      </c>
      <c r="Q5" s="22" t="str">
        <f aca="false">IFERROR(VLOOKUP(O$1&amp;":"&amp;O5,'Finish order'!$E:$K,5,FALSE()),"")</f>
        <v/>
      </c>
      <c r="R5" s="30" t="str">
        <f aca="false">IFERROR(VLOOKUP(O$1&amp;":"&amp;O5,'Finish order'!$E:$K,3,FALSE()),"")</f>
        <v/>
      </c>
      <c r="S5" s="22" t="str">
        <f aca="false">IFERROR(VLOOKUP(O$1&amp;":"&amp;O5,'Finish order'!$E:$K,2,FALSE()),"")</f>
        <v/>
      </c>
      <c r="V5" s="22" t="n">
        <v>4</v>
      </c>
      <c r="W5" s="22" t="str">
        <f aca="false">IFERROR(VLOOKUP(V$1&amp;":"&amp;V5,'Finish order'!$E:$K,4,FALSE()),"")</f>
        <v/>
      </c>
      <c r="X5" s="22" t="str">
        <f aca="false">IFERROR(VLOOKUP(V$1&amp;":"&amp;V5,'Finish order'!$E:$K,5,FALSE()),"")</f>
        <v/>
      </c>
      <c r="Y5" s="30" t="str">
        <f aca="false">IFERROR(VLOOKUP(V$1&amp;":"&amp;V5,'Finish order'!$E:$K,3,FALSE()),"")</f>
        <v/>
      </c>
      <c r="Z5" s="22" t="str">
        <f aca="false">IFERROR(VLOOKUP(V$1&amp;":"&amp;V5,'Finish order'!$E:$K,2,FALSE()),"")</f>
        <v/>
      </c>
      <c r="AA5" s="22" t="str">
        <f aca="false">IF(Table827[[#This Row],[Name]]="","",IF((COUNTIF($I$2:$I$4,W5)&gt;0),"Top3",""))</f>
        <v/>
      </c>
      <c r="AC5" s="22" t="n">
        <v>4</v>
      </c>
      <c r="AD5" s="22" t="str">
        <f aca="false">IFERROR(VLOOKUP(AC$1&amp;":"&amp;AC5,'Finish order'!$E:$K,4,FALSE()),"")</f>
        <v>Martin Vasey</v>
      </c>
      <c r="AE5" s="22" t="str">
        <f aca="false">IFERROR(VLOOKUP(AC$1&amp;":"&amp;AC5,'Finish order'!$E:$K,5,FALSE()),"")</f>
        <v>Middlesbrough &amp; Cleveland Harriers</v>
      </c>
      <c r="AF5" s="30" t="n">
        <f aca="false">IFERROR(VLOOKUP(AC$1&amp;":"&amp;AC5,'Finish order'!$E:$K,3,FALSE()),"")</f>
        <v>0.0584143518518519</v>
      </c>
      <c r="AG5" s="22" t="n">
        <f aca="false">IFERROR(VLOOKUP(AC$1&amp;":"&amp;AC5,'Finish order'!$E:$K,2,FALSE()),"")</f>
        <v>612</v>
      </c>
      <c r="AJ5" s="22" t="n">
        <v>4</v>
      </c>
      <c r="AK5" s="22" t="str">
        <f aca="false">IFERROR(VLOOKUP(AJ$1&amp;":"&amp;AJ5,'Finish order'!$E:$K,4,FALSE()),"")</f>
        <v>Alice Hayter</v>
      </c>
      <c r="AL5" s="22" t="str">
        <f aca="false">IFERROR(VLOOKUP(AJ$1&amp;":"&amp;AJ5,'Finish order'!$E:$K,5,FALSE()),"")</f>
        <v>Pickering RC</v>
      </c>
      <c r="AM5" s="30" t="n">
        <f aca="false">IFERROR(VLOOKUP(AJ$1&amp;":"&amp;AJ5,'Finish order'!$E:$K,3,FALSE()),"")</f>
        <v>0.0719212962962963</v>
      </c>
      <c r="AN5" s="22" t="n">
        <f aca="false">IFERROR(VLOOKUP(AJ$1&amp;":"&amp;AJ5,'Finish order'!$E:$K,2,FALSE()),"")</f>
        <v>151</v>
      </c>
      <c r="AQ5" s="22" t="n">
        <v>4</v>
      </c>
      <c r="AR5" s="22" t="str">
        <f aca="false">IFERROR(VLOOKUP(AQ$1&amp;":"&amp;AQ5,'Finish order'!$E:$K,4,FALSE()),"")</f>
        <v>David Sanderson</v>
      </c>
      <c r="AS5" s="22" t="str">
        <f aca="false">IFERROR(VLOOKUP(AQ$1&amp;":"&amp;AQ5,'Finish order'!$E:$K,5,FALSE()),"")</f>
        <v>Esk Valley Fell Club</v>
      </c>
      <c r="AT5" s="30" t="n">
        <f aca="false">IFERROR(VLOOKUP(AQ$1&amp;":"&amp;AQ5,'Finish order'!$E:$K,3,FALSE()),"")</f>
        <v>0.0646643518518519</v>
      </c>
      <c r="AU5" s="22" t="n">
        <f aca="false">IFERROR(VLOOKUP(AQ$1&amp;":"&amp;AQ5,'Finish order'!$E:$K,2,FALSE()),"")</f>
        <v>822</v>
      </c>
      <c r="AX5" s="22" t="n">
        <v>4</v>
      </c>
      <c r="AY5" s="22" t="str">
        <f aca="false">IFERROR(VLOOKUP(AX$1&amp;":"&amp;AX5,'Finish order'!$E:$K,4,FALSE()),"")</f>
        <v/>
      </c>
      <c r="AZ5" s="22" t="str">
        <f aca="false">IFERROR(VLOOKUP(AX$1&amp;":"&amp;AX5,'Finish order'!$E:$K,5,FALSE()),"")</f>
        <v/>
      </c>
      <c r="BA5" s="30" t="str">
        <f aca="false">IFERROR(VLOOKUP(AX$1&amp;":"&amp;AX5,'Finish order'!$E:$K,3,FALSE()),"")</f>
        <v/>
      </c>
      <c r="BB5" s="22" t="str">
        <f aca="false">IFERROR(VLOOKUP(AX$1&amp;":"&amp;AX5,'Finish order'!$E:$K,2,FALSE()),"")</f>
        <v/>
      </c>
      <c r="BE5" s="22" t="n">
        <v>4</v>
      </c>
      <c r="BF5" s="30" t="str">
        <f aca="false">IFERROR(VLOOKUP(BE$1&amp;":"&amp;BE5,'Finish order'!$E:$K,4,FALSE()),"")</f>
        <v>David Robinson</v>
      </c>
      <c r="BG5" s="22" t="str">
        <f aca="false">IFERROR(VLOOKUP(BE$1&amp;":"&amp;BE5,'Finish order'!$E:$K,5,FALSE()),"")</f>
        <v>North York Moors AC</v>
      </c>
      <c r="BH5" s="30" t="n">
        <f aca="false">IFERROR(VLOOKUP(BE$1&amp;":"&amp;BE5,'Finish order'!$E:$K,3,FALSE()),"")</f>
        <v>0.0861226851851852</v>
      </c>
      <c r="BI5" s="22" t="n">
        <f aca="false">IFERROR(VLOOKUP(BE$1&amp;":"&amp;BE5,'Finish order'!$E:$K,2,FALSE()),"")</f>
        <v>951</v>
      </c>
      <c r="BL5" s="22" t="n">
        <v>4</v>
      </c>
      <c r="BM5" s="30" t="str">
        <f aca="false">IFERROR(VLOOKUP(BL$1&amp;":"&amp;BL5,'Finish order'!$E:$K,4,FALSE()),"")</f>
        <v/>
      </c>
      <c r="BN5" s="22" t="str">
        <f aca="false">IFERROR(VLOOKUP(BL$1&amp;":"&amp;BL5,'Finish order'!$E:$K,5,FALSE()),"")</f>
        <v/>
      </c>
      <c r="BO5" s="30" t="str">
        <f aca="false">IFERROR(VLOOKUP(BL$1&amp;":"&amp;BL5,'Finish order'!$E:$K,3,FALSE()),"")</f>
        <v/>
      </c>
      <c r="BP5" s="22" t="str">
        <f aca="false">IFERROR(VLOOKUP(BL$1&amp;":"&amp;BL5,'Finish order'!$E:$K,2,FALSE()),"")</f>
        <v/>
      </c>
      <c r="BS5" s="31" t="n">
        <v>4</v>
      </c>
      <c r="BT5" s="22" t="str">
        <f aca="false">IFERROR(VLOOKUP(BS$1&amp;":"&amp;BS5,'Finish order'!$E:$K,4,FALSE()),"")</f>
        <v/>
      </c>
      <c r="BU5" s="22" t="str">
        <f aca="false">IFERROR(VLOOKUP(BS$1&amp;":"&amp;BS5,'Finish order'!$E:$K,5,FALSE()),"")</f>
        <v/>
      </c>
      <c r="BV5" s="30" t="str">
        <f aca="false">IFERROR(VLOOKUP(BS$1&amp;":"&amp;BS5,'Finish order'!$E:$K,3,FALSE()),"")</f>
        <v/>
      </c>
      <c r="BW5" s="22" t="str">
        <f aca="false">IFERROR(VLOOKUP(BS$1&amp;":"&amp;BS5,'Finish order'!$E:$K,2,FALSE()),"")</f>
        <v/>
      </c>
      <c r="BZ5" s="31" t="n">
        <v>4</v>
      </c>
      <c r="CA5" s="22" t="str">
        <f aca="false">IFERROR(VLOOKUP(BZ$1&amp;":"&amp;BZ5,'Finish order'!$E:$K,4,FALSE()),"")</f>
        <v/>
      </c>
      <c r="CB5" s="22" t="str">
        <f aca="false">IFERROR(VLOOKUP(BZ$1&amp;":"&amp;BZ5,'Finish order'!$E:$K,5,FALSE()),"")</f>
        <v/>
      </c>
      <c r="CC5" s="30" t="str">
        <f aca="false">IFERROR(VLOOKUP(BZ$1&amp;":"&amp;BZ5,'Finish order'!$E:$K,3,FALSE()),"")</f>
        <v/>
      </c>
      <c r="CD5" s="22" t="str">
        <f aca="false">IFERROR(VLOOKUP(BZ$1&amp;":"&amp;BZ5,'Finish order'!$E:$K,2,FALSE()),"")</f>
        <v/>
      </c>
      <c r="CF5" s="30"/>
      <c r="CG5" s="22" t="n">
        <v>4</v>
      </c>
      <c r="CH5" s="22" t="str">
        <f aca="false">IFERROR(VLOOKUP(CG$1&amp;":"&amp;CG5,'Finish order'!$E:$K,4,FALSE()),"")</f>
        <v/>
      </c>
      <c r="CI5" s="22" t="str">
        <f aca="false">IFERROR(VLOOKUP(CG$1&amp;":"&amp;CG5,'Finish order'!$E:$K,5,FALSE()),"")</f>
        <v/>
      </c>
      <c r="CJ5" s="30" t="str">
        <f aca="false">IFERROR(VLOOKUP(CG$1&amp;":"&amp;CG5,'Finish order'!$E:$K,3,FALSE()),"")</f>
        <v/>
      </c>
      <c r="CK5" s="22" t="str">
        <f aca="false">IFERROR(VLOOKUP(CG$1&amp;":"&amp;CG5,'Finish order'!$E:$K,2,FALSE()),"")</f>
        <v/>
      </c>
      <c r="CM5" s="30"/>
      <c r="CN5" s="22" t="n">
        <v>4</v>
      </c>
      <c r="CO5" s="22" t="str">
        <f aca="false">IFERROR(VLOOKUP(CN$1&amp;":"&amp;CN5,'Finish order'!$E:$K,4,FALSE()),"")</f>
        <v/>
      </c>
      <c r="CP5" s="22" t="str">
        <f aca="false">IFERROR(VLOOKUP(CN$1&amp;":"&amp;CN5,'Finish order'!$E:$K,5,FALSE()),"")</f>
        <v/>
      </c>
      <c r="CQ5" s="30" t="str">
        <f aca="false">IFERROR(VLOOKUP(CN$1&amp;":"&amp;CN5,'Finish order'!$E:$K,3,FALSE()),"")</f>
        <v/>
      </c>
      <c r="CR5" s="22" t="str">
        <f aca="false">IFERROR(VLOOKUP(CN$1&amp;":"&amp;CN5,'Finish order'!$E:$K,2,FALSE()),"")</f>
        <v/>
      </c>
      <c r="CS5" s="30"/>
    </row>
    <row r="6" customFormat="false" ht="15" hidden="false" customHeight="false" outlineLevel="0" collapsed="false">
      <c r="A6" s="22" t="n">
        <v>5</v>
      </c>
      <c r="B6" s="22" t="str">
        <f aca="false">IFERROR(VLOOKUP($A$1&amp;":"&amp;A6,'Finish order'!C:K,6,FALSE()),"")</f>
        <v>Ian Rowan</v>
      </c>
      <c r="C6" s="22" t="str">
        <f aca="false">IFERROR(VLOOKUP(A$1&amp;":"&amp;A6,'Finish order'!$C:$K,9,FALSE()),"")</f>
        <v>M45</v>
      </c>
      <c r="D6" s="22" t="str">
        <f aca="false">IFERROR(VLOOKUP(A$1&amp;":"&amp;A6,'Finish order'!$C:$K,7,FALSE()),"")</f>
        <v>Esk Valley Fell Club</v>
      </c>
      <c r="E6" s="30" t="n">
        <f aca="false">IFERROR(VLOOKUP($A$1&amp;":"&amp;A6,'Finish order'!C:K,5,FALSE()),"")</f>
        <v>0.0510416666666667</v>
      </c>
      <c r="F6" s="22" t="n">
        <f aca="false">IFERROR(VLOOKUP($A$1&amp;":"&amp;A6,'Finish order'!C:K,4,FALSE()),"")</f>
        <v>618</v>
      </c>
      <c r="H6" s="22" t="n">
        <v>5</v>
      </c>
      <c r="I6" s="22" t="str">
        <f aca="false">IFERROR(VLOOKUP(H$1&amp;":"&amp;H6,'Finish order'!$C:$K,6,FALSE()),"")</f>
        <v>Tabitha McNicholas</v>
      </c>
      <c r="J6" s="22" t="str">
        <f aca="false">IFERROR(VLOOKUP(H$1&amp;":"&amp;H6,'Finish order'!$C:$K,9,FALSE()),"")</f>
        <v>WSEN</v>
      </c>
      <c r="K6" s="22" t="str">
        <f aca="false">IFERROR(VLOOKUP(H$1&amp;":"&amp;H6,'Finish order'!$C:$K,7,FALSE()),"")</f>
        <v>North York Moors AC</v>
      </c>
      <c r="L6" s="30" t="n">
        <f aca="false">IFERROR(VLOOKUP(H$1&amp;":"&amp;H6,'Finish order'!$C:$K,5,FALSE()),"")</f>
        <v>0.0638194444444444</v>
      </c>
      <c r="M6" s="22" t="n">
        <f aca="false">IFERROR(VLOOKUP(H$1&amp;":"&amp;H6,'Finish order'!$C:$K,4,FALSE()),"")</f>
        <v>4</v>
      </c>
      <c r="O6" s="22" t="n">
        <v>5</v>
      </c>
      <c r="P6" s="22" t="str">
        <f aca="false">IFERROR(VLOOKUP(O$1&amp;":"&amp;O6,'Finish order'!$E:$K,4,FALSE()),"")</f>
        <v/>
      </c>
      <c r="Q6" s="22" t="str">
        <f aca="false">IFERROR(VLOOKUP(O$1&amp;":"&amp;O6,'Finish order'!$E:$K,5,FALSE()),"")</f>
        <v/>
      </c>
      <c r="R6" s="30" t="str">
        <f aca="false">IFERROR(VLOOKUP(O$1&amp;":"&amp;O6,'Finish order'!$E:$K,3,FALSE()),"")</f>
        <v/>
      </c>
      <c r="S6" s="22" t="str">
        <f aca="false">IFERROR(VLOOKUP(O$1&amp;":"&amp;O6,'Finish order'!$E:$K,2,FALSE()),"")</f>
        <v/>
      </c>
      <c r="V6" s="22" t="n">
        <v>5</v>
      </c>
      <c r="W6" s="22" t="str">
        <f aca="false">IFERROR(VLOOKUP(V$1&amp;":"&amp;V6,'Finish order'!$E:$K,4,FALSE()),"")</f>
        <v/>
      </c>
      <c r="X6" s="22" t="str">
        <f aca="false">IFERROR(VLOOKUP(V$1&amp;":"&amp;V6,'Finish order'!$E:$K,5,FALSE()),"")</f>
        <v/>
      </c>
      <c r="Y6" s="30" t="str">
        <f aca="false">IFERROR(VLOOKUP(V$1&amp;":"&amp;V6,'Finish order'!$E:$K,3,FALSE()),"")</f>
        <v/>
      </c>
      <c r="Z6" s="22" t="str">
        <f aca="false">IFERROR(VLOOKUP(V$1&amp;":"&amp;V6,'Finish order'!$E:$K,2,FALSE()),"")</f>
        <v/>
      </c>
      <c r="AA6" s="22" t="str">
        <f aca="false">IF(Table827[[#This Row],[Name]]="","",IF((COUNTIF($I$2:$I$4,W6)&gt;0),"Top3",""))</f>
        <v/>
      </c>
      <c r="AC6" s="22" t="n">
        <v>5</v>
      </c>
      <c r="AD6" s="22" t="str">
        <f aca="false">IFERROR(VLOOKUP(AC$1&amp;":"&amp;AC6,'Finish order'!$E:$K,4,FALSE()),"")</f>
        <v>Ekaitz Unanue</v>
      </c>
      <c r="AE6" s="22" t="str">
        <f aca="false">IFERROR(VLOOKUP(AC$1&amp;":"&amp;AC6,'Finish order'!$E:$K,5,FALSE()),"")</f>
        <v>Scarborough AC</v>
      </c>
      <c r="AF6" s="30" t="n">
        <f aca="false">IFERROR(VLOOKUP(AC$1&amp;":"&amp;AC6,'Finish order'!$E:$K,3,FALSE()),"")</f>
        <v>0.0598958333333333</v>
      </c>
      <c r="AG6" s="22" t="n">
        <f aca="false">IFERROR(VLOOKUP(AC$1&amp;":"&amp;AC6,'Finish order'!$E:$K,2,FALSE()),"")</f>
        <v>621</v>
      </c>
      <c r="AJ6" s="22" t="n">
        <v>5</v>
      </c>
      <c r="AK6" s="22" t="str">
        <f aca="false">IFERROR(VLOOKUP(AJ$1&amp;":"&amp;AJ6,'Finish order'!$E:$K,4,FALSE()),"")</f>
        <v>Helen Spring</v>
      </c>
      <c r="AL6" s="22" t="str">
        <f aca="false">IFERROR(VLOOKUP(AJ$1&amp;":"&amp;AJ6,'Finish order'!$E:$K,5,FALSE()),"")</f>
        <v>Easingwold RC</v>
      </c>
      <c r="AM6" s="30" t="n">
        <f aca="false">IFERROR(VLOOKUP(AJ$1&amp;":"&amp;AJ6,'Finish order'!$E:$K,3,FALSE()),"")</f>
        <v>0.0754282407407407</v>
      </c>
      <c r="AN6" s="22" t="n">
        <f aca="false">IFERROR(VLOOKUP(AJ$1&amp;":"&amp;AJ6,'Finish order'!$E:$K,2,FALSE()),"")</f>
        <v>150</v>
      </c>
      <c r="AQ6" s="22" t="n">
        <v>5</v>
      </c>
      <c r="AR6" s="22" t="str">
        <f aca="false">IFERROR(VLOOKUP(AQ$1&amp;":"&amp;AQ6,'Finish order'!$E:$K,4,FALSE()),"")</f>
        <v>Peter Walsh</v>
      </c>
      <c r="AS6" s="22" t="str">
        <f aca="false">IFERROR(VLOOKUP(AQ$1&amp;":"&amp;AQ6,'Finish order'!$E:$K,5,FALSE()),"")</f>
        <v>Loftus &amp; Whitby AC</v>
      </c>
      <c r="AT6" s="30" t="n">
        <f aca="false">IFERROR(VLOOKUP(AQ$1&amp;":"&amp;AQ6,'Finish order'!$E:$K,3,FALSE()),"")</f>
        <v>0.066087962962963</v>
      </c>
      <c r="AU6" s="22" t="n">
        <f aca="false">IFERROR(VLOOKUP(AQ$1&amp;":"&amp;AQ6,'Finish order'!$E:$K,2,FALSE()),"")</f>
        <v>800</v>
      </c>
      <c r="AX6" s="22" t="n">
        <v>5</v>
      </c>
      <c r="AY6" s="22" t="str">
        <f aca="false">IFERROR(VLOOKUP(AX$1&amp;":"&amp;AX6,'Finish order'!$E:$K,4,FALSE()),"")</f>
        <v/>
      </c>
      <c r="AZ6" s="22" t="str">
        <f aca="false">IFERROR(VLOOKUP(AX$1&amp;":"&amp;AX6,'Finish order'!$E:$K,5,FALSE()),"")</f>
        <v/>
      </c>
      <c r="BA6" s="30" t="str">
        <f aca="false">IFERROR(VLOOKUP(AX$1&amp;":"&amp;AX6,'Finish order'!$E:$K,3,FALSE()),"")</f>
        <v/>
      </c>
      <c r="BB6" s="22" t="str">
        <f aca="false">IFERROR(VLOOKUP(AX$1&amp;":"&amp;AX6,'Finish order'!$E:$K,2,FALSE()),"")</f>
        <v/>
      </c>
      <c r="BE6" s="22" t="n">
        <v>5</v>
      </c>
      <c r="BF6" s="30" t="str">
        <f aca="false">IFERROR(VLOOKUP(BE$1&amp;":"&amp;BE6,'Finish order'!$E:$K,4,FALSE()),"")</f>
        <v/>
      </c>
      <c r="BG6" s="22" t="str">
        <f aca="false">IFERROR(VLOOKUP(BE$1&amp;":"&amp;BE6,'Finish order'!$E:$K,5,FALSE()),"")</f>
        <v/>
      </c>
      <c r="BH6" s="30" t="str">
        <f aca="false">IFERROR(VLOOKUP(BE$1&amp;":"&amp;BE6,'Finish order'!$E:$K,3,FALSE()),"")</f>
        <v/>
      </c>
      <c r="BI6" s="22" t="str">
        <f aca="false">IFERROR(VLOOKUP(BE$1&amp;":"&amp;BE6,'Finish order'!$E:$K,2,FALSE()),"")</f>
        <v/>
      </c>
      <c r="BL6" s="22" t="n">
        <v>5</v>
      </c>
      <c r="BM6" s="30" t="str">
        <f aca="false">IFERROR(VLOOKUP(BL$1&amp;":"&amp;BL6,'Finish order'!$E:$K,4,FALSE()),"")</f>
        <v/>
      </c>
      <c r="BN6" s="22" t="str">
        <f aca="false">IFERROR(VLOOKUP(BL$1&amp;":"&amp;BL6,'Finish order'!$E:$K,5,FALSE()),"")</f>
        <v/>
      </c>
      <c r="BO6" s="30" t="str">
        <f aca="false">IFERROR(VLOOKUP(BL$1&amp;":"&amp;BL6,'Finish order'!$E:$K,3,FALSE()),"")</f>
        <v/>
      </c>
      <c r="BP6" s="22" t="str">
        <f aca="false">IFERROR(VLOOKUP(BL$1&amp;":"&amp;BL6,'Finish order'!$E:$K,2,FALSE()),"")</f>
        <v/>
      </c>
      <c r="BS6" s="31" t="n">
        <v>5</v>
      </c>
      <c r="BT6" s="22" t="str">
        <f aca="false">IFERROR(VLOOKUP(BS$1&amp;":"&amp;BS6,'Finish order'!$E:$K,4,FALSE()),"")</f>
        <v/>
      </c>
      <c r="BU6" s="22" t="str">
        <f aca="false">IFERROR(VLOOKUP(BS$1&amp;":"&amp;BS6,'Finish order'!$E:$K,5,FALSE()),"")</f>
        <v/>
      </c>
      <c r="BV6" s="30" t="str">
        <f aca="false">IFERROR(VLOOKUP(BS$1&amp;":"&amp;BS6,'Finish order'!$E:$K,3,FALSE()),"")</f>
        <v/>
      </c>
      <c r="BW6" s="22" t="str">
        <f aca="false">IFERROR(VLOOKUP(BS$1&amp;":"&amp;BS6,'Finish order'!$E:$K,2,FALSE()),"")</f>
        <v/>
      </c>
      <c r="BZ6" s="31" t="n">
        <v>5</v>
      </c>
      <c r="CA6" s="22" t="str">
        <f aca="false">IFERROR(VLOOKUP(BZ$1&amp;":"&amp;BZ6,'Finish order'!$E:$K,4,FALSE()),"")</f>
        <v/>
      </c>
      <c r="CB6" s="22" t="str">
        <f aca="false">IFERROR(VLOOKUP(BZ$1&amp;":"&amp;BZ6,'Finish order'!$E:$K,5,FALSE()),"")</f>
        <v/>
      </c>
      <c r="CC6" s="30" t="str">
        <f aca="false">IFERROR(VLOOKUP(BZ$1&amp;":"&amp;BZ6,'Finish order'!$E:$K,3,FALSE()),"")</f>
        <v/>
      </c>
      <c r="CD6" s="22" t="str">
        <f aca="false">IFERROR(VLOOKUP(BZ$1&amp;":"&amp;BZ6,'Finish order'!$E:$K,2,FALSE()),"")</f>
        <v/>
      </c>
      <c r="CF6" s="30"/>
      <c r="CG6" s="22" t="n">
        <v>5</v>
      </c>
      <c r="CH6" s="22" t="str">
        <f aca="false">IFERROR(VLOOKUP(CG$1&amp;":"&amp;CG6,'Finish order'!$E:$K,4,FALSE()),"")</f>
        <v/>
      </c>
      <c r="CI6" s="22" t="str">
        <f aca="false">IFERROR(VLOOKUP(CG$1&amp;":"&amp;CG6,'Finish order'!$E:$K,5,FALSE()),"")</f>
        <v/>
      </c>
      <c r="CJ6" s="30" t="str">
        <f aca="false">IFERROR(VLOOKUP(CG$1&amp;":"&amp;CG6,'Finish order'!$E:$K,3,FALSE()),"")</f>
        <v/>
      </c>
      <c r="CK6" s="22" t="str">
        <f aca="false">IFERROR(VLOOKUP(CG$1&amp;":"&amp;CG6,'Finish order'!$E:$K,2,FALSE()),"")</f>
        <v/>
      </c>
      <c r="CM6" s="30"/>
      <c r="CN6" s="22" t="n">
        <v>5</v>
      </c>
      <c r="CO6" s="22" t="str">
        <f aca="false">IFERROR(VLOOKUP(CN$1&amp;":"&amp;CN6,'Finish order'!$E:$K,4,FALSE()),"")</f>
        <v/>
      </c>
      <c r="CP6" s="22" t="str">
        <f aca="false">IFERROR(VLOOKUP(CN$1&amp;":"&amp;CN6,'Finish order'!$E:$K,5,FALSE()),"")</f>
        <v/>
      </c>
      <c r="CQ6" s="30" t="str">
        <f aca="false">IFERROR(VLOOKUP(CN$1&amp;":"&amp;CN6,'Finish order'!$E:$K,3,FALSE()),"")</f>
        <v/>
      </c>
      <c r="CR6" s="22" t="str">
        <f aca="false">IFERROR(VLOOKUP(CN$1&amp;":"&amp;CN6,'Finish order'!$E:$K,2,FALSE()),"")</f>
        <v/>
      </c>
      <c r="CS6" s="30"/>
    </row>
    <row r="7" customFormat="false" ht="15" hidden="false" customHeight="false" outlineLevel="0" collapsed="false">
      <c r="A7" s="22" t="n">
        <v>6</v>
      </c>
      <c r="B7" s="22" t="str">
        <f aca="false">IFERROR(VLOOKUP($A$1&amp;":"&amp;A7,'Finish order'!C:K,6,FALSE()),"")</f>
        <v>Peter Walker</v>
      </c>
      <c r="C7" s="22" t="str">
        <f aca="false">IFERROR(VLOOKUP(A$1&amp;":"&amp;A7,'Finish order'!$C:$K,9,FALSE()),"")</f>
        <v>M40</v>
      </c>
      <c r="D7" s="22" t="str">
        <f aca="false">IFERROR(VLOOKUP(A$1&amp;":"&amp;A7,'Finish order'!$C:$K,7,FALSE()),"")</f>
        <v>York Knavesmire Harriers</v>
      </c>
      <c r="E7" s="30" t="n">
        <f aca="false">IFERROR(VLOOKUP($A$1&amp;":"&amp;A7,'Finish order'!C:K,5,FALSE()),"")</f>
        <v>0.0514236111111111</v>
      </c>
      <c r="F7" s="22" t="n">
        <f aca="false">IFERROR(VLOOKUP($A$1&amp;":"&amp;A7,'Finish order'!C:K,4,FALSE()),"")</f>
        <v>511</v>
      </c>
      <c r="H7" s="22" t="n">
        <v>6</v>
      </c>
      <c r="I7" s="22" t="str">
        <f aca="false">IFERROR(VLOOKUP(H$1&amp;":"&amp;H7,'Finish order'!$C:$K,6,FALSE()),"")</f>
        <v>Janet Patterson</v>
      </c>
      <c r="J7" s="22" t="str">
        <f aca="false">IFERROR(VLOOKUP(H$1&amp;":"&amp;H7,'Finish order'!$C:$K,9,FALSE()),"")</f>
        <v>W45</v>
      </c>
      <c r="K7" s="22" t="str">
        <f aca="false">IFERROR(VLOOKUP(H$1&amp;":"&amp;H7,'Finish order'!$C:$K,7,FALSE()),"")</f>
        <v>Run Scarborough</v>
      </c>
      <c r="L7" s="30" t="n">
        <f aca="false">IFERROR(VLOOKUP(H$1&amp;":"&amp;H7,'Finish order'!$C:$K,5,FALSE()),"")</f>
        <v>0.0651388888888889</v>
      </c>
      <c r="M7" s="22" t="n">
        <f aca="false">IFERROR(VLOOKUP(H$1&amp;":"&amp;H7,'Finish order'!$C:$K,4,FALSE()),"")</f>
        <v>181</v>
      </c>
      <c r="O7" s="22" t="n">
        <v>6</v>
      </c>
      <c r="P7" s="22" t="str">
        <f aca="false">IFERROR(VLOOKUP(O$1&amp;":"&amp;O7,'Finish order'!$E:$K,4,FALSE()),"")</f>
        <v/>
      </c>
      <c r="Q7" s="22" t="str">
        <f aca="false">IFERROR(VLOOKUP(O$1&amp;":"&amp;O7,'Finish order'!$E:$K,5,FALSE()),"")</f>
        <v/>
      </c>
      <c r="R7" s="30" t="str">
        <f aca="false">IFERROR(VLOOKUP(O$1&amp;":"&amp;O7,'Finish order'!$E:$K,3,FALSE()),"")</f>
        <v/>
      </c>
      <c r="S7" s="22" t="str">
        <f aca="false">IFERROR(VLOOKUP(O$1&amp;":"&amp;O7,'Finish order'!$E:$K,2,FALSE()),"")</f>
        <v/>
      </c>
      <c r="V7" s="22" t="n">
        <v>6</v>
      </c>
      <c r="W7" s="22" t="str">
        <f aca="false">IFERROR(VLOOKUP(V$1&amp;":"&amp;V7,'Finish order'!$E:$K,4,FALSE()),"")</f>
        <v/>
      </c>
      <c r="X7" s="22" t="str">
        <f aca="false">IFERROR(VLOOKUP(V$1&amp;":"&amp;V7,'Finish order'!$E:$K,5,FALSE()),"")</f>
        <v/>
      </c>
      <c r="Y7" s="30" t="str">
        <f aca="false">IFERROR(VLOOKUP(V$1&amp;":"&amp;V7,'Finish order'!$E:$K,3,FALSE()),"")</f>
        <v/>
      </c>
      <c r="Z7" s="22" t="str">
        <f aca="false">IFERROR(VLOOKUP(V$1&amp;":"&amp;V7,'Finish order'!$E:$K,2,FALSE()),"")</f>
        <v/>
      </c>
      <c r="AA7" s="22" t="str">
        <f aca="false">IF(Table827[[#This Row],[Name]]="","",IF((COUNTIF($I$2:$I$4,W7)&gt;0),"Top3",""))</f>
        <v/>
      </c>
      <c r="AC7" s="22" t="n">
        <v>6</v>
      </c>
      <c r="AD7" s="22" t="str">
        <f aca="false">IFERROR(VLOOKUP(AC$1&amp;":"&amp;AC7,'Finish order'!$E:$K,4,FALSE()),"")</f>
        <v>Robert Allinson</v>
      </c>
      <c r="AE7" s="22" t="str">
        <f aca="false">IFERROR(VLOOKUP(AC$1&amp;":"&amp;AC7,'Finish order'!$E:$K,5,FALSE()),"")</f>
        <v>Redcar RC</v>
      </c>
      <c r="AF7" s="30" t="n">
        <f aca="false">IFERROR(VLOOKUP(AC$1&amp;":"&amp;AC7,'Finish order'!$E:$K,3,FALSE()),"")</f>
        <v>0.0616203703703704</v>
      </c>
      <c r="AG7" s="22" t="n">
        <f aca="false">IFERROR(VLOOKUP(AC$1&amp;":"&amp;AC7,'Finish order'!$E:$K,2,FALSE()),"")</f>
        <v>622</v>
      </c>
      <c r="AJ7" s="22" t="n">
        <v>6</v>
      </c>
      <c r="AK7" s="22" t="str">
        <f aca="false">IFERROR(VLOOKUP(AJ$1&amp;":"&amp;AJ7,'Finish order'!$E:$K,4,FALSE()),"")</f>
        <v>Lynn Humpleby</v>
      </c>
      <c r="AL7" s="22" t="str">
        <f aca="false">IFERROR(VLOOKUP(AJ$1&amp;":"&amp;AJ7,'Finish order'!$E:$K,5,FALSE()),"")</f>
        <v>Pickering RC</v>
      </c>
      <c r="AM7" s="30" t="n">
        <f aca="false">IFERROR(VLOOKUP(AJ$1&amp;":"&amp;AJ7,'Finish order'!$E:$K,3,FALSE()),"")</f>
        <v>0.0791087962962963</v>
      </c>
      <c r="AN7" s="22" t="n">
        <f aca="false">IFERROR(VLOOKUP(AJ$1&amp;":"&amp;AJ7,'Finish order'!$E:$K,2,FALSE()),"")</f>
        <v>152</v>
      </c>
      <c r="AQ7" s="22" t="n">
        <v>6</v>
      </c>
      <c r="AR7" s="22" t="str">
        <f aca="false">IFERROR(VLOOKUP(AQ$1&amp;":"&amp;AQ7,'Finish order'!$E:$K,4,FALSE()),"")</f>
        <v>Michael Holtby</v>
      </c>
      <c r="AS7" s="22" t="str">
        <f aca="false">IFERROR(VLOOKUP(AQ$1&amp;":"&amp;AQ7,'Finish order'!$E:$K,5,FALSE()),"")</f>
        <v>Esk Valley Fell Club</v>
      </c>
      <c r="AT7" s="30" t="n">
        <f aca="false">IFERROR(VLOOKUP(AQ$1&amp;":"&amp;AQ7,'Finish order'!$E:$K,3,FALSE()),"")</f>
        <v>0.0664583333333333</v>
      </c>
      <c r="AU7" s="22" t="n">
        <f aca="false">IFERROR(VLOOKUP(AQ$1&amp;":"&amp;AQ7,'Finish order'!$E:$K,2,FALSE()),"")</f>
        <v>801</v>
      </c>
      <c r="AX7" s="22" t="n">
        <v>6</v>
      </c>
      <c r="AY7" s="22" t="str">
        <f aca="false">IFERROR(VLOOKUP(AX$1&amp;":"&amp;AX7,'Finish order'!$E:$K,4,FALSE()),"")</f>
        <v/>
      </c>
      <c r="AZ7" s="22" t="str">
        <f aca="false">IFERROR(VLOOKUP(AX$1&amp;":"&amp;AX7,'Finish order'!$E:$K,5,FALSE()),"")</f>
        <v/>
      </c>
      <c r="BA7" s="30" t="str">
        <f aca="false">IFERROR(VLOOKUP(AX$1&amp;":"&amp;AX7,'Finish order'!$E:$K,3,FALSE()),"")</f>
        <v/>
      </c>
      <c r="BB7" s="22" t="str">
        <f aca="false">IFERROR(VLOOKUP(AX$1&amp;":"&amp;AX7,'Finish order'!$E:$K,2,FALSE()),"")</f>
        <v/>
      </c>
      <c r="BE7" s="22" t="n">
        <v>6</v>
      </c>
      <c r="BF7" s="30" t="str">
        <f aca="false">IFERROR(VLOOKUP(BE$1&amp;":"&amp;BE7,'Finish order'!$E:$K,4,FALSE()),"")</f>
        <v/>
      </c>
      <c r="BG7" s="22" t="str">
        <f aca="false">IFERROR(VLOOKUP(BE$1&amp;":"&amp;BE7,'Finish order'!$E:$K,5,FALSE()),"")</f>
        <v/>
      </c>
      <c r="BH7" s="30" t="str">
        <f aca="false">IFERROR(VLOOKUP(BE$1&amp;":"&amp;BE7,'Finish order'!$E:$K,3,FALSE()),"")</f>
        <v/>
      </c>
      <c r="BI7" s="22" t="str">
        <f aca="false">IFERROR(VLOOKUP(BE$1&amp;":"&amp;BE7,'Finish order'!$E:$K,2,FALSE()),"")</f>
        <v/>
      </c>
      <c r="BL7" s="22" t="n">
        <v>6</v>
      </c>
      <c r="BM7" s="30" t="str">
        <f aca="false">IFERROR(VLOOKUP(BL$1&amp;":"&amp;BL7,'Finish order'!$E:$K,4,FALSE()),"")</f>
        <v/>
      </c>
      <c r="BN7" s="22" t="str">
        <f aca="false">IFERROR(VLOOKUP(BL$1&amp;":"&amp;BL7,'Finish order'!$E:$K,5,FALSE()),"")</f>
        <v/>
      </c>
      <c r="BO7" s="30" t="str">
        <f aca="false">IFERROR(VLOOKUP(BL$1&amp;":"&amp;BL7,'Finish order'!$E:$K,3,FALSE()),"")</f>
        <v/>
      </c>
      <c r="BP7" s="22" t="str">
        <f aca="false">IFERROR(VLOOKUP(BL$1&amp;":"&amp;BL7,'Finish order'!$E:$K,2,FALSE()),"")</f>
        <v/>
      </c>
      <c r="BS7" s="31" t="n">
        <v>6</v>
      </c>
      <c r="BT7" s="22" t="str">
        <f aca="false">IFERROR(VLOOKUP(BS$1&amp;":"&amp;BS7,'Finish order'!$E:$K,4,FALSE()),"")</f>
        <v/>
      </c>
      <c r="BU7" s="22" t="str">
        <f aca="false">IFERROR(VLOOKUP(BS$1&amp;":"&amp;BS7,'Finish order'!$E:$K,5,FALSE()),"")</f>
        <v/>
      </c>
      <c r="BV7" s="30" t="str">
        <f aca="false">IFERROR(VLOOKUP(BS$1&amp;":"&amp;BS7,'Finish order'!$E:$K,3,FALSE()),"")</f>
        <v/>
      </c>
      <c r="BW7" s="22" t="str">
        <f aca="false">IFERROR(VLOOKUP(BS$1&amp;":"&amp;BS7,'Finish order'!$E:$K,2,FALSE()),"")</f>
        <v/>
      </c>
      <c r="BZ7" s="31" t="n">
        <v>6</v>
      </c>
      <c r="CA7" s="22" t="str">
        <f aca="false">IFERROR(VLOOKUP(BZ$1&amp;":"&amp;BZ7,'Finish order'!$E:$K,4,FALSE()),"")</f>
        <v/>
      </c>
      <c r="CB7" s="22" t="str">
        <f aca="false">IFERROR(VLOOKUP(BZ$1&amp;":"&amp;BZ7,'Finish order'!$E:$K,5,FALSE()),"")</f>
        <v/>
      </c>
      <c r="CC7" s="30" t="str">
        <f aca="false">IFERROR(VLOOKUP(BZ$1&amp;":"&amp;BZ7,'Finish order'!$E:$K,3,FALSE()),"")</f>
        <v/>
      </c>
      <c r="CD7" s="22" t="str">
        <f aca="false">IFERROR(VLOOKUP(BZ$1&amp;":"&amp;BZ7,'Finish order'!$E:$K,2,FALSE()),"")</f>
        <v/>
      </c>
      <c r="CF7" s="30"/>
      <c r="CG7" s="22" t="n">
        <v>6</v>
      </c>
      <c r="CH7" s="22" t="str">
        <f aca="false">IFERROR(VLOOKUP(CG$1&amp;":"&amp;CG7,'Finish order'!$E:$K,4,FALSE()),"")</f>
        <v/>
      </c>
      <c r="CI7" s="22" t="str">
        <f aca="false">IFERROR(VLOOKUP(CG$1&amp;":"&amp;CG7,'Finish order'!$E:$K,5,FALSE()),"")</f>
        <v/>
      </c>
      <c r="CJ7" s="30" t="str">
        <f aca="false">IFERROR(VLOOKUP(CG$1&amp;":"&amp;CG7,'Finish order'!$E:$K,3,FALSE()),"")</f>
        <v/>
      </c>
      <c r="CK7" s="22" t="str">
        <f aca="false">IFERROR(VLOOKUP(CG$1&amp;":"&amp;CG7,'Finish order'!$E:$K,2,FALSE()),"")</f>
        <v/>
      </c>
      <c r="CM7" s="30"/>
      <c r="CN7" s="22" t="n">
        <v>6</v>
      </c>
      <c r="CO7" s="22" t="str">
        <f aca="false">IFERROR(VLOOKUP(CN$1&amp;":"&amp;CN7,'Finish order'!$E:$K,4,FALSE()),"")</f>
        <v/>
      </c>
      <c r="CP7" s="22" t="str">
        <f aca="false">IFERROR(VLOOKUP(CN$1&amp;":"&amp;CN7,'Finish order'!$E:$K,5,FALSE()),"")</f>
        <v/>
      </c>
      <c r="CQ7" s="30" t="str">
        <f aca="false">IFERROR(VLOOKUP(CN$1&amp;":"&amp;CN7,'Finish order'!$E:$K,3,FALSE()),"")</f>
        <v/>
      </c>
      <c r="CR7" s="22" t="str">
        <f aca="false">IFERROR(VLOOKUP(CN$1&amp;":"&amp;CN7,'Finish order'!$E:$K,2,FALSE()),"")</f>
        <v/>
      </c>
      <c r="CS7" s="30"/>
    </row>
    <row r="8" customFormat="false" ht="15" hidden="false" customHeight="false" outlineLevel="0" collapsed="false">
      <c r="A8" s="22" t="n">
        <v>7</v>
      </c>
      <c r="B8" s="22" t="str">
        <f aca="false">IFERROR(VLOOKUP($A$1&amp;":"&amp;A8,'Finish order'!C:K,6,FALSE()),"")</f>
        <v>Stephen Pugh</v>
      </c>
      <c r="C8" s="22" t="str">
        <f aca="false">IFERROR(VLOOKUP(A$1&amp;":"&amp;A8,'Finish order'!$C:$K,9,FALSE()),"")</f>
        <v>M55</v>
      </c>
      <c r="D8" s="22" t="str">
        <f aca="false">IFERROR(VLOOKUP(A$1&amp;":"&amp;A8,'Finish order'!$C:$K,7,FALSE()),"")</f>
        <v>Esk Valley Fell Club</v>
      </c>
      <c r="E8" s="30" t="n">
        <f aca="false">IFERROR(VLOOKUP($A$1&amp;":"&amp;A8,'Finish order'!C:K,5,FALSE()),"")</f>
        <v>0.052349537037037</v>
      </c>
      <c r="F8" s="22" t="n">
        <f aca="false">IFERROR(VLOOKUP($A$1&amp;":"&amp;A8,'Finish order'!C:K,4,FALSE()),"")</f>
        <v>804</v>
      </c>
      <c r="H8" s="22" t="n">
        <v>7</v>
      </c>
      <c r="I8" s="22" t="str">
        <f aca="false">IFERROR(VLOOKUP(H$1&amp;":"&amp;H8,'Finish order'!$C:$K,6,FALSE()),"")</f>
        <v>Jess Evans</v>
      </c>
      <c r="J8" s="22" t="str">
        <f aca="false">IFERROR(VLOOKUP(H$1&amp;":"&amp;H8,'Finish order'!$C:$K,9,FALSE()),"")</f>
        <v>W45</v>
      </c>
      <c r="K8" s="22" t="str">
        <f aca="false">IFERROR(VLOOKUP(H$1&amp;":"&amp;H8,'Finish order'!$C:$K,7,FALSE()),"")</f>
        <v>St Theresa's AC</v>
      </c>
      <c r="L8" s="30" t="n">
        <f aca="false">IFERROR(VLOOKUP(H$1&amp;":"&amp;H8,'Finish order'!$C:$K,5,FALSE()),"")</f>
        <v>0.0662152777777778</v>
      </c>
      <c r="M8" s="22" t="n">
        <f aca="false">IFERROR(VLOOKUP(H$1&amp;":"&amp;H8,'Finish order'!$C:$K,4,FALSE()),"")</f>
        <v>157</v>
      </c>
      <c r="O8" s="22" t="n">
        <v>7</v>
      </c>
      <c r="P8" s="22" t="str">
        <f aca="false">IFERROR(VLOOKUP(O$1&amp;":"&amp;O8,'Finish order'!$E:$K,4,FALSE()),"")</f>
        <v/>
      </c>
      <c r="Q8" s="22" t="str">
        <f aca="false">IFERROR(VLOOKUP(O$1&amp;":"&amp;O8,'Finish order'!$E:$K,5,FALSE()),"")</f>
        <v/>
      </c>
      <c r="R8" s="30" t="str">
        <f aca="false">IFERROR(VLOOKUP(O$1&amp;":"&amp;O8,'Finish order'!$E:$K,3,FALSE()),"")</f>
        <v/>
      </c>
      <c r="S8" s="22" t="str">
        <f aca="false">IFERROR(VLOOKUP(O$1&amp;":"&amp;O8,'Finish order'!$E:$K,2,FALSE()),"")</f>
        <v/>
      </c>
      <c r="V8" s="22" t="n">
        <v>7</v>
      </c>
      <c r="W8" s="22" t="str">
        <f aca="false">IFERROR(VLOOKUP(V$1&amp;":"&amp;V8,'Finish order'!$E:$K,4,FALSE()),"")</f>
        <v/>
      </c>
      <c r="X8" s="22" t="str">
        <f aca="false">IFERROR(VLOOKUP(V$1&amp;":"&amp;V8,'Finish order'!$E:$K,5,FALSE()),"")</f>
        <v/>
      </c>
      <c r="Y8" s="30" t="str">
        <f aca="false">IFERROR(VLOOKUP(V$1&amp;":"&amp;V8,'Finish order'!$E:$K,3,FALSE()),"")</f>
        <v/>
      </c>
      <c r="Z8" s="22" t="str">
        <f aca="false">IFERROR(VLOOKUP(V$1&amp;":"&amp;V8,'Finish order'!$E:$K,2,FALSE()),"")</f>
        <v/>
      </c>
      <c r="AA8" s="22" t="str">
        <f aca="false">IF(Table827[[#This Row],[Name]]="","",IF((COUNTIF($I$2:$I$4,W8)&gt;0),"Top3",""))</f>
        <v/>
      </c>
      <c r="AC8" s="22" t="n">
        <v>7</v>
      </c>
      <c r="AD8" s="22" t="str">
        <f aca="false">IFERROR(VLOOKUP(AC$1&amp;":"&amp;AC8,'Finish order'!$E:$K,4,FALSE()),"")</f>
        <v>Richard Robinson</v>
      </c>
      <c r="AE8" s="22" t="str">
        <f aca="false">IFERROR(VLOOKUP(AC$1&amp;":"&amp;AC8,'Finish order'!$E:$K,5,FALSE()),"")</f>
        <v>Pickering RC</v>
      </c>
      <c r="AF8" s="30" t="n">
        <f aca="false">IFERROR(VLOOKUP(AC$1&amp;":"&amp;AC8,'Finish order'!$E:$K,3,FALSE()),"")</f>
        <v>0.0634027777777778</v>
      </c>
      <c r="AG8" s="22" t="n">
        <f aca="false">IFERROR(VLOOKUP(AC$1&amp;":"&amp;AC8,'Finish order'!$E:$K,2,FALSE()),"")</f>
        <v>616</v>
      </c>
      <c r="AJ8" s="22" t="n">
        <v>7</v>
      </c>
      <c r="AK8" s="22" t="str">
        <f aca="false">IFERROR(VLOOKUP(AJ$1&amp;":"&amp;AJ8,'Finish order'!$E:$K,4,FALSE()),"")</f>
        <v>Sarah Walch</v>
      </c>
      <c r="AL8" s="22" t="str">
        <f aca="false">IFERROR(VLOOKUP(AJ$1&amp;":"&amp;AJ8,'Finish order'!$E:$K,5,FALSE()),"")</f>
        <v>Denby Dale AC</v>
      </c>
      <c r="AM8" s="30" t="n">
        <f aca="false">IFERROR(VLOOKUP(AJ$1&amp;":"&amp;AJ8,'Finish order'!$E:$K,3,FALSE()),"")</f>
        <v>0.0848032407407407</v>
      </c>
      <c r="AN8" s="22" t="n">
        <f aca="false">IFERROR(VLOOKUP(AJ$1&amp;":"&amp;AJ8,'Finish order'!$E:$K,2,FALSE()),"")</f>
        <v>155</v>
      </c>
      <c r="AQ8" s="22" t="n">
        <v>7</v>
      </c>
      <c r="AR8" s="22" t="str">
        <f aca="false">IFERROR(VLOOKUP(AQ$1&amp;":"&amp;AQ8,'Finish order'!$E:$K,4,FALSE()),"")</f>
        <v>Lee Shepherd</v>
      </c>
      <c r="AS8" s="22" t="str">
        <f aca="false">IFERROR(VLOOKUP(AQ$1&amp;":"&amp;AQ8,'Finish order'!$E:$K,5,FALSE()),"")</f>
        <v>Individual#</v>
      </c>
      <c r="AT8" s="30" t="n">
        <f aca="false">IFERROR(VLOOKUP(AQ$1&amp;":"&amp;AQ8,'Finish order'!$E:$K,3,FALSE()),"")</f>
        <v>0.0734953703703704</v>
      </c>
      <c r="AU8" s="22" t="n">
        <f aca="false">IFERROR(VLOOKUP(AQ$1&amp;":"&amp;AQ8,'Finish order'!$E:$K,2,FALSE()),"")</f>
        <v>832</v>
      </c>
      <c r="AX8" s="22" t="n">
        <v>7</v>
      </c>
      <c r="AY8" s="22" t="str">
        <f aca="false">IFERROR(VLOOKUP(AX$1&amp;":"&amp;AX8,'Finish order'!$E:$K,4,FALSE()),"")</f>
        <v/>
      </c>
      <c r="AZ8" s="22" t="str">
        <f aca="false">IFERROR(VLOOKUP(AX$1&amp;":"&amp;AX8,'Finish order'!$E:$K,5,FALSE()),"")</f>
        <v/>
      </c>
      <c r="BA8" s="30" t="str">
        <f aca="false">IFERROR(VLOOKUP(AX$1&amp;":"&amp;AX8,'Finish order'!$E:$K,3,FALSE()),"")</f>
        <v/>
      </c>
      <c r="BB8" s="22" t="str">
        <f aca="false">IFERROR(VLOOKUP(AX$1&amp;":"&amp;AX8,'Finish order'!$E:$K,2,FALSE()),"")</f>
        <v/>
      </c>
      <c r="BE8" s="22" t="n">
        <v>7</v>
      </c>
      <c r="BF8" s="30" t="str">
        <f aca="false">IFERROR(VLOOKUP(BE$1&amp;":"&amp;BE8,'Finish order'!$E:$K,4,FALSE()),"")</f>
        <v/>
      </c>
      <c r="BG8" s="22" t="str">
        <f aca="false">IFERROR(VLOOKUP(BE$1&amp;":"&amp;BE8,'Finish order'!$E:$K,5,FALSE()),"")</f>
        <v/>
      </c>
      <c r="BH8" s="30" t="str">
        <f aca="false">IFERROR(VLOOKUP(BE$1&amp;":"&amp;BE8,'Finish order'!$E:$K,3,FALSE()),"")</f>
        <v/>
      </c>
      <c r="BI8" s="22" t="str">
        <f aca="false">IFERROR(VLOOKUP(BE$1&amp;":"&amp;BE8,'Finish order'!$E:$K,2,FALSE()),"")</f>
        <v/>
      </c>
      <c r="BL8" s="22" t="n">
        <v>7</v>
      </c>
      <c r="BM8" s="30" t="str">
        <f aca="false">IFERROR(VLOOKUP(BL$1&amp;":"&amp;BL8,'Finish order'!$E:$K,4,FALSE()),"")</f>
        <v/>
      </c>
      <c r="BN8" s="22" t="str">
        <f aca="false">IFERROR(VLOOKUP(BL$1&amp;":"&amp;BL8,'Finish order'!$E:$K,5,FALSE()),"")</f>
        <v/>
      </c>
      <c r="BO8" s="30" t="str">
        <f aca="false">IFERROR(VLOOKUP(BL$1&amp;":"&amp;BL8,'Finish order'!$E:$K,3,FALSE()),"")</f>
        <v/>
      </c>
      <c r="BP8" s="22" t="str">
        <f aca="false">IFERROR(VLOOKUP(BL$1&amp;":"&amp;BL8,'Finish order'!$E:$K,2,FALSE()),"")</f>
        <v/>
      </c>
      <c r="BS8" s="31" t="n">
        <v>7</v>
      </c>
      <c r="BT8" s="22" t="str">
        <f aca="false">IFERROR(VLOOKUP(BS$1&amp;":"&amp;BS8,'Finish order'!$E:$K,4,FALSE()),"")</f>
        <v/>
      </c>
      <c r="BU8" s="22" t="str">
        <f aca="false">IFERROR(VLOOKUP(BS$1&amp;":"&amp;BS8,'Finish order'!$E:$K,5,FALSE()),"")</f>
        <v/>
      </c>
      <c r="BV8" s="30" t="str">
        <f aca="false">IFERROR(VLOOKUP(BS$1&amp;":"&amp;BS8,'Finish order'!$E:$K,3,FALSE()),"")</f>
        <v/>
      </c>
      <c r="BW8" s="22" t="str">
        <f aca="false">IFERROR(VLOOKUP(BS$1&amp;":"&amp;BS8,'Finish order'!$E:$K,2,FALSE()),"")</f>
        <v/>
      </c>
      <c r="BZ8" s="31" t="n">
        <v>7</v>
      </c>
      <c r="CA8" s="22" t="str">
        <f aca="false">IFERROR(VLOOKUP(BZ$1&amp;":"&amp;BZ8,'Finish order'!$E:$K,4,FALSE()),"")</f>
        <v/>
      </c>
      <c r="CB8" s="22" t="str">
        <f aca="false">IFERROR(VLOOKUP(BZ$1&amp;":"&amp;BZ8,'Finish order'!$E:$K,5,FALSE()),"")</f>
        <v/>
      </c>
      <c r="CC8" s="30" t="str">
        <f aca="false">IFERROR(VLOOKUP(BZ$1&amp;":"&amp;BZ8,'Finish order'!$E:$K,3,FALSE()),"")</f>
        <v/>
      </c>
      <c r="CD8" s="22" t="str">
        <f aca="false">IFERROR(VLOOKUP(BZ$1&amp;":"&amp;BZ8,'Finish order'!$E:$K,2,FALSE()),"")</f>
        <v/>
      </c>
      <c r="CF8" s="30"/>
      <c r="CG8" s="22" t="n">
        <v>7</v>
      </c>
      <c r="CH8" s="22" t="str">
        <f aca="false">IFERROR(VLOOKUP(CG$1&amp;":"&amp;CG8,'Finish order'!$E:$K,4,FALSE()),"")</f>
        <v/>
      </c>
      <c r="CI8" s="22" t="str">
        <f aca="false">IFERROR(VLOOKUP(CG$1&amp;":"&amp;CG8,'Finish order'!$E:$K,5,FALSE()),"")</f>
        <v/>
      </c>
      <c r="CJ8" s="30" t="str">
        <f aca="false">IFERROR(VLOOKUP(CG$1&amp;":"&amp;CG8,'Finish order'!$E:$K,3,FALSE()),"")</f>
        <v/>
      </c>
      <c r="CK8" s="22" t="str">
        <f aca="false">IFERROR(VLOOKUP(CG$1&amp;":"&amp;CG8,'Finish order'!$E:$K,2,FALSE()),"")</f>
        <v/>
      </c>
      <c r="CM8" s="30"/>
      <c r="CN8" s="22" t="n">
        <v>7</v>
      </c>
      <c r="CO8" s="22" t="str">
        <f aca="false">IFERROR(VLOOKUP(CN$1&amp;":"&amp;CN8,'Finish order'!$E:$K,4,FALSE()),"")</f>
        <v/>
      </c>
      <c r="CP8" s="22" t="str">
        <f aca="false">IFERROR(VLOOKUP(CN$1&amp;":"&amp;CN8,'Finish order'!$E:$K,5,FALSE()),"")</f>
        <v/>
      </c>
      <c r="CQ8" s="30" t="str">
        <f aca="false">IFERROR(VLOOKUP(CN$1&amp;":"&amp;CN8,'Finish order'!$E:$K,3,FALSE()),"")</f>
        <v/>
      </c>
      <c r="CR8" s="22" t="str">
        <f aca="false">IFERROR(VLOOKUP(CN$1&amp;":"&amp;CN8,'Finish order'!$E:$K,2,FALSE()),"")</f>
        <v/>
      </c>
      <c r="CS8" s="30"/>
    </row>
    <row r="9" customFormat="false" ht="15" hidden="false" customHeight="false" outlineLevel="0" collapsed="false">
      <c r="A9" s="22" t="n">
        <v>8</v>
      </c>
      <c r="B9" s="22" t="str">
        <f aca="false">IFERROR(VLOOKUP($A$1&amp;":"&amp;A9,'Finish order'!C:K,6,FALSE()),"")</f>
        <v>Rorie McIntosh</v>
      </c>
      <c r="C9" s="22" t="str">
        <f aca="false">IFERROR(VLOOKUP(A$1&amp;":"&amp;A9,'Finish order'!$C:$K,9,FALSE()),"")</f>
        <v>M40</v>
      </c>
      <c r="D9" s="22" t="str">
        <f aca="false">IFERROR(VLOOKUP(A$1&amp;":"&amp;A9,'Finish order'!$C:$K,7,FALSE()),"")</f>
        <v>Esk Valley Fell Club</v>
      </c>
      <c r="E9" s="30" t="n">
        <f aca="false">IFERROR(VLOOKUP($A$1&amp;":"&amp;A9,'Finish order'!C:K,5,FALSE()),"")</f>
        <v>0.0524884259259259</v>
      </c>
      <c r="F9" s="22" t="n">
        <f aca="false">IFERROR(VLOOKUP($A$1&amp;":"&amp;A9,'Finish order'!C:K,4,FALSE()),"")</f>
        <v>543</v>
      </c>
      <c r="H9" s="22" t="n">
        <v>8</v>
      </c>
      <c r="I9" s="22" t="str">
        <f aca="false">IFERROR(VLOOKUP(H$1&amp;":"&amp;H9,'Finish order'!$C:$K,6,FALSE()),"")</f>
        <v>Marianne Borsheim</v>
      </c>
      <c r="J9" s="22" t="str">
        <f aca="false">IFERROR(VLOOKUP(H$1&amp;":"&amp;H9,'Finish order'!$C:$K,9,FALSE()),"")</f>
        <v>W50</v>
      </c>
      <c r="K9" s="22" t="str">
        <f aca="false">IFERROR(VLOOKUP(H$1&amp;":"&amp;H9,'Finish order'!$C:$K,7,FALSE()),"")</f>
        <v>Scarborough AC</v>
      </c>
      <c r="L9" s="30" t="n">
        <f aca="false">IFERROR(VLOOKUP(H$1&amp;":"&amp;H9,'Finish order'!$C:$K,5,FALSE()),"")</f>
        <v>0.0667824074074074</v>
      </c>
      <c r="M9" s="22" t="n">
        <f aca="false">IFERROR(VLOOKUP(H$1&amp;":"&amp;H9,'Finish order'!$C:$K,4,FALSE()),"")</f>
        <v>202</v>
      </c>
      <c r="O9" s="22" t="n">
        <v>8</v>
      </c>
      <c r="P9" s="22" t="str">
        <f aca="false">IFERROR(VLOOKUP(O$1&amp;":"&amp;O9,'Finish order'!$E:$K,4,FALSE()),"")</f>
        <v/>
      </c>
      <c r="Q9" s="22" t="str">
        <f aca="false">IFERROR(VLOOKUP(O$1&amp;":"&amp;O9,'Finish order'!$E:$K,5,FALSE()),"")</f>
        <v/>
      </c>
      <c r="R9" s="30" t="str">
        <f aca="false">IFERROR(VLOOKUP(O$1&amp;":"&amp;O9,'Finish order'!$E:$K,3,FALSE()),"")</f>
        <v/>
      </c>
      <c r="S9" s="22" t="str">
        <f aca="false">IFERROR(VLOOKUP(O$1&amp;":"&amp;O9,'Finish order'!$E:$K,2,FALSE()),"")</f>
        <v/>
      </c>
      <c r="V9" s="22" t="n">
        <v>8</v>
      </c>
      <c r="W9" s="22" t="str">
        <f aca="false">IFERROR(VLOOKUP(V$1&amp;":"&amp;V9,'Finish order'!$E:$K,4,FALSE()),"")</f>
        <v/>
      </c>
      <c r="X9" s="22" t="str">
        <f aca="false">IFERROR(VLOOKUP(V$1&amp;":"&amp;V9,'Finish order'!$E:$K,5,FALSE()),"")</f>
        <v/>
      </c>
      <c r="Y9" s="30" t="str">
        <f aca="false">IFERROR(VLOOKUP(V$1&amp;":"&amp;V9,'Finish order'!$E:$K,3,FALSE()),"")</f>
        <v/>
      </c>
      <c r="Z9" s="22" t="str">
        <f aca="false">IFERROR(VLOOKUP(V$1&amp;":"&amp;V9,'Finish order'!$E:$K,2,FALSE()),"")</f>
        <v/>
      </c>
      <c r="AA9" s="22" t="str">
        <f aca="false">IF(Table827[[#This Row],[Name]]="","",IF((COUNTIF($I$2:$I$4,W9)&gt;0),"Top3",""))</f>
        <v/>
      </c>
      <c r="AC9" s="22" t="n">
        <v>8</v>
      </c>
      <c r="AD9" s="22" t="str">
        <f aca="false">IFERROR(VLOOKUP(AC$1&amp;":"&amp;AC9,'Finish order'!$E:$K,4,FALSE()),"")</f>
        <v>Iain Milner</v>
      </c>
      <c r="AE9" s="22" t="str">
        <f aca="false">IFERROR(VLOOKUP(AC$1&amp;":"&amp;AC9,'Finish order'!$E:$K,5,FALSE()),"")</f>
        <v>Individual#</v>
      </c>
      <c r="AF9" s="30" t="n">
        <f aca="false">IFERROR(VLOOKUP(AC$1&amp;":"&amp;AC9,'Finish order'!$E:$K,3,FALSE()),"")</f>
        <v>0.0634722222222222</v>
      </c>
      <c r="AG9" s="22" t="n">
        <f aca="false">IFERROR(VLOOKUP(AC$1&amp;":"&amp;AC9,'Finish order'!$E:$K,2,FALSE()),"")</f>
        <v>637</v>
      </c>
      <c r="AJ9" s="22" t="n">
        <v>8</v>
      </c>
      <c r="AK9" s="22" t="str">
        <f aca="false">IFERROR(VLOOKUP(AJ$1&amp;":"&amp;AJ9,'Finish order'!$E:$K,4,FALSE()),"")</f>
        <v>Kathryn Waterworth</v>
      </c>
      <c r="AL9" s="22" t="str">
        <f aca="false">IFERROR(VLOOKUP(AJ$1&amp;":"&amp;AJ9,'Finish order'!$E:$K,5,FALSE()),"")</f>
        <v>Individual#</v>
      </c>
      <c r="AM9" s="30" t="n">
        <f aca="false">IFERROR(VLOOKUP(AJ$1&amp;":"&amp;AJ9,'Finish order'!$E:$K,3,FALSE()),"")</f>
        <v>0.0937384259259259</v>
      </c>
      <c r="AN9" s="22" t="n">
        <f aca="false">IFERROR(VLOOKUP(AJ$1&amp;":"&amp;AJ9,'Finish order'!$E:$K,2,FALSE()),"")</f>
        <v>159</v>
      </c>
      <c r="AQ9" s="22" t="n">
        <v>8</v>
      </c>
      <c r="AR9" s="22" t="str">
        <f aca="false">IFERROR(VLOOKUP(AQ$1&amp;":"&amp;AQ9,'Finish order'!$E:$K,4,FALSE()),"")</f>
        <v>Miles Sharp</v>
      </c>
      <c r="AS9" s="22" t="str">
        <f aca="false">IFERROR(VLOOKUP(AQ$1&amp;":"&amp;AQ9,'Finish order'!$E:$K,5,FALSE()),"")</f>
        <v>Esk Valley Fell Club</v>
      </c>
      <c r="AT9" s="30" t="n">
        <f aca="false">IFERROR(VLOOKUP(AQ$1&amp;":"&amp;AQ9,'Finish order'!$E:$K,3,FALSE()),"")</f>
        <v>0.0765393518518519</v>
      </c>
      <c r="AU9" s="22" t="n">
        <f aca="false">IFERROR(VLOOKUP(AQ$1&amp;":"&amp;AQ9,'Finish order'!$E:$K,2,FALSE()),"")</f>
        <v>852</v>
      </c>
      <c r="AX9" s="22" t="n">
        <v>8</v>
      </c>
      <c r="AY9" s="22" t="str">
        <f aca="false">IFERROR(VLOOKUP(AX$1&amp;":"&amp;AX9,'Finish order'!$E:$K,4,FALSE()),"")</f>
        <v/>
      </c>
      <c r="AZ9" s="22" t="str">
        <f aca="false">IFERROR(VLOOKUP(AX$1&amp;":"&amp;AX9,'Finish order'!$E:$K,5,FALSE()),"")</f>
        <v/>
      </c>
      <c r="BA9" s="30" t="str">
        <f aca="false">IFERROR(VLOOKUP(AX$1&amp;":"&amp;AX9,'Finish order'!$E:$K,3,FALSE()),"")</f>
        <v/>
      </c>
      <c r="BB9" s="22" t="str">
        <f aca="false">IFERROR(VLOOKUP(AX$1&amp;":"&amp;AX9,'Finish order'!$E:$K,2,FALSE()),"")</f>
        <v/>
      </c>
      <c r="BE9" s="22" t="n">
        <v>8</v>
      </c>
      <c r="BF9" s="30" t="str">
        <f aca="false">IFERROR(VLOOKUP(BE$1&amp;":"&amp;BE9,'Finish order'!$E:$K,4,FALSE()),"")</f>
        <v/>
      </c>
      <c r="BG9" s="22" t="str">
        <f aca="false">IFERROR(VLOOKUP(BE$1&amp;":"&amp;BE9,'Finish order'!$E:$K,5,FALSE()),"")</f>
        <v/>
      </c>
      <c r="BH9" s="30" t="str">
        <f aca="false">IFERROR(VLOOKUP(BE$1&amp;":"&amp;BE9,'Finish order'!$E:$K,3,FALSE()),"")</f>
        <v/>
      </c>
      <c r="BI9" s="22" t="str">
        <f aca="false">IFERROR(VLOOKUP(BE$1&amp;":"&amp;BE9,'Finish order'!$E:$K,2,FALSE()),"")</f>
        <v/>
      </c>
      <c r="BL9" s="22" t="n">
        <v>8</v>
      </c>
      <c r="BM9" s="30" t="str">
        <f aca="false">IFERROR(VLOOKUP(BL$1&amp;":"&amp;BL9,'Finish order'!$E:$K,4,FALSE()),"")</f>
        <v/>
      </c>
      <c r="BN9" s="22" t="str">
        <f aca="false">IFERROR(VLOOKUP(BL$1&amp;":"&amp;BL9,'Finish order'!$E:$K,5,FALSE()),"")</f>
        <v/>
      </c>
      <c r="BO9" s="30" t="str">
        <f aca="false">IFERROR(VLOOKUP(BL$1&amp;":"&amp;BL9,'Finish order'!$E:$K,3,FALSE()),"")</f>
        <v/>
      </c>
      <c r="BP9" s="22" t="str">
        <f aca="false">IFERROR(VLOOKUP(BL$1&amp;":"&amp;BL9,'Finish order'!$E:$K,2,FALSE()),"")</f>
        <v/>
      </c>
      <c r="BS9" s="31" t="n">
        <v>8</v>
      </c>
      <c r="BT9" s="22" t="str">
        <f aca="false">IFERROR(VLOOKUP(BS$1&amp;":"&amp;BS9,'Finish order'!$E:$K,4,FALSE()),"")</f>
        <v/>
      </c>
      <c r="BU9" s="22" t="str">
        <f aca="false">IFERROR(VLOOKUP(BS$1&amp;":"&amp;BS9,'Finish order'!$E:$K,5,FALSE()),"")</f>
        <v/>
      </c>
      <c r="BV9" s="30" t="str">
        <f aca="false">IFERROR(VLOOKUP(BS$1&amp;":"&amp;BS9,'Finish order'!$E:$K,3,FALSE()),"")</f>
        <v/>
      </c>
      <c r="BW9" s="22" t="str">
        <f aca="false">IFERROR(VLOOKUP(BS$1&amp;":"&amp;BS9,'Finish order'!$E:$K,2,FALSE()),"")</f>
        <v/>
      </c>
      <c r="BZ9" s="31" t="n">
        <v>8</v>
      </c>
      <c r="CA9" s="22" t="str">
        <f aca="false">IFERROR(VLOOKUP(BZ$1&amp;":"&amp;BZ9,'Finish order'!$E:$K,4,FALSE()),"")</f>
        <v/>
      </c>
      <c r="CB9" s="22" t="str">
        <f aca="false">IFERROR(VLOOKUP(BZ$1&amp;":"&amp;BZ9,'Finish order'!$E:$K,5,FALSE()),"")</f>
        <v/>
      </c>
      <c r="CC9" s="30" t="str">
        <f aca="false">IFERROR(VLOOKUP(BZ$1&amp;":"&amp;BZ9,'Finish order'!$E:$K,3,FALSE()),"")</f>
        <v/>
      </c>
      <c r="CD9" s="22" t="str">
        <f aca="false">IFERROR(VLOOKUP(BZ$1&amp;":"&amp;BZ9,'Finish order'!$E:$K,2,FALSE()),"")</f>
        <v/>
      </c>
      <c r="CF9" s="30"/>
      <c r="CG9" s="22" t="n">
        <v>8</v>
      </c>
      <c r="CH9" s="22" t="str">
        <f aca="false">IFERROR(VLOOKUP(CG$1&amp;":"&amp;CG9,'Finish order'!$E:$K,4,FALSE()),"")</f>
        <v/>
      </c>
      <c r="CI9" s="22" t="str">
        <f aca="false">IFERROR(VLOOKUP(CG$1&amp;":"&amp;CG9,'Finish order'!$E:$K,5,FALSE()),"")</f>
        <v/>
      </c>
      <c r="CJ9" s="30" t="str">
        <f aca="false">IFERROR(VLOOKUP(CG$1&amp;":"&amp;CG9,'Finish order'!$E:$K,3,FALSE()),"")</f>
        <v/>
      </c>
      <c r="CK9" s="22" t="str">
        <f aca="false">IFERROR(VLOOKUP(CG$1&amp;":"&amp;CG9,'Finish order'!$E:$K,2,FALSE()),"")</f>
        <v/>
      </c>
      <c r="CM9" s="30"/>
      <c r="CN9" s="22" t="n">
        <v>8</v>
      </c>
      <c r="CO9" s="22" t="str">
        <f aca="false">IFERROR(VLOOKUP(CN$1&amp;":"&amp;CN9,'Finish order'!$E:$K,4,FALSE()),"")</f>
        <v/>
      </c>
      <c r="CP9" s="22" t="str">
        <f aca="false">IFERROR(VLOOKUP(CN$1&amp;":"&amp;CN9,'Finish order'!$E:$K,5,FALSE()),"")</f>
        <v/>
      </c>
      <c r="CQ9" s="30" t="str">
        <f aca="false">IFERROR(VLOOKUP(CN$1&amp;":"&amp;CN9,'Finish order'!$E:$K,3,FALSE()),"")</f>
        <v/>
      </c>
      <c r="CR9" s="22" t="str">
        <f aca="false">IFERROR(VLOOKUP(CN$1&amp;":"&amp;CN9,'Finish order'!$E:$K,2,FALSE()),"")</f>
        <v/>
      </c>
      <c r="CS9" s="30"/>
    </row>
    <row r="10" customFormat="false" ht="15" hidden="false" customHeight="false" outlineLevel="0" collapsed="false">
      <c r="A10" s="22" t="n">
        <v>9</v>
      </c>
      <c r="B10" s="22" t="str">
        <f aca="false">IFERROR(VLOOKUP($A$1&amp;":"&amp;A10,'Finish order'!C:K,6,FALSE()),"")</f>
        <v>Damian Kilpin</v>
      </c>
      <c r="C10" s="22" t="str">
        <f aca="false">IFERROR(VLOOKUP(A$1&amp;":"&amp;A10,'Finish order'!$C:$K,9,FALSE()),"")</f>
        <v>M45</v>
      </c>
      <c r="D10" s="22" t="str">
        <f aca="false">IFERROR(VLOOKUP(A$1&amp;":"&amp;A10,'Finish order'!$C:$K,7,FALSE()),"")</f>
        <v>Penistone Footpath Runners &amp; AC</v>
      </c>
      <c r="E10" s="30" t="n">
        <f aca="false">IFERROR(VLOOKUP($A$1&amp;":"&amp;A10,'Finish order'!C:K,5,FALSE()),"")</f>
        <v>0.0531944444444445</v>
      </c>
      <c r="F10" s="22" t="n">
        <f aca="false">IFERROR(VLOOKUP($A$1&amp;":"&amp;A10,'Finish order'!C:K,4,FALSE()),"")</f>
        <v>609</v>
      </c>
      <c r="H10" s="22" t="n">
        <v>9</v>
      </c>
      <c r="I10" s="22" t="str">
        <f aca="false">IFERROR(VLOOKUP(H$1&amp;":"&amp;H10,'Finish order'!$C:$K,6,FALSE()),"")</f>
        <v>Steph Lishman</v>
      </c>
      <c r="J10" s="22" t="str">
        <f aca="false">IFERROR(VLOOKUP(H$1&amp;":"&amp;H10,'Finish order'!$C:$K,9,FALSE()),"")</f>
        <v>W50</v>
      </c>
      <c r="K10" s="22" t="str">
        <f aca="false">IFERROR(VLOOKUP(H$1&amp;":"&amp;H10,'Finish order'!$C:$K,7,FALSE()),"")</f>
        <v>Esk Valley Fell Club</v>
      </c>
      <c r="L10" s="30" t="n">
        <f aca="false">IFERROR(VLOOKUP(H$1&amp;":"&amp;H10,'Finish order'!$C:$K,5,FALSE()),"")</f>
        <v>0.0680787037037037</v>
      </c>
      <c r="M10" s="22" t="n">
        <f aca="false">IFERROR(VLOOKUP(H$1&amp;":"&amp;H10,'Finish order'!$C:$K,4,FALSE()),"")</f>
        <v>206</v>
      </c>
      <c r="O10" s="22" t="n">
        <v>9</v>
      </c>
      <c r="P10" s="22" t="str">
        <f aca="false">IFERROR(VLOOKUP(O$1&amp;":"&amp;O10,'Finish order'!$E:$K,4,FALSE()),"")</f>
        <v/>
      </c>
      <c r="Q10" s="22" t="str">
        <f aca="false">IFERROR(VLOOKUP(O$1&amp;":"&amp;O10,'Finish order'!$E:$K,5,FALSE()),"")</f>
        <v/>
      </c>
      <c r="R10" s="30" t="str">
        <f aca="false">IFERROR(VLOOKUP(O$1&amp;":"&amp;O10,'Finish order'!$E:$K,3,FALSE()),"")</f>
        <v/>
      </c>
      <c r="S10" s="22" t="str">
        <f aca="false">IFERROR(VLOOKUP(O$1&amp;":"&amp;O10,'Finish order'!$E:$K,2,FALSE()),"")</f>
        <v/>
      </c>
      <c r="V10" s="22" t="n">
        <v>9</v>
      </c>
      <c r="W10" s="22" t="str">
        <f aca="false">IFERROR(VLOOKUP(V$1&amp;":"&amp;V10,'Finish order'!$E:$K,4,FALSE()),"")</f>
        <v/>
      </c>
      <c r="X10" s="22" t="str">
        <f aca="false">IFERROR(VLOOKUP(V$1&amp;":"&amp;V10,'Finish order'!$E:$K,5,FALSE()),"")</f>
        <v/>
      </c>
      <c r="Y10" s="30" t="str">
        <f aca="false">IFERROR(VLOOKUP(V$1&amp;":"&amp;V10,'Finish order'!$E:$K,3,FALSE()),"")</f>
        <v/>
      </c>
      <c r="Z10" s="22" t="str">
        <f aca="false">IFERROR(VLOOKUP(V$1&amp;":"&amp;V10,'Finish order'!$E:$K,2,FALSE()),"")</f>
        <v/>
      </c>
      <c r="AA10" s="22" t="str">
        <f aca="false">IF(Table827[[#This Row],[Name]]="","",IF((COUNTIF($I$2:$I$4,W10)&gt;0),"Top3",""))</f>
        <v/>
      </c>
      <c r="AC10" s="22" t="n">
        <v>9</v>
      </c>
      <c r="AD10" s="22" t="str">
        <f aca="false">IFERROR(VLOOKUP(AC$1&amp;":"&amp;AC10,'Finish order'!$E:$K,4,FALSE()),"")</f>
        <v>Nigel Dove</v>
      </c>
      <c r="AE10" s="22" t="str">
        <f aca="false">IFERROR(VLOOKUP(AC$1&amp;":"&amp;AC10,'Finish order'!$E:$K,5,FALSE()),"")</f>
        <v>Individual#</v>
      </c>
      <c r="AF10" s="30" t="n">
        <f aca="false">IFERROR(VLOOKUP(AC$1&amp;":"&amp;AC10,'Finish order'!$E:$K,3,FALSE()),"")</f>
        <v>0.0691319444444444</v>
      </c>
      <c r="AG10" s="22" t="n">
        <f aca="false">IFERROR(VLOOKUP(AC$1&amp;":"&amp;AC10,'Finish order'!$E:$K,2,FALSE()),"")</f>
        <v>601</v>
      </c>
      <c r="AJ10" s="22" t="n">
        <v>9</v>
      </c>
      <c r="AK10" s="22" t="str">
        <f aca="false">IFERROR(VLOOKUP(AJ$1&amp;":"&amp;AJ10,'Finish order'!$E:$K,4,FALSE()),"")</f>
        <v/>
      </c>
      <c r="AL10" s="22" t="str">
        <f aca="false">IFERROR(VLOOKUP(AJ$1&amp;":"&amp;AJ10,'Finish order'!$E:$K,5,FALSE()),"")</f>
        <v/>
      </c>
      <c r="AM10" s="30" t="str">
        <f aca="false">IFERROR(VLOOKUP(AJ$1&amp;":"&amp;AJ10,'Finish order'!$E:$K,3,FALSE()),"")</f>
        <v/>
      </c>
      <c r="AN10" s="22" t="str">
        <f aca="false">IFERROR(VLOOKUP(AJ$1&amp;":"&amp;AJ10,'Finish order'!$E:$K,2,FALSE()),"")</f>
        <v/>
      </c>
      <c r="AQ10" s="22" t="n">
        <v>9</v>
      </c>
      <c r="AR10" s="22" t="str">
        <f aca="false">IFERROR(VLOOKUP(AQ$1&amp;":"&amp;AQ10,'Finish order'!$E:$K,4,FALSE()),"")</f>
        <v>Peter Murray</v>
      </c>
      <c r="AS10" s="22" t="str">
        <f aca="false">IFERROR(VLOOKUP(AQ$1&amp;":"&amp;AQ10,'Finish order'!$E:$K,5,FALSE()),"")</f>
        <v>York Acorn RC</v>
      </c>
      <c r="AT10" s="30" t="n">
        <f aca="false">IFERROR(VLOOKUP(AQ$1&amp;":"&amp;AQ10,'Finish order'!$E:$K,3,FALSE()),"")</f>
        <v>0.0789351851851852</v>
      </c>
      <c r="AU10" s="22" t="n">
        <f aca="false">IFERROR(VLOOKUP(AQ$1&amp;":"&amp;AQ10,'Finish order'!$E:$K,2,FALSE()),"")</f>
        <v>802</v>
      </c>
      <c r="AX10" s="22" t="n">
        <v>9</v>
      </c>
      <c r="AY10" s="22" t="str">
        <f aca="false">IFERROR(VLOOKUP(AX$1&amp;":"&amp;AX10,'Finish order'!$E:$K,4,FALSE()),"")</f>
        <v/>
      </c>
      <c r="AZ10" s="22" t="str">
        <f aca="false">IFERROR(VLOOKUP(AX$1&amp;":"&amp;AX10,'Finish order'!$E:$K,5,FALSE()),"")</f>
        <v/>
      </c>
      <c r="BA10" s="30" t="str">
        <f aca="false">IFERROR(VLOOKUP(AX$1&amp;":"&amp;AX10,'Finish order'!$E:$K,3,FALSE()),"")</f>
        <v/>
      </c>
      <c r="BB10" s="22" t="str">
        <f aca="false">IFERROR(VLOOKUP(AX$1&amp;":"&amp;AX10,'Finish order'!$E:$K,2,FALSE()),"")</f>
        <v/>
      </c>
      <c r="BE10" s="22" t="n">
        <v>9</v>
      </c>
      <c r="BF10" s="30" t="str">
        <f aca="false">IFERROR(VLOOKUP(BE$1&amp;":"&amp;BE10,'Finish order'!$E:$K,4,FALSE()),"")</f>
        <v/>
      </c>
      <c r="BG10" s="22" t="str">
        <f aca="false">IFERROR(VLOOKUP(BE$1&amp;":"&amp;BE10,'Finish order'!$E:$K,5,FALSE()),"")</f>
        <v/>
      </c>
      <c r="BH10" s="30" t="str">
        <f aca="false">IFERROR(VLOOKUP(BE$1&amp;":"&amp;BE10,'Finish order'!$E:$K,3,FALSE()),"")</f>
        <v/>
      </c>
      <c r="BI10" s="22" t="str">
        <f aca="false">IFERROR(VLOOKUP(BE$1&amp;":"&amp;BE10,'Finish order'!$E:$K,2,FALSE()),"")</f>
        <v/>
      </c>
      <c r="BL10" s="22" t="n">
        <v>9</v>
      </c>
      <c r="BM10" s="30" t="str">
        <f aca="false">IFERROR(VLOOKUP(BL$1&amp;":"&amp;BL10,'Finish order'!$E:$K,4,FALSE()),"")</f>
        <v/>
      </c>
      <c r="BN10" s="22" t="str">
        <f aca="false">IFERROR(VLOOKUP(BL$1&amp;":"&amp;BL10,'Finish order'!$E:$K,5,FALSE()),"")</f>
        <v/>
      </c>
      <c r="BO10" s="30" t="str">
        <f aca="false">IFERROR(VLOOKUP(BL$1&amp;":"&amp;BL10,'Finish order'!$E:$K,3,FALSE()),"")</f>
        <v/>
      </c>
      <c r="BP10" s="22" t="str">
        <f aca="false">IFERROR(VLOOKUP(BL$1&amp;":"&amp;BL10,'Finish order'!$E:$K,2,FALSE()),"")</f>
        <v/>
      </c>
      <c r="BS10" s="31" t="n">
        <v>9</v>
      </c>
      <c r="BT10" s="22" t="str">
        <f aca="false">IFERROR(VLOOKUP(BS$1&amp;":"&amp;BS10,'Finish order'!$E:$K,4,FALSE()),"")</f>
        <v/>
      </c>
      <c r="BU10" s="22" t="str">
        <f aca="false">IFERROR(VLOOKUP(BS$1&amp;":"&amp;BS10,'Finish order'!$E:$K,5,FALSE()),"")</f>
        <v/>
      </c>
      <c r="BV10" s="30" t="str">
        <f aca="false">IFERROR(VLOOKUP(BS$1&amp;":"&amp;BS10,'Finish order'!$E:$K,3,FALSE()),"")</f>
        <v/>
      </c>
      <c r="BW10" s="22" t="str">
        <f aca="false">IFERROR(VLOOKUP(BS$1&amp;":"&amp;BS10,'Finish order'!$E:$K,2,FALSE()),"")</f>
        <v/>
      </c>
      <c r="BZ10" s="31" t="n">
        <v>9</v>
      </c>
      <c r="CA10" s="22" t="str">
        <f aca="false">IFERROR(VLOOKUP(BZ$1&amp;":"&amp;BZ10,'Finish order'!$E:$K,4,FALSE()),"")</f>
        <v/>
      </c>
      <c r="CB10" s="22" t="str">
        <f aca="false">IFERROR(VLOOKUP(BZ$1&amp;":"&amp;BZ10,'Finish order'!$E:$K,5,FALSE()),"")</f>
        <v/>
      </c>
      <c r="CC10" s="30" t="str">
        <f aca="false">IFERROR(VLOOKUP(BZ$1&amp;":"&amp;BZ10,'Finish order'!$E:$K,3,FALSE()),"")</f>
        <v/>
      </c>
      <c r="CD10" s="22" t="str">
        <f aca="false">IFERROR(VLOOKUP(BZ$1&amp;":"&amp;BZ10,'Finish order'!$E:$K,2,FALSE()),"")</f>
        <v/>
      </c>
      <c r="CF10" s="30"/>
      <c r="CG10" s="22" t="n">
        <v>9</v>
      </c>
      <c r="CH10" s="22" t="str">
        <f aca="false">IFERROR(VLOOKUP(CG$1&amp;":"&amp;CG10,'Finish order'!$E:$K,4,FALSE()),"")</f>
        <v/>
      </c>
      <c r="CI10" s="22" t="str">
        <f aca="false">IFERROR(VLOOKUP(CG$1&amp;":"&amp;CG10,'Finish order'!$E:$K,5,FALSE()),"")</f>
        <v/>
      </c>
      <c r="CJ10" s="30" t="str">
        <f aca="false">IFERROR(VLOOKUP(CG$1&amp;":"&amp;CG10,'Finish order'!$E:$K,3,FALSE()),"")</f>
        <v/>
      </c>
      <c r="CK10" s="22" t="str">
        <f aca="false">IFERROR(VLOOKUP(CG$1&amp;":"&amp;CG10,'Finish order'!$E:$K,2,FALSE()),"")</f>
        <v/>
      </c>
      <c r="CM10" s="30"/>
      <c r="CN10" s="22" t="n">
        <v>9</v>
      </c>
      <c r="CO10" s="22" t="str">
        <f aca="false">IFERROR(VLOOKUP(CN$1&amp;":"&amp;CN10,'Finish order'!$E:$K,4,FALSE()),"")</f>
        <v/>
      </c>
      <c r="CP10" s="22" t="str">
        <f aca="false">IFERROR(VLOOKUP(CN$1&amp;":"&amp;CN10,'Finish order'!$E:$K,5,FALSE()),"")</f>
        <v/>
      </c>
      <c r="CQ10" s="30" t="str">
        <f aca="false">IFERROR(VLOOKUP(CN$1&amp;":"&amp;CN10,'Finish order'!$E:$K,3,FALSE()),"")</f>
        <v/>
      </c>
      <c r="CR10" s="22" t="str">
        <f aca="false">IFERROR(VLOOKUP(CN$1&amp;":"&amp;CN10,'Finish order'!$E:$K,2,FALSE()),"")</f>
        <v/>
      </c>
      <c r="CS10" s="30"/>
    </row>
    <row r="11" customFormat="false" ht="15" hidden="false" customHeight="false" outlineLevel="0" collapsed="false">
      <c r="A11" s="22" t="n">
        <v>10</v>
      </c>
      <c r="B11" s="22" t="str">
        <f aca="false">IFERROR(VLOOKUP($A$1&amp;":"&amp;A11,'Finish order'!C:K,6,FALSE()),"")</f>
        <v>Glynn Ellwood</v>
      </c>
      <c r="C11" s="22" t="str">
        <f aca="false">IFERROR(VLOOKUP(A$1&amp;":"&amp;A11,'Finish order'!$C:$K,9,FALSE()),"")</f>
        <v>MSEN</v>
      </c>
      <c r="D11" s="22" t="str">
        <f aca="false">IFERROR(VLOOKUP(A$1&amp;":"&amp;A11,'Finish order'!$C:$K,7,FALSE()),"")</f>
        <v>York Knavesmire Harriers</v>
      </c>
      <c r="E11" s="30" t="n">
        <f aca="false">IFERROR(VLOOKUP($A$1&amp;":"&amp;A11,'Finish order'!C:K,5,FALSE()),"")</f>
        <v>0.0533101851851852</v>
      </c>
      <c r="F11" s="22" t="n">
        <f aca="false">IFERROR(VLOOKUP($A$1&amp;":"&amp;A11,'Finish order'!C:K,4,FALSE()),"")</f>
        <v>435</v>
      </c>
      <c r="H11" s="22" t="n">
        <v>10</v>
      </c>
      <c r="I11" s="22" t="str">
        <f aca="false">IFERROR(VLOOKUP(H$1&amp;":"&amp;H11,'Finish order'!$C:$K,6,FALSE()),"")</f>
        <v>Sally Carro Goodwill</v>
      </c>
      <c r="J11" s="22" t="str">
        <f aca="false">IFERROR(VLOOKUP(H$1&amp;":"&amp;H11,'Finish order'!$C:$K,9,FALSE()),"")</f>
        <v>W50</v>
      </c>
      <c r="K11" s="22" t="str">
        <f aca="false">IFERROR(VLOOKUP(H$1&amp;":"&amp;H11,'Finish order'!$C:$K,7,FALSE()),"")</f>
        <v>York Knavesmire Harriers</v>
      </c>
      <c r="L11" s="30" t="n">
        <f aca="false">IFERROR(VLOOKUP(H$1&amp;":"&amp;H11,'Finish order'!$C:$K,5,FALSE()),"")</f>
        <v>0.0686226851851852</v>
      </c>
      <c r="M11" s="22" t="n">
        <f aca="false">IFERROR(VLOOKUP(H$1&amp;":"&amp;H11,'Finish order'!$C:$K,4,FALSE()),"")</f>
        <v>220</v>
      </c>
      <c r="O11" s="22" t="n">
        <v>10</v>
      </c>
      <c r="P11" s="22" t="str">
        <f aca="false">IFERROR(VLOOKUP(O$1&amp;":"&amp;O11,'Finish order'!$E:$K,4,FALSE()),"")</f>
        <v/>
      </c>
      <c r="Q11" s="22" t="str">
        <f aca="false">IFERROR(VLOOKUP(O$1&amp;":"&amp;O11,'Finish order'!$E:$K,5,FALSE()),"")</f>
        <v/>
      </c>
      <c r="R11" s="30" t="str">
        <f aca="false">IFERROR(VLOOKUP(O$1&amp;":"&amp;O11,'Finish order'!$E:$K,3,FALSE()),"")</f>
        <v/>
      </c>
      <c r="S11" s="22" t="str">
        <f aca="false">IFERROR(VLOOKUP(O$1&amp;":"&amp;O11,'Finish order'!$E:$K,2,FALSE()),"")</f>
        <v/>
      </c>
      <c r="V11" s="22" t="n">
        <v>10</v>
      </c>
      <c r="W11" s="22" t="str">
        <f aca="false">IFERROR(VLOOKUP(V$1&amp;":"&amp;V11,'Finish order'!$E:$K,4,FALSE()),"")</f>
        <v/>
      </c>
      <c r="X11" s="22" t="str">
        <f aca="false">IFERROR(VLOOKUP(V$1&amp;":"&amp;V11,'Finish order'!$E:$K,5,FALSE()),"")</f>
        <v/>
      </c>
      <c r="Y11" s="30" t="str">
        <f aca="false">IFERROR(VLOOKUP(V$1&amp;":"&amp;V11,'Finish order'!$E:$K,3,FALSE()),"")</f>
        <v/>
      </c>
      <c r="Z11" s="22" t="str">
        <f aca="false">IFERROR(VLOOKUP(V$1&amp;":"&amp;V11,'Finish order'!$E:$K,2,FALSE()),"")</f>
        <v/>
      </c>
      <c r="AA11" s="22" t="str">
        <f aca="false">IF(Table827[[#This Row],[Name]]="","",IF((COUNTIF($I$2:$I$4,W11)&gt;0),"Top3",""))</f>
        <v/>
      </c>
      <c r="AC11" s="22" t="n">
        <v>10</v>
      </c>
      <c r="AD11" s="22" t="str">
        <f aca="false">IFERROR(VLOOKUP(AC$1&amp;":"&amp;AC11,'Finish order'!$E:$K,4,FALSE()),"")</f>
        <v/>
      </c>
      <c r="AE11" s="22" t="str">
        <f aca="false">IFERROR(VLOOKUP(AC$1&amp;":"&amp;AC11,'Finish order'!$E:$K,5,FALSE()),"")</f>
        <v/>
      </c>
      <c r="AF11" s="30" t="str">
        <f aca="false">IFERROR(VLOOKUP(AC$1&amp;":"&amp;AC11,'Finish order'!$E:$K,3,FALSE()),"")</f>
        <v/>
      </c>
      <c r="AG11" s="22" t="str">
        <f aca="false">IFERROR(VLOOKUP(AC$1&amp;":"&amp;AC11,'Finish order'!$E:$K,2,FALSE()),"")</f>
        <v/>
      </c>
      <c r="AJ11" s="22" t="n">
        <v>10</v>
      </c>
      <c r="AK11" s="22" t="str">
        <f aca="false">IFERROR(VLOOKUP(AJ$1&amp;":"&amp;AJ11,'Finish order'!$E:$K,4,FALSE()),"")</f>
        <v/>
      </c>
      <c r="AL11" s="22" t="str">
        <f aca="false">IFERROR(VLOOKUP(AJ$1&amp;":"&amp;AJ11,'Finish order'!$E:$K,5,FALSE()),"")</f>
        <v/>
      </c>
      <c r="AM11" s="30" t="str">
        <f aca="false">IFERROR(VLOOKUP(AJ$1&amp;":"&amp;AJ11,'Finish order'!$E:$K,3,FALSE()),"")</f>
        <v/>
      </c>
      <c r="AN11" s="22" t="str">
        <f aca="false">IFERROR(VLOOKUP(AJ$1&amp;":"&amp;AJ11,'Finish order'!$E:$K,2,FALSE()),"")</f>
        <v/>
      </c>
      <c r="AQ11" s="22" t="n">
        <v>10</v>
      </c>
      <c r="AR11" s="22" t="str">
        <f aca="false">IFERROR(VLOOKUP(AQ$1&amp;":"&amp;AQ11,'Finish order'!$E:$K,4,FALSE()),"")</f>
        <v/>
      </c>
      <c r="AS11" s="22" t="str">
        <f aca="false">IFERROR(VLOOKUP(AQ$1&amp;":"&amp;AQ11,'Finish order'!$E:$K,5,FALSE()),"")</f>
        <v/>
      </c>
      <c r="AT11" s="30" t="str">
        <f aca="false">IFERROR(VLOOKUP(AQ$1&amp;":"&amp;AQ11,'Finish order'!$E:$K,3,FALSE()),"")</f>
        <v/>
      </c>
      <c r="AU11" s="22" t="str">
        <f aca="false">IFERROR(VLOOKUP(AQ$1&amp;":"&amp;AQ11,'Finish order'!$E:$K,2,FALSE()),"")</f>
        <v/>
      </c>
      <c r="AX11" s="22" t="n">
        <v>10</v>
      </c>
      <c r="AY11" s="22" t="str">
        <f aca="false">IFERROR(VLOOKUP(AX$1&amp;":"&amp;AX11,'Finish order'!$E:$K,4,FALSE()),"")</f>
        <v/>
      </c>
      <c r="AZ11" s="22" t="str">
        <f aca="false">IFERROR(VLOOKUP(AX$1&amp;":"&amp;AX11,'Finish order'!$E:$K,5,FALSE()),"")</f>
        <v/>
      </c>
      <c r="BA11" s="30" t="str">
        <f aca="false">IFERROR(VLOOKUP(AX$1&amp;":"&amp;AX11,'Finish order'!$E:$K,3,FALSE()),"")</f>
        <v/>
      </c>
      <c r="BB11" s="22" t="str">
        <f aca="false">IFERROR(VLOOKUP(AX$1&amp;":"&amp;AX11,'Finish order'!$E:$K,2,FALSE()),"")</f>
        <v/>
      </c>
      <c r="BE11" s="22" t="n">
        <v>10</v>
      </c>
      <c r="BF11" s="30" t="str">
        <f aca="false">IFERROR(VLOOKUP(BE$1&amp;":"&amp;BE11,'Finish order'!$E:$K,4,FALSE()),"")</f>
        <v/>
      </c>
      <c r="BG11" s="22" t="str">
        <f aca="false">IFERROR(VLOOKUP(BE$1&amp;":"&amp;BE11,'Finish order'!$E:$K,5,FALSE()),"")</f>
        <v/>
      </c>
      <c r="BH11" s="30" t="str">
        <f aca="false">IFERROR(VLOOKUP(BE$1&amp;":"&amp;BE11,'Finish order'!$E:$K,3,FALSE()),"")</f>
        <v/>
      </c>
      <c r="BI11" s="22" t="str">
        <f aca="false">IFERROR(VLOOKUP(BE$1&amp;":"&amp;BE11,'Finish order'!$E:$K,2,FALSE()),"")</f>
        <v/>
      </c>
      <c r="BL11" s="22" t="n">
        <v>10</v>
      </c>
      <c r="BM11" s="30" t="str">
        <f aca="false">IFERROR(VLOOKUP(BL$1&amp;":"&amp;BL11,'Finish order'!$E:$K,4,FALSE()),"")</f>
        <v/>
      </c>
      <c r="BN11" s="22" t="str">
        <f aca="false">IFERROR(VLOOKUP(BL$1&amp;":"&amp;BL11,'Finish order'!$E:$K,5,FALSE()),"")</f>
        <v/>
      </c>
      <c r="BO11" s="30" t="str">
        <f aca="false">IFERROR(VLOOKUP(BL$1&amp;":"&amp;BL11,'Finish order'!$E:$K,3,FALSE()),"")</f>
        <v/>
      </c>
      <c r="BP11" s="22" t="str">
        <f aca="false">IFERROR(VLOOKUP(BL$1&amp;":"&amp;BL11,'Finish order'!$E:$K,2,FALSE()),"")</f>
        <v/>
      </c>
      <c r="BS11" s="31" t="n">
        <v>10</v>
      </c>
      <c r="BT11" s="22" t="str">
        <f aca="false">IFERROR(VLOOKUP(BS$1&amp;":"&amp;BS11,'Finish order'!$E:$K,4,FALSE()),"")</f>
        <v/>
      </c>
      <c r="BU11" s="22" t="str">
        <f aca="false">IFERROR(VLOOKUP(BS$1&amp;":"&amp;BS11,'Finish order'!$E:$K,5,FALSE()),"")</f>
        <v/>
      </c>
      <c r="BV11" s="30" t="str">
        <f aca="false">IFERROR(VLOOKUP(BS$1&amp;":"&amp;BS11,'Finish order'!$E:$K,3,FALSE()),"")</f>
        <v/>
      </c>
      <c r="BW11" s="22" t="str">
        <f aca="false">IFERROR(VLOOKUP(BS$1&amp;":"&amp;BS11,'Finish order'!$E:$K,2,FALSE()),"")</f>
        <v/>
      </c>
      <c r="BZ11" s="31" t="n">
        <v>10</v>
      </c>
      <c r="CA11" s="22" t="str">
        <f aca="false">IFERROR(VLOOKUP(BZ$1&amp;":"&amp;BZ11,'Finish order'!$E:$K,4,FALSE()),"")</f>
        <v/>
      </c>
      <c r="CB11" s="22" t="str">
        <f aca="false">IFERROR(VLOOKUP(BZ$1&amp;":"&amp;BZ11,'Finish order'!$E:$K,5,FALSE()),"")</f>
        <v/>
      </c>
      <c r="CC11" s="30" t="str">
        <f aca="false">IFERROR(VLOOKUP(BZ$1&amp;":"&amp;BZ11,'Finish order'!$E:$K,3,FALSE()),"")</f>
        <v/>
      </c>
      <c r="CD11" s="22" t="str">
        <f aca="false">IFERROR(VLOOKUP(BZ$1&amp;":"&amp;BZ11,'Finish order'!$E:$K,2,FALSE()),"")</f>
        <v/>
      </c>
      <c r="CF11" s="30"/>
      <c r="CG11" s="22" t="n">
        <v>10</v>
      </c>
      <c r="CH11" s="22" t="str">
        <f aca="false">IFERROR(VLOOKUP(CG$1&amp;":"&amp;CG11,'Finish order'!$E:$K,4,FALSE()),"")</f>
        <v/>
      </c>
      <c r="CI11" s="22" t="str">
        <f aca="false">IFERROR(VLOOKUP(CG$1&amp;":"&amp;CG11,'Finish order'!$E:$K,5,FALSE()),"")</f>
        <v/>
      </c>
      <c r="CJ11" s="30" t="str">
        <f aca="false">IFERROR(VLOOKUP(CG$1&amp;":"&amp;CG11,'Finish order'!$E:$K,3,FALSE()),"")</f>
        <v/>
      </c>
      <c r="CK11" s="22" t="str">
        <f aca="false">IFERROR(VLOOKUP(CG$1&amp;":"&amp;CG11,'Finish order'!$E:$K,2,FALSE()),"")</f>
        <v/>
      </c>
      <c r="CM11" s="30"/>
      <c r="CN11" s="22" t="n">
        <v>10</v>
      </c>
      <c r="CO11" s="22" t="str">
        <f aca="false">IFERROR(VLOOKUP(CN$1&amp;":"&amp;CN11,'Finish order'!$E:$K,4,FALSE()),"")</f>
        <v/>
      </c>
      <c r="CP11" s="22" t="str">
        <f aca="false">IFERROR(VLOOKUP(CN$1&amp;":"&amp;CN11,'Finish order'!$E:$K,5,FALSE()),"")</f>
        <v/>
      </c>
      <c r="CQ11" s="30" t="str">
        <f aca="false">IFERROR(VLOOKUP(CN$1&amp;":"&amp;CN11,'Finish order'!$E:$K,3,FALSE()),"")</f>
        <v/>
      </c>
      <c r="CR11" s="22" t="str">
        <f aca="false">IFERROR(VLOOKUP(CN$1&amp;":"&amp;CN11,'Finish order'!$E:$K,2,FALSE()),"")</f>
        <v/>
      </c>
      <c r="CS11" s="30"/>
    </row>
    <row r="12" customFormat="false" ht="15" hidden="false" customHeight="false" outlineLevel="0" collapsed="false">
      <c r="A12" s="22" t="n">
        <v>11</v>
      </c>
      <c r="B12" s="22" t="str">
        <f aca="false">IFERROR(VLOOKUP($A$1&amp;":"&amp;A12,'Finish order'!C:K,6,FALSE()),"")</f>
        <v>Alex Linsley</v>
      </c>
      <c r="C12" s="22" t="str">
        <f aca="false">IFERROR(VLOOKUP(A$1&amp;":"&amp;A12,'Finish order'!$C:$K,9,FALSE()),"")</f>
        <v>MSEN</v>
      </c>
      <c r="D12" s="22" t="str">
        <f aca="false">IFERROR(VLOOKUP(A$1&amp;":"&amp;A12,'Finish order'!$C:$K,7,FALSE()),"")</f>
        <v>Individual#</v>
      </c>
      <c r="E12" s="30" t="n">
        <f aca="false">IFERROR(VLOOKUP($A$1&amp;":"&amp;A12,'Finish order'!C:K,5,FALSE()),"")</f>
        <v>0.0533796296296296</v>
      </c>
      <c r="F12" s="22" t="n">
        <f aca="false">IFERROR(VLOOKUP($A$1&amp;":"&amp;A12,'Finish order'!C:K,4,FALSE()),"")</f>
        <v>328</v>
      </c>
      <c r="H12" s="22" t="n">
        <v>11</v>
      </c>
      <c r="I12" s="22" t="str">
        <f aca="false">IFERROR(VLOOKUP(H$1&amp;":"&amp;H12,'Finish order'!$C:$K,6,FALSE()),"")</f>
        <v>Siobhan Firman</v>
      </c>
      <c r="J12" s="22" t="str">
        <f aca="false">IFERROR(VLOOKUP(H$1&amp;":"&amp;H12,'Finish order'!$C:$K,9,FALSE()),"")</f>
        <v>WSEN</v>
      </c>
      <c r="K12" s="22" t="str">
        <f aca="false">IFERROR(VLOOKUP(H$1&amp;":"&amp;H12,'Finish order'!$C:$K,7,FALSE()),"")</f>
        <v>Individual#</v>
      </c>
      <c r="L12" s="30" t="n">
        <f aca="false">IFERROR(VLOOKUP(H$1&amp;":"&amp;H12,'Finish order'!$C:$K,5,FALSE()),"")</f>
        <v>0.0691435185185185</v>
      </c>
      <c r="M12" s="22" t="n">
        <f aca="false">IFERROR(VLOOKUP(H$1&amp;":"&amp;H12,'Finish order'!$C:$K,4,FALSE()),"")</f>
        <v>58</v>
      </c>
      <c r="O12" s="22" t="n">
        <v>11</v>
      </c>
      <c r="P12" s="22" t="str">
        <f aca="false">IFERROR(VLOOKUP(O$1&amp;":"&amp;O12,'Finish order'!$E:$K,4,FALSE()),"")</f>
        <v/>
      </c>
      <c r="Q12" s="22" t="str">
        <f aca="false">IFERROR(VLOOKUP(O$1&amp;":"&amp;O12,'Finish order'!$E:$K,5,FALSE()),"")</f>
        <v/>
      </c>
      <c r="R12" s="30" t="str">
        <f aca="false">IFERROR(VLOOKUP(O$1&amp;":"&amp;O12,'Finish order'!$E:$K,3,FALSE()),"")</f>
        <v/>
      </c>
      <c r="S12" s="22" t="str">
        <f aca="false">IFERROR(VLOOKUP(O$1&amp;":"&amp;O12,'Finish order'!$E:$K,2,FALSE()),"")</f>
        <v/>
      </c>
      <c r="V12" s="22" t="n">
        <v>11</v>
      </c>
      <c r="W12" s="22" t="str">
        <f aca="false">IFERROR(VLOOKUP(V$1&amp;":"&amp;V12,'Finish order'!$E:$K,4,FALSE()),"")</f>
        <v/>
      </c>
      <c r="X12" s="22" t="str">
        <f aca="false">IFERROR(VLOOKUP(V$1&amp;":"&amp;V12,'Finish order'!$E:$K,5,FALSE()),"")</f>
        <v/>
      </c>
      <c r="Y12" s="30" t="str">
        <f aca="false">IFERROR(VLOOKUP(V$1&amp;":"&amp;V12,'Finish order'!$E:$K,3,FALSE()),"")</f>
        <v/>
      </c>
      <c r="Z12" s="22" t="str">
        <f aca="false">IFERROR(VLOOKUP(V$1&amp;":"&amp;V12,'Finish order'!$E:$K,2,FALSE()),"")</f>
        <v/>
      </c>
      <c r="AA12" s="22" t="str">
        <f aca="false">IF(Table827[[#This Row],[Name]]="","",IF((COUNTIF($I$2:$I$4,W12)&gt;0),"Top3",""))</f>
        <v/>
      </c>
      <c r="AC12" s="22" t="n">
        <v>11</v>
      </c>
      <c r="AD12" s="22" t="str">
        <f aca="false">IFERROR(VLOOKUP(AC$1&amp;":"&amp;AC12,'Finish order'!$E:$K,4,FALSE()),"")</f>
        <v/>
      </c>
      <c r="AE12" s="22" t="str">
        <f aca="false">IFERROR(VLOOKUP(AC$1&amp;":"&amp;AC12,'Finish order'!$E:$K,5,FALSE()),"")</f>
        <v/>
      </c>
      <c r="AF12" s="30" t="str">
        <f aca="false">IFERROR(VLOOKUP(AC$1&amp;":"&amp;AC12,'Finish order'!$E:$K,3,FALSE()),"")</f>
        <v/>
      </c>
      <c r="AG12" s="22" t="str">
        <f aca="false">IFERROR(VLOOKUP(AC$1&amp;":"&amp;AC12,'Finish order'!$E:$K,2,FALSE()),"")</f>
        <v/>
      </c>
      <c r="AJ12" s="22" t="n">
        <v>11</v>
      </c>
      <c r="AK12" s="22" t="str">
        <f aca="false">IFERROR(VLOOKUP(AJ$1&amp;":"&amp;AJ12,'Finish order'!$E:$K,4,FALSE()),"")</f>
        <v/>
      </c>
      <c r="AL12" s="22" t="str">
        <f aca="false">IFERROR(VLOOKUP(AJ$1&amp;":"&amp;AJ12,'Finish order'!$E:$K,5,FALSE()),"")</f>
        <v/>
      </c>
      <c r="AM12" s="30" t="str">
        <f aca="false">IFERROR(VLOOKUP(AJ$1&amp;":"&amp;AJ12,'Finish order'!$E:$K,3,FALSE()),"")</f>
        <v/>
      </c>
      <c r="AN12" s="22" t="str">
        <f aca="false">IFERROR(VLOOKUP(AJ$1&amp;":"&amp;AJ12,'Finish order'!$E:$K,2,FALSE()),"")</f>
        <v/>
      </c>
      <c r="AQ12" s="22" t="n">
        <v>11</v>
      </c>
      <c r="AR12" s="22" t="str">
        <f aca="false">IFERROR(VLOOKUP(AQ$1&amp;":"&amp;AQ12,'Finish order'!$E:$K,4,FALSE()),"")</f>
        <v/>
      </c>
      <c r="AS12" s="22" t="str">
        <f aca="false">IFERROR(VLOOKUP(AQ$1&amp;":"&amp;AQ12,'Finish order'!$E:$K,5,FALSE()),"")</f>
        <v/>
      </c>
      <c r="AT12" s="30" t="str">
        <f aca="false">IFERROR(VLOOKUP(AQ$1&amp;":"&amp;AQ12,'Finish order'!$E:$K,3,FALSE()),"")</f>
        <v/>
      </c>
      <c r="AU12" s="22" t="str">
        <f aca="false">IFERROR(VLOOKUP(AQ$1&amp;":"&amp;AQ12,'Finish order'!$E:$K,2,FALSE()),"")</f>
        <v/>
      </c>
      <c r="AX12" s="22" t="n">
        <v>11</v>
      </c>
      <c r="AY12" s="22" t="str">
        <f aca="false">IFERROR(VLOOKUP(AX$1&amp;":"&amp;AX12,'Finish order'!$E:$K,4,FALSE()),"")</f>
        <v/>
      </c>
      <c r="AZ12" s="22" t="str">
        <f aca="false">IFERROR(VLOOKUP(AX$1&amp;":"&amp;AX12,'Finish order'!$E:$K,5,FALSE()),"")</f>
        <v/>
      </c>
      <c r="BA12" s="30" t="str">
        <f aca="false">IFERROR(VLOOKUP(AX$1&amp;":"&amp;AX12,'Finish order'!$E:$K,3,FALSE()),"")</f>
        <v/>
      </c>
      <c r="BB12" s="22" t="str">
        <f aca="false">IFERROR(VLOOKUP(AX$1&amp;":"&amp;AX12,'Finish order'!$E:$K,2,FALSE()),"")</f>
        <v/>
      </c>
      <c r="BE12" s="22" t="n">
        <v>11</v>
      </c>
      <c r="BF12" s="30" t="str">
        <f aca="false">IFERROR(VLOOKUP(BE$1&amp;":"&amp;BE12,'Finish order'!$E:$K,4,FALSE()),"")</f>
        <v/>
      </c>
      <c r="BG12" s="22" t="str">
        <f aca="false">IFERROR(VLOOKUP(BE$1&amp;":"&amp;BE12,'Finish order'!$E:$K,5,FALSE()),"")</f>
        <v/>
      </c>
      <c r="BH12" s="30" t="str">
        <f aca="false">IFERROR(VLOOKUP(BE$1&amp;":"&amp;BE12,'Finish order'!$E:$K,3,FALSE()),"")</f>
        <v/>
      </c>
      <c r="BI12" s="22" t="str">
        <f aca="false">IFERROR(VLOOKUP(BE$1&amp;":"&amp;BE12,'Finish order'!$E:$K,2,FALSE()),"")</f>
        <v/>
      </c>
      <c r="BL12" s="22" t="n">
        <v>11</v>
      </c>
      <c r="BM12" s="30" t="str">
        <f aca="false">IFERROR(VLOOKUP(BL$1&amp;":"&amp;BL12,'Finish order'!$E:$K,4,FALSE()),"")</f>
        <v/>
      </c>
      <c r="BN12" s="22" t="str">
        <f aca="false">IFERROR(VLOOKUP(BL$1&amp;":"&amp;BL12,'Finish order'!$E:$K,5,FALSE()),"")</f>
        <v/>
      </c>
      <c r="BO12" s="30" t="str">
        <f aca="false">IFERROR(VLOOKUP(BL$1&amp;":"&amp;BL12,'Finish order'!$E:$K,3,FALSE()),"")</f>
        <v/>
      </c>
      <c r="BP12" s="22" t="str">
        <f aca="false">IFERROR(VLOOKUP(BL$1&amp;":"&amp;BL12,'Finish order'!$E:$K,2,FALSE()),"")</f>
        <v/>
      </c>
      <c r="BS12" s="31" t="n">
        <v>11</v>
      </c>
      <c r="BT12" s="22" t="str">
        <f aca="false">IFERROR(VLOOKUP(BS$1&amp;":"&amp;BS12,'Finish order'!$E:$K,4,FALSE()),"")</f>
        <v/>
      </c>
      <c r="BU12" s="22" t="str">
        <f aca="false">IFERROR(VLOOKUP(BS$1&amp;":"&amp;BS12,'Finish order'!$E:$K,5,FALSE()),"")</f>
        <v/>
      </c>
      <c r="BV12" s="30" t="str">
        <f aca="false">IFERROR(VLOOKUP(BS$1&amp;":"&amp;BS12,'Finish order'!$E:$K,3,FALSE()),"")</f>
        <v/>
      </c>
      <c r="BW12" s="22" t="str">
        <f aca="false">IFERROR(VLOOKUP(BS$1&amp;":"&amp;BS12,'Finish order'!$E:$K,2,FALSE()),"")</f>
        <v/>
      </c>
      <c r="BZ12" s="31" t="n">
        <v>11</v>
      </c>
      <c r="CA12" s="22" t="str">
        <f aca="false">IFERROR(VLOOKUP(BZ$1&amp;":"&amp;BZ12,'Finish order'!$E:$K,4,FALSE()),"")</f>
        <v/>
      </c>
      <c r="CB12" s="22" t="str">
        <f aca="false">IFERROR(VLOOKUP(BZ$1&amp;":"&amp;BZ12,'Finish order'!$E:$K,5,FALSE()),"")</f>
        <v/>
      </c>
      <c r="CC12" s="30" t="str">
        <f aca="false">IFERROR(VLOOKUP(BZ$1&amp;":"&amp;BZ12,'Finish order'!$E:$K,3,FALSE()),"")</f>
        <v/>
      </c>
      <c r="CD12" s="22" t="str">
        <f aca="false">IFERROR(VLOOKUP(BZ$1&amp;":"&amp;BZ12,'Finish order'!$E:$K,2,FALSE()),"")</f>
        <v/>
      </c>
      <c r="CF12" s="30"/>
      <c r="CG12" s="22" t="n">
        <v>11</v>
      </c>
      <c r="CH12" s="22" t="str">
        <f aca="false">IFERROR(VLOOKUP(CG$1&amp;":"&amp;CG12,'Finish order'!$E:$K,4,FALSE()),"")</f>
        <v/>
      </c>
      <c r="CI12" s="22" t="str">
        <f aca="false">IFERROR(VLOOKUP(CG$1&amp;":"&amp;CG12,'Finish order'!$E:$K,5,FALSE()),"")</f>
        <v/>
      </c>
      <c r="CJ12" s="30" t="str">
        <f aca="false">IFERROR(VLOOKUP(CG$1&amp;":"&amp;CG12,'Finish order'!$E:$K,3,FALSE()),"")</f>
        <v/>
      </c>
      <c r="CK12" s="22" t="str">
        <f aca="false">IFERROR(VLOOKUP(CG$1&amp;":"&amp;CG12,'Finish order'!$E:$K,2,FALSE()),"")</f>
        <v/>
      </c>
      <c r="CM12" s="30"/>
      <c r="CN12" s="22" t="n">
        <v>11</v>
      </c>
      <c r="CO12" s="22" t="str">
        <f aca="false">IFERROR(VLOOKUP(CN$1&amp;":"&amp;CN12,'Finish order'!$E:$K,4,FALSE()),"")</f>
        <v/>
      </c>
      <c r="CP12" s="22" t="str">
        <f aca="false">IFERROR(VLOOKUP(CN$1&amp;":"&amp;CN12,'Finish order'!$E:$K,5,FALSE()),"")</f>
        <v/>
      </c>
      <c r="CQ12" s="30" t="str">
        <f aca="false">IFERROR(VLOOKUP(CN$1&amp;":"&amp;CN12,'Finish order'!$E:$K,3,FALSE()),"")</f>
        <v/>
      </c>
      <c r="CR12" s="22" t="str">
        <f aca="false">IFERROR(VLOOKUP(CN$1&amp;":"&amp;CN12,'Finish order'!$E:$K,2,FALSE()),"")</f>
        <v/>
      </c>
      <c r="CS12" s="30"/>
    </row>
    <row r="13" customFormat="false" ht="15" hidden="false" customHeight="false" outlineLevel="0" collapsed="false">
      <c r="A13" s="22" t="n">
        <v>12</v>
      </c>
      <c r="B13" s="22" t="str">
        <f aca="false">IFERROR(VLOOKUP($A$1&amp;":"&amp;A13,'Finish order'!C:K,6,FALSE()),"")</f>
        <v>Chris Doble</v>
      </c>
      <c r="C13" s="22" t="str">
        <f aca="false">IFERROR(VLOOKUP(A$1&amp;":"&amp;A13,'Finish order'!$C:$K,9,FALSE()),"")</f>
        <v>MSEN</v>
      </c>
      <c r="D13" s="22" t="str">
        <f aca="false">IFERROR(VLOOKUP(A$1&amp;":"&amp;A13,'Finish order'!$C:$K,7,FALSE()),"")</f>
        <v>York Knavesmire Harriers</v>
      </c>
      <c r="E13" s="30" t="n">
        <f aca="false">IFERROR(VLOOKUP($A$1&amp;":"&amp;A13,'Finish order'!C:K,5,FALSE()),"")</f>
        <v>0.0545833333333333</v>
      </c>
      <c r="F13" s="22" t="n">
        <f aca="false">IFERROR(VLOOKUP($A$1&amp;":"&amp;A13,'Finish order'!C:K,4,FALSE()),"")</f>
        <v>311</v>
      </c>
      <c r="H13" s="22" t="n">
        <v>12</v>
      </c>
      <c r="I13" s="22" t="str">
        <f aca="false">IFERROR(VLOOKUP(H$1&amp;":"&amp;H13,'Finish order'!$C:$K,6,FALSE()),"")</f>
        <v>Lucy Saggers</v>
      </c>
      <c r="J13" s="22" t="str">
        <f aca="false">IFERROR(VLOOKUP(H$1&amp;":"&amp;H13,'Finish order'!$C:$K,9,FALSE()),"")</f>
        <v>W55</v>
      </c>
      <c r="K13" s="22" t="str">
        <f aca="false">IFERROR(VLOOKUP(H$1&amp;":"&amp;H13,'Finish order'!$C:$K,7,FALSE()),"")</f>
        <v>Pickering RC</v>
      </c>
      <c r="L13" s="30" t="n">
        <f aca="false">IFERROR(VLOOKUP(H$1&amp;":"&amp;H13,'Finish order'!$C:$K,5,FALSE()),"")</f>
        <v>0.0692824074074074</v>
      </c>
      <c r="M13" s="22" t="n">
        <f aca="false">IFERROR(VLOOKUP(H$1&amp;":"&amp;H13,'Finish order'!$C:$K,4,FALSE()),"")</f>
        <v>250</v>
      </c>
      <c r="O13" s="22" t="n">
        <v>12</v>
      </c>
      <c r="P13" s="22" t="str">
        <f aca="false">IFERROR(VLOOKUP(O$1&amp;":"&amp;O13,'Finish order'!$E:$K,4,FALSE()),"")</f>
        <v/>
      </c>
      <c r="Q13" s="22" t="str">
        <f aca="false">IFERROR(VLOOKUP(O$1&amp;":"&amp;O13,'Finish order'!$E:$K,5,FALSE()),"")</f>
        <v/>
      </c>
      <c r="R13" s="30" t="str">
        <f aca="false">IFERROR(VLOOKUP(O$1&amp;":"&amp;O13,'Finish order'!$E:$K,3,FALSE()),"")</f>
        <v/>
      </c>
      <c r="S13" s="22" t="str">
        <f aca="false">IFERROR(VLOOKUP(O$1&amp;":"&amp;O13,'Finish order'!$E:$K,2,FALSE()),"")</f>
        <v/>
      </c>
      <c r="V13" s="22" t="n">
        <v>12</v>
      </c>
      <c r="W13" s="22" t="str">
        <f aca="false">IFERROR(VLOOKUP(V$1&amp;":"&amp;V13,'Finish order'!$E:$K,4,FALSE()),"")</f>
        <v/>
      </c>
      <c r="X13" s="22" t="str">
        <f aca="false">IFERROR(VLOOKUP(V$1&amp;":"&amp;V13,'Finish order'!$E:$K,5,FALSE()),"")</f>
        <v/>
      </c>
      <c r="Y13" s="30" t="str">
        <f aca="false">IFERROR(VLOOKUP(V$1&amp;":"&amp;V13,'Finish order'!$E:$K,3,FALSE()),"")</f>
        <v/>
      </c>
      <c r="Z13" s="22" t="str">
        <f aca="false">IFERROR(VLOOKUP(V$1&amp;":"&amp;V13,'Finish order'!$E:$K,2,FALSE()),"")</f>
        <v/>
      </c>
      <c r="AA13" s="22" t="str">
        <f aca="false">IF(Table827[[#This Row],[Name]]="","",IF((COUNTIF($I$2:$I$4,W13)&gt;0),"Top3",""))</f>
        <v/>
      </c>
      <c r="AC13" s="22" t="n">
        <v>12</v>
      </c>
      <c r="AD13" s="22" t="str">
        <f aca="false">IFERROR(VLOOKUP(AC$1&amp;":"&amp;AC13,'Finish order'!$E:$K,4,FALSE()),"")</f>
        <v/>
      </c>
      <c r="AE13" s="22" t="str">
        <f aca="false">IFERROR(VLOOKUP(AC$1&amp;":"&amp;AC13,'Finish order'!$E:$K,5,FALSE()),"")</f>
        <v/>
      </c>
      <c r="AF13" s="30" t="str">
        <f aca="false">IFERROR(VLOOKUP(AC$1&amp;":"&amp;AC13,'Finish order'!$E:$K,3,FALSE()),"")</f>
        <v/>
      </c>
      <c r="AG13" s="22" t="str">
        <f aca="false">IFERROR(VLOOKUP(AC$1&amp;":"&amp;AC13,'Finish order'!$E:$K,2,FALSE()),"")</f>
        <v/>
      </c>
      <c r="AJ13" s="22" t="n">
        <v>12</v>
      </c>
      <c r="AK13" s="22" t="str">
        <f aca="false">IFERROR(VLOOKUP(AJ$1&amp;":"&amp;AJ13,'Finish order'!$E:$K,4,FALSE()),"")</f>
        <v/>
      </c>
      <c r="AL13" s="22" t="str">
        <f aca="false">IFERROR(VLOOKUP(AJ$1&amp;":"&amp;AJ13,'Finish order'!$E:$K,5,FALSE()),"")</f>
        <v/>
      </c>
      <c r="AM13" s="30" t="str">
        <f aca="false">IFERROR(VLOOKUP(AJ$1&amp;":"&amp;AJ13,'Finish order'!$E:$K,3,FALSE()),"")</f>
        <v/>
      </c>
      <c r="AN13" s="22" t="str">
        <f aca="false">IFERROR(VLOOKUP(AJ$1&amp;":"&amp;AJ13,'Finish order'!$E:$K,2,FALSE()),"")</f>
        <v/>
      </c>
      <c r="AQ13" s="22" t="n">
        <v>12</v>
      </c>
      <c r="AR13" s="22" t="str">
        <f aca="false">IFERROR(VLOOKUP(AQ$1&amp;":"&amp;AQ13,'Finish order'!$E:$K,4,FALSE()),"")</f>
        <v/>
      </c>
      <c r="AS13" s="22" t="str">
        <f aca="false">IFERROR(VLOOKUP(AQ$1&amp;":"&amp;AQ13,'Finish order'!$E:$K,5,FALSE()),"")</f>
        <v/>
      </c>
      <c r="AT13" s="30" t="str">
        <f aca="false">IFERROR(VLOOKUP(AQ$1&amp;":"&amp;AQ13,'Finish order'!$E:$K,3,FALSE()),"")</f>
        <v/>
      </c>
      <c r="AU13" s="22" t="str">
        <f aca="false">IFERROR(VLOOKUP(AQ$1&amp;":"&amp;AQ13,'Finish order'!$E:$K,2,FALSE()),"")</f>
        <v/>
      </c>
      <c r="AX13" s="22" t="n">
        <v>12</v>
      </c>
      <c r="AY13" s="22" t="str">
        <f aca="false">IFERROR(VLOOKUP(AX$1&amp;":"&amp;AX13,'Finish order'!$E:$K,4,FALSE()),"")</f>
        <v/>
      </c>
      <c r="AZ13" s="22" t="str">
        <f aca="false">IFERROR(VLOOKUP(AX$1&amp;":"&amp;AX13,'Finish order'!$E:$K,5,FALSE()),"")</f>
        <v/>
      </c>
      <c r="BA13" s="30" t="str">
        <f aca="false">IFERROR(VLOOKUP(AX$1&amp;":"&amp;AX13,'Finish order'!$E:$K,3,FALSE()),"")</f>
        <v/>
      </c>
      <c r="BB13" s="22" t="str">
        <f aca="false">IFERROR(VLOOKUP(AX$1&amp;":"&amp;AX13,'Finish order'!$E:$K,2,FALSE()),"")</f>
        <v/>
      </c>
      <c r="BE13" s="22" t="n">
        <v>12</v>
      </c>
      <c r="BF13" s="30" t="str">
        <f aca="false">IFERROR(VLOOKUP(BE$1&amp;":"&amp;BE13,'Finish order'!$E:$K,4,FALSE()),"")</f>
        <v/>
      </c>
      <c r="BG13" s="22" t="str">
        <f aca="false">IFERROR(VLOOKUP(BE$1&amp;":"&amp;BE13,'Finish order'!$E:$K,5,FALSE()),"")</f>
        <v/>
      </c>
      <c r="BH13" s="30" t="str">
        <f aca="false">IFERROR(VLOOKUP(BE$1&amp;":"&amp;BE13,'Finish order'!$E:$K,3,FALSE()),"")</f>
        <v/>
      </c>
      <c r="BI13" s="22" t="str">
        <f aca="false">IFERROR(VLOOKUP(BE$1&amp;":"&amp;BE13,'Finish order'!$E:$K,2,FALSE()),"")</f>
        <v/>
      </c>
      <c r="BL13" s="22" t="n">
        <v>12</v>
      </c>
      <c r="BM13" s="30" t="str">
        <f aca="false">IFERROR(VLOOKUP(BL$1&amp;":"&amp;BL13,'Finish order'!$E:$K,4,FALSE()),"")</f>
        <v/>
      </c>
      <c r="BN13" s="22" t="str">
        <f aca="false">IFERROR(VLOOKUP(BL$1&amp;":"&amp;BL13,'Finish order'!$E:$K,5,FALSE()),"")</f>
        <v/>
      </c>
      <c r="BO13" s="30" t="str">
        <f aca="false">IFERROR(VLOOKUP(BL$1&amp;":"&amp;BL13,'Finish order'!$E:$K,3,FALSE()),"")</f>
        <v/>
      </c>
      <c r="BP13" s="22" t="str">
        <f aca="false">IFERROR(VLOOKUP(BL$1&amp;":"&amp;BL13,'Finish order'!$E:$K,2,FALSE()),"")</f>
        <v/>
      </c>
      <c r="BS13" s="31" t="n">
        <v>12</v>
      </c>
      <c r="BT13" s="22" t="str">
        <f aca="false">IFERROR(VLOOKUP(BS$1&amp;":"&amp;BS13,'Finish order'!$E:$K,4,FALSE()),"")</f>
        <v/>
      </c>
      <c r="BU13" s="22" t="str">
        <f aca="false">IFERROR(VLOOKUP(BS$1&amp;":"&amp;BS13,'Finish order'!$E:$K,5,FALSE()),"")</f>
        <v/>
      </c>
      <c r="BV13" s="30" t="str">
        <f aca="false">IFERROR(VLOOKUP(BS$1&amp;":"&amp;BS13,'Finish order'!$E:$K,3,FALSE()),"")</f>
        <v/>
      </c>
      <c r="BW13" s="22" t="str">
        <f aca="false">IFERROR(VLOOKUP(BS$1&amp;":"&amp;BS13,'Finish order'!$E:$K,2,FALSE()),"")</f>
        <v/>
      </c>
      <c r="BZ13" s="31" t="n">
        <v>12</v>
      </c>
      <c r="CA13" s="22" t="str">
        <f aca="false">IFERROR(VLOOKUP(BZ$1&amp;":"&amp;BZ13,'Finish order'!$E:$K,4,FALSE()),"")</f>
        <v/>
      </c>
      <c r="CB13" s="22" t="str">
        <f aca="false">IFERROR(VLOOKUP(BZ$1&amp;":"&amp;BZ13,'Finish order'!$E:$K,5,FALSE()),"")</f>
        <v/>
      </c>
      <c r="CC13" s="30" t="str">
        <f aca="false">IFERROR(VLOOKUP(BZ$1&amp;":"&amp;BZ13,'Finish order'!$E:$K,3,FALSE()),"")</f>
        <v/>
      </c>
      <c r="CD13" s="22" t="str">
        <f aca="false">IFERROR(VLOOKUP(BZ$1&amp;":"&amp;BZ13,'Finish order'!$E:$K,2,FALSE()),"")</f>
        <v/>
      </c>
      <c r="CF13" s="30"/>
      <c r="CG13" s="22" t="n">
        <v>12</v>
      </c>
      <c r="CH13" s="22" t="str">
        <f aca="false">IFERROR(VLOOKUP(CG$1&amp;":"&amp;CG13,'Finish order'!$E:$K,4,FALSE()),"")</f>
        <v/>
      </c>
      <c r="CI13" s="22" t="str">
        <f aca="false">IFERROR(VLOOKUP(CG$1&amp;":"&amp;CG13,'Finish order'!$E:$K,5,FALSE()),"")</f>
        <v/>
      </c>
      <c r="CJ13" s="30" t="str">
        <f aca="false">IFERROR(VLOOKUP(CG$1&amp;":"&amp;CG13,'Finish order'!$E:$K,3,FALSE()),"")</f>
        <v/>
      </c>
      <c r="CK13" s="22" t="str">
        <f aca="false">IFERROR(VLOOKUP(CG$1&amp;":"&amp;CG13,'Finish order'!$E:$K,2,FALSE()),"")</f>
        <v/>
      </c>
      <c r="CM13" s="30"/>
      <c r="CN13" s="22" t="n">
        <v>12</v>
      </c>
      <c r="CO13" s="22" t="str">
        <f aca="false">IFERROR(VLOOKUP(CN$1&amp;":"&amp;CN13,'Finish order'!$E:$K,4,FALSE()),"")</f>
        <v/>
      </c>
      <c r="CP13" s="22" t="str">
        <f aca="false">IFERROR(VLOOKUP(CN$1&amp;":"&amp;CN13,'Finish order'!$E:$K,5,FALSE()),"")</f>
        <v/>
      </c>
      <c r="CQ13" s="30" t="str">
        <f aca="false">IFERROR(VLOOKUP(CN$1&amp;":"&amp;CN13,'Finish order'!$E:$K,3,FALSE()),"")</f>
        <v/>
      </c>
      <c r="CR13" s="22" t="str">
        <f aca="false">IFERROR(VLOOKUP(CN$1&amp;":"&amp;CN13,'Finish order'!$E:$K,2,FALSE()),"")</f>
        <v/>
      </c>
      <c r="CS13" s="30"/>
    </row>
    <row r="14" customFormat="false" ht="15" hidden="false" customHeight="false" outlineLevel="0" collapsed="false">
      <c r="A14" s="22" t="n">
        <v>13</v>
      </c>
      <c r="B14" s="22" t="str">
        <f aca="false">IFERROR(VLOOKUP($A$1&amp;":"&amp;A14,'Finish order'!C:K,6,FALSE()),"")</f>
        <v>Michael Richmond</v>
      </c>
      <c r="C14" s="22" t="str">
        <f aca="false">IFERROR(VLOOKUP(A$1&amp;":"&amp;A14,'Finish order'!$C:$K,9,FALSE()),"")</f>
        <v>M45</v>
      </c>
      <c r="D14" s="22" t="str">
        <f aca="false">IFERROR(VLOOKUP(A$1&amp;":"&amp;A14,'Finish order'!$C:$K,7,FALSE()),"")</f>
        <v>Pickering RC</v>
      </c>
      <c r="E14" s="30" t="n">
        <f aca="false">IFERROR(VLOOKUP($A$1&amp;":"&amp;A14,'Finish order'!C:K,5,FALSE()),"")</f>
        <v>0.0546990740740741</v>
      </c>
      <c r="F14" s="22" t="n">
        <f aca="false">IFERROR(VLOOKUP($A$1&amp;":"&amp;A14,'Finish order'!C:K,4,FALSE()),"")</f>
        <v>619</v>
      </c>
      <c r="H14" s="22" t="n">
        <v>13</v>
      </c>
      <c r="I14" s="22" t="str">
        <f aca="false">IFERROR(VLOOKUP(H$1&amp;":"&amp;H14,'Finish order'!$C:$K,6,FALSE()),"")</f>
        <v>Melanie Ellwood</v>
      </c>
      <c r="J14" s="22" t="str">
        <f aca="false">IFERROR(VLOOKUP(H$1&amp;":"&amp;H14,'Finish order'!$C:$K,9,FALSE()),"")</f>
        <v>WSEN</v>
      </c>
      <c r="K14" s="22" t="str">
        <f aca="false">IFERROR(VLOOKUP(H$1&amp;":"&amp;H14,'Finish order'!$C:$K,7,FALSE()),"")</f>
        <v>York Knavesmire Harriers</v>
      </c>
      <c r="L14" s="30" t="n">
        <f aca="false">IFERROR(VLOOKUP(H$1&amp;":"&amp;H14,'Finish order'!$C:$K,5,FALSE()),"")</f>
        <v>0.0703703703703704</v>
      </c>
      <c r="M14" s="22" t="n">
        <f aca="false">IFERROR(VLOOKUP(H$1&amp;":"&amp;H14,'Finish order'!$C:$K,4,FALSE()),"")</f>
        <v>56</v>
      </c>
      <c r="O14" s="22" t="n">
        <v>13</v>
      </c>
      <c r="P14" s="22" t="str">
        <f aca="false">IFERROR(VLOOKUP(O$1&amp;":"&amp;O14,'Finish order'!$E:$K,4,FALSE()),"")</f>
        <v/>
      </c>
      <c r="Q14" s="22" t="str">
        <f aca="false">IFERROR(VLOOKUP(O$1&amp;":"&amp;O14,'Finish order'!$E:$K,5,FALSE()),"")</f>
        <v/>
      </c>
      <c r="R14" s="30" t="str">
        <f aca="false">IFERROR(VLOOKUP(O$1&amp;":"&amp;O14,'Finish order'!$E:$K,3,FALSE()),"")</f>
        <v/>
      </c>
      <c r="S14" s="22" t="str">
        <f aca="false">IFERROR(VLOOKUP(O$1&amp;":"&amp;O14,'Finish order'!$E:$K,2,FALSE()),"")</f>
        <v/>
      </c>
      <c r="V14" s="22" t="n">
        <v>13</v>
      </c>
      <c r="W14" s="22" t="str">
        <f aca="false">IFERROR(VLOOKUP(V$1&amp;":"&amp;V14,'Finish order'!$E:$K,4,FALSE()),"")</f>
        <v/>
      </c>
      <c r="X14" s="22" t="str">
        <f aca="false">IFERROR(VLOOKUP(V$1&amp;":"&amp;V14,'Finish order'!$E:$K,5,FALSE()),"")</f>
        <v/>
      </c>
      <c r="Y14" s="30" t="str">
        <f aca="false">IFERROR(VLOOKUP(V$1&amp;":"&amp;V14,'Finish order'!$E:$K,3,FALSE()),"")</f>
        <v/>
      </c>
      <c r="Z14" s="22" t="str">
        <f aca="false">IFERROR(VLOOKUP(V$1&amp;":"&amp;V14,'Finish order'!$E:$K,2,FALSE()),"")</f>
        <v/>
      </c>
      <c r="AA14" s="22" t="str">
        <f aca="false">IF(Table827[[#This Row],[Name]]="","",IF((COUNTIF($I$2:$I$4,W14)&gt;0),"Top3",""))</f>
        <v/>
      </c>
      <c r="AC14" s="22" t="n">
        <v>13</v>
      </c>
      <c r="AD14" s="22" t="str">
        <f aca="false">IFERROR(VLOOKUP(AC$1&amp;":"&amp;AC14,'Finish order'!$E:$K,4,FALSE()),"")</f>
        <v/>
      </c>
      <c r="AE14" s="22" t="str">
        <f aca="false">IFERROR(VLOOKUP(AC$1&amp;":"&amp;AC14,'Finish order'!$E:$K,5,FALSE()),"")</f>
        <v/>
      </c>
      <c r="AF14" s="30" t="str">
        <f aca="false">IFERROR(VLOOKUP(AC$1&amp;":"&amp;AC14,'Finish order'!$E:$K,3,FALSE()),"")</f>
        <v/>
      </c>
      <c r="AG14" s="22" t="str">
        <f aca="false">IFERROR(VLOOKUP(AC$1&amp;":"&amp;AC14,'Finish order'!$E:$K,2,FALSE()),"")</f>
        <v/>
      </c>
      <c r="AJ14" s="22" t="n">
        <v>13</v>
      </c>
      <c r="AK14" s="22" t="str">
        <f aca="false">IFERROR(VLOOKUP(AJ$1&amp;":"&amp;AJ14,'Finish order'!$E:$K,4,FALSE()),"")</f>
        <v/>
      </c>
      <c r="AL14" s="22" t="str">
        <f aca="false">IFERROR(VLOOKUP(AJ$1&amp;":"&amp;AJ14,'Finish order'!$E:$K,5,FALSE()),"")</f>
        <v/>
      </c>
      <c r="AM14" s="30" t="str">
        <f aca="false">IFERROR(VLOOKUP(AJ$1&amp;":"&amp;AJ14,'Finish order'!$E:$K,3,FALSE()),"")</f>
        <v/>
      </c>
      <c r="AN14" s="22" t="str">
        <f aca="false">IFERROR(VLOOKUP(AJ$1&amp;":"&amp;AJ14,'Finish order'!$E:$K,2,FALSE()),"")</f>
        <v/>
      </c>
      <c r="AQ14" s="22" t="n">
        <v>13</v>
      </c>
      <c r="AR14" s="22" t="str">
        <f aca="false">IFERROR(VLOOKUP(AQ$1&amp;":"&amp;AQ14,'Finish order'!$E:$K,4,FALSE()),"")</f>
        <v/>
      </c>
      <c r="AS14" s="22" t="str">
        <f aca="false">IFERROR(VLOOKUP(AQ$1&amp;":"&amp;AQ14,'Finish order'!$E:$K,5,FALSE()),"")</f>
        <v/>
      </c>
      <c r="AT14" s="30" t="str">
        <f aca="false">IFERROR(VLOOKUP(AQ$1&amp;":"&amp;AQ14,'Finish order'!$E:$K,3,FALSE()),"")</f>
        <v/>
      </c>
      <c r="AU14" s="22" t="str">
        <f aca="false">IFERROR(VLOOKUP(AQ$1&amp;":"&amp;AQ14,'Finish order'!$E:$K,2,FALSE()),"")</f>
        <v/>
      </c>
      <c r="AX14" s="22" t="n">
        <v>13</v>
      </c>
      <c r="AY14" s="22" t="str">
        <f aca="false">IFERROR(VLOOKUP(AX$1&amp;":"&amp;AX14,'Finish order'!$E:$K,4,FALSE()),"")</f>
        <v/>
      </c>
      <c r="AZ14" s="22" t="str">
        <f aca="false">IFERROR(VLOOKUP(AX$1&amp;":"&amp;AX14,'Finish order'!$E:$K,5,FALSE()),"")</f>
        <v/>
      </c>
      <c r="BA14" s="30" t="str">
        <f aca="false">IFERROR(VLOOKUP(AX$1&amp;":"&amp;AX14,'Finish order'!$E:$K,3,FALSE()),"")</f>
        <v/>
      </c>
      <c r="BB14" s="22" t="str">
        <f aca="false">IFERROR(VLOOKUP(AX$1&amp;":"&amp;AX14,'Finish order'!$E:$K,2,FALSE()),"")</f>
        <v/>
      </c>
      <c r="BE14" s="22" t="n">
        <v>13</v>
      </c>
      <c r="BF14" s="30" t="str">
        <f aca="false">IFERROR(VLOOKUP(BE$1&amp;":"&amp;BE14,'Finish order'!$E:$K,4,FALSE()),"")</f>
        <v/>
      </c>
      <c r="BG14" s="22" t="str">
        <f aca="false">IFERROR(VLOOKUP(BE$1&amp;":"&amp;BE14,'Finish order'!$E:$K,5,FALSE()),"")</f>
        <v/>
      </c>
      <c r="BH14" s="30" t="str">
        <f aca="false">IFERROR(VLOOKUP(BE$1&amp;":"&amp;BE14,'Finish order'!$E:$K,3,FALSE()),"")</f>
        <v/>
      </c>
      <c r="BI14" s="22" t="str">
        <f aca="false">IFERROR(VLOOKUP(BE$1&amp;":"&amp;BE14,'Finish order'!$E:$K,2,FALSE()),"")</f>
        <v/>
      </c>
      <c r="BL14" s="22" t="n">
        <v>13</v>
      </c>
      <c r="BM14" s="30" t="str">
        <f aca="false">IFERROR(VLOOKUP(BL$1&amp;":"&amp;BL14,'Finish order'!$E:$K,4,FALSE()),"")</f>
        <v/>
      </c>
      <c r="BN14" s="22" t="str">
        <f aca="false">IFERROR(VLOOKUP(BL$1&amp;":"&amp;BL14,'Finish order'!$E:$K,5,FALSE()),"")</f>
        <v/>
      </c>
      <c r="BO14" s="30" t="str">
        <f aca="false">IFERROR(VLOOKUP(BL$1&amp;":"&amp;BL14,'Finish order'!$E:$K,3,FALSE()),"")</f>
        <v/>
      </c>
      <c r="BP14" s="22" t="str">
        <f aca="false">IFERROR(VLOOKUP(BL$1&amp;":"&amp;BL14,'Finish order'!$E:$K,2,FALSE()),"")</f>
        <v/>
      </c>
      <c r="BS14" s="31" t="n">
        <v>13</v>
      </c>
      <c r="BT14" s="22" t="str">
        <f aca="false">IFERROR(VLOOKUP(BS$1&amp;":"&amp;BS14,'Finish order'!$E:$K,4,FALSE()),"")</f>
        <v/>
      </c>
      <c r="BU14" s="22" t="str">
        <f aca="false">IFERROR(VLOOKUP(BS$1&amp;":"&amp;BS14,'Finish order'!$E:$K,5,FALSE()),"")</f>
        <v/>
      </c>
      <c r="BV14" s="30" t="str">
        <f aca="false">IFERROR(VLOOKUP(BS$1&amp;":"&amp;BS14,'Finish order'!$E:$K,3,FALSE()),"")</f>
        <v/>
      </c>
      <c r="BW14" s="22" t="str">
        <f aca="false">IFERROR(VLOOKUP(BS$1&amp;":"&amp;BS14,'Finish order'!$E:$K,2,FALSE()),"")</f>
        <v/>
      </c>
      <c r="BZ14" s="31" t="n">
        <v>13</v>
      </c>
      <c r="CA14" s="22" t="str">
        <f aca="false">IFERROR(VLOOKUP(BZ$1&amp;":"&amp;BZ14,'Finish order'!$E:$K,4,FALSE()),"")</f>
        <v/>
      </c>
      <c r="CB14" s="22" t="str">
        <f aca="false">IFERROR(VLOOKUP(BZ$1&amp;":"&amp;BZ14,'Finish order'!$E:$K,5,FALSE()),"")</f>
        <v/>
      </c>
      <c r="CC14" s="30" t="str">
        <f aca="false">IFERROR(VLOOKUP(BZ$1&amp;":"&amp;BZ14,'Finish order'!$E:$K,3,FALSE()),"")</f>
        <v/>
      </c>
      <c r="CD14" s="22" t="str">
        <f aca="false">IFERROR(VLOOKUP(BZ$1&amp;":"&amp;BZ14,'Finish order'!$E:$K,2,FALSE()),"")</f>
        <v/>
      </c>
      <c r="CF14" s="30"/>
      <c r="CG14" s="22" t="n">
        <v>13</v>
      </c>
      <c r="CH14" s="22" t="str">
        <f aca="false">IFERROR(VLOOKUP(CG$1&amp;":"&amp;CG14,'Finish order'!$E:$K,4,FALSE()),"")</f>
        <v/>
      </c>
      <c r="CI14" s="22" t="str">
        <f aca="false">IFERROR(VLOOKUP(CG$1&amp;":"&amp;CG14,'Finish order'!$E:$K,5,FALSE()),"")</f>
        <v/>
      </c>
      <c r="CJ14" s="30" t="str">
        <f aca="false">IFERROR(VLOOKUP(CG$1&amp;":"&amp;CG14,'Finish order'!$E:$K,3,FALSE()),"")</f>
        <v/>
      </c>
      <c r="CK14" s="22" t="str">
        <f aca="false">IFERROR(VLOOKUP(CG$1&amp;":"&amp;CG14,'Finish order'!$E:$K,2,FALSE()),"")</f>
        <v/>
      </c>
      <c r="CM14" s="30"/>
      <c r="CN14" s="22" t="n">
        <v>13</v>
      </c>
      <c r="CO14" s="22" t="str">
        <f aca="false">IFERROR(VLOOKUP(CN$1&amp;":"&amp;CN14,'Finish order'!$E:$K,4,FALSE()),"")</f>
        <v/>
      </c>
      <c r="CP14" s="22" t="str">
        <f aca="false">IFERROR(VLOOKUP(CN$1&amp;":"&amp;CN14,'Finish order'!$E:$K,5,FALSE()),"")</f>
        <v/>
      </c>
      <c r="CQ14" s="30" t="str">
        <f aca="false">IFERROR(VLOOKUP(CN$1&amp;":"&amp;CN14,'Finish order'!$E:$K,3,FALSE()),"")</f>
        <v/>
      </c>
      <c r="CR14" s="22" t="str">
        <f aca="false">IFERROR(VLOOKUP(CN$1&amp;":"&amp;CN14,'Finish order'!$E:$K,2,FALSE()),"")</f>
        <v/>
      </c>
      <c r="CS14" s="30"/>
    </row>
    <row r="15" customFormat="false" ht="15" hidden="false" customHeight="false" outlineLevel="0" collapsed="false">
      <c r="A15" s="22" t="n">
        <v>14</v>
      </c>
      <c r="B15" s="22" t="str">
        <f aca="false">IFERROR(VLOOKUP($A$1&amp;":"&amp;A15,'Finish order'!C:K,6,FALSE()),"")</f>
        <v>Reiner Hesse</v>
      </c>
      <c r="C15" s="22" t="str">
        <f aca="false">IFERROR(VLOOKUP(A$1&amp;":"&amp;A15,'Finish order'!$C:$K,9,FALSE()),"")</f>
        <v>M50</v>
      </c>
      <c r="D15" s="22" t="str">
        <f aca="false">IFERROR(VLOOKUP(A$1&amp;":"&amp;A15,'Finish order'!$C:$K,7,FALSE()),"")</f>
        <v>Loftus &amp; Whitby AC</v>
      </c>
      <c r="E15" s="30" t="n">
        <f aca="false">IFERROR(VLOOKUP($A$1&amp;":"&amp;A15,'Finish order'!C:K,5,FALSE()),"")</f>
        <v>0.0548148148148148</v>
      </c>
      <c r="F15" s="22" t="n">
        <f aca="false">IFERROR(VLOOKUP($A$1&amp;":"&amp;A15,'Finish order'!C:K,4,FALSE()),"")</f>
        <v>700</v>
      </c>
      <c r="H15" s="22" t="n">
        <v>14</v>
      </c>
      <c r="I15" s="22" t="str">
        <f aca="false">IFERROR(VLOOKUP(H$1&amp;":"&amp;H15,'Finish order'!$C:$K,6,FALSE()),"")</f>
        <v>Sarah Hudson</v>
      </c>
      <c r="J15" s="22" t="str">
        <f aca="false">IFERROR(VLOOKUP(H$1&amp;":"&amp;H15,'Finish order'!$C:$K,9,FALSE()),"")</f>
        <v>W45</v>
      </c>
      <c r="K15" s="22" t="str">
        <f aca="false">IFERROR(VLOOKUP(H$1&amp;":"&amp;H15,'Finish order'!$C:$K,7,FALSE()),"")</f>
        <v>Loftus &amp; Whitby AC</v>
      </c>
      <c r="L15" s="30" t="n">
        <f aca="false">IFERROR(VLOOKUP(H$1&amp;":"&amp;H15,'Finish order'!$C:$K,5,FALSE()),"")</f>
        <v>0.0715740740740741</v>
      </c>
      <c r="M15" s="22" t="n">
        <f aca="false">IFERROR(VLOOKUP(H$1&amp;":"&amp;H15,'Finish order'!$C:$K,4,FALSE()),"")</f>
        <v>153</v>
      </c>
      <c r="O15" s="22" t="n">
        <v>14</v>
      </c>
      <c r="P15" s="22" t="str">
        <f aca="false">IFERROR(VLOOKUP(O$1&amp;":"&amp;O15,'Finish order'!$E:$K,4,FALSE()),"")</f>
        <v/>
      </c>
      <c r="Q15" s="22" t="str">
        <f aca="false">IFERROR(VLOOKUP(O$1&amp;":"&amp;O15,'Finish order'!$E:$K,5,FALSE()),"")</f>
        <v/>
      </c>
      <c r="R15" s="30" t="str">
        <f aca="false">IFERROR(VLOOKUP(O$1&amp;":"&amp;O15,'Finish order'!$E:$K,3,FALSE()),"")</f>
        <v/>
      </c>
      <c r="S15" s="22" t="str">
        <f aca="false">IFERROR(VLOOKUP(O$1&amp;":"&amp;O15,'Finish order'!$E:$K,2,FALSE()),"")</f>
        <v/>
      </c>
      <c r="V15" s="22" t="n">
        <v>14</v>
      </c>
      <c r="W15" s="22" t="str">
        <f aca="false">IFERROR(VLOOKUP(V$1&amp;":"&amp;V15,'Finish order'!$E:$K,4,FALSE()),"")</f>
        <v/>
      </c>
      <c r="X15" s="22" t="str">
        <f aca="false">IFERROR(VLOOKUP(V$1&amp;":"&amp;V15,'Finish order'!$E:$K,5,FALSE()),"")</f>
        <v/>
      </c>
      <c r="Y15" s="30" t="str">
        <f aca="false">IFERROR(VLOOKUP(V$1&amp;":"&amp;V15,'Finish order'!$E:$K,3,FALSE()),"")</f>
        <v/>
      </c>
      <c r="Z15" s="22" t="str">
        <f aca="false">IFERROR(VLOOKUP(V$1&amp;":"&amp;V15,'Finish order'!$E:$K,2,FALSE()),"")</f>
        <v/>
      </c>
      <c r="AA15" s="22" t="str">
        <f aca="false">IF(Table827[[#This Row],[Name]]="","",IF((COUNTIF($I$2:$I$4,W15)&gt;0),"Top3",""))</f>
        <v/>
      </c>
      <c r="AC15" s="22" t="n">
        <v>14</v>
      </c>
      <c r="AD15" s="22" t="str">
        <f aca="false">IFERROR(VLOOKUP(AC$1&amp;":"&amp;AC15,'Finish order'!$E:$K,4,FALSE()),"")</f>
        <v/>
      </c>
      <c r="AE15" s="22" t="str">
        <f aca="false">IFERROR(VLOOKUP(AC$1&amp;":"&amp;AC15,'Finish order'!$E:$K,5,FALSE()),"")</f>
        <v/>
      </c>
      <c r="AF15" s="30" t="str">
        <f aca="false">IFERROR(VLOOKUP(AC$1&amp;":"&amp;AC15,'Finish order'!$E:$K,3,FALSE()),"")</f>
        <v/>
      </c>
      <c r="AG15" s="22" t="str">
        <f aca="false">IFERROR(VLOOKUP(AC$1&amp;":"&amp;AC15,'Finish order'!$E:$K,2,FALSE()),"")</f>
        <v/>
      </c>
      <c r="AJ15" s="22" t="n">
        <v>14</v>
      </c>
      <c r="AK15" s="22" t="str">
        <f aca="false">IFERROR(VLOOKUP(AJ$1&amp;":"&amp;AJ15,'Finish order'!$E:$K,4,FALSE()),"")</f>
        <v/>
      </c>
      <c r="AL15" s="22" t="str">
        <f aca="false">IFERROR(VLOOKUP(AJ$1&amp;":"&amp;AJ15,'Finish order'!$E:$K,5,FALSE()),"")</f>
        <v/>
      </c>
      <c r="AM15" s="30" t="str">
        <f aca="false">IFERROR(VLOOKUP(AJ$1&amp;":"&amp;AJ15,'Finish order'!$E:$K,3,FALSE()),"")</f>
        <v/>
      </c>
      <c r="AN15" s="22" t="str">
        <f aca="false">IFERROR(VLOOKUP(AJ$1&amp;":"&amp;AJ15,'Finish order'!$E:$K,2,FALSE()),"")</f>
        <v/>
      </c>
      <c r="AQ15" s="22" t="n">
        <v>14</v>
      </c>
      <c r="AR15" s="22" t="str">
        <f aca="false">IFERROR(VLOOKUP(AQ$1&amp;":"&amp;AQ15,'Finish order'!$E:$K,4,FALSE()),"")</f>
        <v/>
      </c>
      <c r="AS15" s="22" t="str">
        <f aca="false">IFERROR(VLOOKUP(AQ$1&amp;":"&amp;AQ15,'Finish order'!$E:$K,5,FALSE()),"")</f>
        <v/>
      </c>
      <c r="AT15" s="30" t="str">
        <f aca="false">IFERROR(VLOOKUP(AQ$1&amp;":"&amp;AQ15,'Finish order'!$E:$K,3,FALSE()),"")</f>
        <v/>
      </c>
      <c r="AU15" s="22" t="str">
        <f aca="false">IFERROR(VLOOKUP(AQ$1&amp;":"&amp;AQ15,'Finish order'!$E:$K,2,FALSE()),"")</f>
        <v/>
      </c>
      <c r="AX15" s="22" t="n">
        <v>14</v>
      </c>
      <c r="AY15" s="22" t="str">
        <f aca="false">IFERROR(VLOOKUP(AX$1&amp;":"&amp;AX15,'Finish order'!$E:$K,4,FALSE()),"")</f>
        <v/>
      </c>
      <c r="AZ15" s="22" t="str">
        <f aca="false">IFERROR(VLOOKUP(AX$1&amp;":"&amp;AX15,'Finish order'!$E:$K,5,FALSE()),"")</f>
        <v/>
      </c>
      <c r="BA15" s="30" t="str">
        <f aca="false">IFERROR(VLOOKUP(AX$1&amp;":"&amp;AX15,'Finish order'!$E:$K,3,FALSE()),"")</f>
        <v/>
      </c>
      <c r="BB15" s="22" t="str">
        <f aca="false">IFERROR(VLOOKUP(AX$1&amp;":"&amp;AX15,'Finish order'!$E:$K,2,FALSE()),"")</f>
        <v/>
      </c>
      <c r="BE15" s="22" t="n">
        <v>14</v>
      </c>
      <c r="BF15" s="30" t="str">
        <f aca="false">IFERROR(VLOOKUP(BE$1&amp;":"&amp;BE15,'Finish order'!$E:$K,4,FALSE()),"")</f>
        <v/>
      </c>
      <c r="BG15" s="22" t="str">
        <f aca="false">IFERROR(VLOOKUP(BE$1&amp;":"&amp;BE15,'Finish order'!$E:$K,5,FALSE()),"")</f>
        <v/>
      </c>
      <c r="BH15" s="30" t="str">
        <f aca="false">IFERROR(VLOOKUP(BE$1&amp;":"&amp;BE15,'Finish order'!$E:$K,3,FALSE()),"")</f>
        <v/>
      </c>
      <c r="BI15" s="22" t="str">
        <f aca="false">IFERROR(VLOOKUP(BE$1&amp;":"&amp;BE15,'Finish order'!$E:$K,2,FALSE()),"")</f>
        <v/>
      </c>
      <c r="BL15" s="22" t="n">
        <v>14</v>
      </c>
      <c r="BM15" s="30" t="str">
        <f aca="false">IFERROR(VLOOKUP(BL$1&amp;":"&amp;BL15,'Finish order'!$E:$K,4,FALSE()),"")</f>
        <v/>
      </c>
      <c r="BN15" s="22" t="str">
        <f aca="false">IFERROR(VLOOKUP(BL$1&amp;":"&amp;BL15,'Finish order'!$E:$K,5,FALSE()),"")</f>
        <v/>
      </c>
      <c r="BO15" s="30" t="str">
        <f aca="false">IFERROR(VLOOKUP(BL$1&amp;":"&amp;BL15,'Finish order'!$E:$K,3,FALSE()),"")</f>
        <v/>
      </c>
      <c r="BP15" s="22" t="str">
        <f aca="false">IFERROR(VLOOKUP(BL$1&amp;":"&amp;BL15,'Finish order'!$E:$K,2,FALSE()),"")</f>
        <v/>
      </c>
      <c r="BS15" s="31" t="n">
        <v>14</v>
      </c>
      <c r="BT15" s="22" t="str">
        <f aca="false">IFERROR(VLOOKUP(BS$1&amp;":"&amp;BS15,'Finish order'!$E:$K,4,FALSE()),"")</f>
        <v/>
      </c>
      <c r="BU15" s="22" t="str">
        <f aca="false">IFERROR(VLOOKUP(BS$1&amp;":"&amp;BS15,'Finish order'!$E:$K,5,FALSE()),"")</f>
        <v/>
      </c>
      <c r="BV15" s="30" t="str">
        <f aca="false">IFERROR(VLOOKUP(BS$1&amp;":"&amp;BS15,'Finish order'!$E:$K,3,FALSE()),"")</f>
        <v/>
      </c>
      <c r="BW15" s="22" t="str">
        <f aca="false">IFERROR(VLOOKUP(BS$1&amp;":"&amp;BS15,'Finish order'!$E:$K,2,FALSE()),"")</f>
        <v/>
      </c>
      <c r="BZ15" s="31" t="n">
        <v>14</v>
      </c>
      <c r="CA15" s="22" t="str">
        <f aca="false">IFERROR(VLOOKUP(BZ$1&amp;":"&amp;BZ15,'Finish order'!$E:$K,4,FALSE()),"")</f>
        <v/>
      </c>
      <c r="CB15" s="22" t="str">
        <f aca="false">IFERROR(VLOOKUP(BZ$1&amp;":"&amp;BZ15,'Finish order'!$E:$K,5,FALSE()),"")</f>
        <v/>
      </c>
      <c r="CC15" s="30" t="str">
        <f aca="false">IFERROR(VLOOKUP(BZ$1&amp;":"&amp;BZ15,'Finish order'!$E:$K,3,FALSE()),"")</f>
        <v/>
      </c>
      <c r="CD15" s="22" t="str">
        <f aca="false">IFERROR(VLOOKUP(BZ$1&amp;":"&amp;BZ15,'Finish order'!$E:$K,2,FALSE()),"")</f>
        <v/>
      </c>
      <c r="CF15" s="30"/>
      <c r="CG15" s="22" t="n">
        <v>14</v>
      </c>
      <c r="CH15" s="22" t="str">
        <f aca="false">IFERROR(VLOOKUP(CG$1&amp;":"&amp;CG15,'Finish order'!$E:$K,4,FALSE()),"")</f>
        <v/>
      </c>
      <c r="CI15" s="22" t="str">
        <f aca="false">IFERROR(VLOOKUP(CG$1&amp;":"&amp;CG15,'Finish order'!$E:$K,5,FALSE()),"")</f>
        <v/>
      </c>
      <c r="CJ15" s="30" t="str">
        <f aca="false">IFERROR(VLOOKUP(CG$1&amp;":"&amp;CG15,'Finish order'!$E:$K,3,FALSE()),"")</f>
        <v/>
      </c>
      <c r="CK15" s="22" t="str">
        <f aca="false">IFERROR(VLOOKUP(CG$1&amp;":"&amp;CG15,'Finish order'!$E:$K,2,FALSE()),"")</f>
        <v/>
      </c>
      <c r="CM15" s="30"/>
      <c r="CN15" s="22" t="n">
        <v>14</v>
      </c>
      <c r="CO15" s="22" t="str">
        <f aca="false">IFERROR(VLOOKUP(CN$1&amp;":"&amp;CN15,'Finish order'!$E:$K,4,FALSE()),"")</f>
        <v/>
      </c>
      <c r="CP15" s="22" t="str">
        <f aca="false">IFERROR(VLOOKUP(CN$1&amp;":"&amp;CN15,'Finish order'!$E:$K,5,FALSE()),"")</f>
        <v/>
      </c>
      <c r="CQ15" s="30" t="str">
        <f aca="false">IFERROR(VLOOKUP(CN$1&amp;":"&amp;CN15,'Finish order'!$E:$K,3,FALSE()),"")</f>
        <v/>
      </c>
      <c r="CR15" s="22" t="str">
        <f aca="false">IFERROR(VLOOKUP(CN$1&amp;":"&amp;CN15,'Finish order'!$E:$K,2,FALSE()),"")</f>
        <v/>
      </c>
      <c r="CS15" s="30"/>
    </row>
    <row r="16" customFormat="false" ht="15" hidden="false" customHeight="false" outlineLevel="0" collapsed="false">
      <c r="A16" s="22" t="n">
        <v>15</v>
      </c>
      <c r="B16" s="22" t="str">
        <f aca="false">IFERROR(VLOOKUP($A$1&amp;":"&amp;A16,'Finish order'!C:K,6,FALSE()),"")</f>
        <v>James Mullholland</v>
      </c>
      <c r="C16" s="22" t="str">
        <f aca="false">IFERROR(VLOOKUP(A$1&amp;":"&amp;A16,'Finish order'!$C:$K,9,FALSE()),"")</f>
        <v>MU23</v>
      </c>
      <c r="D16" s="22" t="str">
        <f aca="false">IFERROR(VLOOKUP(A$1&amp;":"&amp;A16,'Finish order'!$C:$K,7,FALSE()),"")</f>
        <v>Individual#</v>
      </c>
      <c r="E16" s="30" t="n">
        <f aca="false">IFERROR(VLOOKUP($A$1&amp;":"&amp;A16,'Finish order'!C:K,5,FALSE()),"")</f>
        <v>0.055162037037037</v>
      </c>
      <c r="F16" s="22" t="n">
        <f aca="false">IFERROR(VLOOKUP($A$1&amp;":"&amp;A16,'Finish order'!C:K,4,FALSE()),"")</f>
        <v>344</v>
      </c>
      <c r="H16" s="22" t="n">
        <v>15</v>
      </c>
      <c r="I16" s="22" t="str">
        <f aca="false">IFERROR(VLOOKUP(H$1&amp;":"&amp;H16,'Finish order'!$C:$K,6,FALSE()),"")</f>
        <v>Alice Hayter</v>
      </c>
      <c r="J16" s="22" t="str">
        <f aca="false">IFERROR(VLOOKUP(H$1&amp;":"&amp;H16,'Finish order'!$C:$K,9,FALSE()),"")</f>
        <v>W45</v>
      </c>
      <c r="K16" s="22" t="str">
        <f aca="false">IFERROR(VLOOKUP(H$1&amp;":"&amp;H16,'Finish order'!$C:$K,7,FALSE()),"")</f>
        <v>Pickering RC</v>
      </c>
      <c r="L16" s="30" t="n">
        <f aca="false">IFERROR(VLOOKUP(H$1&amp;":"&amp;H16,'Finish order'!$C:$K,5,FALSE()),"")</f>
        <v>0.0719212962962963</v>
      </c>
      <c r="M16" s="22" t="n">
        <f aca="false">IFERROR(VLOOKUP(H$1&amp;":"&amp;H16,'Finish order'!$C:$K,4,FALSE()),"")</f>
        <v>151</v>
      </c>
      <c r="O16" s="22" t="n">
        <v>15</v>
      </c>
      <c r="P16" s="22" t="str">
        <f aca="false">IFERROR(VLOOKUP(O$1&amp;":"&amp;O16,'Finish order'!$E:$K,4,FALSE()),"")</f>
        <v/>
      </c>
      <c r="Q16" s="22" t="str">
        <f aca="false">IFERROR(VLOOKUP(O$1&amp;":"&amp;O16,'Finish order'!$E:$K,5,FALSE()),"")</f>
        <v/>
      </c>
      <c r="R16" s="30" t="str">
        <f aca="false">IFERROR(VLOOKUP(O$1&amp;":"&amp;O16,'Finish order'!$E:$K,3,FALSE()),"")</f>
        <v/>
      </c>
      <c r="S16" s="22" t="str">
        <f aca="false">IFERROR(VLOOKUP(O$1&amp;":"&amp;O16,'Finish order'!$E:$K,2,FALSE()),"")</f>
        <v/>
      </c>
      <c r="V16" s="22" t="n">
        <v>15</v>
      </c>
      <c r="W16" s="22" t="str">
        <f aca="false">IFERROR(VLOOKUP(V$1&amp;":"&amp;V16,'Finish order'!$E:$K,4,FALSE()),"")</f>
        <v/>
      </c>
      <c r="X16" s="22" t="str">
        <f aca="false">IFERROR(VLOOKUP(V$1&amp;":"&amp;V16,'Finish order'!$E:$K,5,FALSE()),"")</f>
        <v/>
      </c>
      <c r="Y16" s="30" t="str">
        <f aca="false">IFERROR(VLOOKUP(V$1&amp;":"&amp;V16,'Finish order'!$E:$K,3,FALSE()),"")</f>
        <v/>
      </c>
      <c r="Z16" s="22" t="str">
        <f aca="false">IFERROR(VLOOKUP(V$1&amp;":"&amp;V16,'Finish order'!$E:$K,2,FALSE()),"")</f>
        <v/>
      </c>
      <c r="AA16" s="22" t="str">
        <f aca="false">IF(Table827[[#This Row],[Name]]="","",IF((COUNTIF($I$2:$I$4,W16)&gt;0),"Top3",""))</f>
        <v/>
      </c>
      <c r="AC16" s="22" t="n">
        <v>15</v>
      </c>
      <c r="AD16" s="22" t="str">
        <f aca="false">IFERROR(VLOOKUP(AC$1&amp;":"&amp;AC16,'Finish order'!$E:$K,4,FALSE()),"")</f>
        <v/>
      </c>
      <c r="AE16" s="22" t="str">
        <f aca="false">IFERROR(VLOOKUP(AC$1&amp;":"&amp;AC16,'Finish order'!$E:$K,5,FALSE()),"")</f>
        <v/>
      </c>
      <c r="AF16" s="30" t="str">
        <f aca="false">IFERROR(VLOOKUP(AC$1&amp;":"&amp;AC16,'Finish order'!$E:$K,3,FALSE()),"")</f>
        <v/>
      </c>
      <c r="AG16" s="22" t="str">
        <f aca="false">IFERROR(VLOOKUP(AC$1&amp;":"&amp;AC16,'Finish order'!$E:$K,2,FALSE()),"")</f>
        <v/>
      </c>
      <c r="AJ16" s="22" t="n">
        <v>15</v>
      </c>
      <c r="AK16" s="22" t="str">
        <f aca="false">IFERROR(VLOOKUP(AJ$1&amp;":"&amp;AJ16,'Finish order'!$E:$K,4,FALSE()),"")</f>
        <v/>
      </c>
      <c r="AL16" s="22" t="str">
        <f aca="false">IFERROR(VLOOKUP(AJ$1&amp;":"&amp;AJ16,'Finish order'!$E:$K,5,FALSE()),"")</f>
        <v/>
      </c>
      <c r="AM16" s="30" t="str">
        <f aca="false">IFERROR(VLOOKUP(AJ$1&amp;":"&amp;AJ16,'Finish order'!$E:$K,3,FALSE()),"")</f>
        <v/>
      </c>
      <c r="AN16" s="22" t="str">
        <f aca="false">IFERROR(VLOOKUP(AJ$1&amp;":"&amp;AJ16,'Finish order'!$E:$K,2,FALSE()),"")</f>
        <v/>
      </c>
      <c r="AQ16" s="22" t="n">
        <v>15</v>
      </c>
      <c r="AR16" s="22" t="str">
        <f aca="false">IFERROR(VLOOKUP(AQ$1&amp;":"&amp;AQ16,'Finish order'!$E:$K,4,FALSE()),"")</f>
        <v/>
      </c>
      <c r="AS16" s="22" t="str">
        <f aca="false">IFERROR(VLOOKUP(AQ$1&amp;":"&amp;AQ16,'Finish order'!$E:$K,5,FALSE()),"")</f>
        <v/>
      </c>
      <c r="AT16" s="30" t="str">
        <f aca="false">IFERROR(VLOOKUP(AQ$1&amp;":"&amp;AQ16,'Finish order'!$E:$K,3,FALSE()),"")</f>
        <v/>
      </c>
      <c r="AU16" s="22" t="str">
        <f aca="false">IFERROR(VLOOKUP(AQ$1&amp;":"&amp;AQ16,'Finish order'!$E:$K,2,FALSE()),"")</f>
        <v/>
      </c>
      <c r="AX16" s="22" t="n">
        <v>15</v>
      </c>
      <c r="AY16" s="22" t="str">
        <f aca="false">IFERROR(VLOOKUP(AX$1&amp;":"&amp;AX16,'Finish order'!$E:$K,4,FALSE()),"")</f>
        <v/>
      </c>
      <c r="AZ16" s="22" t="str">
        <f aca="false">IFERROR(VLOOKUP(AX$1&amp;":"&amp;AX16,'Finish order'!$E:$K,5,FALSE()),"")</f>
        <v/>
      </c>
      <c r="BA16" s="30" t="str">
        <f aca="false">IFERROR(VLOOKUP(AX$1&amp;":"&amp;AX16,'Finish order'!$E:$K,3,FALSE()),"")</f>
        <v/>
      </c>
      <c r="BB16" s="22" t="str">
        <f aca="false">IFERROR(VLOOKUP(AX$1&amp;":"&amp;AX16,'Finish order'!$E:$K,2,FALSE()),"")</f>
        <v/>
      </c>
      <c r="BE16" s="22" t="n">
        <v>15</v>
      </c>
      <c r="BF16" s="30" t="str">
        <f aca="false">IFERROR(VLOOKUP(BE$1&amp;":"&amp;BE16,'Finish order'!$E:$K,4,FALSE()),"")</f>
        <v/>
      </c>
      <c r="BG16" s="22" t="str">
        <f aca="false">IFERROR(VLOOKUP(BE$1&amp;":"&amp;BE16,'Finish order'!$E:$K,5,FALSE()),"")</f>
        <v/>
      </c>
      <c r="BH16" s="30" t="str">
        <f aca="false">IFERROR(VLOOKUP(BE$1&amp;":"&amp;BE16,'Finish order'!$E:$K,3,FALSE()),"")</f>
        <v/>
      </c>
      <c r="BI16" s="22" t="str">
        <f aca="false">IFERROR(VLOOKUP(BE$1&amp;":"&amp;BE16,'Finish order'!$E:$K,2,FALSE()),"")</f>
        <v/>
      </c>
      <c r="BL16" s="22" t="n">
        <v>15</v>
      </c>
      <c r="BM16" s="30" t="str">
        <f aca="false">IFERROR(VLOOKUP(BL$1&amp;":"&amp;BL16,'Finish order'!$E:$K,4,FALSE()),"")</f>
        <v/>
      </c>
      <c r="BN16" s="22" t="str">
        <f aca="false">IFERROR(VLOOKUP(BL$1&amp;":"&amp;BL16,'Finish order'!$E:$K,5,FALSE()),"")</f>
        <v/>
      </c>
      <c r="BO16" s="30" t="str">
        <f aca="false">IFERROR(VLOOKUP(BL$1&amp;":"&amp;BL16,'Finish order'!$E:$K,3,FALSE()),"")</f>
        <v/>
      </c>
      <c r="BP16" s="22" t="str">
        <f aca="false">IFERROR(VLOOKUP(BL$1&amp;":"&amp;BL16,'Finish order'!$E:$K,2,FALSE()),"")</f>
        <v/>
      </c>
      <c r="BS16" s="31" t="n">
        <v>15</v>
      </c>
      <c r="BT16" s="22" t="str">
        <f aca="false">IFERROR(VLOOKUP(BS$1&amp;":"&amp;BS16,'Finish order'!$E:$K,4,FALSE()),"")</f>
        <v/>
      </c>
      <c r="BU16" s="22" t="str">
        <f aca="false">IFERROR(VLOOKUP(BS$1&amp;":"&amp;BS16,'Finish order'!$E:$K,5,FALSE()),"")</f>
        <v/>
      </c>
      <c r="BV16" s="30" t="str">
        <f aca="false">IFERROR(VLOOKUP(BS$1&amp;":"&amp;BS16,'Finish order'!$E:$K,3,FALSE()),"")</f>
        <v/>
      </c>
      <c r="BW16" s="22" t="str">
        <f aca="false">IFERROR(VLOOKUP(BS$1&amp;":"&amp;BS16,'Finish order'!$E:$K,2,FALSE()),"")</f>
        <v/>
      </c>
      <c r="BZ16" s="31" t="n">
        <v>15</v>
      </c>
      <c r="CA16" s="22" t="str">
        <f aca="false">IFERROR(VLOOKUP(BZ$1&amp;":"&amp;BZ16,'Finish order'!$E:$K,4,FALSE()),"")</f>
        <v/>
      </c>
      <c r="CB16" s="22" t="str">
        <f aca="false">IFERROR(VLOOKUP(BZ$1&amp;":"&amp;BZ16,'Finish order'!$E:$K,5,FALSE()),"")</f>
        <v/>
      </c>
      <c r="CC16" s="30" t="str">
        <f aca="false">IFERROR(VLOOKUP(BZ$1&amp;":"&amp;BZ16,'Finish order'!$E:$K,3,FALSE()),"")</f>
        <v/>
      </c>
      <c r="CD16" s="22" t="str">
        <f aca="false">IFERROR(VLOOKUP(BZ$1&amp;":"&amp;BZ16,'Finish order'!$E:$K,2,FALSE()),"")</f>
        <v/>
      </c>
      <c r="CF16" s="30"/>
      <c r="CG16" s="22" t="n">
        <v>15</v>
      </c>
      <c r="CH16" s="22" t="str">
        <f aca="false">IFERROR(VLOOKUP(CG$1&amp;":"&amp;CG16,'Finish order'!$E:$K,4,FALSE()),"")</f>
        <v/>
      </c>
      <c r="CI16" s="22" t="str">
        <f aca="false">IFERROR(VLOOKUP(CG$1&amp;":"&amp;CG16,'Finish order'!$E:$K,5,FALSE()),"")</f>
        <v/>
      </c>
      <c r="CJ16" s="30" t="str">
        <f aca="false">IFERROR(VLOOKUP(CG$1&amp;":"&amp;CG16,'Finish order'!$E:$K,3,FALSE()),"")</f>
        <v/>
      </c>
      <c r="CK16" s="22" t="str">
        <f aca="false">IFERROR(VLOOKUP(CG$1&amp;":"&amp;CG16,'Finish order'!$E:$K,2,FALSE()),"")</f>
        <v/>
      </c>
      <c r="CM16" s="30"/>
      <c r="CN16" s="22" t="n">
        <v>15</v>
      </c>
      <c r="CO16" s="22" t="str">
        <f aca="false">IFERROR(VLOOKUP(CN$1&amp;":"&amp;CN16,'Finish order'!$E:$K,4,FALSE()),"")</f>
        <v/>
      </c>
      <c r="CP16" s="22" t="str">
        <f aca="false">IFERROR(VLOOKUP(CN$1&amp;":"&amp;CN16,'Finish order'!$E:$K,5,FALSE()),"")</f>
        <v/>
      </c>
      <c r="CQ16" s="30" t="str">
        <f aca="false">IFERROR(VLOOKUP(CN$1&amp;":"&amp;CN16,'Finish order'!$E:$K,3,FALSE()),"")</f>
        <v/>
      </c>
      <c r="CR16" s="22" t="str">
        <f aca="false">IFERROR(VLOOKUP(CN$1&amp;":"&amp;CN16,'Finish order'!$E:$K,2,FALSE()),"")</f>
        <v/>
      </c>
      <c r="CS16" s="30"/>
    </row>
    <row r="17" customFormat="false" ht="15" hidden="false" customHeight="false" outlineLevel="0" collapsed="false">
      <c r="A17" s="22" t="n">
        <v>16</v>
      </c>
      <c r="B17" s="22" t="str">
        <f aca="false">IFERROR(VLOOKUP($A$1&amp;":"&amp;A17,'Finish order'!C:K,6,FALSE()),"")</f>
        <v>Iain Yates</v>
      </c>
      <c r="C17" s="22" t="str">
        <f aca="false">IFERROR(VLOOKUP(A$1&amp;":"&amp;A17,'Finish order'!$C:$K,9,FALSE()),"")</f>
        <v>M40</v>
      </c>
      <c r="D17" s="22" t="str">
        <f aca="false">IFERROR(VLOOKUP(A$1&amp;":"&amp;A17,'Finish order'!$C:$K,7,FALSE()),"")</f>
        <v>York Knavesmire Harriers</v>
      </c>
      <c r="E17" s="30" t="n">
        <f aca="false">IFERROR(VLOOKUP($A$1&amp;":"&amp;A17,'Finish order'!C:K,5,FALSE()),"")</f>
        <v>0.055462962962963</v>
      </c>
      <c r="F17" s="22" t="n">
        <f aca="false">IFERROR(VLOOKUP($A$1&amp;":"&amp;A17,'Finish order'!C:K,4,FALSE()),"")</f>
        <v>550</v>
      </c>
      <c r="H17" s="22" t="n">
        <v>16</v>
      </c>
      <c r="I17" s="22" t="str">
        <f aca="false">IFERROR(VLOOKUP(H$1&amp;":"&amp;H17,'Finish order'!$C:$K,6,FALSE()),"")</f>
        <v>Samantha Jones</v>
      </c>
      <c r="J17" s="22" t="str">
        <f aca="false">IFERROR(VLOOKUP(H$1&amp;":"&amp;H17,'Finish order'!$C:$K,9,FALSE()),"")</f>
        <v>W50</v>
      </c>
      <c r="K17" s="22" t="str">
        <f aca="false">IFERROR(VLOOKUP(H$1&amp;":"&amp;H17,'Finish order'!$C:$K,7,FALSE()),"")</f>
        <v>Individual#</v>
      </c>
      <c r="L17" s="30" t="n">
        <f aca="false">IFERROR(VLOOKUP(H$1&amp;":"&amp;H17,'Finish order'!$C:$K,5,FALSE()),"")</f>
        <v>0.073275462962963</v>
      </c>
      <c r="M17" s="22" t="n">
        <f aca="false">IFERROR(VLOOKUP(H$1&amp;":"&amp;H17,'Finish order'!$C:$K,4,FALSE()),"")</f>
        <v>208</v>
      </c>
      <c r="O17" s="22" t="n">
        <v>16</v>
      </c>
      <c r="P17" s="22" t="str">
        <f aca="false">IFERROR(VLOOKUP(O$1&amp;":"&amp;O17,'Finish order'!$E:$K,4,FALSE()),"")</f>
        <v/>
      </c>
      <c r="Q17" s="22" t="str">
        <f aca="false">IFERROR(VLOOKUP(O$1&amp;":"&amp;O17,'Finish order'!$E:$K,5,FALSE()),"")</f>
        <v/>
      </c>
      <c r="R17" s="30" t="str">
        <f aca="false">IFERROR(VLOOKUP(O$1&amp;":"&amp;O17,'Finish order'!$E:$K,3,FALSE()),"")</f>
        <v/>
      </c>
      <c r="S17" s="22" t="str">
        <f aca="false">IFERROR(VLOOKUP(O$1&amp;":"&amp;O17,'Finish order'!$E:$K,2,FALSE()),"")</f>
        <v/>
      </c>
      <c r="V17" s="22" t="n">
        <v>16</v>
      </c>
      <c r="W17" s="22" t="str">
        <f aca="false">IFERROR(VLOOKUP(V$1&amp;":"&amp;V17,'Finish order'!$E:$K,4,FALSE()),"")</f>
        <v/>
      </c>
      <c r="X17" s="22" t="str">
        <f aca="false">IFERROR(VLOOKUP(V$1&amp;":"&amp;V17,'Finish order'!$E:$K,5,FALSE()),"")</f>
        <v/>
      </c>
      <c r="Y17" s="30" t="str">
        <f aca="false">IFERROR(VLOOKUP(V$1&amp;":"&amp;V17,'Finish order'!$E:$K,3,FALSE()),"")</f>
        <v/>
      </c>
      <c r="Z17" s="22" t="str">
        <f aca="false">IFERROR(VLOOKUP(V$1&amp;":"&amp;V17,'Finish order'!$E:$K,2,FALSE()),"")</f>
        <v/>
      </c>
      <c r="AA17" s="22" t="str">
        <f aca="false">IF(Table827[[#This Row],[Name]]="","",IF((COUNTIF($I$2:$I$4,W17)&gt;0),"Top3",""))</f>
        <v/>
      </c>
      <c r="AC17" s="22" t="n">
        <v>16</v>
      </c>
      <c r="AD17" s="22" t="str">
        <f aca="false">IFERROR(VLOOKUP(AC$1&amp;":"&amp;AC17,'Finish order'!$E:$K,4,FALSE()),"")</f>
        <v/>
      </c>
      <c r="AE17" s="22" t="str">
        <f aca="false">IFERROR(VLOOKUP(AC$1&amp;":"&amp;AC17,'Finish order'!$E:$K,5,FALSE()),"")</f>
        <v/>
      </c>
      <c r="AF17" s="30" t="str">
        <f aca="false">IFERROR(VLOOKUP(AC$1&amp;":"&amp;AC17,'Finish order'!$E:$K,3,FALSE()),"")</f>
        <v/>
      </c>
      <c r="AG17" s="22" t="str">
        <f aca="false">IFERROR(VLOOKUP(AC$1&amp;":"&amp;AC17,'Finish order'!$E:$K,2,FALSE()),"")</f>
        <v/>
      </c>
      <c r="AJ17" s="22" t="n">
        <v>16</v>
      </c>
      <c r="AK17" s="22" t="str">
        <f aca="false">IFERROR(VLOOKUP(AJ$1&amp;":"&amp;AJ17,'Finish order'!$E:$K,4,FALSE()),"")</f>
        <v/>
      </c>
      <c r="AL17" s="22" t="str">
        <f aca="false">IFERROR(VLOOKUP(AJ$1&amp;":"&amp;AJ17,'Finish order'!$E:$K,5,FALSE()),"")</f>
        <v/>
      </c>
      <c r="AM17" s="30" t="str">
        <f aca="false">IFERROR(VLOOKUP(AJ$1&amp;":"&amp;AJ17,'Finish order'!$E:$K,3,FALSE()),"")</f>
        <v/>
      </c>
      <c r="AN17" s="22" t="str">
        <f aca="false">IFERROR(VLOOKUP(AJ$1&amp;":"&amp;AJ17,'Finish order'!$E:$K,2,FALSE()),"")</f>
        <v/>
      </c>
      <c r="AQ17" s="22" t="n">
        <v>16</v>
      </c>
      <c r="AR17" s="22" t="str">
        <f aca="false">IFERROR(VLOOKUP(AQ$1&amp;":"&amp;AQ17,'Finish order'!$E:$K,4,FALSE()),"")</f>
        <v/>
      </c>
      <c r="AS17" s="22" t="str">
        <f aca="false">IFERROR(VLOOKUP(AQ$1&amp;":"&amp;AQ17,'Finish order'!$E:$K,5,FALSE()),"")</f>
        <v/>
      </c>
      <c r="AT17" s="30" t="str">
        <f aca="false">IFERROR(VLOOKUP(AQ$1&amp;":"&amp;AQ17,'Finish order'!$E:$K,3,FALSE()),"")</f>
        <v/>
      </c>
      <c r="AU17" s="22" t="str">
        <f aca="false">IFERROR(VLOOKUP(AQ$1&amp;":"&amp;AQ17,'Finish order'!$E:$K,2,FALSE()),"")</f>
        <v/>
      </c>
      <c r="AX17" s="22" t="n">
        <v>16</v>
      </c>
      <c r="AY17" s="22" t="str">
        <f aca="false">IFERROR(VLOOKUP(AX$1&amp;":"&amp;AX17,'Finish order'!$E:$K,4,FALSE()),"")</f>
        <v/>
      </c>
      <c r="AZ17" s="22" t="str">
        <f aca="false">IFERROR(VLOOKUP(AX$1&amp;":"&amp;AX17,'Finish order'!$E:$K,5,FALSE()),"")</f>
        <v/>
      </c>
      <c r="BA17" s="30" t="str">
        <f aca="false">IFERROR(VLOOKUP(AX$1&amp;":"&amp;AX17,'Finish order'!$E:$K,3,FALSE()),"")</f>
        <v/>
      </c>
      <c r="BB17" s="22" t="str">
        <f aca="false">IFERROR(VLOOKUP(AX$1&amp;":"&amp;AX17,'Finish order'!$E:$K,2,FALSE()),"")</f>
        <v/>
      </c>
      <c r="BE17" s="22" t="n">
        <v>16</v>
      </c>
      <c r="BF17" s="30" t="str">
        <f aca="false">IFERROR(VLOOKUP(BE$1&amp;":"&amp;BE17,'Finish order'!$E:$K,4,FALSE()),"")</f>
        <v/>
      </c>
      <c r="BG17" s="22" t="str">
        <f aca="false">IFERROR(VLOOKUP(BE$1&amp;":"&amp;BE17,'Finish order'!$E:$K,5,FALSE()),"")</f>
        <v/>
      </c>
      <c r="BH17" s="30" t="str">
        <f aca="false">IFERROR(VLOOKUP(BE$1&amp;":"&amp;BE17,'Finish order'!$E:$K,3,FALSE()),"")</f>
        <v/>
      </c>
      <c r="BI17" s="22" t="str">
        <f aca="false">IFERROR(VLOOKUP(BE$1&amp;":"&amp;BE17,'Finish order'!$E:$K,2,FALSE()),"")</f>
        <v/>
      </c>
      <c r="BL17" s="22" t="n">
        <v>16</v>
      </c>
      <c r="BM17" s="30" t="str">
        <f aca="false">IFERROR(VLOOKUP(BL$1&amp;":"&amp;BL17,'Finish order'!$E:$K,4,FALSE()),"")</f>
        <v/>
      </c>
      <c r="BN17" s="22" t="str">
        <f aca="false">IFERROR(VLOOKUP(BL$1&amp;":"&amp;BL17,'Finish order'!$E:$K,5,FALSE()),"")</f>
        <v/>
      </c>
      <c r="BO17" s="30" t="str">
        <f aca="false">IFERROR(VLOOKUP(BL$1&amp;":"&amp;BL17,'Finish order'!$E:$K,3,FALSE()),"")</f>
        <v/>
      </c>
      <c r="BP17" s="22" t="str">
        <f aca="false">IFERROR(VLOOKUP(BL$1&amp;":"&amp;BL17,'Finish order'!$E:$K,2,FALSE()),"")</f>
        <v/>
      </c>
      <c r="BS17" s="31" t="n">
        <v>16</v>
      </c>
      <c r="BT17" s="22" t="str">
        <f aca="false">IFERROR(VLOOKUP(BS$1&amp;":"&amp;BS17,'Finish order'!$E:$K,4,FALSE()),"")</f>
        <v/>
      </c>
      <c r="BU17" s="22" t="str">
        <f aca="false">IFERROR(VLOOKUP(BS$1&amp;":"&amp;BS17,'Finish order'!$E:$K,5,FALSE()),"")</f>
        <v/>
      </c>
      <c r="BV17" s="30" t="str">
        <f aca="false">IFERROR(VLOOKUP(BS$1&amp;":"&amp;BS17,'Finish order'!$E:$K,3,FALSE()),"")</f>
        <v/>
      </c>
      <c r="BW17" s="22" t="str">
        <f aca="false">IFERROR(VLOOKUP(BS$1&amp;":"&amp;BS17,'Finish order'!$E:$K,2,FALSE()),"")</f>
        <v/>
      </c>
      <c r="BZ17" s="31" t="n">
        <v>16</v>
      </c>
      <c r="CA17" s="22" t="str">
        <f aca="false">IFERROR(VLOOKUP(BZ$1&amp;":"&amp;BZ17,'Finish order'!$E:$K,4,FALSE()),"")</f>
        <v/>
      </c>
      <c r="CB17" s="22" t="str">
        <f aca="false">IFERROR(VLOOKUP(BZ$1&amp;":"&amp;BZ17,'Finish order'!$E:$K,5,FALSE()),"")</f>
        <v/>
      </c>
      <c r="CC17" s="30" t="str">
        <f aca="false">IFERROR(VLOOKUP(BZ$1&amp;":"&amp;BZ17,'Finish order'!$E:$K,3,FALSE()),"")</f>
        <v/>
      </c>
      <c r="CD17" s="22" t="str">
        <f aca="false">IFERROR(VLOOKUP(BZ$1&amp;":"&amp;BZ17,'Finish order'!$E:$K,2,FALSE()),"")</f>
        <v/>
      </c>
      <c r="CF17" s="30"/>
      <c r="CG17" s="22" t="n">
        <v>16</v>
      </c>
      <c r="CH17" s="22" t="str">
        <f aca="false">IFERROR(VLOOKUP(CG$1&amp;":"&amp;CG17,'Finish order'!$E:$K,4,FALSE()),"")</f>
        <v/>
      </c>
      <c r="CI17" s="22" t="str">
        <f aca="false">IFERROR(VLOOKUP(CG$1&amp;":"&amp;CG17,'Finish order'!$E:$K,5,FALSE()),"")</f>
        <v/>
      </c>
      <c r="CJ17" s="30" t="str">
        <f aca="false">IFERROR(VLOOKUP(CG$1&amp;":"&amp;CG17,'Finish order'!$E:$K,3,FALSE()),"")</f>
        <v/>
      </c>
      <c r="CK17" s="22" t="str">
        <f aca="false">IFERROR(VLOOKUP(CG$1&amp;":"&amp;CG17,'Finish order'!$E:$K,2,FALSE()),"")</f>
        <v/>
      </c>
      <c r="CM17" s="30"/>
      <c r="CN17" s="22" t="n">
        <v>16</v>
      </c>
      <c r="CO17" s="22" t="str">
        <f aca="false">IFERROR(VLOOKUP(CN$1&amp;":"&amp;CN17,'Finish order'!$E:$K,4,FALSE()),"")</f>
        <v/>
      </c>
      <c r="CP17" s="22" t="str">
        <f aca="false">IFERROR(VLOOKUP(CN$1&amp;":"&amp;CN17,'Finish order'!$E:$K,5,FALSE()),"")</f>
        <v/>
      </c>
      <c r="CQ17" s="30" t="str">
        <f aca="false">IFERROR(VLOOKUP(CN$1&amp;":"&amp;CN17,'Finish order'!$E:$K,3,FALSE()),"")</f>
        <v/>
      </c>
      <c r="CR17" s="22" t="str">
        <f aca="false">IFERROR(VLOOKUP(CN$1&amp;":"&amp;CN17,'Finish order'!$E:$K,2,FALSE()),"")</f>
        <v/>
      </c>
      <c r="CS17" s="30"/>
    </row>
    <row r="18" customFormat="false" ht="15" hidden="false" customHeight="false" outlineLevel="0" collapsed="false">
      <c r="A18" s="22" t="n">
        <v>17</v>
      </c>
      <c r="B18" s="22" t="str">
        <f aca="false">IFERROR(VLOOKUP($A$1&amp;":"&amp;A18,'Finish order'!C:K,6,FALSE()),"")</f>
        <v>Jim Rogers</v>
      </c>
      <c r="C18" s="22" t="str">
        <f aca="false">IFERROR(VLOOKUP(A$1&amp;":"&amp;A18,'Finish order'!$C:$K,9,FALSE()),"")</f>
        <v>M60</v>
      </c>
      <c r="D18" s="22" t="str">
        <f aca="false">IFERROR(VLOOKUP(A$1&amp;":"&amp;A18,'Finish order'!$C:$K,7,FALSE()),"")</f>
        <v>City of Hull AC</v>
      </c>
      <c r="E18" s="30" t="n">
        <f aca="false">IFERROR(VLOOKUP($A$1&amp;":"&amp;A18,'Finish order'!C:K,5,FALSE()),"")</f>
        <v>0.0559606481481482</v>
      </c>
      <c r="F18" s="22" t="n">
        <f aca="false">IFERROR(VLOOKUP($A$1&amp;":"&amp;A18,'Finish order'!C:K,4,FALSE()),"")</f>
        <v>910</v>
      </c>
      <c r="H18" s="22" t="n">
        <v>17</v>
      </c>
      <c r="I18" s="22" t="str">
        <f aca="false">IFERROR(VLOOKUP(H$1&amp;":"&amp;H18,'Finish order'!$C:$K,6,FALSE()),"")</f>
        <v>Amie Cooper</v>
      </c>
      <c r="J18" s="22" t="str">
        <f aca="false">IFERROR(VLOOKUP(H$1&amp;":"&amp;H18,'Finish order'!$C:$K,9,FALSE()),"")</f>
        <v>WU23</v>
      </c>
      <c r="K18" s="22" t="str">
        <f aca="false">IFERROR(VLOOKUP(H$1&amp;":"&amp;H18,'Finish order'!$C:$K,7,FALSE()),"")</f>
        <v>Individual#</v>
      </c>
      <c r="L18" s="30" t="n">
        <f aca="false">IFERROR(VLOOKUP(H$1&amp;":"&amp;H18,'Finish order'!$C:$K,5,FALSE()),"")</f>
        <v>0.0736342592592593</v>
      </c>
      <c r="M18" s="22" t="n">
        <f aca="false">IFERROR(VLOOKUP(H$1&amp;":"&amp;H18,'Finish order'!$C:$K,4,FALSE()),"")</f>
        <v>55</v>
      </c>
      <c r="O18" s="22" t="n">
        <v>17</v>
      </c>
      <c r="P18" s="22" t="str">
        <f aca="false">IFERROR(VLOOKUP(O$1&amp;":"&amp;O18,'Finish order'!$E:$K,4,FALSE()),"")</f>
        <v/>
      </c>
      <c r="Q18" s="22" t="str">
        <f aca="false">IFERROR(VLOOKUP(O$1&amp;":"&amp;O18,'Finish order'!$E:$K,5,FALSE()),"")</f>
        <v/>
      </c>
      <c r="R18" s="30" t="str">
        <f aca="false">IFERROR(VLOOKUP(O$1&amp;":"&amp;O18,'Finish order'!$E:$K,3,FALSE()),"")</f>
        <v/>
      </c>
      <c r="S18" s="22" t="str">
        <f aca="false">IFERROR(VLOOKUP(O$1&amp;":"&amp;O18,'Finish order'!$E:$K,2,FALSE()),"")</f>
        <v/>
      </c>
      <c r="V18" s="22" t="n">
        <v>17</v>
      </c>
      <c r="W18" s="22" t="str">
        <f aca="false">IFERROR(VLOOKUP(V$1&amp;":"&amp;V18,'Finish order'!$E:$K,4,FALSE()),"")</f>
        <v/>
      </c>
      <c r="X18" s="22" t="str">
        <f aca="false">IFERROR(VLOOKUP(V$1&amp;":"&amp;V18,'Finish order'!$E:$K,5,FALSE()),"")</f>
        <v/>
      </c>
      <c r="Y18" s="30" t="str">
        <f aca="false">IFERROR(VLOOKUP(V$1&amp;":"&amp;V18,'Finish order'!$E:$K,3,FALSE()),"")</f>
        <v/>
      </c>
      <c r="Z18" s="22" t="str">
        <f aca="false">IFERROR(VLOOKUP(V$1&amp;":"&amp;V18,'Finish order'!$E:$K,2,FALSE()),"")</f>
        <v/>
      </c>
      <c r="AA18" s="22" t="str">
        <f aca="false">IF(Table827[[#This Row],[Name]]="","",IF((COUNTIF($I$2:$I$4,W18)&gt;0),"Top3",""))</f>
        <v/>
      </c>
      <c r="AC18" s="22" t="n">
        <v>17</v>
      </c>
      <c r="AD18" s="22" t="str">
        <f aca="false">IFERROR(VLOOKUP(AC$1&amp;":"&amp;AC18,'Finish order'!$E:$K,4,FALSE()),"")</f>
        <v/>
      </c>
      <c r="AE18" s="22" t="str">
        <f aca="false">IFERROR(VLOOKUP(AC$1&amp;":"&amp;AC18,'Finish order'!$E:$K,5,FALSE()),"")</f>
        <v/>
      </c>
      <c r="AF18" s="30" t="str">
        <f aca="false">IFERROR(VLOOKUP(AC$1&amp;":"&amp;AC18,'Finish order'!$E:$K,3,FALSE()),"")</f>
        <v/>
      </c>
      <c r="AG18" s="22" t="str">
        <f aca="false">IFERROR(VLOOKUP(AC$1&amp;":"&amp;AC18,'Finish order'!$E:$K,2,FALSE()),"")</f>
        <v/>
      </c>
      <c r="AJ18" s="22" t="n">
        <v>17</v>
      </c>
      <c r="AK18" s="22" t="str">
        <f aca="false">IFERROR(VLOOKUP(AJ$1&amp;":"&amp;AJ18,'Finish order'!$E:$K,4,FALSE()),"")</f>
        <v/>
      </c>
      <c r="AL18" s="22" t="str">
        <f aca="false">IFERROR(VLOOKUP(AJ$1&amp;":"&amp;AJ18,'Finish order'!$E:$K,5,FALSE()),"")</f>
        <v/>
      </c>
      <c r="AM18" s="30" t="str">
        <f aca="false">IFERROR(VLOOKUP(AJ$1&amp;":"&amp;AJ18,'Finish order'!$E:$K,3,FALSE()),"")</f>
        <v/>
      </c>
      <c r="AN18" s="22" t="str">
        <f aca="false">IFERROR(VLOOKUP(AJ$1&amp;":"&amp;AJ18,'Finish order'!$E:$K,2,FALSE()),"")</f>
        <v/>
      </c>
      <c r="AQ18" s="22" t="n">
        <v>17</v>
      </c>
      <c r="AR18" s="22" t="str">
        <f aca="false">IFERROR(VLOOKUP(AQ$1&amp;":"&amp;AQ18,'Finish order'!$E:$K,4,FALSE()),"")</f>
        <v/>
      </c>
      <c r="AS18" s="22" t="str">
        <f aca="false">IFERROR(VLOOKUP(AQ$1&amp;":"&amp;AQ18,'Finish order'!$E:$K,5,FALSE()),"")</f>
        <v/>
      </c>
      <c r="AT18" s="30" t="str">
        <f aca="false">IFERROR(VLOOKUP(AQ$1&amp;":"&amp;AQ18,'Finish order'!$E:$K,3,FALSE()),"")</f>
        <v/>
      </c>
      <c r="AU18" s="22" t="str">
        <f aca="false">IFERROR(VLOOKUP(AQ$1&amp;":"&amp;AQ18,'Finish order'!$E:$K,2,FALSE()),"")</f>
        <v/>
      </c>
      <c r="AX18" s="22" t="n">
        <v>17</v>
      </c>
      <c r="AY18" s="22" t="str">
        <f aca="false">IFERROR(VLOOKUP(AX$1&amp;":"&amp;AX18,'Finish order'!$E:$K,4,FALSE()),"")</f>
        <v/>
      </c>
      <c r="AZ18" s="22" t="str">
        <f aca="false">IFERROR(VLOOKUP(AX$1&amp;":"&amp;AX18,'Finish order'!$E:$K,5,FALSE()),"")</f>
        <v/>
      </c>
      <c r="BA18" s="30" t="str">
        <f aca="false">IFERROR(VLOOKUP(AX$1&amp;":"&amp;AX18,'Finish order'!$E:$K,3,FALSE()),"")</f>
        <v/>
      </c>
      <c r="BB18" s="22" t="str">
        <f aca="false">IFERROR(VLOOKUP(AX$1&amp;":"&amp;AX18,'Finish order'!$E:$K,2,FALSE()),"")</f>
        <v/>
      </c>
      <c r="BE18" s="22" t="n">
        <v>17</v>
      </c>
      <c r="BF18" s="30" t="str">
        <f aca="false">IFERROR(VLOOKUP(BE$1&amp;":"&amp;BE18,'Finish order'!$E:$K,4,FALSE()),"")</f>
        <v/>
      </c>
      <c r="BG18" s="22" t="str">
        <f aca="false">IFERROR(VLOOKUP(BE$1&amp;":"&amp;BE18,'Finish order'!$E:$K,5,FALSE()),"")</f>
        <v/>
      </c>
      <c r="BH18" s="30" t="str">
        <f aca="false">IFERROR(VLOOKUP(BE$1&amp;":"&amp;BE18,'Finish order'!$E:$K,3,FALSE()),"")</f>
        <v/>
      </c>
      <c r="BI18" s="22" t="str">
        <f aca="false">IFERROR(VLOOKUP(BE$1&amp;":"&amp;BE18,'Finish order'!$E:$K,2,FALSE()),"")</f>
        <v/>
      </c>
      <c r="BL18" s="22" t="n">
        <v>17</v>
      </c>
      <c r="BM18" s="30" t="str">
        <f aca="false">IFERROR(VLOOKUP(BL$1&amp;":"&amp;BL18,'Finish order'!$E:$K,4,FALSE()),"")</f>
        <v/>
      </c>
      <c r="BN18" s="22" t="str">
        <f aca="false">IFERROR(VLOOKUP(BL$1&amp;":"&amp;BL18,'Finish order'!$E:$K,5,FALSE()),"")</f>
        <v/>
      </c>
      <c r="BO18" s="30" t="str">
        <f aca="false">IFERROR(VLOOKUP(BL$1&amp;":"&amp;BL18,'Finish order'!$E:$K,3,FALSE()),"")</f>
        <v/>
      </c>
      <c r="BP18" s="22" t="str">
        <f aca="false">IFERROR(VLOOKUP(BL$1&amp;":"&amp;BL18,'Finish order'!$E:$K,2,FALSE()),"")</f>
        <v/>
      </c>
      <c r="BS18" s="31" t="n">
        <v>17</v>
      </c>
      <c r="BT18" s="22" t="str">
        <f aca="false">IFERROR(VLOOKUP(BS$1&amp;":"&amp;BS18,'Finish order'!$E:$K,4,FALSE()),"")</f>
        <v/>
      </c>
      <c r="BU18" s="22" t="str">
        <f aca="false">IFERROR(VLOOKUP(BS$1&amp;":"&amp;BS18,'Finish order'!$E:$K,5,FALSE()),"")</f>
        <v/>
      </c>
      <c r="BV18" s="30" t="str">
        <f aca="false">IFERROR(VLOOKUP(BS$1&amp;":"&amp;BS18,'Finish order'!$E:$K,3,FALSE()),"")</f>
        <v/>
      </c>
      <c r="BW18" s="22" t="str">
        <f aca="false">IFERROR(VLOOKUP(BS$1&amp;":"&amp;BS18,'Finish order'!$E:$K,2,FALSE()),"")</f>
        <v/>
      </c>
      <c r="BZ18" s="31" t="n">
        <v>17</v>
      </c>
      <c r="CA18" s="22" t="str">
        <f aca="false">IFERROR(VLOOKUP(BZ$1&amp;":"&amp;BZ18,'Finish order'!$E:$K,4,FALSE()),"")</f>
        <v/>
      </c>
      <c r="CB18" s="22" t="str">
        <f aca="false">IFERROR(VLOOKUP(BZ$1&amp;":"&amp;BZ18,'Finish order'!$E:$K,5,FALSE()),"")</f>
        <v/>
      </c>
      <c r="CC18" s="30" t="str">
        <f aca="false">IFERROR(VLOOKUP(BZ$1&amp;":"&amp;BZ18,'Finish order'!$E:$K,3,FALSE()),"")</f>
        <v/>
      </c>
      <c r="CD18" s="22" t="str">
        <f aca="false">IFERROR(VLOOKUP(BZ$1&amp;":"&amp;BZ18,'Finish order'!$E:$K,2,FALSE()),"")</f>
        <v/>
      </c>
      <c r="CF18" s="30"/>
      <c r="CG18" s="22" t="n">
        <v>17</v>
      </c>
      <c r="CH18" s="22" t="str">
        <f aca="false">IFERROR(VLOOKUP(CG$1&amp;":"&amp;CG18,'Finish order'!$E:$K,4,FALSE()),"")</f>
        <v/>
      </c>
      <c r="CI18" s="22" t="str">
        <f aca="false">IFERROR(VLOOKUP(CG$1&amp;":"&amp;CG18,'Finish order'!$E:$K,5,FALSE()),"")</f>
        <v/>
      </c>
      <c r="CJ18" s="30" t="str">
        <f aca="false">IFERROR(VLOOKUP(CG$1&amp;":"&amp;CG18,'Finish order'!$E:$K,3,FALSE()),"")</f>
        <v/>
      </c>
      <c r="CK18" s="22" t="str">
        <f aca="false">IFERROR(VLOOKUP(CG$1&amp;":"&amp;CG18,'Finish order'!$E:$K,2,FALSE()),"")</f>
        <v/>
      </c>
      <c r="CM18" s="30"/>
      <c r="CN18" s="22" t="n">
        <v>17</v>
      </c>
      <c r="CO18" s="22" t="str">
        <f aca="false">IFERROR(VLOOKUP(CN$1&amp;":"&amp;CN18,'Finish order'!$E:$K,4,FALSE()),"")</f>
        <v/>
      </c>
      <c r="CP18" s="22" t="str">
        <f aca="false">IFERROR(VLOOKUP(CN$1&amp;":"&amp;CN18,'Finish order'!$E:$K,5,FALSE()),"")</f>
        <v/>
      </c>
      <c r="CQ18" s="30" t="str">
        <f aca="false">IFERROR(VLOOKUP(CN$1&amp;":"&amp;CN18,'Finish order'!$E:$K,3,FALSE()),"")</f>
        <v/>
      </c>
      <c r="CR18" s="22" t="str">
        <f aca="false">IFERROR(VLOOKUP(CN$1&amp;":"&amp;CN18,'Finish order'!$E:$K,2,FALSE()),"")</f>
        <v/>
      </c>
      <c r="CS18" s="30"/>
    </row>
    <row r="19" customFormat="false" ht="15" hidden="false" customHeight="false" outlineLevel="0" collapsed="false">
      <c r="A19" s="22" t="n">
        <v>18</v>
      </c>
      <c r="B19" s="22" t="str">
        <f aca="false">IFERROR(VLOOKUP($A$1&amp;":"&amp;A19,'Finish order'!C:K,6,FALSE()),"")</f>
        <v>David Hughes</v>
      </c>
      <c r="C19" s="22" t="str">
        <f aca="false">IFERROR(VLOOKUP(A$1&amp;":"&amp;A19,'Finish order'!$C:$K,9,FALSE()),"")</f>
        <v>M60</v>
      </c>
      <c r="D19" s="22" t="str">
        <f aca="false">IFERROR(VLOOKUP(A$1&amp;":"&amp;A19,'Finish order'!$C:$K,7,FALSE()),"")</f>
        <v>North York Moors AC</v>
      </c>
      <c r="E19" s="30" t="n">
        <f aca="false">IFERROR(VLOOKUP($A$1&amp;":"&amp;A19,'Finish order'!C:K,5,FALSE()),"")</f>
        <v>0.0560763888888889</v>
      </c>
      <c r="F19" s="22" t="n">
        <f aca="false">IFERROR(VLOOKUP($A$1&amp;":"&amp;A19,'Finish order'!C:K,4,FALSE()),"")</f>
        <v>903</v>
      </c>
      <c r="H19" s="22" t="n">
        <v>18</v>
      </c>
      <c r="I19" s="22" t="str">
        <f aca="false">IFERROR(VLOOKUP(H$1&amp;":"&amp;H19,'Finish order'!$C:$K,6,FALSE()),"")</f>
        <v>Joanna Schreiber</v>
      </c>
      <c r="J19" s="22" t="str">
        <f aca="false">IFERROR(VLOOKUP(H$1&amp;":"&amp;H19,'Finish order'!$C:$K,9,FALSE()),"")</f>
        <v>W60</v>
      </c>
      <c r="K19" s="22" t="str">
        <f aca="false">IFERROR(VLOOKUP(H$1&amp;":"&amp;H19,'Finish order'!$C:$K,7,FALSE()),"")</f>
        <v>Pudsey &amp; Bramley AC</v>
      </c>
      <c r="L19" s="30" t="n">
        <f aca="false">IFERROR(VLOOKUP(H$1&amp;":"&amp;H19,'Finish order'!$C:$K,5,FALSE()),"")</f>
        <v>0.0742361111111111</v>
      </c>
      <c r="M19" s="22" t="n">
        <f aca="false">IFERROR(VLOOKUP(H$1&amp;":"&amp;H19,'Finish order'!$C:$K,4,FALSE()),"")</f>
        <v>277</v>
      </c>
      <c r="O19" s="22" t="n">
        <v>18</v>
      </c>
      <c r="P19" s="22" t="str">
        <f aca="false">IFERROR(VLOOKUP(O$1&amp;":"&amp;O19,'Finish order'!$E:$K,4,FALSE()),"")</f>
        <v/>
      </c>
      <c r="Q19" s="22" t="str">
        <f aca="false">IFERROR(VLOOKUP(O$1&amp;":"&amp;O19,'Finish order'!$E:$K,5,FALSE()),"")</f>
        <v/>
      </c>
      <c r="R19" s="30" t="str">
        <f aca="false">IFERROR(VLOOKUP(O$1&amp;":"&amp;O19,'Finish order'!$E:$K,3,FALSE()),"")</f>
        <v/>
      </c>
      <c r="S19" s="22" t="str">
        <f aca="false">IFERROR(VLOOKUP(O$1&amp;":"&amp;O19,'Finish order'!$E:$K,2,FALSE()),"")</f>
        <v/>
      </c>
      <c r="V19" s="22" t="n">
        <v>18</v>
      </c>
      <c r="W19" s="22" t="str">
        <f aca="false">IFERROR(VLOOKUP(V$1&amp;":"&amp;V19,'Finish order'!$E:$K,4,FALSE()),"")</f>
        <v/>
      </c>
      <c r="X19" s="22" t="str">
        <f aca="false">IFERROR(VLOOKUP(V$1&amp;":"&amp;V19,'Finish order'!$E:$K,5,FALSE()),"")</f>
        <v/>
      </c>
      <c r="Y19" s="30" t="str">
        <f aca="false">IFERROR(VLOOKUP(V$1&amp;":"&amp;V19,'Finish order'!$E:$K,3,FALSE()),"")</f>
        <v/>
      </c>
      <c r="Z19" s="22" t="str">
        <f aca="false">IFERROR(VLOOKUP(V$1&amp;":"&amp;V19,'Finish order'!$E:$K,2,FALSE()),"")</f>
        <v/>
      </c>
      <c r="AA19" s="22" t="str">
        <f aca="false">IF(Table827[[#This Row],[Name]]="","",IF((COUNTIF($I$2:$I$4,W19)&gt;0),"Top3",""))</f>
        <v/>
      </c>
      <c r="AC19" s="22" t="n">
        <v>18</v>
      </c>
      <c r="AD19" s="22" t="str">
        <f aca="false">IFERROR(VLOOKUP(AC$1&amp;":"&amp;AC19,'Finish order'!$E:$K,4,FALSE()),"")</f>
        <v/>
      </c>
      <c r="AE19" s="22" t="str">
        <f aca="false">IFERROR(VLOOKUP(AC$1&amp;":"&amp;AC19,'Finish order'!$E:$K,5,FALSE()),"")</f>
        <v/>
      </c>
      <c r="AF19" s="30" t="str">
        <f aca="false">IFERROR(VLOOKUP(AC$1&amp;":"&amp;AC19,'Finish order'!$E:$K,3,FALSE()),"")</f>
        <v/>
      </c>
      <c r="AG19" s="22" t="str">
        <f aca="false">IFERROR(VLOOKUP(AC$1&amp;":"&amp;AC19,'Finish order'!$E:$K,2,FALSE()),"")</f>
        <v/>
      </c>
      <c r="AJ19" s="22" t="n">
        <v>18</v>
      </c>
      <c r="AK19" s="22" t="str">
        <f aca="false">IFERROR(VLOOKUP(AJ$1&amp;":"&amp;AJ19,'Finish order'!$E:$K,4,FALSE()),"")</f>
        <v/>
      </c>
      <c r="AL19" s="22" t="str">
        <f aca="false">IFERROR(VLOOKUP(AJ$1&amp;":"&amp;AJ19,'Finish order'!$E:$K,5,FALSE()),"")</f>
        <v/>
      </c>
      <c r="AM19" s="30" t="str">
        <f aca="false">IFERROR(VLOOKUP(AJ$1&amp;":"&amp;AJ19,'Finish order'!$E:$K,3,FALSE()),"")</f>
        <v/>
      </c>
      <c r="AN19" s="22" t="str">
        <f aca="false">IFERROR(VLOOKUP(AJ$1&amp;":"&amp;AJ19,'Finish order'!$E:$K,2,FALSE()),"")</f>
        <v/>
      </c>
      <c r="AQ19" s="22" t="n">
        <v>18</v>
      </c>
      <c r="AR19" s="22" t="str">
        <f aca="false">IFERROR(VLOOKUP(AQ$1&amp;":"&amp;AQ19,'Finish order'!$E:$K,4,FALSE()),"")</f>
        <v/>
      </c>
      <c r="AS19" s="22" t="str">
        <f aca="false">IFERROR(VLOOKUP(AQ$1&amp;":"&amp;AQ19,'Finish order'!$E:$K,5,FALSE()),"")</f>
        <v/>
      </c>
      <c r="AT19" s="30" t="str">
        <f aca="false">IFERROR(VLOOKUP(AQ$1&amp;":"&amp;AQ19,'Finish order'!$E:$K,3,FALSE()),"")</f>
        <v/>
      </c>
      <c r="AU19" s="22" t="str">
        <f aca="false">IFERROR(VLOOKUP(AQ$1&amp;":"&amp;AQ19,'Finish order'!$E:$K,2,FALSE()),"")</f>
        <v/>
      </c>
      <c r="AX19" s="22" t="n">
        <v>18</v>
      </c>
      <c r="AY19" s="22" t="str">
        <f aca="false">IFERROR(VLOOKUP(AX$1&amp;":"&amp;AX19,'Finish order'!$E:$K,4,FALSE()),"")</f>
        <v/>
      </c>
      <c r="AZ19" s="22" t="str">
        <f aca="false">IFERROR(VLOOKUP(AX$1&amp;":"&amp;AX19,'Finish order'!$E:$K,5,FALSE()),"")</f>
        <v/>
      </c>
      <c r="BA19" s="30" t="str">
        <f aca="false">IFERROR(VLOOKUP(AX$1&amp;":"&amp;AX19,'Finish order'!$E:$K,3,FALSE()),"")</f>
        <v/>
      </c>
      <c r="BB19" s="22" t="str">
        <f aca="false">IFERROR(VLOOKUP(AX$1&amp;":"&amp;AX19,'Finish order'!$E:$K,2,FALSE()),"")</f>
        <v/>
      </c>
      <c r="BE19" s="22" t="n">
        <v>18</v>
      </c>
      <c r="BF19" s="30" t="str">
        <f aca="false">IFERROR(VLOOKUP(BE$1&amp;":"&amp;BE19,'Finish order'!$E:$K,4,FALSE()),"")</f>
        <v/>
      </c>
      <c r="BG19" s="22" t="str">
        <f aca="false">IFERROR(VLOOKUP(BE$1&amp;":"&amp;BE19,'Finish order'!$E:$K,5,FALSE()),"")</f>
        <v/>
      </c>
      <c r="BH19" s="30" t="str">
        <f aca="false">IFERROR(VLOOKUP(BE$1&amp;":"&amp;BE19,'Finish order'!$E:$K,3,FALSE()),"")</f>
        <v/>
      </c>
      <c r="BI19" s="22" t="str">
        <f aca="false">IFERROR(VLOOKUP(BE$1&amp;":"&amp;BE19,'Finish order'!$E:$K,2,FALSE()),"")</f>
        <v/>
      </c>
      <c r="BL19" s="22" t="n">
        <v>18</v>
      </c>
      <c r="BM19" s="30" t="str">
        <f aca="false">IFERROR(VLOOKUP(BL$1&amp;":"&amp;BL19,'Finish order'!$E:$K,4,FALSE()),"")</f>
        <v/>
      </c>
      <c r="BN19" s="22" t="str">
        <f aca="false">IFERROR(VLOOKUP(BL$1&amp;":"&amp;BL19,'Finish order'!$E:$K,5,FALSE()),"")</f>
        <v/>
      </c>
      <c r="BO19" s="30" t="str">
        <f aca="false">IFERROR(VLOOKUP(BL$1&amp;":"&amp;BL19,'Finish order'!$E:$K,3,FALSE()),"")</f>
        <v/>
      </c>
      <c r="BP19" s="22" t="str">
        <f aca="false">IFERROR(VLOOKUP(BL$1&amp;":"&amp;BL19,'Finish order'!$E:$K,2,FALSE()),"")</f>
        <v/>
      </c>
      <c r="BS19" s="31" t="n">
        <v>18</v>
      </c>
      <c r="BT19" s="22" t="str">
        <f aca="false">IFERROR(VLOOKUP(BS$1&amp;":"&amp;BS19,'Finish order'!$E:$K,4,FALSE()),"")</f>
        <v/>
      </c>
      <c r="BU19" s="22" t="str">
        <f aca="false">IFERROR(VLOOKUP(BS$1&amp;":"&amp;BS19,'Finish order'!$E:$K,5,FALSE()),"")</f>
        <v/>
      </c>
      <c r="BV19" s="30" t="str">
        <f aca="false">IFERROR(VLOOKUP(BS$1&amp;":"&amp;BS19,'Finish order'!$E:$K,3,FALSE()),"")</f>
        <v/>
      </c>
      <c r="BW19" s="22" t="str">
        <f aca="false">IFERROR(VLOOKUP(BS$1&amp;":"&amp;BS19,'Finish order'!$E:$K,2,FALSE()),"")</f>
        <v/>
      </c>
      <c r="BZ19" s="31" t="n">
        <v>18</v>
      </c>
      <c r="CA19" s="22" t="str">
        <f aca="false">IFERROR(VLOOKUP(BZ$1&amp;":"&amp;BZ19,'Finish order'!$E:$K,4,FALSE()),"")</f>
        <v/>
      </c>
      <c r="CB19" s="22" t="str">
        <f aca="false">IFERROR(VLOOKUP(BZ$1&amp;":"&amp;BZ19,'Finish order'!$E:$K,5,FALSE()),"")</f>
        <v/>
      </c>
      <c r="CC19" s="30" t="str">
        <f aca="false">IFERROR(VLOOKUP(BZ$1&amp;":"&amp;BZ19,'Finish order'!$E:$K,3,FALSE()),"")</f>
        <v/>
      </c>
      <c r="CD19" s="22" t="str">
        <f aca="false">IFERROR(VLOOKUP(BZ$1&amp;":"&amp;BZ19,'Finish order'!$E:$K,2,FALSE()),"")</f>
        <v/>
      </c>
      <c r="CF19" s="30"/>
      <c r="CG19" s="22" t="n">
        <v>18</v>
      </c>
      <c r="CH19" s="22" t="str">
        <f aca="false">IFERROR(VLOOKUP(CG$1&amp;":"&amp;CG19,'Finish order'!$E:$K,4,FALSE()),"")</f>
        <v/>
      </c>
      <c r="CI19" s="22" t="str">
        <f aca="false">IFERROR(VLOOKUP(CG$1&amp;":"&amp;CG19,'Finish order'!$E:$K,5,FALSE()),"")</f>
        <v/>
      </c>
      <c r="CJ19" s="30" t="str">
        <f aca="false">IFERROR(VLOOKUP(CG$1&amp;":"&amp;CG19,'Finish order'!$E:$K,3,FALSE()),"")</f>
        <v/>
      </c>
      <c r="CK19" s="22" t="str">
        <f aca="false">IFERROR(VLOOKUP(CG$1&amp;":"&amp;CG19,'Finish order'!$E:$K,2,FALSE()),"")</f>
        <v/>
      </c>
      <c r="CM19" s="30"/>
      <c r="CN19" s="22" t="n">
        <v>18</v>
      </c>
      <c r="CO19" s="22" t="str">
        <f aca="false">IFERROR(VLOOKUP(CN$1&amp;":"&amp;CN19,'Finish order'!$E:$K,4,FALSE()),"")</f>
        <v/>
      </c>
      <c r="CP19" s="22" t="str">
        <f aca="false">IFERROR(VLOOKUP(CN$1&amp;":"&amp;CN19,'Finish order'!$E:$K,5,FALSE()),"")</f>
        <v/>
      </c>
      <c r="CQ19" s="30" t="str">
        <f aca="false">IFERROR(VLOOKUP(CN$1&amp;":"&amp;CN19,'Finish order'!$E:$K,3,FALSE()),"")</f>
        <v/>
      </c>
      <c r="CR19" s="22" t="str">
        <f aca="false">IFERROR(VLOOKUP(CN$1&amp;":"&amp;CN19,'Finish order'!$E:$K,2,FALSE()),"")</f>
        <v/>
      </c>
      <c r="CS19" s="30"/>
    </row>
    <row r="20" customFormat="false" ht="15" hidden="false" customHeight="false" outlineLevel="0" collapsed="false">
      <c r="A20" s="22" t="n">
        <v>19</v>
      </c>
      <c r="B20" s="22" t="str">
        <f aca="false">IFERROR(VLOOKUP($A$1&amp;":"&amp;A20,'Finish order'!C:K,6,FALSE()),"")</f>
        <v>David Allison</v>
      </c>
      <c r="C20" s="22" t="str">
        <f aca="false">IFERROR(VLOOKUP(A$1&amp;":"&amp;A20,'Finish order'!$C:$K,9,FALSE()),"")</f>
        <v>M60</v>
      </c>
      <c r="D20" s="22" t="str">
        <f aca="false">IFERROR(VLOOKUP(A$1&amp;":"&amp;A20,'Finish order'!$C:$K,7,FALSE()),"")</f>
        <v>North York Moors AC</v>
      </c>
      <c r="E20" s="30" t="n">
        <f aca="false">IFERROR(VLOOKUP($A$1&amp;":"&amp;A20,'Finish order'!C:K,5,FALSE()),"")</f>
        <v>0.0561574074074074</v>
      </c>
      <c r="F20" s="22" t="n">
        <f aca="false">IFERROR(VLOOKUP($A$1&amp;":"&amp;A20,'Finish order'!C:K,4,FALSE()),"")</f>
        <v>904</v>
      </c>
      <c r="H20" s="22" t="n">
        <v>19</v>
      </c>
      <c r="I20" s="22" t="str">
        <f aca="false">IFERROR(VLOOKUP(H$1&amp;":"&amp;H20,'Finish order'!$C:$K,6,FALSE()),"")</f>
        <v>Alexandra Atkinson</v>
      </c>
      <c r="J20" s="22" t="str">
        <f aca="false">IFERROR(VLOOKUP(H$1&amp;":"&amp;H20,'Finish order'!$C:$K,9,FALSE()),"")</f>
        <v>WSEN</v>
      </c>
      <c r="K20" s="22" t="str">
        <f aca="false">IFERROR(VLOOKUP(H$1&amp;":"&amp;H20,'Finish order'!$C:$K,7,FALSE()),"")</f>
        <v>Whitby Running Club</v>
      </c>
      <c r="L20" s="30" t="n">
        <f aca="false">IFERROR(VLOOKUP(H$1&amp;":"&amp;H20,'Finish order'!$C:$K,5,FALSE()),"")</f>
        <v>0.0747106481481482</v>
      </c>
      <c r="M20" s="22" t="n">
        <f aca="false">IFERROR(VLOOKUP(H$1&amp;":"&amp;H20,'Finish order'!$C:$K,4,FALSE()),"")</f>
        <v>57</v>
      </c>
      <c r="O20" s="22" t="n">
        <v>19</v>
      </c>
      <c r="P20" s="22" t="str">
        <f aca="false">IFERROR(VLOOKUP(O$1&amp;":"&amp;O20,'Finish order'!$E:$K,4,FALSE()),"")</f>
        <v/>
      </c>
      <c r="Q20" s="22" t="str">
        <f aca="false">IFERROR(VLOOKUP(O$1&amp;":"&amp;O20,'Finish order'!$E:$K,5,FALSE()),"")</f>
        <v/>
      </c>
      <c r="R20" s="30" t="str">
        <f aca="false">IFERROR(VLOOKUP(O$1&amp;":"&amp;O20,'Finish order'!$E:$K,3,FALSE()),"")</f>
        <v/>
      </c>
      <c r="S20" s="22" t="str">
        <f aca="false">IFERROR(VLOOKUP(O$1&amp;":"&amp;O20,'Finish order'!$E:$K,2,FALSE()),"")</f>
        <v/>
      </c>
      <c r="V20" s="22" t="n">
        <v>19</v>
      </c>
      <c r="W20" s="22" t="str">
        <f aca="false">IFERROR(VLOOKUP(V$1&amp;":"&amp;V20,'Finish order'!$E:$K,4,FALSE()),"")</f>
        <v/>
      </c>
      <c r="X20" s="22" t="str">
        <f aca="false">IFERROR(VLOOKUP(V$1&amp;":"&amp;V20,'Finish order'!$E:$K,5,FALSE()),"")</f>
        <v/>
      </c>
      <c r="Y20" s="30" t="str">
        <f aca="false">IFERROR(VLOOKUP(V$1&amp;":"&amp;V20,'Finish order'!$E:$K,3,FALSE()),"")</f>
        <v/>
      </c>
      <c r="Z20" s="22" t="str">
        <f aca="false">IFERROR(VLOOKUP(V$1&amp;":"&amp;V20,'Finish order'!$E:$K,2,FALSE()),"")</f>
        <v/>
      </c>
      <c r="AA20" s="22" t="str">
        <f aca="false">IF(Table827[[#This Row],[Name]]="","",IF((COUNTIF($I$2:$I$4,W20)&gt;0),"Top3",""))</f>
        <v/>
      </c>
      <c r="AC20" s="22" t="n">
        <v>19</v>
      </c>
      <c r="AD20" s="22" t="str">
        <f aca="false">IFERROR(VLOOKUP(AC$1&amp;":"&amp;AC20,'Finish order'!$E:$K,4,FALSE()),"")</f>
        <v/>
      </c>
      <c r="AE20" s="22" t="str">
        <f aca="false">IFERROR(VLOOKUP(AC$1&amp;":"&amp;AC20,'Finish order'!$E:$K,5,FALSE()),"")</f>
        <v/>
      </c>
      <c r="AF20" s="30" t="str">
        <f aca="false">IFERROR(VLOOKUP(AC$1&amp;":"&amp;AC20,'Finish order'!$E:$K,3,FALSE()),"")</f>
        <v/>
      </c>
      <c r="AG20" s="22" t="str">
        <f aca="false">IFERROR(VLOOKUP(AC$1&amp;":"&amp;AC20,'Finish order'!$E:$K,2,FALSE()),"")</f>
        <v/>
      </c>
      <c r="AJ20" s="22" t="n">
        <v>19</v>
      </c>
      <c r="AK20" s="22" t="str">
        <f aca="false">IFERROR(VLOOKUP(AJ$1&amp;":"&amp;AJ20,'Finish order'!$E:$K,4,FALSE()),"")</f>
        <v/>
      </c>
      <c r="AL20" s="22" t="str">
        <f aca="false">IFERROR(VLOOKUP(AJ$1&amp;":"&amp;AJ20,'Finish order'!$E:$K,5,FALSE()),"")</f>
        <v/>
      </c>
      <c r="AM20" s="30" t="str">
        <f aca="false">IFERROR(VLOOKUP(AJ$1&amp;":"&amp;AJ20,'Finish order'!$E:$K,3,FALSE()),"")</f>
        <v/>
      </c>
      <c r="AN20" s="22" t="str">
        <f aca="false">IFERROR(VLOOKUP(AJ$1&amp;":"&amp;AJ20,'Finish order'!$E:$K,2,FALSE()),"")</f>
        <v/>
      </c>
      <c r="AQ20" s="22" t="n">
        <v>19</v>
      </c>
      <c r="AR20" s="22" t="str">
        <f aca="false">IFERROR(VLOOKUP(AQ$1&amp;":"&amp;AQ20,'Finish order'!$E:$K,4,FALSE()),"")</f>
        <v/>
      </c>
      <c r="AS20" s="22" t="str">
        <f aca="false">IFERROR(VLOOKUP(AQ$1&amp;":"&amp;AQ20,'Finish order'!$E:$K,5,FALSE()),"")</f>
        <v/>
      </c>
      <c r="AT20" s="30" t="str">
        <f aca="false">IFERROR(VLOOKUP(AQ$1&amp;":"&amp;AQ20,'Finish order'!$E:$K,3,FALSE()),"")</f>
        <v/>
      </c>
      <c r="AU20" s="22" t="str">
        <f aca="false">IFERROR(VLOOKUP(AQ$1&amp;":"&amp;AQ20,'Finish order'!$E:$K,2,FALSE()),"")</f>
        <v/>
      </c>
      <c r="AX20" s="22" t="n">
        <v>19</v>
      </c>
      <c r="AY20" s="22" t="str">
        <f aca="false">IFERROR(VLOOKUP(AX$1&amp;":"&amp;AX20,'Finish order'!$E:$K,4,FALSE()),"")</f>
        <v/>
      </c>
      <c r="AZ20" s="22" t="str">
        <f aca="false">IFERROR(VLOOKUP(AX$1&amp;":"&amp;AX20,'Finish order'!$E:$K,5,FALSE()),"")</f>
        <v/>
      </c>
      <c r="BA20" s="30" t="str">
        <f aca="false">IFERROR(VLOOKUP(AX$1&amp;":"&amp;AX20,'Finish order'!$E:$K,3,FALSE()),"")</f>
        <v/>
      </c>
      <c r="BB20" s="22" t="str">
        <f aca="false">IFERROR(VLOOKUP(AX$1&amp;":"&amp;AX20,'Finish order'!$E:$K,2,FALSE()),"")</f>
        <v/>
      </c>
      <c r="BE20" s="22" t="n">
        <v>19</v>
      </c>
      <c r="BF20" s="30" t="str">
        <f aca="false">IFERROR(VLOOKUP(BE$1&amp;":"&amp;BE20,'Finish order'!$E:$K,4,FALSE()),"")</f>
        <v/>
      </c>
      <c r="BG20" s="22" t="str">
        <f aca="false">IFERROR(VLOOKUP(BE$1&amp;":"&amp;BE20,'Finish order'!$E:$K,5,FALSE()),"")</f>
        <v/>
      </c>
      <c r="BH20" s="30" t="str">
        <f aca="false">IFERROR(VLOOKUP(BE$1&amp;":"&amp;BE20,'Finish order'!$E:$K,3,FALSE()),"")</f>
        <v/>
      </c>
      <c r="BI20" s="22" t="str">
        <f aca="false">IFERROR(VLOOKUP(BE$1&amp;":"&amp;BE20,'Finish order'!$E:$K,2,FALSE()),"")</f>
        <v/>
      </c>
      <c r="BL20" s="22" t="n">
        <v>19</v>
      </c>
      <c r="BM20" s="30" t="str">
        <f aca="false">IFERROR(VLOOKUP(BL$1&amp;":"&amp;BL20,'Finish order'!$E:$K,4,FALSE()),"")</f>
        <v/>
      </c>
      <c r="BN20" s="22" t="str">
        <f aca="false">IFERROR(VLOOKUP(BL$1&amp;":"&amp;BL20,'Finish order'!$E:$K,5,FALSE()),"")</f>
        <v/>
      </c>
      <c r="BO20" s="30" t="str">
        <f aca="false">IFERROR(VLOOKUP(BL$1&amp;":"&amp;BL20,'Finish order'!$E:$K,3,FALSE()),"")</f>
        <v/>
      </c>
      <c r="BP20" s="22" t="str">
        <f aca="false">IFERROR(VLOOKUP(BL$1&amp;":"&amp;BL20,'Finish order'!$E:$K,2,FALSE()),"")</f>
        <v/>
      </c>
      <c r="BS20" s="31" t="n">
        <v>19</v>
      </c>
      <c r="BT20" s="22" t="str">
        <f aca="false">IFERROR(VLOOKUP(BS$1&amp;":"&amp;BS20,'Finish order'!$E:$K,4,FALSE()),"")</f>
        <v/>
      </c>
      <c r="BU20" s="22" t="str">
        <f aca="false">IFERROR(VLOOKUP(BS$1&amp;":"&amp;BS20,'Finish order'!$E:$K,5,FALSE()),"")</f>
        <v/>
      </c>
      <c r="BV20" s="30" t="str">
        <f aca="false">IFERROR(VLOOKUP(BS$1&amp;":"&amp;BS20,'Finish order'!$E:$K,3,FALSE()),"")</f>
        <v/>
      </c>
      <c r="BW20" s="22" t="str">
        <f aca="false">IFERROR(VLOOKUP(BS$1&amp;":"&amp;BS20,'Finish order'!$E:$K,2,FALSE()),"")</f>
        <v/>
      </c>
      <c r="BZ20" s="31" t="n">
        <v>19</v>
      </c>
      <c r="CA20" s="22" t="str">
        <f aca="false">IFERROR(VLOOKUP(BZ$1&amp;":"&amp;BZ20,'Finish order'!$E:$K,4,FALSE()),"")</f>
        <v/>
      </c>
      <c r="CB20" s="22" t="str">
        <f aca="false">IFERROR(VLOOKUP(BZ$1&amp;":"&amp;BZ20,'Finish order'!$E:$K,5,FALSE()),"")</f>
        <v/>
      </c>
      <c r="CC20" s="30" t="str">
        <f aca="false">IFERROR(VLOOKUP(BZ$1&amp;":"&amp;BZ20,'Finish order'!$E:$K,3,FALSE()),"")</f>
        <v/>
      </c>
      <c r="CD20" s="22" t="str">
        <f aca="false">IFERROR(VLOOKUP(BZ$1&amp;":"&amp;BZ20,'Finish order'!$E:$K,2,FALSE()),"")</f>
        <v/>
      </c>
      <c r="CF20" s="30"/>
      <c r="CG20" s="22" t="n">
        <v>19</v>
      </c>
      <c r="CH20" s="22" t="str">
        <f aca="false">IFERROR(VLOOKUP(CG$1&amp;":"&amp;CG20,'Finish order'!$E:$K,4,FALSE()),"")</f>
        <v/>
      </c>
      <c r="CI20" s="22" t="str">
        <f aca="false">IFERROR(VLOOKUP(CG$1&amp;":"&amp;CG20,'Finish order'!$E:$K,5,FALSE()),"")</f>
        <v/>
      </c>
      <c r="CJ20" s="30" t="str">
        <f aca="false">IFERROR(VLOOKUP(CG$1&amp;":"&amp;CG20,'Finish order'!$E:$K,3,FALSE()),"")</f>
        <v/>
      </c>
      <c r="CK20" s="22" t="str">
        <f aca="false">IFERROR(VLOOKUP(CG$1&amp;":"&amp;CG20,'Finish order'!$E:$K,2,FALSE()),"")</f>
        <v/>
      </c>
      <c r="CM20" s="30"/>
      <c r="CN20" s="22" t="n">
        <v>19</v>
      </c>
      <c r="CO20" s="22" t="str">
        <f aca="false">IFERROR(VLOOKUP(CN$1&amp;":"&amp;CN20,'Finish order'!$E:$K,4,FALSE()),"")</f>
        <v/>
      </c>
      <c r="CP20" s="22" t="str">
        <f aca="false">IFERROR(VLOOKUP(CN$1&amp;":"&amp;CN20,'Finish order'!$E:$K,5,FALSE()),"")</f>
        <v/>
      </c>
      <c r="CQ20" s="30" t="str">
        <f aca="false">IFERROR(VLOOKUP(CN$1&amp;":"&amp;CN20,'Finish order'!$E:$K,3,FALSE()),"")</f>
        <v/>
      </c>
      <c r="CR20" s="22" t="str">
        <f aca="false">IFERROR(VLOOKUP(CN$1&amp;":"&amp;CN20,'Finish order'!$E:$K,2,FALSE()),"")</f>
        <v/>
      </c>
      <c r="CS20" s="30"/>
    </row>
    <row r="21" customFormat="false" ht="15" hidden="false" customHeight="false" outlineLevel="0" collapsed="false">
      <c r="A21" s="22" t="n">
        <v>20</v>
      </c>
      <c r="B21" s="22" t="str">
        <f aca="false">IFERROR(VLOOKUP($A$1&amp;":"&amp;A21,'Finish order'!C:K,6,FALSE()),"")</f>
        <v>Simon Jones</v>
      </c>
      <c r="C21" s="22" t="str">
        <f aca="false">IFERROR(VLOOKUP(A$1&amp;":"&amp;A21,'Finish order'!$C:$K,9,FALSE()),"")</f>
        <v>M55</v>
      </c>
      <c r="D21" s="22" t="str">
        <f aca="false">IFERROR(VLOOKUP(A$1&amp;":"&amp;A21,'Finish order'!$C:$K,7,FALSE()),"")</f>
        <v>Pickering RC</v>
      </c>
      <c r="E21" s="30" t="n">
        <f aca="false">IFERROR(VLOOKUP($A$1&amp;":"&amp;A21,'Finish order'!C:K,5,FALSE()),"")</f>
        <v>0.0564351851851852</v>
      </c>
      <c r="F21" s="22" t="n">
        <f aca="false">IFERROR(VLOOKUP($A$1&amp;":"&amp;A21,'Finish order'!C:K,4,FALSE()),"")</f>
        <v>824</v>
      </c>
      <c r="H21" s="22" t="n">
        <v>20</v>
      </c>
      <c r="I21" s="22" t="str">
        <f aca="false">IFERROR(VLOOKUP(H$1&amp;":"&amp;H21,'Finish order'!$C:$K,6,FALSE()),"")</f>
        <v>Helen Spring</v>
      </c>
      <c r="J21" s="22" t="str">
        <f aca="false">IFERROR(VLOOKUP(H$1&amp;":"&amp;H21,'Finish order'!$C:$K,9,FALSE()),"")</f>
        <v>W45</v>
      </c>
      <c r="K21" s="22" t="str">
        <f aca="false">IFERROR(VLOOKUP(H$1&amp;":"&amp;H21,'Finish order'!$C:$K,7,FALSE()),"")</f>
        <v>Easingwold RC</v>
      </c>
      <c r="L21" s="30" t="n">
        <f aca="false">IFERROR(VLOOKUP(H$1&amp;":"&amp;H21,'Finish order'!$C:$K,5,FALSE()),"")</f>
        <v>0.0754282407407407</v>
      </c>
      <c r="M21" s="22" t="n">
        <f aca="false">IFERROR(VLOOKUP(H$1&amp;":"&amp;H21,'Finish order'!$C:$K,4,FALSE()),"")</f>
        <v>150</v>
      </c>
      <c r="O21" s="22" t="n">
        <v>20</v>
      </c>
      <c r="P21" s="22" t="str">
        <f aca="false">IFERROR(VLOOKUP(O$1&amp;":"&amp;O21,'Finish order'!$E:$K,4,FALSE()),"")</f>
        <v/>
      </c>
      <c r="Q21" s="22" t="str">
        <f aca="false">IFERROR(VLOOKUP(O$1&amp;":"&amp;O21,'Finish order'!$E:$K,5,FALSE()),"")</f>
        <v/>
      </c>
      <c r="R21" s="30" t="str">
        <f aca="false">IFERROR(VLOOKUP(O$1&amp;":"&amp;O21,'Finish order'!$E:$K,3,FALSE()),"")</f>
        <v/>
      </c>
      <c r="S21" s="22" t="str">
        <f aca="false">IFERROR(VLOOKUP(O$1&amp;":"&amp;O21,'Finish order'!$E:$K,2,FALSE()),"")</f>
        <v/>
      </c>
      <c r="V21" s="22" t="n">
        <v>20</v>
      </c>
      <c r="W21" s="22" t="str">
        <f aca="false">IFERROR(VLOOKUP(V$1&amp;":"&amp;V21,'Finish order'!$E:$K,4,FALSE()),"")</f>
        <v/>
      </c>
      <c r="X21" s="22" t="str">
        <f aca="false">IFERROR(VLOOKUP(V$1&amp;":"&amp;V21,'Finish order'!$E:$K,5,FALSE()),"")</f>
        <v/>
      </c>
      <c r="Y21" s="30" t="str">
        <f aca="false">IFERROR(VLOOKUP(V$1&amp;":"&amp;V21,'Finish order'!$E:$K,3,FALSE()),"")</f>
        <v/>
      </c>
      <c r="Z21" s="22" t="str">
        <f aca="false">IFERROR(VLOOKUP(V$1&amp;":"&amp;V21,'Finish order'!$E:$K,2,FALSE()),"")</f>
        <v/>
      </c>
      <c r="AA21" s="22" t="str">
        <f aca="false">IF(Table827[[#This Row],[Name]]="","",IF((COUNTIF($I$2:$I$4,W21)&gt;0),"Top3",""))</f>
        <v/>
      </c>
      <c r="AC21" s="22" t="n">
        <v>20</v>
      </c>
      <c r="AD21" s="22" t="str">
        <f aca="false">IFERROR(VLOOKUP(AC$1&amp;":"&amp;AC21,'Finish order'!$E:$K,4,FALSE()),"")</f>
        <v/>
      </c>
      <c r="AE21" s="22" t="str">
        <f aca="false">IFERROR(VLOOKUP(AC$1&amp;":"&amp;AC21,'Finish order'!$E:$K,5,FALSE()),"")</f>
        <v/>
      </c>
      <c r="AF21" s="30" t="str">
        <f aca="false">IFERROR(VLOOKUP(AC$1&amp;":"&amp;AC21,'Finish order'!$E:$K,3,FALSE()),"")</f>
        <v/>
      </c>
      <c r="AG21" s="22" t="str">
        <f aca="false">IFERROR(VLOOKUP(AC$1&amp;":"&amp;AC21,'Finish order'!$E:$K,2,FALSE()),"")</f>
        <v/>
      </c>
      <c r="AJ21" s="22" t="n">
        <v>20</v>
      </c>
      <c r="AK21" s="22" t="str">
        <f aca="false">IFERROR(VLOOKUP(AJ$1&amp;":"&amp;AJ21,'Finish order'!$E:$K,4,FALSE()),"")</f>
        <v/>
      </c>
      <c r="AL21" s="22" t="str">
        <f aca="false">IFERROR(VLOOKUP(AJ$1&amp;":"&amp;AJ21,'Finish order'!$E:$K,5,FALSE()),"")</f>
        <v/>
      </c>
      <c r="AM21" s="30" t="str">
        <f aca="false">IFERROR(VLOOKUP(AJ$1&amp;":"&amp;AJ21,'Finish order'!$E:$K,3,FALSE()),"")</f>
        <v/>
      </c>
      <c r="AN21" s="22" t="str">
        <f aca="false">IFERROR(VLOOKUP(AJ$1&amp;":"&amp;AJ21,'Finish order'!$E:$K,2,FALSE()),"")</f>
        <v/>
      </c>
      <c r="AQ21" s="22" t="n">
        <v>20</v>
      </c>
      <c r="AR21" s="22" t="str">
        <f aca="false">IFERROR(VLOOKUP(AQ$1&amp;":"&amp;AQ21,'Finish order'!$E:$K,4,FALSE()),"")</f>
        <v/>
      </c>
      <c r="AS21" s="22" t="str">
        <f aca="false">IFERROR(VLOOKUP(AQ$1&amp;":"&amp;AQ21,'Finish order'!$E:$K,5,FALSE()),"")</f>
        <v/>
      </c>
      <c r="AT21" s="30" t="str">
        <f aca="false">IFERROR(VLOOKUP(AQ$1&amp;":"&amp;AQ21,'Finish order'!$E:$K,3,FALSE()),"")</f>
        <v/>
      </c>
      <c r="AU21" s="22" t="str">
        <f aca="false">IFERROR(VLOOKUP(AQ$1&amp;":"&amp;AQ21,'Finish order'!$E:$K,2,FALSE()),"")</f>
        <v/>
      </c>
      <c r="AX21" s="22" t="n">
        <v>20</v>
      </c>
      <c r="AY21" s="22" t="str">
        <f aca="false">IFERROR(VLOOKUP(AX$1&amp;":"&amp;AX21,'Finish order'!$E:$K,4,FALSE()),"")</f>
        <v/>
      </c>
      <c r="AZ21" s="22" t="str">
        <f aca="false">IFERROR(VLOOKUP(AX$1&amp;":"&amp;AX21,'Finish order'!$E:$K,5,FALSE()),"")</f>
        <v/>
      </c>
      <c r="BA21" s="30" t="str">
        <f aca="false">IFERROR(VLOOKUP(AX$1&amp;":"&amp;AX21,'Finish order'!$E:$K,3,FALSE()),"")</f>
        <v/>
      </c>
      <c r="BB21" s="22" t="str">
        <f aca="false">IFERROR(VLOOKUP(AX$1&amp;":"&amp;AX21,'Finish order'!$E:$K,2,FALSE()),"")</f>
        <v/>
      </c>
      <c r="BE21" s="22" t="n">
        <v>20</v>
      </c>
      <c r="BF21" s="30" t="str">
        <f aca="false">IFERROR(VLOOKUP(BE$1&amp;":"&amp;BE21,'Finish order'!$E:$K,4,FALSE()),"")</f>
        <v/>
      </c>
      <c r="BG21" s="22" t="str">
        <f aca="false">IFERROR(VLOOKUP(BE$1&amp;":"&amp;BE21,'Finish order'!$E:$K,5,FALSE()),"")</f>
        <v/>
      </c>
      <c r="BH21" s="30" t="str">
        <f aca="false">IFERROR(VLOOKUP(BE$1&amp;":"&amp;BE21,'Finish order'!$E:$K,3,FALSE()),"")</f>
        <v/>
      </c>
      <c r="BI21" s="22" t="str">
        <f aca="false">IFERROR(VLOOKUP(BE$1&amp;":"&amp;BE21,'Finish order'!$E:$K,2,FALSE()),"")</f>
        <v/>
      </c>
      <c r="BL21" s="22" t="n">
        <v>20</v>
      </c>
      <c r="BM21" s="30" t="str">
        <f aca="false">IFERROR(VLOOKUP(BL$1&amp;":"&amp;BL21,'Finish order'!$E:$K,4,FALSE()),"")</f>
        <v/>
      </c>
      <c r="BN21" s="22" t="str">
        <f aca="false">IFERROR(VLOOKUP(BL$1&amp;":"&amp;BL21,'Finish order'!$E:$K,5,FALSE()),"")</f>
        <v/>
      </c>
      <c r="BO21" s="30" t="str">
        <f aca="false">IFERROR(VLOOKUP(BL$1&amp;":"&amp;BL21,'Finish order'!$E:$K,3,FALSE()),"")</f>
        <v/>
      </c>
      <c r="BP21" s="22" t="str">
        <f aca="false">IFERROR(VLOOKUP(BL$1&amp;":"&amp;BL21,'Finish order'!$E:$K,2,FALSE()),"")</f>
        <v/>
      </c>
      <c r="BS21" s="31" t="n">
        <v>20</v>
      </c>
      <c r="BT21" s="22" t="str">
        <f aca="false">IFERROR(VLOOKUP(BS$1&amp;":"&amp;BS21,'Finish order'!$E:$K,4,FALSE()),"")</f>
        <v/>
      </c>
      <c r="BU21" s="22" t="str">
        <f aca="false">IFERROR(VLOOKUP(BS$1&amp;":"&amp;BS21,'Finish order'!$E:$K,5,FALSE()),"")</f>
        <v/>
      </c>
      <c r="BV21" s="30" t="str">
        <f aca="false">IFERROR(VLOOKUP(BS$1&amp;":"&amp;BS21,'Finish order'!$E:$K,3,FALSE()),"")</f>
        <v/>
      </c>
      <c r="BW21" s="22" t="str">
        <f aca="false">IFERROR(VLOOKUP(BS$1&amp;":"&amp;BS21,'Finish order'!$E:$K,2,FALSE()),"")</f>
        <v/>
      </c>
      <c r="BZ21" s="31" t="n">
        <v>20</v>
      </c>
      <c r="CA21" s="22" t="str">
        <f aca="false">IFERROR(VLOOKUP(BZ$1&amp;":"&amp;BZ21,'Finish order'!$E:$K,4,FALSE()),"")</f>
        <v/>
      </c>
      <c r="CB21" s="22" t="str">
        <f aca="false">IFERROR(VLOOKUP(BZ$1&amp;":"&amp;BZ21,'Finish order'!$E:$K,5,FALSE()),"")</f>
        <v/>
      </c>
      <c r="CC21" s="30" t="str">
        <f aca="false">IFERROR(VLOOKUP(BZ$1&amp;":"&amp;BZ21,'Finish order'!$E:$K,3,FALSE()),"")</f>
        <v/>
      </c>
      <c r="CD21" s="22" t="str">
        <f aca="false">IFERROR(VLOOKUP(BZ$1&amp;":"&amp;BZ21,'Finish order'!$E:$K,2,FALSE()),"")</f>
        <v/>
      </c>
      <c r="CF21" s="30"/>
      <c r="CG21" s="22" t="n">
        <v>20</v>
      </c>
      <c r="CH21" s="22" t="str">
        <f aca="false">IFERROR(VLOOKUP(CG$1&amp;":"&amp;CG21,'Finish order'!$E:$K,4,FALSE()),"")</f>
        <v/>
      </c>
      <c r="CI21" s="22" t="str">
        <f aca="false">IFERROR(VLOOKUP(CG$1&amp;":"&amp;CG21,'Finish order'!$E:$K,5,FALSE()),"")</f>
        <v/>
      </c>
      <c r="CJ21" s="30" t="str">
        <f aca="false">IFERROR(VLOOKUP(CG$1&amp;":"&amp;CG21,'Finish order'!$E:$K,3,FALSE()),"")</f>
        <v/>
      </c>
      <c r="CK21" s="22" t="str">
        <f aca="false">IFERROR(VLOOKUP(CG$1&amp;":"&amp;CG21,'Finish order'!$E:$K,2,FALSE()),"")</f>
        <v/>
      </c>
      <c r="CM21" s="30"/>
      <c r="CN21" s="22" t="n">
        <v>20</v>
      </c>
      <c r="CO21" s="22" t="str">
        <f aca="false">IFERROR(VLOOKUP(CN$1&amp;":"&amp;CN21,'Finish order'!$E:$K,4,FALSE()),"")</f>
        <v/>
      </c>
      <c r="CP21" s="22" t="str">
        <f aca="false">IFERROR(VLOOKUP(CN$1&amp;":"&amp;CN21,'Finish order'!$E:$K,5,FALSE()),"")</f>
        <v/>
      </c>
      <c r="CQ21" s="30" t="str">
        <f aca="false">IFERROR(VLOOKUP(CN$1&amp;":"&amp;CN21,'Finish order'!$E:$K,3,FALSE()),"")</f>
        <v/>
      </c>
      <c r="CR21" s="22" t="str">
        <f aca="false">IFERROR(VLOOKUP(CN$1&amp;":"&amp;CN21,'Finish order'!$E:$K,2,FALSE()),"")</f>
        <v/>
      </c>
      <c r="CS21" s="30"/>
    </row>
    <row r="22" customFormat="false" ht="15" hidden="false" customHeight="false" outlineLevel="0" collapsed="false">
      <c r="A22" s="22" t="n">
        <v>21</v>
      </c>
      <c r="B22" s="22" t="str">
        <f aca="false">IFERROR(VLOOKUP($A$1&amp;":"&amp;A22,'Finish order'!C:K,6,FALSE()),"")</f>
        <v>Ashley Dodgson</v>
      </c>
      <c r="C22" s="22" t="str">
        <f aca="false">IFERROR(VLOOKUP(A$1&amp;":"&amp;A22,'Finish order'!$C:$K,9,FALSE()),"")</f>
        <v>M50</v>
      </c>
      <c r="D22" s="22" t="str">
        <f aca="false">IFERROR(VLOOKUP(A$1&amp;":"&amp;A22,'Finish order'!$C:$K,7,FALSE()),"")</f>
        <v>Thirsk &amp; Sowerby Harriers</v>
      </c>
      <c r="E22" s="30" t="n">
        <f aca="false">IFERROR(VLOOKUP($A$1&amp;":"&amp;A22,'Finish order'!C:K,5,FALSE()),"")</f>
        <v>0.0569328703703704</v>
      </c>
      <c r="F22" s="22" t="n">
        <f aca="false">IFERROR(VLOOKUP($A$1&amp;":"&amp;A22,'Finish order'!C:K,4,FALSE()),"")</f>
        <v>718</v>
      </c>
      <c r="H22" s="22" t="n">
        <v>21</v>
      </c>
      <c r="I22" s="22" t="str">
        <f aca="false">IFERROR(VLOOKUP(H$1&amp;":"&amp;H22,'Finish order'!$C:$K,6,FALSE()),"")</f>
        <v>Robyn Watson</v>
      </c>
      <c r="J22" s="22" t="str">
        <f aca="false">IFERROR(VLOOKUP(H$1&amp;":"&amp;H22,'Finish order'!$C:$K,9,FALSE()),"")</f>
        <v>WSEN</v>
      </c>
      <c r="K22" s="22" t="str">
        <f aca="false">IFERROR(VLOOKUP(H$1&amp;":"&amp;H22,'Finish order'!$C:$K,7,FALSE()),"")</f>
        <v>Esk Valley Fell Club</v>
      </c>
      <c r="L22" s="30" t="n">
        <f aca="false">IFERROR(VLOOKUP(H$1&amp;":"&amp;H22,'Finish order'!$C:$K,5,FALSE()),"")</f>
        <v>0.0757638888888889</v>
      </c>
      <c r="M22" s="22" t="n">
        <f aca="false">IFERROR(VLOOKUP(H$1&amp;":"&amp;H22,'Finish order'!$C:$K,4,FALSE()),"")</f>
        <v>3</v>
      </c>
      <c r="O22" s="22" t="n">
        <v>21</v>
      </c>
      <c r="P22" s="22" t="str">
        <f aca="false">IFERROR(VLOOKUP(O$1&amp;":"&amp;O22,'Finish order'!$E:$K,4,FALSE()),"")</f>
        <v/>
      </c>
      <c r="Q22" s="22" t="str">
        <f aca="false">IFERROR(VLOOKUP(O$1&amp;":"&amp;O22,'Finish order'!$E:$K,5,FALSE()),"")</f>
        <v/>
      </c>
      <c r="R22" s="30" t="str">
        <f aca="false">IFERROR(VLOOKUP(O$1&amp;":"&amp;O22,'Finish order'!$E:$K,3,FALSE()),"")</f>
        <v/>
      </c>
      <c r="S22" s="22" t="str">
        <f aca="false">IFERROR(VLOOKUP(O$1&amp;":"&amp;O22,'Finish order'!$E:$K,2,FALSE()),"")</f>
        <v/>
      </c>
      <c r="V22" s="22" t="n">
        <v>21</v>
      </c>
      <c r="W22" s="22" t="str">
        <f aca="false">IFERROR(VLOOKUP(V$1&amp;":"&amp;V22,'Finish order'!$E:$K,4,FALSE()),"")</f>
        <v/>
      </c>
      <c r="X22" s="22" t="str">
        <f aca="false">IFERROR(VLOOKUP(V$1&amp;":"&amp;V22,'Finish order'!$E:$K,5,FALSE()),"")</f>
        <v/>
      </c>
      <c r="Y22" s="30" t="str">
        <f aca="false">IFERROR(VLOOKUP(V$1&amp;":"&amp;V22,'Finish order'!$E:$K,3,FALSE()),"")</f>
        <v/>
      </c>
      <c r="Z22" s="22" t="str">
        <f aca="false">IFERROR(VLOOKUP(V$1&amp;":"&amp;V22,'Finish order'!$E:$K,2,FALSE()),"")</f>
        <v/>
      </c>
      <c r="AA22" s="22" t="str">
        <f aca="false">IF(Table827[[#This Row],[Name]]="","",IF((COUNTIF($I$2:$I$4,W22)&gt;0),"Top3",""))</f>
        <v/>
      </c>
      <c r="AC22" s="22" t="n">
        <v>21</v>
      </c>
      <c r="AD22" s="22" t="str">
        <f aca="false">IFERROR(VLOOKUP(AC$1&amp;":"&amp;AC22,'Finish order'!$E:$K,4,FALSE()),"")</f>
        <v/>
      </c>
      <c r="AE22" s="22" t="str">
        <f aca="false">IFERROR(VLOOKUP(AC$1&amp;":"&amp;AC22,'Finish order'!$E:$K,5,FALSE()),"")</f>
        <v/>
      </c>
      <c r="AF22" s="30" t="str">
        <f aca="false">IFERROR(VLOOKUP(AC$1&amp;":"&amp;AC22,'Finish order'!$E:$K,3,FALSE()),"")</f>
        <v/>
      </c>
      <c r="AG22" s="22" t="str">
        <f aca="false">IFERROR(VLOOKUP(AC$1&amp;":"&amp;AC22,'Finish order'!$E:$K,2,FALSE()),"")</f>
        <v/>
      </c>
      <c r="AJ22" s="22" t="n">
        <v>21</v>
      </c>
      <c r="AK22" s="22" t="str">
        <f aca="false">IFERROR(VLOOKUP(AJ$1&amp;":"&amp;AJ22,'Finish order'!$E:$K,4,FALSE()),"")</f>
        <v/>
      </c>
      <c r="AL22" s="22" t="str">
        <f aca="false">IFERROR(VLOOKUP(AJ$1&amp;":"&amp;AJ22,'Finish order'!$E:$K,5,FALSE()),"")</f>
        <v/>
      </c>
      <c r="AM22" s="30" t="str">
        <f aca="false">IFERROR(VLOOKUP(AJ$1&amp;":"&amp;AJ22,'Finish order'!$E:$K,3,FALSE()),"")</f>
        <v/>
      </c>
      <c r="AN22" s="22" t="str">
        <f aca="false">IFERROR(VLOOKUP(AJ$1&amp;":"&amp;AJ22,'Finish order'!$E:$K,2,FALSE()),"")</f>
        <v/>
      </c>
      <c r="AQ22" s="22" t="n">
        <v>21</v>
      </c>
      <c r="AR22" s="22" t="str">
        <f aca="false">IFERROR(VLOOKUP(AQ$1&amp;":"&amp;AQ22,'Finish order'!$E:$K,4,FALSE()),"")</f>
        <v/>
      </c>
      <c r="AS22" s="22" t="str">
        <f aca="false">IFERROR(VLOOKUP(AQ$1&amp;":"&amp;AQ22,'Finish order'!$E:$K,5,FALSE()),"")</f>
        <v/>
      </c>
      <c r="AT22" s="30" t="str">
        <f aca="false">IFERROR(VLOOKUP(AQ$1&amp;":"&amp;AQ22,'Finish order'!$E:$K,3,FALSE()),"")</f>
        <v/>
      </c>
      <c r="AU22" s="22" t="str">
        <f aca="false">IFERROR(VLOOKUP(AQ$1&amp;":"&amp;AQ22,'Finish order'!$E:$K,2,FALSE()),"")</f>
        <v/>
      </c>
      <c r="AX22" s="22" t="n">
        <v>21</v>
      </c>
      <c r="AY22" s="22" t="str">
        <f aca="false">IFERROR(VLOOKUP(AX$1&amp;":"&amp;AX22,'Finish order'!$E:$K,4,FALSE()),"")</f>
        <v/>
      </c>
      <c r="AZ22" s="22" t="str">
        <f aca="false">IFERROR(VLOOKUP(AX$1&amp;":"&amp;AX22,'Finish order'!$E:$K,5,FALSE()),"")</f>
        <v/>
      </c>
      <c r="BA22" s="30" t="str">
        <f aca="false">IFERROR(VLOOKUP(AX$1&amp;":"&amp;AX22,'Finish order'!$E:$K,3,FALSE()),"")</f>
        <v/>
      </c>
      <c r="BB22" s="22" t="str">
        <f aca="false">IFERROR(VLOOKUP(AX$1&amp;":"&amp;AX22,'Finish order'!$E:$K,2,FALSE()),"")</f>
        <v/>
      </c>
      <c r="BE22" s="22" t="n">
        <v>21</v>
      </c>
      <c r="BF22" s="30" t="str">
        <f aca="false">IFERROR(VLOOKUP(BE$1&amp;":"&amp;BE22,'Finish order'!$E:$K,4,FALSE()),"")</f>
        <v/>
      </c>
      <c r="BG22" s="22" t="str">
        <f aca="false">IFERROR(VLOOKUP(BE$1&amp;":"&amp;BE22,'Finish order'!$E:$K,5,FALSE()),"")</f>
        <v/>
      </c>
      <c r="BH22" s="30" t="str">
        <f aca="false">IFERROR(VLOOKUP(BE$1&amp;":"&amp;BE22,'Finish order'!$E:$K,3,FALSE()),"")</f>
        <v/>
      </c>
      <c r="BI22" s="22" t="str">
        <f aca="false">IFERROR(VLOOKUP(BE$1&amp;":"&amp;BE22,'Finish order'!$E:$K,2,FALSE()),"")</f>
        <v/>
      </c>
      <c r="BL22" s="22" t="n">
        <v>21</v>
      </c>
      <c r="BM22" s="30" t="str">
        <f aca="false">IFERROR(VLOOKUP(BL$1&amp;":"&amp;BL22,'Finish order'!$E:$K,4,FALSE()),"")</f>
        <v/>
      </c>
      <c r="BN22" s="22" t="str">
        <f aca="false">IFERROR(VLOOKUP(BL$1&amp;":"&amp;BL22,'Finish order'!$E:$K,5,FALSE()),"")</f>
        <v/>
      </c>
      <c r="BO22" s="30" t="str">
        <f aca="false">IFERROR(VLOOKUP(BL$1&amp;":"&amp;BL22,'Finish order'!$E:$K,3,FALSE()),"")</f>
        <v/>
      </c>
      <c r="BP22" s="22" t="str">
        <f aca="false">IFERROR(VLOOKUP(BL$1&amp;":"&amp;BL22,'Finish order'!$E:$K,2,FALSE()),"")</f>
        <v/>
      </c>
      <c r="BS22" s="31" t="n">
        <v>21</v>
      </c>
      <c r="BT22" s="22" t="str">
        <f aca="false">IFERROR(VLOOKUP(BS$1&amp;":"&amp;BS22,'Finish order'!$E:$K,4,FALSE()),"")</f>
        <v/>
      </c>
      <c r="BU22" s="22" t="str">
        <f aca="false">IFERROR(VLOOKUP(BS$1&amp;":"&amp;BS22,'Finish order'!$E:$K,5,FALSE()),"")</f>
        <v/>
      </c>
      <c r="BV22" s="30" t="str">
        <f aca="false">IFERROR(VLOOKUP(BS$1&amp;":"&amp;BS22,'Finish order'!$E:$K,3,FALSE()),"")</f>
        <v/>
      </c>
      <c r="BW22" s="22" t="str">
        <f aca="false">IFERROR(VLOOKUP(BS$1&amp;":"&amp;BS22,'Finish order'!$E:$K,2,FALSE()),"")</f>
        <v/>
      </c>
      <c r="BZ22" s="31" t="n">
        <v>21</v>
      </c>
      <c r="CA22" s="22" t="str">
        <f aca="false">IFERROR(VLOOKUP(BZ$1&amp;":"&amp;BZ22,'Finish order'!$E:$K,4,FALSE()),"")</f>
        <v/>
      </c>
      <c r="CB22" s="22" t="str">
        <f aca="false">IFERROR(VLOOKUP(BZ$1&amp;":"&amp;BZ22,'Finish order'!$E:$K,5,FALSE()),"")</f>
        <v/>
      </c>
      <c r="CC22" s="30" t="str">
        <f aca="false">IFERROR(VLOOKUP(BZ$1&amp;":"&amp;BZ22,'Finish order'!$E:$K,3,FALSE()),"")</f>
        <v/>
      </c>
      <c r="CD22" s="22" t="str">
        <f aca="false">IFERROR(VLOOKUP(BZ$1&amp;":"&amp;BZ22,'Finish order'!$E:$K,2,FALSE()),"")</f>
        <v/>
      </c>
      <c r="CF22" s="30"/>
      <c r="CG22" s="22" t="n">
        <v>21</v>
      </c>
      <c r="CH22" s="22" t="str">
        <f aca="false">IFERROR(VLOOKUP(CG$1&amp;":"&amp;CG22,'Finish order'!$E:$K,4,FALSE()),"")</f>
        <v/>
      </c>
      <c r="CI22" s="22" t="str">
        <f aca="false">IFERROR(VLOOKUP(CG$1&amp;":"&amp;CG22,'Finish order'!$E:$K,5,FALSE()),"")</f>
        <v/>
      </c>
      <c r="CJ22" s="30" t="str">
        <f aca="false">IFERROR(VLOOKUP(CG$1&amp;":"&amp;CG22,'Finish order'!$E:$K,3,FALSE()),"")</f>
        <v/>
      </c>
      <c r="CK22" s="22" t="str">
        <f aca="false">IFERROR(VLOOKUP(CG$1&amp;":"&amp;CG22,'Finish order'!$E:$K,2,FALSE()),"")</f>
        <v/>
      </c>
      <c r="CM22" s="30"/>
      <c r="CN22" s="22" t="n">
        <v>21</v>
      </c>
      <c r="CO22" s="22" t="str">
        <f aca="false">IFERROR(VLOOKUP(CN$1&amp;":"&amp;CN22,'Finish order'!$E:$K,4,FALSE()),"")</f>
        <v/>
      </c>
      <c r="CP22" s="22" t="str">
        <f aca="false">IFERROR(VLOOKUP(CN$1&amp;":"&amp;CN22,'Finish order'!$E:$K,5,FALSE()),"")</f>
        <v/>
      </c>
      <c r="CQ22" s="30" t="str">
        <f aca="false">IFERROR(VLOOKUP(CN$1&amp;":"&amp;CN22,'Finish order'!$E:$K,3,FALSE()),"")</f>
        <v/>
      </c>
      <c r="CR22" s="22" t="str">
        <f aca="false">IFERROR(VLOOKUP(CN$1&amp;":"&amp;CN22,'Finish order'!$E:$K,2,FALSE()),"")</f>
        <v/>
      </c>
      <c r="CS22" s="30"/>
    </row>
    <row r="23" customFormat="false" ht="15" hidden="false" customHeight="false" outlineLevel="0" collapsed="false">
      <c r="A23" s="22" t="n">
        <v>22</v>
      </c>
      <c r="B23" s="22" t="str">
        <f aca="false">IFERROR(VLOOKUP($A$1&amp;":"&amp;A23,'Finish order'!C:K,6,FALSE()),"")</f>
        <v>Julian Wardman</v>
      </c>
      <c r="C23" s="22" t="str">
        <f aca="false">IFERROR(VLOOKUP(A$1&amp;":"&amp;A23,'Finish order'!$C:$K,9,FALSE()),"")</f>
        <v>M55</v>
      </c>
      <c r="D23" s="22" t="str">
        <f aca="false">IFERROR(VLOOKUP(A$1&amp;":"&amp;A23,'Finish order'!$C:$K,7,FALSE()),"")</f>
        <v>Esk Valley Fell Club</v>
      </c>
      <c r="E23" s="30" t="n">
        <f aca="false">IFERROR(VLOOKUP($A$1&amp;":"&amp;A23,'Finish order'!C:K,5,FALSE()),"")</f>
        <v>0.0580555555555556</v>
      </c>
      <c r="F23" s="22" t="n">
        <f aca="false">IFERROR(VLOOKUP($A$1&amp;":"&amp;A23,'Finish order'!C:K,4,FALSE()),"")</f>
        <v>809</v>
      </c>
      <c r="H23" s="22" t="n">
        <v>22</v>
      </c>
      <c r="I23" s="22" t="str">
        <f aca="false">IFERROR(VLOOKUP(H$1&amp;":"&amp;H23,'Finish order'!$C:$K,6,FALSE()),"")</f>
        <v>Lynn Humpleby</v>
      </c>
      <c r="J23" s="22" t="str">
        <f aca="false">IFERROR(VLOOKUP(H$1&amp;":"&amp;H23,'Finish order'!$C:$K,9,FALSE()),"")</f>
        <v>W45</v>
      </c>
      <c r="K23" s="22" t="str">
        <f aca="false">IFERROR(VLOOKUP(H$1&amp;":"&amp;H23,'Finish order'!$C:$K,7,FALSE()),"")</f>
        <v>Pickering RC</v>
      </c>
      <c r="L23" s="30" t="n">
        <f aca="false">IFERROR(VLOOKUP(H$1&amp;":"&amp;H23,'Finish order'!$C:$K,5,FALSE()),"")</f>
        <v>0.0791087962962963</v>
      </c>
      <c r="M23" s="22" t="n">
        <f aca="false">IFERROR(VLOOKUP(H$1&amp;":"&amp;H23,'Finish order'!$C:$K,4,FALSE()),"")</f>
        <v>152</v>
      </c>
      <c r="O23" s="22" t="n">
        <v>22</v>
      </c>
      <c r="P23" s="22" t="str">
        <f aca="false">IFERROR(VLOOKUP(O$1&amp;":"&amp;O23,'Finish order'!$E:$K,4,FALSE()),"")</f>
        <v/>
      </c>
      <c r="Q23" s="22" t="str">
        <f aca="false">IFERROR(VLOOKUP(O$1&amp;":"&amp;O23,'Finish order'!$E:$K,5,FALSE()),"")</f>
        <v/>
      </c>
      <c r="R23" s="30" t="str">
        <f aca="false">IFERROR(VLOOKUP(O$1&amp;":"&amp;O23,'Finish order'!$E:$K,3,FALSE()),"")</f>
        <v/>
      </c>
      <c r="S23" s="22" t="str">
        <f aca="false">IFERROR(VLOOKUP(O$1&amp;":"&amp;O23,'Finish order'!$E:$K,2,FALSE()),"")</f>
        <v/>
      </c>
      <c r="V23" s="22" t="n">
        <v>22</v>
      </c>
      <c r="W23" s="22" t="str">
        <f aca="false">IFERROR(VLOOKUP(V$1&amp;":"&amp;V23,'Finish order'!$E:$K,4,FALSE()),"")</f>
        <v/>
      </c>
      <c r="X23" s="22" t="str">
        <f aca="false">IFERROR(VLOOKUP(V$1&amp;":"&amp;V23,'Finish order'!$E:$K,5,FALSE()),"")</f>
        <v/>
      </c>
      <c r="Y23" s="30" t="str">
        <f aca="false">IFERROR(VLOOKUP(V$1&amp;":"&amp;V23,'Finish order'!$E:$K,3,FALSE()),"")</f>
        <v/>
      </c>
      <c r="Z23" s="22" t="str">
        <f aca="false">IFERROR(VLOOKUP(V$1&amp;":"&amp;V23,'Finish order'!$E:$K,2,FALSE()),"")</f>
        <v/>
      </c>
      <c r="AA23" s="22" t="str">
        <f aca="false">IF(Table827[[#This Row],[Name]]="","",IF((COUNTIF($I$2:$I$4,W23)&gt;0),"Top3",""))</f>
        <v/>
      </c>
      <c r="AC23" s="22" t="n">
        <v>22</v>
      </c>
      <c r="AD23" s="22" t="str">
        <f aca="false">IFERROR(VLOOKUP(AC$1&amp;":"&amp;AC23,'Finish order'!$E:$K,4,FALSE()),"")</f>
        <v/>
      </c>
      <c r="AE23" s="22" t="str">
        <f aca="false">IFERROR(VLOOKUP(AC$1&amp;":"&amp;AC23,'Finish order'!$E:$K,5,FALSE()),"")</f>
        <v/>
      </c>
      <c r="AF23" s="30" t="str">
        <f aca="false">IFERROR(VLOOKUP(AC$1&amp;":"&amp;AC23,'Finish order'!$E:$K,3,FALSE()),"")</f>
        <v/>
      </c>
      <c r="AG23" s="22" t="str">
        <f aca="false">IFERROR(VLOOKUP(AC$1&amp;":"&amp;AC23,'Finish order'!$E:$K,2,FALSE()),"")</f>
        <v/>
      </c>
      <c r="AJ23" s="22" t="n">
        <v>22</v>
      </c>
      <c r="AK23" s="22" t="str">
        <f aca="false">IFERROR(VLOOKUP(AJ$1&amp;":"&amp;AJ23,'Finish order'!$E:$K,4,FALSE()),"")</f>
        <v/>
      </c>
      <c r="AL23" s="22" t="str">
        <f aca="false">IFERROR(VLOOKUP(AJ$1&amp;":"&amp;AJ23,'Finish order'!$E:$K,5,FALSE()),"")</f>
        <v/>
      </c>
      <c r="AM23" s="30" t="str">
        <f aca="false">IFERROR(VLOOKUP(AJ$1&amp;":"&amp;AJ23,'Finish order'!$E:$K,3,FALSE()),"")</f>
        <v/>
      </c>
      <c r="AN23" s="22" t="str">
        <f aca="false">IFERROR(VLOOKUP(AJ$1&amp;":"&amp;AJ23,'Finish order'!$E:$K,2,FALSE()),"")</f>
        <v/>
      </c>
      <c r="AQ23" s="22" t="n">
        <v>22</v>
      </c>
      <c r="AR23" s="22" t="str">
        <f aca="false">IFERROR(VLOOKUP(AQ$1&amp;":"&amp;AQ23,'Finish order'!$E:$K,4,FALSE()),"")</f>
        <v/>
      </c>
      <c r="AS23" s="22" t="str">
        <f aca="false">IFERROR(VLOOKUP(AQ$1&amp;":"&amp;AQ23,'Finish order'!$E:$K,5,FALSE()),"")</f>
        <v/>
      </c>
      <c r="AT23" s="30" t="str">
        <f aca="false">IFERROR(VLOOKUP(AQ$1&amp;":"&amp;AQ23,'Finish order'!$E:$K,3,FALSE()),"")</f>
        <v/>
      </c>
      <c r="AU23" s="22" t="str">
        <f aca="false">IFERROR(VLOOKUP(AQ$1&amp;":"&amp;AQ23,'Finish order'!$E:$K,2,FALSE()),"")</f>
        <v/>
      </c>
      <c r="AX23" s="22" t="n">
        <v>22</v>
      </c>
      <c r="AY23" s="22" t="str">
        <f aca="false">IFERROR(VLOOKUP(AX$1&amp;":"&amp;AX23,'Finish order'!$E:$K,4,FALSE()),"")</f>
        <v/>
      </c>
      <c r="AZ23" s="22" t="str">
        <f aca="false">IFERROR(VLOOKUP(AX$1&amp;":"&amp;AX23,'Finish order'!$E:$K,5,FALSE()),"")</f>
        <v/>
      </c>
      <c r="BA23" s="30" t="str">
        <f aca="false">IFERROR(VLOOKUP(AX$1&amp;":"&amp;AX23,'Finish order'!$E:$K,3,FALSE()),"")</f>
        <v/>
      </c>
      <c r="BB23" s="22" t="str">
        <f aca="false">IFERROR(VLOOKUP(AX$1&amp;":"&amp;AX23,'Finish order'!$E:$K,2,FALSE()),"")</f>
        <v/>
      </c>
      <c r="BE23" s="22" t="n">
        <v>22</v>
      </c>
      <c r="BF23" s="30" t="str">
        <f aca="false">IFERROR(VLOOKUP(BE$1&amp;":"&amp;BE23,'Finish order'!$E:$K,4,FALSE()),"")</f>
        <v/>
      </c>
      <c r="BG23" s="22" t="str">
        <f aca="false">IFERROR(VLOOKUP(BE$1&amp;":"&amp;BE23,'Finish order'!$E:$K,5,FALSE()),"")</f>
        <v/>
      </c>
      <c r="BH23" s="30" t="str">
        <f aca="false">IFERROR(VLOOKUP(BE$1&amp;":"&amp;BE23,'Finish order'!$E:$K,3,FALSE()),"")</f>
        <v/>
      </c>
      <c r="BI23" s="22" t="str">
        <f aca="false">IFERROR(VLOOKUP(BE$1&amp;":"&amp;BE23,'Finish order'!$E:$K,2,FALSE()),"")</f>
        <v/>
      </c>
      <c r="BL23" s="22" t="n">
        <v>22</v>
      </c>
      <c r="BM23" s="30" t="str">
        <f aca="false">IFERROR(VLOOKUP(BL$1&amp;":"&amp;BL23,'Finish order'!$E:$K,4,FALSE()),"")</f>
        <v/>
      </c>
      <c r="BN23" s="22" t="str">
        <f aca="false">IFERROR(VLOOKUP(BL$1&amp;":"&amp;BL23,'Finish order'!$E:$K,5,FALSE()),"")</f>
        <v/>
      </c>
      <c r="BO23" s="30" t="str">
        <f aca="false">IFERROR(VLOOKUP(BL$1&amp;":"&amp;BL23,'Finish order'!$E:$K,3,FALSE()),"")</f>
        <v/>
      </c>
      <c r="BP23" s="22" t="str">
        <f aca="false">IFERROR(VLOOKUP(BL$1&amp;":"&amp;BL23,'Finish order'!$E:$K,2,FALSE()),"")</f>
        <v/>
      </c>
      <c r="BS23" s="31" t="n">
        <v>22</v>
      </c>
      <c r="BT23" s="22" t="str">
        <f aca="false">IFERROR(VLOOKUP(BS$1&amp;":"&amp;BS23,'Finish order'!$E:$K,4,FALSE()),"")</f>
        <v/>
      </c>
      <c r="BU23" s="22" t="str">
        <f aca="false">IFERROR(VLOOKUP(BS$1&amp;":"&amp;BS23,'Finish order'!$E:$K,5,FALSE()),"")</f>
        <v/>
      </c>
      <c r="BV23" s="30" t="str">
        <f aca="false">IFERROR(VLOOKUP(BS$1&amp;":"&amp;BS23,'Finish order'!$E:$K,3,FALSE()),"")</f>
        <v/>
      </c>
      <c r="BW23" s="22" t="str">
        <f aca="false">IFERROR(VLOOKUP(BS$1&amp;":"&amp;BS23,'Finish order'!$E:$K,2,FALSE()),"")</f>
        <v/>
      </c>
      <c r="BZ23" s="31" t="n">
        <v>22</v>
      </c>
      <c r="CA23" s="22" t="str">
        <f aca="false">IFERROR(VLOOKUP(BZ$1&amp;":"&amp;BZ23,'Finish order'!$E:$K,4,FALSE()),"")</f>
        <v/>
      </c>
      <c r="CB23" s="22" t="str">
        <f aca="false">IFERROR(VLOOKUP(BZ$1&amp;":"&amp;BZ23,'Finish order'!$E:$K,5,FALSE()),"")</f>
        <v/>
      </c>
      <c r="CC23" s="30" t="str">
        <f aca="false">IFERROR(VLOOKUP(BZ$1&amp;":"&amp;BZ23,'Finish order'!$E:$K,3,FALSE()),"")</f>
        <v/>
      </c>
      <c r="CD23" s="22" t="str">
        <f aca="false">IFERROR(VLOOKUP(BZ$1&amp;":"&amp;BZ23,'Finish order'!$E:$K,2,FALSE()),"")</f>
        <v/>
      </c>
      <c r="CF23" s="30"/>
      <c r="CG23" s="22" t="n">
        <v>22</v>
      </c>
      <c r="CH23" s="22" t="str">
        <f aca="false">IFERROR(VLOOKUP(CG$1&amp;":"&amp;CG23,'Finish order'!$E:$K,4,FALSE()),"")</f>
        <v/>
      </c>
      <c r="CI23" s="22" t="str">
        <f aca="false">IFERROR(VLOOKUP(CG$1&amp;":"&amp;CG23,'Finish order'!$E:$K,5,FALSE()),"")</f>
        <v/>
      </c>
      <c r="CJ23" s="30" t="str">
        <f aca="false">IFERROR(VLOOKUP(CG$1&amp;":"&amp;CG23,'Finish order'!$E:$K,3,FALSE()),"")</f>
        <v/>
      </c>
      <c r="CK23" s="22" t="str">
        <f aca="false">IFERROR(VLOOKUP(CG$1&amp;":"&amp;CG23,'Finish order'!$E:$K,2,FALSE()),"")</f>
        <v/>
      </c>
      <c r="CM23" s="30"/>
      <c r="CN23" s="22" t="n">
        <v>22</v>
      </c>
      <c r="CO23" s="22" t="str">
        <f aca="false">IFERROR(VLOOKUP(CN$1&amp;":"&amp;CN23,'Finish order'!$E:$K,4,FALSE()),"")</f>
        <v/>
      </c>
      <c r="CP23" s="22" t="str">
        <f aca="false">IFERROR(VLOOKUP(CN$1&amp;":"&amp;CN23,'Finish order'!$E:$K,5,FALSE()),"")</f>
        <v/>
      </c>
      <c r="CQ23" s="30" t="str">
        <f aca="false">IFERROR(VLOOKUP(CN$1&amp;":"&amp;CN23,'Finish order'!$E:$K,3,FALSE()),"")</f>
        <v/>
      </c>
      <c r="CR23" s="22" t="str">
        <f aca="false">IFERROR(VLOOKUP(CN$1&amp;":"&amp;CN23,'Finish order'!$E:$K,2,FALSE()),"")</f>
        <v/>
      </c>
      <c r="CS23" s="30"/>
    </row>
    <row r="24" customFormat="false" ht="15" hidden="false" customHeight="false" outlineLevel="0" collapsed="false">
      <c r="A24" s="22" t="n">
        <v>23</v>
      </c>
      <c r="B24" s="22" t="str">
        <f aca="false">IFERROR(VLOOKUP($A$1&amp;":"&amp;A24,'Finish order'!C:K,6,FALSE()),"")</f>
        <v>Martin Vasey</v>
      </c>
      <c r="C24" s="22" t="str">
        <f aca="false">IFERROR(VLOOKUP(A$1&amp;":"&amp;A24,'Finish order'!$C:$K,9,FALSE()),"")</f>
        <v>M45</v>
      </c>
      <c r="D24" s="22" t="str">
        <f aca="false">IFERROR(VLOOKUP(A$1&amp;":"&amp;A24,'Finish order'!$C:$K,7,FALSE()),"")</f>
        <v>Middlesbrough &amp; Cleveland Harriers</v>
      </c>
      <c r="E24" s="30" t="n">
        <f aca="false">IFERROR(VLOOKUP($A$1&amp;":"&amp;A24,'Finish order'!C:K,5,FALSE()),"")</f>
        <v>0.0584143518518519</v>
      </c>
      <c r="F24" s="22" t="n">
        <f aca="false">IFERROR(VLOOKUP($A$1&amp;":"&amp;A24,'Finish order'!C:K,4,FALSE()),"")</f>
        <v>612</v>
      </c>
      <c r="H24" s="22" t="n">
        <v>23</v>
      </c>
      <c r="I24" s="22" t="str">
        <f aca="false">IFERROR(VLOOKUP(H$1&amp;":"&amp;H24,'Finish order'!$C:$K,6,FALSE()),"")</f>
        <v>Julie Clayton</v>
      </c>
      <c r="J24" s="22" t="str">
        <f aca="false">IFERROR(VLOOKUP(H$1&amp;":"&amp;H24,'Finish order'!$C:$K,9,FALSE()),"")</f>
        <v>W60</v>
      </c>
      <c r="K24" s="22" t="str">
        <f aca="false">IFERROR(VLOOKUP(H$1&amp;":"&amp;H24,'Finish order'!$C:$K,7,FALSE()),"")</f>
        <v>Scarborough AC</v>
      </c>
      <c r="L24" s="30" t="n">
        <f aca="false">IFERROR(VLOOKUP(H$1&amp;":"&amp;H24,'Finish order'!$C:$K,5,FALSE()),"")</f>
        <v>0.0802430555555556</v>
      </c>
      <c r="M24" s="22" t="n">
        <f aca="false">IFERROR(VLOOKUP(H$1&amp;":"&amp;H24,'Finish order'!$C:$K,4,FALSE()),"")</f>
        <v>276</v>
      </c>
      <c r="O24" s="22" t="n">
        <v>23</v>
      </c>
      <c r="P24" s="22" t="str">
        <f aca="false">IFERROR(VLOOKUP(O$1&amp;":"&amp;O24,'Finish order'!$E:$K,4,FALSE()),"")</f>
        <v/>
      </c>
      <c r="Q24" s="22" t="str">
        <f aca="false">IFERROR(VLOOKUP(O$1&amp;":"&amp;O24,'Finish order'!$E:$K,5,FALSE()),"")</f>
        <v/>
      </c>
      <c r="R24" s="30" t="str">
        <f aca="false">IFERROR(VLOOKUP(O$1&amp;":"&amp;O24,'Finish order'!$E:$K,3,FALSE()),"")</f>
        <v/>
      </c>
      <c r="S24" s="22" t="str">
        <f aca="false">IFERROR(VLOOKUP(O$1&amp;":"&amp;O24,'Finish order'!$E:$K,2,FALSE()),"")</f>
        <v/>
      </c>
      <c r="V24" s="22" t="n">
        <v>23</v>
      </c>
      <c r="W24" s="22" t="str">
        <f aca="false">IFERROR(VLOOKUP(V$1&amp;":"&amp;V24,'Finish order'!$E:$K,4,FALSE()),"")</f>
        <v/>
      </c>
      <c r="X24" s="22" t="str">
        <f aca="false">IFERROR(VLOOKUP(V$1&amp;":"&amp;V24,'Finish order'!$E:$K,5,FALSE()),"")</f>
        <v/>
      </c>
      <c r="Y24" s="30" t="str">
        <f aca="false">IFERROR(VLOOKUP(V$1&amp;":"&amp;V24,'Finish order'!$E:$K,3,FALSE()),"")</f>
        <v/>
      </c>
      <c r="Z24" s="22" t="str">
        <f aca="false">IFERROR(VLOOKUP(V$1&amp;":"&amp;V24,'Finish order'!$E:$K,2,FALSE()),"")</f>
        <v/>
      </c>
      <c r="AA24" s="22" t="str">
        <f aca="false">IF(Table827[[#This Row],[Name]]="","",IF((COUNTIF($I$2:$I$4,W24)&gt;0),"Top3",""))</f>
        <v/>
      </c>
      <c r="AC24" s="22" t="n">
        <v>23</v>
      </c>
      <c r="AD24" s="22" t="str">
        <f aca="false">IFERROR(VLOOKUP(AC$1&amp;":"&amp;AC24,'Finish order'!$E:$K,4,FALSE()),"")</f>
        <v/>
      </c>
      <c r="AE24" s="22" t="str">
        <f aca="false">IFERROR(VLOOKUP(AC$1&amp;":"&amp;AC24,'Finish order'!$E:$K,5,FALSE()),"")</f>
        <v/>
      </c>
      <c r="AF24" s="30" t="str">
        <f aca="false">IFERROR(VLOOKUP(AC$1&amp;":"&amp;AC24,'Finish order'!$E:$K,3,FALSE()),"")</f>
        <v/>
      </c>
      <c r="AG24" s="22" t="str">
        <f aca="false">IFERROR(VLOOKUP(AC$1&amp;":"&amp;AC24,'Finish order'!$E:$K,2,FALSE()),"")</f>
        <v/>
      </c>
      <c r="AJ24" s="22" t="n">
        <v>23</v>
      </c>
      <c r="AK24" s="22" t="str">
        <f aca="false">IFERROR(VLOOKUP(AJ$1&amp;":"&amp;AJ24,'Finish order'!$E:$K,4,FALSE()),"")</f>
        <v/>
      </c>
      <c r="AL24" s="22" t="str">
        <f aca="false">IFERROR(VLOOKUP(AJ$1&amp;":"&amp;AJ24,'Finish order'!$E:$K,5,FALSE()),"")</f>
        <v/>
      </c>
      <c r="AM24" s="30" t="str">
        <f aca="false">IFERROR(VLOOKUP(AJ$1&amp;":"&amp;AJ24,'Finish order'!$E:$K,3,FALSE()),"")</f>
        <v/>
      </c>
      <c r="AN24" s="22" t="str">
        <f aca="false">IFERROR(VLOOKUP(AJ$1&amp;":"&amp;AJ24,'Finish order'!$E:$K,2,FALSE()),"")</f>
        <v/>
      </c>
      <c r="AQ24" s="22" t="n">
        <v>23</v>
      </c>
      <c r="AR24" s="22" t="str">
        <f aca="false">IFERROR(VLOOKUP(AQ$1&amp;":"&amp;AQ24,'Finish order'!$E:$K,4,FALSE()),"")</f>
        <v/>
      </c>
      <c r="AS24" s="22" t="str">
        <f aca="false">IFERROR(VLOOKUP(AQ$1&amp;":"&amp;AQ24,'Finish order'!$E:$K,5,FALSE()),"")</f>
        <v/>
      </c>
      <c r="AT24" s="30" t="str">
        <f aca="false">IFERROR(VLOOKUP(AQ$1&amp;":"&amp;AQ24,'Finish order'!$E:$K,3,FALSE()),"")</f>
        <v/>
      </c>
      <c r="AU24" s="22" t="str">
        <f aca="false">IFERROR(VLOOKUP(AQ$1&amp;":"&amp;AQ24,'Finish order'!$E:$K,2,FALSE()),"")</f>
        <v/>
      </c>
      <c r="AX24" s="22" t="n">
        <v>23</v>
      </c>
      <c r="AY24" s="22" t="str">
        <f aca="false">IFERROR(VLOOKUP(AX$1&amp;":"&amp;AX24,'Finish order'!$E:$K,4,FALSE()),"")</f>
        <v/>
      </c>
      <c r="AZ24" s="22" t="str">
        <f aca="false">IFERROR(VLOOKUP(AX$1&amp;":"&amp;AX24,'Finish order'!$E:$K,5,FALSE()),"")</f>
        <v/>
      </c>
      <c r="BA24" s="30" t="str">
        <f aca="false">IFERROR(VLOOKUP(AX$1&amp;":"&amp;AX24,'Finish order'!$E:$K,3,FALSE()),"")</f>
        <v/>
      </c>
      <c r="BB24" s="22" t="str">
        <f aca="false">IFERROR(VLOOKUP(AX$1&amp;":"&amp;AX24,'Finish order'!$E:$K,2,FALSE()),"")</f>
        <v/>
      </c>
      <c r="BE24" s="22" t="n">
        <v>23</v>
      </c>
      <c r="BF24" s="30" t="str">
        <f aca="false">IFERROR(VLOOKUP(BE$1&amp;":"&amp;BE24,'Finish order'!$E:$K,4,FALSE()),"")</f>
        <v/>
      </c>
      <c r="BG24" s="22" t="str">
        <f aca="false">IFERROR(VLOOKUP(BE$1&amp;":"&amp;BE24,'Finish order'!$E:$K,5,FALSE()),"")</f>
        <v/>
      </c>
      <c r="BH24" s="30" t="str">
        <f aca="false">IFERROR(VLOOKUP(BE$1&amp;":"&amp;BE24,'Finish order'!$E:$K,3,FALSE()),"")</f>
        <v/>
      </c>
      <c r="BI24" s="22" t="str">
        <f aca="false">IFERROR(VLOOKUP(BE$1&amp;":"&amp;BE24,'Finish order'!$E:$K,2,FALSE()),"")</f>
        <v/>
      </c>
      <c r="BL24" s="22" t="n">
        <v>23</v>
      </c>
      <c r="BM24" s="30" t="str">
        <f aca="false">IFERROR(VLOOKUP(BL$1&amp;":"&amp;BL24,'Finish order'!$E:$K,4,FALSE()),"")</f>
        <v/>
      </c>
      <c r="BN24" s="22" t="str">
        <f aca="false">IFERROR(VLOOKUP(BL$1&amp;":"&amp;BL24,'Finish order'!$E:$K,5,FALSE()),"")</f>
        <v/>
      </c>
      <c r="BO24" s="30" t="str">
        <f aca="false">IFERROR(VLOOKUP(BL$1&amp;":"&amp;BL24,'Finish order'!$E:$K,3,FALSE()),"")</f>
        <v/>
      </c>
      <c r="BP24" s="22" t="str">
        <f aca="false">IFERROR(VLOOKUP(BL$1&amp;":"&amp;BL24,'Finish order'!$E:$K,2,FALSE()),"")</f>
        <v/>
      </c>
      <c r="BS24" s="31" t="n">
        <v>23</v>
      </c>
      <c r="BT24" s="22" t="str">
        <f aca="false">IFERROR(VLOOKUP(BS$1&amp;":"&amp;BS24,'Finish order'!$E:$K,4,FALSE()),"")</f>
        <v/>
      </c>
      <c r="BU24" s="22" t="str">
        <f aca="false">IFERROR(VLOOKUP(BS$1&amp;":"&amp;BS24,'Finish order'!$E:$K,5,FALSE()),"")</f>
        <v/>
      </c>
      <c r="BV24" s="30" t="str">
        <f aca="false">IFERROR(VLOOKUP(BS$1&amp;":"&amp;BS24,'Finish order'!$E:$K,3,FALSE()),"")</f>
        <v/>
      </c>
      <c r="BW24" s="22" t="str">
        <f aca="false">IFERROR(VLOOKUP(BS$1&amp;":"&amp;BS24,'Finish order'!$E:$K,2,FALSE()),"")</f>
        <v/>
      </c>
      <c r="BZ24" s="31" t="n">
        <v>23</v>
      </c>
      <c r="CA24" s="22" t="str">
        <f aca="false">IFERROR(VLOOKUP(BZ$1&amp;":"&amp;BZ24,'Finish order'!$E:$K,4,FALSE()),"")</f>
        <v/>
      </c>
      <c r="CB24" s="22" t="str">
        <f aca="false">IFERROR(VLOOKUP(BZ$1&amp;":"&amp;BZ24,'Finish order'!$E:$K,5,FALSE()),"")</f>
        <v/>
      </c>
      <c r="CC24" s="30" t="str">
        <f aca="false">IFERROR(VLOOKUP(BZ$1&amp;":"&amp;BZ24,'Finish order'!$E:$K,3,FALSE()),"")</f>
        <v/>
      </c>
      <c r="CD24" s="22" t="str">
        <f aca="false">IFERROR(VLOOKUP(BZ$1&amp;":"&amp;BZ24,'Finish order'!$E:$K,2,FALSE()),"")</f>
        <v/>
      </c>
      <c r="CF24" s="30"/>
      <c r="CG24" s="22" t="n">
        <v>23</v>
      </c>
      <c r="CH24" s="22" t="str">
        <f aca="false">IFERROR(VLOOKUP(CG$1&amp;":"&amp;CG24,'Finish order'!$E:$K,4,FALSE()),"")</f>
        <v/>
      </c>
      <c r="CI24" s="22" t="str">
        <f aca="false">IFERROR(VLOOKUP(CG$1&amp;":"&amp;CG24,'Finish order'!$E:$K,5,FALSE()),"")</f>
        <v/>
      </c>
      <c r="CJ24" s="30" t="str">
        <f aca="false">IFERROR(VLOOKUP(CG$1&amp;":"&amp;CG24,'Finish order'!$E:$K,3,FALSE()),"")</f>
        <v/>
      </c>
      <c r="CK24" s="22" t="str">
        <f aca="false">IFERROR(VLOOKUP(CG$1&amp;":"&amp;CG24,'Finish order'!$E:$K,2,FALSE()),"")</f>
        <v/>
      </c>
      <c r="CM24" s="30"/>
      <c r="CN24" s="22" t="n">
        <v>23</v>
      </c>
      <c r="CO24" s="22" t="str">
        <f aca="false">IFERROR(VLOOKUP(CN$1&amp;":"&amp;CN24,'Finish order'!$E:$K,4,FALSE()),"")</f>
        <v/>
      </c>
      <c r="CP24" s="22" t="str">
        <f aca="false">IFERROR(VLOOKUP(CN$1&amp;":"&amp;CN24,'Finish order'!$E:$K,5,FALSE()),"")</f>
        <v/>
      </c>
      <c r="CQ24" s="30" t="str">
        <f aca="false">IFERROR(VLOOKUP(CN$1&amp;":"&amp;CN24,'Finish order'!$E:$K,3,FALSE()),"")</f>
        <v/>
      </c>
      <c r="CR24" s="22" t="str">
        <f aca="false">IFERROR(VLOOKUP(CN$1&amp;":"&amp;CN24,'Finish order'!$E:$K,2,FALSE()),"")</f>
        <v/>
      </c>
      <c r="CS24" s="30"/>
    </row>
    <row r="25" customFormat="false" ht="15" hidden="false" customHeight="false" outlineLevel="0" collapsed="false">
      <c r="A25" s="22" t="n">
        <v>24</v>
      </c>
      <c r="B25" s="22" t="str">
        <f aca="false">IFERROR(VLOOKUP($A$1&amp;":"&amp;A25,'Finish order'!C:K,6,FALSE()),"")</f>
        <v>Stephen Hardy</v>
      </c>
      <c r="C25" s="22" t="str">
        <f aca="false">IFERROR(VLOOKUP(A$1&amp;":"&amp;A25,'Finish order'!$C:$K,9,FALSE()),"")</f>
        <v>M50</v>
      </c>
      <c r="D25" s="22" t="str">
        <f aca="false">IFERROR(VLOOKUP(A$1&amp;":"&amp;A25,'Finish order'!$C:$K,7,FALSE()),"")</f>
        <v>Loftus &amp; Whitby AC</v>
      </c>
      <c r="E25" s="30" t="n">
        <f aca="false">IFERROR(VLOOKUP($A$1&amp;":"&amp;A25,'Finish order'!C:K,5,FALSE()),"")</f>
        <v>0.0591319444444444</v>
      </c>
      <c r="F25" s="22" t="n">
        <f aca="false">IFERROR(VLOOKUP($A$1&amp;":"&amp;A25,'Finish order'!C:K,4,FALSE()),"")</f>
        <v>701</v>
      </c>
      <c r="H25" s="22" t="n">
        <v>24</v>
      </c>
      <c r="I25" s="22" t="str">
        <f aca="false">IFERROR(VLOOKUP(H$1&amp;":"&amp;H25,'Finish order'!$C:$K,6,FALSE()),"")</f>
        <v>Sarah Walch</v>
      </c>
      <c r="J25" s="22" t="str">
        <f aca="false">IFERROR(VLOOKUP(H$1&amp;":"&amp;H25,'Finish order'!$C:$K,9,FALSE()),"")</f>
        <v>W45</v>
      </c>
      <c r="K25" s="22" t="str">
        <f aca="false">IFERROR(VLOOKUP(H$1&amp;":"&amp;H25,'Finish order'!$C:$K,7,FALSE()),"")</f>
        <v>Denby Dale AC</v>
      </c>
      <c r="L25" s="30" t="n">
        <f aca="false">IFERROR(VLOOKUP(H$1&amp;":"&amp;H25,'Finish order'!$C:$K,5,FALSE()),"")</f>
        <v>0.0848032407407407</v>
      </c>
      <c r="M25" s="22" t="n">
        <f aca="false">IFERROR(VLOOKUP(H$1&amp;":"&amp;H25,'Finish order'!$C:$K,4,FALSE()),"")</f>
        <v>155</v>
      </c>
      <c r="O25" s="22" t="n">
        <v>24</v>
      </c>
      <c r="P25" s="22" t="str">
        <f aca="false">IFERROR(VLOOKUP(O$1&amp;":"&amp;O25,'Finish order'!$E:$K,4,FALSE()),"")</f>
        <v/>
      </c>
      <c r="Q25" s="22" t="str">
        <f aca="false">IFERROR(VLOOKUP(O$1&amp;":"&amp;O25,'Finish order'!$E:$K,5,FALSE()),"")</f>
        <v/>
      </c>
      <c r="R25" s="30" t="str">
        <f aca="false">IFERROR(VLOOKUP(O$1&amp;":"&amp;O25,'Finish order'!$E:$K,3,FALSE()),"")</f>
        <v/>
      </c>
      <c r="S25" s="22" t="str">
        <f aca="false">IFERROR(VLOOKUP(O$1&amp;":"&amp;O25,'Finish order'!$E:$K,2,FALSE()),"")</f>
        <v/>
      </c>
      <c r="V25" s="22" t="n">
        <v>24</v>
      </c>
      <c r="W25" s="22" t="str">
        <f aca="false">IFERROR(VLOOKUP(V$1&amp;":"&amp;V25,'Finish order'!$E:$K,4,FALSE()),"")</f>
        <v/>
      </c>
      <c r="X25" s="22" t="str">
        <f aca="false">IFERROR(VLOOKUP(V$1&amp;":"&amp;V25,'Finish order'!$E:$K,5,FALSE()),"")</f>
        <v/>
      </c>
      <c r="Y25" s="30" t="str">
        <f aca="false">IFERROR(VLOOKUP(V$1&amp;":"&amp;V25,'Finish order'!$E:$K,3,FALSE()),"")</f>
        <v/>
      </c>
      <c r="Z25" s="22" t="str">
        <f aca="false">IFERROR(VLOOKUP(V$1&amp;":"&amp;V25,'Finish order'!$E:$K,2,FALSE()),"")</f>
        <v/>
      </c>
      <c r="AA25" s="22" t="str">
        <f aca="false">IF(Table827[[#This Row],[Name]]="","",IF((COUNTIF($I$2:$I$4,W25)&gt;0),"Top3",""))</f>
        <v/>
      </c>
      <c r="AC25" s="22" t="n">
        <v>24</v>
      </c>
      <c r="AD25" s="22" t="str">
        <f aca="false">IFERROR(VLOOKUP(AC$1&amp;":"&amp;AC25,'Finish order'!$E:$K,4,FALSE()),"")</f>
        <v/>
      </c>
      <c r="AE25" s="22" t="str">
        <f aca="false">IFERROR(VLOOKUP(AC$1&amp;":"&amp;AC25,'Finish order'!$E:$K,5,FALSE()),"")</f>
        <v/>
      </c>
      <c r="AF25" s="30" t="str">
        <f aca="false">IFERROR(VLOOKUP(AC$1&amp;":"&amp;AC25,'Finish order'!$E:$K,3,FALSE()),"")</f>
        <v/>
      </c>
      <c r="AG25" s="22" t="str">
        <f aca="false">IFERROR(VLOOKUP(AC$1&amp;":"&amp;AC25,'Finish order'!$E:$K,2,FALSE()),"")</f>
        <v/>
      </c>
      <c r="AJ25" s="22" t="n">
        <v>24</v>
      </c>
      <c r="AK25" s="22" t="str">
        <f aca="false">IFERROR(VLOOKUP(AJ$1&amp;":"&amp;AJ25,'Finish order'!$E:$K,4,FALSE()),"")</f>
        <v/>
      </c>
      <c r="AL25" s="22" t="str">
        <f aca="false">IFERROR(VLOOKUP(AJ$1&amp;":"&amp;AJ25,'Finish order'!$E:$K,5,FALSE()),"")</f>
        <v/>
      </c>
      <c r="AM25" s="30" t="str">
        <f aca="false">IFERROR(VLOOKUP(AJ$1&amp;":"&amp;AJ25,'Finish order'!$E:$K,3,FALSE()),"")</f>
        <v/>
      </c>
      <c r="AN25" s="22" t="str">
        <f aca="false">IFERROR(VLOOKUP(AJ$1&amp;":"&amp;AJ25,'Finish order'!$E:$K,2,FALSE()),"")</f>
        <v/>
      </c>
      <c r="AQ25" s="22" t="n">
        <v>24</v>
      </c>
      <c r="AR25" s="22" t="str">
        <f aca="false">IFERROR(VLOOKUP(AQ$1&amp;":"&amp;AQ25,'Finish order'!$E:$K,4,FALSE()),"")</f>
        <v/>
      </c>
      <c r="AS25" s="22" t="str">
        <f aca="false">IFERROR(VLOOKUP(AQ$1&amp;":"&amp;AQ25,'Finish order'!$E:$K,5,FALSE()),"")</f>
        <v/>
      </c>
      <c r="AT25" s="30" t="str">
        <f aca="false">IFERROR(VLOOKUP(AQ$1&amp;":"&amp;AQ25,'Finish order'!$E:$K,3,FALSE()),"")</f>
        <v/>
      </c>
      <c r="AU25" s="22" t="str">
        <f aca="false">IFERROR(VLOOKUP(AQ$1&amp;":"&amp;AQ25,'Finish order'!$E:$K,2,FALSE()),"")</f>
        <v/>
      </c>
      <c r="AX25" s="22" t="n">
        <v>24</v>
      </c>
      <c r="AY25" s="22" t="str">
        <f aca="false">IFERROR(VLOOKUP(AX$1&amp;":"&amp;AX25,'Finish order'!$E:$K,4,FALSE()),"")</f>
        <v/>
      </c>
      <c r="AZ25" s="22" t="str">
        <f aca="false">IFERROR(VLOOKUP(AX$1&amp;":"&amp;AX25,'Finish order'!$E:$K,5,FALSE()),"")</f>
        <v/>
      </c>
      <c r="BA25" s="30" t="str">
        <f aca="false">IFERROR(VLOOKUP(AX$1&amp;":"&amp;AX25,'Finish order'!$E:$K,3,FALSE()),"")</f>
        <v/>
      </c>
      <c r="BB25" s="22" t="str">
        <f aca="false">IFERROR(VLOOKUP(AX$1&amp;":"&amp;AX25,'Finish order'!$E:$K,2,FALSE()),"")</f>
        <v/>
      </c>
      <c r="BE25" s="22" t="n">
        <v>24</v>
      </c>
      <c r="BF25" s="30" t="str">
        <f aca="false">IFERROR(VLOOKUP(BE$1&amp;":"&amp;BE25,'Finish order'!$E:$K,4,FALSE()),"")</f>
        <v/>
      </c>
      <c r="BG25" s="22" t="str">
        <f aca="false">IFERROR(VLOOKUP(BE$1&amp;":"&amp;BE25,'Finish order'!$E:$K,5,FALSE()),"")</f>
        <v/>
      </c>
      <c r="BH25" s="30" t="str">
        <f aca="false">IFERROR(VLOOKUP(BE$1&amp;":"&amp;BE25,'Finish order'!$E:$K,3,FALSE()),"")</f>
        <v/>
      </c>
      <c r="BI25" s="22" t="str">
        <f aca="false">IFERROR(VLOOKUP(BE$1&amp;":"&amp;BE25,'Finish order'!$E:$K,2,FALSE()),"")</f>
        <v/>
      </c>
      <c r="BL25" s="22" t="n">
        <v>24</v>
      </c>
      <c r="BM25" s="30" t="str">
        <f aca="false">IFERROR(VLOOKUP(BL$1&amp;":"&amp;BL25,'Finish order'!$E:$K,4,FALSE()),"")</f>
        <v/>
      </c>
      <c r="BN25" s="22" t="str">
        <f aca="false">IFERROR(VLOOKUP(BL$1&amp;":"&amp;BL25,'Finish order'!$E:$K,5,FALSE()),"")</f>
        <v/>
      </c>
      <c r="BO25" s="30" t="str">
        <f aca="false">IFERROR(VLOOKUP(BL$1&amp;":"&amp;BL25,'Finish order'!$E:$K,3,FALSE()),"")</f>
        <v/>
      </c>
      <c r="BP25" s="22" t="str">
        <f aca="false">IFERROR(VLOOKUP(BL$1&amp;":"&amp;BL25,'Finish order'!$E:$K,2,FALSE()),"")</f>
        <v/>
      </c>
      <c r="BS25" s="31" t="n">
        <v>24</v>
      </c>
      <c r="BT25" s="22" t="str">
        <f aca="false">IFERROR(VLOOKUP(BS$1&amp;":"&amp;BS25,'Finish order'!$E:$K,4,FALSE()),"")</f>
        <v/>
      </c>
      <c r="BU25" s="22" t="str">
        <f aca="false">IFERROR(VLOOKUP(BS$1&amp;":"&amp;BS25,'Finish order'!$E:$K,5,FALSE()),"")</f>
        <v/>
      </c>
      <c r="BV25" s="30" t="str">
        <f aca="false">IFERROR(VLOOKUP(BS$1&amp;":"&amp;BS25,'Finish order'!$E:$K,3,FALSE()),"")</f>
        <v/>
      </c>
      <c r="BW25" s="22" t="str">
        <f aca="false">IFERROR(VLOOKUP(BS$1&amp;":"&amp;BS25,'Finish order'!$E:$K,2,FALSE()),"")</f>
        <v/>
      </c>
      <c r="BZ25" s="31" t="n">
        <v>24</v>
      </c>
      <c r="CA25" s="22" t="str">
        <f aca="false">IFERROR(VLOOKUP(BZ$1&amp;":"&amp;BZ25,'Finish order'!$E:$K,4,FALSE()),"")</f>
        <v/>
      </c>
      <c r="CB25" s="22" t="str">
        <f aca="false">IFERROR(VLOOKUP(BZ$1&amp;":"&amp;BZ25,'Finish order'!$E:$K,5,FALSE()),"")</f>
        <v/>
      </c>
      <c r="CC25" s="30" t="str">
        <f aca="false">IFERROR(VLOOKUP(BZ$1&amp;":"&amp;BZ25,'Finish order'!$E:$K,3,FALSE()),"")</f>
        <v/>
      </c>
      <c r="CD25" s="22" t="str">
        <f aca="false">IFERROR(VLOOKUP(BZ$1&amp;":"&amp;BZ25,'Finish order'!$E:$K,2,FALSE()),"")</f>
        <v/>
      </c>
      <c r="CF25" s="30"/>
      <c r="CG25" s="22" t="n">
        <v>24</v>
      </c>
      <c r="CH25" s="22" t="str">
        <f aca="false">IFERROR(VLOOKUP(CG$1&amp;":"&amp;CG25,'Finish order'!$E:$K,4,FALSE()),"")</f>
        <v/>
      </c>
      <c r="CI25" s="22" t="str">
        <f aca="false">IFERROR(VLOOKUP(CG$1&amp;":"&amp;CG25,'Finish order'!$E:$K,5,FALSE()),"")</f>
        <v/>
      </c>
      <c r="CJ25" s="30" t="str">
        <f aca="false">IFERROR(VLOOKUP(CG$1&amp;":"&amp;CG25,'Finish order'!$E:$K,3,FALSE()),"")</f>
        <v/>
      </c>
      <c r="CK25" s="22" t="str">
        <f aca="false">IFERROR(VLOOKUP(CG$1&amp;":"&amp;CG25,'Finish order'!$E:$K,2,FALSE()),"")</f>
        <v/>
      </c>
      <c r="CM25" s="30"/>
      <c r="CN25" s="22" t="n">
        <v>24</v>
      </c>
      <c r="CO25" s="22" t="str">
        <f aca="false">IFERROR(VLOOKUP(CN$1&amp;":"&amp;CN25,'Finish order'!$E:$K,4,FALSE()),"")</f>
        <v/>
      </c>
      <c r="CP25" s="22" t="str">
        <f aca="false">IFERROR(VLOOKUP(CN$1&amp;":"&amp;CN25,'Finish order'!$E:$K,5,FALSE()),"")</f>
        <v/>
      </c>
      <c r="CQ25" s="30" t="str">
        <f aca="false">IFERROR(VLOOKUP(CN$1&amp;":"&amp;CN25,'Finish order'!$E:$K,3,FALSE()),"")</f>
        <v/>
      </c>
      <c r="CR25" s="22" t="str">
        <f aca="false">IFERROR(VLOOKUP(CN$1&amp;":"&amp;CN25,'Finish order'!$E:$K,2,FALSE()),"")</f>
        <v/>
      </c>
      <c r="CS25" s="30"/>
    </row>
    <row r="26" customFormat="false" ht="15" hidden="false" customHeight="false" outlineLevel="0" collapsed="false">
      <c r="A26" s="22" t="n">
        <v>25</v>
      </c>
      <c r="B26" s="22" t="str">
        <f aca="false">IFERROR(VLOOKUP($A$1&amp;":"&amp;A26,'Finish order'!C:K,6,FALSE()),"")</f>
        <v>Neil Rip Ridsdale</v>
      </c>
      <c r="C26" s="22" t="str">
        <f aca="false">IFERROR(VLOOKUP(A$1&amp;":"&amp;A26,'Finish order'!$C:$K,9,FALSE()),"")</f>
        <v>M65</v>
      </c>
      <c r="D26" s="22" t="str">
        <f aca="false">IFERROR(VLOOKUP(A$1&amp;":"&amp;A26,'Finish order'!$C:$K,7,FALSE()),"")</f>
        <v>Esk Valley Fell Club</v>
      </c>
      <c r="E26" s="30" t="n">
        <f aca="false">IFERROR(VLOOKUP($A$1&amp;":"&amp;A26,'Finish order'!C:K,5,FALSE()),"")</f>
        <v>0.0592824074074074</v>
      </c>
      <c r="F26" s="22" t="n">
        <f aca="false">IFERROR(VLOOKUP($A$1&amp;":"&amp;A26,'Finish order'!C:K,4,FALSE()),"")</f>
        <v>950</v>
      </c>
      <c r="H26" s="22" t="n">
        <v>25</v>
      </c>
      <c r="I26" s="22" t="str">
        <f aca="false">IFERROR(VLOOKUP(H$1&amp;":"&amp;H26,'Finish order'!$C:$K,6,FALSE()),"")</f>
        <v>Penny Holland</v>
      </c>
      <c r="J26" s="22" t="str">
        <f aca="false">IFERROR(VLOOKUP(H$1&amp;":"&amp;H26,'Finish order'!$C:$K,9,FALSE()),"")</f>
        <v>W50</v>
      </c>
      <c r="K26" s="22" t="str">
        <f aca="false">IFERROR(VLOOKUP(H$1&amp;":"&amp;H26,'Finish order'!$C:$K,7,FALSE()),"")</f>
        <v>Lets Run</v>
      </c>
      <c r="L26" s="30" t="n">
        <f aca="false">IFERROR(VLOOKUP(H$1&amp;":"&amp;H26,'Finish order'!$C:$K,5,FALSE()),"")</f>
        <v>0.0851273148148148</v>
      </c>
      <c r="M26" s="22" t="n">
        <f aca="false">IFERROR(VLOOKUP(H$1&amp;":"&amp;H26,'Finish order'!$C:$K,4,FALSE()),"")</f>
        <v>216</v>
      </c>
      <c r="O26" s="22" t="n">
        <v>25</v>
      </c>
      <c r="P26" s="22" t="str">
        <f aca="false">IFERROR(VLOOKUP(O$1&amp;":"&amp;O26,'Finish order'!$E:$K,4,FALSE()),"")</f>
        <v/>
      </c>
      <c r="Q26" s="22" t="str">
        <f aca="false">IFERROR(VLOOKUP(O$1&amp;":"&amp;O26,'Finish order'!$E:$K,5,FALSE()),"")</f>
        <v/>
      </c>
      <c r="R26" s="30" t="str">
        <f aca="false">IFERROR(VLOOKUP(O$1&amp;":"&amp;O26,'Finish order'!$E:$K,3,FALSE()),"")</f>
        <v/>
      </c>
      <c r="S26" s="22" t="str">
        <f aca="false">IFERROR(VLOOKUP(O$1&amp;":"&amp;O26,'Finish order'!$E:$K,2,FALSE()),"")</f>
        <v/>
      </c>
      <c r="V26" s="22" t="n">
        <v>25</v>
      </c>
      <c r="W26" s="22" t="str">
        <f aca="false">IFERROR(VLOOKUP(V$1&amp;":"&amp;V26,'Finish order'!$E:$K,4,FALSE()),"")</f>
        <v/>
      </c>
      <c r="X26" s="22" t="str">
        <f aca="false">IFERROR(VLOOKUP(V$1&amp;":"&amp;V26,'Finish order'!$E:$K,5,FALSE()),"")</f>
        <v/>
      </c>
      <c r="Y26" s="30" t="str">
        <f aca="false">IFERROR(VLOOKUP(V$1&amp;":"&amp;V26,'Finish order'!$E:$K,3,FALSE()),"")</f>
        <v/>
      </c>
      <c r="Z26" s="22" t="str">
        <f aca="false">IFERROR(VLOOKUP(V$1&amp;":"&amp;V26,'Finish order'!$E:$K,2,FALSE()),"")</f>
        <v/>
      </c>
      <c r="AA26" s="22" t="str">
        <f aca="false">IF(Table827[[#This Row],[Name]]="","",IF((COUNTIF($I$2:$I$4,W26)&gt;0),"Top3",""))</f>
        <v/>
      </c>
      <c r="AC26" s="22" t="n">
        <v>25</v>
      </c>
      <c r="AD26" s="22" t="str">
        <f aca="false">IFERROR(VLOOKUP(AC$1&amp;":"&amp;AC26,'Finish order'!$E:$K,4,FALSE()),"")</f>
        <v/>
      </c>
      <c r="AE26" s="22" t="str">
        <f aca="false">IFERROR(VLOOKUP(AC$1&amp;":"&amp;AC26,'Finish order'!$E:$K,5,FALSE()),"")</f>
        <v/>
      </c>
      <c r="AF26" s="30" t="str">
        <f aca="false">IFERROR(VLOOKUP(AC$1&amp;":"&amp;AC26,'Finish order'!$E:$K,3,FALSE()),"")</f>
        <v/>
      </c>
      <c r="AG26" s="22" t="str">
        <f aca="false">IFERROR(VLOOKUP(AC$1&amp;":"&amp;AC26,'Finish order'!$E:$K,2,FALSE()),"")</f>
        <v/>
      </c>
      <c r="AJ26" s="22" t="n">
        <v>25</v>
      </c>
      <c r="AK26" s="22" t="str">
        <f aca="false">IFERROR(VLOOKUP(AJ$1&amp;":"&amp;AJ26,'Finish order'!$E:$K,4,FALSE()),"")</f>
        <v/>
      </c>
      <c r="AL26" s="22" t="str">
        <f aca="false">IFERROR(VLOOKUP(AJ$1&amp;":"&amp;AJ26,'Finish order'!$E:$K,5,FALSE()),"")</f>
        <v/>
      </c>
      <c r="AM26" s="30" t="str">
        <f aca="false">IFERROR(VLOOKUP(AJ$1&amp;":"&amp;AJ26,'Finish order'!$E:$K,3,FALSE()),"")</f>
        <v/>
      </c>
      <c r="AN26" s="22" t="str">
        <f aca="false">IFERROR(VLOOKUP(AJ$1&amp;":"&amp;AJ26,'Finish order'!$E:$K,2,FALSE()),"")</f>
        <v/>
      </c>
      <c r="AQ26" s="22" t="n">
        <v>25</v>
      </c>
      <c r="AR26" s="22" t="str">
        <f aca="false">IFERROR(VLOOKUP(AQ$1&amp;":"&amp;AQ26,'Finish order'!$E:$K,4,FALSE()),"")</f>
        <v/>
      </c>
      <c r="AS26" s="22" t="str">
        <f aca="false">IFERROR(VLOOKUP(AQ$1&amp;":"&amp;AQ26,'Finish order'!$E:$K,5,FALSE()),"")</f>
        <v/>
      </c>
      <c r="AT26" s="30" t="str">
        <f aca="false">IFERROR(VLOOKUP(AQ$1&amp;":"&amp;AQ26,'Finish order'!$E:$K,3,FALSE()),"")</f>
        <v/>
      </c>
      <c r="AU26" s="22" t="str">
        <f aca="false">IFERROR(VLOOKUP(AQ$1&amp;":"&amp;AQ26,'Finish order'!$E:$K,2,FALSE()),"")</f>
        <v/>
      </c>
      <c r="AX26" s="22" t="n">
        <v>25</v>
      </c>
      <c r="AY26" s="22" t="str">
        <f aca="false">IFERROR(VLOOKUP(AX$1&amp;":"&amp;AX26,'Finish order'!$E:$K,4,FALSE()),"")</f>
        <v/>
      </c>
      <c r="AZ26" s="22" t="str">
        <f aca="false">IFERROR(VLOOKUP(AX$1&amp;":"&amp;AX26,'Finish order'!$E:$K,5,FALSE()),"")</f>
        <v/>
      </c>
      <c r="BA26" s="30" t="str">
        <f aca="false">IFERROR(VLOOKUP(AX$1&amp;":"&amp;AX26,'Finish order'!$E:$K,3,FALSE()),"")</f>
        <v/>
      </c>
      <c r="BB26" s="22" t="str">
        <f aca="false">IFERROR(VLOOKUP(AX$1&amp;":"&amp;AX26,'Finish order'!$E:$K,2,FALSE()),"")</f>
        <v/>
      </c>
      <c r="BE26" s="22" t="n">
        <v>25</v>
      </c>
      <c r="BF26" s="30" t="str">
        <f aca="false">IFERROR(VLOOKUP(BE$1&amp;":"&amp;BE26,'Finish order'!$E:$K,4,FALSE()),"")</f>
        <v/>
      </c>
      <c r="BG26" s="22" t="str">
        <f aca="false">IFERROR(VLOOKUP(BE$1&amp;":"&amp;BE26,'Finish order'!$E:$K,5,FALSE()),"")</f>
        <v/>
      </c>
      <c r="BH26" s="30" t="str">
        <f aca="false">IFERROR(VLOOKUP(BE$1&amp;":"&amp;BE26,'Finish order'!$E:$K,3,FALSE()),"")</f>
        <v/>
      </c>
      <c r="BI26" s="22" t="str">
        <f aca="false">IFERROR(VLOOKUP(BE$1&amp;":"&amp;BE26,'Finish order'!$E:$K,2,FALSE()),"")</f>
        <v/>
      </c>
      <c r="BL26" s="22" t="n">
        <v>25</v>
      </c>
      <c r="BM26" s="30" t="str">
        <f aca="false">IFERROR(VLOOKUP(BL$1&amp;":"&amp;BL26,'Finish order'!$E:$K,4,FALSE()),"")</f>
        <v/>
      </c>
      <c r="BN26" s="22" t="str">
        <f aca="false">IFERROR(VLOOKUP(BL$1&amp;":"&amp;BL26,'Finish order'!$E:$K,5,FALSE()),"")</f>
        <v/>
      </c>
      <c r="BO26" s="30" t="str">
        <f aca="false">IFERROR(VLOOKUP(BL$1&amp;":"&amp;BL26,'Finish order'!$E:$K,3,FALSE()),"")</f>
        <v/>
      </c>
      <c r="BP26" s="22" t="str">
        <f aca="false">IFERROR(VLOOKUP(BL$1&amp;":"&amp;BL26,'Finish order'!$E:$K,2,FALSE()),"")</f>
        <v/>
      </c>
      <c r="BS26" s="31" t="n">
        <v>25</v>
      </c>
      <c r="BT26" s="22" t="str">
        <f aca="false">IFERROR(VLOOKUP(BS$1&amp;":"&amp;BS26,'Finish order'!$E:$K,4,FALSE()),"")</f>
        <v/>
      </c>
      <c r="BU26" s="22" t="str">
        <f aca="false">IFERROR(VLOOKUP(BS$1&amp;":"&amp;BS26,'Finish order'!$E:$K,5,FALSE()),"")</f>
        <v/>
      </c>
      <c r="BV26" s="30" t="str">
        <f aca="false">IFERROR(VLOOKUP(BS$1&amp;":"&amp;BS26,'Finish order'!$E:$K,3,FALSE()),"")</f>
        <v/>
      </c>
      <c r="BW26" s="22" t="str">
        <f aca="false">IFERROR(VLOOKUP(BS$1&amp;":"&amp;BS26,'Finish order'!$E:$K,2,FALSE()),"")</f>
        <v/>
      </c>
      <c r="BZ26" s="31" t="n">
        <v>25</v>
      </c>
      <c r="CA26" s="22" t="str">
        <f aca="false">IFERROR(VLOOKUP(BZ$1&amp;":"&amp;BZ26,'Finish order'!$E:$K,4,FALSE()),"")</f>
        <v/>
      </c>
      <c r="CB26" s="22" t="str">
        <f aca="false">IFERROR(VLOOKUP(BZ$1&amp;":"&amp;BZ26,'Finish order'!$E:$K,5,FALSE()),"")</f>
        <v/>
      </c>
      <c r="CC26" s="30" t="str">
        <f aca="false">IFERROR(VLOOKUP(BZ$1&amp;":"&amp;BZ26,'Finish order'!$E:$K,3,FALSE()),"")</f>
        <v/>
      </c>
      <c r="CD26" s="22" t="str">
        <f aca="false">IFERROR(VLOOKUP(BZ$1&amp;":"&amp;BZ26,'Finish order'!$E:$K,2,FALSE()),"")</f>
        <v/>
      </c>
      <c r="CF26" s="30"/>
      <c r="CG26" s="22" t="n">
        <v>25</v>
      </c>
      <c r="CH26" s="22" t="str">
        <f aca="false">IFERROR(VLOOKUP(CG$1&amp;":"&amp;CG26,'Finish order'!$E:$K,4,FALSE()),"")</f>
        <v/>
      </c>
      <c r="CI26" s="22" t="str">
        <f aca="false">IFERROR(VLOOKUP(CG$1&amp;":"&amp;CG26,'Finish order'!$E:$K,5,FALSE()),"")</f>
        <v/>
      </c>
      <c r="CJ26" s="30" t="str">
        <f aca="false">IFERROR(VLOOKUP(CG$1&amp;":"&amp;CG26,'Finish order'!$E:$K,3,FALSE()),"")</f>
        <v/>
      </c>
      <c r="CK26" s="22" t="str">
        <f aca="false">IFERROR(VLOOKUP(CG$1&amp;":"&amp;CG26,'Finish order'!$E:$K,2,FALSE()),"")</f>
        <v/>
      </c>
      <c r="CM26" s="30"/>
      <c r="CN26" s="22" t="n">
        <v>25</v>
      </c>
      <c r="CO26" s="22" t="str">
        <f aca="false">IFERROR(VLOOKUP(CN$1&amp;":"&amp;CN26,'Finish order'!$E:$K,4,FALSE()),"")</f>
        <v/>
      </c>
      <c r="CP26" s="22" t="str">
        <f aca="false">IFERROR(VLOOKUP(CN$1&amp;":"&amp;CN26,'Finish order'!$E:$K,5,FALSE()),"")</f>
        <v/>
      </c>
      <c r="CQ26" s="30" t="str">
        <f aca="false">IFERROR(VLOOKUP(CN$1&amp;":"&amp;CN26,'Finish order'!$E:$K,3,FALSE()),"")</f>
        <v/>
      </c>
      <c r="CR26" s="22" t="str">
        <f aca="false">IFERROR(VLOOKUP(CN$1&amp;":"&amp;CN26,'Finish order'!$E:$K,2,FALSE()),"")</f>
        <v/>
      </c>
      <c r="CS26" s="30"/>
    </row>
    <row r="27" customFormat="false" ht="15" hidden="false" customHeight="false" outlineLevel="0" collapsed="false">
      <c r="A27" s="22" t="n">
        <v>26</v>
      </c>
      <c r="B27" s="22" t="str">
        <f aca="false">IFERROR(VLOOKUP($A$1&amp;":"&amp;A27,'Finish order'!C:K,6,FALSE()),"")</f>
        <v>Adam Nodwell</v>
      </c>
      <c r="C27" s="22" t="str">
        <f aca="false">IFERROR(VLOOKUP(A$1&amp;":"&amp;A27,'Finish order'!$C:$K,9,FALSE()),"")</f>
        <v>M40</v>
      </c>
      <c r="D27" s="22" t="str">
        <f aca="false">IFERROR(VLOOKUP(A$1&amp;":"&amp;A27,'Finish order'!$C:$K,7,FALSE()),"")</f>
        <v>North Leeds Fell Runners</v>
      </c>
      <c r="E27" s="30" t="n">
        <f aca="false">IFERROR(VLOOKUP($A$1&amp;":"&amp;A27,'Finish order'!C:K,5,FALSE()),"")</f>
        <v>0.0594097222222222</v>
      </c>
      <c r="F27" s="22" t="n">
        <f aca="false">IFERROR(VLOOKUP($A$1&amp;":"&amp;A27,'Finish order'!C:K,4,FALSE()),"")</f>
        <v>549</v>
      </c>
      <c r="H27" s="22" t="n">
        <v>26</v>
      </c>
      <c r="I27" s="22" t="str">
        <f aca="false">IFERROR(VLOOKUP(H$1&amp;":"&amp;H27,'Finish order'!$C:$K,6,FALSE()),"")</f>
        <v>Kelly Grieve</v>
      </c>
      <c r="J27" s="22" t="str">
        <f aca="false">IFERROR(VLOOKUP(H$1&amp;":"&amp;H27,'Finish order'!$C:$K,9,FALSE()),"")</f>
        <v>WSEN</v>
      </c>
      <c r="K27" s="22" t="str">
        <f aca="false">IFERROR(VLOOKUP(H$1&amp;":"&amp;H27,'Finish order'!$C:$K,7,FALSE()),"")</f>
        <v>Thirsk &amp; Sowerby Harriers</v>
      </c>
      <c r="L27" s="30" t="n">
        <f aca="false">IFERROR(VLOOKUP(H$1&amp;":"&amp;H27,'Finish order'!$C:$K,5,FALSE()),"")</f>
        <v>0.0860532407407407</v>
      </c>
      <c r="M27" s="22" t="n">
        <f aca="false">IFERROR(VLOOKUP(H$1&amp;":"&amp;H27,'Finish order'!$C:$K,4,FALSE()),"")</f>
        <v>40</v>
      </c>
      <c r="O27" s="22" t="n">
        <v>26</v>
      </c>
      <c r="P27" s="22" t="str">
        <f aca="false">IFERROR(VLOOKUP(O$1&amp;":"&amp;O27,'Finish order'!$E:$K,4,FALSE()),"")</f>
        <v/>
      </c>
      <c r="Q27" s="22" t="str">
        <f aca="false">IFERROR(VLOOKUP(O$1&amp;":"&amp;O27,'Finish order'!$E:$K,5,FALSE()),"")</f>
        <v/>
      </c>
      <c r="R27" s="30" t="str">
        <f aca="false">IFERROR(VLOOKUP(O$1&amp;":"&amp;O27,'Finish order'!$E:$K,3,FALSE()),"")</f>
        <v/>
      </c>
      <c r="S27" s="22" t="str">
        <f aca="false">IFERROR(VLOOKUP(O$1&amp;":"&amp;O27,'Finish order'!$E:$K,2,FALSE()),"")</f>
        <v/>
      </c>
      <c r="V27" s="22" t="n">
        <v>26</v>
      </c>
      <c r="W27" s="22" t="str">
        <f aca="false">IFERROR(VLOOKUP(V$1&amp;":"&amp;V27,'Finish order'!$E:$K,4,FALSE()),"")</f>
        <v/>
      </c>
      <c r="X27" s="22" t="str">
        <f aca="false">IFERROR(VLOOKUP(V$1&amp;":"&amp;V27,'Finish order'!$E:$K,5,FALSE()),"")</f>
        <v/>
      </c>
      <c r="Y27" s="30" t="str">
        <f aca="false">IFERROR(VLOOKUP(V$1&amp;":"&amp;V27,'Finish order'!$E:$K,3,FALSE()),"")</f>
        <v/>
      </c>
      <c r="Z27" s="22" t="str">
        <f aca="false">IFERROR(VLOOKUP(V$1&amp;":"&amp;V27,'Finish order'!$E:$K,2,FALSE()),"")</f>
        <v/>
      </c>
      <c r="AA27" s="22" t="str">
        <f aca="false">IF(Table827[[#This Row],[Name]]="","",IF((COUNTIF($I$2:$I$4,W27)&gt;0),"Top3",""))</f>
        <v/>
      </c>
      <c r="AC27" s="22" t="n">
        <v>26</v>
      </c>
      <c r="AD27" s="22" t="str">
        <f aca="false">IFERROR(VLOOKUP(AC$1&amp;":"&amp;AC27,'Finish order'!$E:$K,4,FALSE()),"")</f>
        <v/>
      </c>
      <c r="AE27" s="22" t="str">
        <f aca="false">IFERROR(VLOOKUP(AC$1&amp;":"&amp;AC27,'Finish order'!$E:$K,5,FALSE()),"")</f>
        <v/>
      </c>
      <c r="AF27" s="30" t="str">
        <f aca="false">IFERROR(VLOOKUP(AC$1&amp;":"&amp;AC27,'Finish order'!$E:$K,3,FALSE()),"")</f>
        <v/>
      </c>
      <c r="AG27" s="22" t="str">
        <f aca="false">IFERROR(VLOOKUP(AC$1&amp;":"&amp;AC27,'Finish order'!$E:$K,2,FALSE()),"")</f>
        <v/>
      </c>
      <c r="AJ27" s="22" t="n">
        <v>26</v>
      </c>
      <c r="AK27" s="22" t="str">
        <f aca="false">IFERROR(VLOOKUP(AJ$1&amp;":"&amp;AJ27,'Finish order'!$E:$K,4,FALSE()),"")</f>
        <v/>
      </c>
      <c r="AL27" s="22" t="str">
        <f aca="false">IFERROR(VLOOKUP(AJ$1&amp;":"&amp;AJ27,'Finish order'!$E:$K,5,FALSE()),"")</f>
        <v/>
      </c>
      <c r="AM27" s="30" t="str">
        <f aca="false">IFERROR(VLOOKUP(AJ$1&amp;":"&amp;AJ27,'Finish order'!$E:$K,3,FALSE()),"")</f>
        <v/>
      </c>
      <c r="AN27" s="22" t="str">
        <f aca="false">IFERROR(VLOOKUP(AJ$1&amp;":"&amp;AJ27,'Finish order'!$E:$K,2,FALSE()),"")</f>
        <v/>
      </c>
      <c r="AQ27" s="22" t="n">
        <v>26</v>
      </c>
      <c r="AR27" s="22" t="str">
        <f aca="false">IFERROR(VLOOKUP(AQ$1&amp;":"&amp;AQ27,'Finish order'!$E:$K,4,FALSE()),"")</f>
        <v/>
      </c>
      <c r="AS27" s="22" t="str">
        <f aca="false">IFERROR(VLOOKUP(AQ$1&amp;":"&amp;AQ27,'Finish order'!$E:$K,5,FALSE()),"")</f>
        <v/>
      </c>
      <c r="AT27" s="30" t="str">
        <f aca="false">IFERROR(VLOOKUP(AQ$1&amp;":"&amp;AQ27,'Finish order'!$E:$K,3,FALSE()),"")</f>
        <v/>
      </c>
      <c r="AU27" s="22" t="str">
        <f aca="false">IFERROR(VLOOKUP(AQ$1&amp;":"&amp;AQ27,'Finish order'!$E:$K,2,FALSE()),"")</f>
        <v/>
      </c>
      <c r="AX27" s="22" t="n">
        <v>26</v>
      </c>
      <c r="AY27" s="22" t="str">
        <f aca="false">IFERROR(VLOOKUP(AX$1&amp;":"&amp;AX27,'Finish order'!$E:$K,4,FALSE()),"")</f>
        <v/>
      </c>
      <c r="AZ27" s="22" t="str">
        <f aca="false">IFERROR(VLOOKUP(AX$1&amp;":"&amp;AX27,'Finish order'!$E:$K,5,FALSE()),"")</f>
        <v/>
      </c>
      <c r="BA27" s="30" t="str">
        <f aca="false">IFERROR(VLOOKUP(AX$1&amp;":"&amp;AX27,'Finish order'!$E:$K,3,FALSE()),"")</f>
        <v/>
      </c>
      <c r="BB27" s="22" t="str">
        <f aca="false">IFERROR(VLOOKUP(AX$1&amp;":"&amp;AX27,'Finish order'!$E:$K,2,FALSE()),"")</f>
        <v/>
      </c>
      <c r="BE27" s="22" t="n">
        <v>26</v>
      </c>
      <c r="BF27" s="30" t="str">
        <f aca="false">IFERROR(VLOOKUP(BE$1&amp;":"&amp;BE27,'Finish order'!$E:$K,4,FALSE()),"")</f>
        <v/>
      </c>
      <c r="BG27" s="22" t="str">
        <f aca="false">IFERROR(VLOOKUP(BE$1&amp;":"&amp;BE27,'Finish order'!$E:$K,5,FALSE()),"")</f>
        <v/>
      </c>
      <c r="BH27" s="30" t="str">
        <f aca="false">IFERROR(VLOOKUP(BE$1&amp;":"&amp;BE27,'Finish order'!$E:$K,3,FALSE()),"")</f>
        <v/>
      </c>
      <c r="BI27" s="22" t="str">
        <f aca="false">IFERROR(VLOOKUP(BE$1&amp;":"&amp;BE27,'Finish order'!$E:$K,2,FALSE()),"")</f>
        <v/>
      </c>
      <c r="BL27" s="22" t="n">
        <v>26</v>
      </c>
      <c r="BM27" s="30" t="str">
        <f aca="false">IFERROR(VLOOKUP(BL$1&amp;":"&amp;BL27,'Finish order'!$E:$K,4,FALSE()),"")</f>
        <v/>
      </c>
      <c r="BN27" s="22" t="str">
        <f aca="false">IFERROR(VLOOKUP(BL$1&amp;":"&amp;BL27,'Finish order'!$E:$K,5,FALSE()),"")</f>
        <v/>
      </c>
      <c r="BO27" s="30" t="str">
        <f aca="false">IFERROR(VLOOKUP(BL$1&amp;":"&amp;BL27,'Finish order'!$E:$K,3,FALSE()),"")</f>
        <v/>
      </c>
      <c r="BP27" s="22" t="str">
        <f aca="false">IFERROR(VLOOKUP(BL$1&amp;":"&amp;BL27,'Finish order'!$E:$K,2,FALSE()),"")</f>
        <v/>
      </c>
      <c r="BS27" s="31" t="n">
        <v>26</v>
      </c>
      <c r="BT27" s="22" t="str">
        <f aca="false">IFERROR(VLOOKUP(BS$1&amp;":"&amp;BS27,'Finish order'!$E:$K,4,FALSE()),"")</f>
        <v/>
      </c>
      <c r="BU27" s="22" t="str">
        <f aca="false">IFERROR(VLOOKUP(BS$1&amp;":"&amp;BS27,'Finish order'!$E:$K,5,FALSE()),"")</f>
        <v/>
      </c>
      <c r="BV27" s="30" t="str">
        <f aca="false">IFERROR(VLOOKUP(BS$1&amp;":"&amp;BS27,'Finish order'!$E:$K,3,FALSE()),"")</f>
        <v/>
      </c>
      <c r="BW27" s="22" t="str">
        <f aca="false">IFERROR(VLOOKUP(BS$1&amp;":"&amp;BS27,'Finish order'!$E:$K,2,FALSE()),"")</f>
        <v/>
      </c>
      <c r="BZ27" s="31" t="n">
        <v>26</v>
      </c>
      <c r="CA27" s="22" t="str">
        <f aca="false">IFERROR(VLOOKUP(BZ$1&amp;":"&amp;BZ27,'Finish order'!$E:$K,4,FALSE()),"")</f>
        <v/>
      </c>
      <c r="CB27" s="22" t="str">
        <f aca="false">IFERROR(VLOOKUP(BZ$1&amp;":"&amp;BZ27,'Finish order'!$E:$K,5,FALSE()),"")</f>
        <v/>
      </c>
      <c r="CC27" s="30" t="str">
        <f aca="false">IFERROR(VLOOKUP(BZ$1&amp;":"&amp;BZ27,'Finish order'!$E:$K,3,FALSE()),"")</f>
        <v/>
      </c>
      <c r="CD27" s="22" t="str">
        <f aca="false">IFERROR(VLOOKUP(BZ$1&amp;":"&amp;BZ27,'Finish order'!$E:$K,2,FALSE()),"")</f>
        <v/>
      </c>
      <c r="CF27" s="30"/>
      <c r="CG27" s="22" t="n">
        <v>26</v>
      </c>
      <c r="CH27" s="22" t="str">
        <f aca="false">IFERROR(VLOOKUP(CG$1&amp;":"&amp;CG27,'Finish order'!$E:$K,4,FALSE()),"")</f>
        <v/>
      </c>
      <c r="CI27" s="22" t="str">
        <f aca="false">IFERROR(VLOOKUP(CG$1&amp;":"&amp;CG27,'Finish order'!$E:$K,5,FALSE()),"")</f>
        <v/>
      </c>
      <c r="CJ27" s="30" t="str">
        <f aca="false">IFERROR(VLOOKUP(CG$1&amp;":"&amp;CG27,'Finish order'!$E:$K,3,FALSE()),"")</f>
        <v/>
      </c>
      <c r="CK27" s="22" t="str">
        <f aca="false">IFERROR(VLOOKUP(CG$1&amp;":"&amp;CG27,'Finish order'!$E:$K,2,FALSE()),"")</f>
        <v/>
      </c>
      <c r="CM27" s="30"/>
      <c r="CN27" s="22" t="n">
        <v>26</v>
      </c>
      <c r="CO27" s="22" t="str">
        <f aca="false">IFERROR(VLOOKUP(CN$1&amp;":"&amp;CN27,'Finish order'!$E:$K,4,FALSE()),"")</f>
        <v/>
      </c>
      <c r="CP27" s="22" t="str">
        <f aca="false">IFERROR(VLOOKUP(CN$1&amp;":"&amp;CN27,'Finish order'!$E:$K,5,FALSE()),"")</f>
        <v/>
      </c>
      <c r="CQ27" s="30" t="str">
        <f aca="false">IFERROR(VLOOKUP(CN$1&amp;":"&amp;CN27,'Finish order'!$E:$K,3,FALSE()),"")</f>
        <v/>
      </c>
      <c r="CR27" s="22" t="str">
        <f aca="false">IFERROR(VLOOKUP(CN$1&amp;":"&amp;CN27,'Finish order'!$E:$K,2,FALSE()),"")</f>
        <v/>
      </c>
      <c r="CS27" s="30"/>
    </row>
    <row r="28" customFormat="false" ht="15" hidden="false" customHeight="false" outlineLevel="0" collapsed="false">
      <c r="A28" s="22" t="n">
        <v>27</v>
      </c>
      <c r="B28" s="22" t="str">
        <f aca="false">IFERROR(VLOOKUP($A$1&amp;":"&amp;A28,'Finish order'!C:K,6,FALSE()),"")</f>
        <v>Ekaitz Unanue</v>
      </c>
      <c r="C28" s="22" t="str">
        <f aca="false">IFERROR(VLOOKUP(A$1&amp;":"&amp;A28,'Finish order'!$C:$K,9,FALSE()),"")</f>
        <v>M45</v>
      </c>
      <c r="D28" s="22" t="str">
        <f aca="false">IFERROR(VLOOKUP(A$1&amp;":"&amp;A28,'Finish order'!$C:$K,7,FALSE()),"")</f>
        <v>Scarborough AC</v>
      </c>
      <c r="E28" s="30" t="n">
        <f aca="false">IFERROR(VLOOKUP($A$1&amp;":"&amp;A28,'Finish order'!C:K,5,FALSE()),"")</f>
        <v>0.0598958333333333</v>
      </c>
      <c r="F28" s="22" t="n">
        <f aca="false">IFERROR(VLOOKUP($A$1&amp;":"&amp;A28,'Finish order'!C:K,4,FALSE()),"")</f>
        <v>621</v>
      </c>
      <c r="H28" s="22" t="n">
        <v>27</v>
      </c>
      <c r="I28" s="22" t="str">
        <f aca="false">IFERROR(VLOOKUP(H$1&amp;":"&amp;H28,'Finish order'!$C:$K,6,FALSE()),"")</f>
        <v>Serena Partridge</v>
      </c>
      <c r="J28" s="22" t="str">
        <f aca="false">IFERROR(VLOOKUP(H$1&amp;":"&amp;H28,'Finish order'!$C:$K,9,FALSE()),"")</f>
        <v>W50</v>
      </c>
      <c r="K28" s="22" t="str">
        <f aca="false">IFERROR(VLOOKUP(H$1&amp;":"&amp;H28,'Finish order'!$C:$K,7,FALSE()),"")</f>
        <v>Pickering RC</v>
      </c>
      <c r="L28" s="30" t="n">
        <f aca="false">IFERROR(VLOOKUP(H$1&amp;":"&amp;H28,'Finish order'!$C:$K,5,FALSE()),"")</f>
        <v>0.0862615740740741</v>
      </c>
      <c r="M28" s="22" t="n">
        <f aca="false">IFERROR(VLOOKUP(H$1&amp;":"&amp;H28,'Finish order'!$C:$K,4,FALSE()),"")</f>
        <v>210</v>
      </c>
      <c r="O28" s="22" t="n">
        <v>27</v>
      </c>
      <c r="P28" s="22" t="str">
        <f aca="false">IFERROR(VLOOKUP(O$1&amp;":"&amp;O28,'Finish order'!$E:$K,4,FALSE()),"")</f>
        <v/>
      </c>
      <c r="Q28" s="22" t="str">
        <f aca="false">IFERROR(VLOOKUP(O$1&amp;":"&amp;O28,'Finish order'!$E:$K,5,FALSE()),"")</f>
        <v/>
      </c>
      <c r="R28" s="30" t="str">
        <f aca="false">IFERROR(VLOOKUP(O$1&amp;":"&amp;O28,'Finish order'!$E:$K,3,FALSE()),"")</f>
        <v/>
      </c>
      <c r="S28" s="22" t="str">
        <f aca="false">IFERROR(VLOOKUP(O$1&amp;":"&amp;O28,'Finish order'!$E:$K,2,FALSE()),"")</f>
        <v/>
      </c>
      <c r="V28" s="22" t="n">
        <v>27</v>
      </c>
      <c r="W28" s="22" t="str">
        <f aca="false">IFERROR(VLOOKUP(V$1&amp;":"&amp;V28,'Finish order'!$E:$K,4,FALSE()),"")</f>
        <v/>
      </c>
      <c r="X28" s="22" t="str">
        <f aca="false">IFERROR(VLOOKUP(V$1&amp;":"&amp;V28,'Finish order'!$E:$K,5,FALSE()),"")</f>
        <v/>
      </c>
      <c r="Y28" s="30" t="str">
        <f aca="false">IFERROR(VLOOKUP(V$1&amp;":"&amp;V28,'Finish order'!$E:$K,3,FALSE()),"")</f>
        <v/>
      </c>
      <c r="Z28" s="22" t="str">
        <f aca="false">IFERROR(VLOOKUP(V$1&amp;":"&amp;V28,'Finish order'!$E:$K,2,FALSE()),"")</f>
        <v/>
      </c>
      <c r="AA28" s="22" t="str">
        <f aca="false">IF(Table827[[#This Row],[Name]]="","",IF((COUNTIF($I$2:$I$4,W28)&gt;0),"Top3",""))</f>
        <v/>
      </c>
      <c r="AC28" s="22" t="n">
        <v>27</v>
      </c>
      <c r="AD28" s="22" t="str">
        <f aca="false">IFERROR(VLOOKUP(AC$1&amp;":"&amp;AC28,'Finish order'!$E:$K,4,FALSE()),"")</f>
        <v/>
      </c>
      <c r="AE28" s="22" t="str">
        <f aca="false">IFERROR(VLOOKUP(AC$1&amp;":"&amp;AC28,'Finish order'!$E:$K,5,FALSE()),"")</f>
        <v/>
      </c>
      <c r="AF28" s="30" t="str">
        <f aca="false">IFERROR(VLOOKUP(AC$1&amp;":"&amp;AC28,'Finish order'!$E:$K,3,FALSE()),"")</f>
        <v/>
      </c>
      <c r="AG28" s="22" t="str">
        <f aca="false">IFERROR(VLOOKUP(AC$1&amp;":"&amp;AC28,'Finish order'!$E:$K,2,FALSE()),"")</f>
        <v/>
      </c>
      <c r="AJ28" s="22" t="n">
        <v>27</v>
      </c>
      <c r="AK28" s="22" t="str">
        <f aca="false">IFERROR(VLOOKUP(AJ$1&amp;":"&amp;AJ28,'Finish order'!$E:$K,4,FALSE()),"")</f>
        <v/>
      </c>
      <c r="AL28" s="22" t="str">
        <f aca="false">IFERROR(VLOOKUP(AJ$1&amp;":"&amp;AJ28,'Finish order'!$E:$K,5,FALSE()),"")</f>
        <v/>
      </c>
      <c r="AM28" s="30" t="str">
        <f aca="false">IFERROR(VLOOKUP(AJ$1&amp;":"&amp;AJ28,'Finish order'!$E:$K,3,FALSE()),"")</f>
        <v/>
      </c>
      <c r="AN28" s="22" t="str">
        <f aca="false">IFERROR(VLOOKUP(AJ$1&amp;":"&amp;AJ28,'Finish order'!$E:$K,2,FALSE()),"")</f>
        <v/>
      </c>
      <c r="AQ28" s="22" t="n">
        <v>27</v>
      </c>
      <c r="AR28" s="22" t="str">
        <f aca="false">IFERROR(VLOOKUP(AQ$1&amp;":"&amp;AQ28,'Finish order'!$E:$K,4,FALSE()),"")</f>
        <v/>
      </c>
      <c r="AS28" s="22" t="str">
        <f aca="false">IFERROR(VLOOKUP(AQ$1&amp;":"&amp;AQ28,'Finish order'!$E:$K,5,FALSE()),"")</f>
        <v/>
      </c>
      <c r="AT28" s="30" t="str">
        <f aca="false">IFERROR(VLOOKUP(AQ$1&amp;":"&amp;AQ28,'Finish order'!$E:$K,3,FALSE()),"")</f>
        <v/>
      </c>
      <c r="AU28" s="22" t="str">
        <f aca="false">IFERROR(VLOOKUP(AQ$1&amp;":"&amp;AQ28,'Finish order'!$E:$K,2,FALSE()),"")</f>
        <v/>
      </c>
      <c r="AX28" s="22" t="n">
        <v>27</v>
      </c>
      <c r="AY28" s="22" t="str">
        <f aca="false">IFERROR(VLOOKUP(AX$1&amp;":"&amp;AX28,'Finish order'!$E:$K,4,FALSE()),"")</f>
        <v/>
      </c>
      <c r="AZ28" s="22" t="str">
        <f aca="false">IFERROR(VLOOKUP(AX$1&amp;":"&amp;AX28,'Finish order'!$E:$K,5,FALSE()),"")</f>
        <v/>
      </c>
      <c r="BA28" s="30" t="str">
        <f aca="false">IFERROR(VLOOKUP(AX$1&amp;":"&amp;AX28,'Finish order'!$E:$K,3,FALSE()),"")</f>
        <v/>
      </c>
      <c r="BB28" s="22" t="str">
        <f aca="false">IFERROR(VLOOKUP(AX$1&amp;":"&amp;AX28,'Finish order'!$E:$K,2,FALSE()),"")</f>
        <v/>
      </c>
      <c r="BE28" s="22" t="n">
        <v>27</v>
      </c>
      <c r="BF28" s="30" t="str">
        <f aca="false">IFERROR(VLOOKUP(BE$1&amp;":"&amp;BE28,'Finish order'!$E:$K,4,FALSE()),"")</f>
        <v/>
      </c>
      <c r="BG28" s="22" t="str">
        <f aca="false">IFERROR(VLOOKUP(BE$1&amp;":"&amp;BE28,'Finish order'!$E:$K,5,FALSE()),"")</f>
        <v/>
      </c>
      <c r="BH28" s="30" t="str">
        <f aca="false">IFERROR(VLOOKUP(BE$1&amp;":"&amp;BE28,'Finish order'!$E:$K,3,FALSE()),"")</f>
        <v/>
      </c>
      <c r="BI28" s="22" t="str">
        <f aca="false">IFERROR(VLOOKUP(BE$1&amp;":"&amp;BE28,'Finish order'!$E:$K,2,FALSE()),"")</f>
        <v/>
      </c>
      <c r="BL28" s="22" t="n">
        <v>27</v>
      </c>
      <c r="BM28" s="30" t="str">
        <f aca="false">IFERROR(VLOOKUP(BL$1&amp;":"&amp;BL28,'Finish order'!$E:$K,4,FALSE()),"")</f>
        <v/>
      </c>
      <c r="BN28" s="22" t="str">
        <f aca="false">IFERROR(VLOOKUP(BL$1&amp;":"&amp;BL28,'Finish order'!$E:$K,5,FALSE()),"")</f>
        <v/>
      </c>
      <c r="BO28" s="30" t="str">
        <f aca="false">IFERROR(VLOOKUP(BL$1&amp;":"&amp;BL28,'Finish order'!$E:$K,3,FALSE()),"")</f>
        <v/>
      </c>
      <c r="BP28" s="22" t="str">
        <f aca="false">IFERROR(VLOOKUP(BL$1&amp;":"&amp;BL28,'Finish order'!$E:$K,2,FALSE()),"")</f>
        <v/>
      </c>
      <c r="BS28" s="31" t="n">
        <v>27</v>
      </c>
      <c r="BT28" s="22" t="str">
        <f aca="false">IFERROR(VLOOKUP(BS$1&amp;":"&amp;BS28,'Finish order'!$E:$K,4,FALSE()),"")</f>
        <v/>
      </c>
      <c r="BU28" s="22" t="str">
        <f aca="false">IFERROR(VLOOKUP(BS$1&amp;":"&amp;BS28,'Finish order'!$E:$K,5,FALSE()),"")</f>
        <v/>
      </c>
      <c r="BV28" s="30" t="str">
        <f aca="false">IFERROR(VLOOKUP(BS$1&amp;":"&amp;BS28,'Finish order'!$E:$K,3,FALSE()),"")</f>
        <v/>
      </c>
      <c r="BW28" s="22" t="str">
        <f aca="false">IFERROR(VLOOKUP(BS$1&amp;":"&amp;BS28,'Finish order'!$E:$K,2,FALSE()),"")</f>
        <v/>
      </c>
      <c r="BZ28" s="31" t="n">
        <v>27</v>
      </c>
      <c r="CA28" s="22" t="str">
        <f aca="false">IFERROR(VLOOKUP(BZ$1&amp;":"&amp;BZ28,'Finish order'!$E:$K,4,FALSE()),"")</f>
        <v/>
      </c>
      <c r="CB28" s="22" t="str">
        <f aca="false">IFERROR(VLOOKUP(BZ$1&amp;":"&amp;BZ28,'Finish order'!$E:$K,5,FALSE()),"")</f>
        <v/>
      </c>
      <c r="CC28" s="30" t="str">
        <f aca="false">IFERROR(VLOOKUP(BZ$1&amp;":"&amp;BZ28,'Finish order'!$E:$K,3,FALSE()),"")</f>
        <v/>
      </c>
      <c r="CD28" s="22" t="str">
        <f aca="false">IFERROR(VLOOKUP(BZ$1&amp;":"&amp;BZ28,'Finish order'!$E:$K,2,FALSE()),"")</f>
        <v/>
      </c>
      <c r="CF28" s="30"/>
      <c r="CG28" s="22" t="n">
        <v>27</v>
      </c>
      <c r="CH28" s="22" t="str">
        <f aca="false">IFERROR(VLOOKUP(CG$1&amp;":"&amp;CG28,'Finish order'!$E:$K,4,FALSE()),"")</f>
        <v/>
      </c>
      <c r="CI28" s="22" t="str">
        <f aca="false">IFERROR(VLOOKUP(CG$1&amp;":"&amp;CG28,'Finish order'!$E:$K,5,FALSE()),"")</f>
        <v/>
      </c>
      <c r="CJ28" s="30" t="str">
        <f aca="false">IFERROR(VLOOKUP(CG$1&amp;":"&amp;CG28,'Finish order'!$E:$K,3,FALSE()),"")</f>
        <v/>
      </c>
      <c r="CK28" s="22" t="str">
        <f aca="false">IFERROR(VLOOKUP(CG$1&amp;":"&amp;CG28,'Finish order'!$E:$K,2,FALSE()),"")</f>
        <v/>
      </c>
      <c r="CM28" s="30"/>
      <c r="CN28" s="22" t="n">
        <v>27</v>
      </c>
      <c r="CO28" s="22" t="str">
        <f aca="false">IFERROR(VLOOKUP(CN$1&amp;":"&amp;CN28,'Finish order'!$E:$K,4,FALSE()),"")</f>
        <v/>
      </c>
      <c r="CP28" s="22" t="str">
        <f aca="false">IFERROR(VLOOKUP(CN$1&amp;":"&amp;CN28,'Finish order'!$E:$K,5,FALSE()),"")</f>
        <v/>
      </c>
      <c r="CQ28" s="30" t="str">
        <f aca="false">IFERROR(VLOOKUP(CN$1&amp;":"&amp;CN28,'Finish order'!$E:$K,3,FALSE()),"")</f>
        <v/>
      </c>
      <c r="CR28" s="22" t="str">
        <f aca="false">IFERROR(VLOOKUP(CN$1&amp;":"&amp;CN28,'Finish order'!$E:$K,2,FALSE()),"")</f>
        <v/>
      </c>
      <c r="CS28" s="30"/>
    </row>
    <row r="29" customFormat="false" ht="15" hidden="false" customHeight="false" outlineLevel="0" collapsed="false">
      <c r="A29" s="22" t="n">
        <v>28</v>
      </c>
      <c r="B29" s="22" t="str">
        <f aca="false">IFERROR(VLOOKUP($A$1&amp;":"&amp;A29,'Finish order'!C:K,6,FALSE()),"")</f>
        <v>Nick Simmons</v>
      </c>
      <c r="C29" s="22" t="str">
        <f aca="false">IFERROR(VLOOKUP(A$1&amp;":"&amp;A29,'Finish order'!$C:$K,9,FALSE()),"")</f>
        <v>M50</v>
      </c>
      <c r="D29" s="22" t="str">
        <f aca="false">IFERROR(VLOOKUP(A$1&amp;":"&amp;A29,'Finish order'!$C:$K,7,FALSE()),"")</f>
        <v>Individual#</v>
      </c>
      <c r="E29" s="30" t="n">
        <f aca="false">IFERROR(VLOOKUP($A$1&amp;":"&amp;A29,'Finish order'!C:K,5,FALSE()),"")</f>
        <v>0.0600694444444444</v>
      </c>
      <c r="F29" s="22" t="n">
        <f aca="false">IFERROR(VLOOKUP($A$1&amp;":"&amp;A29,'Finish order'!C:K,4,FALSE()),"")</f>
        <v>759</v>
      </c>
      <c r="H29" s="22" t="n">
        <v>28</v>
      </c>
      <c r="I29" s="22" t="str">
        <f aca="false">IFERROR(VLOOKUP(H$1&amp;":"&amp;H29,'Finish order'!$C:$K,6,FALSE()),"")</f>
        <v>Charlotte Williamson</v>
      </c>
      <c r="J29" s="22" t="str">
        <f aca="false">IFERROR(VLOOKUP(H$1&amp;":"&amp;H29,'Finish order'!$C:$K,9,FALSE()),"")</f>
        <v>WSEN</v>
      </c>
      <c r="K29" s="22" t="str">
        <f aca="false">IFERROR(VLOOKUP(H$1&amp;":"&amp;H29,'Finish order'!$C:$K,7,FALSE()),"")</f>
        <v>South Shields Harriers &amp; AC</v>
      </c>
      <c r="L29" s="30" t="n">
        <f aca="false">IFERROR(VLOOKUP(H$1&amp;":"&amp;H29,'Finish order'!$C:$K,5,FALSE()),"")</f>
        <v>0.0864814814814815</v>
      </c>
      <c r="M29" s="22" t="n">
        <f aca="false">IFERROR(VLOOKUP(H$1&amp;":"&amp;H29,'Finish order'!$C:$K,4,FALSE()),"")</f>
        <v>1207</v>
      </c>
      <c r="O29" s="22" t="n">
        <v>28</v>
      </c>
      <c r="P29" s="22" t="str">
        <f aca="false">IFERROR(VLOOKUP(O$1&amp;":"&amp;O29,'Finish order'!$E:$K,4,FALSE()),"")</f>
        <v/>
      </c>
      <c r="Q29" s="22" t="str">
        <f aca="false">IFERROR(VLOOKUP(O$1&amp;":"&amp;O29,'Finish order'!$E:$K,5,FALSE()),"")</f>
        <v/>
      </c>
      <c r="R29" s="30" t="str">
        <f aca="false">IFERROR(VLOOKUP(O$1&amp;":"&amp;O29,'Finish order'!$E:$K,3,FALSE()),"")</f>
        <v/>
      </c>
      <c r="S29" s="22" t="str">
        <f aca="false">IFERROR(VLOOKUP(O$1&amp;":"&amp;O29,'Finish order'!$E:$K,2,FALSE()),"")</f>
        <v/>
      </c>
      <c r="V29" s="22" t="n">
        <v>28</v>
      </c>
      <c r="W29" s="22" t="str">
        <f aca="false">IFERROR(VLOOKUP(V$1&amp;":"&amp;V29,'Finish order'!$E:$K,4,FALSE()),"")</f>
        <v/>
      </c>
      <c r="X29" s="22" t="str">
        <f aca="false">IFERROR(VLOOKUP(V$1&amp;":"&amp;V29,'Finish order'!$E:$K,5,FALSE()),"")</f>
        <v/>
      </c>
      <c r="Y29" s="30" t="str">
        <f aca="false">IFERROR(VLOOKUP(V$1&amp;":"&amp;V29,'Finish order'!$E:$K,3,FALSE()),"")</f>
        <v/>
      </c>
      <c r="Z29" s="22" t="str">
        <f aca="false">IFERROR(VLOOKUP(V$1&amp;":"&amp;V29,'Finish order'!$E:$K,2,FALSE()),"")</f>
        <v/>
      </c>
      <c r="AA29" s="22" t="str">
        <f aca="false">IF(Table827[[#This Row],[Name]]="","",IF((COUNTIF($I$2:$I$4,W29)&gt;0),"Top3",""))</f>
        <v/>
      </c>
      <c r="AC29" s="22" t="n">
        <v>28</v>
      </c>
      <c r="AD29" s="22" t="str">
        <f aca="false">IFERROR(VLOOKUP(AC$1&amp;":"&amp;AC29,'Finish order'!$E:$K,4,FALSE()),"")</f>
        <v/>
      </c>
      <c r="AE29" s="22" t="str">
        <f aca="false">IFERROR(VLOOKUP(AC$1&amp;":"&amp;AC29,'Finish order'!$E:$K,5,FALSE()),"")</f>
        <v/>
      </c>
      <c r="AF29" s="30" t="str">
        <f aca="false">IFERROR(VLOOKUP(AC$1&amp;":"&amp;AC29,'Finish order'!$E:$K,3,FALSE()),"")</f>
        <v/>
      </c>
      <c r="AG29" s="22" t="str">
        <f aca="false">IFERROR(VLOOKUP(AC$1&amp;":"&amp;AC29,'Finish order'!$E:$K,2,FALSE()),"")</f>
        <v/>
      </c>
      <c r="AJ29" s="22" t="n">
        <v>28</v>
      </c>
      <c r="AK29" s="22" t="str">
        <f aca="false">IFERROR(VLOOKUP(AJ$1&amp;":"&amp;AJ29,'Finish order'!$E:$K,4,FALSE()),"")</f>
        <v/>
      </c>
      <c r="AL29" s="22" t="str">
        <f aca="false">IFERROR(VLOOKUP(AJ$1&amp;":"&amp;AJ29,'Finish order'!$E:$K,5,FALSE()),"")</f>
        <v/>
      </c>
      <c r="AM29" s="30" t="str">
        <f aca="false">IFERROR(VLOOKUP(AJ$1&amp;":"&amp;AJ29,'Finish order'!$E:$K,3,FALSE()),"")</f>
        <v/>
      </c>
      <c r="AN29" s="22" t="str">
        <f aca="false">IFERROR(VLOOKUP(AJ$1&amp;":"&amp;AJ29,'Finish order'!$E:$K,2,FALSE()),"")</f>
        <v/>
      </c>
      <c r="AQ29" s="22" t="n">
        <v>28</v>
      </c>
      <c r="AR29" s="22" t="str">
        <f aca="false">IFERROR(VLOOKUP(AQ$1&amp;":"&amp;AQ29,'Finish order'!$E:$K,4,FALSE()),"")</f>
        <v/>
      </c>
      <c r="AS29" s="22" t="str">
        <f aca="false">IFERROR(VLOOKUP(AQ$1&amp;":"&amp;AQ29,'Finish order'!$E:$K,5,FALSE()),"")</f>
        <v/>
      </c>
      <c r="AT29" s="30" t="str">
        <f aca="false">IFERROR(VLOOKUP(AQ$1&amp;":"&amp;AQ29,'Finish order'!$E:$K,3,FALSE()),"")</f>
        <v/>
      </c>
      <c r="AU29" s="22" t="str">
        <f aca="false">IFERROR(VLOOKUP(AQ$1&amp;":"&amp;AQ29,'Finish order'!$E:$K,2,FALSE()),"")</f>
        <v/>
      </c>
      <c r="AX29" s="22" t="n">
        <v>28</v>
      </c>
      <c r="AY29" s="22" t="str">
        <f aca="false">IFERROR(VLOOKUP(AX$1&amp;":"&amp;AX29,'Finish order'!$E:$K,4,FALSE()),"")</f>
        <v/>
      </c>
      <c r="AZ29" s="22" t="str">
        <f aca="false">IFERROR(VLOOKUP(AX$1&amp;":"&amp;AX29,'Finish order'!$E:$K,5,FALSE()),"")</f>
        <v/>
      </c>
      <c r="BA29" s="30" t="str">
        <f aca="false">IFERROR(VLOOKUP(AX$1&amp;":"&amp;AX29,'Finish order'!$E:$K,3,FALSE()),"")</f>
        <v/>
      </c>
      <c r="BB29" s="22" t="str">
        <f aca="false">IFERROR(VLOOKUP(AX$1&amp;":"&amp;AX29,'Finish order'!$E:$K,2,FALSE()),"")</f>
        <v/>
      </c>
      <c r="BE29" s="22" t="n">
        <v>28</v>
      </c>
      <c r="BF29" s="30" t="str">
        <f aca="false">IFERROR(VLOOKUP(BE$1&amp;":"&amp;BE29,'Finish order'!$E:$K,4,FALSE()),"")</f>
        <v/>
      </c>
      <c r="BG29" s="22" t="str">
        <f aca="false">IFERROR(VLOOKUP(BE$1&amp;":"&amp;BE29,'Finish order'!$E:$K,5,FALSE()),"")</f>
        <v/>
      </c>
      <c r="BH29" s="30" t="str">
        <f aca="false">IFERROR(VLOOKUP(BE$1&amp;":"&amp;BE29,'Finish order'!$E:$K,3,FALSE()),"")</f>
        <v/>
      </c>
      <c r="BI29" s="22" t="str">
        <f aca="false">IFERROR(VLOOKUP(BE$1&amp;":"&amp;BE29,'Finish order'!$E:$K,2,FALSE()),"")</f>
        <v/>
      </c>
      <c r="BL29" s="22" t="n">
        <v>28</v>
      </c>
      <c r="BM29" s="30" t="str">
        <f aca="false">IFERROR(VLOOKUP(BL$1&amp;":"&amp;BL29,'Finish order'!$E:$K,4,FALSE()),"")</f>
        <v/>
      </c>
      <c r="BN29" s="22" t="str">
        <f aca="false">IFERROR(VLOOKUP(BL$1&amp;":"&amp;BL29,'Finish order'!$E:$K,5,FALSE()),"")</f>
        <v/>
      </c>
      <c r="BO29" s="30" t="str">
        <f aca="false">IFERROR(VLOOKUP(BL$1&amp;":"&amp;BL29,'Finish order'!$E:$K,3,FALSE()),"")</f>
        <v/>
      </c>
      <c r="BP29" s="22" t="str">
        <f aca="false">IFERROR(VLOOKUP(BL$1&amp;":"&amp;BL29,'Finish order'!$E:$K,2,FALSE()),"")</f>
        <v/>
      </c>
      <c r="BS29" s="31" t="n">
        <v>28</v>
      </c>
      <c r="BT29" s="22" t="str">
        <f aca="false">IFERROR(VLOOKUP(BS$1&amp;":"&amp;BS29,'Finish order'!$E:$K,4,FALSE()),"")</f>
        <v/>
      </c>
      <c r="BU29" s="22" t="str">
        <f aca="false">IFERROR(VLOOKUP(BS$1&amp;":"&amp;BS29,'Finish order'!$E:$K,5,FALSE()),"")</f>
        <v/>
      </c>
      <c r="BV29" s="30" t="str">
        <f aca="false">IFERROR(VLOOKUP(BS$1&amp;":"&amp;BS29,'Finish order'!$E:$K,3,FALSE()),"")</f>
        <v/>
      </c>
      <c r="BW29" s="22" t="str">
        <f aca="false">IFERROR(VLOOKUP(BS$1&amp;":"&amp;BS29,'Finish order'!$E:$K,2,FALSE()),"")</f>
        <v/>
      </c>
      <c r="BZ29" s="31" t="n">
        <v>28</v>
      </c>
      <c r="CA29" s="22" t="str">
        <f aca="false">IFERROR(VLOOKUP(BZ$1&amp;":"&amp;BZ29,'Finish order'!$E:$K,4,FALSE()),"")</f>
        <v/>
      </c>
      <c r="CB29" s="22" t="str">
        <f aca="false">IFERROR(VLOOKUP(BZ$1&amp;":"&amp;BZ29,'Finish order'!$E:$K,5,FALSE()),"")</f>
        <v/>
      </c>
      <c r="CC29" s="30" t="str">
        <f aca="false">IFERROR(VLOOKUP(BZ$1&amp;":"&amp;BZ29,'Finish order'!$E:$K,3,FALSE()),"")</f>
        <v/>
      </c>
      <c r="CD29" s="22" t="str">
        <f aca="false">IFERROR(VLOOKUP(BZ$1&amp;":"&amp;BZ29,'Finish order'!$E:$K,2,FALSE()),"")</f>
        <v/>
      </c>
      <c r="CF29" s="30"/>
      <c r="CG29" s="22" t="n">
        <v>28</v>
      </c>
      <c r="CH29" s="22" t="str">
        <f aca="false">IFERROR(VLOOKUP(CG$1&amp;":"&amp;CG29,'Finish order'!$E:$K,4,FALSE()),"")</f>
        <v/>
      </c>
      <c r="CI29" s="22" t="str">
        <f aca="false">IFERROR(VLOOKUP(CG$1&amp;":"&amp;CG29,'Finish order'!$E:$K,5,FALSE()),"")</f>
        <v/>
      </c>
      <c r="CJ29" s="30" t="str">
        <f aca="false">IFERROR(VLOOKUP(CG$1&amp;":"&amp;CG29,'Finish order'!$E:$K,3,FALSE()),"")</f>
        <v/>
      </c>
      <c r="CK29" s="22" t="str">
        <f aca="false">IFERROR(VLOOKUP(CG$1&amp;":"&amp;CG29,'Finish order'!$E:$K,2,FALSE()),"")</f>
        <v/>
      </c>
      <c r="CM29" s="30"/>
      <c r="CN29" s="22" t="n">
        <v>28</v>
      </c>
      <c r="CO29" s="22" t="str">
        <f aca="false">IFERROR(VLOOKUP(CN$1&amp;":"&amp;CN29,'Finish order'!$E:$K,4,FALSE()),"")</f>
        <v/>
      </c>
      <c r="CP29" s="22" t="str">
        <f aca="false">IFERROR(VLOOKUP(CN$1&amp;":"&amp;CN29,'Finish order'!$E:$K,5,FALSE()),"")</f>
        <v/>
      </c>
      <c r="CQ29" s="30" t="str">
        <f aca="false">IFERROR(VLOOKUP(CN$1&amp;":"&amp;CN29,'Finish order'!$E:$K,3,FALSE()),"")</f>
        <v/>
      </c>
      <c r="CR29" s="22" t="str">
        <f aca="false">IFERROR(VLOOKUP(CN$1&amp;":"&amp;CN29,'Finish order'!$E:$K,2,FALSE()),"")</f>
        <v/>
      </c>
      <c r="CS29" s="30"/>
    </row>
    <row r="30" customFormat="false" ht="15" hidden="false" customHeight="false" outlineLevel="0" collapsed="false">
      <c r="A30" s="22" t="n">
        <v>29</v>
      </c>
      <c r="B30" s="22" t="str">
        <f aca="false">IFERROR(VLOOKUP($A$1&amp;":"&amp;A30,'Finish order'!C:K,6,FALSE()),"")</f>
        <v>Luke Green</v>
      </c>
      <c r="C30" s="22" t="str">
        <f aca="false">IFERROR(VLOOKUP(A$1&amp;":"&amp;A30,'Finish order'!$C:$K,9,FALSE()),"")</f>
        <v>MSEN</v>
      </c>
      <c r="D30" s="22" t="str">
        <f aca="false">IFERROR(VLOOKUP(A$1&amp;":"&amp;A30,'Finish order'!$C:$K,7,FALSE()),"")</f>
        <v>North York Moors AC</v>
      </c>
      <c r="E30" s="30" t="n">
        <f aca="false">IFERROR(VLOOKUP($A$1&amp;":"&amp;A30,'Finish order'!C:K,5,FALSE()),"")</f>
        <v>0.0602662037037037</v>
      </c>
      <c r="F30" s="22" t="n">
        <f aca="false">IFERROR(VLOOKUP($A$1&amp;":"&amp;A30,'Finish order'!C:K,4,FALSE()),"")</f>
        <v>392</v>
      </c>
      <c r="H30" s="22" t="n">
        <v>29</v>
      </c>
      <c r="I30" s="22" t="str">
        <f aca="false">IFERROR(VLOOKUP(H$1&amp;":"&amp;H30,'Finish order'!$C:$K,6,FALSE()),"")</f>
        <v>Kathryn Waterworth</v>
      </c>
      <c r="J30" s="22" t="str">
        <f aca="false">IFERROR(VLOOKUP(H$1&amp;":"&amp;H30,'Finish order'!$C:$K,9,FALSE()),"")</f>
        <v>W45</v>
      </c>
      <c r="K30" s="22" t="str">
        <f aca="false">IFERROR(VLOOKUP(H$1&amp;":"&amp;H30,'Finish order'!$C:$K,7,FALSE()),"")</f>
        <v>Individual#</v>
      </c>
      <c r="L30" s="30" t="n">
        <f aca="false">IFERROR(VLOOKUP(H$1&amp;":"&amp;H30,'Finish order'!$C:$K,5,FALSE()),"")</f>
        <v>0.0937384259259259</v>
      </c>
      <c r="M30" s="22" t="n">
        <f aca="false">IFERROR(VLOOKUP(H$1&amp;":"&amp;H30,'Finish order'!$C:$K,4,FALSE()),"")</f>
        <v>159</v>
      </c>
      <c r="O30" s="22" t="n">
        <v>29</v>
      </c>
      <c r="P30" s="22" t="str">
        <f aca="false">IFERROR(VLOOKUP(O$1&amp;":"&amp;O30,'Finish order'!$E:$K,4,FALSE()),"")</f>
        <v/>
      </c>
      <c r="Q30" s="22" t="str">
        <f aca="false">IFERROR(VLOOKUP(O$1&amp;":"&amp;O30,'Finish order'!$E:$K,5,FALSE()),"")</f>
        <v/>
      </c>
      <c r="R30" s="30" t="str">
        <f aca="false">IFERROR(VLOOKUP(O$1&amp;":"&amp;O30,'Finish order'!$E:$K,3,FALSE()),"")</f>
        <v/>
      </c>
      <c r="S30" s="22" t="str">
        <f aca="false">IFERROR(VLOOKUP(O$1&amp;":"&amp;O30,'Finish order'!$E:$K,2,FALSE()),"")</f>
        <v/>
      </c>
      <c r="V30" s="22" t="n">
        <v>29</v>
      </c>
      <c r="W30" s="22" t="str">
        <f aca="false">IFERROR(VLOOKUP(V$1&amp;":"&amp;V30,'Finish order'!$E:$K,4,FALSE()),"")</f>
        <v/>
      </c>
      <c r="X30" s="22" t="str">
        <f aca="false">IFERROR(VLOOKUP(V$1&amp;":"&amp;V30,'Finish order'!$E:$K,5,FALSE()),"")</f>
        <v/>
      </c>
      <c r="Y30" s="30" t="str">
        <f aca="false">IFERROR(VLOOKUP(V$1&amp;":"&amp;V30,'Finish order'!$E:$K,3,FALSE()),"")</f>
        <v/>
      </c>
      <c r="Z30" s="22" t="str">
        <f aca="false">IFERROR(VLOOKUP(V$1&amp;":"&amp;V30,'Finish order'!$E:$K,2,FALSE()),"")</f>
        <v/>
      </c>
      <c r="AA30" s="22" t="str">
        <f aca="false">IF(Table827[[#This Row],[Name]]="","",IF((COUNTIF($I$2:$I$4,W30)&gt;0),"Top3",""))</f>
        <v/>
      </c>
      <c r="AC30" s="22" t="n">
        <v>29</v>
      </c>
      <c r="AD30" s="22" t="str">
        <f aca="false">IFERROR(VLOOKUP(AC$1&amp;":"&amp;AC30,'Finish order'!$E:$K,4,FALSE()),"")</f>
        <v/>
      </c>
      <c r="AE30" s="22" t="str">
        <f aca="false">IFERROR(VLOOKUP(AC$1&amp;":"&amp;AC30,'Finish order'!$E:$K,5,FALSE()),"")</f>
        <v/>
      </c>
      <c r="AF30" s="30" t="str">
        <f aca="false">IFERROR(VLOOKUP(AC$1&amp;":"&amp;AC30,'Finish order'!$E:$K,3,FALSE()),"")</f>
        <v/>
      </c>
      <c r="AG30" s="22" t="str">
        <f aca="false">IFERROR(VLOOKUP(AC$1&amp;":"&amp;AC30,'Finish order'!$E:$K,2,FALSE()),"")</f>
        <v/>
      </c>
      <c r="AJ30" s="22" t="n">
        <v>29</v>
      </c>
      <c r="AK30" s="22" t="str">
        <f aca="false">IFERROR(VLOOKUP(AJ$1&amp;":"&amp;AJ30,'Finish order'!$E:$K,4,FALSE()),"")</f>
        <v/>
      </c>
      <c r="AL30" s="22" t="str">
        <f aca="false">IFERROR(VLOOKUP(AJ$1&amp;":"&amp;AJ30,'Finish order'!$E:$K,5,FALSE()),"")</f>
        <v/>
      </c>
      <c r="AM30" s="30" t="str">
        <f aca="false">IFERROR(VLOOKUP(AJ$1&amp;":"&amp;AJ30,'Finish order'!$E:$K,3,FALSE()),"")</f>
        <v/>
      </c>
      <c r="AN30" s="22" t="str">
        <f aca="false">IFERROR(VLOOKUP(AJ$1&amp;":"&amp;AJ30,'Finish order'!$E:$K,2,FALSE()),"")</f>
        <v/>
      </c>
      <c r="AQ30" s="22" t="n">
        <v>29</v>
      </c>
      <c r="AR30" s="22" t="str">
        <f aca="false">IFERROR(VLOOKUP(AQ$1&amp;":"&amp;AQ30,'Finish order'!$E:$K,4,FALSE()),"")</f>
        <v/>
      </c>
      <c r="AS30" s="22" t="str">
        <f aca="false">IFERROR(VLOOKUP(AQ$1&amp;":"&amp;AQ30,'Finish order'!$E:$K,5,FALSE()),"")</f>
        <v/>
      </c>
      <c r="AT30" s="30" t="str">
        <f aca="false">IFERROR(VLOOKUP(AQ$1&amp;":"&amp;AQ30,'Finish order'!$E:$K,3,FALSE()),"")</f>
        <v/>
      </c>
      <c r="AU30" s="22" t="str">
        <f aca="false">IFERROR(VLOOKUP(AQ$1&amp;":"&amp;AQ30,'Finish order'!$E:$K,2,FALSE()),"")</f>
        <v/>
      </c>
      <c r="AX30" s="22" t="n">
        <v>29</v>
      </c>
      <c r="AY30" s="22" t="str">
        <f aca="false">IFERROR(VLOOKUP(AX$1&amp;":"&amp;AX30,'Finish order'!$E:$K,4,FALSE()),"")</f>
        <v/>
      </c>
      <c r="AZ30" s="22" t="str">
        <f aca="false">IFERROR(VLOOKUP(AX$1&amp;":"&amp;AX30,'Finish order'!$E:$K,5,FALSE()),"")</f>
        <v/>
      </c>
      <c r="BA30" s="30" t="str">
        <f aca="false">IFERROR(VLOOKUP(AX$1&amp;":"&amp;AX30,'Finish order'!$E:$K,3,FALSE()),"")</f>
        <v/>
      </c>
      <c r="BB30" s="22" t="str">
        <f aca="false">IFERROR(VLOOKUP(AX$1&amp;":"&amp;AX30,'Finish order'!$E:$K,2,FALSE()),"")</f>
        <v/>
      </c>
      <c r="BE30" s="22" t="n">
        <v>29</v>
      </c>
      <c r="BF30" s="30" t="str">
        <f aca="false">IFERROR(VLOOKUP(BE$1&amp;":"&amp;BE30,'Finish order'!$E:$K,4,FALSE()),"")</f>
        <v/>
      </c>
      <c r="BG30" s="22" t="str">
        <f aca="false">IFERROR(VLOOKUP(BE$1&amp;":"&amp;BE30,'Finish order'!$E:$K,5,FALSE()),"")</f>
        <v/>
      </c>
      <c r="BH30" s="30" t="str">
        <f aca="false">IFERROR(VLOOKUP(BE$1&amp;":"&amp;BE30,'Finish order'!$E:$K,3,FALSE()),"")</f>
        <v/>
      </c>
      <c r="BI30" s="22" t="str">
        <f aca="false">IFERROR(VLOOKUP(BE$1&amp;":"&amp;BE30,'Finish order'!$E:$K,2,FALSE()),"")</f>
        <v/>
      </c>
      <c r="BL30" s="22" t="n">
        <v>29</v>
      </c>
      <c r="BM30" s="30" t="str">
        <f aca="false">IFERROR(VLOOKUP(BL$1&amp;":"&amp;BL30,'Finish order'!$E:$K,4,FALSE()),"")</f>
        <v/>
      </c>
      <c r="BN30" s="22" t="str">
        <f aca="false">IFERROR(VLOOKUP(BL$1&amp;":"&amp;BL30,'Finish order'!$E:$K,5,FALSE()),"")</f>
        <v/>
      </c>
      <c r="BO30" s="30" t="str">
        <f aca="false">IFERROR(VLOOKUP(BL$1&amp;":"&amp;BL30,'Finish order'!$E:$K,3,FALSE()),"")</f>
        <v/>
      </c>
      <c r="BP30" s="22" t="str">
        <f aca="false">IFERROR(VLOOKUP(BL$1&amp;":"&amp;BL30,'Finish order'!$E:$K,2,FALSE()),"")</f>
        <v/>
      </c>
      <c r="BS30" s="31" t="n">
        <v>29</v>
      </c>
      <c r="BT30" s="22" t="str">
        <f aca="false">IFERROR(VLOOKUP(BS$1&amp;":"&amp;BS30,'Finish order'!$E:$K,4,FALSE()),"")</f>
        <v/>
      </c>
      <c r="BU30" s="22" t="str">
        <f aca="false">IFERROR(VLOOKUP(BS$1&amp;":"&amp;BS30,'Finish order'!$E:$K,5,FALSE()),"")</f>
        <v/>
      </c>
      <c r="BV30" s="30" t="str">
        <f aca="false">IFERROR(VLOOKUP(BS$1&amp;":"&amp;BS30,'Finish order'!$E:$K,3,FALSE()),"")</f>
        <v/>
      </c>
      <c r="BW30" s="22" t="str">
        <f aca="false">IFERROR(VLOOKUP(BS$1&amp;":"&amp;BS30,'Finish order'!$E:$K,2,FALSE()),"")</f>
        <v/>
      </c>
      <c r="BZ30" s="31" t="n">
        <v>29</v>
      </c>
      <c r="CA30" s="22" t="str">
        <f aca="false">IFERROR(VLOOKUP(BZ$1&amp;":"&amp;BZ30,'Finish order'!$E:$K,4,FALSE()),"")</f>
        <v/>
      </c>
      <c r="CB30" s="22" t="str">
        <f aca="false">IFERROR(VLOOKUP(BZ$1&amp;":"&amp;BZ30,'Finish order'!$E:$K,5,FALSE()),"")</f>
        <v/>
      </c>
      <c r="CC30" s="30" t="str">
        <f aca="false">IFERROR(VLOOKUP(BZ$1&amp;":"&amp;BZ30,'Finish order'!$E:$K,3,FALSE()),"")</f>
        <v/>
      </c>
      <c r="CD30" s="22" t="str">
        <f aca="false">IFERROR(VLOOKUP(BZ$1&amp;":"&amp;BZ30,'Finish order'!$E:$K,2,FALSE()),"")</f>
        <v/>
      </c>
      <c r="CF30" s="30"/>
      <c r="CG30" s="22" t="n">
        <v>29</v>
      </c>
      <c r="CH30" s="22" t="str">
        <f aca="false">IFERROR(VLOOKUP(CG$1&amp;":"&amp;CG30,'Finish order'!$E:$K,4,FALSE()),"")</f>
        <v/>
      </c>
      <c r="CI30" s="22" t="str">
        <f aca="false">IFERROR(VLOOKUP(CG$1&amp;":"&amp;CG30,'Finish order'!$E:$K,5,FALSE()),"")</f>
        <v/>
      </c>
      <c r="CJ30" s="30" t="str">
        <f aca="false">IFERROR(VLOOKUP(CG$1&amp;":"&amp;CG30,'Finish order'!$E:$K,3,FALSE()),"")</f>
        <v/>
      </c>
      <c r="CK30" s="22" t="str">
        <f aca="false">IFERROR(VLOOKUP(CG$1&amp;":"&amp;CG30,'Finish order'!$E:$K,2,FALSE()),"")</f>
        <v/>
      </c>
      <c r="CM30" s="30"/>
      <c r="CN30" s="22" t="n">
        <v>29</v>
      </c>
      <c r="CO30" s="22" t="str">
        <f aca="false">IFERROR(VLOOKUP(CN$1&amp;":"&amp;CN30,'Finish order'!$E:$K,4,FALSE()),"")</f>
        <v/>
      </c>
      <c r="CP30" s="22" t="str">
        <f aca="false">IFERROR(VLOOKUP(CN$1&amp;":"&amp;CN30,'Finish order'!$E:$K,5,FALSE()),"")</f>
        <v/>
      </c>
      <c r="CQ30" s="30" t="str">
        <f aca="false">IFERROR(VLOOKUP(CN$1&amp;":"&amp;CN30,'Finish order'!$E:$K,3,FALSE()),"")</f>
        <v/>
      </c>
      <c r="CR30" s="22" t="str">
        <f aca="false">IFERROR(VLOOKUP(CN$1&amp;":"&amp;CN30,'Finish order'!$E:$K,2,FALSE()),"")</f>
        <v/>
      </c>
      <c r="CS30" s="30"/>
    </row>
    <row r="31" customFormat="false" ht="15" hidden="false" customHeight="false" outlineLevel="0" collapsed="false">
      <c r="A31" s="22" t="n">
        <v>30</v>
      </c>
      <c r="B31" s="22" t="str">
        <f aca="false">IFERROR(VLOOKUP($A$1&amp;":"&amp;A31,'Finish order'!C:K,6,FALSE()),"")</f>
        <v>Chris Jefferies</v>
      </c>
      <c r="C31" s="22" t="str">
        <f aca="false">IFERROR(VLOOKUP(A$1&amp;":"&amp;A31,'Finish order'!$C:$K,9,FALSE()),"")</f>
        <v>M50</v>
      </c>
      <c r="D31" s="22" t="str">
        <f aca="false">IFERROR(VLOOKUP(A$1&amp;":"&amp;A31,'Finish order'!$C:$K,7,FALSE()),"")</f>
        <v>Billingham RC</v>
      </c>
      <c r="E31" s="30" t="n">
        <f aca="false">IFERROR(VLOOKUP($A$1&amp;":"&amp;A31,'Finish order'!C:K,5,FALSE()),"")</f>
        <v>0.0615625</v>
      </c>
      <c r="F31" s="22" t="n">
        <f aca="false">IFERROR(VLOOKUP($A$1&amp;":"&amp;A31,'Finish order'!C:K,4,FALSE()),"")</f>
        <v>709</v>
      </c>
      <c r="H31" s="22" t="n">
        <v>30</v>
      </c>
      <c r="I31" s="22" t="str">
        <f aca="false">IFERROR(VLOOKUP(H$1&amp;":"&amp;H31,'Finish order'!$C:$K,6,FALSE()),"")</f>
        <v>Sally Kingscott</v>
      </c>
      <c r="J31" s="22" t="str">
        <f aca="false">IFERROR(VLOOKUP(H$1&amp;":"&amp;H31,'Finish order'!$C:$K,9,FALSE()),"")</f>
        <v>W60</v>
      </c>
      <c r="K31" s="22" t="str">
        <f aca="false">IFERROR(VLOOKUP(H$1&amp;":"&amp;H31,'Finish order'!$C:$K,7,FALSE()),"")</f>
        <v>Scarborough AC</v>
      </c>
      <c r="L31" s="30" t="n">
        <f aca="false">IFERROR(VLOOKUP(H$1&amp;":"&amp;H31,'Finish order'!$C:$K,5,FALSE()),"")</f>
        <v>0.0939467592592593</v>
      </c>
      <c r="M31" s="22" t="n">
        <f aca="false">IFERROR(VLOOKUP(H$1&amp;":"&amp;H31,'Finish order'!$C:$K,4,FALSE()),"")</f>
        <v>274</v>
      </c>
      <c r="O31" s="22" t="n">
        <v>30</v>
      </c>
      <c r="P31" s="22" t="str">
        <f aca="false">IFERROR(VLOOKUP(O$1&amp;":"&amp;O31,'Finish order'!$E:$K,4,FALSE()),"")</f>
        <v/>
      </c>
      <c r="Q31" s="22" t="str">
        <f aca="false">IFERROR(VLOOKUP(O$1&amp;":"&amp;O31,'Finish order'!$E:$K,5,FALSE()),"")</f>
        <v/>
      </c>
      <c r="R31" s="30" t="str">
        <f aca="false">IFERROR(VLOOKUP(O$1&amp;":"&amp;O31,'Finish order'!$E:$K,3,FALSE()),"")</f>
        <v/>
      </c>
      <c r="S31" s="22" t="str">
        <f aca="false">IFERROR(VLOOKUP(O$1&amp;":"&amp;O31,'Finish order'!$E:$K,2,FALSE()),"")</f>
        <v/>
      </c>
      <c r="V31" s="22" t="n">
        <v>30</v>
      </c>
      <c r="W31" s="22" t="str">
        <f aca="false">IFERROR(VLOOKUP(V$1&amp;":"&amp;V31,'Finish order'!$E:$K,4,FALSE()),"")</f>
        <v/>
      </c>
      <c r="X31" s="22" t="str">
        <f aca="false">IFERROR(VLOOKUP(V$1&amp;":"&amp;V31,'Finish order'!$E:$K,7,FALSE()),"")</f>
        <v/>
      </c>
      <c r="Y31" s="30" t="str">
        <f aca="false">IFERROR(VLOOKUP(V$1&amp;":"&amp;V31,'Finish order'!$E:$K,3,FALSE()),"")</f>
        <v/>
      </c>
      <c r="Z31" s="22" t="str">
        <f aca="false">IFERROR(VLOOKUP(V$1&amp;":"&amp;V31,'Finish order'!$E:$K,2,FALSE()),"")</f>
        <v/>
      </c>
      <c r="AA31" s="22" t="str">
        <f aca="false">IF(Table827[[#This Row],[Name]]="","",IF((COUNTIF($I$2:$I$4,W31)&gt;0),"Top3",""))</f>
        <v/>
      </c>
      <c r="AC31" s="22" t="n">
        <v>30</v>
      </c>
      <c r="AD31" s="22" t="str">
        <f aca="false">IFERROR(VLOOKUP(AC$1&amp;":"&amp;AC31,'Finish order'!$E:$K,4,FALSE()),"")</f>
        <v/>
      </c>
      <c r="AE31" s="22" t="str">
        <f aca="false">IFERROR(VLOOKUP(AC$1&amp;":"&amp;AC31,'Finish order'!$E:$K,5,FALSE()),"")</f>
        <v/>
      </c>
      <c r="AF31" s="30" t="str">
        <f aca="false">IFERROR(VLOOKUP(AC$1&amp;":"&amp;AC31,'Finish order'!$E:$K,3,FALSE()),"")</f>
        <v/>
      </c>
      <c r="AG31" s="22" t="str">
        <f aca="false">IFERROR(VLOOKUP(AC$1&amp;":"&amp;AC31,'Finish order'!$E:$K,2,FALSE()),"")</f>
        <v/>
      </c>
      <c r="AJ31" s="22" t="n">
        <v>30</v>
      </c>
      <c r="AK31" s="22" t="str">
        <f aca="false">IFERROR(VLOOKUP(AJ$1&amp;":"&amp;AJ31,'Finish order'!$E:$K,4,FALSE()),"")</f>
        <v/>
      </c>
      <c r="AL31" s="22" t="str">
        <f aca="false">IFERROR(VLOOKUP(AJ$1&amp;":"&amp;AJ31,'Finish order'!$E:$K,5,FALSE()),"")</f>
        <v/>
      </c>
      <c r="AM31" s="30" t="str">
        <f aca="false">IFERROR(VLOOKUP(AJ$1&amp;":"&amp;AJ31,'Finish order'!$E:$K,3,FALSE()),"")</f>
        <v/>
      </c>
      <c r="AN31" s="22" t="str">
        <f aca="false">IFERROR(VLOOKUP(AJ$1&amp;":"&amp;AJ31,'Finish order'!$E:$K,2,FALSE()),"")</f>
        <v/>
      </c>
      <c r="AQ31" s="22" t="n">
        <v>30</v>
      </c>
      <c r="AR31" s="22" t="str">
        <f aca="false">IFERROR(VLOOKUP(AQ$1&amp;":"&amp;AQ31,'Finish order'!$E:$K,4,FALSE()),"")</f>
        <v/>
      </c>
      <c r="AS31" s="22" t="str">
        <f aca="false">IFERROR(VLOOKUP(AQ$1&amp;":"&amp;AQ31,'Finish order'!$E:$K,5,FALSE()),"")</f>
        <v/>
      </c>
      <c r="AT31" s="30" t="str">
        <f aca="false">IFERROR(VLOOKUP(AQ$1&amp;":"&amp;AQ31,'Finish order'!$E:$K,3,FALSE()),"")</f>
        <v/>
      </c>
      <c r="AU31" s="22" t="str">
        <f aca="false">IFERROR(VLOOKUP(AQ$1&amp;":"&amp;AQ31,'Finish order'!$E:$K,2,FALSE()),"")</f>
        <v/>
      </c>
      <c r="AX31" s="22" t="n">
        <v>30</v>
      </c>
      <c r="AY31" s="22" t="str">
        <f aca="false">IFERROR(VLOOKUP(AX$1&amp;":"&amp;AX31,'Finish order'!$E:$K,4,FALSE()),"")</f>
        <v/>
      </c>
      <c r="AZ31" s="22" t="str">
        <f aca="false">IFERROR(VLOOKUP(AX$1&amp;":"&amp;AX31,'Finish order'!$E:$K,5,FALSE()),"")</f>
        <v/>
      </c>
      <c r="BA31" s="30" t="str">
        <f aca="false">IFERROR(VLOOKUP(AX$1&amp;":"&amp;AX31,'Finish order'!$E:$K,3,FALSE()),"")</f>
        <v/>
      </c>
      <c r="BB31" s="22" t="str">
        <f aca="false">IFERROR(VLOOKUP(AX$1&amp;":"&amp;AX31,'Finish order'!$E:$K,2,FALSE()),"")</f>
        <v/>
      </c>
      <c r="BE31" s="22" t="n">
        <v>30</v>
      </c>
      <c r="BF31" s="30" t="str">
        <f aca="false">IFERROR(VLOOKUP(BE$1&amp;":"&amp;BE31,'Finish order'!$E:$K,4,FALSE()),"")</f>
        <v/>
      </c>
      <c r="BG31" s="22" t="str">
        <f aca="false">IFERROR(VLOOKUP(BE$1&amp;":"&amp;BE31,'Finish order'!$E:$K,5,FALSE()),"")</f>
        <v/>
      </c>
      <c r="BH31" s="30" t="str">
        <f aca="false">IFERROR(VLOOKUP(BE$1&amp;":"&amp;BE31,'Finish order'!$E:$K,3,FALSE()),"")</f>
        <v/>
      </c>
      <c r="BI31" s="22" t="str">
        <f aca="false">IFERROR(VLOOKUP(BE$1&amp;":"&amp;BE31,'Finish order'!$E:$K,2,FALSE()),"")</f>
        <v/>
      </c>
      <c r="BL31" s="22" t="n">
        <v>30</v>
      </c>
      <c r="BM31" s="30" t="str">
        <f aca="false">IFERROR(VLOOKUP(BL$1&amp;":"&amp;BL31,'Finish order'!$E:$K,4,FALSE()),"")</f>
        <v/>
      </c>
      <c r="BN31" s="22" t="str">
        <f aca="false">IFERROR(VLOOKUP(BL$1&amp;":"&amp;BL31,'Finish order'!$E:$K,5,FALSE()),"")</f>
        <v/>
      </c>
      <c r="BO31" s="30" t="str">
        <f aca="false">IFERROR(VLOOKUP(BL$1&amp;":"&amp;BL31,'Finish order'!$E:$K,3,FALSE()),"")</f>
        <v/>
      </c>
      <c r="BP31" s="22" t="str">
        <f aca="false">IFERROR(VLOOKUP(BL$1&amp;":"&amp;BL31,'Finish order'!$E:$K,2,FALSE()),"")</f>
        <v/>
      </c>
      <c r="BS31" s="31" t="n">
        <v>30</v>
      </c>
      <c r="BT31" s="22" t="str">
        <f aca="false">IFERROR(VLOOKUP(BS$1&amp;":"&amp;BS31,'Finish order'!$E:$K,4,FALSE()),"")</f>
        <v/>
      </c>
      <c r="BU31" s="22" t="str">
        <f aca="false">IFERROR(VLOOKUP(BS$1&amp;":"&amp;BS31,'Finish order'!$E:$K,5,FALSE()),"")</f>
        <v/>
      </c>
      <c r="BV31" s="30" t="str">
        <f aca="false">IFERROR(VLOOKUP(BS$1&amp;":"&amp;BS31,'Finish order'!$E:$K,3,FALSE()),"")</f>
        <v/>
      </c>
      <c r="BW31" s="22" t="str">
        <f aca="false">IFERROR(VLOOKUP(BS$1&amp;":"&amp;BS31,'Finish order'!$E:$K,2,FALSE()),"")</f>
        <v/>
      </c>
      <c r="BZ31" s="31" t="n">
        <v>30</v>
      </c>
      <c r="CA31" s="22" t="str">
        <f aca="false">IFERROR(VLOOKUP(BZ$1&amp;":"&amp;BZ31,'Finish order'!$E:$K,4,FALSE()),"")</f>
        <v/>
      </c>
      <c r="CB31" s="22" t="str">
        <f aca="false">IFERROR(VLOOKUP(BZ$1&amp;":"&amp;BZ31,'Finish order'!$E:$K,5,FALSE()),"")</f>
        <v/>
      </c>
      <c r="CC31" s="30" t="str">
        <f aca="false">IFERROR(VLOOKUP(BZ$1&amp;":"&amp;BZ31,'Finish order'!$E:$K,3,FALSE()),"")</f>
        <v/>
      </c>
      <c r="CD31" s="22" t="str">
        <f aca="false">IFERROR(VLOOKUP(BZ$1&amp;":"&amp;BZ31,'Finish order'!$E:$K,2,FALSE()),"")</f>
        <v/>
      </c>
      <c r="CF31" s="30"/>
      <c r="CG31" s="22" t="n">
        <v>30</v>
      </c>
      <c r="CH31" s="22" t="str">
        <f aca="false">IFERROR(VLOOKUP(CG$1&amp;":"&amp;CG31,'Finish order'!$E:$K,4,FALSE()),"")</f>
        <v/>
      </c>
      <c r="CI31" s="22" t="str">
        <f aca="false">IFERROR(VLOOKUP(CG$1&amp;":"&amp;CG31,'Finish order'!$E:$K,5,FALSE()),"")</f>
        <v/>
      </c>
      <c r="CJ31" s="30" t="str">
        <f aca="false">IFERROR(VLOOKUP(CG$1&amp;":"&amp;CG31,'Finish order'!$E:$K,3,FALSE()),"")</f>
        <v/>
      </c>
      <c r="CK31" s="22" t="str">
        <f aca="false">IFERROR(VLOOKUP(CG$1&amp;":"&amp;CG31,'Finish order'!$E:$K,2,FALSE()),"")</f>
        <v/>
      </c>
      <c r="CM31" s="30"/>
      <c r="CN31" s="22" t="n">
        <v>30</v>
      </c>
      <c r="CO31" s="22" t="str">
        <f aca="false">IFERROR(VLOOKUP(CN$1&amp;":"&amp;CN31,'Finish order'!$E:$K,4,FALSE()),"")</f>
        <v/>
      </c>
      <c r="CP31" s="22" t="str">
        <f aca="false">IFERROR(VLOOKUP(CN$1&amp;":"&amp;CN31,'Finish order'!$E:$K,5,FALSE()),"")</f>
        <v/>
      </c>
      <c r="CQ31" s="30" t="str">
        <f aca="false">IFERROR(VLOOKUP(CN$1&amp;":"&amp;CN31,'Finish order'!$E:$K,3,FALSE()),"")</f>
        <v/>
      </c>
      <c r="CR31" s="22" t="str">
        <f aca="false">IFERROR(VLOOKUP(CN$1&amp;":"&amp;CN31,'Finish order'!$E:$K,2,FALSE()),"")</f>
        <v/>
      </c>
      <c r="CS31" s="30"/>
    </row>
    <row r="32" customFormat="false" ht="15" hidden="false" customHeight="false" outlineLevel="0" collapsed="false">
      <c r="A32" s="22" t="n">
        <v>31</v>
      </c>
      <c r="B32" s="22" t="str">
        <f aca="false">IFERROR(VLOOKUP($A$1&amp;":"&amp;A32,'Finish order'!C:K,6,FALSE()),"")</f>
        <v>Robert Allinson</v>
      </c>
      <c r="C32" s="22" t="str">
        <f aca="false">IFERROR(VLOOKUP(A$1&amp;":"&amp;A32,'Finish order'!$C:$K,9,FALSE()),"")</f>
        <v>M45</v>
      </c>
      <c r="D32" s="22" t="str">
        <f aca="false">IFERROR(VLOOKUP(A$1&amp;":"&amp;A32,'Finish order'!$C:$K,7,FALSE()),"")</f>
        <v>Redcar RC</v>
      </c>
      <c r="E32" s="30" t="n">
        <f aca="false">IFERROR(VLOOKUP($A$1&amp;":"&amp;A32,'Finish order'!C:K,5,FALSE()),"")</f>
        <v>0.0616203703703704</v>
      </c>
      <c r="F32" s="22" t="n">
        <f aca="false">IFERROR(VLOOKUP($A$1&amp;":"&amp;A32,'Finish order'!C:K,4,FALSE()),"")</f>
        <v>622</v>
      </c>
      <c r="H32" s="22" t="n">
        <v>31</v>
      </c>
      <c r="I32" s="22" t="str">
        <f aca="false">IFERROR(VLOOKUP(H$1&amp;":"&amp;H32,'Finish order'!$C:$K,6,FALSE()),"")</f>
        <v/>
      </c>
      <c r="J32" s="22" t="str">
        <f aca="false">IFERROR(VLOOKUP(H$1&amp;":"&amp;H32,'Finish order'!$C:$K,9,FALSE()),"")</f>
        <v/>
      </c>
      <c r="K32" s="22" t="str">
        <f aca="false">IFERROR(VLOOKUP(H$1&amp;":"&amp;H32,'Finish order'!$C:$K,7,FALSE()),"")</f>
        <v/>
      </c>
      <c r="L32" s="30" t="str">
        <f aca="false">IFERROR(VLOOKUP(H$1&amp;":"&amp;H32,'Finish order'!$C:$K,5,FALSE()),"")</f>
        <v/>
      </c>
      <c r="M32" s="22" t="str">
        <f aca="false">IFERROR(VLOOKUP(H$1&amp;":"&amp;H32,'Finish order'!$C:$K,4,FALSE()),"")</f>
        <v/>
      </c>
      <c r="O32" s="22" t="n">
        <v>31</v>
      </c>
      <c r="P32" s="22" t="str">
        <f aca="false">IFERROR(VLOOKUP(O$1&amp;":"&amp;O32,'Finish order'!$E:$K,4,FALSE()),"")</f>
        <v/>
      </c>
      <c r="Q32" s="22" t="str">
        <f aca="false">IFERROR(VLOOKUP(O$1&amp;":"&amp;O32,'Finish order'!$E:$K,5,FALSE()),"")</f>
        <v/>
      </c>
      <c r="R32" s="30" t="str">
        <f aca="false">IFERROR(VLOOKUP(O$1&amp;":"&amp;O32,'Finish order'!$E:$K,3,FALSE()),"")</f>
        <v/>
      </c>
      <c r="S32" s="22" t="str">
        <f aca="false">IFERROR(VLOOKUP(O$1&amp;":"&amp;O32,'Finish order'!$E:$K,2,FALSE()),"")</f>
        <v/>
      </c>
      <c r="T32" s="22" t="str">
        <f aca="false">IF((COUNTIF($B$2:$B$4,P32)&gt;0),"Top3","")</f>
        <v/>
      </c>
      <c r="V32" s="22" t="n">
        <v>31</v>
      </c>
      <c r="W32" s="22" t="str">
        <f aca="false">IFERROR(VLOOKUP(V$1&amp;":"&amp;V32,'Finish order'!$E:$K,4,FALSE()),"")</f>
        <v/>
      </c>
      <c r="X32" s="22" t="str">
        <f aca="false">IFERROR(VLOOKUP(V$1&amp;":"&amp;V32,'Finish order'!$E:$K,5,FALSE()),"")</f>
        <v/>
      </c>
      <c r="Y32" s="30" t="str">
        <f aca="false">IFERROR(VLOOKUP(V$1&amp;":"&amp;V32,'Finish order'!$E:$K,3,FALSE()),"")</f>
        <v/>
      </c>
      <c r="Z32" s="22" t="str">
        <f aca="false">IFERROR(VLOOKUP(V$1&amp;":"&amp;V32,'Finish order'!$E:$K,2,FALSE()),"")</f>
        <v/>
      </c>
      <c r="AA32" s="22" t="str">
        <f aca="false">IF(Table827[[#This Row],[Name]]="","",IF((COUNTIF($I$2:$I$4,W32)&gt;0),"Top3",""))</f>
        <v/>
      </c>
      <c r="AC32" s="22" t="n">
        <v>31</v>
      </c>
      <c r="AD32" s="22" t="str">
        <f aca="false">IFERROR(VLOOKUP(AC$1&amp;":"&amp;AC32,'Finish order'!$E:$K,4,FALSE()),"")</f>
        <v/>
      </c>
      <c r="AE32" s="22" t="str">
        <f aca="false">IFERROR(VLOOKUP(AC$1&amp;":"&amp;AC32,'Finish order'!$E:$K,5,FALSE()),"")</f>
        <v/>
      </c>
      <c r="AF32" s="30" t="str">
        <f aca="false">IFERROR(VLOOKUP(AC$1&amp;":"&amp;AC32,'Finish order'!$E:$K,3,FALSE()),"")</f>
        <v/>
      </c>
      <c r="AG32" s="22" t="str">
        <f aca="false">IFERROR(VLOOKUP(AC$1&amp;":"&amp;AC32,'Finish order'!$E:$K,2,FALSE()),"")</f>
        <v/>
      </c>
      <c r="AJ32" s="22" t="n">
        <v>31</v>
      </c>
      <c r="AK32" s="22" t="str">
        <f aca="false">IFERROR(VLOOKUP(AJ$1&amp;":"&amp;AJ32,'Finish order'!$E:$K,4,FALSE()),"")</f>
        <v/>
      </c>
      <c r="AL32" s="22" t="str">
        <f aca="false">IFERROR(VLOOKUP(AJ$1&amp;":"&amp;AJ32,'Finish order'!$E:$K,5,FALSE()),"")</f>
        <v/>
      </c>
      <c r="AM32" s="30" t="str">
        <f aca="false">IFERROR(VLOOKUP(AJ$1&amp;":"&amp;AJ32,'Finish order'!$E:$K,3,FALSE()),"")</f>
        <v/>
      </c>
      <c r="AN32" s="22" t="str">
        <f aca="false">IFERROR(VLOOKUP(AJ$1&amp;":"&amp;AJ32,'Finish order'!$E:$K,2,FALSE()),"")</f>
        <v/>
      </c>
      <c r="AQ32" s="22" t="n">
        <v>31</v>
      </c>
      <c r="AR32" s="22" t="str">
        <f aca="false">IFERROR(VLOOKUP(AQ$1&amp;":"&amp;AQ32,'Finish order'!$E:$K,4,FALSE()),"")</f>
        <v/>
      </c>
      <c r="AS32" s="30" t="str">
        <f aca="false">IFERROR(VLOOKUP(AQ$1&amp;":"&amp;AQ32,'Finish order'!$E:$K,5,FALSE()),"")</f>
        <v/>
      </c>
      <c r="AT32" s="30" t="str">
        <f aca="false">IFERROR(VLOOKUP(AQ$1&amp;":"&amp;AQ32,'Finish order'!$E:$K,3,FALSE()),"")</f>
        <v/>
      </c>
      <c r="AU32" s="22" t="str">
        <f aca="false">IFERROR(VLOOKUP(AQ$1&amp;":"&amp;AQ32,'Finish order'!$E:$K,2,FALSE()),"")</f>
        <v/>
      </c>
      <c r="AX32" s="22" t="n">
        <v>31</v>
      </c>
      <c r="AY32" s="22" t="str">
        <f aca="false">IFERROR(VLOOKUP(AX$1&amp;":"&amp;AX32,'Finish order'!$E:$K,4,FALSE()),"")</f>
        <v/>
      </c>
      <c r="AZ32" s="30" t="str">
        <f aca="false">IFERROR(VLOOKUP(AX$1&amp;":"&amp;AX32,'Finish order'!$E:$K,5,FALSE()),"")</f>
        <v/>
      </c>
      <c r="BA32" s="30" t="str">
        <f aca="false">IFERROR(VLOOKUP(AX$1&amp;":"&amp;AX32,'Finish order'!$E:$K,3,FALSE()),"")</f>
        <v/>
      </c>
      <c r="BB32" s="22" t="str">
        <f aca="false">IFERROR(VLOOKUP(AX$1&amp;":"&amp;AX32,'Finish order'!$E:$K,2,FALSE()),"")</f>
        <v/>
      </c>
      <c r="BE32" s="22" t="n">
        <v>31</v>
      </c>
      <c r="BF32" s="30" t="str">
        <f aca="false">IFERROR(VLOOKUP(BE$1&amp;":"&amp;BE32,'Finish order'!$E:$K,4,FALSE()),"")</f>
        <v/>
      </c>
      <c r="BG32" s="22" t="str">
        <f aca="false">IFERROR(VLOOKUP(BE$1&amp;":"&amp;BE32,'Finish order'!$E:$K,5,FALSE()),"")</f>
        <v/>
      </c>
      <c r="BH32" s="30" t="str">
        <f aca="false">IFERROR(VLOOKUP(BE$1&amp;":"&amp;BE32,'Finish order'!$E:$K,3,FALSE()),"")</f>
        <v/>
      </c>
      <c r="BI32" s="22" t="str">
        <f aca="false">IFERROR(VLOOKUP(BE$1&amp;":"&amp;BE32,'Finish order'!$E:$K,2,FALSE()),"")</f>
        <v/>
      </c>
      <c r="BL32" s="22" t="n">
        <v>31</v>
      </c>
      <c r="BM32" s="30" t="str">
        <f aca="false">IFERROR(VLOOKUP(BL$1&amp;":"&amp;BL32,'Finish order'!$E:$K,4,FALSE()),"")</f>
        <v/>
      </c>
      <c r="BN32" s="22" t="str">
        <f aca="false">IFERROR(VLOOKUP(BL$1&amp;":"&amp;BL32,'Finish order'!$E:$K,5,FALSE()),"")</f>
        <v/>
      </c>
      <c r="BO32" s="30" t="str">
        <f aca="false">IFERROR(VLOOKUP(BL$1&amp;":"&amp;BL32,'Finish order'!$E:$K,3,FALSE()),"")</f>
        <v/>
      </c>
      <c r="BP32" s="22" t="str">
        <f aca="false">IFERROR(VLOOKUP(BL$1&amp;":"&amp;BL32,'Finish order'!$E:$K,2,FALSE()),"")</f>
        <v/>
      </c>
      <c r="BS32" s="31" t="n">
        <v>31</v>
      </c>
      <c r="BT32" s="22" t="str">
        <f aca="false">IFERROR(VLOOKUP(BS$1&amp;":"&amp;BS32,'Finish order'!$E:$K,4,FALSE()),"")</f>
        <v/>
      </c>
      <c r="BU32" s="22" t="str">
        <f aca="false">IFERROR(VLOOKUP(BS$1&amp;":"&amp;BS32,'Finish order'!$E:$K,5,FALSE()),"")</f>
        <v/>
      </c>
      <c r="BV32" s="30" t="str">
        <f aca="false">IFERROR(VLOOKUP(BS$1&amp;":"&amp;BS32,'Finish order'!$E:$K,3,FALSE()),"")</f>
        <v/>
      </c>
      <c r="BW32" s="22" t="str">
        <f aca="false">IFERROR(VLOOKUP(BS$1&amp;":"&amp;BS32,'Finish order'!$E:$K,2,FALSE()),"")</f>
        <v/>
      </c>
      <c r="BZ32" s="31" t="n">
        <v>31</v>
      </c>
      <c r="CA32" s="22" t="str">
        <f aca="false">IFERROR(VLOOKUP(BZ$1&amp;":"&amp;BZ32,'Finish order'!$E:$K,4,FALSE()),"")</f>
        <v/>
      </c>
      <c r="CB32" s="22" t="str">
        <f aca="false">IFERROR(VLOOKUP(BZ$1&amp;":"&amp;BZ32,'Finish order'!$E:$K,5,FALSE()),"")</f>
        <v/>
      </c>
      <c r="CC32" s="30" t="str">
        <f aca="false">IFERROR(VLOOKUP(BZ$1&amp;":"&amp;BZ32,'Finish order'!$E:$K,3,FALSE()),"")</f>
        <v/>
      </c>
      <c r="CD32" s="22" t="str">
        <f aca="false">IFERROR(VLOOKUP(BZ$1&amp;":"&amp;BZ32,'Finish order'!$E:$K,2,FALSE()),"")</f>
        <v/>
      </c>
      <c r="CG32" s="22" t="n">
        <v>31</v>
      </c>
      <c r="CH32" s="22" t="str">
        <f aca="false">IFERROR(VLOOKUP(CG$1&amp;":"&amp;CG32,'Finish order'!$E:$K,4,FALSE()),"")</f>
        <v/>
      </c>
      <c r="CI32" s="22" t="str">
        <f aca="false">IFERROR(VLOOKUP(CG$1&amp;":"&amp;CG32,'Finish order'!$E:$K,5,FALSE()),"")</f>
        <v/>
      </c>
      <c r="CJ32" s="30" t="str">
        <f aca="false">IFERROR(VLOOKUP(CG$1&amp;":"&amp;CG32,'Finish order'!$E:$K,3,FALSE()),"")</f>
        <v/>
      </c>
      <c r="CK32" s="22" t="str">
        <f aca="false">IFERROR(VLOOKUP(CG$1&amp;":"&amp;CG32,'Finish order'!$E:$K,2,FALSE()),"")</f>
        <v/>
      </c>
      <c r="CN32" s="22" t="n">
        <v>31</v>
      </c>
      <c r="CO32" s="22" t="str">
        <f aca="false">IFERROR(VLOOKUP(CN$1&amp;":"&amp;CN32,'Finish order'!$E:$K,4,FALSE()),"")</f>
        <v/>
      </c>
      <c r="CP32" s="22" t="str">
        <f aca="false">IFERROR(VLOOKUP(CN$1&amp;":"&amp;CN32,'Finish order'!$E:$K,5,FALSE()),"")</f>
        <v/>
      </c>
      <c r="CQ32" s="30" t="str">
        <f aca="false">IFERROR(VLOOKUP(CN$1&amp;":"&amp;CN32,'Finish order'!$E:$K,3,FALSE()),"")</f>
        <v/>
      </c>
      <c r="CR32" s="22" t="str">
        <f aca="false">IFERROR(VLOOKUP(CN$1&amp;":"&amp;CN32,'Finish order'!$E:$K,2,FALSE()),"")</f>
        <v/>
      </c>
      <c r="CS32" s="30"/>
    </row>
    <row r="33" customFormat="false" ht="15" hidden="false" customHeight="false" outlineLevel="0" collapsed="false">
      <c r="A33" s="22" t="n">
        <v>32</v>
      </c>
      <c r="B33" s="22" t="str">
        <f aca="false">IFERROR(VLOOKUP($A$1&amp;":"&amp;A33,'Finish order'!C:K,6,FALSE()),"")</f>
        <v>Richard Robinson</v>
      </c>
      <c r="C33" s="22" t="str">
        <f aca="false">IFERROR(VLOOKUP(A$1&amp;":"&amp;A33,'Finish order'!$C:$K,9,FALSE()),"")</f>
        <v>M45</v>
      </c>
      <c r="D33" s="22" t="str">
        <f aca="false">IFERROR(VLOOKUP(A$1&amp;":"&amp;A33,'Finish order'!$C:$K,7,FALSE()),"")</f>
        <v>Pickering RC</v>
      </c>
      <c r="E33" s="30" t="n">
        <f aca="false">IFERROR(VLOOKUP($A$1&amp;":"&amp;A33,'Finish order'!C:K,5,FALSE()),"")</f>
        <v>0.0634027777777778</v>
      </c>
      <c r="F33" s="22" t="n">
        <f aca="false">IFERROR(VLOOKUP($A$1&amp;":"&amp;A33,'Finish order'!C:K,4,FALSE()),"")</f>
        <v>616</v>
      </c>
      <c r="H33" s="22" t="n">
        <v>32</v>
      </c>
      <c r="I33" s="22" t="str">
        <f aca="false">IFERROR(VLOOKUP(H$1&amp;":"&amp;H33,'Finish order'!$C:$K,6,FALSE()),"")</f>
        <v/>
      </c>
      <c r="J33" s="22" t="str">
        <f aca="false">IFERROR(VLOOKUP(H$1&amp;":"&amp;H33,'Finish order'!$C:$K,9,FALSE()),"")</f>
        <v/>
      </c>
      <c r="K33" s="22" t="str">
        <f aca="false">IFERROR(VLOOKUP(H$1&amp;":"&amp;H33,'Finish order'!$C:$K,7,FALSE()),"")</f>
        <v/>
      </c>
      <c r="L33" s="30" t="str">
        <f aca="false">IFERROR(VLOOKUP(H$1&amp;":"&amp;H33,'Finish order'!$C:$K,5,FALSE()),"")</f>
        <v/>
      </c>
      <c r="M33" s="22" t="str">
        <f aca="false">IFERROR(VLOOKUP(H$1&amp;":"&amp;H33,'Finish order'!$C:$K,4,FALSE()),"")</f>
        <v/>
      </c>
      <c r="O33" s="22" t="n">
        <v>32</v>
      </c>
      <c r="P33" s="22" t="str">
        <f aca="false">IFERROR(VLOOKUP(O$1&amp;":"&amp;O33,'Finish order'!$E:$K,4,FALSE()),"")</f>
        <v/>
      </c>
      <c r="Q33" s="22" t="str">
        <f aca="false">IFERROR(VLOOKUP(O$1&amp;":"&amp;O33,'Finish order'!$E:$K,5,FALSE()),"")</f>
        <v/>
      </c>
      <c r="R33" s="30" t="str">
        <f aca="false">IFERROR(VLOOKUP(O$1&amp;":"&amp;O33,'Finish order'!$E:$K,3,FALSE()),"")</f>
        <v/>
      </c>
      <c r="S33" s="22" t="str">
        <f aca="false">IFERROR(VLOOKUP(O$1&amp;":"&amp;O33,'Finish order'!$E:$K,2,FALSE()),"")</f>
        <v/>
      </c>
      <c r="T33" s="22" t="str">
        <f aca="false">IF((COUNTIF($B$2:$B$4,P33)&gt;0),"Top3","")</f>
        <v/>
      </c>
      <c r="V33" s="22" t="n">
        <v>32</v>
      </c>
      <c r="W33" s="22" t="str">
        <f aca="false">IFERROR(VLOOKUP(V$1&amp;":"&amp;V33,'Finish order'!$E:$K,4,FALSE()),"")</f>
        <v/>
      </c>
      <c r="X33" s="22" t="str">
        <f aca="false">IFERROR(VLOOKUP(V$1&amp;":"&amp;V33,'Finish order'!$E:$K,5,FALSE()),"")</f>
        <v/>
      </c>
      <c r="Y33" s="30" t="str">
        <f aca="false">IFERROR(VLOOKUP(V$1&amp;":"&amp;V33,'Finish order'!$E:$K,3,FALSE()),"")</f>
        <v/>
      </c>
      <c r="Z33" s="22" t="str">
        <f aca="false">IFERROR(VLOOKUP(V$1&amp;":"&amp;V33,'Finish order'!$E:$K,2,FALSE()),"")</f>
        <v/>
      </c>
      <c r="AA33" s="22" t="str">
        <f aca="false">IF(Table827[[#This Row],[Name]]="","",IF((COUNTIF($I$2:$I$4,W33)&gt;0),"Top3",""))</f>
        <v/>
      </c>
      <c r="AC33" s="22" t="n">
        <v>32</v>
      </c>
      <c r="AD33" s="22" t="str">
        <f aca="false">IFERROR(VLOOKUP(AC$1&amp;":"&amp;AC33,'Finish order'!$E:$K,4,FALSE()),"")</f>
        <v/>
      </c>
      <c r="AE33" s="22" t="str">
        <f aca="false">IFERROR(VLOOKUP(AC$1&amp;":"&amp;AC33,'Finish order'!$E:$K,5,FALSE()),"")</f>
        <v/>
      </c>
      <c r="AF33" s="30" t="str">
        <f aca="false">IFERROR(VLOOKUP(AC$1&amp;":"&amp;AC33,'Finish order'!$E:$K,3,FALSE()),"")</f>
        <v/>
      </c>
      <c r="AG33" s="22" t="str">
        <f aca="false">IFERROR(VLOOKUP(AC$1&amp;":"&amp;AC33,'Finish order'!$E:$K,2,FALSE()),"")</f>
        <v/>
      </c>
      <c r="AJ33" s="22" t="n">
        <v>32</v>
      </c>
      <c r="AK33" s="22" t="str">
        <f aca="false">IFERROR(VLOOKUP(AJ$1&amp;":"&amp;AJ33,'Finish order'!$E:$K,4,FALSE()),"")</f>
        <v/>
      </c>
      <c r="AL33" s="22" t="str">
        <f aca="false">IFERROR(VLOOKUP(AJ$1&amp;":"&amp;AJ33,'Finish order'!$E:$K,5,FALSE()),"")</f>
        <v/>
      </c>
      <c r="AM33" s="30" t="str">
        <f aca="false">IFERROR(VLOOKUP(AJ$1&amp;":"&amp;AJ33,'Finish order'!$E:$K,3,FALSE()),"")</f>
        <v/>
      </c>
      <c r="AN33" s="22" t="str">
        <f aca="false">IFERROR(VLOOKUP(AJ$1&amp;":"&amp;AJ33,'Finish order'!$E:$K,2,FALSE()),"")</f>
        <v/>
      </c>
      <c r="AQ33" s="22" t="n">
        <v>32</v>
      </c>
      <c r="AR33" s="22" t="str">
        <f aca="false">IFERROR(VLOOKUP(AQ$1&amp;":"&amp;AQ33,'Finish order'!$E:$K,4,FALSE()),"")</f>
        <v/>
      </c>
      <c r="AS33" s="30" t="str">
        <f aca="false">IFERROR(VLOOKUP(AQ$1&amp;":"&amp;AQ33,'Finish order'!$E:$K,5,FALSE()),"")</f>
        <v/>
      </c>
      <c r="AT33" s="30" t="str">
        <f aca="false">IFERROR(VLOOKUP(AQ$1&amp;":"&amp;AQ33,'Finish order'!$E:$K,3,FALSE()),"")</f>
        <v/>
      </c>
      <c r="AU33" s="22" t="str">
        <f aca="false">IFERROR(VLOOKUP(AQ$1&amp;":"&amp;AQ33,'Finish order'!$E:$K,2,FALSE()),"")</f>
        <v/>
      </c>
      <c r="AX33" s="22" t="n">
        <v>32</v>
      </c>
      <c r="AY33" s="22" t="str">
        <f aca="false">IFERROR(VLOOKUP(AX$1&amp;":"&amp;AX33,'Finish order'!$E:$K,4,FALSE()),"")</f>
        <v/>
      </c>
      <c r="AZ33" s="30" t="str">
        <f aca="false">IFERROR(VLOOKUP(AX$1&amp;":"&amp;AX33,'Finish order'!$E:$K,5,FALSE()),"")</f>
        <v/>
      </c>
      <c r="BA33" s="30" t="str">
        <f aca="false">IFERROR(VLOOKUP(AX$1&amp;":"&amp;AX33,'Finish order'!$E:$K,3,FALSE()),"")</f>
        <v/>
      </c>
      <c r="BB33" s="22" t="str">
        <f aca="false">IFERROR(VLOOKUP(AX$1&amp;":"&amp;AX33,'Finish order'!$E:$K,2,FALSE()),"")</f>
        <v/>
      </c>
      <c r="BE33" s="22" t="n">
        <v>32</v>
      </c>
      <c r="BF33" s="30" t="str">
        <f aca="false">IFERROR(VLOOKUP(BE$1&amp;":"&amp;BE33,'Finish order'!$E:$K,4,FALSE()),"")</f>
        <v/>
      </c>
      <c r="BG33" s="22" t="str">
        <f aca="false">IFERROR(VLOOKUP(BE$1&amp;":"&amp;BE33,'Finish order'!$E:$K,5,FALSE()),"")</f>
        <v/>
      </c>
      <c r="BH33" s="30" t="str">
        <f aca="false">IFERROR(VLOOKUP(BE$1&amp;":"&amp;BE33,'Finish order'!$E:$K,3,FALSE()),"")</f>
        <v/>
      </c>
      <c r="BI33" s="22" t="str">
        <f aca="false">IFERROR(VLOOKUP(BE$1&amp;":"&amp;BE33,'Finish order'!$E:$K,2,FALSE()),"")</f>
        <v/>
      </c>
      <c r="BL33" s="22" t="n">
        <v>32</v>
      </c>
      <c r="BM33" s="30" t="str">
        <f aca="false">IFERROR(VLOOKUP(BL$1&amp;":"&amp;BL33,'Finish order'!$E:$K,4,FALSE()),"")</f>
        <v/>
      </c>
      <c r="BN33" s="22" t="str">
        <f aca="false">IFERROR(VLOOKUP(BL$1&amp;":"&amp;BL33,'Finish order'!$E:$K,5,FALSE()),"")</f>
        <v/>
      </c>
      <c r="BO33" s="30" t="str">
        <f aca="false">IFERROR(VLOOKUP(BL$1&amp;":"&amp;BL33,'Finish order'!$E:$K,3,FALSE()),"")</f>
        <v/>
      </c>
      <c r="BP33" s="22" t="str">
        <f aca="false">IFERROR(VLOOKUP(BL$1&amp;":"&amp;BL33,'Finish order'!$E:$K,2,FALSE()),"")</f>
        <v/>
      </c>
      <c r="BS33" s="31" t="n">
        <v>32</v>
      </c>
      <c r="BT33" s="22" t="str">
        <f aca="false">IFERROR(VLOOKUP(BS$1&amp;":"&amp;BS33,'Finish order'!$E:$K,4,FALSE()),"")</f>
        <v/>
      </c>
      <c r="BU33" s="22" t="str">
        <f aca="false">IFERROR(VLOOKUP(BS$1&amp;":"&amp;BS33,'Finish order'!$E:$K,5,FALSE()),"")</f>
        <v/>
      </c>
      <c r="BV33" s="30" t="str">
        <f aca="false">IFERROR(VLOOKUP(BS$1&amp;":"&amp;BS33,'Finish order'!$E:$K,3,FALSE()),"")</f>
        <v/>
      </c>
      <c r="BW33" s="22" t="str">
        <f aca="false">IFERROR(VLOOKUP(BS$1&amp;":"&amp;BS33,'Finish order'!$E:$K,2,FALSE()),"")</f>
        <v/>
      </c>
      <c r="BZ33" s="31" t="n">
        <v>32</v>
      </c>
      <c r="CA33" s="22" t="str">
        <f aca="false">IFERROR(VLOOKUP(BZ$1&amp;":"&amp;BZ33,'Finish order'!$E:$K,4,FALSE()),"")</f>
        <v/>
      </c>
      <c r="CB33" s="22" t="str">
        <f aca="false">IFERROR(VLOOKUP(BZ$1&amp;":"&amp;BZ33,'Finish order'!$E:$K,5,FALSE()),"")</f>
        <v/>
      </c>
      <c r="CC33" s="30" t="str">
        <f aca="false">IFERROR(VLOOKUP(BZ$1&amp;":"&amp;BZ33,'Finish order'!$E:$K,3,FALSE()),"")</f>
        <v/>
      </c>
      <c r="CD33" s="22" t="str">
        <f aca="false">IFERROR(VLOOKUP(BZ$1&amp;":"&amp;BZ33,'Finish order'!$E:$K,2,FALSE()),"")</f>
        <v/>
      </c>
      <c r="CG33" s="22" t="n">
        <v>32</v>
      </c>
      <c r="CH33" s="22" t="str">
        <f aca="false">IFERROR(VLOOKUP(CG$1&amp;":"&amp;CG33,'Finish order'!$E:$K,4,FALSE()),"")</f>
        <v/>
      </c>
      <c r="CI33" s="22" t="str">
        <f aca="false">IFERROR(VLOOKUP(CG$1&amp;":"&amp;CG33,'Finish order'!$E:$K,5,FALSE()),"")</f>
        <v/>
      </c>
      <c r="CJ33" s="30" t="str">
        <f aca="false">IFERROR(VLOOKUP(CG$1&amp;":"&amp;CG33,'Finish order'!$E:$K,3,FALSE()),"")</f>
        <v/>
      </c>
      <c r="CK33" s="22" t="str">
        <f aca="false">IFERROR(VLOOKUP(CG$1&amp;":"&amp;CG33,'Finish order'!$E:$K,2,FALSE()),"")</f>
        <v/>
      </c>
      <c r="CN33" s="22" t="n">
        <v>32</v>
      </c>
      <c r="CO33" s="22" t="str">
        <f aca="false">IFERROR(VLOOKUP(CN$1&amp;":"&amp;CN33,'Finish order'!$E:$K,4,FALSE()),"")</f>
        <v/>
      </c>
      <c r="CP33" s="22" t="str">
        <f aca="false">IFERROR(VLOOKUP(CN$1&amp;":"&amp;CN33,'Finish order'!$E:$K,5,FALSE()),"")</f>
        <v/>
      </c>
      <c r="CQ33" s="30" t="str">
        <f aca="false">IFERROR(VLOOKUP(CN$1&amp;":"&amp;CN33,'Finish order'!$E:$K,3,FALSE()),"")</f>
        <v/>
      </c>
      <c r="CR33" s="22" t="str">
        <f aca="false">IFERROR(VLOOKUP(CN$1&amp;":"&amp;CN33,'Finish order'!$E:$K,2,FALSE()),"")</f>
        <v/>
      </c>
      <c r="CS33" s="30"/>
    </row>
    <row r="34" customFormat="false" ht="15" hidden="false" customHeight="false" outlineLevel="0" collapsed="false">
      <c r="A34" s="22" t="n">
        <v>33</v>
      </c>
      <c r="B34" s="22" t="str">
        <f aca="false">IFERROR(VLOOKUP($A$1&amp;":"&amp;A34,'Finish order'!C:K,6,FALSE()),"")</f>
        <v>Iain Milner</v>
      </c>
      <c r="C34" s="22" t="str">
        <f aca="false">IFERROR(VLOOKUP(A$1&amp;":"&amp;A34,'Finish order'!$C:$K,9,FALSE()),"")</f>
        <v>M45</v>
      </c>
      <c r="D34" s="22" t="str">
        <f aca="false">IFERROR(VLOOKUP(A$1&amp;":"&amp;A34,'Finish order'!$C:$K,7,FALSE()),"")</f>
        <v>Individual#</v>
      </c>
      <c r="E34" s="30" t="n">
        <f aca="false">IFERROR(VLOOKUP($A$1&amp;":"&amp;A34,'Finish order'!C:K,5,FALSE()),"")</f>
        <v>0.0634722222222222</v>
      </c>
      <c r="F34" s="22" t="n">
        <f aca="false">IFERROR(VLOOKUP($A$1&amp;":"&amp;A34,'Finish order'!C:K,4,FALSE()),"")</f>
        <v>637</v>
      </c>
      <c r="H34" s="22" t="n">
        <v>33</v>
      </c>
      <c r="I34" s="22" t="str">
        <f aca="false">IFERROR(VLOOKUP(H$1&amp;":"&amp;H34,'Finish order'!$C:$K,6,FALSE()),"")</f>
        <v/>
      </c>
      <c r="J34" s="22" t="str">
        <f aca="false">IFERROR(VLOOKUP(H$1&amp;":"&amp;H34,'Finish order'!$C:$K,9,FALSE()),"")</f>
        <v/>
      </c>
      <c r="K34" s="22" t="str">
        <f aca="false">IFERROR(VLOOKUP(H$1&amp;":"&amp;H34,'Finish order'!$C:$K,7,FALSE()),"")</f>
        <v/>
      </c>
      <c r="L34" s="30" t="str">
        <f aca="false">IFERROR(VLOOKUP(H$1&amp;":"&amp;H34,'Finish order'!$C:$K,5,FALSE()),"")</f>
        <v/>
      </c>
      <c r="M34" s="22" t="str">
        <f aca="false">IFERROR(VLOOKUP(H$1&amp;":"&amp;H34,'Finish order'!$C:$K,4,FALSE()),"")</f>
        <v/>
      </c>
      <c r="O34" s="22" t="n">
        <v>33</v>
      </c>
      <c r="P34" s="22" t="str">
        <f aca="false">IFERROR(VLOOKUP(O$1&amp;":"&amp;O34,'Finish order'!$E:$K,4,FALSE()),"")</f>
        <v/>
      </c>
      <c r="Q34" s="22" t="str">
        <f aca="false">IFERROR(VLOOKUP(O$1&amp;":"&amp;O34,'Finish order'!$E:$K,5,FALSE()),"")</f>
        <v/>
      </c>
      <c r="R34" s="30" t="str">
        <f aca="false">IFERROR(VLOOKUP(O$1&amp;":"&amp;O34,'Finish order'!$E:$K,3,FALSE()),"")</f>
        <v/>
      </c>
      <c r="S34" s="22" t="str">
        <f aca="false">IFERROR(VLOOKUP(O$1&amp;":"&amp;O34,'Finish order'!$E:$K,2,FALSE()),"")</f>
        <v/>
      </c>
      <c r="T34" s="22" t="str">
        <f aca="false">IF((COUNTIF($B$2:$B$4,P34)&gt;0),"Top3","")</f>
        <v/>
      </c>
      <c r="V34" s="22" t="n">
        <v>33</v>
      </c>
      <c r="W34" s="22" t="str">
        <f aca="false">IFERROR(VLOOKUP(V$1&amp;":"&amp;V34,'Finish order'!$E:$K,4,FALSE()),"")</f>
        <v/>
      </c>
      <c r="X34" s="22" t="str">
        <f aca="false">IFERROR(VLOOKUP(V$1&amp;":"&amp;V34,'Finish order'!$E:$K,5,FALSE()),"")</f>
        <v/>
      </c>
      <c r="Y34" s="30" t="str">
        <f aca="false">IFERROR(VLOOKUP(V$1&amp;":"&amp;V34,'Finish order'!$E:$K,3,FALSE()),"")</f>
        <v/>
      </c>
      <c r="Z34" s="22" t="str">
        <f aca="false">IFERROR(VLOOKUP(V$1&amp;":"&amp;V34,'Finish order'!$E:$K,2,FALSE()),"")</f>
        <v/>
      </c>
      <c r="AA34" s="22" t="str">
        <f aca="false">IF(Table827[[#This Row],[Name]]="","",IF((COUNTIF($I$2:$I$4,W34)&gt;0),"Top3",""))</f>
        <v/>
      </c>
      <c r="AC34" s="22" t="n">
        <v>33</v>
      </c>
      <c r="AD34" s="22" t="str">
        <f aca="false">IFERROR(VLOOKUP(AC$1&amp;":"&amp;AC34,'Finish order'!$E:$K,4,FALSE()),"")</f>
        <v/>
      </c>
      <c r="AE34" s="22" t="str">
        <f aca="false">IFERROR(VLOOKUP(AC$1&amp;":"&amp;AC34,'Finish order'!$E:$K,5,FALSE()),"")</f>
        <v/>
      </c>
      <c r="AF34" s="30" t="str">
        <f aca="false">IFERROR(VLOOKUP(AC$1&amp;":"&amp;AC34,'Finish order'!$E:$K,3,FALSE()),"")</f>
        <v/>
      </c>
      <c r="AG34" s="22" t="str">
        <f aca="false">IFERROR(VLOOKUP(AC$1&amp;":"&amp;AC34,'Finish order'!$E:$K,2,FALSE()),"")</f>
        <v/>
      </c>
      <c r="AJ34" s="22" t="n">
        <v>33</v>
      </c>
      <c r="AK34" s="22" t="str">
        <f aca="false">IFERROR(VLOOKUP(AJ$1&amp;":"&amp;AJ34,'Finish order'!$E:$K,4,FALSE()),"")</f>
        <v/>
      </c>
      <c r="AL34" s="22" t="str">
        <f aca="false">IFERROR(VLOOKUP(AJ$1&amp;":"&amp;AJ34,'Finish order'!$E:$K,5,FALSE()),"")</f>
        <v/>
      </c>
      <c r="AM34" s="30" t="str">
        <f aca="false">IFERROR(VLOOKUP(AJ$1&amp;":"&amp;AJ34,'Finish order'!$E:$K,3,FALSE()),"")</f>
        <v/>
      </c>
      <c r="AN34" s="22" t="str">
        <f aca="false">IFERROR(VLOOKUP(AJ$1&amp;":"&amp;AJ34,'Finish order'!$E:$K,2,FALSE()),"")</f>
        <v/>
      </c>
      <c r="AQ34" s="22" t="n">
        <v>33</v>
      </c>
      <c r="AR34" s="22" t="str">
        <f aca="false">IFERROR(VLOOKUP(AQ$1&amp;":"&amp;AQ34,'Finish order'!$E:$K,4,FALSE()),"")</f>
        <v/>
      </c>
      <c r="AS34" s="30" t="str">
        <f aca="false">IFERROR(VLOOKUP(AQ$1&amp;":"&amp;AQ34,'Finish order'!$E:$K,5,FALSE()),"")</f>
        <v/>
      </c>
      <c r="AT34" s="30" t="str">
        <f aca="false">IFERROR(VLOOKUP(AQ$1&amp;":"&amp;AQ34,'Finish order'!$E:$K,3,FALSE()),"")</f>
        <v/>
      </c>
      <c r="AU34" s="22" t="str">
        <f aca="false">IFERROR(VLOOKUP(AQ$1&amp;":"&amp;AQ34,'Finish order'!$E:$K,2,FALSE()),"")</f>
        <v/>
      </c>
      <c r="AX34" s="22" t="n">
        <v>33</v>
      </c>
      <c r="AY34" s="22" t="str">
        <f aca="false">IFERROR(VLOOKUP(AX$1&amp;":"&amp;AX34,'Finish order'!$E:$K,4,FALSE()),"")</f>
        <v/>
      </c>
      <c r="AZ34" s="30" t="str">
        <f aca="false">IFERROR(VLOOKUP(AX$1&amp;":"&amp;AX34,'Finish order'!$E:$K,5,FALSE()),"")</f>
        <v/>
      </c>
      <c r="BA34" s="30" t="str">
        <f aca="false">IFERROR(VLOOKUP(AX$1&amp;":"&amp;AX34,'Finish order'!$E:$K,3,FALSE()),"")</f>
        <v/>
      </c>
      <c r="BB34" s="22" t="str">
        <f aca="false">IFERROR(VLOOKUP(AX$1&amp;":"&amp;AX34,'Finish order'!$E:$K,2,FALSE()),"")</f>
        <v/>
      </c>
      <c r="BE34" s="22" t="n">
        <v>33</v>
      </c>
      <c r="BF34" s="30" t="str">
        <f aca="false">IFERROR(VLOOKUP(BE$1&amp;":"&amp;BE34,'Finish order'!$E:$K,4,FALSE()),"")</f>
        <v/>
      </c>
      <c r="BG34" s="22" t="str">
        <f aca="false">IFERROR(VLOOKUP(BE$1&amp;":"&amp;BE34,'Finish order'!$E:$K,5,FALSE()),"")</f>
        <v/>
      </c>
      <c r="BH34" s="30" t="str">
        <f aca="false">IFERROR(VLOOKUP(BE$1&amp;":"&amp;BE34,'Finish order'!$E:$K,3,FALSE()),"")</f>
        <v/>
      </c>
      <c r="BI34" s="22" t="str">
        <f aca="false">IFERROR(VLOOKUP(BE$1&amp;":"&amp;BE34,'Finish order'!$E:$K,2,FALSE()),"")</f>
        <v/>
      </c>
      <c r="BL34" s="22" t="n">
        <v>33</v>
      </c>
      <c r="BM34" s="30" t="str">
        <f aca="false">IFERROR(VLOOKUP(BL$1&amp;":"&amp;BL34,'Finish order'!$E:$K,4,FALSE()),"")</f>
        <v/>
      </c>
      <c r="BN34" s="22" t="str">
        <f aca="false">IFERROR(VLOOKUP(BL$1&amp;":"&amp;BL34,'Finish order'!$E:$K,5,FALSE()),"")</f>
        <v/>
      </c>
      <c r="BO34" s="30" t="str">
        <f aca="false">IFERROR(VLOOKUP(BL$1&amp;":"&amp;BL34,'Finish order'!$E:$K,3,FALSE()),"")</f>
        <v/>
      </c>
      <c r="BP34" s="22" t="str">
        <f aca="false">IFERROR(VLOOKUP(BL$1&amp;":"&amp;BL34,'Finish order'!$E:$K,2,FALSE()),"")</f>
        <v/>
      </c>
      <c r="BS34" s="31" t="n">
        <v>33</v>
      </c>
      <c r="BT34" s="22" t="str">
        <f aca="false">IFERROR(VLOOKUP(BS$1&amp;":"&amp;BS34,'Finish order'!$E:$K,4,FALSE()),"")</f>
        <v/>
      </c>
      <c r="BU34" s="22" t="str">
        <f aca="false">IFERROR(VLOOKUP(BS$1&amp;":"&amp;BS34,'Finish order'!$E:$K,5,FALSE()),"")</f>
        <v/>
      </c>
      <c r="BV34" s="30" t="str">
        <f aca="false">IFERROR(VLOOKUP(BS$1&amp;":"&amp;BS34,'Finish order'!$E:$K,3,FALSE()),"")</f>
        <v/>
      </c>
      <c r="BW34" s="22" t="str">
        <f aca="false">IFERROR(VLOOKUP(BS$1&amp;":"&amp;BS34,'Finish order'!$E:$K,2,FALSE()),"")</f>
        <v/>
      </c>
      <c r="BZ34" s="31" t="n">
        <v>33</v>
      </c>
      <c r="CA34" s="22" t="str">
        <f aca="false">IFERROR(VLOOKUP(BZ$1&amp;":"&amp;BZ34,'Finish order'!$E:$K,4,FALSE()),"")</f>
        <v/>
      </c>
      <c r="CB34" s="22" t="str">
        <f aca="false">IFERROR(VLOOKUP(BZ$1&amp;":"&amp;BZ34,'Finish order'!$E:$K,5,FALSE()),"")</f>
        <v/>
      </c>
      <c r="CC34" s="30" t="str">
        <f aca="false">IFERROR(VLOOKUP(BZ$1&amp;":"&amp;BZ34,'Finish order'!$E:$K,3,FALSE()),"")</f>
        <v/>
      </c>
      <c r="CD34" s="22" t="str">
        <f aca="false">IFERROR(VLOOKUP(BZ$1&amp;":"&amp;BZ34,'Finish order'!$E:$K,2,FALSE()),"")</f>
        <v/>
      </c>
      <c r="CG34" s="22" t="n">
        <v>33</v>
      </c>
      <c r="CH34" s="22" t="str">
        <f aca="false">IFERROR(VLOOKUP(CG$1&amp;":"&amp;CG34,'Finish order'!$E:$K,4,FALSE()),"")</f>
        <v/>
      </c>
      <c r="CI34" s="22" t="str">
        <f aca="false">IFERROR(VLOOKUP(CG$1&amp;":"&amp;CG34,'Finish order'!$E:$K,5,FALSE()),"")</f>
        <v/>
      </c>
      <c r="CJ34" s="30" t="str">
        <f aca="false">IFERROR(VLOOKUP(CG$1&amp;":"&amp;CG34,'Finish order'!$E:$K,3,FALSE()),"")</f>
        <v/>
      </c>
      <c r="CK34" s="22" t="str">
        <f aca="false">IFERROR(VLOOKUP(CG$1&amp;":"&amp;CG34,'Finish order'!$E:$K,2,FALSE()),"")</f>
        <v/>
      </c>
      <c r="CN34" s="22" t="n">
        <v>33</v>
      </c>
      <c r="CO34" s="22" t="str">
        <f aca="false">IFERROR(VLOOKUP(CN$1&amp;":"&amp;CN34,'Finish order'!$E:$K,4,FALSE()),"")</f>
        <v/>
      </c>
      <c r="CP34" s="22" t="str">
        <f aca="false">IFERROR(VLOOKUP(CN$1&amp;":"&amp;CN34,'Finish order'!$E:$K,5,FALSE()),"")</f>
        <v/>
      </c>
      <c r="CQ34" s="30" t="str">
        <f aca="false">IFERROR(VLOOKUP(CN$1&amp;":"&amp;CN34,'Finish order'!$E:$K,3,FALSE()),"")</f>
        <v/>
      </c>
      <c r="CR34" s="22" t="str">
        <f aca="false">IFERROR(VLOOKUP(CN$1&amp;":"&amp;CN34,'Finish order'!$E:$K,2,FALSE()),"")</f>
        <v/>
      </c>
      <c r="CS34" s="30"/>
    </row>
    <row r="35" customFormat="false" ht="15" hidden="false" customHeight="false" outlineLevel="0" collapsed="false">
      <c r="A35" s="22" t="n">
        <v>34</v>
      </c>
      <c r="B35" s="22" t="str">
        <f aca="false">IFERROR(VLOOKUP($A$1&amp;":"&amp;A35,'Finish order'!C:K,6,FALSE()),"")</f>
        <v>Nigel Briggs</v>
      </c>
      <c r="C35" s="22" t="str">
        <f aca="false">IFERROR(VLOOKUP(A$1&amp;":"&amp;A35,'Finish order'!$C:$K,9,FALSE()),"")</f>
        <v>M60</v>
      </c>
      <c r="D35" s="22" t="str">
        <f aca="false">IFERROR(VLOOKUP(A$1&amp;":"&amp;A35,'Finish order'!$C:$K,7,FALSE()),"")</f>
        <v>North York Moors AC</v>
      </c>
      <c r="E35" s="30" t="n">
        <f aca="false">IFERROR(VLOOKUP($A$1&amp;":"&amp;A35,'Finish order'!C:K,5,FALSE()),"")</f>
        <v>0.0635532407407407</v>
      </c>
      <c r="F35" s="22" t="n">
        <f aca="false">IFERROR(VLOOKUP($A$1&amp;":"&amp;A35,'Finish order'!C:K,4,FALSE()),"")</f>
        <v>905</v>
      </c>
      <c r="H35" s="22" t="n">
        <v>34</v>
      </c>
      <c r="I35" s="22" t="str">
        <f aca="false">IFERROR(VLOOKUP(H$1&amp;":"&amp;H35,'Finish order'!$C:$K,6,FALSE()),"")</f>
        <v/>
      </c>
      <c r="J35" s="22" t="str">
        <f aca="false">IFERROR(VLOOKUP(H$1&amp;":"&amp;H35,'Finish order'!$C:$K,9,FALSE()),"")</f>
        <v/>
      </c>
      <c r="K35" s="22" t="str">
        <f aca="false">IFERROR(VLOOKUP(H$1&amp;":"&amp;H35,'Finish order'!$C:$K,7,FALSE()),"")</f>
        <v/>
      </c>
      <c r="L35" s="30" t="str">
        <f aca="false">IFERROR(VLOOKUP(H$1&amp;":"&amp;H35,'Finish order'!$C:$K,5,FALSE()),"")</f>
        <v/>
      </c>
      <c r="M35" s="22" t="str">
        <f aca="false">IFERROR(VLOOKUP(H$1&amp;":"&amp;H35,'Finish order'!$C:$K,4,FALSE()),"")</f>
        <v/>
      </c>
      <c r="O35" s="22" t="n">
        <v>34</v>
      </c>
      <c r="P35" s="22" t="str">
        <f aca="false">IFERROR(VLOOKUP(O$1&amp;":"&amp;O35,'Finish order'!$E:$K,4,FALSE()),"")</f>
        <v/>
      </c>
      <c r="Q35" s="22" t="str">
        <f aca="false">IFERROR(VLOOKUP(O$1&amp;":"&amp;O35,'Finish order'!$E:$K,5,FALSE()),"")</f>
        <v/>
      </c>
      <c r="R35" s="30" t="str">
        <f aca="false">IFERROR(VLOOKUP(O$1&amp;":"&amp;O35,'Finish order'!$E:$K,3,FALSE()),"")</f>
        <v/>
      </c>
      <c r="S35" s="22" t="str">
        <f aca="false">IFERROR(VLOOKUP(O$1&amp;":"&amp;O35,'Finish order'!$E:$K,2,FALSE()),"")</f>
        <v/>
      </c>
      <c r="T35" s="22" t="str">
        <f aca="false">IF((COUNTIF($B$2:$B$4,P35)&gt;0),"Top3","")</f>
        <v/>
      </c>
      <c r="V35" s="22" t="n">
        <v>34</v>
      </c>
      <c r="W35" s="22" t="str">
        <f aca="false">IFERROR(VLOOKUP(V$1&amp;":"&amp;V35,'Finish order'!$E:$K,4,FALSE()),"")</f>
        <v/>
      </c>
      <c r="X35" s="22" t="str">
        <f aca="false">IFERROR(VLOOKUP(V$1&amp;":"&amp;V35,'Finish order'!$E:$K,5,FALSE()),"")</f>
        <v/>
      </c>
      <c r="Y35" s="30" t="str">
        <f aca="false">IFERROR(VLOOKUP(V$1&amp;":"&amp;V35,'Finish order'!$E:$K,3,FALSE()),"")</f>
        <v/>
      </c>
      <c r="Z35" s="22" t="str">
        <f aca="false">IFERROR(VLOOKUP(V$1&amp;":"&amp;V35,'Finish order'!$E:$K,2,FALSE()),"")</f>
        <v/>
      </c>
      <c r="AA35" s="22" t="str">
        <f aca="false">IF(Table827[[#This Row],[Name]]="","",IF((COUNTIF($I$2:$I$4,W35)&gt;0),"Top3",""))</f>
        <v/>
      </c>
      <c r="AC35" s="22" t="n">
        <v>34</v>
      </c>
      <c r="AD35" s="22" t="str">
        <f aca="false">IFERROR(VLOOKUP(AC$1&amp;":"&amp;AC35,'Finish order'!$E:$K,4,FALSE()),"")</f>
        <v/>
      </c>
      <c r="AE35" s="22" t="str">
        <f aca="false">IFERROR(VLOOKUP(AC$1&amp;":"&amp;AC35,'Finish order'!$E:$K,5,FALSE()),"")</f>
        <v/>
      </c>
      <c r="AF35" s="30" t="str">
        <f aca="false">IFERROR(VLOOKUP(AC$1&amp;":"&amp;AC35,'Finish order'!$E:$K,3,FALSE()),"")</f>
        <v/>
      </c>
      <c r="AG35" s="22" t="str">
        <f aca="false">IFERROR(VLOOKUP(AC$1&amp;":"&amp;AC35,'Finish order'!$E:$K,2,FALSE()),"")</f>
        <v/>
      </c>
      <c r="AJ35" s="22" t="n">
        <v>34</v>
      </c>
      <c r="AK35" s="22" t="str">
        <f aca="false">IFERROR(VLOOKUP(AJ$1&amp;":"&amp;AJ35,'Finish order'!$E:$K,4,FALSE()),"")</f>
        <v/>
      </c>
      <c r="AL35" s="22" t="str">
        <f aca="false">IFERROR(VLOOKUP(AJ$1&amp;":"&amp;AJ35,'Finish order'!$E:$K,5,FALSE()),"")</f>
        <v/>
      </c>
      <c r="AM35" s="30" t="str">
        <f aca="false">IFERROR(VLOOKUP(AJ$1&amp;":"&amp;AJ35,'Finish order'!$E:$K,3,FALSE()),"")</f>
        <v/>
      </c>
      <c r="AN35" s="22" t="str">
        <f aca="false">IFERROR(VLOOKUP(AJ$1&amp;":"&amp;AJ35,'Finish order'!$E:$K,2,FALSE()),"")</f>
        <v/>
      </c>
      <c r="AQ35" s="22" t="n">
        <v>34</v>
      </c>
      <c r="AR35" s="22" t="str">
        <f aca="false">IFERROR(VLOOKUP(AQ$1&amp;":"&amp;AQ35,'Finish order'!$E:$K,4,FALSE()),"")</f>
        <v/>
      </c>
      <c r="AS35" s="30" t="str">
        <f aca="false">IFERROR(VLOOKUP(AQ$1&amp;":"&amp;AQ35,'Finish order'!$E:$K,5,FALSE()),"")</f>
        <v/>
      </c>
      <c r="AT35" s="30" t="str">
        <f aca="false">IFERROR(VLOOKUP(AQ$1&amp;":"&amp;AQ35,'Finish order'!$E:$K,3,FALSE()),"")</f>
        <v/>
      </c>
      <c r="AU35" s="22" t="str">
        <f aca="false">IFERROR(VLOOKUP(AQ$1&amp;":"&amp;AQ35,'Finish order'!$E:$K,2,FALSE()),"")</f>
        <v/>
      </c>
      <c r="AX35" s="22" t="n">
        <v>34</v>
      </c>
      <c r="AY35" s="22" t="str">
        <f aca="false">IFERROR(VLOOKUP(AX$1&amp;":"&amp;AX35,'Finish order'!$E:$K,4,FALSE()),"")</f>
        <v/>
      </c>
      <c r="AZ35" s="30" t="str">
        <f aca="false">IFERROR(VLOOKUP(AX$1&amp;":"&amp;AX35,'Finish order'!$E:$K,5,FALSE()),"")</f>
        <v/>
      </c>
      <c r="BA35" s="30" t="str">
        <f aca="false">IFERROR(VLOOKUP(AX$1&amp;":"&amp;AX35,'Finish order'!$E:$K,3,FALSE()),"")</f>
        <v/>
      </c>
      <c r="BB35" s="22" t="str">
        <f aca="false">IFERROR(VLOOKUP(AX$1&amp;":"&amp;AX35,'Finish order'!$E:$K,2,FALSE()),"")</f>
        <v/>
      </c>
      <c r="BE35" s="22" t="n">
        <v>34</v>
      </c>
      <c r="BF35" s="30" t="str">
        <f aca="false">IFERROR(VLOOKUP(BE$1&amp;":"&amp;BE35,'Finish order'!$E:$K,4,FALSE()),"")</f>
        <v/>
      </c>
      <c r="BG35" s="22" t="str">
        <f aca="false">IFERROR(VLOOKUP(BE$1&amp;":"&amp;BE35,'Finish order'!$E:$K,5,FALSE()),"")</f>
        <v/>
      </c>
      <c r="BH35" s="30" t="str">
        <f aca="false">IFERROR(VLOOKUP(BE$1&amp;":"&amp;BE35,'Finish order'!$E:$K,3,FALSE()),"")</f>
        <v/>
      </c>
      <c r="BI35" s="22" t="str">
        <f aca="false">IFERROR(VLOOKUP(BE$1&amp;":"&amp;BE35,'Finish order'!$E:$K,2,FALSE()),"")</f>
        <v/>
      </c>
      <c r="BL35" s="22" t="n">
        <v>34</v>
      </c>
      <c r="BM35" s="30" t="str">
        <f aca="false">IFERROR(VLOOKUP(BL$1&amp;":"&amp;BL35,'Finish order'!$E:$K,4,FALSE()),"")</f>
        <v/>
      </c>
      <c r="BN35" s="22" t="str">
        <f aca="false">IFERROR(VLOOKUP(BL$1&amp;":"&amp;BL35,'Finish order'!$E:$K,5,FALSE()),"")</f>
        <v/>
      </c>
      <c r="BO35" s="30" t="str">
        <f aca="false">IFERROR(VLOOKUP(BL$1&amp;":"&amp;BL35,'Finish order'!$E:$K,3,FALSE()),"")</f>
        <v/>
      </c>
      <c r="BP35" s="22" t="str">
        <f aca="false">IFERROR(VLOOKUP(BL$1&amp;":"&amp;BL35,'Finish order'!$E:$K,2,FALSE()),"")</f>
        <v/>
      </c>
      <c r="BS35" s="31" t="n">
        <v>34</v>
      </c>
      <c r="BT35" s="22" t="str">
        <f aca="false">IFERROR(VLOOKUP(BS$1&amp;":"&amp;BS35,'Finish order'!$E:$K,4,FALSE()),"")</f>
        <v/>
      </c>
      <c r="BU35" s="22" t="str">
        <f aca="false">IFERROR(VLOOKUP(BS$1&amp;":"&amp;BS35,'Finish order'!$E:$K,5,FALSE()),"")</f>
        <v/>
      </c>
      <c r="BV35" s="30" t="str">
        <f aca="false">IFERROR(VLOOKUP(BS$1&amp;":"&amp;BS35,'Finish order'!$E:$K,3,FALSE()),"")</f>
        <v/>
      </c>
      <c r="BW35" s="22" t="str">
        <f aca="false">IFERROR(VLOOKUP(BS$1&amp;":"&amp;BS35,'Finish order'!$E:$K,2,FALSE()),"")</f>
        <v/>
      </c>
      <c r="BZ35" s="31" t="n">
        <v>34</v>
      </c>
      <c r="CA35" s="22" t="str">
        <f aca="false">IFERROR(VLOOKUP(BZ$1&amp;":"&amp;BZ35,'Finish order'!$E:$K,4,FALSE()),"")</f>
        <v/>
      </c>
      <c r="CB35" s="22" t="str">
        <f aca="false">IFERROR(VLOOKUP(BZ$1&amp;":"&amp;BZ35,'Finish order'!$E:$K,5,FALSE()),"")</f>
        <v/>
      </c>
      <c r="CC35" s="30" t="str">
        <f aca="false">IFERROR(VLOOKUP(BZ$1&amp;":"&amp;BZ35,'Finish order'!$E:$K,3,FALSE()),"")</f>
        <v/>
      </c>
      <c r="CD35" s="22" t="str">
        <f aca="false">IFERROR(VLOOKUP(BZ$1&amp;":"&amp;BZ35,'Finish order'!$E:$K,2,FALSE()),"")</f>
        <v/>
      </c>
      <c r="CG35" s="22" t="n">
        <v>34</v>
      </c>
      <c r="CH35" s="22" t="str">
        <f aca="false">IFERROR(VLOOKUP(CG$1&amp;":"&amp;CG35,'Finish order'!$E:$K,4,FALSE()),"")</f>
        <v/>
      </c>
      <c r="CI35" s="22" t="str">
        <f aca="false">IFERROR(VLOOKUP(CG$1&amp;":"&amp;CG35,'Finish order'!$E:$K,5,FALSE()),"")</f>
        <v/>
      </c>
      <c r="CJ35" s="30" t="str">
        <f aca="false">IFERROR(VLOOKUP(CG$1&amp;":"&amp;CG35,'Finish order'!$E:$K,3,FALSE()),"")</f>
        <v/>
      </c>
      <c r="CK35" s="22" t="str">
        <f aca="false">IFERROR(VLOOKUP(CG$1&amp;":"&amp;CG35,'Finish order'!$E:$K,2,FALSE()),"")</f>
        <v/>
      </c>
      <c r="CN35" s="22" t="n">
        <v>34</v>
      </c>
      <c r="CO35" s="22" t="str">
        <f aca="false">IFERROR(VLOOKUP(CN$1&amp;":"&amp;CN35,'Finish order'!$E:$K,4,FALSE()),"")</f>
        <v/>
      </c>
      <c r="CP35" s="22" t="str">
        <f aca="false">IFERROR(VLOOKUP(CN$1&amp;":"&amp;CN35,'Finish order'!$E:$K,5,FALSE()),"")</f>
        <v/>
      </c>
      <c r="CQ35" s="30" t="str">
        <f aca="false">IFERROR(VLOOKUP(CN$1&amp;":"&amp;CN35,'Finish order'!$E:$K,3,FALSE()),"")</f>
        <v/>
      </c>
      <c r="CR35" s="22" t="str">
        <f aca="false">IFERROR(VLOOKUP(CN$1&amp;":"&amp;CN35,'Finish order'!$E:$K,2,FALSE()),"")</f>
        <v/>
      </c>
      <c r="CS35" s="30"/>
    </row>
    <row r="36" customFormat="false" ht="15" hidden="false" customHeight="false" outlineLevel="0" collapsed="false">
      <c r="A36" s="22" t="n">
        <v>35</v>
      </c>
      <c r="B36" s="22" t="str">
        <f aca="false">IFERROR(VLOOKUP($A$1&amp;":"&amp;A36,'Finish order'!C:K,6,FALSE()),"")</f>
        <v>Barry Atkinson</v>
      </c>
      <c r="C36" s="22" t="str">
        <f aca="false">IFERROR(VLOOKUP(A$1&amp;":"&amp;A36,'Finish order'!$C:$K,9,FALSE()),"")</f>
        <v>M65</v>
      </c>
      <c r="D36" s="22" t="str">
        <f aca="false">IFERROR(VLOOKUP(A$1&amp;":"&amp;A36,'Finish order'!$C:$K,7,FALSE()),"")</f>
        <v>York Knavesmire Harriers</v>
      </c>
      <c r="E36" s="30" t="n">
        <f aca="false">IFERROR(VLOOKUP($A$1&amp;":"&amp;A36,'Finish order'!C:K,5,FALSE()),"")</f>
        <v>0.0636226851851852</v>
      </c>
      <c r="F36" s="22" t="n">
        <f aca="false">IFERROR(VLOOKUP($A$1&amp;":"&amp;A36,'Finish order'!C:K,4,FALSE()),"")</f>
        <v>973</v>
      </c>
      <c r="H36" s="22" t="n">
        <v>35</v>
      </c>
      <c r="I36" s="22" t="str">
        <f aca="false">IFERROR(VLOOKUP(H$1&amp;":"&amp;H36,'Finish order'!$C:$K,6,FALSE()),"")</f>
        <v/>
      </c>
      <c r="J36" s="22" t="str">
        <f aca="false">IFERROR(VLOOKUP(H$1&amp;":"&amp;H36,'Finish order'!$C:$K,9,FALSE()),"")</f>
        <v/>
      </c>
      <c r="K36" s="22" t="str">
        <f aca="false">IFERROR(VLOOKUP(H$1&amp;":"&amp;H36,'Finish order'!$C:$K,7,FALSE()),"")</f>
        <v/>
      </c>
      <c r="L36" s="30" t="str">
        <f aca="false">IFERROR(VLOOKUP(H$1&amp;":"&amp;H36,'Finish order'!$C:$K,5,FALSE()),"")</f>
        <v/>
      </c>
      <c r="M36" s="22" t="str">
        <f aca="false">IFERROR(VLOOKUP(H$1&amp;":"&amp;H36,'Finish order'!$C:$K,4,FALSE()),"")</f>
        <v/>
      </c>
      <c r="O36" s="22" t="n">
        <v>35</v>
      </c>
      <c r="P36" s="22" t="str">
        <f aca="false">IFERROR(VLOOKUP(O$1&amp;":"&amp;O36,'Finish order'!$E:$K,4,FALSE()),"")</f>
        <v/>
      </c>
      <c r="Q36" s="22" t="str">
        <f aca="false">IFERROR(VLOOKUP(O$1&amp;":"&amp;O36,'Finish order'!$E:$K,5,FALSE()),"")</f>
        <v/>
      </c>
      <c r="R36" s="30" t="str">
        <f aca="false">IFERROR(VLOOKUP(O$1&amp;":"&amp;O36,'Finish order'!$E:$K,3,FALSE()),"")</f>
        <v/>
      </c>
      <c r="S36" s="22" t="str">
        <f aca="false">IFERROR(VLOOKUP(O$1&amp;":"&amp;O36,'Finish order'!$E:$K,2,FALSE()),"")</f>
        <v/>
      </c>
      <c r="T36" s="22" t="str">
        <f aca="false">IF((COUNTIF($B$2:$B$4,P36)&gt;0),"Top3","")</f>
        <v/>
      </c>
      <c r="V36" s="22" t="n">
        <v>35</v>
      </c>
      <c r="W36" s="22" t="str">
        <f aca="false">IFERROR(VLOOKUP(V$1&amp;":"&amp;V36,'Finish order'!$E:$K,4,FALSE()),"")</f>
        <v/>
      </c>
      <c r="X36" s="22" t="str">
        <f aca="false">IFERROR(VLOOKUP(V$1&amp;":"&amp;V36,'Finish order'!$E:$K,5,FALSE()),"")</f>
        <v/>
      </c>
      <c r="Y36" s="30" t="str">
        <f aca="false">IFERROR(VLOOKUP(V$1&amp;":"&amp;V36,'Finish order'!$E:$K,3,FALSE()),"")</f>
        <v/>
      </c>
      <c r="Z36" s="22" t="str">
        <f aca="false">IFERROR(VLOOKUP(V$1&amp;":"&amp;V36,'Finish order'!$E:$K,2,FALSE()),"")</f>
        <v/>
      </c>
      <c r="AA36" s="22" t="str">
        <f aca="false">IF(Table827[[#This Row],[Name]]="","",IF((COUNTIF($I$2:$I$4,W36)&gt;0),"Top3",""))</f>
        <v/>
      </c>
      <c r="AC36" s="22" t="n">
        <v>35</v>
      </c>
      <c r="AD36" s="22" t="str">
        <f aca="false">IFERROR(VLOOKUP(AC$1&amp;":"&amp;AC36,'Finish order'!$E:$K,4,FALSE()),"")</f>
        <v/>
      </c>
      <c r="AE36" s="22" t="str">
        <f aca="false">IFERROR(VLOOKUP(AC$1&amp;":"&amp;AC36,'Finish order'!$E:$K,5,FALSE()),"")</f>
        <v/>
      </c>
      <c r="AF36" s="30" t="str">
        <f aca="false">IFERROR(VLOOKUP(AC$1&amp;":"&amp;AC36,'Finish order'!$E:$K,3,FALSE()),"")</f>
        <v/>
      </c>
      <c r="AG36" s="22" t="str">
        <f aca="false">IFERROR(VLOOKUP(AC$1&amp;":"&amp;AC36,'Finish order'!$E:$K,2,FALSE()),"")</f>
        <v/>
      </c>
      <c r="AJ36" s="22" t="n">
        <v>35</v>
      </c>
      <c r="AK36" s="22" t="str">
        <f aca="false">IFERROR(VLOOKUP(AJ$1&amp;":"&amp;AJ36,'Finish order'!$E:$K,4,FALSE()),"")</f>
        <v/>
      </c>
      <c r="AL36" s="22" t="str">
        <f aca="false">IFERROR(VLOOKUP(AJ$1&amp;":"&amp;AJ36,'Finish order'!$E:$K,5,FALSE()),"")</f>
        <v/>
      </c>
      <c r="AM36" s="30" t="str">
        <f aca="false">IFERROR(VLOOKUP(AJ$1&amp;":"&amp;AJ36,'Finish order'!$E:$K,3,FALSE()),"")</f>
        <v/>
      </c>
      <c r="AN36" s="22" t="str">
        <f aca="false">IFERROR(VLOOKUP(AJ$1&amp;":"&amp;AJ36,'Finish order'!$E:$K,2,FALSE()),"")</f>
        <v/>
      </c>
      <c r="AQ36" s="22" t="n">
        <v>35</v>
      </c>
      <c r="AR36" s="22" t="str">
        <f aca="false">IFERROR(VLOOKUP(AQ$1&amp;":"&amp;AQ36,'Finish order'!$E:$K,4,FALSE()),"")</f>
        <v/>
      </c>
      <c r="AS36" s="30" t="str">
        <f aca="false">IFERROR(VLOOKUP(AQ$1&amp;":"&amp;AQ36,'Finish order'!$E:$K,5,FALSE()),"")</f>
        <v/>
      </c>
      <c r="AT36" s="30" t="str">
        <f aca="false">IFERROR(VLOOKUP(AQ$1&amp;":"&amp;AQ36,'Finish order'!$E:$K,3,FALSE()),"")</f>
        <v/>
      </c>
      <c r="AU36" s="22" t="str">
        <f aca="false">IFERROR(VLOOKUP(AQ$1&amp;":"&amp;AQ36,'Finish order'!$E:$K,2,FALSE()),"")</f>
        <v/>
      </c>
      <c r="AX36" s="22" t="n">
        <v>35</v>
      </c>
      <c r="AY36" s="22" t="str">
        <f aca="false">IFERROR(VLOOKUP(AX$1&amp;":"&amp;AX36,'Finish order'!$E:$K,4,FALSE()),"")</f>
        <v/>
      </c>
      <c r="AZ36" s="30" t="str">
        <f aca="false">IFERROR(VLOOKUP(AX$1&amp;":"&amp;AX36,'Finish order'!$E:$K,5,FALSE()),"")</f>
        <v/>
      </c>
      <c r="BA36" s="30" t="str">
        <f aca="false">IFERROR(VLOOKUP(AX$1&amp;":"&amp;AX36,'Finish order'!$E:$K,3,FALSE()),"")</f>
        <v/>
      </c>
      <c r="BB36" s="22" t="str">
        <f aca="false">IFERROR(VLOOKUP(AX$1&amp;":"&amp;AX36,'Finish order'!$E:$K,2,FALSE()),"")</f>
        <v/>
      </c>
      <c r="BE36" s="22" t="n">
        <v>35</v>
      </c>
      <c r="BF36" s="30" t="str">
        <f aca="false">IFERROR(VLOOKUP(BE$1&amp;":"&amp;BE36,'Finish order'!$E:$K,4,FALSE()),"")</f>
        <v/>
      </c>
      <c r="BG36" s="22" t="str">
        <f aca="false">IFERROR(VLOOKUP(BE$1&amp;":"&amp;BE36,'Finish order'!$E:$K,5,FALSE()),"")</f>
        <v/>
      </c>
      <c r="BH36" s="30" t="str">
        <f aca="false">IFERROR(VLOOKUP(BE$1&amp;":"&amp;BE36,'Finish order'!$E:$K,3,FALSE()),"")</f>
        <v/>
      </c>
      <c r="BI36" s="22" t="str">
        <f aca="false">IFERROR(VLOOKUP(BE$1&amp;":"&amp;BE36,'Finish order'!$E:$K,2,FALSE()),"")</f>
        <v/>
      </c>
      <c r="BL36" s="22" t="n">
        <v>35</v>
      </c>
      <c r="BM36" s="30" t="str">
        <f aca="false">IFERROR(VLOOKUP(BL$1&amp;":"&amp;BL36,'Finish order'!$E:$K,4,FALSE()),"")</f>
        <v/>
      </c>
      <c r="BN36" s="22" t="str">
        <f aca="false">IFERROR(VLOOKUP(BL$1&amp;":"&amp;BL36,'Finish order'!$E:$K,5,FALSE()),"")</f>
        <v/>
      </c>
      <c r="BO36" s="30" t="str">
        <f aca="false">IFERROR(VLOOKUP(BL$1&amp;":"&amp;BL36,'Finish order'!$E:$K,3,FALSE()),"")</f>
        <v/>
      </c>
      <c r="BP36" s="22" t="str">
        <f aca="false">IFERROR(VLOOKUP(BL$1&amp;":"&amp;BL36,'Finish order'!$E:$K,2,FALSE()),"")</f>
        <v/>
      </c>
      <c r="BS36" s="31" t="n">
        <v>35</v>
      </c>
      <c r="BT36" s="22" t="str">
        <f aca="false">IFERROR(VLOOKUP(BS$1&amp;":"&amp;BS36,'Finish order'!$E:$K,4,FALSE()),"")</f>
        <v/>
      </c>
      <c r="BU36" s="22" t="str">
        <f aca="false">IFERROR(VLOOKUP(BS$1&amp;":"&amp;BS36,'Finish order'!$E:$K,5,FALSE()),"")</f>
        <v/>
      </c>
      <c r="BV36" s="30" t="str">
        <f aca="false">IFERROR(VLOOKUP(BS$1&amp;":"&amp;BS36,'Finish order'!$E:$K,3,FALSE()),"")</f>
        <v/>
      </c>
      <c r="BW36" s="22" t="str">
        <f aca="false">IFERROR(VLOOKUP(BS$1&amp;":"&amp;BS36,'Finish order'!$E:$K,2,FALSE()),"")</f>
        <v/>
      </c>
      <c r="BZ36" s="31" t="n">
        <v>35</v>
      </c>
      <c r="CA36" s="22" t="str">
        <f aca="false">IFERROR(VLOOKUP(BZ$1&amp;":"&amp;BZ36,'Finish order'!$E:$K,4,FALSE()),"")</f>
        <v/>
      </c>
      <c r="CB36" s="22" t="str">
        <f aca="false">IFERROR(VLOOKUP(BZ$1&amp;":"&amp;BZ36,'Finish order'!$E:$K,5,FALSE()),"")</f>
        <v/>
      </c>
      <c r="CC36" s="30" t="str">
        <f aca="false">IFERROR(VLOOKUP(BZ$1&amp;":"&amp;BZ36,'Finish order'!$E:$K,3,FALSE()),"")</f>
        <v/>
      </c>
      <c r="CD36" s="22" t="str">
        <f aca="false">IFERROR(VLOOKUP(BZ$1&amp;":"&amp;BZ36,'Finish order'!$E:$K,2,FALSE()),"")</f>
        <v/>
      </c>
      <c r="CG36" s="22" t="n">
        <v>35</v>
      </c>
      <c r="CH36" s="22" t="str">
        <f aca="false">IFERROR(VLOOKUP(CG$1&amp;":"&amp;CG36,'Finish order'!$E:$K,4,FALSE()),"")</f>
        <v/>
      </c>
      <c r="CI36" s="22" t="str">
        <f aca="false">IFERROR(VLOOKUP(CG$1&amp;":"&amp;CG36,'Finish order'!$E:$K,5,FALSE()),"")</f>
        <v/>
      </c>
      <c r="CJ36" s="30" t="str">
        <f aca="false">IFERROR(VLOOKUP(CG$1&amp;":"&amp;CG36,'Finish order'!$E:$K,3,FALSE()),"")</f>
        <v/>
      </c>
      <c r="CK36" s="22" t="str">
        <f aca="false">IFERROR(VLOOKUP(CG$1&amp;":"&amp;CG36,'Finish order'!$E:$K,2,FALSE()),"")</f>
        <v/>
      </c>
      <c r="CN36" s="22" t="n">
        <v>35</v>
      </c>
      <c r="CO36" s="22" t="str">
        <f aca="false">IFERROR(VLOOKUP(CN$1&amp;":"&amp;CN36,'Finish order'!$E:$K,4,FALSE()),"")</f>
        <v/>
      </c>
      <c r="CP36" s="22" t="str">
        <f aca="false">IFERROR(VLOOKUP(CN$1&amp;":"&amp;CN36,'Finish order'!$E:$K,5,FALSE()),"")</f>
        <v/>
      </c>
      <c r="CQ36" s="30" t="str">
        <f aca="false">IFERROR(VLOOKUP(CN$1&amp;":"&amp;CN36,'Finish order'!$E:$K,3,FALSE()),"")</f>
        <v/>
      </c>
      <c r="CR36" s="22" t="str">
        <f aca="false">IFERROR(VLOOKUP(CN$1&amp;":"&amp;CN36,'Finish order'!$E:$K,2,FALSE()),"")</f>
        <v/>
      </c>
      <c r="CS36" s="30"/>
    </row>
    <row r="37" customFormat="false" ht="15" hidden="false" customHeight="false" outlineLevel="0" collapsed="false">
      <c r="A37" s="22" t="n">
        <v>36</v>
      </c>
      <c r="B37" s="22" t="str">
        <f aca="false">IFERROR(VLOOKUP($A$1&amp;":"&amp;A37,'Finish order'!C:K,6,FALSE()),"")</f>
        <v>Graham D Palmer</v>
      </c>
      <c r="C37" s="22" t="str">
        <f aca="false">IFERROR(VLOOKUP(A$1&amp;":"&amp;A37,'Finish order'!$C:$K,9,FALSE()),"")</f>
        <v>M60</v>
      </c>
      <c r="D37" s="22" t="str">
        <f aca="false">IFERROR(VLOOKUP(A$1&amp;":"&amp;A37,'Finish order'!$C:$K,7,FALSE()),"")</f>
        <v>Loftus &amp; Whitby AC</v>
      </c>
      <c r="E37" s="30" t="n">
        <f aca="false">IFERROR(VLOOKUP($A$1&amp;":"&amp;A37,'Finish order'!C:K,5,FALSE()),"")</f>
        <v>0.0637731481481482</v>
      </c>
      <c r="F37" s="22" t="n">
        <f aca="false">IFERROR(VLOOKUP($A$1&amp;":"&amp;A37,'Finish order'!C:K,4,FALSE()),"")</f>
        <v>907</v>
      </c>
      <c r="H37" s="22" t="n">
        <v>36</v>
      </c>
      <c r="I37" s="22" t="str">
        <f aca="false">IFERROR(VLOOKUP(H$1&amp;":"&amp;H37,'Finish order'!$C:$K,6,FALSE()),"")</f>
        <v/>
      </c>
      <c r="J37" s="22" t="str">
        <f aca="false">IFERROR(VLOOKUP(H$1&amp;":"&amp;H37,'Finish order'!$C:$K,9,FALSE()),"")</f>
        <v/>
      </c>
      <c r="K37" s="22" t="str">
        <f aca="false">IFERROR(VLOOKUP(H$1&amp;":"&amp;H37,'Finish order'!$C:$K,7,FALSE()),"")</f>
        <v/>
      </c>
      <c r="L37" s="30" t="str">
        <f aca="false">IFERROR(VLOOKUP(H$1&amp;":"&amp;H37,'Finish order'!$C:$K,5,FALSE()),"")</f>
        <v/>
      </c>
      <c r="M37" s="22" t="str">
        <f aca="false">IFERROR(VLOOKUP(H$1&amp;":"&amp;H37,'Finish order'!$C:$K,4,FALSE()),"")</f>
        <v/>
      </c>
      <c r="O37" s="22" t="n">
        <v>36</v>
      </c>
      <c r="P37" s="22" t="str">
        <f aca="false">IFERROR(VLOOKUP(O$1&amp;":"&amp;O37,'Finish order'!$E:$K,4,FALSE()),"")</f>
        <v/>
      </c>
      <c r="Q37" s="22" t="str">
        <f aca="false">IFERROR(VLOOKUP(O$1&amp;":"&amp;O37,'Finish order'!$E:$K,5,FALSE()),"")</f>
        <v/>
      </c>
      <c r="R37" s="30" t="str">
        <f aca="false">IFERROR(VLOOKUP(O$1&amp;":"&amp;O37,'Finish order'!$E:$K,3,FALSE()),"")</f>
        <v/>
      </c>
      <c r="S37" s="22" t="str">
        <f aca="false">IFERROR(VLOOKUP(O$1&amp;":"&amp;O37,'Finish order'!$E:$K,2,FALSE()),"")</f>
        <v/>
      </c>
      <c r="T37" s="22" t="str">
        <f aca="false">IF((COUNTIF($B$2:$B$4,P37)&gt;0),"Top3","")</f>
        <v/>
      </c>
      <c r="V37" s="22" t="n">
        <v>36</v>
      </c>
      <c r="W37" s="22" t="str">
        <f aca="false">IFERROR(VLOOKUP(V$1&amp;":"&amp;V37,'Finish order'!$E:$K,4,FALSE()),"")</f>
        <v/>
      </c>
      <c r="X37" s="22" t="str">
        <f aca="false">IFERROR(VLOOKUP(V$1&amp;":"&amp;V37,'Finish order'!$E:$K,5,FALSE()),"")</f>
        <v/>
      </c>
      <c r="Y37" s="30" t="str">
        <f aca="false">IFERROR(VLOOKUP(V$1&amp;":"&amp;V37,'Finish order'!$E:$K,3,FALSE()),"")</f>
        <v/>
      </c>
      <c r="Z37" s="22" t="str">
        <f aca="false">IFERROR(VLOOKUP(V$1&amp;":"&amp;V37,'Finish order'!$E:$K,2,FALSE()),"")</f>
        <v/>
      </c>
      <c r="AA37" s="22" t="str">
        <f aca="false">IF(Table827[[#This Row],[Name]]="","",IF((COUNTIF($I$2:$I$4,W37)&gt;0),"Top3",""))</f>
        <v/>
      </c>
      <c r="AC37" s="22" t="n">
        <v>36</v>
      </c>
      <c r="AD37" s="22" t="str">
        <f aca="false">IFERROR(VLOOKUP(AC$1&amp;":"&amp;AC37,'Finish order'!$E:$K,4,FALSE()),"")</f>
        <v/>
      </c>
      <c r="AE37" s="22" t="str">
        <f aca="false">IFERROR(VLOOKUP(AC$1&amp;":"&amp;AC37,'Finish order'!$E:$K,5,FALSE()),"")</f>
        <v/>
      </c>
      <c r="AF37" s="30" t="str">
        <f aca="false">IFERROR(VLOOKUP(AC$1&amp;":"&amp;AC37,'Finish order'!$E:$K,3,FALSE()),"")</f>
        <v/>
      </c>
      <c r="AG37" s="22" t="str">
        <f aca="false">IFERROR(VLOOKUP(AC$1&amp;":"&amp;AC37,'Finish order'!$E:$K,2,FALSE()),"")</f>
        <v/>
      </c>
      <c r="AJ37" s="22" t="n">
        <v>36</v>
      </c>
      <c r="AK37" s="22" t="str">
        <f aca="false">IFERROR(VLOOKUP(AJ$1&amp;":"&amp;AJ37,'Finish order'!$E:$K,4,FALSE()),"")</f>
        <v/>
      </c>
      <c r="AL37" s="22" t="str">
        <f aca="false">IFERROR(VLOOKUP(AJ$1&amp;":"&amp;AJ37,'Finish order'!$E:$K,5,FALSE()),"")</f>
        <v/>
      </c>
      <c r="AM37" s="30" t="str">
        <f aca="false">IFERROR(VLOOKUP(AJ$1&amp;":"&amp;AJ37,'Finish order'!$E:$K,3,FALSE()),"")</f>
        <v/>
      </c>
      <c r="AN37" s="22" t="str">
        <f aca="false">IFERROR(VLOOKUP(AJ$1&amp;":"&amp;AJ37,'Finish order'!$E:$K,2,FALSE()),"")</f>
        <v/>
      </c>
      <c r="AQ37" s="22" t="n">
        <v>36</v>
      </c>
      <c r="AR37" s="22" t="str">
        <f aca="false">IFERROR(VLOOKUP(AQ$1&amp;":"&amp;AQ37,'Finish order'!$E:$K,4,FALSE()),"")</f>
        <v/>
      </c>
      <c r="AS37" s="30" t="str">
        <f aca="false">IFERROR(VLOOKUP(AQ$1&amp;":"&amp;AQ37,'Finish order'!$E:$K,5,FALSE()),"")</f>
        <v/>
      </c>
      <c r="AT37" s="30" t="str">
        <f aca="false">IFERROR(VLOOKUP(AQ$1&amp;":"&amp;AQ37,'Finish order'!$E:$K,3,FALSE()),"")</f>
        <v/>
      </c>
      <c r="AU37" s="22" t="str">
        <f aca="false">IFERROR(VLOOKUP(AQ$1&amp;":"&amp;AQ37,'Finish order'!$E:$K,2,FALSE()),"")</f>
        <v/>
      </c>
      <c r="AX37" s="22" t="n">
        <v>36</v>
      </c>
      <c r="AY37" s="22" t="str">
        <f aca="false">IFERROR(VLOOKUP(AX$1&amp;":"&amp;AX37,'Finish order'!$E:$K,4,FALSE()),"")</f>
        <v/>
      </c>
      <c r="AZ37" s="30" t="str">
        <f aca="false">IFERROR(VLOOKUP(AX$1&amp;":"&amp;AX37,'Finish order'!$E:$K,5,FALSE()),"")</f>
        <v/>
      </c>
      <c r="BA37" s="30" t="str">
        <f aca="false">IFERROR(VLOOKUP(AX$1&amp;":"&amp;AX37,'Finish order'!$E:$K,3,FALSE()),"")</f>
        <v/>
      </c>
      <c r="BB37" s="22" t="str">
        <f aca="false">IFERROR(VLOOKUP(AX$1&amp;":"&amp;AX37,'Finish order'!$E:$K,2,FALSE()),"")</f>
        <v/>
      </c>
      <c r="BE37" s="22" t="n">
        <v>36</v>
      </c>
      <c r="BF37" s="30" t="str">
        <f aca="false">IFERROR(VLOOKUP(BE$1&amp;":"&amp;BE37,'Finish order'!$E:$K,4,FALSE()),"")</f>
        <v/>
      </c>
      <c r="BG37" s="22" t="str">
        <f aca="false">IFERROR(VLOOKUP(BE$1&amp;":"&amp;BE37,'Finish order'!$E:$K,5,FALSE()),"")</f>
        <v/>
      </c>
      <c r="BH37" s="30" t="str">
        <f aca="false">IFERROR(VLOOKUP(BE$1&amp;":"&amp;BE37,'Finish order'!$E:$K,3,FALSE()),"")</f>
        <v/>
      </c>
      <c r="BI37" s="22" t="str">
        <f aca="false">IFERROR(VLOOKUP(BE$1&amp;":"&amp;BE37,'Finish order'!$E:$K,2,FALSE()),"")</f>
        <v/>
      </c>
      <c r="BL37" s="22" t="n">
        <v>36</v>
      </c>
      <c r="BM37" s="30" t="str">
        <f aca="false">IFERROR(VLOOKUP(BL$1&amp;":"&amp;BL37,'Finish order'!$E:$K,4,FALSE()),"")</f>
        <v/>
      </c>
      <c r="BN37" s="22" t="str">
        <f aca="false">IFERROR(VLOOKUP(BL$1&amp;":"&amp;BL37,'Finish order'!$E:$K,5,FALSE()),"")</f>
        <v/>
      </c>
      <c r="BO37" s="30" t="str">
        <f aca="false">IFERROR(VLOOKUP(BL$1&amp;":"&amp;BL37,'Finish order'!$E:$K,3,FALSE()),"")</f>
        <v/>
      </c>
      <c r="BP37" s="22" t="str">
        <f aca="false">IFERROR(VLOOKUP(BL$1&amp;":"&amp;BL37,'Finish order'!$E:$K,2,FALSE()),"")</f>
        <v/>
      </c>
      <c r="BS37" s="31" t="n">
        <v>36</v>
      </c>
      <c r="BT37" s="22" t="str">
        <f aca="false">IFERROR(VLOOKUP(BS$1&amp;":"&amp;BS37,'Finish order'!$E:$K,4,FALSE()),"")</f>
        <v/>
      </c>
      <c r="BU37" s="22" t="str">
        <f aca="false">IFERROR(VLOOKUP(BS$1&amp;":"&amp;BS37,'Finish order'!$E:$K,5,FALSE()),"")</f>
        <v/>
      </c>
      <c r="BV37" s="30" t="str">
        <f aca="false">IFERROR(VLOOKUP(BS$1&amp;":"&amp;BS37,'Finish order'!$E:$K,3,FALSE()),"")</f>
        <v/>
      </c>
      <c r="BW37" s="22" t="str">
        <f aca="false">IFERROR(VLOOKUP(BS$1&amp;":"&amp;BS37,'Finish order'!$E:$K,2,FALSE()),"")</f>
        <v/>
      </c>
      <c r="BZ37" s="31" t="n">
        <v>36</v>
      </c>
      <c r="CA37" s="22" t="str">
        <f aca="false">IFERROR(VLOOKUP(BZ$1&amp;":"&amp;BZ37,'Finish order'!$E:$K,4,FALSE()),"")</f>
        <v/>
      </c>
      <c r="CB37" s="22" t="str">
        <f aca="false">IFERROR(VLOOKUP(BZ$1&amp;":"&amp;BZ37,'Finish order'!$E:$K,5,FALSE()),"")</f>
        <v/>
      </c>
      <c r="CC37" s="30" t="str">
        <f aca="false">IFERROR(VLOOKUP(BZ$1&amp;":"&amp;BZ37,'Finish order'!$E:$K,3,FALSE()),"")</f>
        <v/>
      </c>
      <c r="CD37" s="22" t="str">
        <f aca="false">IFERROR(VLOOKUP(BZ$1&amp;":"&amp;BZ37,'Finish order'!$E:$K,2,FALSE()),"")</f>
        <v/>
      </c>
      <c r="CG37" s="22" t="n">
        <v>36</v>
      </c>
      <c r="CH37" s="22" t="str">
        <f aca="false">IFERROR(VLOOKUP(CG$1&amp;":"&amp;CG37,'Finish order'!$E:$K,4,FALSE()),"")</f>
        <v/>
      </c>
      <c r="CI37" s="22" t="str">
        <f aca="false">IFERROR(VLOOKUP(CG$1&amp;":"&amp;CG37,'Finish order'!$E:$K,5,FALSE()),"")</f>
        <v/>
      </c>
      <c r="CJ37" s="30" t="str">
        <f aca="false">IFERROR(VLOOKUP(CG$1&amp;":"&amp;CG37,'Finish order'!$E:$K,3,FALSE()),"")</f>
        <v/>
      </c>
      <c r="CK37" s="22" t="str">
        <f aca="false">IFERROR(VLOOKUP(CG$1&amp;":"&amp;CG37,'Finish order'!$E:$K,2,FALSE()),"")</f>
        <v/>
      </c>
      <c r="CN37" s="22" t="n">
        <v>36</v>
      </c>
      <c r="CO37" s="22" t="str">
        <f aca="false">IFERROR(VLOOKUP(CN$1&amp;":"&amp;CN37,'Finish order'!$E:$K,4,FALSE()),"")</f>
        <v/>
      </c>
      <c r="CP37" s="22" t="str">
        <f aca="false">IFERROR(VLOOKUP(CN$1&amp;":"&amp;CN37,'Finish order'!$E:$K,5,FALSE()),"")</f>
        <v/>
      </c>
      <c r="CQ37" s="30" t="str">
        <f aca="false">IFERROR(VLOOKUP(CN$1&amp;":"&amp;CN37,'Finish order'!$E:$K,3,FALSE()),"")</f>
        <v/>
      </c>
      <c r="CR37" s="22" t="str">
        <f aca="false">IFERROR(VLOOKUP(CN$1&amp;":"&amp;CN37,'Finish order'!$E:$K,2,FALSE()),"")</f>
        <v/>
      </c>
      <c r="CS37" s="30"/>
    </row>
    <row r="38" customFormat="false" ht="15" hidden="false" customHeight="false" outlineLevel="0" collapsed="false">
      <c r="A38" s="22" t="n">
        <v>37</v>
      </c>
      <c r="B38" s="22" t="str">
        <f aca="false">IFERROR(VLOOKUP($A$1&amp;":"&amp;A38,'Finish order'!C:K,6,FALSE()),"")</f>
        <v>Christopher Clayton</v>
      </c>
      <c r="C38" s="22" t="str">
        <f aca="false">IFERROR(VLOOKUP(A$1&amp;":"&amp;A38,'Finish order'!$C:$K,9,FALSE()),"")</f>
        <v>M60</v>
      </c>
      <c r="D38" s="22" t="str">
        <f aca="false">IFERROR(VLOOKUP(A$1&amp;":"&amp;A38,'Finish order'!$C:$K,7,FALSE()),"")</f>
        <v>Scarborough AC</v>
      </c>
      <c r="E38" s="30" t="n">
        <f aca="false">IFERROR(VLOOKUP($A$1&amp;":"&amp;A38,'Finish order'!C:K,5,FALSE()),"")</f>
        <v>0.0638657407407407</v>
      </c>
      <c r="F38" s="22" t="n">
        <f aca="false">IFERROR(VLOOKUP($A$1&amp;":"&amp;A38,'Finish order'!C:K,4,FALSE()),"")</f>
        <v>915</v>
      </c>
      <c r="H38" s="22" t="n">
        <v>37</v>
      </c>
      <c r="I38" s="22" t="str">
        <f aca="false">IFERROR(VLOOKUP(H$1&amp;":"&amp;H38,'Finish order'!$C:$K,6,FALSE()),"")</f>
        <v/>
      </c>
      <c r="J38" s="22" t="str">
        <f aca="false">IFERROR(VLOOKUP(H$1&amp;":"&amp;H38,'Finish order'!$C:$K,9,FALSE()),"")</f>
        <v/>
      </c>
      <c r="K38" s="22" t="str">
        <f aca="false">IFERROR(VLOOKUP(H$1&amp;":"&amp;H38,'Finish order'!$C:$K,7,FALSE()),"")</f>
        <v/>
      </c>
      <c r="L38" s="30" t="str">
        <f aca="false">IFERROR(VLOOKUP(H$1&amp;":"&amp;H38,'Finish order'!$C:$K,5,FALSE()),"")</f>
        <v/>
      </c>
      <c r="M38" s="22" t="str">
        <f aca="false">IFERROR(VLOOKUP(H$1&amp;":"&amp;H38,'Finish order'!$C:$K,4,FALSE()),"")</f>
        <v/>
      </c>
      <c r="O38" s="22" t="n">
        <v>37</v>
      </c>
      <c r="P38" s="22" t="str">
        <f aca="false">IFERROR(VLOOKUP(O$1&amp;":"&amp;O38,'Finish order'!$E:$K,4,FALSE()),"")</f>
        <v/>
      </c>
      <c r="Q38" s="22" t="str">
        <f aca="false">IFERROR(VLOOKUP(O$1&amp;":"&amp;O38,'Finish order'!$E:$K,5,FALSE()),"")</f>
        <v/>
      </c>
      <c r="R38" s="30" t="str">
        <f aca="false">IFERROR(VLOOKUP(O$1&amp;":"&amp;O38,'Finish order'!$E:$K,3,FALSE()),"")</f>
        <v/>
      </c>
      <c r="S38" s="22" t="str">
        <f aca="false">IFERROR(VLOOKUP(O$1&amp;":"&amp;O38,'Finish order'!$E:$K,2,FALSE()),"")</f>
        <v/>
      </c>
      <c r="T38" s="22" t="str">
        <f aca="false">IF((COUNTIF($B$2:$B$4,P38)&gt;0),"Top3","")</f>
        <v/>
      </c>
      <c r="V38" s="22" t="n">
        <v>37</v>
      </c>
      <c r="W38" s="22" t="str">
        <f aca="false">IFERROR(VLOOKUP(V$1&amp;":"&amp;V38,'Finish order'!$E:$K,4,FALSE()),"")</f>
        <v/>
      </c>
      <c r="X38" s="22" t="str">
        <f aca="false">IFERROR(VLOOKUP(V$1&amp;":"&amp;V38,'Finish order'!$E:$K,5,FALSE()),"")</f>
        <v/>
      </c>
      <c r="Y38" s="30" t="str">
        <f aca="false">IFERROR(VLOOKUP(V$1&amp;":"&amp;V38,'Finish order'!$E:$K,3,FALSE()),"")</f>
        <v/>
      </c>
      <c r="Z38" s="22" t="str">
        <f aca="false">IFERROR(VLOOKUP(V$1&amp;":"&amp;V38,'Finish order'!$E:$K,2,FALSE()),"")</f>
        <v/>
      </c>
      <c r="AA38" s="22" t="str">
        <f aca="false">IF(Table827[[#This Row],[Name]]="","",IF((COUNTIF($I$2:$I$4,W38)&gt;0),"Top3",""))</f>
        <v/>
      </c>
      <c r="AC38" s="22" t="n">
        <v>37</v>
      </c>
      <c r="AD38" s="22" t="str">
        <f aca="false">IFERROR(VLOOKUP(AC$1&amp;":"&amp;AC38,'Finish order'!$E:$K,4,FALSE()),"")</f>
        <v/>
      </c>
      <c r="AE38" s="22" t="str">
        <f aca="false">IFERROR(VLOOKUP(AC$1&amp;":"&amp;AC38,'Finish order'!$E:$K,5,FALSE()),"")</f>
        <v/>
      </c>
      <c r="AF38" s="30" t="str">
        <f aca="false">IFERROR(VLOOKUP(AC$1&amp;":"&amp;AC38,'Finish order'!$E:$K,3,FALSE()),"")</f>
        <v/>
      </c>
      <c r="AG38" s="22" t="str">
        <f aca="false">IFERROR(VLOOKUP(AC$1&amp;":"&amp;AC38,'Finish order'!$E:$K,2,FALSE()),"")</f>
        <v/>
      </c>
      <c r="AJ38" s="22" t="n">
        <v>37</v>
      </c>
      <c r="AK38" s="22" t="str">
        <f aca="false">IFERROR(VLOOKUP(AJ$1&amp;":"&amp;AJ38,'Finish order'!$E:$K,4,FALSE()),"")</f>
        <v/>
      </c>
      <c r="AL38" s="22" t="str">
        <f aca="false">IFERROR(VLOOKUP(AJ$1&amp;":"&amp;AJ38,'Finish order'!$E:$K,5,FALSE()),"")</f>
        <v/>
      </c>
      <c r="AM38" s="30" t="str">
        <f aca="false">IFERROR(VLOOKUP(AJ$1&amp;":"&amp;AJ38,'Finish order'!$E:$K,3,FALSE()),"")</f>
        <v/>
      </c>
      <c r="AN38" s="22" t="str">
        <f aca="false">IFERROR(VLOOKUP(AJ$1&amp;":"&amp;AJ38,'Finish order'!$E:$K,2,FALSE()),"")</f>
        <v/>
      </c>
      <c r="AQ38" s="22" t="n">
        <v>37</v>
      </c>
      <c r="AR38" s="22" t="str">
        <f aca="false">IFERROR(VLOOKUP(AQ$1&amp;":"&amp;AQ38,'Finish order'!$E:$K,4,FALSE()),"")</f>
        <v/>
      </c>
      <c r="AS38" s="30" t="str">
        <f aca="false">IFERROR(VLOOKUP(AQ$1&amp;":"&amp;AQ38,'Finish order'!$E:$K,5,FALSE()),"")</f>
        <v/>
      </c>
      <c r="AT38" s="30" t="str">
        <f aca="false">IFERROR(VLOOKUP(AQ$1&amp;":"&amp;AQ38,'Finish order'!$E:$K,3,FALSE()),"")</f>
        <v/>
      </c>
      <c r="AU38" s="22" t="str">
        <f aca="false">IFERROR(VLOOKUP(AQ$1&amp;":"&amp;AQ38,'Finish order'!$E:$K,2,FALSE()),"")</f>
        <v/>
      </c>
      <c r="AX38" s="22" t="n">
        <v>37</v>
      </c>
      <c r="AY38" s="22" t="str">
        <f aca="false">IFERROR(VLOOKUP(AX$1&amp;":"&amp;AX38,'Finish order'!$E:$K,4,FALSE()),"")</f>
        <v/>
      </c>
      <c r="AZ38" s="30" t="str">
        <f aca="false">IFERROR(VLOOKUP(AX$1&amp;":"&amp;AX38,'Finish order'!$E:$K,5,FALSE()),"")</f>
        <v/>
      </c>
      <c r="BA38" s="30" t="str">
        <f aca="false">IFERROR(VLOOKUP(AX$1&amp;":"&amp;AX38,'Finish order'!$E:$K,3,FALSE()),"")</f>
        <v/>
      </c>
      <c r="BB38" s="22" t="str">
        <f aca="false">IFERROR(VLOOKUP(AX$1&amp;":"&amp;AX38,'Finish order'!$E:$K,2,FALSE()),"")</f>
        <v/>
      </c>
      <c r="BE38" s="22" t="n">
        <v>37</v>
      </c>
      <c r="BF38" s="30" t="str">
        <f aca="false">IFERROR(VLOOKUP(BE$1&amp;":"&amp;BE38,'Finish order'!$E:$K,4,FALSE()),"")</f>
        <v/>
      </c>
      <c r="BG38" s="22" t="str">
        <f aca="false">IFERROR(VLOOKUP(BE$1&amp;":"&amp;BE38,'Finish order'!$E:$K,5,FALSE()),"")</f>
        <v/>
      </c>
      <c r="BH38" s="30" t="str">
        <f aca="false">IFERROR(VLOOKUP(BE$1&amp;":"&amp;BE38,'Finish order'!$E:$K,3,FALSE()),"")</f>
        <v/>
      </c>
      <c r="BI38" s="22" t="str">
        <f aca="false">IFERROR(VLOOKUP(BE$1&amp;":"&amp;BE38,'Finish order'!$E:$K,2,FALSE()),"")</f>
        <v/>
      </c>
      <c r="BL38" s="22" t="n">
        <v>37</v>
      </c>
      <c r="BM38" s="30" t="str">
        <f aca="false">IFERROR(VLOOKUP(BL$1&amp;":"&amp;BL38,'Finish order'!$E:$K,4,FALSE()),"")</f>
        <v/>
      </c>
      <c r="BN38" s="22" t="str">
        <f aca="false">IFERROR(VLOOKUP(BL$1&amp;":"&amp;BL38,'Finish order'!$E:$K,5,FALSE()),"")</f>
        <v/>
      </c>
      <c r="BO38" s="30" t="str">
        <f aca="false">IFERROR(VLOOKUP(BL$1&amp;":"&amp;BL38,'Finish order'!$E:$K,3,FALSE()),"")</f>
        <v/>
      </c>
      <c r="BP38" s="22" t="str">
        <f aca="false">IFERROR(VLOOKUP(BL$1&amp;":"&amp;BL38,'Finish order'!$E:$K,2,FALSE()),"")</f>
        <v/>
      </c>
      <c r="BS38" s="31" t="n">
        <v>37</v>
      </c>
      <c r="BT38" s="22" t="str">
        <f aca="false">IFERROR(VLOOKUP(BS$1&amp;":"&amp;BS38,'Finish order'!$E:$K,4,FALSE()),"")</f>
        <v/>
      </c>
      <c r="BU38" s="22" t="str">
        <f aca="false">IFERROR(VLOOKUP(BS$1&amp;":"&amp;BS38,'Finish order'!$E:$K,5,FALSE()),"")</f>
        <v/>
      </c>
      <c r="BV38" s="30" t="str">
        <f aca="false">IFERROR(VLOOKUP(BS$1&amp;":"&amp;BS38,'Finish order'!$E:$K,3,FALSE()),"")</f>
        <v/>
      </c>
      <c r="BW38" s="22" t="str">
        <f aca="false">IFERROR(VLOOKUP(BS$1&amp;":"&amp;BS38,'Finish order'!$E:$K,2,FALSE()),"")</f>
        <v/>
      </c>
      <c r="BZ38" s="31" t="n">
        <v>37</v>
      </c>
      <c r="CA38" s="22" t="str">
        <f aca="false">IFERROR(VLOOKUP(BZ$1&amp;":"&amp;BZ38,'Finish order'!$E:$K,4,FALSE()),"")</f>
        <v/>
      </c>
      <c r="CB38" s="22" t="str">
        <f aca="false">IFERROR(VLOOKUP(BZ$1&amp;":"&amp;BZ38,'Finish order'!$E:$K,5,FALSE()),"")</f>
        <v/>
      </c>
      <c r="CC38" s="30" t="str">
        <f aca="false">IFERROR(VLOOKUP(BZ$1&amp;":"&amp;BZ38,'Finish order'!$E:$K,3,FALSE()),"")</f>
        <v/>
      </c>
      <c r="CD38" s="22" t="str">
        <f aca="false">IFERROR(VLOOKUP(BZ$1&amp;":"&amp;BZ38,'Finish order'!$E:$K,2,FALSE()),"")</f>
        <v/>
      </c>
      <c r="CG38" s="22" t="n">
        <v>37</v>
      </c>
      <c r="CH38" s="22" t="str">
        <f aca="false">IFERROR(VLOOKUP(CG$1&amp;":"&amp;CG38,'Finish order'!$E:$K,4,FALSE()),"")</f>
        <v/>
      </c>
      <c r="CI38" s="22" t="str">
        <f aca="false">IFERROR(VLOOKUP(CG$1&amp;":"&amp;CG38,'Finish order'!$E:$K,5,FALSE()),"")</f>
        <v/>
      </c>
      <c r="CJ38" s="30" t="str">
        <f aca="false">IFERROR(VLOOKUP(CG$1&amp;":"&amp;CG38,'Finish order'!$E:$K,3,FALSE()),"")</f>
        <v/>
      </c>
      <c r="CK38" s="22" t="str">
        <f aca="false">IFERROR(VLOOKUP(CG$1&amp;":"&amp;CG38,'Finish order'!$E:$K,2,FALSE()),"")</f>
        <v/>
      </c>
      <c r="CN38" s="22" t="n">
        <v>37</v>
      </c>
      <c r="CO38" s="22" t="str">
        <f aca="false">IFERROR(VLOOKUP(CN$1&amp;":"&amp;CN38,'Finish order'!$E:$K,4,FALSE()),"")</f>
        <v/>
      </c>
      <c r="CP38" s="22" t="str">
        <f aca="false">IFERROR(VLOOKUP(CN$1&amp;":"&amp;CN38,'Finish order'!$E:$K,5,FALSE()),"")</f>
        <v/>
      </c>
      <c r="CQ38" s="30" t="str">
        <f aca="false">IFERROR(VLOOKUP(CN$1&amp;":"&amp;CN38,'Finish order'!$E:$K,3,FALSE()),"")</f>
        <v/>
      </c>
      <c r="CR38" s="22" t="str">
        <f aca="false">IFERROR(VLOOKUP(CN$1&amp;":"&amp;CN38,'Finish order'!$E:$K,2,FALSE()),"")</f>
        <v/>
      </c>
      <c r="CS38" s="30"/>
    </row>
    <row r="39" customFormat="false" ht="15" hidden="false" customHeight="false" outlineLevel="0" collapsed="false">
      <c r="A39" s="22" t="n">
        <v>38</v>
      </c>
      <c r="B39" s="22" t="str">
        <f aca="false">IFERROR(VLOOKUP($A$1&amp;":"&amp;A39,'Finish order'!C:K,6,FALSE()),"")</f>
        <v>Corey Taylor</v>
      </c>
      <c r="C39" s="22" t="str">
        <f aca="false">IFERROR(VLOOKUP(A$1&amp;":"&amp;A39,'Finish order'!$C:$K,9,FALSE()),"")</f>
        <v>MSEN</v>
      </c>
      <c r="D39" s="22" t="str">
        <f aca="false">IFERROR(VLOOKUP(A$1&amp;":"&amp;A39,'Finish order'!$C:$K,7,FALSE()),"")</f>
        <v>Individual#</v>
      </c>
      <c r="E39" s="30" t="n">
        <f aca="false">IFERROR(VLOOKUP($A$1&amp;":"&amp;A39,'Finish order'!C:K,5,FALSE()),"")</f>
        <v>0.0642361111111111</v>
      </c>
      <c r="F39" s="22" t="n">
        <f aca="false">IFERROR(VLOOKUP($A$1&amp;":"&amp;A39,'Finish order'!C:K,4,FALSE()),"")</f>
        <v>436</v>
      </c>
      <c r="H39" s="22" t="n">
        <v>38</v>
      </c>
      <c r="I39" s="22" t="str">
        <f aca="false">IFERROR(VLOOKUP(H$1&amp;":"&amp;H39,'Finish order'!$C:$K,6,FALSE()),"")</f>
        <v/>
      </c>
      <c r="J39" s="22" t="str">
        <f aca="false">IFERROR(VLOOKUP(H$1&amp;":"&amp;H39,'Finish order'!$C:$K,9,FALSE()),"")</f>
        <v/>
      </c>
      <c r="K39" s="22" t="str">
        <f aca="false">IFERROR(VLOOKUP(H$1&amp;":"&amp;H39,'Finish order'!$C:$K,7,FALSE()),"")</f>
        <v/>
      </c>
      <c r="L39" s="30" t="str">
        <f aca="false">IFERROR(VLOOKUP(H$1&amp;":"&amp;H39,'Finish order'!$C:$K,5,FALSE()),"")</f>
        <v/>
      </c>
      <c r="M39" s="22" t="str">
        <f aca="false">IFERROR(VLOOKUP(H$1&amp;":"&amp;H39,'Finish order'!$C:$K,4,FALSE()),"")</f>
        <v/>
      </c>
      <c r="O39" s="22" t="n">
        <v>38</v>
      </c>
      <c r="P39" s="22" t="str">
        <f aca="false">IFERROR(VLOOKUP(O$1&amp;":"&amp;O39,'Finish order'!$E:$K,4,FALSE()),"")</f>
        <v/>
      </c>
      <c r="Q39" s="22" t="str">
        <f aca="false">IFERROR(VLOOKUP(O$1&amp;":"&amp;O39,'Finish order'!$E:$K,5,FALSE()),"")</f>
        <v/>
      </c>
      <c r="R39" s="30" t="str">
        <f aca="false">IFERROR(VLOOKUP(O$1&amp;":"&amp;O39,'Finish order'!$E:$K,3,FALSE()),"")</f>
        <v/>
      </c>
      <c r="S39" s="22" t="str">
        <f aca="false">IFERROR(VLOOKUP(O$1&amp;":"&amp;O39,'Finish order'!$E:$K,2,FALSE()),"")</f>
        <v/>
      </c>
      <c r="T39" s="22" t="str">
        <f aca="false">IF((COUNTIF($B$2:$B$4,P39)&gt;0),"Top3","")</f>
        <v/>
      </c>
      <c r="V39" s="22" t="n">
        <v>38</v>
      </c>
      <c r="W39" s="22" t="str">
        <f aca="false">IFERROR(VLOOKUP(V$1&amp;":"&amp;V39,'Finish order'!$E:$K,4,FALSE()),"")</f>
        <v/>
      </c>
      <c r="X39" s="22" t="str">
        <f aca="false">IFERROR(VLOOKUP(V$1&amp;":"&amp;V39,'Finish order'!$E:$K,5,FALSE()),"")</f>
        <v/>
      </c>
      <c r="Y39" s="30" t="str">
        <f aca="false">IFERROR(VLOOKUP(V$1&amp;":"&amp;V39,'Finish order'!$E:$K,3,FALSE()),"")</f>
        <v/>
      </c>
      <c r="Z39" s="22" t="str">
        <f aca="false">IFERROR(VLOOKUP(V$1&amp;":"&amp;V39,'Finish order'!$E:$K,2,FALSE()),"")</f>
        <v/>
      </c>
      <c r="AA39" s="22" t="str">
        <f aca="false">IF(Table827[[#This Row],[Name]]="","",IF((COUNTIF($I$2:$I$4,W39)&gt;0),"Top3",""))</f>
        <v/>
      </c>
      <c r="AC39" s="22" t="n">
        <v>38</v>
      </c>
      <c r="AD39" s="22" t="str">
        <f aca="false">IFERROR(VLOOKUP(AC$1&amp;":"&amp;AC39,'Finish order'!$E:$K,4,FALSE()),"")</f>
        <v/>
      </c>
      <c r="AE39" s="22" t="str">
        <f aca="false">IFERROR(VLOOKUP(AC$1&amp;":"&amp;AC39,'Finish order'!$E:$K,5,FALSE()),"")</f>
        <v/>
      </c>
      <c r="AF39" s="30" t="str">
        <f aca="false">IFERROR(VLOOKUP(AC$1&amp;":"&amp;AC39,'Finish order'!$E:$K,3,FALSE()),"")</f>
        <v/>
      </c>
      <c r="AG39" s="22" t="str">
        <f aca="false">IFERROR(VLOOKUP(AC$1&amp;":"&amp;AC39,'Finish order'!$E:$K,2,FALSE()),"")</f>
        <v/>
      </c>
      <c r="AJ39" s="22" t="n">
        <v>38</v>
      </c>
      <c r="AK39" s="22" t="str">
        <f aca="false">IFERROR(VLOOKUP(AJ$1&amp;":"&amp;AJ39,'Finish order'!$E:$K,4,FALSE()),"")</f>
        <v/>
      </c>
      <c r="AL39" s="22" t="str">
        <f aca="false">IFERROR(VLOOKUP(AJ$1&amp;":"&amp;AJ39,'Finish order'!$E:$K,5,FALSE()),"")</f>
        <v/>
      </c>
      <c r="AM39" s="30" t="str">
        <f aca="false">IFERROR(VLOOKUP(AJ$1&amp;":"&amp;AJ39,'Finish order'!$E:$K,3,FALSE()),"")</f>
        <v/>
      </c>
      <c r="AN39" s="22" t="str">
        <f aca="false">IFERROR(VLOOKUP(AJ$1&amp;":"&amp;AJ39,'Finish order'!$E:$K,2,FALSE()),"")</f>
        <v/>
      </c>
      <c r="AQ39" s="22" t="n">
        <v>38</v>
      </c>
      <c r="AR39" s="22" t="str">
        <f aca="false">IFERROR(VLOOKUP(AQ$1&amp;":"&amp;AQ39,'Finish order'!$E:$K,4,FALSE()),"")</f>
        <v/>
      </c>
      <c r="AS39" s="30" t="str">
        <f aca="false">IFERROR(VLOOKUP(AQ$1&amp;":"&amp;AQ39,'Finish order'!$E:$K,5,FALSE()),"")</f>
        <v/>
      </c>
      <c r="AT39" s="30" t="str">
        <f aca="false">IFERROR(VLOOKUP(AQ$1&amp;":"&amp;AQ39,'Finish order'!$E:$K,3,FALSE()),"")</f>
        <v/>
      </c>
      <c r="AU39" s="22" t="str">
        <f aca="false">IFERROR(VLOOKUP(AQ$1&amp;":"&amp;AQ39,'Finish order'!$E:$K,2,FALSE()),"")</f>
        <v/>
      </c>
      <c r="AX39" s="22" t="n">
        <v>38</v>
      </c>
      <c r="AY39" s="22" t="str">
        <f aca="false">IFERROR(VLOOKUP(AX$1&amp;":"&amp;AX39,'Finish order'!$E:$K,4,FALSE()),"")</f>
        <v/>
      </c>
      <c r="AZ39" s="30" t="str">
        <f aca="false">IFERROR(VLOOKUP(AX$1&amp;":"&amp;AX39,'Finish order'!$E:$K,5,FALSE()),"")</f>
        <v/>
      </c>
      <c r="BA39" s="30" t="str">
        <f aca="false">IFERROR(VLOOKUP(AX$1&amp;":"&amp;AX39,'Finish order'!$E:$K,3,FALSE()),"")</f>
        <v/>
      </c>
      <c r="BB39" s="22" t="str">
        <f aca="false">IFERROR(VLOOKUP(AX$1&amp;":"&amp;AX39,'Finish order'!$E:$K,2,FALSE()),"")</f>
        <v/>
      </c>
      <c r="BE39" s="22" t="n">
        <v>38</v>
      </c>
      <c r="BF39" s="30" t="str">
        <f aca="false">IFERROR(VLOOKUP(BE$1&amp;":"&amp;BE39,'Finish order'!$E:$K,4,FALSE()),"")</f>
        <v/>
      </c>
      <c r="BG39" s="22" t="str">
        <f aca="false">IFERROR(VLOOKUP(BE$1&amp;":"&amp;BE39,'Finish order'!$E:$K,5,FALSE()),"")</f>
        <v/>
      </c>
      <c r="BH39" s="30" t="str">
        <f aca="false">IFERROR(VLOOKUP(BE$1&amp;":"&amp;BE39,'Finish order'!$E:$K,3,FALSE()),"")</f>
        <v/>
      </c>
      <c r="BI39" s="22" t="str">
        <f aca="false">IFERROR(VLOOKUP(BE$1&amp;":"&amp;BE39,'Finish order'!$E:$K,2,FALSE()),"")</f>
        <v/>
      </c>
      <c r="BL39" s="22" t="n">
        <v>38</v>
      </c>
      <c r="BM39" s="30" t="str">
        <f aca="false">IFERROR(VLOOKUP(BL$1&amp;":"&amp;BL39,'Finish order'!$E:$K,4,FALSE()),"")</f>
        <v/>
      </c>
      <c r="BN39" s="22" t="str">
        <f aca="false">IFERROR(VLOOKUP(BL$1&amp;":"&amp;BL39,'Finish order'!$E:$K,5,FALSE()),"")</f>
        <v/>
      </c>
      <c r="BO39" s="30" t="str">
        <f aca="false">IFERROR(VLOOKUP(BL$1&amp;":"&amp;BL39,'Finish order'!$E:$K,3,FALSE()),"")</f>
        <v/>
      </c>
      <c r="BP39" s="22" t="str">
        <f aca="false">IFERROR(VLOOKUP(BL$1&amp;":"&amp;BL39,'Finish order'!$E:$K,2,FALSE()),"")</f>
        <v/>
      </c>
      <c r="BS39" s="31" t="n">
        <v>38</v>
      </c>
      <c r="BT39" s="22" t="str">
        <f aca="false">IFERROR(VLOOKUP(BS$1&amp;":"&amp;BS39,'Finish order'!$E:$K,4,FALSE()),"")</f>
        <v/>
      </c>
      <c r="BU39" s="22" t="str">
        <f aca="false">IFERROR(VLOOKUP(BS$1&amp;":"&amp;BS39,'Finish order'!$E:$K,5,FALSE()),"")</f>
        <v/>
      </c>
      <c r="BV39" s="30" t="str">
        <f aca="false">IFERROR(VLOOKUP(BS$1&amp;":"&amp;BS39,'Finish order'!$E:$K,3,FALSE()),"")</f>
        <v/>
      </c>
      <c r="BW39" s="22" t="str">
        <f aca="false">IFERROR(VLOOKUP(BS$1&amp;":"&amp;BS39,'Finish order'!$E:$K,2,FALSE()),"")</f>
        <v/>
      </c>
      <c r="BZ39" s="31" t="n">
        <v>38</v>
      </c>
      <c r="CA39" s="22" t="str">
        <f aca="false">IFERROR(VLOOKUP(BZ$1&amp;":"&amp;BZ39,'Finish order'!$E:$K,4,FALSE()),"")</f>
        <v/>
      </c>
      <c r="CB39" s="22" t="str">
        <f aca="false">IFERROR(VLOOKUP(BZ$1&amp;":"&amp;BZ39,'Finish order'!$E:$K,5,FALSE()),"")</f>
        <v/>
      </c>
      <c r="CC39" s="30" t="str">
        <f aca="false">IFERROR(VLOOKUP(BZ$1&amp;":"&amp;BZ39,'Finish order'!$E:$K,3,FALSE()),"")</f>
        <v/>
      </c>
      <c r="CD39" s="22" t="str">
        <f aca="false">IFERROR(VLOOKUP(BZ$1&amp;":"&amp;BZ39,'Finish order'!$E:$K,2,FALSE()),"")</f>
        <v/>
      </c>
      <c r="CG39" s="22" t="n">
        <v>38</v>
      </c>
      <c r="CH39" s="22" t="str">
        <f aca="false">IFERROR(VLOOKUP(CG$1&amp;":"&amp;CG39,'Finish order'!$E:$K,4,FALSE()),"")</f>
        <v/>
      </c>
      <c r="CI39" s="22" t="str">
        <f aca="false">IFERROR(VLOOKUP(CG$1&amp;":"&amp;CG39,'Finish order'!$E:$K,5,FALSE()),"")</f>
        <v/>
      </c>
      <c r="CJ39" s="30" t="str">
        <f aca="false">IFERROR(VLOOKUP(CG$1&amp;":"&amp;CG39,'Finish order'!$E:$K,3,FALSE()),"")</f>
        <v/>
      </c>
      <c r="CK39" s="22" t="str">
        <f aca="false">IFERROR(VLOOKUP(CG$1&amp;":"&amp;CG39,'Finish order'!$E:$K,2,FALSE()),"")</f>
        <v/>
      </c>
      <c r="CN39" s="22" t="n">
        <v>38</v>
      </c>
      <c r="CO39" s="22" t="str">
        <f aca="false">IFERROR(VLOOKUP(CN$1&amp;":"&amp;CN39,'Finish order'!$E:$K,4,FALSE()),"")</f>
        <v/>
      </c>
      <c r="CP39" s="22" t="str">
        <f aca="false">IFERROR(VLOOKUP(CN$1&amp;":"&amp;CN39,'Finish order'!$E:$K,5,FALSE()),"")</f>
        <v/>
      </c>
      <c r="CQ39" s="30" t="str">
        <f aca="false">IFERROR(VLOOKUP(CN$1&amp;":"&amp;CN39,'Finish order'!$E:$K,3,FALSE()),"")</f>
        <v/>
      </c>
      <c r="CR39" s="22" t="str">
        <f aca="false">IFERROR(VLOOKUP(CN$1&amp;":"&amp;CN39,'Finish order'!$E:$K,2,FALSE()),"")</f>
        <v/>
      </c>
      <c r="CS39" s="30"/>
    </row>
    <row r="40" customFormat="false" ht="15" hidden="false" customHeight="false" outlineLevel="0" collapsed="false">
      <c r="A40" s="22" t="n">
        <v>39</v>
      </c>
      <c r="B40" s="22" t="str">
        <f aca="false">IFERROR(VLOOKUP($A$1&amp;":"&amp;A40,'Finish order'!C:K,6,FALSE()),"")</f>
        <v>Andrew Gamble</v>
      </c>
      <c r="C40" s="22" t="str">
        <f aca="false">IFERROR(VLOOKUP(A$1&amp;":"&amp;A40,'Finish order'!$C:$K,9,FALSE()),"")</f>
        <v>M50</v>
      </c>
      <c r="D40" s="22" t="str">
        <f aca="false">IFERROR(VLOOKUP(A$1&amp;":"&amp;A40,'Finish order'!$C:$K,7,FALSE()),"")</f>
        <v>Individual#</v>
      </c>
      <c r="E40" s="30" t="n">
        <f aca="false">IFERROR(VLOOKUP($A$1&amp;":"&amp;A40,'Finish order'!C:K,5,FALSE()),"")</f>
        <v>0.0645601851851852</v>
      </c>
      <c r="F40" s="22" t="n">
        <f aca="false">IFERROR(VLOOKUP($A$1&amp;":"&amp;A40,'Finish order'!C:K,4,FALSE()),"")</f>
        <v>710</v>
      </c>
      <c r="H40" s="22" t="n">
        <v>39</v>
      </c>
      <c r="I40" s="22" t="str">
        <f aca="false">IFERROR(VLOOKUP(H$1&amp;":"&amp;H40,'Finish order'!$C:$K,6,FALSE()),"")</f>
        <v/>
      </c>
      <c r="J40" s="22" t="str">
        <f aca="false">IFERROR(VLOOKUP(H$1&amp;":"&amp;H40,'Finish order'!$C:$K,9,FALSE()),"")</f>
        <v/>
      </c>
      <c r="K40" s="22" t="str">
        <f aca="false">IFERROR(VLOOKUP(H$1&amp;":"&amp;H40,'Finish order'!$C:$K,7,FALSE()),"")</f>
        <v/>
      </c>
      <c r="L40" s="30" t="str">
        <f aca="false">IFERROR(VLOOKUP(H$1&amp;":"&amp;H40,'Finish order'!$C:$K,5,FALSE()),"")</f>
        <v/>
      </c>
      <c r="M40" s="22" t="str">
        <f aca="false">IFERROR(VLOOKUP(H$1&amp;":"&amp;H40,'Finish order'!$C:$K,4,FALSE()),"")</f>
        <v/>
      </c>
      <c r="O40" s="22" t="n">
        <v>39</v>
      </c>
      <c r="P40" s="22" t="str">
        <f aca="false">IFERROR(VLOOKUP(O$1&amp;":"&amp;O40,'Finish order'!$E:$K,4,FALSE()),"")</f>
        <v/>
      </c>
      <c r="Q40" s="22" t="str">
        <f aca="false">IFERROR(VLOOKUP(O$1&amp;":"&amp;O40,'Finish order'!$E:$K,5,FALSE()),"")</f>
        <v/>
      </c>
      <c r="R40" s="30" t="str">
        <f aca="false">IFERROR(VLOOKUP(O$1&amp;":"&amp;O40,'Finish order'!$E:$K,3,FALSE()),"")</f>
        <v/>
      </c>
      <c r="S40" s="22" t="str">
        <f aca="false">IFERROR(VLOOKUP(O$1&amp;":"&amp;O40,'Finish order'!$E:$K,2,FALSE()),"")</f>
        <v/>
      </c>
      <c r="T40" s="22" t="str">
        <f aca="false">IF((COUNTIF($B$2:$B$4,P40)&gt;0),"Top3","")</f>
        <v/>
      </c>
      <c r="V40" s="22" t="n">
        <v>39</v>
      </c>
      <c r="W40" s="22" t="str">
        <f aca="false">IFERROR(VLOOKUP(V$1&amp;":"&amp;V40,'Finish order'!$E:$K,4,FALSE()),"")</f>
        <v/>
      </c>
      <c r="X40" s="22" t="str">
        <f aca="false">IFERROR(VLOOKUP(V$1&amp;":"&amp;V40,'Finish order'!$E:$K,5,FALSE()),"")</f>
        <v/>
      </c>
      <c r="Y40" s="30" t="str">
        <f aca="false">IFERROR(VLOOKUP(V$1&amp;":"&amp;V40,'Finish order'!$E:$K,3,FALSE()),"")</f>
        <v/>
      </c>
      <c r="Z40" s="22" t="str">
        <f aca="false">IFERROR(VLOOKUP(V$1&amp;":"&amp;V40,'Finish order'!$E:$K,2,FALSE()),"")</f>
        <v/>
      </c>
      <c r="AA40" s="22" t="str">
        <f aca="false">IF(Table827[[#This Row],[Name]]="","",IF((COUNTIF($I$2:$I$4,W40)&gt;0),"Top3",""))</f>
        <v/>
      </c>
      <c r="AC40" s="22" t="n">
        <v>39</v>
      </c>
      <c r="AD40" s="22" t="str">
        <f aca="false">IFERROR(VLOOKUP(AC$1&amp;":"&amp;AC40,'Finish order'!$E:$K,4,FALSE()),"")</f>
        <v/>
      </c>
      <c r="AE40" s="22" t="str">
        <f aca="false">IFERROR(VLOOKUP(AC$1&amp;":"&amp;AC40,'Finish order'!$E:$K,5,FALSE()),"")</f>
        <v/>
      </c>
      <c r="AF40" s="30" t="str">
        <f aca="false">IFERROR(VLOOKUP(AC$1&amp;":"&amp;AC40,'Finish order'!$E:$K,3,FALSE()),"")</f>
        <v/>
      </c>
      <c r="AG40" s="22" t="str">
        <f aca="false">IFERROR(VLOOKUP(AC$1&amp;":"&amp;AC40,'Finish order'!$E:$K,2,FALSE()),"")</f>
        <v/>
      </c>
      <c r="AJ40" s="22" t="n">
        <v>39</v>
      </c>
      <c r="AK40" s="22" t="str">
        <f aca="false">IFERROR(VLOOKUP(AJ$1&amp;":"&amp;AJ40,'Finish order'!$E:$K,4,FALSE()),"")</f>
        <v/>
      </c>
      <c r="AL40" s="22" t="str">
        <f aca="false">IFERROR(VLOOKUP(AJ$1&amp;":"&amp;AJ40,'Finish order'!$E:$K,5,FALSE()),"")</f>
        <v/>
      </c>
      <c r="AM40" s="30" t="str">
        <f aca="false">IFERROR(VLOOKUP(AJ$1&amp;":"&amp;AJ40,'Finish order'!$E:$K,3,FALSE()),"")</f>
        <v/>
      </c>
      <c r="AN40" s="22" t="str">
        <f aca="false">IFERROR(VLOOKUP(AJ$1&amp;":"&amp;AJ40,'Finish order'!$E:$K,2,FALSE()),"")</f>
        <v/>
      </c>
      <c r="AQ40" s="22" t="n">
        <v>39</v>
      </c>
      <c r="AR40" s="22" t="str">
        <f aca="false">IFERROR(VLOOKUP(AQ$1&amp;":"&amp;AQ40,'Finish order'!$E:$K,4,FALSE()),"")</f>
        <v/>
      </c>
      <c r="AS40" s="30" t="str">
        <f aca="false">IFERROR(VLOOKUP(AQ$1&amp;":"&amp;AQ40,'Finish order'!$E:$K,5,FALSE()),"")</f>
        <v/>
      </c>
      <c r="AT40" s="30" t="str">
        <f aca="false">IFERROR(VLOOKUP(AQ$1&amp;":"&amp;AQ40,'Finish order'!$E:$K,3,FALSE()),"")</f>
        <v/>
      </c>
      <c r="AU40" s="22" t="str">
        <f aca="false">IFERROR(VLOOKUP(AQ$1&amp;":"&amp;AQ40,'Finish order'!$E:$K,2,FALSE()),"")</f>
        <v/>
      </c>
      <c r="AX40" s="22" t="n">
        <v>39</v>
      </c>
      <c r="AY40" s="22" t="str">
        <f aca="false">IFERROR(VLOOKUP(AX$1&amp;":"&amp;AX40,'Finish order'!$E:$K,4,FALSE()),"")</f>
        <v/>
      </c>
      <c r="AZ40" s="30" t="str">
        <f aca="false">IFERROR(VLOOKUP(AX$1&amp;":"&amp;AX40,'Finish order'!$E:$K,5,FALSE()),"")</f>
        <v/>
      </c>
      <c r="BA40" s="30" t="str">
        <f aca="false">IFERROR(VLOOKUP(AX$1&amp;":"&amp;AX40,'Finish order'!$E:$K,3,FALSE()),"")</f>
        <v/>
      </c>
      <c r="BB40" s="22" t="str">
        <f aca="false">IFERROR(VLOOKUP(AX$1&amp;":"&amp;AX40,'Finish order'!$E:$K,2,FALSE()),"")</f>
        <v/>
      </c>
      <c r="BE40" s="22" t="n">
        <v>39</v>
      </c>
      <c r="BF40" s="30" t="str">
        <f aca="false">IFERROR(VLOOKUP(BE$1&amp;":"&amp;BE40,'Finish order'!$E:$K,4,FALSE()),"")</f>
        <v/>
      </c>
      <c r="BG40" s="22" t="str">
        <f aca="false">IFERROR(VLOOKUP(BE$1&amp;":"&amp;BE40,'Finish order'!$E:$K,5,FALSE()),"")</f>
        <v/>
      </c>
      <c r="BH40" s="30" t="str">
        <f aca="false">IFERROR(VLOOKUP(BE$1&amp;":"&amp;BE40,'Finish order'!$E:$K,3,FALSE()),"")</f>
        <v/>
      </c>
      <c r="BI40" s="22" t="str">
        <f aca="false">IFERROR(VLOOKUP(BE$1&amp;":"&amp;BE40,'Finish order'!$E:$K,2,FALSE()),"")</f>
        <v/>
      </c>
      <c r="BL40" s="22" t="n">
        <v>39</v>
      </c>
      <c r="BM40" s="30" t="str">
        <f aca="false">IFERROR(VLOOKUP(BL$1&amp;":"&amp;BL40,'Finish order'!$E:$K,4,FALSE()),"")</f>
        <v/>
      </c>
      <c r="BN40" s="22" t="str">
        <f aca="false">IFERROR(VLOOKUP(BL$1&amp;":"&amp;BL40,'Finish order'!$E:$K,5,FALSE()),"")</f>
        <v/>
      </c>
      <c r="BO40" s="30" t="str">
        <f aca="false">IFERROR(VLOOKUP(BL$1&amp;":"&amp;BL40,'Finish order'!$E:$K,3,FALSE()),"")</f>
        <v/>
      </c>
      <c r="BP40" s="22" t="str">
        <f aca="false">IFERROR(VLOOKUP(BL$1&amp;":"&amp;BL40,'Finish order'!$E:$K,2,FALSE()),"")</f>
        <v/>
      </c>
      <c r="BS40" s="31" t="n">
        <v>39</v>
      </c>
      <c r="BT40" s="22" t="str">
        <f aca="false">IFERROR(VLOOKUP(BS$1&amp;":"&amp;BS40,'Finish order'!$E:$K,4,FALSE()),"")</f>
        <v/>
      </c>
      <c r="BU40" s="22" t="str">
        <f aca="false">IFERROR(VLOOKUP(BS$1&amp;":"&amp;BS40,'Finish order'!$E:$K,5,FALSE()),"")</f>
        <v/>
      </c>
      <c r="BV40" s="30" t="str">
        <f aca="false">IFERROR(VLOOKUP(BS$1&amp;":"&amp;BS40,'Finish order'!$E:$K,3,FALSE()),"")</f>
        <v/>
      </c>
      <c r="BW40" s="22" t="str">
        <f aca="false">IFERROR(VLOOKUP(BS$1&amp;":"&amp;BS40,'Finish order'!$E:$K,2,FALSE()),"")</f>
        <v/>
      </c>
      <c r="BZ40" s="31" t="n">
        <v>39</v>
      </c>
      <c r="CA40" s="22" t="str">
        <f aca="false">IFERROR(VLOOKUP(BZ$1&amp;":"&amp;BZ40,'Finish order'!$E:$K,4,FALSE()),"")</f>
        <v/>
      </c>
      <c r="CB40" s="22" t="str">
        <f aca="false">IFERROR(VLOOKUP(BZ$1&amp;":"&amp;BZ40,'Finish order'!$E:$K,5,FALSE()),"")</f>
        <v/>
      </c>
      <c r="CC40" s="30" t="str">
        <f aca="false">IFERROR(VLOOKUP(BZ$1&amp;":"&amp;BZ40,'Finish order'!$E:$K,3,FALSE()),"")</f>
        <v/>
      </c>
      <c r="CD40" s="22" t="str">
        <f aca="false">IFERROR(VLOOKUP(BZ$1&amp;":"&amp;BZ40,'Finish order'!$E:$K,2,FALSE()),"")</f>
        <v/>
      </c>
      <c r="CG40" s="22" t="n">
        <v>39</v>
      </c>
      <c r="CH40" s="22" t="str">
        <f aca="false">IFERROR(VLOOKUP(CG$1&amp;":"&amp;CG40,'Finish order'!$E:$K,4,FALSE()),"")</f>
        <v/>
      </c>
      <c r="CI40" s="22" t="str">
        <f aca="false">IFERROR(VLOOKUP(CG$1&amp;":"&amp;CG40,'Finish order'!$E:$K,5,FALSE()),"")</f>
        <v/>
      </c>
      <c r="CJ40" s="30" t="str">
        <f aca="false">IFERROR(VLOOKUP(CG$1&amp;":"&amp;CG40,'Finish order'!$E:$K,3,FALSE()),"")</f>
        <v/>
      </c>
      <c r="CK40" s="22" t="str">
        <f aca="false">IFERROR(VLOOKUP(CG$1&amp;":"&amp;CG40,'Finish order'!$E:$K,2,FALSE()),"")</f>
        <v/>
      </c>
      <c r="CN40" s="22" t="n">
        <v>39</v>
      </c>
      <c r="CO40" s="22" t="str">
        <f aca="false">IFERROR(VLOOKUP(CN$1&amp;":"&amp;CN40,'Finish order'!$E:$K,4,FALSE()),"")</f>
        <v/>
      </c>
      <c r="CP40" s="22" t="str">
        <f aca="false">IFERROR(VLOOKUP(CN$1&amp;":"&amp;CN40,'Finish order'!$E:$K,5,FALSE()),"")</f>
        <v/>
      </c>
      <c r="CQ40" s="30" t="str">
        <f aca="false">IFERROR(VLOOKUP(CN$1&amp;":"&amp;CN40,'Finish order'!$E:$K,3,FALSE()),"")</f>
        <v/>
      </c>
      <c r="CR40" s="22" t="str">
        <f aca="false">IFERROR(VLOOKUP(CN$1&amp;":"&amp;CN40,'Finish order'!$E:$K,2,FALSE()),"")</f>
        <v/>
      </c>
      <c r="CS40" s="30"/>
    </row>
    <row r="41" customFormat="false" ht="15" hidden="false" customHeight="false" outlineLevel="0" collapsed="false">
      <c r="A41" s="22" t="n">
        <v>40</v>
      </c>
      <c r="B41" s="22" t="str">
        <f aca="false">IFERROR(VLOOKUP($A$1&amp;":"&amp;A41,'Finish order'!C:K,6,FALSE()),"")</f>
        <v>David Sanderson</v>
      </c>
      <c r="C41" s="22" t="str">
        <f aca="false">IFERROR(VLOOKUP(A$1&amp;":"&amp;A41,'Finish order'!$C:$K,9,FALSE()),"")</f>
        <v>M55</v>
      </c>
      <c r="D41" s="22" t="str">
        <f aca="false">IFERROR(VLOOKUP(A$1&amp;":"&amp;A41,'Finish order'!$C:$K,7,FALSE()),"")</f>
        <v>Esk Valley Fell Club</v>
      </c>
      <c r="E41" s="30" t="n">
        <f aca="false">IFERROR(VLOOKUP($A$1&amp;":"&amp;A41,'Finish order'!C:K,5,FALSE()),"")</f>
        <v>0.0646643518518519</v>
      </c>
      <c r="F41" s="22" t="n">
        <f aca="false">IFERROR(VLOOKUP($A$1&amp;":"&amp;A41,'Finish order'!C:K,4,FALSE()),"")</f>
        <v>822</v>
      </c>
      <c r="H41" s="22" t="n">
        <v>40</v>
      </c>
      <c r="I41" s="22" t="str">
        <f aca="false">IFERROR(VLOOKUP(H$1&amp;":"&amp;H41,'Finish order'!$C:$K,6,FALSE()),"")</f>
        <v/>
      </c>
      <c r="J41" s="22" t="str">
        <f aca="false">IFERROR(VLOOKUP(H$1&amp;":"&amp;H41,'Finish order'!$C:$K,9,FALSE()),"")</f>
        <v/>
      </c>
      <c r="K41" s="22" t="str">
        <f aca="false">IFERROR(VLOOKUP(H$1&amp;":"&amp;H41,'Finish order'!$C:$K,7,FALSE()),"")</f>
        <v/>
      </c>
      <c r="L41" s="30" t="str">
        <f aca="false">IFERROR(VLOOKUP(H$1&amp;":"&amp;H41,'Finish order'!$C:$K,5,FALSE()),"")</f>
        <v/>
      </c>
      <c r="M41" s="22" t="str">
        <f aca="false">IFERROR(VLOOKUP(H$1&amp;":"&amp;H41,'Finish order'!$C:$K,4,FALSE()),"")</f>
        <v/>
      </c>
      <c r="O41" s="22" t="n">
        <v>40</v>
      </c>
      <c r="P41" s="22" t="str">
        <f aca="false">IFERROR(VLOOKUP(O$1&amp;":"&amp;O41,'Finish order'!$E:$K,4,FALSE()),"")</f>
        <v/>
      </c>
      <c r="Q41" s="22" t="str">
        <f aca="false">IFERROR(VLOOKUP(O$1&amp;":"&amp;O41,'Finish order'!$E:$K,5,FALSE()),"")</f>
        <v/>
      </c>
      <c r="R41" s="30" t="str">
        <f aca="false">IFERROR(VLOOKUP(O$1&amp;":"&amp;O41,'Finish order'!$E:$K,3,FALSE()),"")</f>
        <v/>
      </c>
      <c r="S41" s="22" t="str">
        <f aca="false">IFERROR(VLOOKUP(O$1&amp;":"&amp;O41,'Finish order'!$E:$K,2,FALSE()),"")</f>
        <v/>
      </c>
      <c r="T41" s="22" t="str">
        <f aca="false">IF((COUNTIF($B$2:$B$4,P41)&gt;0),"Top3","")</f>
        <v/>
      </c>
      <c r="V41" s="22" t="n">
        <v>40</v>
      </c>
      <c r="W41" s="22" t="str">
        <f aca="false">IFERROR(VLOOKUP(V$1&amp;":"&amp;V41,'Finish order'!$E:$K,4,FALSE()),"")</f>
        <v/>
      </c>
      <c r="X41" s="22" t="str">
        <f aca="false">IFERROR(VLOOKUP(V$1&amp;":"&amp;V41,'Finish order'!$E:$K,5,FALSE()),"")</f>
        <v/>
      </c>
      <c r="Y41" s="30" t="str">
        <f aca="false">IFERROR(VLOOKUP(V$1&amp;":"&amp;V41,'Finish order'!$E:$K,3,FALSE()),"")</f>
        <v/>
      </c>
      <c r="Z41" s="22" t="str">
        <f aca="false">IFERROR(VLOOKUP(V$1&amp;":"&amp;V41,'Finish order'!$E:$K,2,FALSE()),"")</f>
        <v/>
      </c>
      <c r="AA41" s="22" t="str">
        <f aca="false">IF(Table827[[#This Row],[Name]]="","",IF((COUNTIF($I$2:$I$4,W41)&gt;0),"Top3",""))</f>
        <v/>
      </c>
      <c r="AC41" s="22" t="n">
        <v>40</v>
      </c>
      <c r="AD41" s="22" t="str">
        <f aca="false">IFERROR(VLOOKUP(AC$1&amp;":"&amp;AC41,'Finish order'!$E:$K,4,FALSE()),"")</f>
        <v/>
      </c>
      <c r="AE41" s="22" t="str">
        <f aca="false">IFERROR(VLOOKUP(AC$1&amp;":"&amp;AC41,'Finish order'!$E:$K,5,FALSE()),"")</f>
        <v/>
      </c>
      <c r="AF41" s="30" t="str">
        <f aca="false">IFERROR(VLOOKUP(AC$1&amp;":"&amp;AC41,'Finish order'!$E:$K,3,FALSE()),"")</f>
        <v/>
      </c>
      <c r="AG41" s="22" t="str">
        <f aca="false">IFERROR(VLOOKUP(AC$1&amp;":"&amp;AC41,'Finish order'!$E:$K,2,FALSE()),"")</f>
        <v/>
      </c>
      <c r="AJ41" s="22" t="n">
        <v>40</v>
      </c>
      <c r="AK41" s="22" t="str">
        <f aca="false">IFERROR(VLOOKUP(AJ$1&amp;":"&amp;AJ41,'Finish order'!$E:$K,4,FALSE()),"")</f>
        <v/>
      </c>
      <c r="AL41" s="22" t="str">
        <f aca="false">IFERROR(VLOOKUP(AJ$1&amp;":"&amp;AJ41,'Finish order'!$E:$K,5,FALSE()),"")</f>
        <v/>
      </c>
      <c r="AM41" s="30" t="str">
        <f aca="false">IFERROR(VLOOKUP(AJ$1&amp;":"&amp;AJ41,'Finish order'!$E:$K,3,FALSE()),"")</f>
        <v/>
      </c>
      <c r="AN41" s="22" t="str">
        <f aca="false">IFERROR(VLOOKUP(AJ$1&amp;":"&amp;AJ41,'Finish order'!$E:$K,2,FALSE()),"")</f>
        <v/>
      </c>
      <c r="AQ41" s="22" t="n">
        <v>40</v>
      </c>
      <c r="AR41" s="22" t="str">
        <f aca="false">IFERROR(VLOOKUP(AQ$1&amp;":"&amp;AQ41,'Finish order'!$E:$K,4,FALSE()),"")</f>
        <v/>
      </c>
      <c r="AS41" s="30" t="str">
        <f aca="false">IFERROR(VLOOKUP(AQ$1&amp;":"&amp;AQ41,'Finish order'!$E:$K,5,FALSE()),"")</f>
        <v/>
      </c>
      <c r="AT41" s="30" t="str">
        <f aca="false">IFERROR(VLOOKUP(AQ$1&amp;":"&amp;AQ41,'Finish order'!$E:$K,3,FALSE()),"")</f>
        <v/>
      </c>
      <c r="AU41" s="22" t="str">
        <f aca="false">IFERROR(VLOOKUP(AQ$1&amp;":"&amp;AQ41,'Finish order'!$E:$K,2,FALSE()),"")</f>
        <v/>
      </c>
      <c r="AX41" s="22" t="n">
        <v>40</v>
      </c>
      <c r="AY41" s="22" t="str">
        <f aca="false">IFERROR(VLOOKUP(AX$1&amp;":"&amp;AX41,'Finish order'!$E:$K,4,FALSE()),"")</f>
        <v/>
      </c>
      <c r="AZ41" s="30" t="str">
        <f aca="false">IFERROR(VLOOKUP(AX$1&amp;":"&amp;AX41,'Finish order'!$E:$K,5,FALSE()),"")</f>
        <v/>
      </c>
      <c r="BA41" s="30" t="str">
        <f aca="false">IFERROR(VLOOKUP(AX$1&amp;":"&amp;AX41,'Finish order'!$E:$K,3,FALSE()),"")</f>
        <v/>
      </c>
      <c r="BB41" s="22" t="str">
        <f aca="false">IFERROR(VLOOKUP(AX$1&amp;":"&amp;AX41,'Finish order'!$E:$K,2,FALSE()),"")</f>
        <v/>
      </c>
      <c r="BE41" s="22" t="n">
        <v>40</v>
      </c>
      <c r="BF41" s="30" t="str">
        <f aca="false">IFERROR(VLOOKUP(BE$1&amp;":"&amp;BE41,'Finish order'!$E:$K,4,FALSE()),"")</f>
        <v/>
      </c>
      <c r="BG41" s="22" t="str">
        <f aca="false">IFERROR(VLOOKUP(BE$1&amp;":"&amp;BE41,'Finish order'!$E:$K,5,FALSE()),"")</f>
        <v/>
      </c>
      <c r="BH41" s="30" t="str">
        <f aca="false">IFERROR(VLOOKUP(BE$1&amp;":"&amp;BE41,'Finish order'!$E:$K,3,FALSE()),"")</f>
        <v/>
      </c>
      <c r="BI41" s="22" t="str">
        <f aca="false">IFERROR(VLOOKUP(BE$1&amp;":"&amp;BE41,'Finish order'!$E:$K,2,FALSE()),"")</f>
        <v/>
      </c>
      <c r="BL41" s="22" t="n">
        <v>40</v>
      </c>
      <c r="BM41" s="30" t="str">
        <f aca="false">IFERROR(VLOOKUP(BL$1&amp;":"&amp;BL41,'Finish order'!$E:$K,4,FALSE()),"")</f>
        <v/>
      </c>
      <c r="BN41" s="22" t="str">
        <f aca="false">IFERROR(VLOOKUP(BL$1&amp;":"&amp;BL41,'Finish order'!$E:$K,5,FALSE()),"")</f>
        <v/>
      </c>
      <c r="BO41" s="30" t="str">
        <f aca="false">IFERROR(VLOOKUP(BL$1&amp;":"&amp;BL41,'Finish order'!$E:$K,3,FALSE()),"")</f>
        <v/>
      </c>
      <c r="BP41" s="22" t="str">
        <f aca="false">IFERROR(VLOOKUP(BL$1&amp;":"&amp;BL41,'Finish order'!$E:$K,2,FALSE()),"")</f>
        <v/>
      </c>
      <c r="BS41" s="31" t="n">
        <v>40</v>
      </c>
      <c r="BT41" s="22" t="str">
        <f aca="false">IFERROR(VLOOKUP(BS$1&amp;":"&amp;BS41,'Finish order'!$E:$K,4,FALSE()),"")</f>
        <v/>
      </c>
      <c r="BU41" s="22" t="str">
        <f aca="false">IFERROR(VLOOKUP(BS$1&amp;":"&amp;BS41,'Finish order'!$E:$K,5,FALSE()),"")</f>
        <v/>
      </c>
      <c r="BV41" s="30" t="str">
        <f aca="false">IFERROR(VLOOKUP(BS$1&amp;":"&amp;BS41,'Finish order'!$E:$K,3,FALSE()),"")</f>
        <v/>
      </c>
      <c r="BW41" s="22" t="str">
        <f aca="false">IFERROR(VLOOKUP(BS$1&amp;":"&amp;BS41,'Finish order'!$E:$K,2,FALSE()),"")</f>
        <v/>
      </c>
      <c r="BZ41" s="31" t="n">
        <v>40</v>
      </c>
      <c r="CA41" s="22" t="str">
        <f aca="false">IFERROR(VLOOKUP(BZ$1&amp;":"&amp;BZ41,'Finish order'!$E:$K,4,FALSE()),"")</f>
        <v/>
      </c>
      <c r="CB41" s="22" t="str">
        <f aca="false">IFERROR(VLOOKUP(BZ$1&amp;":"&amp;BZ41,'Finish order'!$E:$K,5,FALSE()),"")</f>
        <v/>
      </c>
      <c r="CC41" s="30" t="str">
        <f aca="false">IFERROR(VLOOKUP(BZ$1&amp;":"&amp;BZ41,'Finish order'!$E:$K,3,FALSE()),"")</f>
        <v/>
      </c>
      <c r="CD41" s="22" t="str">
        <f aca="false">IFERROR(VLOOKUP(BZ$1&amp;":"&amp;BZ41,'Finish order'!$E:$K,2,FALSE()),"")</f>
        <v/>
      </c>
      <c r="CG41" s="22" t="n">
        <v>40</v>
      </c>
      <c r="CH41" s="22" t="str">
        <f aca="false">IFERROR(VLOOKUP(CG$1&amp;":"&amp;CG41,'Finish order'!$E:$K,4,FALSE()),"")</f>
        <v/>
      </c>
      <c r="CI41" s="22" t="str">
        <f aca="false">IFERROR(VLOOKUP(CG$1&amp;":"&amp;CG41,'Finish order'!$E:$K,5,FALSE()),"")</f>
        <v/>
      </c>
      <c r="CJ41" s="30" t="str">
        <f aca="false">IFERROR(VLOOKUP(CG$1&amp;":"&amp;CG41,'Finish order'!$E:$K,3,FALSE()),"")</f>
        <v/>
      </c>
      <c r="CK41" s="22" t="str">
        <f aca="false">IFERROR(VLOOKUP(CG$1&amp;":"&amp;CG41,'Finish order'!$E:$K,2,FALSE()),"")</f>
        <v/>
      </c>
      <c r="CN41" s="22" t="n">
        <v>40</v>
      </c>
      <c r="CO41" s="22" t="str">
        <f aca="false">IFERROR(VLOOKUP(CN$1&amp;":"&amp;CN41,'Finish order'!$E:$K,4,FALSE()),"")</f>
        <v/>
      </c>
      <c r="CP41" s="22" t="str">
        <f aca="false">IFERROR(VLOOKUP(CN$1&amp;":"&amp;CN41,'Finish order'!$E:$K,5,FALSE()),"")</f>
        <v/>
      </c>
      <c r="CQ41" s="30" t="str">
        <f aca="false">IFERROR(VLOOKUP(CN$1&amp;":"&amp;CN41,'Finish order'!$E:$K,3,FALSE()),"")</f>
        <v/>
      </c>
      <c r="CR41" s="22" t="str">
        <f aca="false">IFERROR(VLOOKUP(CN$1&amp;":"&amp;CN41,'Finish order'!$E:$K,2,FALSE()),"")</f>
        <v/>
      </c>
      <c r="CS41" s="30"/>
    </row>
    <row r="42" customFormat="false" ht="15" hidden="false" customHeight="false" outlineLevel="0" collapsed="false">
      <c r="A42" s="22" t="n">
        <v>41</v>
      </c>
      <c r="B42" s="22" t="str">
        <f aca="false">IFERROR(VLOOKUP($A$1&amp;":"&amp;A42,'Finish order'!C:K,6,FALSE()),"")</f>
        <v>Karl Edwards</v>
      </c>
      <c r="C42" s="22" t="str">
        <f aca="false">IFERROR(VLOOKUP(A$1&amp;":"&amp;A42,'Finish order'!$C:$K,9,FALSE()),"")</f>
        <v>M70</v>
      </c>
      <c r="D42" s="22" t="str">
        <f aca="false">IFERROR(VLOOKUP(A$1&amp;":"&amp;A42,'Finish order'!$C:$K,7,FALSE()),"")</f>
        <v>Hartlepool Burn Road Harriers</v>
      </c>
      <c r="E42" s="30" t="n">
        <f aca="false">IFERROR(VLOOKUP($A$1&amp;":"&amp;A42,'Finish order'!C:K,5,FALSE()),"")</f>
        <v>0.0648726851851852</v>
      </c>
      <c r="F42" s="22" t="n">
        <f aca="false">IFERROR(VLOOKUP($A$1&amp;":"&amp;A42,'Finish order'!C:K,4,FALSE()),"")</f>
        <v>986</v>
      </c>
      <c r="H42" s="22" t="n">
        <v>41</v>
      </c>
      <c r="I42" s="22" t="str">
        <f aca="false">IFERROR(VLOOKUP(H$1&amp;":"&amp;H42,'Finish order'!$C:$K,6,FALSE()),"")</f>
        <v/>
      </c>
      <c r="J42" s="22" t="str">
        <f aca="false">IFERROR(VLOOKUP(H$1&amp;":"&amp;H42,'Finish order'!$C:$K,9,FALSE()),"")</f>
        <v/>
      </c>
      <c r="K42" s="22" t="str">
        <f aca="false">IFERROR(VLOOKUP(H$1&amp;":"&amp;H42,'Finish order'!$C:$K,7,FALSE()),"")</f>
        <v/>
      </c>
      <c r="L42" s="30" t="str">
        <f aca="false">IFERROR(VLOOKUP(H$1&amp;":"&amp;H42,'Finish order'!$C:$K,5,FALSE()),"")</f>
        <v/>
      </c>
      <c r="M42" s="22" t="str">
        <f aca="false">IFERROR(VLOOKUP(H$1&amp;":"&amp;H42,'Finish order'!$C:$K,4,FALSE()),"")</f>
        <v/>
      </c>
      <c r="O42" s="22" t="n">
        <v>41</v>
      </c>
      <c r="P42" s="22" t="str">
        <f aca="false">IFERROR(VLOOKUP(O$1&amp;":"&amp;O42,'Finish order'!$E:$K,4,FALSE()),"")</f>
        <v/>
      </c>
      <c r="Q42" s="22" t="str">
        <f aca="false">IFERROR(VLOOKUP(O$1&amp;":"&amp;O42,'Finish order'!$E:$K,5,FALSE()),"")</f>
        <v/>
      </c>
      <c r="R42" s="30" t="str">
        <f aca="false">IFERROR(VLOOKUP(O$1&amp;":"&amp;O42,'Finish order'!$E:$K,3,FALSE()),"")</f>
        <v/>
      </c>
      <c r="S42" s="22" t="str">
        <f aca="false">IFERROR(VLOOKUP(O$1&amp;":"&amp;O42,'Finish order'!$E:$K,2,FALSE()),"")</f>
        <v/>
      </c>
      <c r="T42" s="22" t="str">
        <f aca="false">IF((COUNTIF($B$2:$B$4,P42)&gt;0),"Top3","")</f>
        <v/>
      </c>
      <c r="V42" s="22" t="n">
        <v>41</v>
      </c>
      <c r="W42" s="22" t="str">
        <f aca="false">IFERROR(VLOOKUP(V$1&amp;":"&amp;V42,'Finish order'!$E:$K,4,FALSE()),"")</f>
        <v/>
      </c>
      <c r="X42" s="22" t="str">
        <f aca="false">IFERROR(VLOOKUP(V$1&amp;":"&amp;V42,'Finish order'!$E:$K,5,FALSE()),"")</f>
        <v/>
      </c>
      <c r="Y42" s="30" t="str">
        <f aca="false">IFERROR(VLOOKUP(V$1&amp;":"&amp;V42,'Finish order'!$E:$K,3,FALSE()),"")</f>
        <v/>
      </c>
      <c r="Z42" s="22" t="str">
        <f aca="false">IFERROR(VLOOKUP(V$1&amp;":"&amp;V42,'Finish order'!$E:$K,2,FALSE()),"")</f>
        <v/>
      </c>
      <c r="AA42" s="22" t="str">
        <f aca="false">IF(Table827[[#This Row],[Name]]="","",IF((COUNTIF($I$2:$I$4,W42)&gt;0),"Top3",""))</f>
        <v/>
      </c>
      <c r="AC42" s="22" t="n">
        <v>41</v>
      </c>
      <c r="AD42" s="22" t="str">
        <f aca="false">IFERROR(VLOOKUP(AC$1&amp;":"&amp;AC42,'Finish order'!$E:$K,4,FALSE()),"")</f>
        <v/>
      </c>
      <c r="AE42" s="22" t="str">
        <f aca="false">IFERROR(VLOOKUP(AC$1&amp;":"&amp;AC42,'Finish order'!$E:$K,5,FALSE()),"")</f>
        <v/>
      </c>
      <c r="AF42" s="30" t="str">
        <f aca="false">IFERROR(VLOOKUP(AC$1&amp;":"&amp;AC42,'Finish order'!$E:$K,3,FALSE()),"")</f>
        <v/>
      </c>
      <c r="AG42" s="22" t="str">
        <f aca="false">IFERROR(VLOOKUP(AC$1&amp;":"&amp;AC42,'Finish order'!$E:$K,2,FALSE()),"")</f>
        <v/>
      </c>
      <c r="AJ42" s="22" t="n">
        <v>41</v>
      </c>
      <c r="AK42" s="22" t="str">
        <f aca="false">IFERROR(VLOOKUP(AJ$1&amp;":"&amp;AJ42,'Finish order'!$E:$K,4,FALSE()),"")</f>
        <v/>
      </c>
      <c r="AL42" s="22" t="str">
        <f aca="false">IFERROR(VLOOKUP(AJ$1&amp;":"&amp;AJ42,'Finish order'!$E:$K,5,FALSE()),"")</f>
        <v/>
      </c>
      <c r="AM42" s="30" t="str">
        <f aca="false">IFERROR(VLOOKUP(AJ$1&amp;":"&amp;AJ42,'Finish order'!$E:$K,3,FALSE()),"")</f>
        <v/>
      </c>
      <c r="AN42" s="22" t="str">
        <f aca="false">IFERROR(VLOOKUP(AJ$1&amp;":"&amp;AJ42,'Finish order'!$E:$K,2,FALSE()),"")</f>
        <v/>
      </c>
      <c r="AQ42" s="22" t="n">
        <v>41</v>
      </c>
      <c r="AR42" s="22" t="str">
        <f aca="false">IFERROR(VLOOKUP(AQ$1&amp;":"&amp;AQ42,'Finish order'!$E:$K,4,FALSE()),"")</f>
        <v/>
      </c>
      <c r="AS42" s="30" t="str">
        <f aca="false">IFERROR(VLOOKUP(AQ$1&amp;":"&amp;AQ42,'Finish order'!$E:$K,5,FALSE()),"")</f>
        <v/>
      </c>
      <c r="AT42" s="30" t="str">
        <f aca="false">IFERROR(VLOOKUP(AQ$1&amp;":"&amp;AQ42,'Finish order'!$E:$K,3,FALSE()),"")</f>
        <v/>
      </c>
      <c r="AU42" s="22" t="str">
        <f aca="false">IFERROR(VLOOKUP(AQ$1&amp;":"&amp;AQ42,'Finish order'!$E:$K,2,FALSE()),"")</f>
        <v/>
      </c>
      <c r="AX42" s="22" t="n">
        <v>41</v>
      </c>
      <c r="AY42" s="22" t="str">
        <f aca="false">IFERROR(VLOOKUP(AX$1&amp;":"&amp;AX42,'Finish order'!$E:$K,4,FALSE()),"")</f>
        <v/>
      </c>
      <c r="AZ42" s="30" t="str">
        <f aca="false">IFERROR(VLOOKUP(AX$1&amp;":"&amp;AX42,'Finish order'!$E:$K,5,FALSE()),"")</f>
        <v/>
      </c>
      <c r="BA42" s="30" t="str">
        <f aca="false">IFERROR(VLOOKUP(AX$1&amp;":"&amp;AX42,'Finish order'!$E:$K,3,FALSE()),"")</f>
        <v/>
      </c>
      <c r="BB42" s="22" t="str">
        <f aca="false">IFERROR(VLOOKUP(AX$1&amp;":"&amp;AX42,'Finish order'!$E:$K,2,FALSE()),"")</f>
        <v/>
      </c>
      <c r="BE42" s="22" t="n">
        <v>41</v>
      </c>
      <c r="BF42" s="30" t="str">
        <f aca="false">IFERROR(VLOOKUP(BE$1&amp;":"&amp;BE42,'Finish order'!$E:$K,4,FALSE()),"")</f>
        <v/>
      </c>
      <c r="BG42" s="22" t="str">
        <f aca="false">IFERROR(VLOOKUP(BE$1&amp;":"&amp;BE42,'Finish order'!$E:$K,5,FALSE()),"")</f>
        <v/>
      </c>
      <c r="BH42" s="30" t="str">
        <f aca="false">IFERROR(VLOOKUP(BE$1&amp;":"&amp;BE42,'Finish order'!$E:$K,3,FALSE()),"")</f>
        <v/>
      </c>
      <c r="BI42" s="22" t="str">
        <f aca="false">IFERROR(VLOOKUP(BE$1&amp;":"&amp;BE42,'Finish order'!$E:$K,2,FALSE()),"")</f>
        <v/>
      </c>
      <c r="BL42" s="22" t="n">
        <v>41</v>
      </c>
      <c r="BM42" s="30" t="str">
        <f aca="false">IFERROR(VLOOKUP(BL$1&amp;":"&amp;BL42,'Finish order'!$E:$K,4,FALSE()),"")</f>
        <v/>
      </c>
      <c r="BN42" s="22" t="str">
        <f aca="false">IFERROR(VLOOKUP(BL$1&amp;":"&amp;BL42,'Finish order'!$E:$K,5,FALSE()),"")</f>
        <v/>
      </c>
      <c r="BO42" s="30" t="str">
        <f aca="false">IFERROR(VLOOKUP(BL$1&amp;":"&amp;BL42,'Finish order'!$E:$K,3,FALSE()),"")</f>
        <v/>
      </c>
      <c r="BP42" s="22" t="str">
        <f aca="false">IFERROR(VLOOKUP(BL$1&amp;":"&amp;BL42,'Finish order'!$E:$K,2,FALSE()),"")</f>
        <v/>
      </c>
      <c r="BS42" s="31" t="n">
        <v>41</v>
      </c>
      <c r="BT42" s="22" t="str">
        <f aca="false">IFERROR(VLOOKUP(BS$1&amp;":"&amp;BS42,'Finish order'!$E:$K,4,FALSE()),"")</f>
        <v/>
      </c>
      <c r="BU42" s="22" t="str">
        <f aca="false">IFERROR(VLOOKUP(BS$1&amp;":"&amp;BS42,'Finish order'!$E:$K,5,FALSE()),"")</f>
        <v/>
      </c>
      <c r="BV42" s="30" t="str">
        <f aca="false">IFERROR(VLOOKUP(BS$1&amp;":"&amp;BS42,'Finish order'!$E:$K,3,FALSE()),"")</f>
        <v/>
      </c>
      <c r="BW42" s="22" t="str">
        <f aca="false">IFERROR(VLOOKUP(BS$1&amp;":"&amp;BS42,'Finish order'!$E:$K,2,FALSE()),"")</f>
        <v/>
      </c>
      <c r="BZ42" s="31" t="n">
        <v>41</v>
      </c>
      <c r="CA42" s="22" t="str">
        <f aca="false">IFERROR(VLOOKUP(BZ$1&amp;":"&amp;BZ42,'Finish order'!$E:$K,4,FALSE()),"")</f>
        <v/>
      </c>
      <c r="CB42" s="22" t="str">
        <f aca="false">IFERROR(VLOOKUP(BZ$1&amp;":"&amp;BZ42,'Finish order'!$E:$K,5,FALSE()),"")</f>
        <v/>
      </c>
      <c r="CC42" s="30" t="str">
        <f aca="false">IFERROR(VLOOKUP(BZ$1&amp;":"&amp;BZ42,'Finish order'!$E:$K,3,FALSE()),"")</f>
        <v/>
      </c>
      <c r="CD42" s="22" t="str">
        <f aca="false">IFERROR(VLOOKUP(BZ$1&amp;":"&amp;BZ42,'Finish order'!$E:$K,2,FALSE()),"")</f>
        <v/>
      </c>
      <c r="CG42" s="22" t="n">
        <v>41</v>
      </c>
      <c r="CH42" s="22" t="str">
        <f aca="false">IFERROR(VLOOKUP(CG$1&amp;":"&amp;CG42,'Finish order'!$E:$K,4,FALSE()),"")</f>
        <v/>
      </c>
      <c r="CI42" s="22" t="str">
        <f aca="false">IFERROR(VLOOKUP(CG$1&amp;":"&amp;CG42,'Finish order'!$E:$K,5,FALSE()),"")</f>
        <v/>
      </c>
      <c r="CJ42" s="30" t="str">
        <f aca="false">IFERROR(VLOOKUP(CG$1&amp;":"&amp;CG42,'Finish order'!$E:$K,3,FALSE()),"")</f>
        <v/>
      </c>
      <c r="CK42" s="22" t="str">
        <f aca="false">IFERROR(VLOOKUP(CG$1&amp;":"&amp;CG42,'Finish order'!$E:$K,2,FALSE()),"")</f>
        <v/>
      </c>
      <c r="CN42" s="22" t="n">
        <v>41</v>
      </c>
      <c r="CO42" s="22" t="str">
        <f aca="false">IFERROR(VLOOKUP(CN$1&amp;":"&amp;CN42,'Finish order'!$E:$K,4,FALSE()),"")</f>
        <v/>
      </c>
      <c r="CP42" s="22" t="str">
        <f aca="false">IFERROR(VLOOKUP(CN$1&amp;":"&amp;CN42,'Finish order'!$E:$K,5,FALSE()),"")</f>
        <v/>
      </c>
      <c r="CQ42" s="30" t="str">
        <f aca="false">IFERROR(VLOOKUP(CN$1&amp;":"&amp;CN42,'Finish order'!$E:$K,3,FALSE()),"")</f>
        <v/>
      </c>
      <c r="CR42" s="22" t="str">
        <f aca="false">IFERROR(VLOOKUP(CN$1&amp;":"&amp;CN42,'Finish order'!$E:$K,2,FALSE()),"")</f>
        <v/>
      </c>
      <c r="CS42" s="30"/>
    </row>
    <row r="43" customFormat="false" ht="15" hidden="false" customHeight="false" outlineLevel="0" collapsed="false">
      <c r="A43" s="22" t="n">
        <v>42</v>
      </c>
      <c r="B43" s="22" t="str">
        <f aca="false">IFERROR(VLOOKUP($A$1&amp;":"&amp;A43,'Finish order'!C:K,6,FALSE()),"")</f>
        <v>Matt Rylatt</v>
      </c>
      <c r="C43" s="22" t="str">
        <f aca="false">IFERROR(VLOOKUP(A$1&amp;":"&amp;A43,'Finish order'!$C:$K,9,FALSE()),"")</f>
        <v>M60</v>
      </c>
      <c r="D43" s="22" t="str">
        <f aca="false">IFERROR(VLOOKUP(A$1&amp;":"&amp;A43,'Finish order'!$C:$K,7,FALSE()),"")</f>
        <v>York Triathlon Club</v>
      </c>
      <c r="E43" s="30" t="n">
        <f aca="false">IFERROR(VLOOKUP($A$1&amp;":"&amp;A43,'Finish order'!C:K,5,FALSE()),"")</f>
        <v>0.0650810185185185</v>
      </c>
      <c r="F43" s="22" t="n">
        <f aca="false">IFERROR(VLOOKUP($A$1&amp;":"&amp;A43,'Finish order'!C:K,4,FALSE()),"")</f>
        <v>901</v>
      </c>
      <c r="H43" s="22" t="n">
        <v>42</v>
      </c>
      <c r="I43" s="22" t="str">
        <f aca="false">IFERROR(VLOOKUP(H$1&amp;":"&amp;H43,'Finish order'!$C:$K,6,FALSE()),"")</f>
        <v/>
      </c>
      <c r="J43" s="22" t="str">
        <f aca="false">IFERROR(VLOOKUP(H$1&amp;":"&amp;H43,'Finish order'!$C:$K,9,FALSE()),"")</f>
        <v/>
      </c>
      <c r="K43" s="22" t="str">
        <f aca="false">IFERROR(VLOOKUP(H$1&amp;":"&amp;H43,'Finish order'!$C:$K,7,FALSE()),"")</f>
        <v/>
      </c>
      <c r="L43" s="30" t="str">
        <f aca="false">IFERROR(VLOOKUP(H$1&amp;":"&amp;H43,'Finish order'!$C:$K,5,FALSE()),"")</f>
        <v/>
      </c>
      <c r="M43" s="22" t="str">
        <f aca="false">IFERROR(VLOOKUP(H$1&amp;":"&amp;H43,'Finish order'!$C:$K,4,FALSE()),"")</f>
        <v/>
      </c>
      <c r="O43" s="22" t="n">
        <v>42</v>
      </c>
      <c r="P43" s="22" t="str">
        <f aca="false">IFERROR(VLOOKUP(O$1&amp;":"&amp;O43,'Finish order'!$E:$K,4,FALSE()),"")</f>
        <v/>
      </c>
      <c r="Q43" s="22" t="str">
        <f aca="false">IFERROR(VLOOKUP(O$1&amp;":"&amp;O43,'Finish order'!$E:$K,5,FALSE()),"")</f>
        <v/>
      </c>
      <c r="R43" s="30" t="str">
        <f aca="false">IFERROR(VLOOKUP(O$1&amp;":"&amp;O43,'Finish order'!$E:$K,3,FALSE()),"")</f>
        <v/>
      </c>
      <c r="S43" s="22" t="str">
        <f aca="false">IFERROR(VLOOKUP(O$1&amp;":"&amp;O43,'Finish order'!$E:$K,2,FALSE()),"")</f>
        <v/>
      </c>
      <c r="T43" s="22" t="str">
        <f aca="false">IF((COUNTIF($B$2:$B$4,P43)&gt;0),"Top3","")</f>
        <v/>
      </c>
      <c r="V43" s="22" t="n">
        <v>42</v>
      </c>
      <c r="W43" s="22" t="str">
        <f aca="false">IFERROR(VLOOKUP(V$1&amp;":"&amp;V43,'Finish order'!$E:$K,4,FALSE()),"")</f>
        <v/>
      </c>
      <c r="X43" s="22" t="str">
        <f aca="false">IFERROR(VLOOKUP(V$1&amp;":"&amp;V43,'Finish order'!$E:$K,5,FALSE()),"")</f>
        <v/>
      </c>
      <c r="Y43" s="30" t="str">
        <f aca="false">IFERROR(VLOOKUP(V$1&amp;":"&amp;V43,'Finish order'!$E:$K,3,FALSE()),"")</f>
        <v/>
      </c>
      <c r="Z43" s="22" t="str">
        <f aca="false">IFERROR(VLOOKUP(V$1&amp;":"&amp;V43,'Finish order'!$E:$K,2,FALSE()),"")</f>
        <v/>
      </c>
      <c r="AA43" s="22" t="str">
        <f aca="false">IF(Table827[[#This Row],[Name]]="","",IF((COUNTIF($I$2:$I$4,W43)&gt;0),"Top3",""))</f>
        <v/>
      </c>
      <c r="AC43" s="22" t="n">
        <v>42</v>
      </c>
      <c r="AD43" s="22" t="str">
        <f aca="false">IFERROR(VLOOKUP(AC$1&amp;":"&amp;AC43,'Finish order'!$E:$K,4,FALSE()),"")</f>
        <v/>
      </c>
      <c r="AE43" s="22" t="str">
        <f aca="false">IFERROR(VLOOKUP(AC$1&amp;":"&amp;AC43,'Finish order'!$E:$K,5,FALSE()),"")</f>
        <v/>
      </c>
      <c r="AF43" s="30" t="str">
        <f aca="false">IFERROR(VLOOKUP(AC$1&amp;":"&amp;AC43,'Finish order'!$E:$K,3,FALSE()),"")</f>
        <v/>
      </c>
      <c r="AG43" s="22" t="str">
        <f aca="false">IFERROR(VLOOKUP(AC$1&amp;":"&amp;AC43,'Finish order'!$E:$K,2,FALSE()),"")</f>
        <v/>
      </c>
      <c r="AJ43" s="22" t="n">
        <v>42</v>
      </c>
      <c r="AK43" s="22" t="str">
        <f aca="false">IFERROR(VLOOKUP(AJ$1&amp;":"&amp;AJ43,'Finish order'!$E:$K,4,FALSE()),"")</f>
        <v/>
      </c>
      <c r="AL43" s="22" t="str">
        <f aca="false">IFERROR(VLOOKUP(AJ$1&amp;":"&amp;AJ43,'Finish order'!$E:$K,5,FALSE()),"")</f>
        <v/>
      </c>
      <c r="AM43" s="30" t="str">
        <f aca="false">IFERROR(VLOOKUP(AJ$1&amp;":"&amp;AJ43,'Finish order'!$E:$K,3,FALSE()),"")</f>
        <v/>
      </c>
      <c r="AN43" s="22" t="str">
        <f aca="false">IFERROR(VLOOKUP(AJ$1&amp;":"&amp;AJ43,'Finish order'!$E:$K,2,FALSE()),"")</f>
        <v/>
      </c>
      <c r="AQ43" s="22" t="n">
        <v>42</v>
      </c>
      <c r="AR43" s="22" t="str">
        <f aca="false">IFERROR(VLOOKUP(AQ$1&amp;":"&amp;AQ43,'Finish order'!$E:$K,4,FALSE()),"")</f>
        <v/>
      </c>
      <c r="AS43" s="30" t="str">
        <f aca="false">IFERROR(VLOOKUP(AQ$1&amp;":"&amp;AQ43,'Finish order'!$E:$K,5,FALSE()),"")</f>
        <v/>
      </c>
      <c r="AT43" s="30" t="str">
        <f aca="false">IFERROR(VLOOKUP(AQ$1&amp;":"&amp;AQ43,'Finish order'!$E:$K,3,FALSE()),"")</f>
        <v/>
      </c>
      <c r="AU43" s="22" t="str">
        <f aca="false">IFERROR(VLOOKUP(AQ$1&amp;":"&amp;AQ43,'Finish order'!$E:$K,2,FALSE()),"")</f>
        <v/>
      </c>
      <c r="AX43" s="22" t="n">
        <v>42</v>
      </c>
      <c r="AY43" s="22" t="str">
        <f aca="false">IFERROR(VLOOKUP(AX$1&amp;":"&amp;AX43,'Finish order'!$E:$K,4,FALSE()),"")</f>
        <v/>
      </c>
      <c r="AZ43" s="30" t="str">
        <f aca="false">IFERROR(VLOOKUP(AX$1&amp;":"&amp;AX43,'Finish order'!$E:$K,5,FALSE()),"")</f>
        <v/>
      </c>
      <c r="BA43" s="30" t="str">
        <f aca="false">IFERROR(VLOOKUP(AX$1&amp;":"&amp;AX43,'Finish order'!$E:$K,3,FALSE()),"")</f>
        <v/>
      </c>
      <c r="BB43" s="22" t="str">
        <f aca="false">IFERROR(VLOOKUP(AX$1&amp;":"&amp;AX43,'Finish order'!$E:$K,2,FALSE()),"")</f>
        <v/>
      </c>
      <c r="BE43" s="22" t="n">
        <v>42</v>
      </c>
      <c r="BF43" s="30" t="str">
        <f aca="false">IFERROR(VLOOKUP(BE$1&amp;":"&amp;BE43,'Finish order'!$E:$K,4,FALSE()),"")</f>
        <v/>
      </c>
      <c r="BG43" s="22" t="str">
        <f aca="false">IFERROR(VLOOKUP(BE$1&amp;":"&amp;BE43,'Finish order'!$E:$K,5,FALSE()),"")</f>
        <v/>
      </c>
      <c r="BH43" s="30" t="str">
        <f aca="false">IFERROR(VLOOKUP(BE$1&amp;":"&amp;BE43,'Finish order'!$E:$K,3,FALSE()),"")</f>
        <v/>
      </c>
      <c r="BI43" s="22" t="str">
        <f aca="false">IFERROR(VLOOKUP(BE$1&amp;":"&amp;BE43,'Finish order'!$E:$K,2,FALSE()),"")</f>
        <v/>
      </c>
      <c r="BL43" s="22" t="n">
        <v>42</v>
      </c>
      <c r="BM43" s="30" t="str">
        <f aca="false">IFERROR(VLOOKUP(BL$1&amp;":"&amp;BL43,'Finish order'!$E:$K,4,FALSE()),"")</f>
        <v/>
      </c>
      <c r="BN43" s="22" t="str">
        <f aca="false">IFERROR(VLOOKUP(BL$1&amp;":"&amp;BL43,'Finish order'!$E:$K,5,FALSE()),"")</f>
        <v/>
      </c>
      <c r="BO43" s="30" t="str">
        <f aca="false">IFERROR(VLOOKUP(BL$1&amp;":"&amp;BL43,'Finish order'!$E:$K,3,FALSE()),"")</f>
        <v/>
      </c>
      <c r="BP43" s="22" t="str">
        <f aca="false">IFERROR(VLOOKUP(BL$1&amp;":"&amp;BL43,'Finish order'!$E:$K,2,FALSE()),"")</f>
        <v/>
      </c>
      <c r="BS43" s="31" t="n">
        <v>42</v>
      </c>
      <c r="BT43" s="22" t="str">
        <f aca="false">IFERROR(VLOOKUP(BS$1&amp;":"&amp;BS43,'Finish order'!$E:$K,4,FALSE()),"")</f>
        <v/>
      </c>
      <c r="BU43" s="22" t="str">
        <f aca="false">IFERROR(VLOOKUP(BS$1&amp;":"&amp;BS43,'Finish order'!$E:$K,5,FALSE()),"")</f>
        <v/>
      </c>
      <c r="BV43" s="30" t="str">
        <f aca="false">IFERROR(VLOOKUP(BS$1&amp;":"&amp;BS43,'Finish order'!$E:$K,3,FALSE()),"")</f>
        <v/>
      </c>
      <c r="BW43" s="22" t="str">
        <f aca="false">IFERROR(VLOOKUP(BS$1&amp;":"&amp;BS43,'Finish order'!$E:$K,2,FALSE()),"")</f>
        <v/>
      </c>
      <c r="BZ43" s="31" t="n">
        <v>42</v>
      </c>
      <c r="CA43" s="22" t="str">
        <f aca="false">IFERROR(VLOOKUP(BZ$1&amp;":"&amp;BZ43,'Finish order'!$E:$K,4,FALSE()),"")</f>
        <v/>
      </c>
      <c r="CB43" s="22" t="str">
        <f aca="false">IFERROR(VLOOKUP(BZ$1&amp;":"&amp;BZ43,'Finish order'!$E:$K,5,FALSE()),"")</f>
        <v/>
      </c>
      <c r="CC43" s="30" t="str">
        <f aca="false">IFERROR(VLOOKUP(BZ$1&amp;":"&amp;BZ43,'Finish order'!$E:$K,3,FALSE()),"")</f>
        <v/>
      </c>
      <c r="CD43" s="22" t="str">
        <f aca="false">IFERROR(VLOOKUP(BZ$1&amp;":"&amp;BZ43,'Finish order'!$E:$K,2,FALSE()),"")</f>
        <v/>
      </c>
      <c r="CG43" s="22" t="n">
        <v>42</v>
      </c>
      <c r="CH43" s="22" t="str">
        <f aca="false">IFERROR(VLOOKUP(CG$1&amp;":"&amp;CG43,'Finish order'!$E:$K,4,FALSE()),"")</f>
        <v/>
      </c>
      <c r="CI43" s="22" t="str">
        <f aca="false">IFERROR(VLOOKUP(CG$1&amp;":"&amp;CG43,'Finish order'!$E:$K,5,FALSE()),"")</f>
        <v/>
      </c>
      <c r="CJ43" s="30" t="str">
        <f aca="false">IFERROR(VLOOKUP(CG$1&amp;":"&amp;CG43,'Finish order'!$E:$K,3,FALSE()),"")</f>
        <v/>
      </c>
      <c r="CK43" s="22" t="str">
        <f aca="false">IFERROR(VLOOKUP(CG$1&amp;":"&amp;CG43,'Finish order'!$E:$K,2,FALSE()),"")</f>
        <v/>
      </c>
      <c r="CN43" s="22" t="n">
        <v>42</v>
      </c>
      <c r="CO43" s="22" t="str">
        <f aca="false">IFERROR(VLOOKUP(CN$1&amp;":"&amp;CN43,'Finish order'!$E:$K,4,FALSE()),"")</f>
        <v/>
      </c>
      <c r="CP43" s="22" t="str">
        <f aca="false">IFERROR(VLOOKUP(CN$1&amp;":"&amp;CN43,'Finish order'!$E:$K,5,FALSE()),"")</f>
        <v/>
      </c>
      <c r="CQ43" s="30" t="str">
        <f aca="false">IFERROR(VLOOKUP(CN$1&amp;":"&amp;CN43,'Finish order'!$E:$K,3,FALSE()),"")</f>
        <v/>
      </c>
      <c r="CR43" s="22" t="str">
        <f aca="false">IFERROR(VLOOKUP(CN$1&amp;":"&amp;CN43,'Finish order'!$E:$K,2,FALSE()),"")</f>
        <v/>
      </c>
      <c r="CS43" s="30"/>
    </row>
    <row r="44" customFormat="false" ht="15" hidden="false" customHeight="false" outlineLevel="0" collapsed="false">
      <c r="A44" s="22" t="n">
        <v>43</v>
      </c>
      <c r="B44" s="22" t="str">
        <f aca="false">IFERROR(VLOOKUP($A$1&amp;":"&amp;A44,'Finish order'!C:K,6,FALSE()),"")</f>
        <v>Peter Walsh</v>
      </c>
      <c r="C44" s="22" t="str">
        <f aca="false">IFERROR(VLOOKUP(A$1&amp;":"&amp;A44,'Finish order'!$C:$K,9,FALSE()),"")</f>
        <v>M55</v>
      </c>
      <c r="D44" s="22" t="str">
        <f aca="false">IFERROR(VLOOKUP(A$1&amp;":"&amp;A44,'Finish order'!$C:$K,7,FALSE()),"")</f>
        <v>Loftus &amp; Whitby AC</v>
      </c>
      <c r="E44" s="30" t="n">
        <f aca="false">IFERROR(VLOOKUP($A$1&amp;":"&amp;A44,'Finish order'!C:K,5,FALSE()),"")</f>
        <v>0.066087962962963</v>
      </c>
      <c r="F44" s="22" t="n">
        <f aca="false">IFERROR(VLOOKUP($A$1&amp;":"&amp;A44,'Finish order'!C:K,4,FALSE()),"")</f>
        <v>800</v>
      </c>
      <c r="H44" s="22" t="n">
        <v>43</v>
      </c>
      <c r="I44" s="22" t="str">
        <f aca="false">IFERROR(VLOOKUP(H$1&amp;":"&amp;H44,'Finish order'!$C:$K,6,FALSE()),"")</f>
        <v/>
      </c>
      <c r="J44" s="22" t="str">
        <f aca="false">IFERROR(VLOOKUP(H$1&amp;":"&amp;H44,'Finish order'!$C:$K,9,FALSE()),"")</f>
        <v/>
      </c>
      <c r="K44" s="22" t="str">
        <f aca="false">IFERROR(VLOOKUP(H$1&amp;":"&amp;H44,'Finish order'!$C:$K,7,FALSE()),"")</f>
        <v/>
      </c>
      <c r="L44" s="30" t="str">
        <f aca="false">IFERROR(VLOOKUP(H$1&amp;":"&amp;H44,'Finish order'!$C:$K,5,FALSE()),"")</f>
        <v/>
      </c>
      <c r="M44" s="22" t="str">
        <f aca="false">IFERROR(VLOOKUP(H$1&amp;":"&amp;H44,'Finish order'!$C:$K,4,FALSE()),"")</f>
        <v/>
      </c>
      <c r="O44" s="22" t="n">
        <v>43</v>
      </c>
      <c r="P44" s="22" t="str">
        <f aca="false">IFERROR(VLOOKUP(O$1&amp;":"&amp;O44,'Finish order'!$E:$K,4,FALSE()),"")</f>
        <v/>
      </c>
      <c r="Q44" s="22" t="str">
        <f aca="false">IFERROR(VLOOKUP(O$1&amp;":"&amp;O44,'Finish order'!$E:$K,5,FALSE()),"")</f>
        <v/>
      </c>
      <c r="R44" s="30" t="str">
        <f aca="false">IFERROR(VLOOKUP(O$1&amp;":"&amp;O44,'Finish order'!$E:$K,3,FALSE()),"")</f>
        <v/>
      </c>
      <c r="S44" s="22" t="str">
        <f aca="false">IFERROR(VLOOKUP(O$1&amp;":"&amp;O44,'Finish order'!$E:$K,2,FALSE()),"")</f>
        <v/>
      </c>
      <c r="T44" s="22" t="str">
        <f aca="false">IF((COUNTIF($B$2:$B$4,P44)&gt;0),"Top3","")</f>
        <v/>
      </c>
      <c r="V44" s="22" t="n">
        <v>43</v>
      </c>
      <c r="W44" s="22" t="str">
        <f aca="false">IFERROR(VLOOKUP(V$1&amp;":"&amp;V44,'Finish order'!$E:$K,4,FALSE()),"")</f>
        <v/>
      </c>
      <c r="X44" s="22" t="str">
        <f aca="false">IFERROR(VLOOKUP(V$1&amp;":"&amp;V44,'Finish order'!$E:$K,5,FALSE()),"")</f>
        <v/>
      </c>
      <c r="Y44" s="30" t="str">
        <f aca="false">IFERROR(VLOOKUP(V$1&amp;":"&amp;V44,'Finish order'!$E:$K,3,FALSE()),"")</f>
        <v/>
      </c>
      <c r="Z44" s="22" t="str">
        <f aca="false">IFERROR(VLOOKUP(V$1&amp;":"&amp;V44,'Finish order'!$E:$K,2,FALSE()),"")</f>
        <v/>
      </c>
      <c r="AA44" s="22" t="str">
        <f aca="false">IF(Table827[[#This Row],[Name]]="","",IF((COUNTIF($I$2:$I$4,W44)&gt;0),"Top3",""))</f>
        <v/>
      </c>
      <c r="AC44" s="22" t="n">
        <v>43</v>
      </c>
      <c r="AD44" s="22" t="str">
        <f aca="false">IFERROR(VLOOKUP(AC$1&amp;":"&amp;AC44,'Finish order'!$E:$K,4,FALSE()),"")</f>
        <v/>
      </c>
      <c r="AE44" s="22" t="str">
        <f aca="false">IFERROR(VLOOKUP(AC$1&amp;":"&amp;AC44,'Finish order'!$E:$K,5,FALSE()),"")</f>
        <v/>
      </c>
      <c r="AF44" s="30" t="str">
        <f aca="false">IFERROR(VLOOKUP(AC$1&amp;":"&amp;AC44,'Finish order'!$E:$K,3,FALSE()),"")</f>
        <v/>
      </c>
      <c r="AG44" s="22" t="str">
        <f aca="false">IFERROR(VLOOKUP(AC$1&amp;":"&amp;AC44,'Finish order'!$E:$K,2,FALSE()),"")</f>
        <v/>
      </c>
      <c r="AJ44" s="22" t="n">
        <v>43</v>
      </c>
      <c r="AK44" s="22" t="str">
        <f aca="false">IFERROR(VLOOKUP(AJ$1&amp;":"&amp;AJ44,'Finish order'!$E:$K,4,FALSE()),"")</f>
        <v/>
      </c>
      <c r="AL44" s="22" t="str">
        <f aca="false">IFERROR(VLOOKUP(AJ$1&amp;":"&amp;AJ44,'Finish order'!$E:$K,5,FALSE()),"")</f>
        <v/>
      </c>
      <c r="AM44" s="30" t="str">
        <f aca="false">IFERROR(VLOOKUP(AJ$1&amp;":"&amp;AJ44,'Finish order'!$E:$K,3,FALSE()),"")</f>
        <v/>
      </c>
      <c r="AN44" s="22" t="str">
        <f aca="false">IFERROR(VLOOKUP(AJ$1&amp;":"&amp;AJ44,'Finish order'!$E:$K,2,FALSE()),"")</f>
        <v/>
      </c>
      <c r="AQ44" s="22" t="n">
        <v>43</v>
      </c>
      <c r="AR44" s="22" t="str">
        <f aca="false">IFERROR(VLOOKUP(AQ$1&amp;":"&amp;AQ44,'Finish order'!$E:$K,4,FALSE()),"")</f>
        <v/>
      </c>
      <c r="AS44" s="30" t="str">
        <f aca="false">IFERROR(VLOOKUP(AQ$1&amp;":"&amp;AQ44,'Finish order'!$E:$K,5,FALSE()),"")</f>
        <v/>
      </c>
      <c r="AT44" s="30" t="str">
        <f aca="false">IFERROR(VLOOKUP(AQ$1&amp;":"&amp;AQ44,'Finish order'!$E:$K,3,FALSE()),"")</f>
        <v/>
      </c>
      <c r="AU44" s="22" t="str">
        <f aca="false">IFERROR(VLOOKUP(AQ$1&amp;":"&amp;AQ44,'Finish order'!$E:$K,2,FALSE()),"")</f>
        <v/>
      </c>
      <c r="AX44" s="22" t="n">
        <v>43</v>
      </c>
      <c r="AY44" s="22" t="str">
        <f aca="false">IFERROR(VLOOKUP(AX$1&amp;":"&amp;AX44,'Finish order'!$E:$K,4,FALSE()),"")</f>
        <v/>
      </c>
      <c r="AZ44" s="30" t="str">
        <f aca="false">IFERROR(VLOOKUP(AX$1&amp;":"&amp;AX44,'Finish order'!$E:$K,5,FALSE()),"")</f>
        <v/>
      </c>
      <c r="BA44" s="30" t="str">
        <f aca="false">IFERROR(VLOOKUP(AX$1&amp;":"&amp;AX44,'Finish order'!$E:$K,3,FALSE()),"")</f>
        <v/>
      </c>
      <c r="BB44" s="22" t="str">
        <f aca="false">IFERROR(VLOOKUP(AX$1&amp;":"&amp;AX44,'Finish order'!$E:$K,2,FALSE()),"")</f>
        <v/>
      </c>
      <c r="BE44" s="22" t="n">
        <v>43</v>
      </c>
      <c r="BF44" s="30" t="str">
        <f aca="false">IFERROR(VLOOKUP(BE$1&amp;":"&amp;BE44,'Finish order'!$E:$K,4,FALSE()),"")</f>
        <v/>
      </c>
      <c r="BG44" s="22" t="str">
        <f aca="false">IFERROR(VLOOKUP(BE$1&amp;":"&amp;BE44,'Finish order'!$E:$K,5,FALSE()),"")</f>
        <v/>
      </c>
      <c r="BH44" s="30" t="str">
        <f aca="false">IFERROR(VLOOKUP(BE$1&amp;":"&amp;BE44,'Finish order'!$E:$K,3,FALSE()),"")</f>
        <v/>
      </c>
      <c r="BI44" s="22" t="str">
        <f aca="false">IFERROR(VLOOKUP(BE$1&amp;":"&amp;BE44,'Finish order'!$E:$K,2,FALSE()),"")</f>
        <v/>
      </c>
      <c r="BL44" s="22" t="n">
        <v>43</v>
      </c>
      <c r="BM44" s="30" t="str">
        <f aca="false">IFERROR(VLOOKUP(BL$1&amp;":"&amp;BL44,'Finish order'!$E:$K,4,FALSE()),"")</f>
        <v/>
      </c>
      <c r="BN44" s="22" t="str">
        <f aca="false">IFERROR(VLOOKUP(BL$1&amp;":"&amp;BL44,'Finish order'!$E:$K,5,FALSE()),"")</f>
        <v/>
      </c>
      <c r="BO44" s="30" t="str">
        <f aca="false">IFERROR(VLOOKUP(BL$1&amp;":"&amp;BL44,'Finish order'!$E:$K,3,FALSE()),"")</f>
        <v/>
      </c>
      <c r="BP44" s="22" t="str">
        <f aca="false">IFERROR(VLOOKUP(BL$1&amp;":"&amp;BL44,'Finish order'!$E:$K,2,FALSE()),"")</f>
        <v/>
      </c>
      <c r="BS44" s="31" t="n">
        <v>43</v>
      </c>
      <c r="BT44" s="22" t="str">
        <f aca="false">IFERROR(VLOOKUP(BS$1&amp;":"&amp;BS44,'Finish order'!$E:$K,4,FALSE()),"")</f>
        <v/>
      </c>
      <c r="BU44" s="22" t="str">
        <f aca="false">IFERROR(VLOOKUP(BS$1&amp;":"&amp;BS44,'Finish order'!$E:$K,5,FALSE()),"")</f>
        <v/>
      </c>
      <c r="BV44" s="30" t="str">
        <f aca="false">IFERROR(VLOOKUP(BS$1&amp;":"&amp;BS44,'Finish order'!$E:$K,3,FALSE()),"")</f>
        <v/>
      </c>
      <c r="BW44" s="22" t="str">
        <f aca="false">IFERROR(VLOOKUP(BS$1&amp;":"&amp;BS44,'Finish order'!$E:$K,2,FALSE()),"")</f>
        <v/>
      </c>
      <c r="BZ44" s="31" t="n">
        <v>43</v>
      </c>
      <c r="CA44" s="22" t="str">
        <f aca="false">IFERROR(VLOOKUP(BZ$1&amp;":"&amp;BZ44,'Finish order'!$E:$K,4,FALSE()),"")</f>
        <v/>
      </c>
      <c r="CB44" s="22" t="str">
        <f aca="false">IFERROR(VLOOKUP(BZ$1&amp;":"&amp;BZ44,'Finish order'!$E:$K,5,FALSE()),"")</f>
        <v/>
      </c>
      <c r="CC44" s="30" t="str">
        <f aca="false">IFERROR(VLOOKUP(BZ$1&amp;":"&amp;BZ44,'Finish order'!$E:$K,3,FALSE()),"")</f>
        <v/>
      </c>
      <c r="CD44" s="22" t="str">
        <f aca="false">IFERROR(VLOOKUP(BZ$1&amp;":"&amp;BZ44,'Finish order'!$E:$K,2,FALSE()),"")</f>
        <v/>
      </c>
      <c r="CG44" s="22" t="n">
        <v>43</v>
      </c>
      <c r="CH44" s="22" t="str">
        <f aca="false">IFERROR(VLOOKUP(CG$1&amp;":"&amp;CG44,'Finish order'!$E:$K,4,FALSE()),"")</f>
        <v/>
      </c>
      <c r="CI44" s="22" t="str">
        <f aca="false">IFERROR(VLOOKUP(CG$1&amp;":"&amp;CG44,'Finish order'!$E:$K,5,FALSE()),"")</f>
        <v/>
      </c>
      <c r="CJ44" s="30" t="str">
        <f aca="false">IFERROR(VLOOKUP(CG$1&amp;":"&amp;CG44,'Finish order'!$E:$K,3,FALSE()),"")</f>
        <v/>
      </c>
      <c r="CK44" s="22" t="str">
        <f aca="false">IFERROR(VLOOKUP(CG$1&amp;":"&amp;CG44,'Finish order'!$E:$K,2,FALSE()),"")</f>
        <v/>
      </c>
      <c r="CN44" s="22" t="n">
        <v>43</v>
      </c>
      <c r="CO44" s="22" t="str">
        <f aca="false">IFERROR(VLOOKUP(CN$1&amp;":"&amp;CN44,'Finish order'!$E:$K,4,FALSE()),"")</f>
        <v/>
      </c>
      <c r="CP44" s="22" t="str">
        <f aca="false">IFERROR(VLOOKUP(CN$1&amp;":"&amp;CN44,'Finish order'!$E:$K,5,FALSE()),"")</f>
        <v/>
      </c>
      <c r="CQ44" s="30" t="str">
        <f aca="false">IFERROR(VLOOKUP(CN$1&amp;":"&amp;CN44,'Finish order'!$E:$K,3,FALSE()),"")</f>
        <v/>
      </c>
      <c r="CR44" s="22" t="str">
        <f aca="false">IFERROR(VLOOKUP(CN$1&amp;":"&amp;CN44,'Finish order'!$E:$K,2,FALSE()),"")</f>
        <v/>
      </c>
      <c r="CS44" s="30"/>
    </row>
    <row r="45" customFormat="false" ht="15" hidden="false" customHeight="false" outlineLevel="0" collapsed="false">
      <c r="A45" s="22" t="n">
        <v>44</v>
      </c>
      <c r="B45" s="22" t="str">
        <f aca="false">IFERROR(VLOOKUP($A$1&amp;":"&amp;A45,'Finish order'!C:K,6,FALSE()),"")</f>
        <v>Michael Holtby</v>
      </c>
      <c r="C45" s="22" t="str">
        <f aca="false">IFERROR(VLOOKUP(A$1&amp;":"&amp;A45,'Finish order'!$C:$K,9,FALSE()),"")</f>
        <v>M55</v>
      </c>
      <c r="D45" s="22" t="str">
        <f aca="false">IFERROR(VLOOKUP(A$1&amp;":"&amp;A45,'Finish order'!$C:$K,7,FALSE()),"")</f>
        <v>Esk Valley Fell Club</v>
      </c>
      <c r="E45" s="30" t="n">
        <f aca="false">IFERROR(VLOOKUP($A$1&amp;":"&amp;A45,'Finish order'!C:K,5,FALSE()),"")</f>
        <v>0.0664583333333333</v>
      </c>
      <c r="F45" s="22" t="n">
        <f aca="false">IFERROR(VLOOKUP($A$1&amp;":"&amp;A45,'Finish order'!C:K,4,FALSE()),"")</f>
        <v>801</v>
      </c>
      <c r="H45" s="22" t="n">
        <v>44</v>
      </c>
      <c r="I45" s="22" t="str">
        <f aca="false">IFERROR(VLOOKUP(H$1&amp;":"&amp;H45,'Finish order'!$C:$K,6,FALSE()),"")</f>
        <v/>
      </c>
      <c r="J45" s="22" t="str">
        <f aca="false">IFERROR(VLOOKUP(H$1&amp;":"&amp;H45,'Finish order'!$C:$K,9,FALSE()),"")</f>
        <v/>
      </c>
      <c r="K45" s="22" t="str">
        <f aca="false">IFERROR(VLOOKUP(H$1&amp;":"&amp;H45,'Finish order'!$C:$K,7,FALSE()),"")</f>
        <v/>
      </c>
      <c r="L45" s="30" t="str">
        <f aca="false">IFERROR(VLOOKUP(H$1&amp;":"&amp;H45,'Finish order'!$C:$K,5,FALSE()),"")</f>
        <v/>
      </c>
      <c r="M45" s="22" t="str">
        <f aca="false">IFERROR(VLOOKUP(H$1&amp;":"&amp;H45,'Finish order'!$C:$K,4,FALSE()),"")</f>
        <v/>
      </c>
      <c r="O45" s="22" t="n">
        <v>44</v>
      </c>
      <c r="P45" s="22" t="str">
        <f aca="false">IFERROR(VLOOKUP(O$1&amp;":"&amp;O45,'Finish order'!$E:$K,4,FALSE()),"")</f>
        <v/>
      </c>
      <c r="Q45" s="22" t="str">
        <f aca="false">IFERROR(VLOOKUP(O$1&amp;":"&amp;O45,'Finish order'!$E:$K,5,FALSE()),"")</f>
        <v/>
      </c>
      <c r="R45" s="30" t="str">
        <f aca="false">IFERROR(VLOOKUP(O$1&amp;":"&amp;O45,'Finish order'!$E:$K,3,FALSE()),"")</f>
        <v/>
      </c>
      <c r="S45" s="22" t="str">
        <f aca="false">IFERROR(VLOOKUP(O$1&amp;":"&amp;O45,'Finish order'!$E:$K,2,FALSE()),"")</f>
        <v/>
      </c>
      <c r="T45" s="22" t="str">
        <f aca="false">IF((COUNTIF($B$2:$B$4,P45)&gt;0),"Top3","")</f>
        <v/>
      </c>
      <c r="V45" s="22" t="n">
        <v>44</v>
      </c>
      <c r="W45" s="22" t="str">
        <f aca="false">IFERROR(VLOOKUP(V$1&amp;":"&amp;V45,'Finish order'!$E:$K,4,FALSE()),"")</f>
        <v/>
      </c>
      <c r="X45" s="22" t="str">
        <f aca="false">IFERROR(VLOOKUP(V$1&amp;":"&amp;V45,'Finish order'!$E:$K,5,FALSE()),"")</f>
        <v/>
      </c>
      <c r="Y45" s="30" t="str">
        <f aca="false">IFERROR(VLOOKUP(V$1&amp;":"&amp;V45,'Finish order'!$E:$K,3,FALSE()),"")</f>
        <v/>
      </c>
      <c r="Z45" s="22" t="str">
        <f aca="false">IFERROR(VLOOKUP(V$1&amp;":"&amp;V45,'Finish order'!$E:$K,2,FALSE()),"")</f>
        <v/>
      </c>
      <c r="AA45" s="22" t="str">
        <f aca="false">IF(Table827[[#This Row],[Name]]="","",IF((COUNTIF($I$2:$I$4,W45)&gt;0),"Top3",""))</f>
        <v/>
      </c>
      <c r="AC45" s="22" t="n">
        <v>44</v>
      </c>
      <c r="AD45" s="22" t="str">
        <f aca="false">IFERROR(VLOOKUP(AC$1&amp;":"&amp;AC45,'Finish order'!$E:$K,4,FALSE()),"")</f>
        <v/>
      </c>
      <c r="AE45" s="22" t="str">
        <f aca="false">IFERROR(VLOOKUP(AC$1&amp;":"&amp;AC45,'Finish order'!$E:$K,5,FALSE()),"")</f>
        <v/>
      </c>
      <c r="AF45" s="30" t="str">
        <f aca="false">IFERROR(VLOOKUP(AC$1&amp;":"&amp;AC45,'Finish order'!$E:$K,3,FALSE()),"")</f>
        <v/>
      </c>
      <c r="AG45" s="22" t="str">
        <f aca="false">IFERROR(VLOOKUP(AC$1&amp;":"&amp;AC45,'Finish order'!$E:$K,2,FALSE()),"")</f>
        <v/>
      </c>
      <c r="AJ45" s="22" t="n">
        <v>44</v>
      </c>
      <c r="AK45" s="22" t="str">
        <f aca="false">IFERROR(VLOOKUP(AJ$1&amp;":"&amp;AJ45,'Finish order'!$E:$K,4,FALSE()),"")</f>
        <v/>
      </c>
      <c r="AL45" s="22" t="str">
        <f aca="false">IFERROR(VLOOKUP(AJ$1&amp;":"&amp;AJ45,'Finish order'!$E:$K,5,FALSE()),"")</f>
        <v/>
      </c>
      <c r="AM45" s="30" t="str">
        <f aca="false">IFERROR(VLOOKUP(AJ$1&amp;":"&amp;AJ45,'Finish order'!$E:$K,3,FALSE()),"")</f>
        <v/>
      </c>
      <c r="AN45" s="22" t="str">
        <f aca="false">IFERROR(VLOOKUP(AJ$1&amp;":"&amp;AJ45,'Finish order'!$E:$K,2,FALSE()),"")</f>
        <v/>
      </c>
      <c r="AQ45" s="22" t="n">
        <v>44</v>
      </c>
      <c r="AR45" s="22" t="str">
        <f aca="false">IFERROR(VLOOKUP(AQ$1&amp;":"&amp;AQ45,'Finish order'!$E:$K,4,FALSE()),"")</f>
        <v/>
      </c>
      <c r="AS45" s="30" t="str">
        <f aca="false">IFERROR(VLOOKUP(AQ$1&amp;":"&amp;AQ45,'Finish order'!$E:$K,5,FALSE()),"")</f>
        <v/>
      </c>
      <c r="AT45" s="30" t="str">
        <f aca="false">IFERROR(VLOOKUP(AQ$1&amp;":"&amp;AQ45,'Finish order'!$E:$K,3,FALSE()),"")</f>
        <v/>
      </c>
      <c r="AU45" s="22" t="str">
        <f aca="false">IFERROR(VLOOKUP(AQ$1&amp;":"&amp;AQ45,'Finish order'!$E:$K,2,FALSE()),"")</f>
        <v/>
      </c>
      <c r="AX45" s="22" t="n">
        <v>44</v>
      </c>
      <c r="AY45" s="22" t="str">
        <f aca="false">IFERROR(VLOOKUP(AX$1&amp;":"&amp;AX45,'Finish order'!$E:$K,4,FALSE()),"")</f>
        <v/>
      </c>
      <c r="AZ45" s="30" t="str">
        <f aca="false">IFERROR(VLOOKUP(AX$1&amp;":"&amp;AX45,'Finish order'!$E:$K,5,FALSE()),"")</f>
        <v/>
      </c>
      <c r="BA45" s="30" t="str">
        <f aca="false">IFERROR(VLOOKUP(AX$1&amp;":"&amp;AX45,'Finish order'!$E:$K,3,FALSE()),"")</f>
        <v/>
      </c>
      <c r="BB45" s="22" t="str">
        <f aca="false">IFERROR(VLOOKUP(AX$1&amp;":"&amp;AX45,'Finish order'!$E:$K,2,FALSE()),"")</f>
        <v/>
      </c>
      <c r="BE45" s="22" t="n">
        <v>44</v>
      </c>
      <c r="BF45" s="30" t="str">
        <f aca="false">IFERROR(VLOOKUP(BE$1&amp;":"&amp;BE45,'Finish order'!$E:$K,4,FALSE()),"")</f>
        <v/>
      </c>
      <c r="BG45" s="22" t="str">
        <f aca="false">IFERROR(VLOOKUP(BE$1&amp;":"&amp;BE45,'Finish order'!$E:$K,5,FALSE()),"")</f>
        <v/>
      </c>
      <c r="BH45" s="30" t="str">
        <f aca="false">IFERROR(VLOOKUP(BE$1&amp;":"&amp;BE45,'Finish order'!$E:$K,3,FALSE()),"")</f>
        <v/>
      </c>
      <c r="BI45" s="22" t="str">
        <f aca="false">IFERROR(VLOOKUP(BE$1&amp;":"&amp;BE45,'Finish order'!$E:$K,2,FALSE()),"")</f>
        <v/>
      </c>
      <c r="BL45" s="22" t="n">
        <v>44</v>
      </c>
      <c r="BM45" s="30" t="str">
        <f aca="false">IFERROR(VLOOKUP(BL$1&amp;":"&amp;BL45,'Finish order'!$E:$K,4,FALSE()),"")</f>
        <v/>
      </c>
      <c r="BN45" s="22" t="str">
        <f aca="false">IFERROR(VLOOKUP(BL$1&amp;":"&amp;BL45,'Finish order'!$E:$K,5,FALSE()),"")</f>
        <v/>
      </c>
      <c r="BO45" s="30" t="str">
        <f aca="false">IFERROR(VLOOKUP(BL$1&amp;":"&amp;BL45,'Finish order'!$E:$K,3,FALSE()),"")</f>
        <v/>
      </c>
      <c r="BP45" s="22" t="str">
        <f aca="false">IFERROR(VLOOKUP(BL$1&amp;":"&amp;BL45,'Finish order'!$E:$K,2,FALSE()),"")</f>
        <v/>
      </c>
      <c r="BS45" s="31" t="n">
        <v>44</v>
      </c>
      <c r="BT45" s="22" t="str">
        <f aca="false">IFERROR(VLOOKUP(BS$1&amp;":"&amp;BS45,'Finish order'!$E:$K,4,FALSE()),"")</f>
        <v/>
      </c>
      <c r="BU45" s="22" t="str">
        <f aca="false">IFERROR(VLOOKUP(BS$1&amp;":"&amp;BS45,'Finish order'!$E:$K,5,FALSE()),"")</f>
        <v/>
      </c>
      <c r="BV45" s="30" t="str">
        <f aca="false">IFERROR(VLOOKUP(BS$1&amp;":"&amp;BS45,'Finish order'!$E:$K,3,FALSE()),"")</f>
        <v/>
      </c>
      <c r="BW45" s="22" t="str">
        <f aca="false">IFERROR(VLOOKUP(BS$1&amp;":"&amp;BS45,'Finish order'!$E:$K,2,FALSE()),"")</f>
        <v/>
      </c>
      <c r="BZ45" s="31" t="n">
        <v>44</v>
      </c>
      <c r="CA45" s="22" t="str">
        <f aca="false">IFERROR(VLOOKUP(BZ$1&amp;":"&amp;BZ45,'Finish order'!$E:$K,4,FALSE()),"")</f>
        <v/>
      </c>
      <c r="CB45" s="22" t="str">
        <f aca="false">IFERROR(VLOOKUP(BZ$1&amp;":"&amp;BZ45,'Finish order'!$E:$K,5,FALSE()),"")</f>
        <v/>
      </c>
      <c r="CC45" s="30" t="str">
        <f aca="false">IFERROR(VLOOKUP(BZ$1&amp;":"&amp;BZ45,'Finish order'!$E:$K,3,FALSE()),"")</f>
        <v/>
      </c>
      <c r="CD45" s="22" t="str">
        <f aca="false">IFERROR(VLOOKUP(BZ$1&amp;":"&amp;BZ45,'Finish order'!$E:$K,2,FALSE()),"")</f>
        <v/>
      </c>
      <c r="CG45" s="22" t="n">
        <v>44</v>
      </c>
      <c r="CH45" s="22" t="str">
        <f aca="false">IFERROR(VLOOKUP(CG$1&amp;":"&amp;CG45,'Finish order'!$E:$K,4,FALSE()),"")</f>
        <v/>
      </c>
      <c r="CI45" s="22" t="str">
        <f aca="false">IFERROR(VLOOKUP(CG$1&amp;":"&amp;CG45,'Finish order'!$E:$K,5,FALSE()),"")</f>
        <v/>
      </c>
      <c r="CJ45" s="30" t="str">
        <f aca="false">IFERROR(VLOOKUP(CG$1&amp;":"&amp;CG45,'Finish order'!$E:$K,3,FALSE()),"")</f>
        <v/>
      </c>
      <c r="CK45" s="22" t="str">
        <f aca="false">IFERROR(VLOOKUP(CG$1&amp;":"&amp;CG45,'Finish order'!$E:$K,2,FALSE()),"")</f>
        <v/>
      </c>
      <c r="CN45" s="22" t="n">
        <v>44</v>
      </c>
      <c r="CO45" s="22" t="str">
        <f aca="false">IFERROR(VLOOKUP(CN$1&amp;":"&amp;CN45,'Finish order'!$E:$K,4,FALSE()),"")</f>
        <v/>
      </c>
      <c r="CP45" s="22" t="str">
        <f aca="false">IFERROR(VLOOKUP(CN$1&amp;":"&amp;CN45,'Finish order'!$E:$K,5,FALSE()),"")</f>
        <v/>
      </c>
      <c r="CQ45" s="30" t="str">
        <f aca="false">IFERROR(VLOOKUP(CN$1&amp;":"&amp;CN45,'Finish order'!$E:$K,3,FALSE()),"")</f>
        <v/>
      </c>
      <c r="CR45" s="22" t="str">
        <f aca="false">IFERROR(VLOOKUP(CN$1&amp;":"&amp;CN45,'Finish order'!$E:$K,2,FALSE()),"")</f>
        <v/>
      </c>
      <c r="CS45" s="30"/>
    </row>
    <row r="46" customFormat="false" ht="15" hidden="false" customHeight="false" outlineLevel="0" collapsed="false">
      <c r="A46" s="22" t="n">
        <v>45</v>
      </c>
      <c r="B46" s="22" t="str">
        <f aca="false">IFERROR(VLOOKUP($A$1&amp;":"&amp;A46,'Finish order'!C:K,6,FALSE()),"")</f>
        <v>Dale Hepples</v>
      </c>
      <c r="C46" s="22" t="str">
        <f aca="false">IFERROR(VLOOKUP(A$1&amp;":"&amp;A46,'Finish order'!$C:$K,9,FALSE()),"")</f>
        <v>M50</v>
      </c>
      <c r="D46" s="22" t="str">
        <f aca="false">IFERROR(VLOOKUP(A$1&amp;":"&amp;A46,'Finish order'!$C:$K,7,FALSE()),"")</f>
        <v>Scarborough AC</v>
      </c>
      <c r="E46" s="30" t="n">
        <f aca="false">IFERROR(VLOOKUP($A$1&amp;":"&amp;A46,'Finish order'!C:K,5,FALSE()),"")</f>
        <v>0.0672800925925926</v>
      </c>
      <c r="F46" s="22" t="n">
        <f aca="false">IFERROR(VLOOKUP($A$1&amp;":"&amp;A46,'Finish order'!C:K,4,FALSE()),"")</f>
        <v>760</v>
      </c>
      <c r="H46" s="22" t="n">
        <v>45</v>
      </c>
      <c r="I46" s="22" t="str">
        <f aca="false">IFERROR(VLOOKUP(H$1&amp;":"&amp;H46,'Finish order'!$C:$K,6,FALSE()),"")</f>
        <v/>
      </c>
      <c r="J46" s="22" t="str">
        <f aca="false">IFERROR(VLOOKUP(H$1&amp;":"&amp;H46,'Finish order'!$C:$K,9,FALSE()),"")</f>
        <v/>
      </c>
      <c r="K46" s="22" t="str">
        <f aca="false">IFERROR(VLOOKUP(H$1&amp;":"&amp;H46,'Finish order'!$C:$K,7,FALSE()),"")</f>
        <v/>
      </c>
      <c r="L46" s="30" t="str">
        <f aca="false">IFERROR(VLOOKUP(H$1&amp;":"&amp;H46,'Finish order'!$C:$K,5,FALSE()),"")</f>
        <v/>
      </c>
      <c r="M46" s="22" t="str">
        <f aca="false">IFERROR(VLOOKUP(H$1&amp;":"&amp;H46,'Finish order'!$C:$K,4,FALSE()),"")</f>
        <v/>
      </c>
      <c r="O46" s="22" t="n">
        <v>45</v>
      </c>
      <c r="P46" s="22" t="str">
        <f aca="false">IFERROR(VLOOKUP(O$1&amp;":"&amp;O46,'Finish order'!$E:$K,4,FALSE()),"")</f>
        <v/>
      </c>
      <c r="Q46" s="22" t="str">
        <f aca="false">IFERROR(VLOOKUP(O$1&amp;":"&amp;O46,'Finish order'!$E:$K,5,FALSE()),"")</f>
        <v/>
      </c>
      <c r="R46" s="30" t="str">
        <f aca="false">IFERROR(VLOOKUP(O$1&amp;":"&amp;O46,'Finish order'!$E:$K,3,FALSE()),"")</f>
        <v/>
      </c>
      <c r="S46" s="22" t="str">
        <f aca="false">IFERROR(VLOOKUP(O$1&amp;":"&amp;O46,'Finish order'!$E:$K,2,FALSE()),"")</f>
        <v/>
      </c>
      <c r="T46" s="22" t="str">
        <f aca="false">IF((COUNTIF($B$2:$B$4,P46)&gt;0),"Top3","")</f>
        <v/>
      </c>
      <c r="V46" s="22" t="n">
        <v>45</v>
      </c>
      <c r="W46" s="22" t="str">
        <f aca="false">IFERROR(VLOOKUP(V$1&amp;":"&amp;V46,'Finish order'!$E:$K,4,FALSE()),"")</f>
        <v/>
      </c>
      <c r="X46" s="22" t="str">
        <f aca="false">IFERROR(VLOOKUP(V$1&amp;":"&amp;V46,'Finish order'!$E:$K,5,FALSE()),"")</f>
        <v/>
      </c>
      <c r="Y46" s="30" t="str">
        <f aca="false">IFERROR(VLOOKUP(V$1&amp;":"&amp;V46,'Finish order'!$E:$K,3,FALSE()),"")</f>
        <v/>
      </c>
      <c r="Z46" s="22" t="str">
        <f aca="false">IFERROR(VLOOKUP(V$1&amp;":"&amp;V46,'Finish order'!$E:$K,2,FALSE()),"")</f>
        <v/>
      </c>
      <c r="AA46" s="22" t="str">
        <f aca="false">IF(Table827[[#This Row],[Name]]="","",IF((COUNTIF($I$2:$I$4,W46)&gt;0),"Top3",""))</f>
        <v/>
      </c>
      <c r="AC46" s="22" t="n">
        <v>45</v>
      </c>
      <c r="AD46" s="22" t="str">
        <f aca="false">IFERROR(VLOOKUP(AC$1&amp;":"&amp;AC46,'Finish order'!$E:$K,4,FALSE()),"")</f>
        <v/>
      </c>
      <c r="AE46" s="22" t="str">
        <f aca="false">IFERROR(VLOOKUP(AC$1&amp;":"&amp;AC46,'Finish order'!$E:$K,5,FALSE()),"")</f>
        <v/>
      </c>
      <c r="AF46" s="30" t="str">
        <f aca="false">IFERROR(VLOOKUP(AC$1&amp;":"&amp;AC46,'Finish order'!$E:$K,3,FALSE()),"")</f>
        <v/>
      </c>
      <c r="AG46" s="22" t="str">
        <f aca="false">IFERROR(VLOOKUP(AC$1&amp;":"&amp;AC46,'Finish order'!$E:$K,2,FALSE()),"")</f>
        <v/>
      </c>
      <c r="AJ46" s="22" t="n">
        <v>45</v>
      </c>
      <c r="AK46" s="22" t="str">
        <f aca="false">IFERROR(VLOOKUP(AJ$1&amp;":"&amp;AJ46,'Finish order'!$E:$K,4,FALSE()),"")</f>
        <v/>
      </c>
      <c r="AL46" s="22" t="str">
        <f aca="false">IFERROR(VLOOKUP(AJ$1&amp;":"&amp;AJ46,'Finish order'!$E:$K,5,FALSE()),"")</f>
        <v/>
      </c>
      <c r="AM46" s="30" t="str">
        <f aca="false">IFERROR(VLOOKUP(AJ$1&amp;":"&amp;AJ46,'Finish order'!$E:$K,3,FALSE()),"")</f>
        <v/>
      </c>
      <c r="AN46" s="22" t="str">
        <f aca="false">IFERROR(VLOOKUP(AJ$1&amp;":"&amp;AJ46,'Finish order'!$E:$K,2,FALSE()),"")</f>
        <v/>
      </c>
      <c r="AQ46" s="22" t="n">
        <v>45</v>
      </c>
      <c r="AR46" s="22" t="str">
        <f aca="false">IFERROR(VLOOKUP(AQ$1&amp;":"&amp;AQ46,'Finish order'!$E:$K,4,FALSE()),"")</f>
        <v/>
      </c>
      <c r="AS46" s="30" t="str">
        <f aca="false">IFERROR(VLOOKUP(AQ$1&amp;":"&amp;AQ46,'Finish order'!$E:$K,5,FALSE()),"")</f>
        <v/>
      </c>
      <c r="AT46" s="30" t="str">
        <f aca="false">IFERROR(VLOOKUP(AQ$1&amp;":"&amp;AQ46,'Finish order'!$E:$K,3,FALSE()),"")</f>
        <v/>
      </c>
      <c r="AU46" s="22" t="str">
        <f aca="false">IFERROR(VLOOKUP(AQ$1&amp;":"&amp;AQ46,'Finish order'!$E:$K,2,FALSE()),"")</f>
        <v/>
      </c>
      <c r="AX46" s="22" t="n">
        <v>45</v>
      </c>
      <c r="AY46" s="22" t="str">
        <f aca="false">IFERROR(VLOOKUP(AX$1&amp;":"&amp;AX46,'Finish order'!$E:$K,4,FALSE()),"")</f>
        <v/>
      </c>
      <c r="AZ46" s="30" t="str">
        <f aca="false">IFERROR(VLOOKUP(AX$1&amp;":"&amp;AX46,'Finish order'!$E:$K,5,FALSE()),"")</f>
        <v/>
      </c>
      <c r="BA46" s="30" t="str">
        <f aca="false">IFERROR(VLOOKUP(AX$1&amp;":"&amp;AX46,'Finish order'!$E:$K,3,FALSE()),"")</f>
        <v/>
      </c>
      <c r="BB46" s="22" t="str">
        <f aca="false">IFERROR(VLOOKUP(AX$1&amp;":"&amp;AX46,'Finish order'!$E:$K,2,FALSE()),"")</f>
        <v/>
      </c>
      <c r="BE46" s="22" t="n">
        <v>45</v>
      </c>
      <c r="BF46" s="30" t="str">
        <f aca="false">IFERROR(VLOOKUP(BE$1&amp;":"&amp;BE46,'Finish order'!$E:$K,4,FALSE()),"")</f>
        <v/>
      </c>
      <c r="BG46" s="22" t="str">
        <f aca="false">IFERROR(VLOOKUP(BE$1&amp;":"&amp;BE46,'Finish order'!$E:$K,5,FALSE()),"")</f>
        <v/>
      </c>
      <c r="BH46" s="30" t="str">
        <f aca="false">IFERROR(VLOOKUP(BE$1&amp;":"&amp;BE46,'Finish order'!$E:$K,3,FALSE()),"")</f>
        <v/>
      </c>
      <c r="BI46" s="22" t="str">
        <f aca="false">IFERROR(VLOOKUP(BE$1&amp;":"&amp;BE46,'Finish order'!$E:$K,2,FALSE()),"")</f>
        <v/>
      </c>
      <c r="BL46" s="22" t="n">
        <v>45</v>
      </c>
      <c r="BM46" s="30" t="str">
        <f aca="false">IFERROR(VLOOKUP(BL$1&amp;":"&amp;BL46,'Finish order'!$E:$K,4,FALSE()),"")</f>
        <v/>
      </c>
      <c r="BN46" s="22" t="str">
        <f aca="false">IFERROR(VLOOKUP(BL$1&amp;":"&amp;BL46,'Finish order'!$E:$K,5,FALSE()),"")</f>
        <v/>
      </c>
      <c r="BO46" s="30" t="str">
        <f aca="false">IFERROR(VLOOKUP(BL$1&amp;":"&amp;BL46,'Finish order'!$E:$K,3,FALSE()),"")</f>
        <v/>
      </c>
      <c r="BP46" s="22" t="str">
        <f aca="false">IFERROR(VLOOKUP(BL$1&amp;":"&amp;BL46,'Finish order'!$E:$K,2,FALSE()),"")</f>
        <v/>
      </c>
      <c r="BS46" s="31" t="n">
        <v>45</v>
      </c>
      <c r="BT46" s="22" t="str">
        <f aca="false">IFERROR(VLOOKUP(BS$1&amp;":"&amp;BS46,'Finish order'!$E:$K,4,FALSE()),"")</f>
        <v/>
      </c>
      <c r="BU46" s="22" t="str">
        <f aca="false">IFERROR(VLOOKUP(BS$1&amp;":"&amp;BS46,'Finish order'!$E:$K,5,FALSE()),"")</f>
        <v/>
      </c>
      <c r="BV46" s="30" t="str">
        <f aca="false">IFERROR(VLOOKUP(BS$1&amp;":"&amp;BS46,'Finish order'!$E:$K,3,FALSE()),"")</f>
        <v/>
      </c>
      <c r="BW46" s="22" t="str">
        <f aca="false">IFERROR(VLOOKUP(BS$1&amp;":"&amp;BS46,'Finish order'!$E:$K,2,FALSE()),"")</f>
        <v/>
      </c>
      <c r="BZ46" s="31" t="n">
        <v>45</v>
      </c>
      <c r="CA46" s="22" t="str">
        <f aca="false">IFERROR(VLOOKUP(BZ$1&amp;":"&amp;BZ46,'Finish order'!$E:$K,4,FALSE()),"")</f>
        <v/>
      </c>
      <c r="CB46" s="22" t="str">
        <f aca="false">IFERROR(VLOOKUP(BZ$1&amp;":"&amp;BZ46,'Finish order'!$E:$K,5,FALSE()),"")</f>
        <v/>
      </c>
      <c r="CC46" s="30" t="str">
        <f aca="false">IFERROR(VLOOKUP(BZ$1&amp;":"&amp;BZ46,'Finish order'!$E:$K,3,FALSE()),"")</f>
        <v/>
      </c>
      <c r="CD46" s="22" t="str">
        <f aca="false">IFERROR(VLOOKUP(BZ$1&amp;":"&amp;BZ46,'Finish order'!$E:$K,2,FALSE()),"")</f>
        <v/>
      </c>
      <c r="CG46" s="22" t="n">
        <v>45</v>
      </c>
      <c r="CH46" s="22" t="str">
        <f aca="false">IFERROR(VLOOKUP(CG$1&amp;":"&amp;CG46,'Finish order'!$E:$K,4,FALSE()),"")</f>
        <v/>
      </c>
      <c r="CI46" s="22" t="str">
        <f aca="false">IFERROR(VLOOKUP(CG$1&amp;":"&amp;CG46,'Finish order'!$E:$K,5,FALSE()),"")</f>
        <v/>
      </c>
      <c r="CJ46" s="30" t="str">
        <f aca="false">IFERROR(VLOOKUP(CG$1&amp;":"&amp;CG46,'Finish order'!$E:$K,3,FALSE()),"")</f>
        <v/>
      </c>
      <c r="CK46" s="22" t="str">
        <f aca="false">IFERROR(VLOOKUP(CG$1&amp;":"&amp;CG46,'Finish order'!$E:$K,2,FALSE()),"")</f>
        <v/>
      </c>
      <c r="CN46" s="22" t="n">
        <v>45</v>
      </c>
      <c r="CO46" s="22" t="str">
        <f aca="false">IFERROR(VLOOKUP(CN$1&amp;":"&amp;CN46,'Finish order'!$E:$K,4,FALSE()),"")</f>
        <v/>
      </c>
      <c r="CP46" s="22" t="str">
        <f aca="false">IFERROR(VLOOKUP(CN$1&amp;":"&amp;CN46,'Finish order'!$E:$K,5,FALSE()),"")</f>
        <v/>
      </c>
      <c r="CQ46" s="30" t="str">
        <f aca="false">IFERROR(VLOOKUP(CN$1&amp;":"&amp;CN46,'Finish order'!$E:$K,3,FALSE()),"")</f>
        <v/>
      </c>
      <c r="CR46" s="22" t="str">
        <f aca="false">IFERROR(VLOOKUP(CN$1&amp;":"&amp;CN46,'Finish order'!$E:$K,2,FALSE()),"")</f>
        <v/>
      </c>
      <c r="CS46" s="30"/>
    </row>
    <row r="47" customFormat="false" ht="15" hidden="false" customHeight="false" outlineLevel="0" collapsed="false">
      <c r="A47" s="22" t="n">
        <v>46</v>
      </c>
      <c r="B47" s="22" t="str">
        <f aca="false">IFERROR(VLOOKUP($A$1&amp;":"&amp;A47,'Finish order'!C:K,6,FALSE()),"")</f>
        <v>David Simpson</v>
      </c>
      <c r="C47" s="22" t="str">
        <f aca="false">IFERROR(VLOOKUP(A$1&amp;":"&amp;A47,'Finish order'!$C:$K,9,FALSE()),"")</f>
        <v>M50</v>
      </c>
      <c r="D47" s="22" t="str">
        <f aca="false">IFERROR(VLOOKUP(A$1&amp;":"&amp;A47,'Finish order'!$C:$K,7,FALSE()),"")</f>
        <v>York Knavesmire Harriers</v>
      </c>
      <c r="E47" s="30" t="n">
        <f aca="false">IFERROR(VLOOKUP($A$1&amp;":"&amp;A47,'Finish order'!C:K,5,FALSE()),"")</f>
        <v>0.0686458333333333</v>
      </c>
      <c r="F47" s="22" t="n">
        <f aca="false">IFERROR(VLOOKUP($A$1&amp;":"&amp;A47,'Finish order'!C:K,4,FALSE()),"")</f>
        <v>742</v>
      </c>
      <c r="H47" s="22" t="n">
        <v>46</v>
      </c>
      <c r="I47" s="22" t="str">
        <f aca="false">IFERROR(VLOOKUP(H$1&amp;":"&amp;H47,'Finish order'!$C:$K,6,FALSE()),"")</f>
        <v/>
      </c>
      <c r="J47" s="22" t="str">
        <f aca="false">IFERROR(VLOOKUP(H$1&amp;":"&amp;H47,'Finish order'!$C:$K,9,FALSE()),"")</f>
        <v/>
      </c>
      <c r="K47" s="22" t="str">
        <f aca="false">IFERROR(VLOOKUP(H$1&amp;":"&amp;H47,'Finish order'!$C:$K,7,FALSE()),"")</f>
        <v/>
      </c>
      <c r="L47" s="30" t="str">
        <f aca="false">IFERROR(VLOOKUP(H$1&amp;":"&amp;H47,'Finish order'!$C:$K,5,FALSE()),"")</f>
        <v/>
      </c>
      <c r="M47" s="22" t="str">
        <f aca="false">IFERROR(VLOOKUP(H$1&amp;":"&amp;H47,'Finish order'!$C:$K,4,FALSE()),"")</f>
        <v/>
      </c>
      <c r="O47" s="22" t="n">
        <v>46</v>
      </c>
      <c r="P47" s="22" t="str">
        <f aca="false">IFERROR(VLOOKUP(O$1&amp;":"&amp;O47,'Finish order'!$E:$K,4,FALSE()),"")</f>
        <v/>
      </c>
      <c r="Q47" s="22" t="str">
        <f aca="false">IFERROR(VLOOKUP(O$1&amp;":"&amp;O47,'Finish order'!$E:$K,5,FALSE()),"")</f>
        <v/>
      </c>
      <c r="R47" s="30" t="str">
        <f aca="false">IFERROR(VLOOKUP(O$1&amp;":"&amp;O47,'Finish order'!$E:$K,3,FALSE()),"")</f>
        <v/>
      </c>
      <c r="S47" s="22" t="str">
        <f aca="false">IFERROR(VLOOKUP(O$1&amp;":"&amp;O47,'Finish order'!$E:$K,2,FALSE()),"")</f>
        <v/>
      </c>
      <c r="T47" s="22" t="str">
        <f aca="false">IF((COUNTIF($B$2:$B$4,P47)&gt;0),"Top3","")</f>
        <v/>
      </c>
      <c r="V47" s="22" t="n">
        <v>46</v>
      </c>
      <c r="W47" s="22" t="str">
        <f aca="false">IFERROR(VLOOKUP(V$1&amp;":"&amp;V47,'Finish order'!$E:$K,4,FALSE()),"")</f>
        <v/>
      </c>
      <c r="X47" s="22" t="str">
        <f aca="false">IFERROR(VLOOKUP(V$1&amp;":"&amp;V47,'Finish order'!$E:$K,5,FALSE()),"")</f>
        <v/>
      </c>
      <c r="Y47" s="30" t="str">
        <f aca="false">IFERROR(VLOOKUP(V$1&amp;":"&amp;V47,'Finish order'!$E:$K,3,FALSE()),"")</f>
        <v/>
      </c>
      <c r="Z47" s="22" t="str">
        <f aca="false">IFERROR(VLOOKUP(V$1&amp;":"&amp;V47,'Finish order'!$E:$K,2,FALSE()),"")</f>
        <v/>
      </c>
      <c r="AA47" s="22" t="str">
        <f aca="false">IF(Table827[[#This Row],[Name]]="","",IF((COUNTIF($I$2:$I$4,W47)&gt;0),"Top3",""))</f>
        <v/>
      </c>
      <c r="AC47" s="22" t="n">
        <v>46</v>
      </c>
      <c r="AD47" s="22" t="str">
        <f aca="false">IFERROR(VLOOKUP(AC$1&amp;":"&amp;AC47,'Finish order'!$E:$K,4,FALSE()),"")</f>
        <v/>
      </c>
      <c r="AE47" s="22" t="str">
        <f aca="false">IFERROR(VLOOKUP(AC$1&amp;":"&amp;AC47,'Finish order'!$E:$K,5,FALSE()),"")</f>
        <v/>
      </c>
      <c r="AF47" s="30" t="str">
        <f aca="false">IFERROR(VLOOKUP(AC$1&amp;":"&amp;AC47,'Finish order'!$E:$K,3,FALSE()),"")</f>
        <v/>
      </c>
      <c r="AG47" s="22" t="str">
        <f aca="false">IFERROR(VLOOKUP(AC$1&amp;":"&amp;AC47,'Finish order'!$E:$K,2,FALSE()),"")</f>
        <v/>
      </c>
      <c r="AJ47" s="22" t="n">
        <v>46</v>
      </c>
      <c r="AK47" s="22" t="str">
        <f aca="false">IFERROR(VLOOKUP(AJ$1&amp;":"&amp;AJ47,'Finish order'!$E:$K,4,FALSE()),"")</f>
        <v/>
      </c>
      <c r="AL47" s="22" t="str">
        <f aca="false">IFERROR(VLOOKUP(AJ$1&amp;":"&amp;AJ47,'Finish order'!$E:$K,5,FALSE()),"")</f>
        <v/>
      </c>
      <c r="AM47" s="30" t="str">
        <f aca="false">IFERROR(VLOOKUP(AJ$1&amp;":"&amp;AJ47,'Finish order'!$E:$K,3,FALSE()),"")</f>
        <v/>
      </c>
      <c r="AN47" s="22" t="str">
        <f aca="false">IFERROR(VLOOKUP(AJ$1&amp;":"&amp;AJ47,'Finish order'!$E:$K,2,FALSE()),"")</f>
        <v/>
      </c>
      <c r="AQ47" s="22" t="n">
        <v>46</v>
      </c>
      <c r="AR47" s="22" t="str">
        <f aca="false">IFERROR(VLOOKUP(AQ$1&amp;":"&amp;AQ47,'Finish order'!$E:$K,4,FALSE()),"")</f>
        <v/>
      </c>
      <c r="AS47" s="30" t="str">
        <f aca="false">IFERROR(VLOOKUP(AQ$1&amp;":"&amp;AQ47,'Finish order'!$E:$K,5,FALSE()),"")</f>
        <v/>
      </c>
      <c r="AT47" s="30" t="str">
        <f aca="false">IFERROR(VLOOKUP(AQ$1&amp;":"&amp;AQ47,'Finish order'!$E:$K,3,FALSE()),"")</f>
        <v/>
      </c>
      <c r="AU47" s="22" t="str">
        <f aca="false">IFERROR(VLOOKUP(AQ$1&amp;":"&amp;AQ47,'Finish order'!$E:$K,2,FALSE()),"")</f>
        <v/>
      </c>
      <c r="AX47" s="22" t="n">
        <v>46</v>
      </c>
      <c r="AY47" s="22" t="str">
        <f aca="false">IFERROR(VLOOKUP(AX$1&amp;":"&amp;AX47,'Finish order'!$E:$K,4,FALSE()),"")</f>
        <v/>
      </c>
      <c r="AZ47" s="30" t="str">
        <f aca="false">IFERROR(VLOOKUP(AX$1&amp;":"&amp;AX47,'Finish order'!$E:$K,5,FALSE()),"")</f>
        <v/>
      </c>
      <c r="BA47" s="30" t="str">
        <f aca="false">IFERROR(VLOOKUP(AX$1&amp;":"&amp;AX47,'Finish order'!$E:$K,3,FALSE()),"")</f>
        <v/>
      </c>
      <c r="BB47" s="22" t="str">
        <f aca="false">IFERROR(VLOOKUP(AX$1&amp;":"&amp;AX47,'Finish order'!$E:$K,2,FALSE()),"")</f>
        <v/>
      </c>
      <c r="BE47" s="22" t="n">
        <v>46</v>
      </c>
      <c r="BF47" s="30" t="str">
        <f aca="false">IFERROR(VLOOKUP(BE$1&amp;":"&amp;BE47,'Finish order'!$E:$K,4,FALSE()),"")</f>
        <v/>
      </c>
      <c r="BG47" s="22" t="str">
        <f aca="false">IFERROR(VLOOKUP(BE$1&amp;":"&amp;BE47,'Finish order'!$E:$K,5,FALSE()),"")</f>
        <v/>
      </c>
      <c r="BH47" s="30" t="str">
        <f aca="false">IFERROR(VLOOKUP(BE$1&amp;":"&amp;BE47,'Finish order'!$E:$K,3,FALSE()),"")</f>
        <v/>
      </c>
      <c r="BI47" s="22" t="str">
        <f aca="false">IFERROR(VLOOKUP(BE$1&amp;":"&amp;BE47,'Finish order'!$E:$K,2,FALSE()),"")</f>
        <v/>
      </c>
      <c r="BL47" s="22" t="n">
        <v>46</v>
      </c>
      <c r="BM47" s="30" t="str">
        <f aca="false">IFERROR(VLOOKUP(BL$1&amp;":"&amp;BL47,'Finish order'!$E:$K,4,FALSE()),"")</f>
        <v/>
      </c>
      <c r="BN47" s="22" t="str">
        <f aca="false">IFERROR(VLOOKUP(BL$1&amp;":"&amp;BL47,'Finish order'!$E:$K,5,FALSE()),"")</f>
        <v/>
      </c>
      <c r="BO47" s="30" t="str">
        <f aca="false">IFERROR(VLOOKUP(BL$1&amp;":"&amp;BL47,'Finish order'!$E:$K,3,FALSE()),"")</f>
        <v/>
      </c>
      <c r="BP47" s="22" t="str">
        <f aca="false">IFERROR(VLOOKUP(BL$1&amp;":"&amp;BL47,'Finish order'!$E:$K,2,FALSE()),"")</f>
        <v/>
      </c>
      <c r="BS47" s="31" t="n">
        <v>46</v>
      </c>
      <c r="BT47" s="22" t="str">
        <f aca="false">IFERROR(VLOOKUP(BS$1&amp;":"&amp;BS47,'Finish order'!$E:$K,4,FALSE()),"")</f>
        <v/>
      </c>
      <c r="BU47" s="22" t="str">
        <f aca="false">IFERROR(VLOOKUP(BS$1&amp;":"&amp;BS47,'Finish order'!$E:$K,5,FALSE()),"")</f>
        <v/>
      </c>
      <c r="BV47" s="30" t="str">
        <f aca="false">IFERROR(VLOOKUP(BS$1&amp;":"&amp;BS47,'Finish order'!$E:$K,3,FALSE()),"")</f>
        <v/>
      </c>
      <c r="BW47" s="22" t="str">
        <f aca="false">IFERROR(VLOOKUP(BS$1&amp;":"&amp;BS47,'Finish order'!$E:$K,2,FALSE()),"")</f>
        <v/>
      </c>
      <c r="BZ47" s="31" t="n">
        <v>46</v>
      </c>
      <c r="CA47" s="22" t="str">
        <f aca="false">IFERROR(VLOOKUP(BZ$1&amp;":"&amp;BZ47,'Finish order'!$E:$K,4,FALSE()),"")</f>
        <v/>
      </c>
      <c r="CB47" s="22" t="str">
        <f aca="false">IFERROR(VLOOKUP(BZ$1&amp;":"&amp;BZ47,'Finish order'!$E:$K,5,FALSE()),"")</f>
        <v/>
      </c>
      <c r="CC47" s="30" t="str">
        <f aca="false">IFERROR(VLOOKUP(BZ$1&amp;":"&amp;BZ47,'Finish order'!$E:$K,3,FALSE()),"")</f>
        <v/>
      </c>
      <c r="CD47" s="22" t="str">
        <f aca="false">IFERROR(VLOOKUP(BZ$1&amp;":"&amp;BZ47,'Finish order'!$E:$K,2,FALSE()),"")</f>
        <v/>
      </c>
      <c r="CG47" s="22" t="n">
        <v>46</v>
      </c>
      <c r="CH47" s="22" t="str">
        <f aca="false">IFERROR(VLOOKUP(CG$1&amp;":"&amp;CG47,'Finish order'!$E:$K,4,FALSE()),"")</f>
        <v/>
      </c>
      <c r="CI47" s="22" t="str">
        <f aca="false">IFERROR(VLOOKUP(CG$1&amp;":"&amp;CG47,'Finish order'!$E:$K,5,FALSE()),"")</f>
        <v/>
      </c>
      <c r="CJ47" s="30" t="str">
        <f aca="false">IFERROR(VLOOKUP(CG$1&amp;":"&amp;CG47,'Finish order'!$E:$K,3,FALSE()),"")</f>
        <v/>
      </c>
      <c r="CK47" s="22" t="str">
        <f aca="false">IFERROR(VLOOKUP(CG$1&amp;":"&amp;CG47,'Finish order'!$E:$K,2,FALSE()),"")</f>
        <v/>
      </c>
      <c r="CN47" s="22" t="n">
        <v>46</v>
      </c>
      <c r="CO47" s="22" t="str">
        <f aca="false">IFERROR(VLOOKUP(CN$1&amp;":"&amp;CN47,'Finish order'!$E:$K,4,FALSE()),"")</f>
        <v/>
      </c>
      <c r="CP47" s="22" t="str">
        <f aca="false">IFERROR(VLOOKUP(CN$1&amp;":"&amp;CN47,'Finish order'!$E:$K,5,FALSE()),"")</f>
        <v/>
      </c>
      <c r="CQ47" s="30" t="str">
        <f aca="false">IFERROR(VLOOKUP(CN$1&amp;":"&amp;CN47,'Finish order'!$E:$K,3,FALSE()),"")</f>
        <v/>
      </c>
      <c r="CR47" s="22" t="str">
        <f aca="false">IFERROR(VLOOKUP(CN$1&amp;":"&amp;CN47,'Finish order'!$E:$K,2,FALSE()),"")</f>
        <v/>
      </c>
      <c r="CS47" s="30"/>
    </row>
    <row r="48" customFormat="false" ht="15" hidden="false" customHeight="false" outlineLevel="0" collapsed="false">
      <c r="A48" s="22" t="n">
        <v>47</v>
      </c>
      <c r="B48" s="22" t="str">
        <f aca="false">IFERROR(VLOOKUP($A$1&amp;":"&amp;A48,'Finish order'!C:K,6,FALSE()),"")</f>
        <v>Nigel Dove</v>
      </c>
      <c r="C48" s="22" t="str">
        <f aca="false">IFERROR(VLOOKUP(A$1&amp;":"&amp;A48,'Finish order'!$C:$K,9,FALSE()),"")</f>
        <v>M45</v>
      </c>
      <c r="D48" s="22" t="str">
        <f aca="false">IFERROR(VLOOKUP(A$1&amp;":"&amp;A48,'Finish order'!$C:$K,7,FALSE()),"")</f>
        <v>Individual#</v>
      </c>
      <c r="E48" s="30" t="n">
        <f aca="false">IFERROR(VLOOKUP($A$1&amp;":"&amp;A48,'Finish order'!C:K,5,FALSE()),"")</f>
        <v>0.0691319444444444</v>
      </c>
      <c r="F48" s="22" t="n">
        <f aca="false">IFERROR(VLOOKUP($A$1&amp;":"&amp;A48,'Finish order'!C:K,4,FALSE()),"")</f>
        <v>601</v>
      </c>
      <c r="H48" s="22" t="n">
        <v>47</v>
      </c>
      <c r="I48" s="22" t="str">
        <f aca="false">IFERROR(VLOOKUP(H$1&amp;":"&amp;H48,'Finish order'!$C:$K,6,FALSE()),"")</f>
        <v/>
      </c>
      <c r="J48" s="22" t="str">
        <f aca="false">IFERROR(VLOOKUP(H$1&amp;":"&amp;H48,'Finish order'!$C:$K,9,FALSE()),"")</f>
        <v/>
      </c>
      <c r="K48" s="22" t="str">
        <f aca="false">IFERROR(VLOOKUP(H$1&amp;":"&amp;H48,'Finish order'!$C:$K,7,FALSE()),"")</f>
        <v/>
      </c>
      <c r="L48" s="30" t="str">
        <f aca="false">IFERROR(VLOOKUP(H$1&amp;":"&amp;H48,'Finish order'!$C:$K,5,FALSE()),"")</f>
        <v/>
      </c>
      <c r="M48" s="22" t="str">
        <f aca="false">IFERROR(VLOOKUP(H$1&amp;":"&amp;H48,'Finish order'!$C:$K,4,FALSE()),"")</f>
        <v/>
      </c>
      <c r="O48" s="22" t="n">
        <v>47</v>
      </c>
      <c r="P48" s="22" t="str">
        <f aca="false">IFERROR(VLOOKUP(O$1&amp;":"&amp;O48,'Finish order'!$E:$K,4,FALSE()),"")</f>
        <v/>
      </c>
      <c r="Q48" s="22" t="str">
        <f aca="false">IFERROR(VLOOKUP(O$1&amp;":"&amp;O48,'Finish order'!$E:$K,5,FALSE()),"")</f>
        <v/>
      </c>
      <c r="R48" s="30" t="str">
        <f aca="false">IFERROR(VLOOKUP(O$1&amp;":"&amp;O48,'Finish order'!$E:$K,3,FALSE()),"")</f>
        <v/>
      </c>
      <c r="S48" s="22" t="str">
        <f aca="false">IFERROR(VLOOKUP(O$1&amp;":"&amp;O48,'Finish order'!$E:$K,2,FALSE()),"")</f>
        <v/>
      </c>
      <c r="T48" s="22" t="str">
        <f aca="false">IF((COUNTIF($B$2:$B$4,P48)&gt;0),"Top3","")</f>
        <v/>
      </c>
      <c r="V48" s="22" t="n">
        <v>47</v>
      </c>
      <c r="W48" s="22" t="str">
        <f aca="false">IFERROR(VLOOKUP(V$1&amp;":"&amp;V48,'Finish order'!$E:$K,4,FALSE()),"")</f>
        <v/>
      </c>
      <c r="X48" s="22" t="str">
        <f aca="false">IFERROR(VLOOKUP(V$1&amp;":"&amp;V48,'Finish order'!$E:$K,5,FALSE()),"")</f>
        <v/>
      </c>
      <c r="Y48" s="30" t="str">
        <f aca="false">IFERROR(VLOOKUP(V$1&amp;":"&amp;V48,'Finish order'!$E:$K,3,FALSE()),"")</f>
        <v/>
      </c>
      <c r="Z48" s="22" t="str">
        <f aca="false">IFERROR(VLOOKUP(V$1&amp;":"&amp;V48,'Finish order'!$E:$K,2,FALSE()),"")</f>
        <v/>
      </c>
      <c r="AA48" s="22" t="str">
        <f aca="false">IF(Table827[[#This Row],[Name]]="","",IF((COUNTIF($I$2:$I$4,W48)&gt;0),"Top3",""))</f>
        <v/>
      </c>
      <c r="AC48" s="22" t="n">
        <v>47</v>
      </c>
      <c r="AD48" s="22" t="str">
        <f aca="false">IFERROR(VLOOKUP(AC$1&amp;":"&amp;AC48,'Finish order'!$E:$K,4,FALSE()),"")</f>
        <v/>
      </c>
      <c r="AE48" s="22" t="str">
        <f aca="false">IFERROR(VLOOKUP(AC$1&amp;":"&amp;AC48,'Finish order'!$E:$K,5,FALSE()),"")</f>
        <v/>
      </c>
      <c r="AF48" s="30" t="str">
        <f aca="false">IFERROR(VLOOKUP(AC$1&amp;":"&amp;AC48,'Finish order'!$E:$K,3,FALSE()),"")</f>
        <v/>
      </c>
      <c r="AG48" s="22" t="str">
        <f aca="false">IFERROR(VLOOKUP(AC$1&amp;":"&amp;AC48,'Finish order'!$E:$K,2,FALSE()),"")</f>
        <v/>
      </c>
      <c r="AJ48" s="22" t="n">
        <v>47</v>
      </c>
      <c r="AK48" s="22" t="str">
        <f aca="false">IFERROR(VLOOKUP(AJ$1&amp;":"&amp;AJ48,'Finish order'!$E:$K,4,FALSE()),"")</f>
        <v/>
      </c>
      <c r="AL48" s="22" t="str">
        <f aca="false">IFERROR(VLOOKUP(AJ$1&amp;":"&amp;AJ48,'Finish order'!$E:$K,5,FALSE()),"")</f>
        <v/>
      </c>
      <c r="AM48" s="30" t="str">
        <f aca="false">IFERROR(VLOOKUP(AJ$1&amp;":"&amp;AJ48,'Finish order'!$E:$K,3,FALSE()),"")</f>
        <v/>
      </c>
      <c r="AN48" s="22" t="str">
        <f aca="false">IFERROR(VLOOKUP(AJ$1&amp;":"&amp;AJ48,'Finish order'!$E:$K,2,FALSE()),"")</f>
        <v/>
      </c>
      <c r="AQ48" s="22" t="n">
        <v>47</v>
      </c>
      <c r="AR48" s="22" t="str">
        <f aca="false">IFERROR(VLOOKUP(AQ$1&amp;":"&amp;AQ48,'Finish order'!$E:$K,4,FALSE()),"")</f>
        <v/>
      </c>
      <c r="AS48" s="30" t="str">
        <f aca="false">IFERROR(VLOOKUP(AQ$1&amp;":"&amp;AQ48,'Finish order'!$E:$K,5,FALSE()),"")</f>
        <v/>
      </c>
      <c r="AT48" s="30" t="str">
        <f aca="false">IFERROR(VLOOKUP(AQ$1&amp;":"&amp;AQ48,'Finish order'!$E:$K,3,FALSE()),"")</f>
        <v/>
      </c>
      <c r="AU48" s="22" t="str">
        <f aca="false">IFERROR(VLOOKUP(AQ$1&amp;":"&amp;AQ48,'Finish order'!$E:$K,2,FALSE()),"")</f>
        <v/>
      </c>
      <c r="AX48" s="22" t="n">
        <v>47</v>
      </c>
      <c r="AY48" s="22" t="str">
        <f aca="false">IFERROR(VLOOKUP(AX$1&amp;":"&amp;AX48,'Finish order'!$E:$K,4,FALSE()),"")</f>
        <v/>
      </c>
      <c r="AZ48" s="30" t="str">
        <f aca="false">IFERROR(VLOOKUP(AX$1&amp;":"&amp;AX48,'Finish order'!$E:$K,5,FALSE()),"")</f>
        <v/>
      </c>
      <c r="BA48" s="30" t="str">
        <f aca="false">IFERROR(VLOOKUP(AX$1&amp;":"&amp;AX48,'Finish order'!$E:$K,3,FALSE()),"")</f>
        <v/>
      </c>
      <c r="BB48" s="22" t="str">
        <f aca="false">IFERROR(VLOOKUP(AX$1&amp;":"&amp;AX48,'Finish order'!$E:$K,2,FALSE()),"")</f>
        <v/>
      </c>
      <c r="BE48" s="22" t="n">
        <v>47</v>
      </c>
      <c r="BF48" s="30" t="str">
        <f aca="false">IFERROR(VLOOKUP(BE$1&amp;":"&amp;BE48,'Finish order'!$E:$K,4,FALSE()),"")</f>
        <v/>
      </c>
      <c r="BG48" s="22" t="str">
        <f aca="false">IFERROR(VLOOKUP(BE$1&amp;":"&amp;BE48,'Finish order'!$E:$K,5,FALSE()),"")</f>
        <v/>
      </c>
      <c r="BH48" s="30" t="str">
        <f aca="false">IFERROR(VLOOKUP(BE$1&amp;":"&amp;BE48,'Finish order'!$E:$K,3,FALSE()),"")</f>
        <v/>
      </c>
      <c r="BI48" s="22" t="str">
        <f aca="false">IFERROR(VLOOKUP(BE$1&amp;":"&amp;BE48,'Finish order'!$E:$K,2,FALSE()),"")</f>
        <v/>
      </c>
      <c r="BL48" s="22" t="n">
        <v>47</v>
      </c>
      <c r="BM48" s="30" t="str">
        <f aca="false">IFERROR(VLOOKUP(BL$1&amp;":"&amp;BL48,'Finish order'!$E:$K,4,FALSE()),"")</f>
        <v/>
      </c>
      <c r="BN48" s="22" t="str">
        <f aca="false">IFERROR(VLOOKUP(BL$1&amp;":"&amp;BL48,'Finish order'!$E:$K,5,FALSE()),"")</f>
        <v/>
      </c>
      <c r="BO48" s="30" t="str">
        <f aca="false">IFERROR(VLOOKUP(BL$1&amp;":"&amp;BL48,'Finish order'!$E:$K,3,FALSE()),"")</f>
        <v/>
      </c>
      <c r="BP48" s="22" t="str">
        <f aca="false">IFERROR(VLOOKUP(BL$1&amp;":"&amp;BL48,'Finish order'!$E:$K,2,FALSE()),"")</f>
        <v/>
      </c>
      <c r="BS48" s="31" t="n">
        <v>47</v>
      </c>
      <c r="BT48" s="22" t="str">
        <f aca="false">IFERROR(VLOOKUP(BS$1&amp;":"&amp;BS48,'Finish order'!$E:$K,4,FALSE()),"")</f>
        <v/>
      </c>
      <c r="BU48" s="22" t="str">
        <f aca="false">IFERROR(VLOOKUP(BS$1&amp;":"&amp;BS48,'Finish order'!$E:$K,5,FALSE()),"")</f>
        <v/>
      </c>
      <c r="BV48" s="30" t="str">
        <f aca="false">IFERROR(VLOOKUP(BS$1&amp;":"&amp;BS48,'Finish order'!$E:$K,3,FALSE()),"")</f>
        <v/>
      </c>
      <c r="BW48" s="22" t="str">
        <f aca="false">IFERROR(VLOOKUP(BS$1&amp;":"&amp;BS48,'Finish order'!$E:$K,2,FALSE()),"")</f>
        <v/>
      </c>
      <c r="BZ48" s="31" t="n">
        <v>47</v>
      </c>
      <c r="CA48" s="22" t="str">
        <f aca="false">IFERROR(VLOOKUP(BZ$1&amp;":"&amp;BZ48,'Finish order'!$E:$K,4,FALSE()),"")</f>
        <v/>
      </c>
      <c r="CB48" s="22" t="str">
        <f aca="false">IFERROR(VLOOKUP(BZ$1&amp;":"&amp;BZ48,'Finish order'!$E:$K,5,FALSE()),"")</f>
        <v/>
      </c>
      <c r="CC48" s="30" t="str">
        <f aca="false">IFERROR(VLOOKUP(BZ$1&amp;":"&amp;BZ48,'Finish order'!$E:$K,3,FALSE()),"")</f>
        <v/>
      </c>
      <c r="CD48" s="22" t="str">
        <f aca="false">IFERROR(VLOOKUP(BZ$1&amp;":"&amp;BZ48,'Finish order'!$E:$K,2,FALSE()),"")</f>
        <v/>
      </c>
      <c r="CG48" s="22" t="n">
        <v>47</v>
      </c>
      <c r="CH48" s="22" t="str">
        <f aca="false">IFERROR(VLOOKUP(CG$1&amp;":"&amp;CG48,'Finish order'!$E:$K,4,FALSE()),"")</f>
        <v/>
      </c>
      <c r="CI48" s="22" t="str">
        <f aca="false">IFERROR(VLOOKUP(CG$1&amp;":"&amp;CG48,'Finish order'!$E:$K,5,FALSE()),"")</f>
        <v/>
      </c>
      <c r="CJ48" s="30" t="str">
        <f aca="false">IFERROR(VLOOKUP(CG$1&amp;":"&amp;CG48,'Finish order'!$E:$K,3,FALSE()),"")</f>
        <v/>
      </c>
      <c r="CK48" s="22" t="str">
        <f aca="false">IFERROR(VLOOKUP(CG$1&amp;":"&amp;CG48,'Finish order'!$E:$K,2,FALSE()),"")</f>
        <v/>
      </c>
      <c r="CN48" s="22" t="n">
        <v>47</v>
      </c>
      <c r="CO48" s="22" t="str">
        <f aca="false">IFERROR(VLOOKUP(CN$1&amp;":"&amp;CN48,'Finish order'!$E:$K,4,FALSE()),"")</f>
        <v/>
      </c>
      <c r="CP48" s="22" t="str">
        <f aca="false">IFERROR(VLOOKUP(CN$1&amp;":"&amp;CN48,'Finish order'!$E:$K,5,FALSE()),"")</f>
        <v/>
      </c>
      <c r="CQ48" s="30" t="str">
        <f aca="false">IFERROR(VLOOKUP(CN$1&amp;":"&amp;CN48,'Finish order'!$E:$K,3,FALSE()),"")</f>
        <v/>
      </c>
      <c r="CR48" s="22" t="str">
        <f aca="false">IFERROR(VLOOKUP(CN$1&amp;":"&amp;CN48,'Finish order'!$E:$K,2,FALSE()),"")</f>
        <v/>
      </c>
      <c r="CS48" s="30"/>
    </row>
    <row r="49" customFormat="false" ht="15" hidden="false" customHeight="false" outlineLevel="0" collapsed="false">
      <c r="A49" s="22" t="n">
        <v>48</v>
      </c>
      <c r="B49" s="22" t="str">
        <f aca="false">IFERROR(VLOOKUP($A$1&amp;":"&amp;A49,'Finish order'!C:K,6,FALSE()),"")</f>
        <v>Allan Ball</v>
      </c>
      <c r="C49" s="22" t="str">
        <f aca="false">IFERROR(VLOOKUP(A$1&amp;":"&amp;A49,'Finish order'!$C:$K,9,FALSE()),"")</f>
        <v>M40</v>
      </c>
      <c r="D49" s="22" t="str">
        <f aca="false">IFERROR(VLOOKUP(A$1&amp;":"&amp;A49,'Finish order'!$C:$K,7,FALSE()),"")</f>
        <v>South Shields Harriers &amp; AC</v>
      </c>
      <c r="E49" s="30" t="n">
        <f aca="false">IFERROR(VLOOKUP($A$1&amp;":"&amp;A49,'Finish order'!C:K,5,FALSE()),"")</f>
        <v>0.069212962962963</v>
      </c>
      <c r="F49" s="22" t="n">
        <f aca="false">IFERROR(VLOOKUP($A$1&amp;":"&amp;A49,'Finish order'!C:K,4,FALSE()),"")</f>
        <v>551</v>
      </c>
      <c r="H49" s="22" t="n">
        <v>48</v>
      </c>
      <c r="I49" s="22" t="str">
        <f aca="false">IFERROR(VLOOKUP(H$1&amp;":"&amp;H49,'Finish order'!$C:$K,6,FALSE()),"")</f>
        <v/>
      </c>
      <c r="J49" s="22" t="str">
        <f aca="false">IFERROR(VLOOKUP(H$1&amp;":"&amp;H49,'Finish order'!$C:$K,9,FALSE()),"")</f>
        <v/>
      </c>
      <c r="K49" s="22" t="str">
        <f aca="false">IFERROR(VLOOKUP(H$1&amp;":"&amp;H49,'Finish order'!$C:$K,7,FALSE()),"")</f>
        <v/>
      </c>
      <c r="L49" s="30" t="str">
        <f aca="false">IFERROR(VLOOKUP(H$1&amp;":"&amp;H49,'Finish order'!$C:$K,5,FALSE()),"")</f>
        <v/>
      </c>
      <c r="M49" s="22" t="str">
        <f aca="false">IFERROR(VLOOKUP(H$1&amp;":"&amp;H49,'Finish order'!$C:$K,4,FALSE()),"")</f>
        <v/>
      </c>
      <c r="O49" s="22" t="n">
        <v>48</v>
      </c>
      <c r="P49" s="22" t="str">
        <f aca="false">IFERROR(VLOOKUP(O$1&amp;":"&amp;O49,'Finish order'!$E:$K,4,FALSE()),"")</f>
        <v/>
      </c>
      <c r="Q49" s="22" t="str">
        <f aca="false">IFERROR(VLOOKUP(O$1&amp;":"&amp;O49,'Finish order'!$E:$K,5,FALSE()),"")</f>
        <v/>
      </c>
      <c r="R49" s="30" t="str">
        <f aca="false">IFERROR(VLOOKUP(O$1&amp;":"&amp;O49,'Finish order'!$E:$K,3,FALSE()),"")</f>
        <v/>
      </c>
      <c r="S49" s="22" t="str">
        <f aca="false">IFERROR(VLOOKUP(O$1&amp;":"&amp;O49,'Finish order'!$E:$K,2,FALSE()),"")</f>
        <v/>
      </c>
      <c r="T49" s="22" t="str">
        <f aca="false">IF((COUNTIF($B$2:$B$4,P49)&gt;0),"Top3","")</f>
        <v/>
      </c>
      <c r="V49" s="22" t="n">
        <v>48</v>
      </c>
      <c r="W49" s="22" t="str">
        <f aca="false">IFERROR(VLOOKUP(V$1&amp;":"&amp;V49,'Finish order'!$E:$K,4,FALSE()),"")</f>
        <v/>
      </c>
      <c r="X49" s="22" t="str">
        <f aca="false">IFERROR(VLOOKUP(V$1&amp;":"&amp;V49,'Finish order'!$E:$K,5,FALSE()),"")</f>
        <v/>
      </c>
      <c r="Y49" s="30" t="str">
        <f aca="false">IFERROR(VLOOKUP(V$1&amp;":"&amp;V49,'Finish order'!$E:$K,3,FALSE()),"")</f>
        <v/>
      </c>
      <c r="Z49" s="22" t="str">
        <f aca="false">IFERROR(VLOOKUP(V$1&amp;":"&amp;V49,'Finish order'!$E:$K,2,FALSE()),"")</f>
        <v/>
      </c>
      <c r="AA49" s="22" t="str">
        <f aca="false">IF(Table827[[#This Row],[Name]]="","",IF((COUNTIF($I$2:$I$4,W49)&gt;0),"Top3",""))</f>
        <v/>
      </c>
      <c r="AC49" s="22" t="n">
        <v>48</v>
      </c>
      <c r="AD49" s="22" t="str">
        <f aca="false">IFERROR(VLOOKUP(AC$1&amp;":"&amp;AC49,'Finish order'!$E:$K,4,FALSE()),"")</f>
        <v/>
      </c>
      <c r="AE49" s="22" t="str">
        <f aca="false">IFERROR(VLOOKUP(AC$1&amp;":"&amp;AC49,'Finish order'!$E:$K,5,FALSE()),"")</f>
        <v/>
      </c>
      <c r="AF49" s="30" t="str">
        <f aca="false">IFERROR(VLOOKUP(AC$1&amp;":"&amp;AC49,'Finish order'!$E:$K,3,FALSE()),"")</f>
        <v/>
      </c>
      <c r="AG49" s="22" t="str">
        <f aca="false">IFERROR(VLOOKUP(AC$1&amp;":"&amp;AC49,'Finish order'!$E:$K,2,FALSE()),"")</f>
        <v/>
      </c>
      <c r="AJ49" s="22" t="n">
        <v>48</v>
      </c>
      <c r="AK49" s="22" t="str">
        <f aca="false">IFERROR(VLOOKUP(AJ$1&amp;":"&amp;AJ49,'Finish order'!$E:$K,4,FALSE()),"")</f>
        <v/>
      </c>
      <c r="AL49" s="22" t="str">
        <f aca="false">IFERROR(VLOOKUP(AJ$1&amp;":"&amp;AJ49,'Finish order'!$E:$K,5,FALSE()),"")</f>
        <v/>
      </c>
      <c r="AM49" s="30" t="str">
        <f aca="false">IFERROR(VLOOKUP(AJ$1&amp;":"&amp;AJ49,'Finish order'!$E:$K,3,FALSE()),"")</f>
        <v/>
      </c>
      <c r="AN49" s="22" t="str">
        <f aca="false">IFERROR(VLOOKUP(AJ$1&amp;":"&amp;AJ49,'Finish order'!$E:$K,2,FALSE()),"")</f>
        <v/>
      </c>
      <c r="AQ49" s="22" t="n">
        <v>48</v>
      </c>
      <c r="AR49" s="22" t="str">
        <f aca="false">IFERROR(VLOOKUP(AQ$1&amp;":"&amp;AQ49,'Finish order'!$E:$K,4,FALSE()),"")</f>
        <v/>
      </c>
      <c r="AS49" s="30" t="str">
        <f aca="false">IFERROR(VLOOKUP(AQ$1&amp;":"&amp;AQ49,'Finish order'!$E:$K,5,FALSE()),"")</f>
        <v/>
      </c>
      <c r="AT49" s="30" t="str">
        <f aca="false">IFERROR(VLOOKUP(AQ$1&amp;":"&amp;AQ49,'Finish order'!$E:$K,3,FALSE()),"")</f>
        <v/>
      </c>
      <c r="AU49" s="22" t="str">
        <f aca="false">IFERROR(VLOOKUP(AQ$1&amp;":"&amp;AQ49,'Finish order'!$E:$K,2,FALSE()),"")</f>
        <v/>
      </c>
      <c r="AX49" s="22" t="n">
        <v>48</v>
      </c>
      <c r="AY49" s="22" t="str">
        <f aca="false">IFERROR(VLOOKUP(AX$1&amp;":"&amp;AX49,'Finish order'!$E:$K,4,FALSE()),"")</f>
        <v/>
      </c>
      <c r="AZ49" s="30" t="str">
        <f aca="false">IFERROR(VLOOKUP(AX$1&amp;":"&amp;AX49,'Finish order'!$E:$K,5,FALSE()),"")</f>
        <v/>
      </c>
      <c r="BA49" s="30" t="str">
        <f aca="false">IFERROR(VLOOKUP(AX$1&amp;":"&amp;AX49,'Finish order'!$E:$K,3,FALSE()),"")</f>
        <v/>
      </c>
      <c r="BB49" s="22" t="str">
        <f aca="false">IFERROR(VLOOKUP(AX$1&amp;":"&amp;AX49,'Finish order'!$E:$K,2,FALSE()),"")</f>
        <v/>
      </c>
      <c r="BE49" s="22" t="n">
        <v>48</v>
      </c>
      <c r="BF49" s="30" t="str">
        <f aca="false">IFERROR(VLOOKUP(BE$1&amp;":"&amp;BE49,'Finish order'!$E:$K,4,FALSE()),"")</f>
        <v/>
      </c>
      <c r="BG49" s="22" t="str">
        <f aca="false">IFERROR(VLOOKUP(BE$1&amp;":"&amp;BE49,'Finish order'!$E:$K,5,FALSE()),"")</f>
        <v/>
      </c>
      <c r="BH49" s="30" t="str">
        <f aca="false">IFERROR(VLOOKUP(BE$1&amp;":"&amp;BE49,'Finish order'!$E:$K,3,FALSE()),"")</f>
        <v/>
      </c>
      <c r="BI49" s="22" t="str">
        <f aca="false">IFERROR(VLOOKUP(BE$1&amp;":"&amp;BE49,'Finish order'!$E:$K,2,FALSE()),"")</f>
        <v/>
      </c>
      <c r="BL49" s="22" t="n">
        <v>48</v>
      </c>
      <c r="BM49" s="30" t="str">
        <f aca="false">IFERROR(VLOOKUP(BL$1&amp;":"&amp;BL49,'Finish order'!$E:$K,4,FALSE()),"")</f>
        <v/>
      </c>
      <c r="BN49" s="22" t="str">
        <f aca="false">IFERROR(VLOOKUP(BL$1&amp;":"&amp;BL49,'Finish order'!$E:$K,5,FALSE()),"")</f>
        <v/>
      </c>
      <c r="BO49" s="30" t="str">
        <f aca="false">IFERROR(VLOOKUP(BL$1&amp;":"&amp;BL49,'Finish order'!$E:$K,3,FALSE()),"")</f>
        <v/>
      </c>
      <c r="BP49" s="22" t="str">
        <f aca="false">IFERROR(VLOOKUP(BL$1&amp;":"&amp;BL49,'Finish order'!$E:$K,2,FALSE()),"")</f>
        <v/>
      </c>
      <c r="BS49" s="31" t="n">
        <v>48</v>
      </c>
      <c r="BT49" s="22" t="str">
        <f aca="false">IFERROR(VLOOKUP(BS$1&amp;":"&amp;BS49,'Finish order'!$E:$K,4,FALSE()),"")</f>
        <v/>
      </c>
      <c r="BU49" s="22" t="str">
        <f aca="false">IFERROR(VLOOKUP(BS$1&amp;":"&amp;BS49,'Finish order'!$E:$K,5,FALSE()),"")</f>
        <v/>
      </c>
      <c r="BV49" s="30" t="str">
        <f aca="false">IFERROR(VLOOKUP(BS$1&amp;":"&amp;BS49,'Finish order'!$E:$K,3,FALSE()),"")</f>
        <v/>
      </c>
      <c r="BW49" s="22" t="str">
        <f aca="false">IFERROR(VLOOKUP(BS$1&amp;":"&amp;BS49,'Finish order'!$E:$K,2,FALSE()),"")</f>
        <v/>
      </c>
      <c r="BZ49" s="31" t="n">
        <v>48</v>
      </c>
      <c r="CA49" s="22" t="str">
        <f aca="false">IFERROR(VLOOKUP(BZ$1&amp;":"&amp;BZ49,'Finish order'!$E:$K,4,FALSE()),"")</f>
        <v/>
      </c>
      <c r="CB49" s="22" t="str">
        <f aca="false">IFERROR(VLOOKUP(BZ$1&amp;":"&amp;BZ49,'Finish order'!$E:$K,5,FALSE()),"")</f>
        <v/>
      </c>
      <c r="CC49" s="30" t="str">
        <f aca="false">IFERROR(VLOOKUP(BZ$1&amp;":"&amp;BZ49,'Finish order'!$E:$K,3,FALSE()),"")</f>
        <v/>
      </c>
      <c r="CD49" s="22" t="str">
        <f aca="false">IFERROR(VLOOKUP(BZ$1&amp;":"&amp;BZ49,'Finish order'!$E:$K,2,FALSE()),"")</f>
        <v/>
      </c>
      <c r="CG49" s="22" t="n">
        <v>48</v>
      </c>
      <c r="CH49" s="22" t="str">
        <f aca="false">IFERROR(VLOOKUP(CG$1&amp;":"&amp;CG49,'Finish order'!$E:$K,4,FALSE()),"")</f>
        <v/>
      </c>
      <c r="CI49" s="22" t="str">
        <f aca="false">IFERROR(VLOOKUP(CG$1&amp;":"&amp;CG49,'Finish order'!$E:$K,5,FALSE()),"")</f>
        <v/>
      </c>
      <c r="CJ49" s="30" t="str">
        <f aca="false">IFERROR(VLOOKUP(CG$1&amp;":"&amp;CG49,'Finish order'!$E:$K,3,FALSE()),"")</f>
        <v/>
      </c>
      <c r="CK49" s="22" t="str">
        <f aca="false">IFERROR(VLOOKUP(CG$1&amp;":"&amp;CG49,'Finish order'!$E:$K,2,FALSE()),"")</f>
        <v/>
      </c>
      <c r="CN49" s="22" t="n">
        <v>48</v>
      </c>
      <c r="CO49" s="22" t="str">
        <f aca="false">IFERROR(VLOOKUP(CN$1&amp;":"&amp;CN49,'Finish order'!$E:$K,4,FALSE()),"")</f>
        <v/>
      </c>
      <c r="CP49" s="22" t="str">
        <f aca="false">IFERROR(VLOOKUP(CN$1&amp;":"&amp;CN49,'Finish order'!$E:$K,5,FALSE()),"")</f>
        <v/>
      </c>
      <c r="CQ49" s="30" t="str">
        <f aca="false">IFERROR(VLOOKUP(CN$1&amp;":"&amp;CN49,'Finish order'!$E:$K,3,FALSE()),"")</f>
        <v/>
      </c>
      <c r="CR49" s="22" t="str">
        <f aca="false">IFERROR(VLOOKUP(CN$1&amp;":"&amp;CN49,'Finish order'!$E:$K,2,FALSE()),"")</f>
        <v/>
      </c>
      <c r="CS49" s="30"/>
    </row>
    <row r="50" customFormat="false" ht="15" hidden="false" customHeight="false" outlineLevel="0" collapsed="false">
      <c r="A50" s="22" t="n">
        <v>49</v>
      </c>
      <c r="B50" s="22" t="str">
        <f aca="false">IFERROR(VLOOKUP($A$1&amp;":"&amp;A50,'Finish order'!C:K,6,FALSE()),"")</f>
        <v>Adam Green</v>
      </c>
      <c r="C50" s="22" t="str">
        <f aca="false">IFERROR(VLOOKUP(A$1&amp;":"&amp;A50,'Finish order'!$C:$K,9,FALSE()),"")</f>
        <v>MSEN</v>
      </c>
      <c r="D50" s="22" t="str">
        <f aca="false">IFERROR(VLOOKUP(A$1&amp;":"&amp;A50,'Finish order'!$C:$K,7,FALSE()),"")</f>
        <v>Individual#</v>
      </c>
      <c r="E50" s="30" t="n">
        <f aca="false">IFERROR(VLOOKUP($A$1&amp;":"&amp;A50,'Finish order'!C:K,5,FALSE()),"")</f>
        <v>0.0693981481481482</v>
      </c>
      <c r="F50" s="22" t="n">
        <f aca="false">IFERROR(VLOOKUP($A$1&amp;":"&amp;A50,'Finish order'!C:K,4,FALSE()),"")</f>
        <v>437</v>
      </c>
      <c r="H50" s="22" t="n">
        <v>49</v>
      </c>
      <c r="I50" s="22" t="str">
        <f aca="false">IFERROR(VLOOKUP(H$1&amp;":"&amp;H50,'Finish order'!$C:$K,6,FALSE()),"")</f>
        <v/>
      </c>
      <c r="J50" s="22" t="str">
        <f aca="false">IFERROR(VLOOKUP(H$1&amp;":"&amp;H50,'Finish order'!$C:$K,9,FALSE()),"")</f>
        <v/>
      </c>
      <c r="K50" s="22" t="str">
        <f aca="false">IFERROR(VLOOKUP(H$1&amp;":"&amp;H50,'Finish order'!$C:$K,7,FALSE()),"")</f>
        <v/>
      </c>
      <c r="L50" s="30" t="str">
        <f aca="false">IFERROR(VLOOKUP(H$1&amp;":"&amp;H50,'Finish order'!$C:$K,5,FALSE()),"")</f>
        <v/>
      </c>
      <c r="M50" s="22" t="str">
        <f aca="false">IFERROR(VLOOKUP(H$1&amp;":"&amp;H50,'Finish order'!$C:$K,4,FALSE()),"")</f>
        <v/>
      </c>
      <c r="O50" s="22" t="n">
        <v>49</v>
      </c>
      <c r="P50" s="22" t="str">
        <f aca="false">IFERROR(VLOOKUP(O$1&amp;":"&amp;O50,'Finish order'!$E:$K,4,FALSE()),"")</f>
        <v/>
      </c>
      <c r="Q50" s="22" t="str">
        <f aca="false">IFERROR(VLOOKUP(O$1&amp;":"&amp;O50,'Finish order'!$E:$K,5,FALSE()),"")</f>
        <v/>
      </c>
      <c r="R50" s="30" t="str">
        <f aca="false">IFERROR(VLOOKUP(O$1&amp;":"&amp;O50,'Finish order'!$E:$K,3,FALSE()),"")</f>
        <v/>
      </c>
      <c r="S50" s="22" t="str">
        <f aca="false">IFERROR(VLOOKUP(O$1&amp;":"&amp;O50,'Finish order'!$E:$K,2,FALSE()),"")</f>
        <v/>
      </c>
      <c r="T50" s="22" t="str">
        <f aca="false">IF((COUNTIF($B$2:$B$4,P50)&gt;0),"Top3","")</f>
        <v/>
      </c>
      <c r="V50" s="22" t="n">
        <v>49</v>
      </c>
      <c r="W50" s="22" t="str">
        <f aca="false">IFERROR(VLOOKUP(V$1&amp;":"&amp;V50,'Finish order'!$E:$K,4,FALSE()),"")</f>
        <v/>
      </c>
      <c r="X50" s="22" t="str">
        <f aca="false">IFERROR(VLOOKUP(V$1&amp;":"&amp;V50,'Finish order'!$E:$K,5,FALSE()),"")</f>
        <v/>
      </c>
      <c r="Y50" s="30" t="str">
        <f aca="false">IFERROR(VLOOKUP(V$1&amp;":"&amp;V50,'Finish order'!$E:$K,3,FALSE()),"")</f>
        <v/>
      </c>
      <c r="Z50" s="22" t="str">
        <f aca="false">IFERROR(VLOOKUP(V$1&amp;":"&amp;V50,'Finish order'!$E:$K,2,FALSE()),"")</f>
        <v/>
      </c>
      <c r="AA50" s="22" t="str">
        <f aca="false">IF(Table827[[#This Row],[Name]]="","",IF((COUNTIF($I$2:$I$4,W50)&gt;0),"Top3",""))</f>
        <v/>
      </c>
      <c r="AC50" s="22" t="n">
        <v>49</v>
      </c>
      <c r="AD50" s="22" t="str">
        <f aca="false">IFERROR(VLOOKUP(AC$1&amp;":"&amp;AC50,'Finish order'!$E:$K,4,FALSE()),"")</f>
        <v/>
      </c>
      <c r="AE50" s="22" t="str">
        <f aca="false">IFERROR(VLOOKUP(AC$1&amp;":"&amp;AC50,'Finish order'!$E:$K,5,FALSE()),"")</f>
        <v/>
      </c>
      <c r="AF50" s="30" t="str">
        <f aca="false">IFERROR(VLOOKUP(AC$1&amp;":"&amp;AC50,'Finish order'!$E:$K,3,FALSE()),"")</f>
        <v/>
      </c>
      <c r="AG50" s="22" t="str">
        <f aca="false">IFERROR(VLOOKUP(AC$1&amp;":"&amp;AC50,'Finish order'!$E:$K,2,FALSE()),"")</f>
        <v/>
      </c>
      <c r="AJ50" s="22" t="n">
        <v>49</v>
      </c>
      <c r="AK50" s="22" t="str">
        <f aca="false">IFERROR(VLOOKUP(AJ$1&amp;":"&amp;AJ50,'Finish order'!$E:$K,4,FALSE()),"")</f>
        <v/>
      </c>
      <c r="AL50" s="22" t="str">
        <f aca="false">IFERROR(VLOOKUP(AJ$1&amp;":"&amp;AJ50,'Finish order'!$E:$K,5,FALSE()),"")</f>
        <v/>
      </c>
      <c r="AM50" s="30" t="str">
        <f aca="false">IFERROR(VLOOKUP(AJ$1&amp;":"&amp;AJ50,'Finish order'!$E:$K,3,FALSE()),"")</f>
        <v/>
      </c>
      <c r="AN50" s="22" t="str">
        <f aca="false">IFERROR(VLOOKUP(AJ$1&amp;":"&amp;AJ50,'Finish order'!$E:$K,2,FALSE()),"")</f>
        <v/>
      </c>
      <c r="AQ50" s="22" t="n">
        <v>49</v>
      </c>
      <c r="AR50" s="22" t="str">
        <f aca="false">IFERROR(VLOOKUP(AQ$1&amp;":"&amp;AQ50,'Finish order'!$E:$K,4,FALSE()),"")</f>
        <v/>
      </c>
      <c r="AS50" s="30" t="str">
        <f aca="false">IFERROR(VLOOKUP(AQ$1&amp;":"&amp;AQ50,'Finish order'!$E:$K,5,FALSE()),"")</f>
        <v/>
      </c>
      <c r="AT50" s="30" t="str">
        <f aca="false">IFERROR(VLOOKUP(AQ$1&amp;":"&amp;AQ50,'Finish order'!$E:$K,3,FALSE()),"")</f>
        <v/>
      </c>
      <c r="AU50" s="22" t="str">
        <f aca="false">IFERROR(VLOOKUP(AQ$1&amp;":"&amp;AQ50,'Finish order'!$E:$K,2,FALSE()),"")</f>
        <v/>
      </c>
      <c r="AX50" s="22" t="n">
        <v>49</v>
      </c>
      <c r="AY50" s="22" t="str">
        <f aca="false">IFERROR(VLOOKUP(AX$1&amp;":"&amp;AX50,'Finish order'!$E:$K,4,FALSE()),"")</f>
        <v/>
      </c>
      <c r="AZ50" s="30" t="str">
        <f aca="false">IFERROR(VLOOKUP(AX$1&amp;":"&amp;AX50,'Finish order'!$E:$K,5,FALSE()),"")</f>
        <v/>
      </c>
      <c r="BA50" s="30" t="str">
        <f aca="false">IFERROR(VLOOKUP(AX$1&amp;":"&amp;AX50,'Finish order'!$E:$K,3,FALSE()),"")</f>
        <v/>
      </c>
      <c r="BB50" s="22" t="str">
        <f aca="false">IFERROR(VLOOKUP(AX$1&amp;":"&amp;AX50,'Finish order'!$E:$K,2,FALSE()),"")</f>
        <v/>
      </c>
      <c r="BE50" s="22" t="n">
        <v>49</v>
      </c>
      <c r="BF50" s="30" t="str">
        <f aca="false">IFERROR(VLOOKUP(BE$1&amp;":"&amp;BE50,'Finish order'!$E:$K,4,FALSE()),"")</f>
        <v/>
      </c>
      <c r="BG50" s="22" t="str">
        <f aca="false">IFERROR(VLOOKUP(BE$1&amp;":"&amp;BE50,'Finish order'!$E:$K,5,FALSE()),"")</f>
        <v/>
      </c>
      <c r="BH50" s="30" t="str">
        <f aca="false">IFERROR(VLOOKUP(BE$1&amp;":"&amp;BE50,'Finish order'!$E:$K,3,FALSE()),"")</f>
        <v/>
      </c>
      <c r="BI50" s="22" t="str">
        <f aca="false">IFERROR(VLOOKUP(BE$1&amp;":"&amp;BE50,'Finish order'!$E:$K,2,FALSE()),"")</f>
        <v/>
      </c>
      <c r="BL50" s="22" t="n">
        <v>49</v>
      </c>
      <c r="BM50" s="30" t="str">
        <f aca="false">IFERROR(VLOOKUP(BL$1&amp;":"&amp;BL50,'Finish order'!$E:$K,4,FALSE()),"")</f>
        <v/>
      </c>
      <c r="BN50" s="22" t="str">
        <f aca="false">IFERROR(VLOOKUP(BL$1&amp;":"&amp;BL50,'Finish order'!$E:$K,5,FALSE()),"")</f>
        <v/>
      </c>
      <c r="BO50" s="30" t="str">
        <f aca="false">IFERROR(VLOOKUP(BL$1&amp;":"&amp;BL50,'Finish order'!$E:$K,3,FALSE()),"")</f>
        <v/>
      </c>
      <c r="BP50" s="22" t="str">
        <f aca="false">IFERROR(VLOOKUP(BL$1&amp;":"&amp;BL50,'Finish order'!$E:$K,2,FALSE()),"")</f>
        <v/>
      </c>
      <c r="BS50" s="31" t="n">
        <v>49</v>
      </c>
      <c r="BT50" s="22" t="str">
        <f aca="false">IFERROR(VLOOKUP(BS$1&amp;":"&amp;BS50,'Finish order'!$E:$K,4,FALSE()),"")</f>
        <v/>
      </c>
      <c r="BU50" s="22" t="str">
        <f aca="false">IFERROR(VLOOKUP(BS$1&amp;":"&amp;BS50,'Finish order'!$E:$K,5,FALSE()),"")</f>
        <v/>
      </c>
      <c r="BV50" s="30" t="str">
        <f aca="false">IFERROR(VLOOKUP(BS$1&amp;":"&amp;BS50,'Finish order'!$E:$K,3,FALSE()),"")</f>
        <v/>
      </c>
      <c r="BW50" s="22" t="str">
        <f aca="false">IFERROR(VLOOKUP(BS$1&amp;":"&amp;BS50,'Finish order'!$E:$K,2,FALSE()),"")</f>
        <v/>
      </c>
      <c r="BZ50" s="31" t="n">
        <v>49</v>
      </c>
      <c r="CA50" s="22" t="str">
        <f aca="false">IFERROR(VLOOKUP(BZ$1&amp;":"&amp;BZ50,'Finish order'!$E:$K,4,FALSE()),"")</f>
        <v/>
      </c>
      <c r="CB50" s="22" t="str">
        <f aca="false">IFERROR(VLOOKUP(BZ$1&amp;":"&amp;BZ50,'Finish order'!$E:$K,5,FALSE()),"")</f>
        <v/>
      </c>
      <c r="CC50" s="30" t="str">
        <f aca="false">IFERROR(VLOOKUP(BZ$1&amp;":"&amp;BZ50,'Finish order'!$E:$K,3,FALSE()),"")</f>
        <v/>
      </c>
      <c r="CD50" s="22" t="str">
        <f aca="false">IFERROR(VLOOKUP(BZ$1&amp;":"&amp;BZ50,'Finish order'!$E:$K,2,FALSE()),"")</f>
        <v/>
      </c>
      <c r="CG50" s="22" t="n">
        <v>49</v>
      </c>
      <c r="CH50" s="22" t="str">
        <f aca="false">IFERROR(VLOOKUP(CG$1&amp;":"&amp;CG50,'Finish order'!$E:$K,4,FALSE()),"")</f>
        <v/>
      </c>
      <c r="CI50" s="22" t="str">
        <f aca="false">IFERROR(VLOOKUP(CG$1&amp;":"&amp;CG50,'Finish order'!$E:$K,5,FALSE()),"")</f>
        <v/>
      </c>
      <c r="CJ50" s="30" t="str">
        <f aca="false">IFERROR(VLOOKUP(CG$1&amp;":"&amp;CG50,'Finish order'!$E:$K,3,FALSE()),"")</f>
        <v/>
      </c>
      <c r="CK50" s="22" t="str">
        <f aca="false">IFERROR(VLOOKUP(CG$1&amp;":"&amp;CG50,'Finish order'!$E:$K,2,FALSE()),"")</f>
        <v/>
      </c>
      <c r="CN50" s="22" t="n">
        <v>49</v>
      </c>
      <c r="CO50" s="22" t="str">
        <f aca="false">IFERROR(VLOOKUP(CN$1&amp;":"&amp;CN50,'Finish order'!$E:$K,4,FALSE()),"")</f>
        <v/>
      </c>
      <c r="CP50" s="22" t="str">
        <f aca="false">IFERROR(VLOOKUP(CN$1&amp;":"&amp;CN50,'Finish order'!$E:$K,5,FALSE()),"")</f>
        <v/>
      </c>
      <c r="CQ50" s="30" t="str">
        <f aca="false">IFERROR(VLOOKUP(CN$1&amp;":"&amp;CN50,'Finish order'!$E:$K,3,FALSE()),"")</f>
        <v/>
      </c>
      <c r="CR50" s="22" t="str">
        <f aca="false">IFERROR(VLOOKUP(CN$1&amp;":"&amp;CN50,'Finish order'!$E:$K,2,FALSE()),"")</f>
        <v/>
      </c>
      <c r="CS50" s="30"/>
    </row>
    <row r="51" customFormat="false" ht="15" hidden="false" customHeight="false" outlineLevel="0" collapsed="false">
      <c r="A51" s="22" t="n">
        <v>50</v>
      </c>
      <c r="B51" s="22" t="str">
        <f aca="false">IFERROR(VLOOKUP($A$1&amp;":"&amp;A51,'Finish order'!C:K,6,FALSE()),"")</f>
        <v>Stephen Carter</v>
      </c>
      <c r="C51" s="22" t="str">
        <f aca="false">IFERROR(VLOOKUP(A$1&amp;":"&amp;A51,'Finish order'!$C:$K,9,FALSE()),"")</f>
        <v>M60</v>
      </c>
      <c r="D51" s="22" t="str">
        <f aca="false">IFERROR(VLOOKUP(A$1&amp;":"&amp;A51,'Finish order'!$C:$K,7,FALSE()),"")</f>
        <v>Esk Valley Fell Club</v>
      </c>
      <c r="E51" s="30" t="n">
        <f aca="false">IFERROR(VLOOKUP($A$1&amp;":"&amp;A51,'Finish order'!C:K,5,FALSE()),"")</f>
        <v>0.0729976851851852</v>
      </c>
      <c r="F51" s="22" t="n">
        <f aca="false">IFERROR(VLOOKUP($A$1&amp;":"&amp;A51,'Finish order'!C:K,4,FALSE()),"")</f>
        <v>943</v>
      </c>
      <c r="H51" s="22" t="n">
        <v>50</v>
      </c>
      <c r="I51" s="22" t="str">
        <f aca="false">IFERROR(VLOOKUP(H$1&amp;":"&amp;H51,'Finish order'!$C:$K,6,FALSE()),"")</f>
        <v/>
      </c>
      <c r="J51" s="22" t="str">
        <f aca="false">IFERROR(VLOOKUP(H$1&amp;":"&amp;H51,'Finish order'!$C:$K,9,FALSE()),"")</f>
        <v/>
      </c>
      <c r="K51" s="22" t="str">
        <f aca="false">IFERROR(VLOOKUP(H$1&amp;":"&amp;H51,'Finish order'!$C:$K,7,FALSE()),"")</f>
        <v/>
      </c>
      <c r="L51" s="30" t="str">
        <f aca="false">IFERROR(VLOOKUP(H$1&amp;":"&amp;H51,'Finish order'!$C:$K,5,FALSE()),"")</f>
        <v/>
      </c>
      <c r="M51" s="22" t="str">
        <f aca="false">IFERROR(VLOOKUP(H$1&amp;":"&amp;H51,'Finish order'!$C:$K,4,FALSE()),"")</f>
        <v/>
      </c>
      <c r="O51" s="22" t="n">
        <v>50</v>
      </c>
      <c r="P51" s="22" t="str">
        <f aca="false">IFERROR(VLOOKUP(O$1&amp;":"&amp;O51,'Finish order'!$E:$K,4,FALSE()),"")</f>
        <v/>
      </c>
      <c r="Q51" s="22" t="str">
        <f aca="false">IFERROR(VLOOKUP(O$1&amp;":"&amp;O51,'Finish order'!$E:$K,5,FALSE()),"")</f>
        <v/>
      </c>
      <c r="R51" s="30" t="str">
        <f aca="false">IFERROR(VLOOKUP(O$1&amp;":"&amp;O51,'Finish order'!$E:$K,3,FALSE()),"")</f>
        <v/>
      </c>
      <c r="S51" s="22" t="str">
        <f aca="false">IFERROR(VLOOKUP(O$1&amp;":"&amp;O51,'Finish order'!$E:$K,2,FALSE()),"")</f>
        <v/>
      </c>
      <c r="T51" s="22" t="str">
        <f aca="false">IF((COUNTIF($B$2:$B$4,P51)&gt;0),"Top3","")</f>
        <v/>
      </c>
      <c r="V51" s="22" t="n">
        <v>50</v>
      </c>
      <c r="W51" s="22" t="str">
        <f aca="false">IFERROR(VLOOKUP(V$1&amp;":"&amp;V51,'Finish order'!$E:$K,4,FALSE()),"")</f>
        <v/>
      </c>
      <c r="X51" s="22" t="str">
        <f aca="false">IFERROR(VLOOKUP(V$1&amp;":"&amp;V51,'Finish order'!$E:$K,5,FALSE()),"")</f>
        <v/>
      </c>
      <c r="Y51" s="30" t="str">
        <f aca="false">IFERROR(VLOOKUP(V$1&amp;":"&amp;V51,'Finish order'!$E:$K,3,FALSE()),"")</f>
        <v/>
      </c>
      <c r="Z51" s="22" t="str">
        <f aca="false">IFERROR(VLOOKUP(V$1&amp;":"&amp;V51,'Finish order'!$E:$K,2,FALSE()),"")</f>
        <v/>
      </c>
      <c r="AA51" s="22" t="str">
        <f aca="false">IF(Table827[[#This Row],[Name]]="","",IF((COUNTIF($I$2:$I$4,W51)&gt;0),"Top3",""))</f>
        <v/>
      </c>
      <c r="AC51" s="22" t="n">
        <v>50</v>
      </c>
      <c r="AD51" s="22" t="str">
        <f aca="false">IFERROR(VLOOKUP(AC$1&amp;":"&amp;AC51,'Finish order'!$E:$K,4,FALSE()),"")</f>
        <v/>
      </c>
      <c r="AE51" s="22" t="str">
        <f aca="false">IFERROR(VLOOKUP(AC$1&amp;":"&amp;AC51,'Finish order'!$E:$K,5,FALSE()),"")</f>
        <v/>
      </c>
      <c r="AF51" s="30" t="str">
        <f aca="false">IFERROR(VLOOKUP(AC$1&amp;":"&amp;AC51,'Finish order'!$E:$K,3,FALSE()),"")</f>
        <v/>
      </c>
      <c r="AG51" s="22" t="str">
        <f aca="false">IFERROR(VLOOKUP(AC$1&amp;":"&amp;AC51,'Finish order'!$E:$K,2,FALSE()),"")</f>
        <v/>
      </c>
      <c r="AJ51" s="22" t="n">
        <v>50</v>
      </c>
      <c r="AK51" s="22" t="str">
        <f aca="false">IFERROR(VLOOKUP(AJ$1&amp;":"&amp;AJ51,'Finish order'!$E:$K,4,FALSE()),"")</f>
        <v/>
      </c>
      <c r="AL51" s="22" t="str">
        <f aca="false">IFERROR(VLOOKUP(AJ$1&amp;":"&amp;AJ51,'Finish order'!$E:$K,5,FALSE()),"")</f>
        <v/>
      </c>
      <c r="AM51" s="30" t="str">
        <f aca="false">IFERROR(VLOOKUP(AJ$1&amp;":"&amp;AJ51,'Finish order'!$E:$K,3,FALSE()),"")</f>
        <v/>
      </c>
      <c r="AN51" s="22" t="str">
        <f aca="false">IFERROR(VLOOKUP(AJ$1&amp;":"&amp;AJ51,'Finish order'!$E:$K,2,FALSE()),"")</f>
        <v/>
      </c>
      <c r="AQ51" s="22" t="n">
        <v>50</v>
      </c>
      <c r="AR51" s="22" t="str">
        <f aca="false">IFERROR(VLOOKUP(AQ$1&amp;":"&amp;AQ51,'Finish order'!$E:$K,4,FALSE()),"")</f>
        <v/>
      </c>
      <c r="AS51" s="30" t="str">
        <f aca="false">IFERROR(VLOOKUP(AQ$1&amp;":"&amp;AQ51,'Finish order'!$E:$K,5,FALSE()),"")</f>
        <v/>
      </c>
      <c r="AT51" s="30" t="str">
        <f aca="false">IFERROR(VLOOKUP(AQ$1&amp;":"&amp;AQ51,'Finish order'!$E:$K,3,FALSE()),"")</f>
        <v/>
      </c>
      <c r="AU51" s="22" t="str">
        <f aca="false">IFERROR(VLOOKUP(AQ$1&amp;":"&amp;AQ51,'Finish order'!$E:$K,2,FALSE()),"")</f>
        <v/>
      </c>
      <c r="AX51" s="22" t="n">
        <v>50</v>
      </c>
      <c r="AY51" s="22" t="str">
        <f aca="false">IFERROR(VLOOKUP(AX$1&amp;":"&amp;AX51,'Finish order'!$E:$K,4,FALSE()),"")</f>
        <v/>
      </c>
      <c r="AZ51" s="30" t="str">
        <f aca="false">IFERROR(VLOOKUP(AX$1&amp;":"&amp;AX51,'Finish order'!$E:$K,5,FALSE()),"")</f>
        <v/>
      </c>
      <c r="BA51" s="30" t="str">
        <f aca="false">IFERROR(VLOOKUP(AX$1&amp;":"&amp;AX51,'Finish order'!$E:$K,3,FALSE()),"")</f>
        <v/>
      </c>
      <c r="BB51" s="22" t="str">
        <f aca="false">IFERROR(VLOOKUP(AX$1&amp;":"&amp;AX51,'Finish order'!$E:$K,2,FALSE()),"")</f>
        <v/>
      </c>
      <c r="BE51" s="22" t="n">
        <v>50</v>
      </c>
      <c r="BF51" s="30" t="str">
        <f aca="false">IFERROR(VLOOKUP(BE$1&amp;":"&amp;BE51,'Finish order'!$E:$K,4,FALSE()),"")</f>
        <v/>
      </c>
      <c r="BG51" s="22" t="str">
        <f aca="false">IFERROR(VLOOKUP(BE$1&amp;":"&amp;BE51,'Finish order'!$E:$K,5,FALSE()),"")</f>
        <v/>
      </c>
      <c r="BH51" s="30" t="str">
        <f aca="false">IFERROR(VLOOKUP(BE$1&amp;":"&amp;BE51,'Finish order'!$E:$K,3,FALSE()),"")</f>
        <v/>
      </c>
      <c r="BI51" s="22" t="str">
        <f aca="false">IFERROR(VLOOKUP(BE$1&amp;":"&amp;BE51,'Finish order'!$E:$K,2,FALSE()),"")</f>
        <v/>
      </c>
      <c r="BL51" s="22" t="n">
        <v>50</v>
      </c>
      <c r="BM51" s="30" t="str">
        <f aca="false">IFERROR(VLOOKUP(BL$1&amp;":"&amp;BL51,'Finish order'!$E:$K,4,FALSE()),"")</f>
        <v/>
      </c>
      <c r="BN51" s="22" t="str">
        <f aca="false">IFERROR(VLOOKUP(BL$1&amp;":"&amp;BL51,'Finish order'!$E:$K,5,FALSE()),"")</f>
        <v/>
      </c>
      <c r="BO51" s="30" t="str">
        <f aca="false">IFERROR(VLOOKUP(BL$1&amp;":"&amp;BL51,'Finish order'!$E:$K,3,FALSE()),"")</f>
        <v/>
      </c>
      <c r="BP51" s="22" t="str">
        <f aca="false">IFERROR(VLOOKUP(BL$1&amp;":"&amp;BL51,'Finish order'!$E:$K,2,FALSE()),"")</f>
        <v/>
      </c>
      <c r="BS51" s="31" t="n">
        <v>50</v>
      </c>
      <c r="BT51" s="22" t="str">
        <f aca="false">IFERROR(VLOOKUP(BS$1&amp;":"&amp;BS51,'Finish order'!$E:$K,4,FALSE()),"")</f>
        <v/>
      </c>
      <c r="BU51" s="22" t="str">
        <f aca="false">IFERROR(VLOOKUP(BS$1&amp;":"&amp;BS51,'Finish order'!$E:$K,5,FALSE()),"")</f>
        <v/>
      </c>
      <c r="BV51" s="30" t="str">
        <f aca="false">IFERROR(VLOOKUP(BS$1&amp;":"&amp;BS51,'Finish order'!$E:$K,3,FALSE()),"")</f>
        <v/>
      </c>
      <c r="BW51" s="22" t="str">
        <f aca="false">IFERROR(VLOOKUP(BS$1&amp;":"&amp;BS51,'Finish order'!$E:$K,2,FALSE()),"")</f>
        <v/>
      </c>
      <c r="BZ51" s="31" t="n">
        <v>50</v>
      </c>
      <c r="CA51" s="22" t="str">
        <f aca="false">IFERROR(VLOOKUP(BZ$1&amp;":"&amp;BZ51,'Finish order'!$E:$K,4,FALSE()),"")</f>
        <v/>
      </c>
      <c r="CB51" s="22" t="str">
        <f aca="false">IFERROR(VLOOKUP(BZ$1&amp;":"&amp;BZ51,'Finish order'!$E:$K,5,FALSE()),"")</f>
        <v/>
      </c>
      <c r="CC51" s="30" t="str">
        <f aca="false">IFERROR(VLOOKUP(BZ$1&amp;":"&amp;BZ51,'Finish order'!$E:$K,3,FALSE()),"")</f>
        <v/>
      </c>
      <c r="CD51" s="22" t="str">
        <f aca="false">IFERROR(VLOOKUP(BZ$1&amp;":"&amp;BZ51,'Finish order'!$E:$K,2,FALSE()),"")</f>
        <v/>
      </c>
      <c r="CG51" s="22" t="n">
        <v>50</v>
      </c>
      <c r="CH51" s="22" t="str">
        <f aca="false">IFERROR(VLOOKUP(CG$1&amp;":"&amp;CG51,'Finish order'!$E:$K,4,FALSE()),"")</f>
        <v/>
      </c>
      <c r="CI51" s="22" t="str">
        <f aca="false">IFERROR(VLOOKUP(CG$1&amp;":"&amp;CG51,'Finish order'!$E:$K,5,FALSE()),"")</f>
        <v/>
      </c>
      <c r="CJ51" s="30" t="str">
        <f aca="false">IFERROR(VLOOKUP(CG$1&amp;":"&amp;CG51,'Finish order'!$E:$K,3,FALSE()),"")</f>
        <v/>
      </c>
      <c r="CK51" s="22" t="str">
        <f aca="false">IFERROR(VLOOKUP(CG$1&amp;":"&amp;CG51,'Finish order'!$E:$K,2,FALSE()),"")</f>
        <v/>
      </c>
      <c r="CN51" s="22" t="n">
        <v>50</v>
      </c>
      <c r="CO51" s="22" t="str">
        <f aca="false">IFERROR(VLOOKUP(CN$1&amp;":"&amp;CN51,'Finish order'!$E:$K,4,FALSE()),"")</f>
        <v/>
      </c>
      <c r="CP51" s="22" t="str">
        <f aca="false">IFERROR(VLOOKUP(CN$1&amp;":"&amp;CN51,'Finish order'!$E:$K,5,FALSE()),"")</f>
        <v/>
      </c>
      <c r="CQ51" s="30" t="str">
        <f aca="false">IFERROR(VLOOKUP(CN$1&amp;":"&amp;CN51,'Finish order'!$E:$K,3,FALSE()),"")</f>
        <v/>
      </c>
      <c r="CR51" s="22" t="str">
        <f aca="false">IFERROR(VLOOKUP(CN$1&amp;":"&amp;CN51,'Finish order'!$E:$K,2,FALSE()),"")</f>
        <v/>
      </c>
      <c r="CS51" s="30"/>
    </row>
    <row r="52" customFormat="false" ht="15" hidden="false" customHeight="false" outlineLevel="0" collapsed="false">
      <c r="A52" s="22" t="n">
        <v>51</v>
      </c>
      <c r="B52" s="22" t="str">
        <f aca="false">IFERROR(VLOOKUP($A$1&amp;":"&amp;A52,'Finish order'!C:K,6,FALSE()),"")</f>
        <v>Lee Shepherd</v>
      </c>
      <c r="C52" s="22" t="str">
        <f aca="false">IFERROR(VLOOKUP(A$1&amp;":"&amp;A52,'Finish order'!$C:$K,9,FALSE()),"")</f>
        <v>M55</v>
      </c>
      <c r="D52" s="22" t="str">
        <f aca="false">IFERROR(VLOOKUP(A$1&amp;":"&amp;A52,'Finish order'!$C:$K,7,FALSE()),"")</f>
        <v>Individual#</v>
      </c>
      <c r="E52" s="30" t="n">
        <f aca="false">IFERROR(VLOOKUP($A$1&amp;":"&amp;A52,'Finish order'!C:K,5,FALSE()),"")</f>
        <v>0.0734953703703704</v>
      </c>
      <c r="F52" s="22" t="n">
        <f aca="false">IFERROR(VLOOKUP($A$1&amp;":"&amp;A52,'Finish order'!C:K,4,FALSE()),"")</f>
        <v>832</v>
      </c>
      <c r="H52" s="22" t="n">
        <v>51</v>
      </c>
      <c r="I52" s="22" t="str">
        <f aca="false">IFERROR(VLOOKUP(H$1&amp;":"&amp;H52,'Finish order'!$C:$K,6,FALSE()),"")</f>
        <v/>
      </c>
      <c r="J52" s="22" t="str">
        <f aca="false">IFERROR(VLOOKUP(H$1&amp;":"&amp;H52,'Finish order'!$C:$K,9,FALSE()),"")</f>
        <v/>
      </c>
      <c r="K52" s="22" t="str">
        <f aca="false">IFERROR(VLOOKUP(H$1&amp;":"&amp;H52,'Finish order'!$C:$K,7,FALSE()),"")</f>
        <v/>
      </c>
      <c r="L52" s="30" t="str">
        <f aca="false">IFERROR(VLOOKUP(H$1&amp;":"&amp;H52,'Finish order'!$C:$K,5,FALSE()),"")</f>
        <v/>
      </c>
      <c r="M52" s="22" t="str">
        <f aca="false">IFERROR(VLOOKUP(H$1&amp;":"&amp;H52,'Finish order'!$C:$K,4,FALSE()),"")</f>
        <v/>
      </c>
      <c r="O52" s="22" t="n">
        <v>51</v>
      </c>
      <c r="P52" s="22" t="str">
        <f aca="false">IFERROR(VLOOKUP(O$1&amp;":"&amp;O52,'Finish order'!$E:$K,4,FALSE()),"")</f>
        <v/>
      </c>
      <c r="Q52" s="22" t="str">
        <f aca="false">IFERROR(VLOOKUP(O$1&amp;":"&amp;O52,'Finish order'!$E:$K,5,FALSE()),"")</f>
        <v/>
      </c>
      <c r="R52" s="30" t="str">
        <f aca="false">IFERROR(VLOOKUP(O$1&amp;":"&amp;O52,'Finish order'!$E:$K,3,FALSE()),"")</f>
        <v/>
      </c>
      <c r="S52" s="22" t="str">
        <f aca="false">IFERROR(VLOOKUP(O$1&amp;":"&amp;O52,'Finish order'!$E:$K,2,FALSE()),"")</f>
        <v/>
      </c>
      <c r="T52" s="22" t="str">
        <f aca="false">IF((COUNTIF($B$2:$B$4,P52)&gt;0),"Top3","")</f>
        <v/>
      </c>
      <c r="V52" s="22" t="n">
        <v>51</v>
      </c>
      <c r="W52" s="22" t="str">
        <f aca="false">IFERROR(VLOOKUP(V$1&amp;":"&amp;V52,'Finish order'!$E:$K,4,FALSE()),"")</f>
        <v/>
      </c>
      <c r="X52" s="22" t="str">
        <f aca="false">IFERROR(VLOOKUP(V$1&amp;":"&amp;V52,'Finish order'!$E:$K,5,FALSE()),"")</f>
        <v/>
      </c>
      <c r="Y52" s="30" t="str">
        <f aca="false">IFERROR(VLOOKUP(V$1&amp;":"&amp;V52,'Finish order'!$E:$K,3,FALSE()),"")</f>
        <v/>
      </c>
      <c r="Z52" s="22" t="str">
        <f aca="false">IFERROR(VLOOKUP(V$1&amp;":"&amp;V52,'Finish order'!$E:$K,2,FALSE()),"")</f>
        <v/>
      </c>
      <c r="AA52" s="22" t="str">
        <f aca="false">IF(Table827[[#This Row],[Name]]="","",IF((COUNTIF($I$2:$I$4,W52)&gt;0),"Top3",""))</f>
        <v/>
      </c>
      <c r="AC52" s="22" t="n">
        <v>51</v>
      </c>
      <c r="AD52" s="22" t="str">
        <f aca="false">IFERROR(VLOOKUP(AC$1&amp;":"&amp;AC52,'Finish order'!$E:$K,4,FALSE()),"")</f>
        <v/>
      </c>
      <c r="AE52" s="22" t="str">
        <f aca="false">IFERROR(VLOOKUP(AC$1&amp;":"&amp;AC52,'Finish order'!$E:$K,5,FALSE()),"")</f>
        <v/>
      </c>
      <c r="AF52" s="30" t="str">
        <f aca="false">IFERROR(VLOOKUP(AC$1&amp;":"&amp;AC52,'Finish order'!$E:$K,3,FALSE()),"")</f>
        <v/>
      </c>
      <c r="AG52" s="22" t="str">
        <f aca="false">IFERROR(VLOOKUP(AC$1&amp;":"&amp;AC52,'Finish order'!$E:$K,2,FALSE()),"")</f>
        <v/>
      </c>
      <c r="AJ52" s="22" t="n">
        <v>51</v>
      </c>
      <c r="AK52" s="22" t="str">
        <f aca="false">IFERROR(VLOOKUP(AJ$1&amp;":"&amp;AJ52,'Finish order'!$E:$K,4,FALSE()),"")</f>
        <v/>
      </c>
      <c r="AL52" s="22" t="str">
        <f aca="false">IFERROR(VLOOKUP(AJ$1&amp;":"&amp;AJ52,'Finish order'!$E:$K,5,FALSE()),"")</f>
        <v/>
      </c>
      <c r="AM52" s="30" t="str">
        <f aca="false">IFERROR(VLOOKUP(AJ$1&amp;":"&amp;AJ52,'Finish order'!$E:$K,3,FALSE()),"")</f>
        <v/>
      </c>
      <c r="AN52" s="22" t="str">
        <f aca="false">IFERROR(VLOOKUP(AJ$1&amp;":"&amp;AJ52,'Finish order'!$E:$K,2,FALSE()),"")</f>
        <v/>
      </c>
      <c r="AQ52" s="22" t="n">
        <v>51</v>
      </c>
      <c r="AR52" s="22" t="str">
        <f aca="false">IFERROR(VLOOKUP(AQ$1&amp;":"&amp;AQ52,'Finish order'!$E:$K,4,FALSE()),"")</f>
        <v/>
      </c>
      <c r="AS52" s="30" t="str">
        <f aca="false">IFERROR(VLOOKUP(AQ$1&amp;":"&amp;AQ52,'Finish order'!$E:$K,5,FALSE()),"")</f>
        <v/>
      </c>
      <c r="AT52" s="30" t="str">
        <f aca="false">IFERROR(VLOOKUP(AQ$1&amp;":"&amp;AQ52,'Finish order'!$E:$K,3,FALSE()),"")</f>
        <v/>
      </c>
      <c r="AU52" s="22" t="str">
        <f aca="false">IFERROR(VLOOKUP(AQ$1&amp;":"&amp;AQ52,'Finish order'!$E:$K,2,FALSE()),"")</f>
        <v/>
      </c>
      <c r="AX52" s="22" t="n">
        <v>51</v>
      </c>
      <c r="AY52" s="22" t="str">
        <f aca="false">IFERROR(VLOOKUP(AX$1&amp;":"&amp;AX52,'Finish order'!$E:$K,4,FALSE()),"")</f>
        <v/>
      </c>
      <c r="AZ52" s="30" t="str">
        <f aca="false">IFERROR(VLOOKUP(AX$1&amp;":"&amp;AX52,'Finish order'!$E:$K,5,FALSE()),"")</f>
        <v/>
      </c>
      <c r="BA52" s="30" t="str">
        <f aca="false">IFERROR(VLOOKUP(AX$1&amp;":"&amp;AX52,'Finish order'!$E:$K,3,FALSE()),"")</f>
        <v/>
      </c>
      <c r="BB52" s="22" t="str">
        <f aca="false">IFERROR(VLOOKUP(AX$1&amp;":"&amp;AX52,'Finish order'!$E:$K,2,FALSE()),"")</f>
        <v/>
      </c>
      <c r="BE52" s="22" t="n">
        <v>51</v>
      </c>
      <c r="BF52" s="30" t="str">
        <f aca="false">IFERROR(VLOOKUP(BE$1&amp;":"&amp;BE52,'Finish order'!$E:$K,4,FALSE()),"")</f>
        <v/>
      </c>
      <c r="BG52" s="22" t="str">
        <f aca="false">IFERROR(VLOOKUP(BE$1&amp;":"&amp;BE52,'Finish order'!$E:$K,5,FALSE()),"")</f>
        <v/>
      </c>
      <c r="BH52" s="30" t="str">
        <f aca="false">IFERROR(VLOOKUP(BE$1&amp;":"&amp;BE52,'Finish order'!$E:$K,3,FALSE()),"")</f>
        <v/>
      </c>
      <c r="BI52" s="22" t="str">
        <f aca="false">IFERROR(VLOOKUP(BE$1&amp;":"&amp;BE52,'Finish order'!$E:$K,2,FALSE()),"")</f>
        <v/>
      </c>
      <c r="BL52" s="22" t="n">
        <v>51</v>
      </c>
      <c r="BM52" s="30" t="str">
        <f aca="false">IFERROR(VLOOKUP(BL$1&amp;":"&amp;BL52,'Finish order'!$E:$K,4,FALSE()),"")</f>
        <v/>
      </c>
      <c r="BN52" s="22" t="str">
        <f aca="false">IFERROR(VLOOKUP(BL$1&amp;":"&amp;BL52,'Finish order'!$E:$K,5,FALSE()),"")</f>
        <v/>
      </c>
      <c r="BO52" s="30" t="str">
        <f aca="false">IFERROR(VLOOKUP(BL$1&amp;":"&amp;BL52,'Finish order'!$E:$K,3,FALSE()),"")</f>
        <v/>
      </c>
      <c r="BP52" s="22" t="str">
        <f aca="false">IFERROR(VLOOKUP(BL$1&amp;":"&amp;BL52,'Finish order'!$E:$K,2,FALSE()),"")</f>
        <v/>
      </c>
      <c r="BS52" s="31" t="n">
        <v>51</v>
      </c>
      <c r="BT52" s="22" t="str">
        <f aca="false">IFERROR(VLOOKUP(BS$1&amp;":"&amp;BS52,'Finish order'!$E:$K,4,FALSE()),"")</f>
        <v/>
      </c>
      <c r="BU52" s="22" t="str">
        <f aca="false">IFERROR(VLOOKUP(BS$1&amp;":"&amp;BS52,'Finish order'!$E:$K,5,FALSE()),"")</f>
        <v/>
      </c>
      <c r="BV52" s="30" t="str">
        <f aca="false">IFERROR(VLOOKUP(BS$1&amp;":"&amp;BS52,'Finish order'!$E:$K,3,FALSE()),"")</f>
        <v/>
      </c>
      <c r="BW52" s="22" t="str">
        <f aca="false">IFERROR(VLOOKUP(BS$1&amp;":"&amp;BS52,'Finish order'!$E:$K,2,FALSE()),"")</f>
        <v/>
      </c>
      <c r="BZ52" s="31" t="n">
        <v>51</v>
      </c>
      <c r="CA52" s="22" t="str">
        <f aca="false">IFERROR(VLOOKUP(BZ$1&amp;":"&amp;BZ52,'Finish order'!$E:$K,4,FALSE()),"")</f>
        <v/>
      </c>
      <c r="CB52" s="22" t="str">
        <f aca="false">IFERROR(VLOOKUP(BZ$1&amp;":"&amp;BZ52,'Finish order'!$E:$K,5,FALSE()),"")</f>
        <v/>
      </c>
      <c r="CC52" s="30" t="str">
        <f aca="false">IFERROR(VLOOKUP(BZ$1&amp;":"&amp;BZ52,'Finish order'!$E:$K,3,FALSE()),"")</f>
        <v/>
      </c>
      <c r="CD52" s="22" t="str">
        <f aca="false">IFERROR(VLOOKUP(BZ$1&amp;":"&amp;BZ52,'Finish order'!$E:$K,2,FALSE()),"")</f>
        <v/>
      </c>
      <c r="CG52" s="22" t="n">
        <v>51</v>
      </c>
      <c r="CH52" s="22" t="str">
        <f aca="false">IFERROR(VLOOKUP(CG$1&amp;":"&amp;CG52,'Finish order'!$E:$K,4,FALSE()),"")</f>
        <v/>
      </c>
      <c r="CI52" s="22" t="str">
        <f aca="false">IFERROR(VLOOKUP(CG$1&amp;":"&amp;CG52,'Finish order'!$E:$K,5,FALSE()),"")</f>
        <v/>
      </c>
      <c r="CJ52" s="30" t="str">
        <f aca="false">IFERROR(VLOOKUP(CG$1&amp;":"&amp;CG52,'Finish order'!$E:$K,3,FALSE()),"")</f>
        <v/>
      </c>
      <c r="CK52" s="22" t="str">
        <f aca="false">IFERROR(VLOOKUP(CG$1&amp;":"&amp;CG52,'Finish order'!$E:$K,2,FALSE()),"")</f>
        <v/>
      </c>
      <c r="CN52" s="22" t="n">
        <v>51</v>
      </c>
      <c r="CO52" s="22" t="str">
        <f aca="false">IFERROR(VLOOKUP(CN$1&amp;":"&amp;CN52,'Finish order'!$E:$K,4,FALSE()),"")</f>
        <v/>
      </c>
      <c r="CP52" s="22" t="str">
        <f aca="false">IFERROR(VLOOKUP(CN$1&amp;":"&amp;CN52,'Finish order'!$E:$K,5,FALSE()),"")</f>
        <v/>
      </c>
      <c r="CQ52" s="30" t="str">
        <f aca="false">IFERROR(VLOOKUP(CN$1&amp;":"&amp;CN52,'Finish order'!$E:$K,3,FALSE()),"")</f>
        <v/>
      </c>
      <c r="CR52" s="22" t="str">
        <f aca="false">IFERROR(VLOOKUP(CN$1&amp;":"&amp;CN52,'Finish order'!$E:$K,2,FALSE()),"")</f>
        <v/>
      </c>
      <c r="CS52" s="30"/>
    </row>
    <row r="53" customFormat="false" ht="15" hidden="false" customHeight="false" outlineLevel="0" collapsed="false">
      <c r="A53" s="22" t="n">
        <v>52</v>
      </c>
      <c r="B53" s="22" t="str">
        <f aca="false">IFERROR(VLOOKUP($A$1&amp;":"&amp;A53,'Finish order'!C:K,6,FALSE()),"")</f>
        <v>Martin Mander</v>
      </c>
      <c r="C53" s="22" t="str">
        <f aca="false">IFERROR(VLOOKUP(A$1&amp;":"&amp;A53,'Finish order'!$C:$K,9,FALSE()),"")</f>
        <v>M50</v>
      </c>
      <c r="D53" s="22" t="str">
        <f aca="false">IFERROR(VLOOKUP(A$1&amp;":"&amp;A53,'Finish order'!$C:$K,7,FALSE()),"")</f>
        <v>Run Scarborough</v>
      </c>
      <c r="E53" s="30" t="n">
        <f aca="false">IFERROR(VLOOKUP($A$1&amp;":"&amp;A53,'Finish order'!C:K,5,FALSE()),"")</f>
        <v>0.073912037037037</v>
      </c>
      <c r="F53" s="22" t="n">
        <f aca="false">IFERROR(VLOOKUP($A$1&amp;":"&amp;A53,'Finish order'!C:K,4,FALSE()),"")</f>
        <v>754</v>
      </c>
      <c r="H53" s="22" t="n">
        <v>52</v>
      </c>
      <c r="I53" s="22" t="str">
        <f aca="false">IFERROR(VLOOKUP(H$1&amp;":"&amp;H53,'Finish order'!$C:$K,6,FALSE()),"")</f>
        <v/>
      </c>
      <c r="J53" s="22" t="str">
        <f aca="false">IFERROR(VLOOKUP(H$1&amp;":"&amp;H53,'Finish order'!$C:$K,9,FALSE()),"")</f>
        <v/>
      </c>
      <c r="K53" s="22" t="str">
        <f aca="false">IFERROR(VLOOKUP(H$1&amp;":"&amp;H53,'Finish order'!$C:$K,7,FALSE()),"")</f>
        <v/>
      </c>
      <c r="L53" s="30" t="str">
        <f aca="false">IFERROR(VLOOKUP(H$1&amp;":"&amp;H53,'Finish order'!$C:$K,5,FALSE()),"")</f>
        <v/>
      </c>
      <c r="M53" s="22" t="str">
        <f aca="false">IFERROR(VLOOKUP(H$1&amp;":"&amp;H53,'Finish order'!$C:$K,4,FALSE()),"")</f>
        <v/>
      </c>
      <c r="O53" s="22" t="n">
        <v>52</v>
      </c>
      <c r="P53" s="22" t="str">
        <f aca="false">IFERROR(VLOOKUP(O$1&amp;":"&amp;O53,'Finish order'!$E:$K,4,FALSE()),"")</f>
        <v/>
      </c>
      <c r="Q53" s="22" t="str">
        <f aca="false">IFERROR(VLOOKUP(O$1&amp;":"&amp;O53,'Finish order'!$E:$K,5,FALSE()),"")</f>
        <v/>
      </c>
      <c r="R53" s="30" t="str">
        <f aca="false">IFERROR(VLOOKUP(O$1&amp;":"&amp;O53,'Finish order'!$E:$K,3,FALSE()),"")</f>
        <v/>
      </c>
      <c r="S53" s="22" t="str">
        <f aca="false">IFERROR(VLOOKUP(O$1&amp;":"&amp;O53,'Finish order'!$E:$K,2,FALSE()),"")</f>
        <v/>
      </c>
      <c r="T53" s="22" t="str">
        <f aca="false">IF((COUNTIF($B$2:$B$4,P53)&gt;0),"Top3","")</f>
        <v/>
      </c>
      <c r="V53" s="22" t="n">
        <v>52</v>
      </c>
      <c r="W53" s="22" t="str">
        <f aca="false">IFERROR(VLOOKUP(V$1&amp;":"&amp;V53,'Finish order'!$E:$K,4,FALSE()),"")</f>
        <v/>
      </c>
      <c r="X53" s="22" t="str">
        <f aca="false">IFERROR(VLOOKUP(V$1&amp;":"&amp;V53,'Finish order'!$E:$K,5,FALSE()),"")</f>
        <v/>
      </c>
      <c r="Y53" s="30" t="str">
        <f aca="false">IFERROR(VLOOKUP(V$1&amp;":"&amp;V53,'Finish order'!$E:$K,3,FALSE()),"")</f>
        <v/>
      </c>
      <c r="Z53" s="22" t="str">
        <f aca="false">IFERROR(VLOOKUP(V$1&amp;":"&amp;V53,'Finish order'!$E:$K,2,FALSE()),"")</f>
        <v/>
      </c>
      <c r="AA53" s="22" t="str">
        <f aca="false">IF(Table827[[#This Row],[Name]]="","",IF((COUNTIF($I$2:$I$4,W53)&gt;0),"Top3",""))</f>
        <v/>
      </c>
      <c r="AC53" s="22" t="n">
        <v>52</v>
      </c>
      <c r="AD53" s="22" t="str">
        <f aca="false">IFERROR(VLOOKUP(AC$1&amp;":"&amp;AC53,'Finish order'!$E:$K,4,FALSE()),"")</f>
        <v/>
      </c>
      <c r="AE53" s="22" t="str">
        <f aca="false">IFERROR(VLOOKUP(AC$1&amp;":"&amp;AC53,'Finish order'!$E:$K,5,FALSE()),"")</f>
        <v/>
      </c>
      <c r="AF53" s="30" t="str">
        <f aca="false">IFERROR(VLOOKUP(AC$1&amp;":"&amp;AC53,'Finish order'!$E:$K,3,FALSE()),"")</f>
        <v/>
      </c>
      <c r="AG53" s="22" t="str">
        <f aca="false">IFERROR(VLOOKUP(AC$1&amp;":"&amp;AC53,'Finish order'!$E:$K,2,FALSE()),"")</f>
        <v/>
      </c>
      <c r="AJ53" s="22" t="n">
        <v>52</v>
      </c>
      <c r="AK53" s="22" t="str">
        <f aca="false">IFERROR(VLOOKUP(AJ$1&amp;":"&amp;AJ53,'Finish order'!$E:$K,4,FALSE()),"")</f>
        <v/>
      </c>
      <c r="AL53" s="22" t="str">
        <f aca="false">IFERROR(VLOOKUP(AJ$1&amp;":"&amp;AJ53,'Finish order'!$E:$K,5,FALSE()),"")</f>
        <v/>
      </c>
      <c r="AM53" s="30" t="str">
        <f aca="false">IFERROR(VLOOKUP(AJ$1&amp;":"&amp;AJ53,'Finish order'!$E:$K,3,FALSE()),"")</f>
        <v/>
      </c>
      <c r="AN53" s="22" t="str">
        <f aca="false">IFERROR(VLOOKUP(AJ$1&amp;":"&amp;AJ53,'Finish order'!$E:$K,2,FALSE()),"")</f>
        <v/>
      </c>
      <c r="AQ53" s="22" t="n">
        <v>52</v>
      </c>
      <c r="AR53" s="22" t="str">
        <f aca="false">IFERROR(VLOOKUP(AQ$1&amp;":"&amp;AQ53,'Finish order'!$E:$K,4,FALSE()),"")</f>
        <v/>
      </c>
      <c r="AS53" s="30" t="str">
        <f aca="false">IFERROR(VLOOKUP(AQ$1&amp;":"&amp;AQ53,'Finish order'!$E:$K,5,FALSE()),"")</f>
        <v/>
      </c>
      <c r="AT53" s="30" t="str">
        <f aca="false">IFERROR(VLOOKUP(AQ$1&amp;":"&amp;AQ53,'Finish order'!$E:$K,3,FALSE()),"")</f>
        <v/>
      </c>
      <c r="AU53" s="22" t="str">
        <f aca="false">IFERROR(VLOOKUP(AQ$1&amp;":"&amp;AQ53,'Finish order'!$E:$K,2,FALSE()),"")</f>
        <v/>
      </c>
      <c r="AX53" s="22" t="n">
        <v>52</v>
      </c>
      <c r="AY53" s="22" t="str">
        <f aca="false">IFERROR(VLOOKUP(AX$1&amp;":"&amp;AX53,'Finish order'!$E:$K,4,FALSE()),"")</f>
        <v/>
      </c>
      <c r="AZ53" s="30" t="str">
        <f aca="false">IFERROR(VLOOKUP(AX$1&amp;":"&amp;AX53,'Finish order'!$E:$K,5,FALSE()),"")</f>
        <v/>
      </c>
      <c r="BA53" s="30" t="str">
        <f aca="false">IFERROR(VLOOKUP(AX$1&amp;":"&amp;AX53,'Finish order'!$E:$K,3,FALSE()),"")</f>
        <v/>
      </c>
      <c r="BB53" s="22" t="str">
        <f aca="false">IFERROR(VLOOKUP(AX$1&amp;":"&amp;AX53,'Finish order'!$E:$K,2,FALSE()),"")</f>
        <v/>
      </c>
      <c r="BE53" s="22" t="n">
        <v>52</v>
      </c>
      <c r="BF53" s="30" t="str">
        <f aca="false">IFERROR(VLOOKUP(BE$1&amp;":"&amp;BE53,'Finish order'!$E:$K,4,FALSE()),"")</f>
        <v/>
      </c>
      <c r="BG53" s="22" t="str">
        <f aca="false">IFERROR(VLOOKUP(BE$1&amp;":"&amp;BE53,'Finish order'!$E:$K,5,FALSE()),"")</f>
        <v/>
      </c>
      <c r="BH53" s="30" t="str">
        <f aca="false">IFERROR(VLOOKUP(BE$1&amp;":"&amp;BE53,'Finish order'!$E:$K,3,FALSE()),"")</f>
        <v/>
      </c>
      <c r="BI53" s="22" t="str">
        <f aca="false">IFERROR(VLOOKUP(BE$1&amp;":"&amp;BE53,'Finish order'!$E:$K,2,FALSE()),"")</f>
        <v/>
      </c>
      <c r="BL53" s="22" t="n">
        <v>52</v>
      </c>
      <c r="BM53" s="30" t="str">
        <f aca="false">IFERROR(VLOOKUP(BL$1&amp;":"&amp;BL53,'Finish order'!$E:$K,4,FALSE()),"")</f>
        <v/>
      </c>
      <c r="BN53" s="22" t="str">
        <f aca="false">IFERROR(VLOOKUP(BL$1&amp;":"&amp;BL53,'Finish order'!$E:$K,5,FALSE()),"")</f>
        <v/>
      </c>
      <c r="BO53" s="30" t="str">
        <f aca="false">IFERROR(VLOOKUP(BL$1&amp;":"&amp;BL53,'Finish order'!$E:$K,3,FALSE()),"")</f>
        <v/>
      </c>
      <c r="BP53" s="22" t="str">
        <f aca="false">IFERROR(VLOOKUP(BL$1&amp;":"&amp;BL53,'Finish order'!$E:$K,2,FALSE()),"")</f>
        <v/>
      </c>
      <c r="BS53" s="31" t="n">
        <v>52</v>
      </c>
      <c r="BT53" s="22" t="str">
        <f aca="false">IFERROR(VLOOKUP(BS$1&amp;":"&amp;BS53,'Finish order'!$E:$K,4,FALSE()),"")</f>
        <v/>
      </c>
      <c r="BU53" s="22" t="str">
        <f aca="false">IFERROR(VLOOKUP(BS$1&amp;":"&amp;BS53,'Finish order'!$E:$K,5,FALSE()),"")</f>
        <v/>
      </c>
      <c r="BV53" s="30" t="str">
        <f aca="false">IFERROR(VLOOKUP(BS$1&amp;":"&amp;BS53,'Finish order'!$E:$K,3,FALSE()),"")</f>
        <v/>
      </c>
      <c r="BW53" s="22" t="str">
        <f aca="false">IFERROR(VLOOKUP(BS$1&amp;":"&amp;BS53,'Finish order'!$E:$K,2,FALSE()),"")</f>
        <v/>
      </c>
      <c r="BZ53" s="31" t="n">
        <v>52</v>
      </c>
      <c r="CA53" s="22" t="str">
        <f aca="false">IFERROR(VLOOKUP(BZ$1&amp;":"&amp;BZ53,'Finish order'!$E:$K,4,FALSE()),"")</f>
        <v/>
      </c>
      <c r="CB53" s="22" t="str">
        <f aca="false">IFERROR(VLOOKUP(BZ$1&amp;":"&amp;BZ53,'Finish order'!$E:$K,5,FALSE()),"")</f>
        <v/>
      </c>
      <c r="CC53" s="30" t="str">
        <f aca="false">IFERROR(VLOOKUP(BZ$1&amp;":"&amp;BZ53,'Finish order'!$E:$K,3,FALSE()),"")</f>
        <v/>
      </c>
      <c r="CD53" s="22" t="str">
        <f aca="false">IFERROR(VLOOKUP(BZ$1&amp;":"&amp;BZ53,'Finish order'!$E:$K,2,FALSE()),"")</f>
        <v/>
      </c>
      <c r="CG53" s="22" t="n">
        <v>52</v>
      </c>
      <c r="CH53" s="22" t="str">
        <f aca="false">IFERROR(VLOOKUP(CG$1&amp;":"&amp;CG53,'Finish order'!$E:$K,4,FALSE()),"")</f>
        <v/>
      </c>
      <c r="CI53" s="22" t="str">
        <f aca="false">IFERROR(VLOOKUP(CG$1&amp;":"&amp;CG53,'Finish order'!$E:$K,5,FALSE()),"")</f>
        <v/>
      </c>
      <c r="CJ53" s="30" t="str">
        <f aca="false">IFERROR(VLOOKUP(CG$1&amp;":"&amp;CG53,'Finish order'!$E:$K,3,FALSE()),"")</f>
        <v/>
      </c>
      <c r="CK53" s="22" t="str">
        <f aca="false">IFERROR(VLOOKUP(CG$1&amp;":"&amp;CG53,'Finish order'!$E:$K,2,FALSE()),"")</f>
        <v/>
      </c>
      <c r="CN53" s="22" t="n">
        <v>52</v>
      </c>
      <c r="CO53" s="22" t="str">
        <f aca="false">IFERROR(VLOOKUP(CN$1&amp;":"&amp;CN53,'Finish order'!$E:$K,4,FALSE()),"")</f>
        <v/>
      </c>
      <c r="CP53" s="22" t="str">
        <f aca="false">IFERROR(VLOOKUP(CN$1&amp;":"&amp;CN53,'Finish order'!$E:$K,5,FALSE()),"")</f>
        <v/>
      </c>
      <c r="CQ53" s="30" t="str">
        <f aca="false">IFERROR(VLOOKUP(CN$1&amp;":"&amp;CN53,'Finish order'!$E:$K,3,FALSE()),"")</f>
        <v/>
      </c>
      <c r="CR53" s="22" t="str">
        <f aca="false">IFERROR(VLOOKUP(CN$1&amp;":"&amp;CN53,'Finish order'!$E:$K,2,FALSE()),"")</f>
        <v/>
      </c>
      <c r="CS53" s="30"/>
    </row>
    <row r="54" customFormat="false" ht="15" hidden="false" customHeight="false" outlineLevel="0" collapsed="false">
      <c r="A54" s="22" t="n">
        <v>53</v>
      </c>
      <c r="B54" s="22" t="str">
        <f aca="false">IFERROR(VLOOKUP($A$1&amp;":"&amp;A54,'Finish order'!C:K,6,FALSE()),"")</f>
        <v>Richard Parkin</v>
      </c>
      <c r="C54" s="22" t="str">
        <f aca="false">IFERROR(VLOOKUP(A$1&amp;":"&amp;A54,'Finish order'!$C:$K,9,FALSE()),"")</f>
        <v>M65</v>
      </c>
      <c r="D54" s="22" t="str">
        <f aca="false">IFERROR(VLOOKUP(A$1&amp;":"&amp;A54,'Finish order'!$C:$K,7,FALSE()),"")</f>
        <v>Beverley AC</v>
      </c>
      <c r="E54" s="30" t="n">
        <f aca="false">IFERROR(VLOOKUP($A$1&amp;":"&amp;A54,'Finish order'!C:K,5,FALSE()),"")</f>
        <v>0.0746064814814815</v>
      </c>
      <c r="F54" s="22" t="n">
        <f aca="false">IFERROR(VLOOKUP($A$1&amp;":"&amp;A54,'Finish order'!C:K,4,FALSE()),"")</f>
        <v>959</v>
      </c>
      <c r="H54" s="22" t="n">
        <v>53</v>
      </c>
      <c r="I54" s="22" t="str">
        <f aca="false">IFERROR(VLOOKUP(H$1&amp;":"&amp;H54,'Finish order'!$C:$K,6,FALSE()),"")</f>
        <v/>
      </c>
      <c r="J54" s="22" t="str">
        <f aca="false">IFERROR(VLOOKUP(H$1&amp;":"&amp;H54,'Finish order'!$C:$K,9,FALSE()),"")</f>
        <v/>
      </c>
      <c r="K54" s="22" t="str">
        <f aca="false">IFERROR(VLOOKUP(H$1&amp;":"&amp;H54,'Finish order'!$C:$K,7,FALSE()),"")</f>
        <v/>
      </c>
      <c r="L54" s="30" t="str">
        <f aca="false">IFERROR(VLOOKUP(H$1&amp;":"&amp;H54,'Finish order'!$C:$K,5,FALSE()),"")</f>
        <v/>
      </c>
      <c r="M54" s="22" t="str">
        <f aca="false">IFERROR(VLOOKUP(H$1&amp;":"&amp;H54,'Finish order'!$C:$K,4,FALSE()),"")</f>
        <v/>
      </c>
      <c r="O54" s="22" t="n">
        <v>53</v>
      </c>
      <c r="P54" s="22" t="str">
        <f aca="false">IFERROR(VLOOKUP(O$1&amp;":"&amp;O54,'Finish order'!$E:$K,4,FALSE()),"")</f>
        <v/>
      </c>
      <c r="Q54" s="22" t="str">
        <f aca="false">IFERROR(VLOOKUP(O$1&amp;":"&amp;O54,'Finish order'!$E:$K,5,FALSE()),"")</f>
        <v/>
      </c>
      <c r="R54" s="30" t="str">
        <f aca="false">IFERROR(VLOOKUP(O$1&amp;":"&amp;O54,'Finish order'!$E:$K,3,FALSE()),"")</f>
        <v/>
      </c>
      <c r="S54" s="22" t="str">
        <f aca="false">IFERROR(VLOOKUP(O$1&amp;":"&amp;O54,'Finish order'!$E:$K,2,FALSE()),"")</f>
        <v/>
      </c>
      <c r="T54" s="22" t="str">
        <f aca="false">IF((COUNTIF($B$2:$B$4,P54)&gt;0),"Top3","")</f>
        <v/>
      </c>
      <c r="V54" s="22" t="n">
        <v>53</v>
      </c>
      <c r="W54" s="22" t="str">
        <f aca="false">IFERROR(VLOOKUP(V$1&amp;":"&amp;V54,'Finish order'!$E:$K,4,FALSE()),"")</f>
        <v/>
      </c>
      <c r="X54" s="22" t="str">
        <f aca="false">IFERROR(VLOOKUP(V$1&amp;":"&amp;V54,'Finish order'!$E:$K,5,FALSE()),"")</f>
        <v/>
      </c>
      <c r="Y54" s="30" t="str">
        <f aca="false">IFERROR(VLOOKUP(V$1&amp;":"&amp;V54,'Finish order'!$E:$K,3,FALSE()),"")</f>
        <v/>
      </c>
      <c r="Z54" s="22" t="str">
        <f aca="false">IFERROR(VLOOKUP(V$1&amp;":"&amp;V54,'Finish order'!$E:$K,2,FALSE()),"")</f>
        <v/>
      </c>
      <c r="AA54" s="22" t="str">
        <f aca="false">IF(Table827[[#This Row],[Name]]="","",IF((COUNTIF($I$2:$I$4,W54)&gt;0),"Top3",""))</f>
        <v/>
      </c>
      <c r="AC54" s="22" t="n">
        <v>53</v>
      </c>
      <c r="AD54" s="22" t="str">
        <f aca="false">IFERROR(VLOOKUP(AC$1&amp;":"&amp;AC54,'Finish order'!$E:$K,4,FALSE()),"")</f>
        <v/>
      </c>
      <c r="AE54" s="22" t="str">
        <f aca="false">IFERROR(VLOOKUP(AC$1&amp;":"&amp;AC54,'Finish order'!$E:$K,5,FALSE()),"")</f>
        <v/>
      </c>
      <c r="AF54" s="30" t="str">
        <f aca="false">IFERROR(VLOOKUP(AC$1&amp;":"&amp;AC54,'Finish order'!$E:$K,3,FALSE()),"")</f>
        <v/>
      </c>
      <c r="AG54" s="22" t="str">
        <f aca="false">IFERROR(VLOOKUP(AC$1&amp;":"&amp;AC54,'Finish order'!$E:$K,2,FALSE()),"")</f>
        <v/>
      </c>
      <c r="AJ54" s="22" t="n">
        <v>53</v>
      </c>
      <c r="AK54" s="22" t="str">
        <f aca="false">IFERROR(VLOOKUP(AJ$1&amp;":"&amp;AJ54,'Finish order'!$E:$K,4,FALSE()),"")</f>
        <v/>
      </c>
      <c r="AL54" s="22" t="str">
        <f aca="false">IFERROR(VLOOKUP(AJ$1&amp;":"&amp;AJ54,'Finish order'!$E:$K,5,FALSE()),"")</f>
        <v/>
      </c>
      <c r="AM54" s="30" t="str">
        <f aca="false">IFERROR(VLOOKUP(AJ$1&amp;":"&amp;AJ54,'Finish order'!$E:$K,3,FALSE()),"")</f>
        <v/>
      </c>
      <c r="AN54" s="22" t="str">
        <f aca="false">IFERROR(VLOOKUP(AJ$1&amp;":"&amp;AJ54,'Finish order'!$E:$K,2,FALSE()),"")</f>
        <v/>
      </c>
      <c r="AQ54" s="22" t="n">
        <v>53</v>
      </c>
      <c r="AR54" s="22" t="str">
        <f aca="false">IFERROR(VLOOKUP(AQ$1&amp;":"&amp;AQ54,'Finish order'!$E:$K,4,FALSE()),"")</f>
        <v/>
      </c>
      <c r="AS54" s="30" t="str">
        <f aca="false">IFERROR(VLOOKUP(AQ$1&amp;":"&amp;AQ54,'Finish order'!$E:$K,5,FALSE()),"")</f>
        <v/>
      </c>
      <c r="AT54" s="30" t="str">
        <f aca="false">IFERROR(VLOOKUP(AQ$1&amp;":"&amp;AQ54,'Finish order'!$E:$K,3,FALSE()),"")</f>
        <v/>
      </c>
      <c r="AU54" s="22" t="str">
        <f aca="false">IFERROR(VLOOKUP(AQ$1&amp;":"&amp;AQ54,'Finish order'!$E:$K,2,FALSE()),"")</f>
        <v/>
      </c>
      <c r="AX54" s="22" t="n">
        <v>53</v>
      </c>
      <c r="AY54" s="22" t="str">
        <f aca="false">IFERROR(VLOOKUP(AX$1&amp;":"&amp;AX54,'Finish order'!$E:$K,4,FALSE()),"")</f>
        <v/>
      </c>
      <c r="AZ54" s="30" t="str">
        <f aca="false">IFERROR(VLOOKUP(AX$1&amp;":"&amp;AX54,'Finish order'!$E:$K,5,FALSE()),"")</f>
        <v/>
      </c>
      <c r="BA54" s="30" t="str">
        <f aca="false">IFERROR(VLOOKUP(AX$1&amp;":"&amp;AX54,'Finish order'!$E:$K,3,FALSE()),"")</f>
        <v/>
      </c>
      <c r="BB54" s="22" t="str">
        <f aca="false">IFERROR(VLOOKUP(AX$1&amp;":"&amp;AX54,'Finish order'!$E:$K,2,FALSE()),"")</f>
        <v/>
      </c>
      <c r="BE54" s="22" t="n">
        <v>53</v>
      </c>
      <c r="BF54" s="30" t="str">
        <f aca="false">IFERROR(VLOOKUP(BE$1&amp;":"&amp;BE54,'Finish order'!$E:$K,4,FALSE()),"")</f>
        <v/>
      </c>
      <c r="BG54" s="22" t="str">
        <f aca="false">IFERROR(VLOOKUP(BE$1&amp;":"&amp;BE54,'Finish order'!$E:$K,5,FALSE()),"")</f>
        <v/>
      </c>
      <c r="BH54" s="30" t="str">
        <f aca="false">IFERROR(VLOOKUP(BE$1&amp;":"&amp;BE54,'Finish order'!$E:$K,3,FALSE()),"")</f>
        <v/>
      </c>
      <c r="BI54" s="22" t="str">
        <f aca="false">IFERROR(VLOOKUP(BE$1&amp;":"&amp;BE54,'Finish order'!$E:$K,2,FALSE()),"")</f>
        <v/>
      </c>
      <c r="BL54" s="22" t="n">
        <v>53</v>
      </c>
      <c r="BM54" s="30" t="str">
        <f aca="false">IFERROR(VLOOKUP(BL$1&amp;":"&amp;BL54,'Finish order'!$E:$K,4,FALSE()),"")</f>
        <v/>
      </c>
      <c r="BN54" s="22" t="str">
        <f aca="false">IFERROR(VLOOKUP(BL$1&amp;":"&amp;BL54,'Finish order'!$E:$K,5,FALSE()),"")</f>
        <v/>
      </c>
      <c r="BO54" s="30" t="str">
        <f aca="false">IFERROR(VLOOKUP(BL$1&amp;":"&amp;BL54,'Finish order'!$E:$K,3,FALSE()),"")</f>
        <v/>
      </c>
      <c r="BP54" s="22" t="str">
        <f aca="false">IFERROR(VLOOKUP(BL$1&amp;":"&amp;BL54,'Finish order'!$E:$K,2,FALSE()),"")</f>
        <v/>
      </c>
      <c r="BS54" s="31" t="n">
        <v>53</v>
      </c>
      <c r="BT54" s="22" t="str">
        <f aca="false">IFERROR(VLOOKUP(BS$1&amp;":"&amp;BS54,'Finish order'!$E:$K,4,FALSE()),"")</f>
        <v/>
      </c>
      <c r="BU54" s="22" t="str">
        <f aca="false">IFERROR(VLOOKUP(BS$1&amp;":"&amp;BS54,'Finish order'!$E:$K,5,FALSE()),"")</f>
        <v/>
      </c>
      <c r="BV54" s="30" t="str">
        <f aca="false">IFERROR(VLOOKUP(BS$1&amp;":"&amp;BS54,'Finish order'!$E:$K,3,FALSE()),"")</f>
        <v/>
      </c>
      <c r="BW54" s="22" t="str">
        <f aca="false">IFERROR(VLOOKUP(BS$1&amp;":"&amp;BS54,'Finish order'!$E:$K,2,FALSE()),"")</f>
        <v/>
      </c>
      <c r="BZ54" s="31" t="n">
        <v>53</v>
      </c>
      <c r="CA54" s="22" t="str">
        <f aca="false">IFERROR(VLOOKUP(BZ$1&amp;":"&amp;BZ54,'Finish order'!$E:$K,4,FALSE()),"")</f>
        <v/>
      </c>
      <c r="CB54" s="22" t="str">
        <f aca="false">IFERROR(VLOOKUP(BZ$1&amp;":"&amp;BZ54,'Finish order'!$E:$K,5,FALSE()),"")</f>
        <v/>
      </c>
      <c r="CC54" s="30" t="str">
        <f aca="false">IFERROR(VLOOKUP(BZ$1&amp;":"&amp;BZ54,'Finish order'!$E:$K,3,FALSE()),"")</f>
        <v/>
      </c>
      <c r="CD54" s="22" t="str">
        <f aca="false">IFERROR(VLOOKUP(BZ$1&amp;":"&amp;BZ54,'Finish order'!$E:$K,2,FALSE()),"")</f>
        <v/>
      </c>
      <c r="CG54" s="22" t="n">
        <v>53</v>
      </c>
      <c r="CH54" s="22" t="str">
        <f aca="false">IFERROR(VLOOKUP(CG$1&amp;":"&amp;CG54,'Finish order'!$E:$K,4,FALSE()),"")</f>
        <v/>
      </c>
      <c r="CI54" s="22" t="str">
        <f aca="false">IFERROR(VLOOKUP(CG$1&amp;":"&amp;CG54,'Finish order'!$E:$K,5,FALSE()),"")</f>
        <v/>
      </c>
      <c r="CJ54" s="30" t="str">
        <f aca="false">IFERROR(VLOOKUP(CG$1&amp;":"&amp;CG54,'Finish order'!$E:$K,3,FALSE()),"")</f>
        <v/>
      </c>
      <c r="CK54" s="22" t="str">
        <f aca="false">IFERROR(VLOOKUP(CG$1&amp;":"&amp;CG54,'Finish order'!$E:$K,2,FALSE()),"")</f>
        <v/>
      </c>
      <c r="CN54" s="22" t="n">
        <v>53</v>
      </c>
      <c r="CO54" s="22" t="str">
        <f aca="false">IFERROR(VLOOKUP(CN$1&amp;":"&amp;CN54,'Finish order'!$E:$K,4,FALSE()),"")</f>
        <v/>
      </c>
      <c r="CP54" s="22" t="str">
        <f aca="false">IFERROR(VLOOKUP(CN$1&amp;":"&amp;CN54,'Finish order'!$E:$K,5,FALSE()),"")</f>
        <v/>
      </c>
      <c r="CQ54" s="30" t="str">
        <f aca="false">IFERROR(VLOOKUP(CN$1&amp;":"&amp;CN54,'Finish order'!$E:$K,3,FALSE()),"")</f>
        <v/>
      </c>
      <c r="CR54" s="22" t="str">
        <f aca="false">IFERROR(VLOOKUP(CN$1&amp;":"&amp;CN54,'Finish order'!$E:$K,2,FALSE()),"")</f>
        <v/>
      </c>
      <c r="CS54" s="30"/>
    </row>
    <row r="55" customFormat="false" ht="15" hidden="false" customHeight="false" outlineLevel="0" collapsed="false">
      <c r="A55" s="22" t="n">
        <v>54</v>
      </c>
      <c r="B55" s="22" t="str">
        <f aca="false">IFERROR(VLOOKUP($A$1&amp;":"&amp;A55,'Finish order'!C:K,6,FALSE()),"")</f>
        <v>Miles Sharp</v>
      </c>
      <c r="C55" s="22" t="str">
        <f aca="false">IFERROR(VLOOKUP(A$1&amp;":"&amp;A55,'Finish order'!$C:$K,9,FALSE()),"")</f>
        <v>M55</v>
      </c>
      <c r="D55" s="22" t="str">
        <f aca="false">IFERROR(VLOOKUP(A$1&amp;":"&amp;A55,'Finish order'!$C:$K,7,FALSE()),"")</f>
        <v>Esk Valley Fell Club</v>
      </c>
      <c r="E55" s="30" t="n">
        <f aca="false">IFERROR(VLOOKUP($A$1&amp;":"&amp;A55,'Finish order'!C:K,5,FALSE()),"")</f>
        <v>0.0765393518518519</v>
      </c>
      <c r="F55" s="22" t="n">
        <f aca="false">IFERROR(VLOOKUP($A$1&amp;":"&amp;A55,'Finish order'!C:K,4,FALSE()),"")</f>
        <v>852</v>
      </c>
      <c r="H55" s="22" t="n">
        <v>54</v>
      </c>
      <c r="I55" s="22" t="str">
        <f aca="false">IFERROR(VLOOKUP(H$1&amp;":"&amp;H55,'Finish order'!$C:$K,6,FALSE()),"")</f>
        <v/>
      </c>
      <c r="J55" s="22" t="str">
        <f aca="false">IFERROR(VLOOKUP(H$1&amp;":"&amp;H55,'Finish order'!$C:$K,9,FALSE()),"")</f>
        <v/>
      </c>
      <c r="K55" s="22" t="str">
        <f aca="false">IFERROR(VLOOKUP(H$1&amp;":"&amp;H55,'Finish order'!$C:$K,7,FALSE()),"")</f>
        <v/>
      </c>
      <c r="L55" s="30" t="str">
        <f aca="false">IFERROR(VLOOKUP(H$1&amp;":"&amp;H55,'Finish order'!$C:$K,5,FALSE()),"")</f>
        <v/>
      </c>
      <c r="M55" s="22" t="str">
        <f aca="false">IFERROR(VLOOKUP(H$1&amp;":"&amp;H55,'Finish order'!$C:$K,4,FALSE()),"")</f>
        <v/>
      </c>
      <c r="O55" s="22" t="n">
        <v>54</v>
      </c>
      <c r="P55" s="22" t="str">
        <f aca="false">IFERROR(VLOOKUP(O$1&amp;":"&amp;O55,'Finish order'!$E:$K,4,FALSE()),"")</f>
        <v/>
      </c>
      <c r="Q55" s="22" t="str">
        <f aca="false">IFERROR(VLOOKUP(O$1&amp;":"&amp;O55,'Finish order'!$E:$K,5,FALSE()),"")</f>
        <v/>
      </c>
      <c r="R55" s="30" t="str">
        <f aca="false">IFERROR(VLOOKUP(O$1&amp;":"&amp;O55,'Finish order'!$E:$K,3,FALSE()),"")</f>
        <v/>
      </c>
      <c r="S55" s="22" t="str">
        <f aca="false">IFERROR(VLOOKUP(O$1&amp;":"&amp;O55,'Finish order'!$E:$K,2,FALSE()),"")</f>
        <v/>
      </c>
      <c r="T55" s="22" t="str">
        <f aca="false">IF((COUNTIF($B$2:$B$4,P55)&gt;0),"Top3","")</f>
        <v/>
      </c>
      <c r="V55" s="22" t="n">
        <v>54</v>
      </c>
      <c r="W55" s="22" t="str">
        <f aca="false">IFERROR(VLOOKUP(V$1&amp;":"&amp;V55,'Finish order'!$E:$K,4,FALSE()),"")</f>
        <v/>
      </c>
      <c r="X55" s="22" t="str">
        <f aca="false">IFERROR(VLOOKUP(V$1&amp;":"&amp;V55,'Finish order'!$E:$K,5,FALSE()),"")</f>
        <v/>
      </c>
      <c r="Y55" s="30" t="str">
        <f aca="false">IFERROR(VLOOKUP(V$1&amp;":"&amp;V55,'Finish order'!$E:$K,3,FALSE()),"")</f>
        <v/>
      </c>
      <c r="Z55" s="22" t="str">
        <f aca="false">IFERROR(VLOOKUP(V$1&amp;":"&amp;V55,'Finish order'!$E:$K,2,FALSE()),"")</f>
        <v/>
      </c>
      <c r="AA55" s="22" t="str">
        <f aca="false">IF(Table827[[#This Row],[Name]]="","",IF((COUNTIF($I$2:$I$4,W55)&gt;0),"Top3",""))</f>
        <v/>
      </c>
      <c r="AC55" s="22" t="n">
        <v>54</v>
      </c>
      <c r="AD55" s="22" t="str">
        <f aca="false">IFERROR(VLOOKUP(AC$1&amp;":"&amp;AC55,'Finish order'!$E:$K,4,FALSE()),"")</f>
        <v/>
      </c>
      <c r="AE55" s="22" t="str">
        <f aca="false">IFERROR(VLOOKUP(AC$1&amp;":"&amp;AC55,'Finish order'!$E:$K,5,FALSE()),"")</f>
        <v/>
      </c>
      <c r="AF55" s="30" t="str">
        <f aca="false">IFERROR(VLOOKUP(AC$1&amp;":"&amp;AC55,'Finish order'!$E:$K,3,FALSE()),"")</f>
        <v/>
      </c>
      <c r="AG55" s="22" t="str">
        <f aca="false">IFERROR(VLOOKUP(AC$1&amp;":"&amp;AC55,'Finish order'!$E:$K,2,FALSE()),"")</f>
        <v/>
      </c>
      <c r="AJ55" s="22" t="n">
        <v>54</v>
      </c>
      <c r="AK55" s="22" t="str">
        <f aca="false">IFERROR(VLOOKUP(AJ$1&amp;":"&amp;AJ55,'Finish order'!$E:$K,4,FALSE()),"")</f>
        <v/>
      </c>
      <c r="AL55" s="22" t="str">
        <f aca="false">IFERROR(VLOOKUP(AJ$1&amp;":"&amp;AJ55,'Finish order'!$E:$K,5,FALSE()),"")</f>
        <v/>
      </c>
      <c r="AM55" s="30" t="str">
        <f aca="false">IFERROR(VLOOKUP(AJ$1&amp;":"&amp;AJ55,'Finish order'!$E:$K,3,FALSE()),"")</f>
        <v/>
      </c>
      <c r="AN55" s="22" t="str">
        <f aca="false">IFERROR(VLOOKUP(AJ$1&amp;":"&amp;AJ55,'Finish order'!$E:$K,2,FALSE()),"")</f>
        <v/>
      </c>
      <c r="AQ55" s="22" t="n">
        <v>54</v>
      </c>
      <c r="AR55" s="22" t="str">
        <f aca="false">IFERROR(VLOOKUP(AQ$1&amp;":"&amp;AQ55,'Finish order'!$E:$K,4,FALSE()),"")</f>
        <v/>
      </c>
      <c r="AS55" s="30" t="str">
        <f aca="false">IFERROR(VLOOKUP(AQ$1&amp;":"&amp;AQ55,'Finish order'!$E:$K,5,FALSE()),"")</f>
        <v/>
      </c>
      <c r="AT55" s="30" t="str">
        <f aca="false">IFERROR(VLOOKUP(AQ$1&amp;":"&amp;AQ55,'Finish order'!$E:$K,3,FALSE()),"")</f>
        <v/>
      </c>
      <c r="AU55" s="22" t="str">
        <f aca="false">IFERROR(VLOOKUP(AQ$1&amp;":"&amp;AQ55,'Finish order'!$E:$K,2,FALSE()),"")</f>
        <v/>
      </c>
      <c r="AX55" s="22" t="n">
        <v>54</v>
      </c>
      <c r="AY55" s="22" t="str">
        <f aca="false">IFERROR(VLOOKUP(AX$1&amp;":"&amp;AX55,'Finish order'!$E:$K,4,FALSE()),"")</f>
        <v/>
      </c>
      <c r="AZ55" s="30" t="str">
        <f aca="false">IFERROR(VLOOKUP(AX$1&amp;":"&amp;AX55,'Finish order'!$E:$K,5,FALSE()),"")</f>
        <v/>
      </c>
      <c r="BA55" s="30" t="str">
        <f aca="false">IFERROR(VLOOKUP(AX$1&amp;":"&amp;AX55,'Finish order'!$E:$K,3,FALSE()),"")</f>
        <v/>
      </c>
      <c r="BB55" s="22" t="str">
        <f aca="false">IFERROR(VLOOKUP(AX$1&amp;":"&amp;AX55,'Finish order'!$E:$K,2,FALSE()),"")</f>
        <v/>
      </c>
      <c r="BE55" s="22" t="n">
        <v>54</v>
      </c>
      <c r="BF55" s="30" t="str">
        <f aca="false">IFERROR(VLOOKUP(BE$1&amp;":"&amp;BE55,'Finish order'!$E:$K,4,FALSE()),"")</f>
        <v/>
      </c>
      <c r="BG55" s="22" t="str">
        <f aca="false">IFERROR(VLOOKUP(BE$1&amp;":"&amp;BE55,'Finish order'!$E:$K,5,FALSE()),"")</f>
        <v/>
      </c>
      <c r="BH55" s="30" t="str">
        <f aca="false">IFERROR(VLOOKUP(BE$1&amp;":"&amp;BE55,'Finish order'!$E:$K,3,FALSE()),"")</f>
        <v/>
      </c>
      <c r="BI55" s="22" t="str">
        <f aca="false">IFERROR(VLOOKUP(BE$1&amp;":"&amp;BE55,'Finish order'!$E:$K,2,FALSE()),"")</f>
        <v/>
      </c>
      <c r="BL55" s="22" t="n">
        <v>54</v>
      </c>
      <c r="BM55" s="30" t="str">
        <f aca="false">IFERROR(VLOOKUP(BL$1&amp;":"&amp;BL55,'Finish order'!$E:$K,4,FALSE()),"")</f>
        <v/>
      </c>
      <c r="BN55" s="22" t="str">
        <f aca="false">IFERROR(VLOOKUP(BL$1&amp;":"&amp;BL55,'Finish order'!$E:$K,5,FALSE()),"")</f>
        <v/>
      </c>
      <c r="BO55" s="30" t="str">
        <f aca="false">IFERROR(VLOOKUP(BL$1&amp;":"&amp;BL55,'Finish order'!$E:$K,3,FALSE()),"")</f>
        <v/>
      </c>
      <c r="BP55" s="22" t="str">
        <f aca="false">IFERROR(VLOOKUP(BL$1&amp;":"&amp;BL55,'Finish order'!$E:$K,2,FALSE()),"")</f>
        <v/>
      </c>
      <c r="BS55" s="31" t="n">
        <v>54</v>
      </c>
      <c r="BT55" s="22" t="str">
        <f aca="false">IFERROR(VLOOKUP(BS$1&amp;":"&amp;BS55,'Finish order'!$E:$K,4,FALSE()),"")</f>
        <v/>
      </c>
      <c r="BU55" s="22" t="str">
        <f aca="false">IFERROR(VLOOKUP(BS$1&amp;":"&amp;BS55,'Finish order'!$E:$K,5,FALSE()),"")</f>
        <v/>
      </c>
      <c r="BV55" s="30" t="str">
        <f aca="false">IFERROR(VLOOKUP(BS$1&amp;":"&amp;BS55,'Finish order'!$E:$K,3,FALSE()),"")</f>
        <v/>
      </c>
      <c r="BW55" s="22" t="str">
        <f aca="false">IFERROR(VLOOKUP(BS$1&amp;":"&amp;BS55,'Finish order'!$E:$K,2,FALSE()),"")</f>
        <v/>
      </c>
      <c r="BZ55" s="31" t="n">
        <v>54</v>
      </c>
      <c r="CA55" s="22" t="str">
        <f aca="false">IFERROR(VLOOKUP(BZ$1&amp;":"&amp;BZ55,'Finish order'!$E:$K,4,FALSE()),"")</f>
        <v/>
      </c>
      <c r="CB55" s="22" t="str">
        <f aca="false">IFERROR(VLOOKUP(BZ$1&amp;":"&amp;BZ55,'Finish order'!$E:$K,5,FALSE()),"")</f>
        <v/>
      </c>
      <c r="CC55" s="30" t="str">
        <f aca="false">IFERROR(VLOOKUP(BZ$1&amp;":"&amp;BZ55,'Finish order'!$E:$K,3,FALSE()),"")</f>
        <v/>
      </c>
      <c r="CD55" s="22" t="str">
        <f aca="false">IFERROR(VLOOKUP(BZ$1&amp;":"&amp;BZ55,'Finish order'!$E:$K,2,FALSE()),"")</f>
        <v/>
      </c>
      <c r="CG55" s="22" t="n">
        <v>54</v>
      </c>
      <c r="CH55" s="22" t="str">
        <f aca="false">IFERROR(VLOOKUP(CG$1&amp;":"&amp;CG55,'Finish order'!$E:$K,4,FALSE()),"")</f>
        <v/>
      </c>
      <c r="CI55" s="22" t="str">
        <f aca="false">IFERROR(VLOOKUP(CG$1&amp;":"&amp;CG55,'Finish order'!$E:$K,5,FALSE()),"")</f>
        <v/>
      </c>
      <c r="CJ55" s="30" t="str">
        <f aca="false">IFERROR(VLOOKUP(CG$1&amp;":"&amp;CG55,'Finish order'!$E:$K,3,FALSE()),"")</f>
        <v/>
      </c>
      <c r="CK55" s="22" t="str">
        <f aca="false">IFERROR(VLOOKUP(CG$1&amp;":"&amp;CG55,'Finish order'!$E:$K,2,FALSE()),"")</f>
        <v/>
      </c>
      <c r="CN55" s="22" t="n">
        <v>54</v>
      </c>
      <c r="CO55" s="22" t="str">
        <f aca="false">IFERROR(VLOOKUP(CN$1&amp;":"&amp;CN55,'Finish order'!$E:$K,4,FALSE()),"")</f>
        <v/>
      </c>
      <c r="CP55" s="22" t="str">
        <f aca="false">IFERROR(VLOOKUP(CN$1&amp;":"&amp;CN55,'Finish order'!$E:$K,5,FALSE()),"")</f>
        <v/>
      </c>
      <c r="CQ55" s="30" t="str">
        <f aca="false">IFERROR(VLOOKUP(CN$1&amp;":"&amp;CN55,'Finish order'!$E:$K,3,FALSE()),"")</f>
        <v/>
      </c>
      <c r="CR55" s="22" t="str">
        <f aca="false">IFERROR(VLOOKUP(CN$1&amp;":"&amp;CN55,'Finish order'!$E:$K,2,FALSE()),"")</f>
        <v/>
      </c>
      <c r="CS55" s="30"/>
    </row>
    <row r="56" customFormat="false" ht="15" hidden="false" customHeight="false" outlineLevel="0" collapsed="false">
      <c r="A56" s="22" t="n">
        <v>55</v>
      </c>
      <c r="B56" s="22" t="str">
        <f aca="false">IFERROR(VLOOKUP($A$1&amp;":"&amp;A56,'Finish order'!C:K,6,FALSE()),"")</f>
        <v>Peter Murray</v>
      </c>
      <c r="C56" s="22" t="str">
        <f aca="false">IFERROR(VLOOKUP(A$1&amp;":"&amp;A56,'Finish order'!$C:$K,9,FALSE()),"")</f>
        <v>M55</v>
      </c>
      <c r="D56" s="22" t="str">
        <f aca="false">IFERROR(VLOOKUP(A$1&amp;":"&amp;A56,'Finish order'!$C:$K,7,FALSE()),"")</f>
        <v>York Acorn RC</v>
      </c>
      <c r="E56" s="30" t="n">
        <f aca="false">IFERROR(VLOOKUP($A$1&amp;":"&amp;A56,'Finish order'!C:K,5,FALSE()),"")</f>
        <v>0.0789351851851852</v>
      </c>
      <c r="F56" s="22" t="n">
        <f aca="false">IFERROR(VLOOKUP($A$1&amp;":"&amp;A56,'Finish order'!C:K,4,FALSE()),"")</f>
        <v>802</v>
      </c>
      <c r="H56" s="22" t="n">
        <v>55</v>
      </c>
      <c r="I56" s="22" t="str">
        <f aca="false">IFERROR(VLOOKUP(H$1&amp;":"&amp;H56,'Finish order'!$C:$K,6,FALSE()),"")</f>
        <v/>
      </c>
      <c r="J56" s="22" t="str">
        <f aca="false">IFERROR(VLOOKUP(H$1&amp;":"&amp;H56,'Finish order'!$C:$K,9,FALSE()),"")</f>
        <v/>
      </c>
      <c r="K56" s="22" t="str">
        <f aca="false">IFERROR(VLOOKUP(H$1&amp;":"&amp;H56,'Finish order'!$C:$K,7,FALSE()),"")</f>
        <v/>
      </c>
      <c r="L56" s="30" t="str">
        <f aca="false">IFERROR(VLOOKUP(H$1&amp;":"&amp;H56,'Finish order'!$C:$K,5,FALSE()),"")</f>
        <v/>
      </c>
      <c r="M56" s="22" t="str">
        <f aca="false">IFERROR(VLOOKUP(H$1&amp;":"&amp;H56,'Finish order'!$C:$K,4,FALSE()),"")</f>
        <v/>
      </c>
      <c r="O56" s="22" t="n">
        <v>55</v>
      </c>
      <c r="P56" s="22" t="str">
        <f aca="false">IFERROR(VLOOKUP(O$1&amp;":"&amp;O56,'Finish order'!$E:$K,4,FALSE()),"")</f>
        <v/>
      </c>
      <c r="Q56" s="22" t="str">
        <f aca="false">IFERROR(VLOOKUP(O$1&amp;":"&amp;O56,'Finish order'!$E:$K,5,FALSE()),"")</f>
        <v/>
      </c>
      <c r="R56" s="30" t="str">
        <f aca="false">IFERROR(VLOOKUP(O$1&amp;":"&amp;O56,'Finish order'!$E:$K,3,FALSE()),"")</f>
        <v/>
      </c>
      <c r="S56" s="22" t="str">
        <f aca="false">IFERROR(VLOOKUP(O$1&amp;":"&amp;O56,'Finish order'!$E:$K,2,FALSE()),"")</f>
        <v/>
      </c>
      <c r="T56" s="22" t="str">
        <f aca="false">IF((COUNTIF($B$2:$B$4,P56)&gt;0),"Top3","")</f>
        <v/>
      </c>
      <c r="V56" s="22" t="n">
        <v>55</v>
      </c>
      <c r="W56" s="22" t="str">
        <f aca="false">IFERROR(VLOOKUP(V$1&amp;":"&amp;V56,'Finish order'!$E:$K,4,FALSE()),"")</f>
        <v/>
      </c>
      <c r="X56" s="22" t="str">
        <f aca="false">IFERROR(VLOOKUP(V$1&amp;":"&amp;V56,'Finish order'!$E:$K,5,FALSE()),"")</f>
        <v/>
      </c>
      <c r="Y56" s="30" t="str">
        <f aca="false">IFERROR(VLOOKUP(V$1&amp;":"&amp;V56,'Finish order'!$E:$K,3,FALSE()),"")</f>
        <v/>
      </c>
      <c r="Z56" s="22" t="str">
        <f aca="false">IFERROR(VLOOKUP(V$1&amp;":"&amp;V56,'Finish order'!$E:$K,2,FALSE()),"")</f>
        <v/>
      </c>
      <c r="AA56" s="22" t="str">
        <f aca="false">IF(Table827[[#This Row],[Name]]="","",IF((COUNTIF($I$2:$I$4,W56)&gt;0),"Top3",""))</f>
        <v/>
      </c>
      <c r="AC56" s="22" t="n">
        <v>55</v>
      </c>
      <c r="AD56" s="22" t="str">
        <f aca="false">IFERROR(VLOOKUP(AC$1&amp;":"&amp;AC56,'Finish order'!$E:$K,4,FALSE()),"")</f>
        <v/>
      </c>
      <c r="AE56" s="22" t="str">
        <f aca="false">IFERROR(VLOOKUP(AC$1&amp;":"&amp;AC56,'Finish order'!$E:$K,5,FALSE()),"")</f>
        <v/>
      </c>
      <c r="AF56" s="30" t="str">
        <f aca="false">IFERROR(VLOOKUP(AC$1&amp;":"&amp;AC56,'Finish order'!$E:$K,3,FALSE()),"")</f>
        <v/>
      </c>
      <c r="AG56" s="22" t="str">
        <f aca="false">IFERROR(VLOOKUP(AC$1&amp;":"&amp;AC56,'Finish order'!$E:$K,2,FALSE()),"")</f>
        <v/>
      </c>
      <c r="AJ56" s="22" t="n">
        <v>55</v>
      </c>
      <c r="AK56" s="22" t="str">
        <f aca="false">IFERROR(VLOOKUP(AJ$1&amp;":"&amp;AJ56,'Finish order'!$E:$K,4,FALSE()),"")</f>
        <v/>
      </c>
      <c r="AL56" s="22" t="str">
        <f aca="false">IFERROR(VLOOKUP(AJ$1&amp;":"&amp;AJ56,'Finish order'!$E:$K,5,FALSE()),"")</f>
        <v/>
      </c>
      <c r="AM56" s="30" t="str">
        <f aca="false">IFERROR(VLOOKUP(AJ$1&amp;":"&amp;AJ56,'Finish order'!$E:$K,3,FALSE()),"")</f>
        <v/>
      </c>
      <c r="AN56" s="22" t="str">
        <f aca="false">IFERROR(VLOOKUP(AJ$1&amp;":"&amp;AJ56,'Finish order'!$E:$K,2,FALSE()),"")</f>
        <v/>
      </c>
      <c r="AQ56" s="22" t="n">
        <v>55</v>
      </c>
      <c r="AR56" s="22" t="str">
        <f aca="false">IFERROR(VLOOKUP(AQ$1&amp;":"&amp;AQ56,'Finish order'!$E:$K,4,FALSE()),"")</f>
        <v/>
      </c>
      <c r="AS56" s="30" t="str">
        <f aca="false">IFERROR(VLOOKUP(AQ$1&amp;":"&amp;AQ56,'Finish order'!$E:$K,5,FALSE()),"")</f>
        <v/>
      </c>
      <c r="AT56" s="30" t="str">
        <f aca="false">IFERROR(VLOOKUP(AQ$1&amp;":"&amp;AQ56,'Finish order'!$E:$K,3,FALSE()),"")</f>
        <v/>
      </c>
      <c r="AU56" s="22" t="str">
        <f aca="false">IFERROR(VLOOKUP(AQ$1&amp;":"&amp;AQ56,'Finish order'!$E:$K,2,FALSE()),"")</f>
        <v/>
      </c>
      <c r="AX56" s="22" t="n">
        <v>55</v>
      </c>
      <c r="AY56" s="22" t="str">
        <f aca="false">IFERROR(VLOOKUP(AX$1&amp;":"&amp;AX56,'Finish order'!$E:$K,4,FALSE()),"")</f>
        <v/>
      </c>
      <c r="AZ56" s="30" t="str">
        <f aca="false">IFERROR(VLOOKUP(AX$1&amp;":"&amp;AX56,'Finish order'!$E:$K,5,FALSE()),"")</f>
        <v/>
      </c>
      <c r="BA56" s="30" t="str">
        <f aca="false">IFERROR(VLOOKUP(AX$1&amp;":"&amp;AX56,'Finish order'!$E:$K,3,FALSE()),"")</f>
        <v/>
      </c>
      <c r="BB56" s="22" t="str">
        <f aca="false">IFERROR(VLOOKUP(AX$1&amp;":"&amp;AX56,'Finish order'!$E:$K,2,FALSE()),"")</f>
        <v/>
      </c>
      <c r="BE56" s="22" t="n">
        <v>55</v>
      </c>
      <c r="BF56" s="30" t="str">
        <f aca="false">IFERROR(VLOOKUP(BE$1&amp;":"&amp;BE56,'Finish order'!$E:$K,4,FALSE()),"")</f>
        <v/>
      </c>
      <c r="BG56" s="22" t="str">
        <f aca="false">IFERROR(VLOOKUP(BE$1&amp;":"&amp;BE56,'Finish order'!$E:$K,5,FALSE()),"")</f>
        <v/>
      </c>
      <c r="BH56" s="30" t="str">
        <f aca="false">IFERROR(VLOOKUP(BE$1&amp;":"&amp;BE56,'Finish order'!$E:$K,3,FALSE()),"")</f>
        <v/>
      </c>
      <c r="BI56" s="22" t="str">
        <f aca="false">IFERROR(VLOOKUP(BE$1&amp;":"&amp;BE56,'Finish order'!$E:$K,2,FALSE()),"")</f>
        <v/>
      </c>
      <c r="BL56" s="22" t="n">
        <v>55</v>
      </c>
      <c r="BM56" s="30" t="str">
        <f aca="false">IFERROR(VLOOKUP(BL$1&amp;":"&amp;BL56,'Finish order'!$E:$K,4,FALSE()),"")</f>
        <v/>
      </c>
      <c r="BN56" s="22" t="str">
        <f aca="false">IFERROR(VLOOKUP(BL$1&amp;":"&amp;BL56,'Finish order'!$E:$K,5,FALSE()),"")</f>
        <v/>
      </c>
      <c r="BO56" s="30" t="str">
        <f aca="false">IFERROR(VLOOKUP(BL$1&amp;":"&amp;BL56,'Finish order'!$E:$K,3,FALSE()),"")</f>
        <v/>
      </c>
      <c r="BP56" s="22" t="str">
        <f aca="false">IFERROR(VLOOKUP(BL$1&amp;":"&amp;BL56,'Finish order'!$E:$K,2,FALSE()),"")</f>
        <v/>
      </c>
      <c r="BS56" s="31" t="n">
        <v>55</v>
      </c>
      <c r="BT56" s="22" t="str">
        <f aca="false">IFERROR(VLOOKUP(BS$1&amp;":"&amp;BS56,'Finish order'!$E:$K,4,FALSE()),"")</f>
        <v/>
      </c>
      <c r="BU56" s="22" t="str">
        <f aca="false">IFERROR(VLOOKUP(BS$1&amp;":"&amp;BS56,'Finish order'!$E:$K,5,FALSE()),"")</f>
        <v/>
      </c>
      <c r="BV56" s="30" t="str">
        <f aca="false">IFERROR(VLOOKUP(BS$1&amp;":"&amp;BS56,'Finish order'!$E:$K,3,FALSE()),"")</f>
        <v/>
      </c>
      <c r="BW56" s="22" t="str">
        <f aca="false">IFERROR(VLOOKUP(BS$1&amp;":"&amp;BS56,'Finish order'!$E:$K,2,FALSE()),"")</f>
        <v/>
      </c>
      <c r="BZ56" s="31" t="n">
        <v>55</v>
      </c>
      <c r="CA56" s="22" t="str">
        <f aca="false">IFERROR(VLOOKUP(BZ$1&amp;":"&amp;BZ56,'Finish order'!$E:$K,4,FALSE()),"")</f>
        <v/>
      </c>
      <c r="CB56" s="22" t="str">
        <f aca="false">IFERROR(VLOOKUP(BZ$1&amp;":"&amp;BZ56,'Finish order'!$E:$K,5,FALSE()),"")</f>
        <v/>
      </c>
      <c r="CC56" s="30" t="str">
        <f aca="false">IFERROR(VLOOKUP(BZ$1&amp;":"&amp;BZ56,'Finish order'!$E:$K,3,FALSE()),"")</f>
        <v/>
      </c>
      <c r="CD56" s="22" t="str">
        <f aca="false">IFERROR(VLOOKUP(BZ$1&amp;":"&amp;BZ56,'Finish order'!$E:$K,2,FALSE()),"")</f>
        <v/>
      </c>
      <c r="CG56" s="22" t="n">
        <v>55</v>
      </c>
      <c r="CH56" s="22" t="str">
        <f aca="false">IFERROR(VLOOKUP(CG$1&amp;":"&amp;CG56,'Finish order'!$E:$K,4,FALSE()),"")</f>
        <v/>
      </c>
      <c r="CI56" s="22" t="str">
        <f aca="false">IFERROR(VLOOKUP(CG$1&amp;":"&amp;CG56,'Finish order'!$E:$K,5,FALSE()),"")</f>
        <v/>
      </c>
      <c r="CJ56" s="30" t="str">
        <f aca="false">IFERROR(VLOOKUP(CG$1&amp;":"&amp;CG56,'Finish order'!$E:$K,3,FALSE()),"")</f>
        <v/>
      </c>
      <c r="CK56" s="22" t="str">
        <f aca="false">IFERROR(VLOOKUP(CG$1&amp;":"&amp;CG56,'Finish order'!$E:$K,2,FALSE()),"")</f>
        <v/>
      </c>
      <c r="CN56" s="22" t="n">
        <v>55</v>
      </c>
      <c r="CO56" s="22" t="str">
        <f aca="false">IFERROR(VLOOKUP(CN$1&amp;":"&amp;CN56,'Finish order'!$E:$K,4,FALSE()),"")</f>
        <v/>
      </c>
      <c r="CP56" s="22" t="str">
        <f aca="false">IFERROR(VLOOKUP(CN$1&amp;":"&amp;CN56,'Finish order'!$E:$K,5,FALSE()),"")</f>
        <v/>
      </c>
      <c r="CQ56" s="30" t="str">
        <f aca="false">IFERROR(VLOOKUP(CN$1&amp;":"&amp;CN56,'Finish order'!$E:$K,3,FALSE()),"")</f>
        <v/>
      </c>
      <c r="CR56" s="22" t="str">
        <f aca="false">IFERROR(VLOOKUP(CN$1&amp;":"&amp;CN56,'Finish order'!$E:$K,2,FALSE()),"")</f>
        <v/>
      </c>
      <c r="CS56" s="30"/>
    </row>
    <row r="57" customFormat="false" ht="15" hidden="false" customHeight="false" outlineLevel="0" collapsed="false">
      <c r="A57" s="22" t="n">
        <v>56</v>
      </c>
      <c r="B57" s="22" t="str">
        <f aca="false">IFERROR(VLOOKUP($A$1&amp;":"&amp;A57,'Finish order'!C:K,6,FALSE()),"")</f>
        <v>Chris Tweddle</v>
      </c>
      <c r="C57" s="22" t="str">
        <f aca="false">IFERROR(VLOOKUP(A$1&amp;":"&amp;A57,'Finish order'!$C:$K,9,FALSE()),"")</f>
        <v>M60</v>
      </c>
      <c r="D57" s="22" t="str">
        <f aca="false">IFERROR(VLOOKUP(A$1&amp;":"&amp;A57,'Finish order'!$C:$K,7,FALSE()),"")</f>
        <v>Boro Runners</v>
      </c>
      <c r="E57" s="30" t="n">
        <f aca="false">IFERROR(VLOOKUP($A$1&amp;":"&amp;A57,'Finish order'!C:K,5,FALSE()),"")</f>
        <v>0.0798611111111111</v>
      </c>
      <c r="F57" s="22" t="n">
        <f aca="false">IFERROR(VLOOKUP($A$1&amp;":"&amp;A57,'Finish order'!C:K,4,FALSE()),"")</f>
        <v>900</v>
      </c>
      <c r="H57" s="22" t="n">
        <v>56</v>
      </c>
      <c r="I57" s="22" t="str">
        <f aca="false">IFERROR(VLOOKUP(H$1&amp;":"&amp;H57,'Finish order'!$C:$K,6,FALSE()),"")</f>
        <v/>
      </c>
      <c r="J57" s="22" t="str">
        <f aca="false">IFERROR(VLOOKUP(H$1&amp;":"&amp;H57,'Finish order'!$C:$K,9,FALSE()),"")</f>
        <v/>
      </c>
      <c r="K57" s="22" t="str">
        <f aca="false">IFERROR(VLOOKUP(H$1&amp;":"&amp;H57,'Finish order'!$C:$K,7,FALSE()),"")</f>
        <v/>
      </c>
      <c r="L57" s="30" t="str">
        <f aca="false">IFERROR(VLOOKUP(H$1&amp;":"&amp;H57,'Finish order'!$C:$K,5,FALSE()),"")</f>
        <v/>
      </c>
      <c r="M57" s="22" t="str">
        <f aca="false">IFERROR(VLOOKUP(H$1&amp;":"&amp;H57,'Finish order'!$C:$K,4,FALSE()),"")</f>
        <v/>
      </c>
      <c r="O57" s="22" t="n">
        <v>56</v>
      </c>
      <c r="P57" s="22" t="str">
        <f aca="false">IFERROR(VLOOKUP(O$1&amp;":"&amp;O57,'Finish order'!$E:$K,4,FALSE()),"")</f>
        <v/>
      </c>
      <c r="Q57" s="22" t="str">
        <f aca="false">IFERROR(VLOOKUP(O$1&amp;":"&amp;O57,'Finish order'!$E:$K,5,FALSE()),"")</f>
        <v/>
      </c>
      <c r="R57" s="30" t="str">
        <f aca="false">IFERROR(VLOOKUP(O$1&amp;":"&amp;O57,'Finish order'!$E:$K,3,FALSE()),"")</f>
        <v/>
      </c>
      <c r="S57" s="22" t="str">
        <f aca="false">IFERROR(VLOOKUP(O$1&amp;":"&amp;O57,'Finish order'!$E:$K,2,FALSE()),"")</f>
        <v/>
      </c>
      <c r="T57" s="22" t="str">
        <f aca="false">IF((COUNTIF($B$2:$B$4,P57)&gt;0),"Top3","")</f>
        <v/>
      </c>
      <c r="V57" s="22" t="n">
        <v>56</v>
      </c>
      <c r="W57" s="22" t="str">
        <f aca="false">IFERROR(VLOOKUP(V$1&amp;":"&amp;V57,'Finish order'!$E:$K,4,FALSE()),"")</f>
        <v/>
      </c>
      <c r="X57" s="22" t="str">
        <f aca="false">IFERROR(VLOOKUP(V$1&amp;":"&amp;V57,'Finish order'!$E:$K,5,FALSE()),"")</f>
        <v/>
      </c>
      <c r="Y57" s="30" t="str">
        <f aca="false">IFERROR(VLOOKUP(V$1&amp;":"&amp;V57,'Finish order'!$E:$K,3,FALSE()),"")</f>
        <v/>
      </c>
      <c r="Z57" s="22" t="str">
        <f aca="false">IFERROR(VLOOKUP(V$1&amp;":"&amp;V57,'Finish order'!$E:$K,2,FALSE()),"")</f>
        <v/>
      </c>
      <c r="AA57" s="22" t="str">
        <f aca="false">IF(Table827[[#This Row],[Name]]="","",IF((COUNTIF($I$2:$I$4,W57)&gt;0),"Top3",""))</f>
        <v/>
      </c>
      <c r="AC57" s="22" t="n">
        <v>56</v>
      </c>
      <c r="AD57" s="22" t="str">
        <f aca="false">IFERROR(VLOOKUP(AC$1&amp;":"&amp;AC57,'Finish order'!$E:$K,4,FALSE()),"")</f>
        <v/>
      </c>
      <c r="AE57" s="22" t="str">
        <f aca="false">IFERROR(VLOOKUP(AC$1&amp;":"&amp;AC57,'Finish order'!$E:$K,5,FALSE()),"")</f>
        <v/>
      </c>
      <c r="AF57" s="30" t="str">
        <f aca="false">IFERROR(VLOOKUP(AC$1&amp;":"&amp;AC57,'Finish order'!$E:$K,3,FALSE()),"")</f>
        <v/>
      </c>
      <c r="AG57" s="22" t="str">
        <f aca="false">IFERROR(VLOOKUP(AC$1&amp;":"&amp;AC57,'Finish order'!$E:$K,2,FALSE()),"")</f>
        <v/>
      </c>
      <c r="AJ57" s="22" t="n">
        <v>56</v>
      </c>
      <c r="AK57" s="22" t="str">
        <f aca="false">IFERROR(VLOOKUP(AJ$1&amp;":"&amp;AJ57,'Finish order'!$E:$K,4,FALSE()),"")</f>
        <v/>
      </c>
      <c r="AL57" s="22" t="str">
        <f aca="false">IFERROR(VLOOKUP(AJ$1&amp;":"&amp;AJ57,'Finish order'!$E:$K,5,FALSE()),"")</f>
        <v/>
      </c>
      <c r="AM57" s="30" t="str">
        <f aca="false">IFERROR(VLOOKUP(AJ$1&amp;":"&amp;AJ57,'Finish order'!$E:$K,3,FALSE()),"")</f>
        <v/>
      </c>
      <c r="AN57" s="22" t="str">
        <f aca="false">IFERROR(VLOOKUP(AJ$1&amp;":"&amp;AJ57,'Finish order'!$E:$K,2,FALSE()),"")</f>
        <v/>
      </c>
      <c r="AQ57" s="22" t="n">
        <v>56</v>
      </c>
      <c r="AR57" s="22" t="str">
        <f aca="false">IFERROR(VLOOKUP(AQ$1&amp;":"&amp;AQ57,'Finish order'!$E:$K,4,FALSE()),"")</f>
        <v/>
      </c>
      <c r="AS57" s="30" t="str">
        <f aca="false">IFERROR(VLOOKUP(AQ$1&amp;":"&amp;AQ57,'Finish order'!$E:$K,5,FALSE()),"")</f>
        <v/>
      </c>
      <c r="AT57" s="30" t="str">
        <f aca="false">IFERROR(VLOOKUP(AQ$1&amp;":"&amp;AQ57,'Finish order'!$E:$K,3,FALSE()),"")</f>
        <v/>
      </c>
      <c r="AU57" s="22" t="str">
        <f aca="false">IFERROR(VLOOKUP(AQ$1&amp;":"&amp;AQ57,'Finish order'!$E:$K,2,FALSE()),"")</f>
        <v/>
      </c>
      <c r="AX57" s="22" t="n">
        <v>56</v>
      </c>
      <c r="AY57" s="22" t="str">
        <f aca="false">IFERROR(VLOOKUP(AX$1&amp;":"&amp;AX57,'Finish order'!$E:$K,4,FALSE()),"")</f>
        <v/>
      </c>
      <c r="AZ57" s="30" t="str">
        <f aca="false">IFERROR(VLOOKUP(AX$1&amp;":"&amp;AX57,'Finish order'!$E:$K,5,FALSE()),"")</f>
        <v/>
      </c>
      <c r="BA57" s="30" t="str">
        <f aca="false">IFERROR(VLOOKUP(AX$1&amp;":"&amp;AX57,'Finish order'!$E:$K,3,FALSE()),"")</f>
        <v/>
      </c>
      <c r="BB57" s="22" t="str">
        <f aca="false">IFERROR(VLOOKUP(AX$1&amp;":"&amp;AX57,'Finish order'!$E:$K,2,FALSE()),"")</f>
        <v/>
      </c>
      <c r="BE57" s="22" t="n">
        <v>56</v>
      </c>
      <c r="BF57" s="30" t="str">
        <f aca="false">IFERROR(VLOOKUP(BE$1&amp;":"&amp;BE57,'Finish order'!$E:$K,4,FALSE()),"")</f>
        <v/>
      </c>
      <c r="BG57" s="22" t="str">
        <f aca="false">IFERROR(VLOOKUP(BE$1&amp;":"&amp;BE57,'Finish order'!$E:$K,5,FALSE()),"")</f>
        <v/>
      </c>
      <c r="BH57" s="30" t="str">
        <f aca="false">IFERROR(VLOOKUP(BE$1&amp;":"&amp;BE57,'Finish order'!$E:$K,3,FALSE()),"")</f>
        <v/>
      </c>
      <c r="BI57" s="22" t="str">
        <f aca="false">IFERROR(VLOOKUP(BE$1&amp;":"&amp;BE57,'Finish order'!$E:$K,2,FALSE()),"")</f>
        <v/>
      </c>
      <c r="BL57" s="22" t="n">
        <v>56</v>
      </c>
      <c r="BM57" s="30" t="str">
        <f aca="false">IFERROR(VLOOKUP(BL$1&amp;":"&amp;BL57,'Finish order'!$E:$K,4,FALSE()),"")</f>
        <v/>
      </c>
      <c r="BN57" s="22" t="str">
        <f aca="false">IFERROR(VLOOKUP(BL$1&amp;":"&amp;BL57,'Finish order'!$E:$K,5,FALSE()),"")</f>
        <v/>
      </c>
      <c r="BO57" s="30" t="str">
        <f aca="false">IFERROR(VLOOKUP(BL$1&amp;":"&amp;BL57,'Finish order'!$E:$K,3,FALSE()),"")</f>
        <v/>
      </c>
      <c r="BP57" s="22" t="str">
        <f aca="false">IFERROR(VLOOKUP(BL$1&amp;":"&amp;BL57,'Finish order'!$E:$K,2,FALSE()),"")</f>
        <v/>
      </c>
      <c r="BS57" s="31" t="n">
        <v>56</v>
      </c>
      <c r="BT57" s="22" t="str">
        <f aca="false">IFERROR(VLOOKUP(BS$1&amp;":"&amp;BS57,'Finish order'!$E:$K,4,FALSE()),"")</f>
        <v/>
      </c>
      <c r="BU57" s="22" t="str">
        <f aca="false">IFERROR(VLOOKUP(BS$1&amp;":"&amp;BS57,'Finish order'!$E:$K,5,FALSE()),"")</f>
        <v/>
      </c>
      <c r="BV57" s="30" t="str">
        <f aca="false">IFERROR(VLOOKUP(BS$1&amp;":"&amp;BS57,'Finish order'!$E:$K,3,FALSE()),"")</f>
        <v/>
      </c>
      <c r="BW57" s="22" t="str">
        <f aca="false">IFERROR(VLOOKUP(BS$1&amp;":"&amp;BS57,'Finish order'!$E:$K,2,FALSE()),"")</f>
        <v/>
      </c>
      <c r="BZ57" s="31" t="n">
        <v>56</v>
      </c>
      <c r="CA57" s="22" t="str">
        <f aca="false">IFERROR(VLOOKUP(BZ$1&amp;":"&amp;BZ57,'Finish order'!$E:$K,4,FALSE()),"")</f>
        <v/>
      </c>
      <c r="CB57" s="22" t="str">
        <f aca="false">IFERROR(VLOOKUP(BZ$1&amp;":"&amp;BZ57,'Finish order'!$E:$K,5,FALSE()),"")</f>
        <v/>
      </c>
      <c r="CC57" s="30" t="str">
        <f aca="false">IFERROR(VLOOKUP(BZ$1&amp;":"&amp;BZ57,'Finish order'!$E:$K,3,FALSE()),"")</f>
        <v/>
      </c>
      <c r="CD57" s="22" t="str">
        <f aca="false">IFERROR(VLOOKUP(BZ$1&amp;":"&amp;BZ57,'Finish order'!$E:$K,2,FALSE()),"")</f>
        <v/>
      </c>
      <c r="CG57" s="22" t="n">
        <v>56</v>
      </c>
      <c r="CH57" s="22" t="str">
        <f aca="false">IFERROR(VLOOKUP(CG$1&amp;":"&amp;CG57,'Finish order'!$E:$K,4,FALSE()),"")</f>
        <v/>
      </c>
      <c r="CI57" s="22" t="str">
        <f aca="false">IFERROR(VLOOKUP(CG$1&amp;":"&amp;CG57,'Finish order'!$E:$K,5,FALSE()),"")</f>
        <v/>
      </c>
      <c r="CJ57" s="30" t="str">
        <f aca="false">IFERROR(VLOOKUP(CG$1&amp;":"&amp;CG57,'Finish order'!$E:$K,3,FALSE()),"")</f>
        <v/>
      </c>
      <c r="CK57" s="22" t="str">
        <f aca="false">IFERROR(VLOOKUP(CG$1&amp;":"&amp;CG57,'Finish order'!$E:$K,2,FALSE()),"")</f>
        <v/>
      </c>
      <c r="CN57" s="22" t="n">
        <v>56</v>
      </c>
      <c r="CO57" s="22" t="str">
        <f aca="false">IFERROR(VLOOKUP(CN$1&amp;":"&amp;CN57,'Finish order'!$E:$K,4,FALSE()),"")</f>
        <v/>
      </c>
      <c r="CP57" s="22" t="str">
        <f aca="false">IFERROR(VLOOKUP(CN$1&amp;":"&amp;CN57,'Finish order'!$E:$K,5,FALSE()),"")</f>
        <v/>
      </c>
      <c r="CQ57" s="30" t="str">
        <f aca="false">IFERROR(VLOOKUP(CN$1&amp;":"&amp;CN57,'Finish order'!$E:$K,3,FALSE()),"")</f>
        <v/>
      </c>
      <c r="CR57" s="22" t="str">
        <f aca="false">IFERROR(VLOOKUP(CN$1&amp;":"&amp;CN57,'Finish order'!$E:$K,2,FALSE()),"")</f>
        <v/>
      </c>
      <c r="CS57" s="30"/>
    </row>
    <row r="58" customFormat="false" ht="15" hidden="false" customHeight="false" outlineLevel="0" collapsed="false">
      <c r="A58" s="22" t="n">
        <v>57</v>
      </c>
      <c r="B58" s="22" t="str">
        <f aca="false">IFERROR(VLOOKUP($A$1&amp;":"&amp;A58,'Finish order'!C:K,6,FALSE()),"")</f>
        <v>Geoffrey Usher</v>
      </c>
      <c r="C58" s="22" t="str">
        <f aca="false">IFERROR(VLOOKUP(A$1&amp;":"&amp;A58,'Finish order'!$C:$K,9,FALSE()),"")</f>
        <v>M70</v>
      </c>
      <c r="D58" s="22" t="str">
        <f aca="false">IFERROR(VLOOKUP(A$1&amp;":"&amp;A58,'Finish order'!$C:$K,7,FALSE()),"")</f>
        <v>Individual#</v>
      </c>
      <c r="E58" s="30" t="n">
        <f aca="false">IFERROR(VLOOKUP($A$1&amp;":"&amp;A58,'Finish order'!C:K,5,FALSE()),"")</f>
        <v>0.0798958333333333</v>
      </c>
      <c r="F58" s="22" t="n">
        <f aca="false">IFERROR(VLOOKUP($A$1&amp;":"&amp;A58,'Finish order'!C:K,4,FALSE()),"")</f>
        <v>987</v>
      </c>
      <c r="H58" s="22" t="n">
        <v>57</v>
      </c>
      <c r="I58" s="22" t="str">
        <f aca="false">IFERROR(VLOOKUP(H$1&amp;":"&amp;H58,'Finish order'!$C:$K,6,FALSE()),"")</f>
        <v/>
      </c>
      <c r="J58" s="22" t="str">
        <f aca="false">IFERROR(VLOOKUP(H$1&amp;":"&amp;H58,'Finish order'!$C:$K,9,FALSE()),"")</f>
        <v/>
      </c>
      <c r="K58" s="22" t="str">
        <f aca="false">IFERROR(VLOOKUP(H$1&amp;":"&amp;H58,'Finish order'!$C:$K,7,FALSE()),"")</f>
        <v/>
      </c>
      <c r="L58" s="30" t="str">
        <f aca="false">IFERROR(VLOOKUP(H$1&amp;":"&amp;H58,'Finish order'!$C:$K,5,FALSE()),"")</f>
        <v/>
      </c>
      <c r="M58" s="22" t="str">
        <f aca="false">IFERROR(VLOOKUP(H$1&amp;":"&amp;H58,'Finish order'!$C:$K,4,FALSE()),"")</f>
        <v/>
      </c>
      <c r="O58" s="22" t="n">
        <v>57</v>
      </c>
      <c r="P58" s="22" t="str">
        <f aca="false">IFERROR(VLOOKUP(O$1&amp;":"&amp;O58,'Finish order'!$E:$K,4,FALSE()),"")</f>
        <v/>
      </c>
      <c r="Q58" s="22" t="str">
        <f aca="false">IFERROR(VLOOKUP(O$1&amp;":"&amp;O58,'Finish order'!$E:$K,5,FALSE()),"")</f>
        <v/>
      </c>
      <c r="R58" s="30" t="str">
        <f aca="false">IFERROR(VLOOKUP(O$1&amp;":"&amp;O58,'Finish order'!$E:$K,3,FALSE()),"")</f>
        <v/>
      </c>
      <c r="S58" s="22" t="str">
        <f aca="false">IFERROR(VLOOKUP(O$1&amp;":"&amp;O58,'Finish order'!$E:$K,2,FALSE()),"")</f>
        <v/>
      </c>
      <c r="T58" s="22" t="str">
        <f aca="false">IF((COUNTIF($B$2:$B$4,P58)&gt;0),"Top3","")</f>
        <v/>
      </c>
      <c r="V58" s="22" t="n">
        <v>57</v>
      </c>
      <c r="W58" s="22" t="str">
        <f aca="false">IFERROR(VLOOKUP(V$1&amp;":"&amp;V58,'Finish order'!$E:$K,4,FALSE()),"")</f>
        <v/>
      </c>
      <c r="X58" s="22" t="str">
        <f aca="false">IFERROR(VLOOKUP(V$1&amp;":"&amp;V58,'Finish order'!$E:$K,5,FALSE()),"")</f>
        <v/>
      </c>
      <c r="Y58" s="30" t="str">
        <f aca="false">IFERROR(VLOOKUP(V$1&amp;":"&amp;V58,'Finish order'!$E:$K,3,FALSE()),"")</f>
        <v/>
      </c>
      <c r="Z58" s="22" t="str">
        <f aca="false">IFERROR(VLOOKUP(V$1&amp;":"&amp;V58,'Finish order'!$E:$K,2,FALSE()),"")</f>
        <v/>
      </c>
      <c r="AA58" s="22" t="str">
        <f aca="false">IF(Table827[[#This Row],[Name]]="","",IF((COUNTIF($I$2:$I$4,W58)&gt;0),"Top3",""))</f>
        <v/>
      </c>
      <c r="AC58" s="22" t="n">
        <v>57</v>
      </c>
      <c r="AD58" s="22" t="str">
        <f aca="false">IFERROR(VLOOKUP(AC$1&amp;":"&amp;AC58,'Finish order'!$E:$K,4,FALSE()),"")</f>
        <v/>
      </c>
      <c r="AE58" s="22" t="str">
        <f aca="false">IFERROR(VLOOKUP(AC$1&amp;":"&amp;AC58,'Finish order'!$E:$K,5,FALSE()),"")</f>
        <v/>
      </c>
      <c r="AF58" s="30" t="str">
        <f aca="false">IFERROR(VLOOKUP(AC$1&amp;":"&amp;AC58,'Finish order'!$E:$K,3,FALSE()),"")</f>
        <v/>
      </c>
      <c r="AG58" s="22" t="str">
        <f aca="false">IFERROR(VLOOKUP(AC$1&amp;":"&amp;AC58,'Finish order'!$E:$K,2,FALSE()),"")</f>
        <v/>
      </c>
      <c r="AJ58" s="22" t="n">
        <v>57</v>
      </c>
      <c r="AK58" s="22" t="str">
        <f aca="false">IFERROR(VLOOKUP(AJ$1&amp;":"&amp;AJ58,'Finish order'!$E:$K,4,FALSE()),"")</f>
        <v/>
      </c>
      <c r="AL58" s="22" t="str">
        <f aca="false">IFERROR(VLOOKUP(AJ$1&amp;":"&amp;AJ58,'Finish order'!$E:$K,5,FALSE()),"")</f>
        <v/>
      </c>
      <c r="AM58" s="30" t="str">
        <f aca="false">IFERROR(VLOOKUP(AJ$1&amp;":"&amp;AJ58,'Finish order'!$E:$K,3,FALSE()),"")</f>
        <v/>
      </c>
      <c r="AN58" s="22" t="str">
        <f aca="false">IFERROR(VLOOKUP(AJ$1&amp;":"&amp;AJ58,'Finish order'!$E:$K,2,FALSE()),"")</f>
        <v/>
      </c>
      <c r="AQ58" s="22" t="n">
        <v>57</v>
      </c>
      <c r="AR58" s="22" t="str">
        <f aca="false">IFERROR(VLOOKUP(AQ$1&amp;":"&amp;AQ58,'Finish order'!$E:$K,4,FALSE()),"")</f>
        <v/>
      </c>
      <c r="AS58" s="30" t="str">
        <f aca="false">IFERROR(VLOOKUP(AQ$1&amp;":"&amp;AQ58,'Finish order'!$E:$K,5,FALSE()),"")</f>
        <v/>
      </c>
      <c r="AT58" s="30" t="str">
        <f aca="false">IFERROR(VLOOKUP(AQ$1&amp;":"&amp;AQ58,'Finish order'!$E:$K,3,FALSE()),"")</f>
        <v/>
      </c>
      <c r="AU58" s="22" t="str">
        <f aca="false">IFERROR(VLOOKUP(AQ$1&amp;":"&amp;AQ58,'Finish order'!$E:$K,2,FALSE()),"")</f>
        <v/>
      </c>
      <c r="AX58" s="22" t="n">
        <v>57</v>
      </c>
      <c r="AY58" s="22" t="str">
        <f aca="false">IFERROR(VLOOKUP(AX$1&amp;":"&amp;AX58,'Finish order'!$E:$K,4,FALSE()),"")</f>
        <v/>
      </c>
      <c r="AZ58" s="30" t="str">
        <f aca="false">IFERROR(VLOOKUP(AX$1&amp;":"&amp;AX58,'Finish order'!$E:$K,5,FALSE()),"")</f>
        <v/>
      </c>
      <c r="BA58" s="30" t="str">
        <f aca="false">IFERROR(VLOOKUP(AX$1&amp;":"&amp;AX58,'Finish order'!$E:$K,3,FALSE()),"")</f>
        <v/>
      </c>
      <c r="BB58" s="22" t="str">
        <f aca="false">IFERROR(VLOOKUP(AX$1&amp;":"&amp;AX58,'Finish order'!$E:$K,2,FALSE()),"")</f>
        <v/>
      </c>
      <c r="BE58" s="22" t="n">
        <v>57</v>
      </c>
      <c r="BF58" s="30" t="str">
        <f aca="false">IFERROR(VLOOKUP(BE$1&amp;":"&amp;BE58,'Finish order'!$E:$K,4,FALSE()),"")</f>
        <v/>
      </c>
      <c r="BG58" s="22" t="str">
        <f aca="false">IFERROR(VLOOKUP(BE$1&amp;":"&amp;BE58,'Finish order'!$E:$K,5,FALSE()),"")</f>
        <v/>
      </c>
      <c r="BH58" s="30" t="str">
        <f aca="false">IFERROR(VLOOKUP(BE$1&amp;":"&amp;BE58,'Finish order'!$E:$K,3,FALSE()),"")</f>
        <v/>
      </c>
      <c r="BI58" s="22" t="str">
        <f aca="false">IFERROR(VLOOKUP(BE$1&amp;":"&amp;BE58,'Finish order'!$E:$K,2,FALSE()),"")</f>
        <v/>
      </c>
      <c r="BL58" s="22" t="n">
        <v>57</v>
      </c>
      <c r="BM58" s="30" t="str">
        <f aca="false">IFERROR(VLOOKUP(BL$1&amp;":"&amp;BL58,'Finish order'!$E:$K,4,FALSE()),"")</f>
        <v/>
      </c>
      <c r="BN58" s="22" t="str">
        <f aca="false">IFERROR(VLOOKUP(BL$1&amp;":"&amp;BL58,'Finish order'!$E:$K,5,FALSE()),"")</f>
        <v/>
      </c>
      <c r="BO58" s="30" t="str">
        <f aca="false">IFERROR(VLOOKUP(BL$1&amp;":"&amp;BL58,'Finish order'!$E:$K,3,FALSE()),"")</f>
        <v/>
      </c>
      <c r="BP58" s="22" t="str">
        <f aca="false">IFERROR(VLOOKUP(BL$1&amp;":"&amp;BL58,'Finish order'!$E:$K,2,FALSE()),"")</f>
        <v/>
      </c>
      <c r="BS58" s="31" t="n">
        <v>57</v>
      </c>
      <c r="BT58" s="22" t="str">
        <f aca="false">IFERROR(VLOOKUP(BS$1&amp;":"&amp;BS58,'Finish order'!$E:$K,4,FALSE()),"")</f>
        <v/>
      </c>
      <c r="BU58" s="22" t="str">
        <f aca="false">IFERROR(VLOOKUP(BS$1&amp;":"&amp;BS58,'Finish order'!$E:$K,5,FALSE()),"")</f>
        <v/>
      </c>
      <c r="BV58" s="30" t="str">
        <f aca="false">IFERROR(VLOOKUP(BS$1&amp;":"&amp;BS58,'Finish order'!$E:$K,3,FALSE()),"")</f>
        <v/>
      </c>
      <c r="BW58" s="22" t="str">
        <f aca="false">IFERROR(VLOOKUP(BS$1&amp;":"&amp;BS58,'Finish order'!$E:$K,2,FALSE()),"")</f>
        <v/>
      </c>
      <c r="BZ58" s="31" t="n">
        <v>57</v>
      </c>
      <c r="CA58" s="22" t="str">
        <f aca="false">IFERROR(VLOOKUP(BZ$1&amp;":"&amp;BZ58,'Finish order'!$E:$K,4,FALSE()),"")</f>
        <v/>
      </c>
      <c r="CB58" s="22" t="str">
        <f aca="false">IFERROR(VLOOKUP(BZ$1&amp;":"&amp;BZ58,'Finish order'!$E:$K,5,FALSE()),"")</f>
        <v/>
      </c>
      <c r="CC58" s="30" t="str">
        <f aca="false">IFERROR(VLOOKUP(BZ$1&amp;":"&amp;BZ58,'Finish order'!$E:$K,3,FALSE()),"")</f>
        <v/>
      </c>
      <c r="CD58" s="22" t="str">
        <f aca="false">IFERROR(VLOOKUP(BZ$1&amp;":"&amp;BZ58,'Finish order'!$E:$K,2,FALSE()),"")</f>
        <v/>
      </c>
      <c r="CG58" s="22" t="n">
        <v>57</v>
      </c>
      <c r="CH58" s="22" t="str">
        <f aca="false">IFERROR(VLOOKUP(CG$1&amp;":"&amp;CG58,'Finish order'!$E:$K,4,FALSE()),"")</f>
        <v/>
      </c>
      <c r="CI58" s="22" t="str">
        <f aca="false">IFERROR(VLOOKUP(CG$1&amp;":"&amp;CG58,'Finish order'!$E:$K,5,FALSE()),"")</f>
        <v/>
      </c>
      <c r="CJ58" s="30" t="str">
        <f aca="false">IFERROR(VLOOKUP(CG$1&amp;":"&amp;CG58,'Finish order'!$E:$K,3,FALSE()),"")</f>
        <v/>
      </c>
      <c r="CK58" s="22" t="str">
        <f aca="false">IFERROR(VLOOKUP(CG$1&amp;":"&amp;CG58,'Finish order'!$E:$K,2,FALSE()),"")</f>
        <v/>
      </c>
      <c r="CN58" s="22" t="n">
        <v>57</v>
      </c>
      <c r="CO58" s="22" t="str">
        <f aca="false">IFERROR(VLOOKUP(CN$1&amp;":"&amp;CN58,'Finish order'!$E:$K,4,FALSE()),"")</f>
        <v/>
      </c>
      <c r="CP58" s="22" t="str">
        <f aca="false">IFERROR(VLOOKUP(CN$1&amp;":"&amp;CN58,'Finish order'!$E:$K,5,FALSE()),"")</f>
        <v/>
      </c>
      <c r="CQ58" s="30" t="str">
        <f aca="false">IFERROR(VLOOKUP(CN$1&amp;":"&amp;CN58,'Finish order'!$E:$K,3,FALSE()),"")</f>
        <v/>
      </c>
      <c r="CR58" s="22" t="str">
        <f aca="false">IFERROR(VLOOKUP(CN$1&amp;":"&amp;CN58,'Finish order'!$E:$K,2,FALSE()),"")</f>
        <v/>
      </c>
      <c r="CS58" s="30"/>
    </row>
    <row r="59" customFormat="false" ht="15" hidden="false" customHeight="false" outlineLevel="0" collapsed="false">
      <c r="A59" s="22" t="n">
        <v>58</v>
      </c>
      <c r="B59" s="22" t="str">
        <f aca="false">IFERROR(VLOOKUP($A$1&amp;":"&amp;A59,'Finish order'!C:K,6,FALSE()),"")</f>
        <v>David Robinson</v>
      </c>
      <c r="C59" s="22" t="str">
        <f aca="false">IFERROR(VLOOKUP(A$1&amp;":"&amp;A59,'Finish order'!$C:$K,9,FALSE()),"")</f>
        <v>M65</v>
      </c>
      <c r="D59" s="22" t="str">
        <f aca="false">IFERROR(VLOOKUP(A$1&amp;":"&amp;A59,'Finish order'!$C:$K,7,FALSE()),"")</f>
        <v>North York Moors AC</v>
      </c>
      <c r="E59" s="30" t="n">
        <f aca="false">IFERROR(VLOOKUP($A$1&amp;":"&amp;A59,'Finish order'!C:K,5,FALSE()),"")</f>
        <v>0.0861226851851852</v>
      </c>
      <c r="F59" s="22" t="n">
        <f aca="false">IFERROR(VLOOKUP($A$1&amp;":"&amp;A59,'Finish order'!C:K,4,FALSE()),"")</f>
        <v>951</v>
      </c>
      <c r="H59" s="22" t="n">
        <v>58</v>
      </c>
      <c r="I59" s="22" t="str">
        <f aca="false">IFERROR(VLOOKUP(H$1&amp;":"&amp;H59,'Finish order'!$C:$K,6,FALSE()),"")</f>
        <v/>
      </c>
      <c r="J59" s="22" t="str">
        <f aca="false">IFERROR(VLOOKUP(H$1&amp;":"&amp;H59,'Finish order'!$C:$K,9,FALSE()),"")</f>
        <v/>
      </c>
      <c r="K59" s="22" t="str">
        <f aca="false">IFERROR(VLOOKUP(H$1&amp;":"&amp;H59,'Finish order'!$C:$K,7,FALSE()),"")</f>
        <v/>
      </c>
      <c r="L59" s="30" t="str">
        <f aca="false">IFERROR(VLOOKUP(H$1&amp;":"&amp;H59,'Finish order'!$C:$K,5,FALSE()),"")</f>
        <v/>
      </c>
      <c r="M59" s="22" t="str">
        <f aca="false">IFERROR(VLOOKUP(H$1&amp;":"&amp;H59,'Finish order'!$C:$K,4,FALSE()),"")</f>
        <v/>
      </c>
      <c r="O59" s="22" t="n">
        <v>58</v>
      </c>
      <c r="P59" s="22" t="str">
        <f aca="false">IFERROR(VLOOKUP(O$1&amp;":"&amp;O59,'Finish order'!$E:$K,4,FALSE()),"")</f>
        <v/>
      </c>
      <c r="Q59" s="22" t="str">
        <f aca="false">IFERROR(VLOOKUP(O$1&amp;":"&amp;O59,'Finish order'!$E:$K,5,FALSE()),"")</f>
        <v/>
      </c>
      <c r="R59" s="30" t="str">
        <f aca="false">IFERROR(VLOOKUP(O$1&amp;":"&amp;O59,'Finish order'!$E:$K,3,FALSE()),"")</f>
        <v/>
      </c>
      <c r="S59" s="22" t="str">
        <f aca="false">IFERROR(VLOOKUP(O$1&amp;":"&amp;O59,'Finish order'!$E:$K,2,FALSE()),"")</f>
        <v/>
      </c>
      <c r="T59" s="22" t="str">
        <f aca="false">IF((COUNTIF($B$2:$B$4,P59)&gt;0),"Top3","")</f>
        <v/>
      </c>
      <c r="V59" s="22" t="n">
        <v>58</v>
      </c>
      <c r="W59" s="22" t="str">
        <f aca="false">IFERROR(VLOOKUP(V$1&amp;":"&amp;V59,'Finish order'!$E:$K,4,FALSE()),"")</f>
        <v/>
      </c>
      <c r="X59" s="22" t="str">
        <f aca="false">IFERROR(VLOOKUP(V$1&amp;":"&amp;V59,'Finish order'!$E:$K,5,FALSE()),"")</f>
        <v/>
      </c>
      <c r="Y59" s="30" t="str">
        <f aca="false">IFERROR(VLOOKUP(V$1&amp;":"&amp;V59,'Finish order'!$E:$K,3,FALSE()),"")</f>
        <v/>
      </c>
      <c r="Z59" s="22" t="str">
        <f aca="false">IFERROR(VLOOKUP(V$1&amp;":"&amp;V59,'Finish order'!$E:$K,2,FALSE()),"")</f>
        <v/>
      </c>
      <c r="AA59" s="22" t="str">
        <f aca="false">IF(Table827[[#This Row],[Name]]="","",IF((COUNTIF($I$2:$I$4,W59)&gt;0),"Top3",""))</f>
        <v/>
      </c>
      <c r="AC59" s="22" t="n">
        <v>58</v>
      </c>
      <c r="AD59" s="22" t="str">
        <f aca="false">IFERROR(VLOOKUP(AC$1&amp;":"&amp;AC59,'Finish order'!$E:$K,4,FALSE()),"")</f>
        <v/>
      </c>
      <c r="AE59" s="22" t="str">
        <f aca="false">IFERROR(VLOOKUP(AC$1&amp;":"&amp;AC59,'Finish order'!$E:$K,5,FALSE()),"")</f>
        <v/>
      </c>
      <c r="AF59" s="30" t="str">
        <f aca="false">IFERROR(VLOOKUP(AC$1&amp;":"&amp;AC59,'Finish order'!$E:$K,3,FALSE()),"")</f>
        <v/>
      </c>
      <c r="AG59" s="22" t="str">
        <f aca="false">IFERROR(VLOOKUP(AC$1&amp;":"&amp;AC59,'Finish order'!$E:$K,2,FALSE()),"")</f>
        <v/>
      </c>
      <c r="AJ59" s="22" t="n">
        <v>58</v>
      </c>
      <c r="AK59" s="22" t="str">
        <f aca="false">IFERROR(VLOOKUP(AJ$1&amp;":"&amp;AJ59,'Finish order'!$E:$K,4,FALSE()),"")</f>
        <v/>
      </c>
      <c r="AL59" s="22" t="str">
        <f aca="false">IFERROR(VLOOKUP(AJ$1&amp;":"&amp;AJ59,'Finish order'!$E:$K,5,FALSE()),"")</f>
        <v/>
      </c>
      <c r="AM59" s="30" t="str">
        <f aca="false">IFERROR(VLOOKUP(AJ$1&amp;":"&amp;AJ59,'Finish order'!$E:$K,3,FALSE()),"")</f>
        <v/>
      </c>
      <c r="AN59" s="22" t="str">
        <f aca="false">IFERROR(VLOOKUP(AJ$1&amp;":"&amp;AJ59,'Finish order'!$E:$K,2,FALSE()),"")</f>
        <v/>
      </c>
      <c r="AQ59" s="22" t="n">
        <v>58</v>
      </c>
      <c r="AR59" s="22" t="str">
        <f aca="false">IFERROR(VLOOKUP(AQ$1&amp;":"&amp;AQ59,'Finish order'!$E:$K,4,FALSE()),"")</f>
        <v/>
      </c>
      <c r="AS59" s="30" t="str">
        <f aca="false">IFERROR(VLOOKUP(AQ$1&amp;":"&amp;AQ59,'Finish order'!$E:$K,5,FALSE()),"")</f>
        <v/>
      </c>
      <c r="AT59" s="30" t="str">
        <f aca="false">IFERROR(VLOOKUP(AQ$1&amp;":"&amp;AQ59,'Finish order'!$E:$K,3,FALSE()),"")</f>
        <v/>
      </c>
      <c r="AU59" s="22" t="str">
        <f aca="false">IFERROR(VLOOKUP(AQ$1&amp;":"&amp;AQ59,'Finish order'!$E:$K,2,FALSE()),"")</f>
        <v/>
      </c>
      <c r="AX59" s="22" t="n">
        <v>58</v>
      </c>
      <c r="AY59" s="22" t="str">
        <f aca="false">IFERROR(VLOOKUP(AX$1&amp;":"&amp;AX59,'Finish order'!$E:$K,4,FALSE()),"")</f>
        <v/>
      </c>
      <c r="AZ59" s="30" t="str">
        <f aca="false">IFERROR(VLOOKUP(AX$1&amp;":"&amp;AX59,'Finish order'!$E:$K,5,FALSE()),"")</f>
        <v/>
      </c>
      <c r="BA59" s="30" t="str">
        <f aca="false">IFERROR(VLOOKUP(AX$1&amp;":"&amp;AX59,'Finish order'!$E:$K,3,FALSE()),"")</f>
        <v/>
      </c>
      <c r="BB59" s="22" t="str">
        <f aca="false">IFERROR(VLOOKUP(AX$1&amp;":"&amp;AX59,'Finish order'!$E:$K,2,FALSE()),"")</f>
        <v/>
      </c>
      <c r="BE59" s="22" t="n">
        <v>58</v>
      </c>
      <c r="BF59" s="30" t="str">
        <f aca="false">IFERROR(VLOOKUP(BE$1&amp;":"&amp;BE59,'Finish order'!$E:$K,4,FALSE()),"")</f>
        <v/>
      </c>
      <c r="BG59" s="22" t="str">
        <f aca="false">IFERROR(VLOOKUP(BE$1&amp;":"&amp;BE59,'Finish order'!$E:$K,5,FALSE()),"")</f>
        <v/>
      </c>
      <c r="BH59" s="30" t="str">
        <f aca="false">IFERROR(VLOOKUP(BE$1&amp;":"&amp;BE59,'Finish order'!$E:$K,3,FALSE()),"")</f>
        <v/>
      </c>
      <c r="BI59" s="22" t="str">
        <f aca="false">IFERROR(VLOOKUP(BE$1&amp;":"&amp;BE59,'Finish order'!$E:$K,2,FALSE()),"")</f>
        <v/>
      </c>
      <c r="BL59" s="22" t="n">
        <v>58</v>
      </c>
      <c r="BM59" s="30" t="str">
        <f aca="false">IFERROR(VLOOKUP(BL$1&amp;":"&amp;BL59,'Finish order'!$E:$K,4,FALSE()),"")</f>
        <v/>
      </c>
      <c r="BN59" s="22" t="str">
        <f aca="false">IFERROR(VLOOKUP(BL$1&amp;":"&amp;BL59,'Finish order'!$E:$K,5,FALSE()),"")</f>
        <v/>
      </c>
      <c r="BO59" s="30" t="str">
        <f aca="false">IFERROR(VLOOKUP(BL$1&amp;":"&amp;BL59,'Finish order'!$E:$K,3,FALSE()),"")</f>
        <v/>
      </c>
      <c r="BP59" s="22" t="str">
        <f aca="false">IFERROR(VLOOKUP(BL$1&amp;":"&amp;BL59,'Finish order'!$E:$K,2,FALSE()),"")</f>
        <v/>
      </c>
      <c r="BS59" s="31" t="n">
        <v>58</v>
      </c>
      <c r="BT59" s="22" t="str">
        <f aca="false">IFERROR(VLOOKUP(BS$1&amp;":"&amp;BS59,'Finish order'!$E:$K,4,FALSE()),"")</f>
        <v/>
      </c>
      <c r="BU59" s="22" t="str">
        <f aca="false">IFERROR(VLOOKUP(BS$1&amp;":"&amp;BS59,'Finish order'!$E:$K,5,FALSE()),"")</f>
        <v/>
      </c>
      <c r="BV59" s="30" t="str">
        <f aca="false">IFERROR(VLOOKUP(BS$1&amp;":"&amp;BS59,'Finish order'!$E:$K,3,FALSE()),"")</f>
        <v/>
      </c>
      <c r="BW59" s="22" t="str">
        <f aca="false">IFERROR(VLOOKUP(BS$1&amp;":"&amp;BS59,'Finish order'!$E:$K,2,FALSE()),"")</f>
        <v/>
      </c>
      <c r="BZ59" s="31" t="n">
        <v>58</v>
      </c>
      <c r="CA59" s="22" t="str">
        <f aca="false">IFERROR(VLOOKUP(BZ$1&amp;":"&amp;BZ59,'Finish order'!$E:$K,4,FALSE()),"")</f>
        <v/>
      </c>
      <c r="CB59" s="22" t="str">
        <f aca="false">IFERROR(VLOOKUP(BZ$1&amp;":"&amp;BZ59,'Finish order'!$E:$K,5,FALSE()),"")</f>
        <v/>
      </c>
      <c r="CC59" s="30" t="str">
        <f aca="false">IFERROR(VLOOKUP(BZ$1&amp;":"&amp;BZ59,'Finish order'!$E:$K,3,FALSE()),"")</f>
        <v/>
      </c>
      <c r="CD59" s="22" t="str">
        <f aca="false">IFERROR(VLOOKUP(BZ$1&amp;":"&amp;BZ59,'Finish order'!$E:$K,2,FALSE()),"")</f>
        <v/>
      </c>
      <c r="CG59" s="22" t="n">
        <v>58</v>
      </c>
      <c r="CH59" s="22" t="str">
        <f aca="false">IFERROR(VLOOKUP(CG$1&amp;":"&amp;CG59,'Finish order'!$E:$K,4,FALSE()),"")</f>
        <v/>
      </c>
      <c r="CI59" s="22" t="str">
        <f aca="false">IFERROR(VLOOKUP(CG$1&amp;":"&amp;CG59,'Finish order'!$E:$K,5,FALSE()),"")</f>
        <v/>
      </c>
      <c r="CJ59" s="30" t="str">
        <f aca="false">IFERROR(VLOOKUP(CG$1&amp;":"&amp;CG59,'Finish order'!$E:$K,3,FALSE()),"")</f>
        <v/>
      </c>
      <c r="CK59" s="22" t="str">
        <f aca="false">IFERROR(VLOOKUP(CG$1&amp;":"&amp;CG59,'Finish order'!$E:$K,2,FALSE()),"")</f>
        <v/>
      </c>
      <c r="CN59" s="22" t="n">
        <v>58</v>
      </c>
      <c r="CO59" s="22" t="str">
        <f aca="false">IFERROR(VLOOKUP(CN$1&amp;":"&amp;CN59,'Finish order'!$E:$K,4,FALSE()),"")</f>
        <v/>
      </c>
      <c r="CP59" s="22" t="str">
        <f aca="false">IFERROR(VLOOKUP(CN$1&amp;":"&amp;CN59,'Finish order'!$E:$K,5,FALSE()),"")</f>
        <v/>
      </c>
      <c r="CQ59" s="30" t="str">
        <f aca="false">IFERROR(VLOOKUP(CN$1&amp;":"&amp;CN59,'Finish order'!$E:$K,3,FALSE()),"")</f>
        <v/>
      </c>
      <c r="CR59" s="22" t="str">
        <f aca="false">IFERROR(VLOOKUP(CN$1&amp;":"&amp;CN59,'Finish order'!$E:$K,2,FALSE()),"")</f>
        <v/>
      </c>
      <c r="CS59" s="30"/>
    </row>
    <row r="60" customFormat="false" ht="15" hidden="false" customHeight="false" outlineLevel="0" collapsed="false">
      <c r="A60" s="22" t="n">
        <v>59</v>
      </c>
      <c r="B60" s="22" t="str">
        <f aca="false">IFERROR(VLOOKUP($A$1&amp;":"&amp;A60,'Finish order'!C:K,6,FALSE()),"")</f>
        <v>Kevin Steven</v>
      </c>
      <c r="C60" s="22" t="str">
        <f aca="false">IFERROR(VLOOKUP(A$1&amp;":"&amp;A60,'Finish order'!$C:$K,9,FALSE()),"")</f>
        <v>M40</v>
      </c>
      <c r="D60" s="22" t="str">
        <f aca="false">IFERROR(VLOOKUP(A$1&amp;":"&amp;A60,'Finish order'!$C:$K,7,FALSE()),"")</f>
        <v>South Shields Harriers &amp; AC</v>
      </c>
      <c r="E60" s="30" t="n">
        <f aca="false">IFERROR(VLOOKUP($A$1&amp;":"&amp;A60,'Finish order'!C:K,5,FALSE()),"")</f>
        <v>0.0865046296296296</v>
      </c>
      <c r="F60" s="22" t="n">
        <f aca="false">IFERROR(VLOOKUP($A$1&amp;":"&amp;A60,'Finish order'!C:K,4,FALSE()),"")</f>
        <v>1150</v>
      </c>
      <c r="H60" s="22" t="n">
        <v>59</v>
      </c>
      <c r="I60" s="22" t="str">
        <f aca="false">IFERROR(VLOOKUP(H$1&amp;":"&amp;H60,'Finish order'!$C:$K,6,FALSE()),"")</f>
        <v/>
      </c>
      <c r="J60" s="22" t="str">
        <f aca="false">IFERROR(VLOOKUP(H$1&amp;":"&amp;H60,'Finish order'!$C:$K,9,FALSE()),"")</f>
        <v/>
      </c>
      <c r="K60" s="22" t="str">
        <f aca="false">IFERROR(VLOOKUP(H$1&amp;":"&amp;H60,'Finish order'!$C:$K,7,FALSE()),"")</f>
        <v/>
      </c>
      <c r="L60" s="30" t="str">
        <f aca="false">IFERROR(VLOOKUP(H$1&amp;":"&amp;H60,'Finish order'!$C:$K,5,FALSE()),"")</f>
        <v/>
      </c>
      <c r="M60" s="22" t="str">
        <f aca="false">IFERROR(VLOOKUP(H$1&amp;":"&amp;H60,'Finish order'!$C:$K,4,FALSE()),"")</f>
        <v/>
      </c>
      <c r="O60" s="22" t="n">
        <v>59</v>
      </c>
      <c r="P60" s="22" t="str">
        <f aca="false">IFERROR(VLOOKUP(O$1&amp;":"&amp;O60,'Finish order'!$E:$K,4,FALSE()),"")</f>
        <v/>
      </c>
      <c r="Q60" s="22" t="str">
        <f aca="false">IFERROR(VLOOKUP(O$1&amp;":"&amp;O60,'Finish order'!$E:$K,5,FALSE()),"")</f>
        <v/>
      </c>
      <c r="R60" s="30" t="str">
        <f aca="false">IFERROR(VLOOKUP(O$1&amp;":"&amp;O60,'Finish order'!$E:$K,3,FALSE()),"")</f>
        <v/>
      </c>
      <c r="S60" s="22" t="str">
        <f aca="false">IFERROR(VLOOKUP(O$1&amp;":"&amp;O60,'Finish order'!$E:$K,2,FALSE()),"")</f>
        <v/>
      </c>
      <c r="T60" s="22" t="str">
        <f aca="false">IF((COUNTIF($B$2:$B$4,P60)&gt;0),"Top3","")</f>
        <v/>
      </c>
      <c r="V60" s="22" t="n">
        <v>59</v>
      </c>
      <c r="W60" s="22" t="str">
        <f aca="false">IFERROR(VLOOKUP(V$1&amp;":"&amp;V60,'Finish order'!$E:$K,4,FALSE()),"")</f>
        <v/>
      </c>
      <c r="X60" s="22" t="str">
        <f aca="false">IFERROR(VLOOKUP(V$1&amp;":"&amp;V60,'Finish order'!$E:$K,5,FALSE()),"")</f>
        <v/>
      </c>
      <c r="Y60" s="30" t="str">
        <f aca="false">IFERROR(VLOOKUP(V$1&amp;":"&amp;V60,'Finish order'!$E:$K,3,FALSE()),"")</f>
        <v/>
      </c>
      <c r="Z60" s="22" t="str">
        <f aca="false">IFERROR(VLOOKUP(V$1&amp;":"&amp;V60,'Finish order'!$E:$K,2,FALSE()),"")</f>
        <v/>
      </c>
      <c r="AA60" s="22" t="str">
        <f aca="false">IF(Table827[[#This Row],[Name]]="","",IF((COUNTIF($I$2:$I$4,W60)&gt;0),"Top3",""))</f>
        <v/>
      </c>
      <c r="AC60" s="22" t="n">
        <v>59</v>
      </c>
      <c r="AD60" s="22" t="str">
        <f aca="false">IFERROR(VLOOKUP(AC$1&amp;":"&amp;AC60,'Finish order'!$E:$K,4,FALSE()),"")</f>
        <v/>
      </c>
      <c r="AE60" s="22" t="str">
        <f aca="false">IFERROR(VLOOKUP(AC$1&amp;":"&amp;AC60,'Finish order'!$E:$K,5,FALSE()),"")</f>
        <v/>
      </c>
      <c r="AF60" s="30" t="str">
        <f aca="false">IFERROR(VLOOKUP(AC$1&amp;":"&amp;AC60,'Finish order'!$E:$K,3,FALSE()),"")</f>
        <v/>
      </c>
      <c r="AG60" s="22" t="str">
        <f aca="false">IFERROR(VLOOKUP(AC$1&amp;":"&amp;AC60,'Finish order'!$E:$K,2,FALSE()),"")</f>
        <v/>
      </c>
      <c r="AJ60" s="22" t="n">
        <v>59</v>
      </c>
      <c r="AK60" s="22" t="str">
        <f aca="false">IFERROR(VLOOKUP(AJ$1&amp;":"&amp;AJ60,'Finish order'!$E:$K,4,FALSE()),"")</f>
        <v/>
      </c>
      <c r="AL60" s="22" t="str">
        <f aca="false">IFERROR(VLOOKUP(AJ$1&amp;":"&amp;AJ60,'Finish order'!$E:$K,5,FALSE()),"")</f>
        <v/>
      </c>
      <c r="AM60" s="30" t="str">
        <f aca="false">IFERROR(VLOOKUP(AJ$1&amp;":"&amp;AJ60,'Finish order'!$E:$K,3,FALSE()),"")</f>
        <v/>
      </c>
      <c r="AN60" s="22" t="str">
        <f aca="false">IFERROR(VLOOKUP(AJ$1&amp;":"&amp;AJ60,'Finish order'!$E:$K,2,FALSE()),"")</f>
        <v/>
      </c>
      <c r="AQ60" s="22" t="n">
        <v>59</v>
      </c>
      <c r="AR60" s="22" t="str">
        <f aca="false">IFERROR(VLOOKUP(AQ$1&amp;":"&amp;AQ60,'Finish order'!$E:$K,4,FALSE()),"")</f>
        <v/>
      </c>
      <c r="AS60" s="30" t="str">
        <f aca="false">IFERROR(VLOOKUP(AQ$1&amp;":"&amp;AQ60,'Finish order'!$E:$K,5,FALSE()),"")</f>
        <v/>
      </c>
      <c r="AT60" s="30" t="str">
        <f aca="false">IFERROR(VLOOKUP(AQ$1&amp;":"&amp;AQ60,'Finish order'!$E:$K,3,FALSE()),"")</f>
        <v/>
      </c>
      <c r="AU60" s="22" t="str">
        <f aca="false">IFERROR(VLOOKUP(AQ$1&amp;":"&amp;AQ60,'Finish order'!$E:$K,2,FALSE()),"")</f>
        <v/>
      </c>
      <c r="AX60" s="22" t="n">
        <v>59</v>
      </c>
      <c r="AY60" s="22" t="str">
        <f aca="false">IFERROR(VLOOKUP(AX$1&amp;":"&amp;AX60,'Finish order'!$E:$K,4,FALSE()),"")</f>
        <v/>
      </c>
      <c r="AZ60" s="30" t="str">
        <f aca="false">IFERROR(VLOOKUP(AX$1&amp;":"&amp;AX60,'Finish order'!$E:$K,5,FALSE()),"")</f>
        <v/>
      </c>
      <c r="BA60" s="30" t="str">
        <f aca="false">IFERROR(VLOOKUP(AX$1&amp;":"&amp;AX60,'Finish order'!$E:$K,3,FALSE()),"")</f>
        <v/>
      </c>
      <c r="BB60" s="22" t="str">
        <f aca="false">IFERROR(VLOOKUP(AX$1&amp;":"&amp;AX60,'Finish order'!$E:$K,2,FALSE()),"")</f>
        <v/>
      </c>
      <c r="BE60" s="22" t="n">
        <v>59</v>
      </c>
      <c r="BF60" s="30" t="str">
        <f aca="false">IFERROR(VLOOKUP(BE$1&amp;":"&amp;BE60,'Finish order'!$E:$K,4,FALSE()),"")</f>
        <v/>
      </c>
      <c r="BG60" s="22" t="str">
        <f aca="false">IFERROR(VLOOKUP(BE$1&amp;":"&amp;BE60,'Finish order'!$E:$K,5,FALSE()),"")</f>
        <v/>
      </c>
      <c r="BH60" s="30" t="str">
        <f aca="false">IFERROR(VLOOKUP(BE$1&amp;":"&amp;BE60,'Finish order'!$E:$K,3,FALSE()),"")</f>
        <v/>
      </c>
      <c r="BI60" s="22" t="str">
        <f aca="false">IFERROR(VLOOKUP(BE$1&amp;":"&amp;BE60,'Finish order'!$E:$K,2,FALSE()),"")</f>
        <v/>
      </c>
      <c r="BL60" s="22" t="n">
        <v>59</v>
      </c>
      <c r="BM60" s="30" t="str">
        <f aca="false">IFERROR(VLOOKUP(BL$1&amp;":"&amp;BL60,'Finish order'!$E:$K,4,FALSE()),"")</f>
        <v/>
      </c>
      <c r="BN60" s="22" t="str">
        <f aca="false">IFERROR(VLOOKUP(BL$1&amp;":"&amp;BL60,'Finish order'!$E:$K,5,FALSE()),"")</f>
        <v/>
      </c>
      <c r="BO60" s="30" t="str">
        <f aca="false">IFERROR(VLOOKUP(BL$1&amp;":"&amp;BL60,'Finish order'!$E:$K,3,FALSE()),"")</f>
        <v/>
      </c>
      <c r="BP60" s="22" t="str">
        <f aca="false">IFERROR(VLOOKUP(BL$1&amp;":"&amp;BL60,'Finish order'!$E:$K,2,FALSE()),"")</f>
        <v/>
      </c>
      <c r="BS60" s="31" t="n">
        <v>59</v>
      </c>
      <c r="BT60" s="22" t="str">
        <f aca="false">IFERROR(VLOOKUP(BS$1&amp;":"&amp;BS60,'Finish order'!$E:$K,4,FALSE()),"")</f>
        <v/>
      </c>
      <c r="BU60" s="22" t="str">
        <f aca="false">IFERROR(VLOOKUP(BS$1&amp;":"&amp;BS60,'Finish order'!$E:$K,5,FALSE()),"")</f>
        <v/>
      </c>
      <c r="BV60" s="30" t="str">
        <f aca="false">IFERROR(VLOOKUP(BS$1&amp;":"&amp;BS60,'Finish order'!$E:$K,3,FALSE()),"")</f>
        <v/>
      </c>
      <c r="BW60" s="22" t="str">
        <f aca="false">IFERROR(VLOOKUP(BS$1&amp;":"&amp;BS60,'Finish order'!$E:$K,2,FALSE()),"")</f>
        <v/>
      </c>
      <c r="BZ60" s="31" t="n">
        <v>59</v>
      </c>
      <c r="CA60" s="22" t="str">
        <f aca="false">IFERROR(VLOOKUP(BZ$1&amp;":"&amp;BZ60,'Finish order'!$E:$K,4,FALSE()),"")</f>
        <v/>
      </c>
      <c r="CB60" s="22" t="str">
        <f aca="false">IFERROR(VLOOKUP(BZ$1&amp;":"&amp;BZ60,'Finish order'!$E:$K,5,FALSE()),"")</f>
        <v/>
      </c>
      <c r="CC60" s="30" t="str">
        <f aca="false">IFERROR(VLOOKUP(BZ$1&amp;":"&amp;BZ60,'Finish order'!$E:$K,3,FALSE()),"")</f>
        <v/>
      </c>
      <c r="CD60" s="22" t="str">
        <f aca="false">IFERROR(VLOOKUP(BZ$1&amp;":"&amp;BZ60,'Finish order'!$E:$K,2,FALSE()),"")</f>
        <v/>
      </c>
      <c r="CG60" s="22" t="n">
        <v>59</v>
      </c>
      <c r="CH60" s="22" t="str">
        <f aca="false">IFERROR(VLOOKUP(CG$1&amp;":"&amp;CG60,'Finish order'!$E:$K,4,FALSE()),"")</f>
        <v/>
      </c>
      <c r="CI60" s="22" t="str">
        <f aca="false">IFERROR(VLOOKUP(CG$1&amp;":"&amp;CG60,'Finish order'!$E:$K,5,FALSE()),"")</f>
        <v/>
      </c>
      <c r="CJ60" s="30" t="str">
        <f aca="false">IFERROR(VLOOKUP(CG$1&amp;":"&amp;CG60,'Finish order'!$E:$K,3,FALSE()),"")</f>
        <v/>
      </c>
      <c r="CK60" s="22" t="str">
        <f aca="false">IFERROR(VLOOKUP(CG$1&amp;":"&amp;CG60,'Finish order'!$E:$K,2,FALSE()),"")</f>
        <v/>
      </c>
      <c r="CN60" s="22" t="n">
        <v>59</v>
      </c>
      <c r="CO60" s="22" t="str">
        <f aca="false">IFERROR(VLOOKUP(CN$1&amp;":"&amp;CN60,'Finish order'!$E:$K,4,FALSE()),"")</f>
        <v/>
      </c>
      <c r="CP60" s="22" t="str">
        <f aca="false">IFERROR(VLOOKUP(CN$1&amp;":"&amp;CN60,'Finish order'!$E:$K,5,FALSE()),"")</f>
        <v/>
      </c>
      <c r="CQ60" s="30" t="str">
        <f aca="false">IFERROR(VLOOKUP(CN$1&amp;":"&amp;CN60,'Finish order'!$E:$K,3,FALSE()),"")</f>
        <v/>
      </c>
      <c r="CR60" s="22" t="str">
        <f aca="false">IFERROR(VLOOKUP(CN$1&amp;":"&amp;CN60,'Finish order'!$E:$K,2,FALSE()),"")</f>
        <v/>
      </c>
      <c r="CS60" s="30"/>
    </row>
    <row r="61" customFormat="false" ht="15" hidden="false" customHeight="false" outlineLevel="0" collapsed="false">
      <c r="A61" s="22" t="n">
        <v>60</v>
      </c>
      <c r="B61" s="22" t="str">
        <f aca="false">IFERROR(VLOOKUP($A$1&amp;":"&amp;A61,'Finish order'!C:K,6,FALSE()),"")</f>
        <v>Paul Cutler</v>
      </c>
      <c r="C61" s="22" t="str">
        <f aca="false">IFERROR(VLOOKUP(A$1&amp;":"&amp;A61,'Finish order'!$C:$K,9,FALSE()),"")</f>
        <v>M60</v>
      </c>
      <c r="D61" s="22" t="str">
        <f aca="false">IFERROR(VLOOKUP(A$1&amp;":"&amp;A61,'Finish order'!$C:$K,7,FALSE()),"")</f>
        <v>Individual#</v>
      </c>
      <c r="E61" s="30" t="n">
        <f aca="false">IFERROR(VLOOKUP($A$1&amp;":"&amp;A61,'Finish order'!C:K,5,FALSE()),"")</f>
        <v>0.086712962962963</v>
      </c>
      <c r="F61" s="22" t="n">
        <f aca="false">IFERROR(VLOOKUP($A$1&amp;":"&amp;A61,'Finish order'!C:K,4,FALSE()),"")</f>
        <v>1186</v>
      </c>
      <c r="H61" s="22" t="n">
        <v>60</v>
      </c>
      <c r="I61" s="22" t="str">
        <f aca="false">IFERROR(VLOOKUP(H$1&amp;":"&amp;H61,'Finish order'!$C:$K,6,FALSE()),"")</f>
        <v/>
      </c>
      <c r="J61" s="22" t="str">
        <f aca="false">IFERROR(VLOOKUP(H$1&amp;":"&amp;H61,'Finish order'!$C:$K,9,FALSE()),"")</f>
        <v/>
      </c>
      <c r="K61" s="22" t="str">
        <f aca="false">IFERROR(VLOOKUP(H$1&amp;":"&amp;H61,'Finish order'!$C:$K,7,FALSE()),"")</f>
        <v/>
      </c>
      <c r="L61" s="30" t="str">
        <f aca="false">IFERROR(VLOOKUP(H$1&amp;":"&amp;H61,'Finish order'!$C:$K,5,FALSE()),"")</f>
        <v/>
      </c>
      <c r="M61" s="22" t="str">
        <f aca="false">IFERROR(VLOOKUP(H$1&amp;":"&amp;H61,'Finish order'!$C:$K,4,FALSE()),"")</f>
        <v/>
      </c>
      <c r="O61" s="22" t="n">
        <v>60</v>
      </c>
      <c r="P61" s="22" t="str">
        <f aca="false">IFERROR(VLOOKUP(O$1&amp;":"&amp;O61,'Finish order'!$E:$K,4,FALSE()),"")</f>
        <v/>
      </c>
      <c r="Q61" s="22" t="str">
        <f aca="false">IFERROR(VLOOKUP(O$1&amp;":"&amp;O61,'Finish order'!$E:$K,5,FALSE()),"")</f>
        <v/>
      </c>
      <c r="R61" s="30" t="str">
        <f aca="false">IFERROR(VLOOKUP(O$1&amp;":"&amp;O61,'Finish order'!$E:$K,3,FALSE()),"")</f>
        <v/>
      </c>
      <c r="S61" s="22" t="str">
        <f aca="false">IFERROR(VLOOKUP(O$1&amp;":"&amp;O61,'Finish order'!$E:$K,2,FALSE()),"")</f>
        <v/>
      </c>
      <c r="T61" s="22" t="str">
        <f aca="false">IF((COUNTIF($B$2:$B$4,P61)&gt;0),"Top3","")</f>
        <v/>
      </c>
      <c r="V61" s="22" t="n">
        <v>60</v>
      </c>
      <c r="W61" s="22" t="str">
        <f aca="false">IFERROR(VLOOKUP(V$1&amp;":"&amp;V61,'Finish order'!$E:$K,4,FALSE()),"")</f>
        <v/>
      </c>
      <c r="X61" s="22" t="str">
        <f aca="false">IFERROR(VLOOKUP(V$1&amp;":"&amp;V61,'Finish order'!$E:$K,5,FALSE()),"")</f>
        <v/>
      </c>
      <c r="Y61" s="30" t="str">
        <f aca="false">IFERROR(VLOOKUP(V$1&amp;":"&amp;V61,'Finish order'!$E:$K,3,FALSE()),"")</f>
        <v/>
      </c>
      <c r="Z61" s="22" t="str">
        <f aca="false">IFERROR(VLOOKUP(V$1&amp;":"&amp;V61,'Finish order'!$E:$K,2,FALSE()),"")</f>
        <v/>
      </c>
      <c r="AA61" s="22" t="str">
        <f aca="false">IF(Table827[[#This Row],[Name]]="","",IF((COUNTIF($I$2:$I$4,W61)&gt;0),"Top3",""))</f>
        <v/>
      </c>
      <c r="AC61" s="22" t="n">
        <v>60</v>
      </c>
      <c r="AD61" s="22" t="str">
        <f aca="false">IFERROR(VLOOKUP(AC$1&amp;":"&amp;AC61,'Finish order'!$E:$K,4,FALSE()),"")</f>
        <v/>
      </c>
      <c r="AE61" s="22" t="str">
        <f aca="false">IFERROR(VLOOKUP(AC$1&amp;":"&amp;AC61,'Finish order'!$E:$K,5,FALSE()),"")</f>
        <v/>
      </c>
      <c r="AF61" s="30" t="str">
        <f aca="false">IFERROR(VLOOKUP(AC$1&amp;":"&amp;AC61,'Finish order'!$E:$K,3,FALSE()),"")</f>
        <v/>
      </c>
      <c r="AG61" s="22" t="str">
        <f aca="false">IFERROR(VLOOKUP(AC$1&amp;":"&amp;AC61,'Finish order'!$E:$K,2,FALSE()),"")</f>
        <v/>
      </c>
      <c r="AJ61" s="22" t="n">
        <v>60</v>
      </c>
      <c r="AK61" s="22" t="str">
        <f aca="false">IFERROR(VLOOKUP(AJ$1&amp;":"&amp;AJ61,'Finish order'!$E:$K,4,FALSE()),"")</f>
        <v/>
      </c>
      <c r="AL61" s="22" t="str">
        <f aca="false">IFERROR(VLOOKUP(AJ$1&amp;":"&amp;AJ61,'Finish order'!$E:$K,5,FALSE()),"")</f>
        <v/>
      </c>
      <c r="AM61" s="30" t="str">
        <f aca="false">IFERROR(VLOOKUP(AJ$1&amp;":"&amp;AJ61,'Finish order'!$E:$K,3,FALSE()),"")</f>
        <v/>
      </c>
      <c r="AN61" s="22" t="str">
        <f aca="false">IFERROR(VLOOKUP(AJ$1&amp;":"&amp;AJ61,'Finish order'!$E:$K,2,FALSE()),"")</f>
        <v/>
      </c>
      <c r="AQ61" s="22" t="n">
        <v>60</v>
      </c>
      <c r="AR61" s="22" t="str">
        <f aca="false">IFERROR(VLOOKUP(AQ$1&amp;":"&amp;AQ61,'Finish order'!$E:$K,4,FALSE()),"")</f>
        <v/>
      </c>
      <c r="AS61" s="30" t="str">
        <f aca="false">IFERROR(VLOOKUP(AQ$1&amp;":"&amp;AQ61,'Finish order'!$E:$K,5,FALSE()),"")</f>
        <v/>
      </c>
      <c r="AT61" s="30" t="str">
        <f aca="false">IFERROR(VLOOKUP(AQ$1&amp;":"&amp;AQ61,'Finish order'!$E:$K,3,FALSE()),"")</f>
        <v/>
      </c>
      <c r="AU61" s="22" t="str">
        <f aca="false">IFERROR(VLOOKUP(AQ$1&amp;":"&amp;AQ61,'Finish order'!$E:$K,2,FALSE()),"")</f>
        <v/>
      </c>
      <c r="AX61" s="22" t="n">
        <v>60</v>
      </c>
      <c r="AY61" s="22" t="str">
        <f aca="false">IFERROR(VLOOKUP(AX$1&amp;":"&amp;AX61,'Finish order'!$E:$K,4,FALSE()),"")</f>
        <v/>
      </c>
      <c r="AZ61" s="30" t="str">
        <f aca="false">IFERROR(VLOOKUP(AX$1&amp;":"&amp;AX61,'Finish order'!$E:$K,5,FALSE()),"")</f>
        <v/>
      </c>
      <c r="BA61" s="30" t="str">
        <f aca="false">IFERROR(VLOOKUP(AX$1&amp;":"&amp;AX61,'Finish order'!$E:$K,3,FALSE()),"")</f>
        <v/>
      </c>
      <c r="BB61" s="22" t="str">
        <f aca="false">IFERROR(VLOOKUP(AX$1&amp;":"&amp;AX61,'Finish order'!$E:$K,2,FALSE()),"")</f>
        <v/>
      </c>
      <c r="BE61" s="22" t="n">
        <v>60</v>
      </c>
      <c r="BF61" s="30" t="str">
        <f aca="false">IFERROR(VLOOKUP(BE$1&amp;":"&amp;BE61,'Finish order'!$E:$K,4,FALSE()),"")</f>
        <v/>
      </c>
      <c r="BG61" s="22" t="str">
        <f aca="false">IFERROR(VLOOKUP(BE$1&amp;":"&amp;BE61,'Finish order'!$E:$K,5,FALSE()),"")</f>
        <v/>
      </c>
      <c r="BH61" s="30" t="str">
        <f aca="false">IFERROR(VLOOKUP(BE$1&amp;":"&amp;BE61,'Finish order'!$E:$K,3,FALSE()),"")</f>
        <v/>
      </c>
      <c r="BI61" s="22" t="str">
        <f aca="false">IFERROR(VLOOKUP(BE$1&amp;":"&amp;BE61,'Finish order'!$E:$K,2,FALSE()),"")</f>
        <v/>
      </c>
      <c r="BL61" s="22" t="n">
        <v>60</v>
      </c>
      <c r="BM61" s="30" t="str">
        <f aca="false">IFERROR(VLOOKUP(BL$1&amp;":"&amp;BL61,'Finish order'!$E:$K,4,FALSE()),"")</f>
        <v/>
      </c>
      <c r="BN61" s="22" t="str">
        <f aca="false">IFERROR(VLOOKUP(BL$1&amp;":"&amp;BL61,'Finish order'!$E:$K,5,FALSE()),"")</f>
        <v/>
      </c>
      <c r="BO61" s="30" t="str">
        <f aca="false">IFERROR(VLOOKUP(BL$1&amp;":"&amp;BL61,'Finish order'!$E:$K,3,FALSE()),"")</f>
        <v/>
      </c>
      <c r="BP61" s="22" t="str">
        <f aca="false">IFERROR(VLOOKUP(BL$1&amp;":"&amp;BL61,'Finish order'!$E:$K,2,FALSE()),"")</f>
        <v/>
      </c>
      <c r="BS61" s="31" t="n">
        <v>60</v>
      </c>
      <c r="BT61" s="22" t="str">
        <f aca="false">IFERROR(VLOOKUP(BS$1&amp;":"&amp;BS61,'Finish order'!$E:$K,4,FALSE()),"")</f>
        <v/>
      </c>
      <c r="BU61" s="22" t="str">
        <f aca="false">IFERROR(VLOOKUP(BS$1&amp;":"&amp;BS61,'Finish order'!$E:$K,5,FALSE()),"")</f>
        <v/>
      </c>
      <c r="BV61" s="30" t="str">
        <f aca="false">IFERROR(VLOOKUP(BS$1&amp;":"&amp;BS61,'Finish order'!$E:$K,3,FALSE()),"")</f>
        <v/>
      </c>
      <c r="BW61" s="22" t="str">
        <f aca="false">IFERROR(VLOOKUP(BS$1&amp;":"&amp;BS61,'Finish order'!$E:$K,2,FALSE()),"")</f>
        <v/>
      </c>
      <c r="BZ61" s="31" t="n">
        <v>60</v>
      </c>
      <c r="CA61" s="22" t="str">
        <f aca="false">IFERROR(VLOOKUP(BZ$1&amp;":"&amp;BZ61,'Finish order'!$E:$K,4,FALSE()),"")</f>
        <v/>
      </c>
      <c r="CB61" s="22" t="str">
        <f aca="false">IFERROR(VLOOKUP(BZ$1&amp;":"&amp;BZ61,'Finish order'!$E:$K,5,FALSE()),"")</f>
        <v/>
      </c>
      <c r="CC61" s="30" t="str">
        <f aca="false">IFERROR(VLOOKUP(BZ$1&amp;":"&amp;BZ61,'Finish order'!$E:$K,3,FALSE()),"")</f>
        <v/>
      </c>
      <c r="CD61" s="22" t="str">
        <f aca="false">IFERROR(VLOOKUP(BZ$1&amp;":"&amp;BZ61,'Finish order'!$E:$K,2,FALSE()),"")</f>
        <v/>
      </c>
      <c r="CG61" s="22" t="n">
        <v>60</v>
      </c>
      <c r="CH61" s="22" t="str">
        <f aca="false">IFERROR(VLOOKUP(CG$1&amp;":"&amp;CG61,'Finish order'!$E:$K,4,FALSE()),"")</f>
        <v/>
      </c>
      <c r="CI61" s="22" t="str">
        <f aca="false">IFERROR(VLOOKUP(CG$1&amp;":"&amp;CG61,'Finish order'!$E:$K,5,FALSE()),"")</f>
        <v/>
      </c>
      <c r="CJ61" s="30" t="str">
        <f aca="false">IFERROR(VLOOKUP(CG$1&amp;":"&amp;CG61,'Finish order'!$E:$K,3,FALSE()),"")</f>
        <v/>
      </c>
      <c r="CK61" s="22" t="str">
        <f aca="false">IFERROR(VLOOKUP(CG$1&amp;":"&amp;CG61,'Finish order'!$E:$K,2,FALSE()),"")</f>
        <v/>
      </c>
      <c r="CN61" s="22" t="n">
        <v>60</v>
      </c>
      <c r="CO61" s="22" t="str">
        <f aca="false">IFERROR(VLOOKUP(CN$1&amp;":"&amp;CN61,'Finish order'!$E:$K,4,FALSE()),"")</f>
        <v/>
      </c>
      <c r="CP61" s="22" t="str">
        <f aca="false">IFERROR(VLOOKUP(CN$1&amp;":"&amp;CN61,'Finish order'!$E:$K,5,FALSE()),"")</f>
        <v/>
      </c>
      <c r="CQ61" s="30" t="str">
        <f aca="false">IFERROR(VLOOKUP(CN$1&amp;":"&amp;CN61,'Finish order'!$E:$K,3,FALSE()),"")</f>
        <v/>
      </c>
      <c r="CR61" s="22" t="str">
        <f aca="false">IFERROR(VLOOKUP(CN$1&amp;":"&amp;CN61,'Finish order'!$E:$K,2,FALSE()),"")</f>
        <v/>
      </c>
      <c r="CS61" s="30"/>
    </row>
    <row r="62" customFormat="false" ht="15" hidden="false" customHeight="false" outlineLevel="0" collapsed="false">
      <c r="A62" s="22" t="n">
        <v>61</v>
      </c>
      <c r="B62" s="22" t="str">
        <f aca="false">IFERROR(VLOOKUP($A$1&amp;":"&amp;A62,'Finish order'!C:K,6,FALSE()),"")</f>
        <v>Ian Robinson</v>
      </c>
      <c r="C62" s="22" t="str">
        <f aca="false">IFERROR(VLOOKUP(A$1&amp;":"&amp;A62,'Finish order'!$C:$K,9,FALSE()),"")</f>
        <v>M60</v>
      </c>
      <c r="D62" s="22" t="str">
        <f aca="false">IFERROR(VLOOKUP(A$1&amp;":"&amp;A62,'Finish order'!$C:$K,7,FALSE()),"")</f>
        <v>Esk Valley Fell Club</v>
      </c>
      <c r="E62" s="30" t="n">
        <f aca="false">IFERROR(VLOOKUP($A$1&amp;":"&amp;A62,'Finish order'!C:K,5,FALSE()),"")</f>
        <v>0.093587962962963</v>
      </c>
      <c r="F62" s="22" t="n">
        <f aca="false">IFERROR(VLOOKUP($A$1&amp;":"&amp;A62,'Finish order'!C:K,4,FALSE()),"")</f>
        <v>909</v>
      </c>
      <c r="H62" s="22" t="n">
        <v>61</v>
      </c>
      <c r="I62" s="22" t="str">
        <f aca="false">IFERROR(VLOOKUP(H$1&amp;":"&amp;H62,'Finish order'!$C:$K,6,FALSE()),"")</f>
        <v/>
      </c>
      <c r="J62" s="22" t="str">
        <f aca="false">IFERROR(VLOOKUP(H$1&amp;":"&amp;H62,'Finish order'!$C:$K,9,FALSE()),"")</f>
        <v/>
      </c>
      <c r="K62" s="22" t="str">
        <f aca="false">IFERROR(VLOOKUP(H$1&amp;":"&amp;H62,'Finish order'!$C:$K,7,FALSE()),"")</f>
        <v/>
      </c>
      <c r="L62" s="30" t="str">
        <f aca="false">IFERROR(VLOOKUP(H$1&amp;":"&amp;H62,'Finish order'!$C:$K,5,FALSE()),"")</f>
        <v/>
      </c>
      <c r="M62" s="22" t="str">
        <f aca="false">IFERROR(VLOOKUP(H$1&amp;":"&amp;H62,'Finish order'!$C:$K,4,FALSE()),"")</f>
        <v/>
      </c>
      <c r="R62" s="30"/>
      <c r="Y62" s="30"/>
      <c r="AF62" s="30"/>
      <c r="AM62" s="30"/>
      <c r="AT62" s="30"/>
      <c r="BA62" s="30"/>
      <c r="BH62" s="30"/>
      <c r="BO62" s="30"/>
      <c r="BV62" s="30"/>
      <c r="CC62" s="30"/>
      <c r="CJ62" s="30"/>
      <c r="CQ62" s="30"/>
    </row>
    <row r="63" customFormat="false" ht="15" hidden="false" customHeight="false" outlineLevel="0" collapsed="false">
      <c r="A63" s="22" t="n">
        <v>62</v>
      </c>
      <c r="B63" s="22" t="str">
        <f aca="false">IFERROR(VLOOKUP($A$1&amp;":"&amp;A63,'Finish order'!C:K,6,FALSE()),"")</f>
        <v/>
      </c>
      <c r="C63" s="22" t="str">
        <f aca="false">IFERROR(VLOOKUP(A$1&amp;":"&amp;A63,'Finish order'!$C:$K,9,FALSE()),"")</f>
        <v/>
      </c>
      <c r="D63" s="22" t="str">
        <f aca="false">IFERROR(VLOOKUP(A$1&amp;":"&amp;A63,'Finish order'!$C:$K,7,FALSE()),"")</f>
        <v/>
      </c>
      <c r="E63" s="30" t="str">
        <f aca="false">IFERROR(VLOOKUP($A$1&amp;":"&amp;A63,'Finish order'!C:K,5,FALSE()),"")</f>
        <v/>
      </c>
      <c r="F63" s="22" t="str">
        <f aca="false">IFERROR(VLOOKUP($A$1&amp;":"&amp;A63,'Finish order'!C:K,4,FALSE()),"")</f>
        <v/>
      </c>
      <c r="H63" s="22" t="n">
        <v>62</v>
      </c>
      <c r="I63" s="22" t="str">
        <f aca="false">IFERROR(VLOOKUP(H$1&amp;":"&amp;H63,'Finish order'!$C:$K,6,FALSE()),"")</f>
        <v/>
      </c>
      <c r="J63" s="22" t="str">
        <f aca="false">IFERROR(VLOOKUP(H$1&amp;":"&amp;H63,'Finish order'!$C:$K,9,FALSE()),"")</f>
        <v/>
      </c>
      <c r="K63" s="22" t="str">
        <f aca="false">IFERROR(VLOOKUP(H$1&amp;":"&amp;H63,'Finish order'!$C:$K,7,FALSE()),"")</f>
        <v/>
      </c>
      <c r="L63" s="30" t="str">
        <f aca="false">IFERROR(VLOOKUP(H$1&amp;":"&amp;H63,'Finish order'!$C:$K,5,FALSE()),"")</f>
        <v/>
      </c>
      <c r="M63" s="22" t="str">
        <f aca="false">IFERROR(VLOOKUP(H$1&amp;":"&amp;H63,'Finish order'!$C:$K,4,FALSE()),"")</f>
        <v/>
      </c>
      <c r="R63" s="30"/>
      <c r="Y63" s="30"/>
      <c r="AF63" s="30"/>
      <c r="AM63" s="30"/>
      <c r="AT63" s="30"/>
      <c r="BA63" s="30"/>
      <c r="BH63" s="30"/>
      <c r="BO63" s="30"/>
      <c r="BV63" s="30"/>
      <c r="CC63" s="30"/>
      <c r="CJ63" s="30"/>
      <c r="CQ63" s="30"/>
    </row>
    <row r="64" customFormat="false" ht="15" hidden="false" customHeight="false" outlineLevel="0" collapsed="false">
      <c r="A64" s="22" t="n">
        <v>63</v>
      </c>
      <c r="B64" s="22" t="str">
        <f aca="false">IFERROR(VLOOKUP($A$1&amp;":"&amp;A64,'Finish order'!C:K,6,FALSE()),"")</f>
        <v/>
      </c>
      <c r="C64" s="22" t="str">
        <f aca="false">IFERROR(VLOOKUP(A$1&amp;":"&amp;A64,'Finish order'!$C:$K,9,FALSE()),"")</f>
        <v/>
      </c>
      <c r="D64" s="22" t="str">
        <f aca="false">IFERROR(VLOOKUP(A$1&amp;":"&amp;A64,'Finish order'!$C:$K,7,FALSE()),"")</f>
        <v/>
      </c>
      <c r="E64" s="30" t="str">
        <f aca="false">IFERROR(VLOOKUP($A$1&amp;":"&amp;A64,'Finish order'!C:K,5,FALSE()),"")</f>
        <v/>
      </c>
      <c r="F64" s="22" t="str">
        <f aca="false">IFERROR(VLOOKUP($A$1&amp;":"&amp;A64,'Finish order'!C:K,4,FALSE()),"")</f>
        <v/>
      </c>
      <c r="H64" s="22" t="n">
        <v>63</v>
      </c>
      <c r="I64" s="22" t="str">
        <f aca="false">IFERROR(VLOOKUP(H$1&amp;":"&amp;H64,'Finish order'!$C:$K,6,FALSE()),"")</f>
        <v/>
      </c>
      <c r="J64" s="22" t="str">
        <f aca="false">IFERROR(VLOOKUP(H$1&amp;":"&amp;H64,'Finish order'!$C:$K,9,FALSE()),"")</f>
        <v/>
      </c>
      <c r="K64" s="22" t="str">
        <f aca="false">IFERROR(VLOOKUP(H$1&amp;":"&amp;H64,'Finish order'!$C:$K,7,FALSE()),"")</f>
        <v/>
      </c>
      <c r="L64" s="30" t="str">
        <f aca="false">IFERROR(VLOOKUP(H$1&amp;":"&amp;H64,'Finish order'!$C:$K,5,FALSE()),"")</f>
        <v/>
      </c>
      <c r="M64" s="22" t="str">
        <f aca="false">IFERROR(VLOOKUP(H$1&amp;":"&amp;H64,'Finish order'!$C:$K,4,FALSE()),"")</f>
        <v/>
      </c>
      <c r="R64" s="30"/>
      <c r="Y64" s="30"/>
      <c r="AF64" s="30"/>
      <c r="AM64" s="30"/>
      <c r="AT64" s="30"/>
      <c r="BA64" s="30"/>
      <c r="BH64" s="30"/>
      <c r="BO64" s="30"/>
      <c r="BV64" s="30"/>
      <c r="CC64" s="30"/>
      <c r="CJ64" s="30"/>
      <c r="CQ64" s="30"/>
    </row>
    <row r="65" customFormat="false" ht="15" hidden="false" customHeight="false" outlineLevel="0" collapsed="false">
      <c r="A65" s="22" t="n">
        <v>64</v>
      </c>
      <c r="B65" s="22" t="str">
        <f aca="false">IFERROR(VLOOKUP($A$1&amp;":"&amp;A65,'Finish order'!C:K,6,FALSE()),"")</f>
        <v/>
      </c>
      <c r="C65" s="22" t="str">
        <f aca="false">IFERROR(VLOOKUP(A$1&amp;":"&amp;A65,'Finish order'!$C:$K,9,FALSE()),"")</f>
        <v/>
      </c>
      <c r="D65" s="22" t="str">
        <f aca="false">IFERROR(VLOOKUP(A$1&amp;":"&amp;A65,'Finish order'!$C:$K,7,FALSE()),"")</f>
        <v/>
      </c>
      <c r="E65" s="30" t="str">
        <f aca="false">IFERROR(VLOOKUP($A$1&amp;":"&amp;A65,'Finish order'!C:K,5,FALSE()),"")</f>
        <v/>
      </c>
      <c r="F65" s="22" t="str">
        <f aca="false">IFERROR(VLOOKUP($A$1&amp;":"&amp;A65,'Finish order'!C:K,4,FALSE()),"")</f>
        <v/>
      </c>
      <c r="H65" s="22" t="n">
        <v>64</v>
      </c>
      <c r="I65" s="22" t="str">
        <f aca="false">IFERROR(VLOOKUP(H$1&amp;":"&amp;H65,'Finish order'!$C:$K,6,FALSE()),"")</f>
        <v/>
      </c>
      <c r="J65" s="22" t="str">
        <f aca="false">IFERROR(VLOOKUP(H$1&amp;":"&amp;H65,'Finish order'!$C:$K,9,FALSE()),"")</f>
        <v/>
      </c>
      <c r="K65" s="22" t="str">
        <f aca="false">IFERROR(VLOOKUP(H$1&amp;":"&amp;H65,'Finish order'!$C:$K,7,FALSE()),"")</f>
        <v/>
      </c>
      <c r="L65" s="30" t="str">
        <f aca="false">IFERROR(VLOOKUP(H$1&amp;":"&amp;H65,'Finish order'!$C:$K,5,FALSE()),"")</f>
        <v/>
      </c>
      <c r="M65" s="22" t="str">
        <f aca="false">IFERROR(VLOOKUP(H$1&amp;":"&amp;H65,'Finish order'!$C:$K,4,FALSE()),"")</f>
        <v/>
      </c>
      <c r="R65" s="30"/>
      <c r="Y65" s="30"/>
      <c r="AF65" s="30"/>
      <c r="AM65" s="30"/>
      <c r="AT65" s="30"/>
      <c r="BA65" s="30"/>
      <c r="BH65" s="30"/>
      <c r="BO65" s="30"/>
      <c r="BV65" s="30"/>
      <c r="CC65" s="30"/>
      <c r="CJ65" s="30"/>
      <c r="CQ65" s="30"/>
    </row>
    <row r="66" customFormat="false" ht="15" hidden="false" customHeight="false" outlineLevel="0" collapsed="false">
      <c r="A66" s="22" t="n">
        <v>65</v>
      </c>
      <c r="B66" s="22" t="str">
        <f aca="false">IFERROR(VLOOKUP($A$1&amp;":"&amp;A66,'Finish order'!C:K,6,FALSE()),"")</f>
        <v/>
      </c>
      <c r="C66" s="22" t="str">
        <f aca="false">IFERROR(VLOOKUP(A$1&amp;":"&amp;A66,'Finish order'!$C:$K,9,FALSE()),"")</f>
        <v/>
      </c>
      <c r="D66" s="22" t="str">
        <f aca="false">IFERROR(VLOOKUP(A$1&amp;":"&amp;A66,'Finish order'!$C:$K,7,FALSE()),"")</f>
        <v/>
      </c>
      <c r="E66" s="30" t="str">
        <f aca="false">IFERROR(VLOOKUP($A$1&amp;":"&amp;A66,'Finish order'!C:K,5,FALSE()),"")</f>
        <v/>
      </c>
      <c r="F66" s="22" t="str">
        <f aca="false">IFERROR(VLOOKUP($A$1&amp;":"&amp;A66,'Finish order'!C:K,4,FALSE()),"")</f>
        <v/>
      </c>
      <c r="H66" s="22" t="n">
        <v>65</v>
      </c>
      <c r="I66" s="22" t="str">
        <f aca="false">IFERROR(VLOOKUP(H$1&amp;":"&amp;H66,'Finish order'!$C:$K,6,FALSE()),"")</f>
        <v/>
      </c>
      <c r="J66" s="22" t="str">
        <f aca="false">IFERROR(VLOOKUP(H$1&amp;":"&amp;H66,'Finish order'!$C:$K,9,FALSE()),"")</f>
        <v/>
      </c>
      <c r="K66" s="22" t="str">
        <f aca="false">IFERROR(VLOOKUP(H$1&amp;":"&amp;H66,'Finish order'!$C:$K,7,FALSE()),"")</f>
        <v/>
      </c>
      <c r="L66" s="30" t="str">
        <f aca="false">IFERROR(VLOOKUP(H$1&amp;":"&amp;H66,'Finish order'!$C:$K,5,FALSE()),"")</f>
        <v/>
      </c>
      <c r="M66" s="22" t="str">
        <f aca="false">IFERROR(VLOOKUP(H$1&amp;":"&amp;H66,'Finish order'!$C:$K,4,FALSE()),"")</f>
        <v/>
      </c>
      <c r="R66" s="30"/>
      <c r="Y66" s="30"/>
      <c r="AF66" s="30"/>
      <c r="AM66" s="30"/>
      <c r="AT66" s="30"/>
      <c r="BA66" s="30"/>
      <c r="BH66" s="30"/>
      <c r="BO66" s="30"/>
      <c r="BV66" s="30"/>
      <c r="CC66" s="30"/>
      <c r="CJ66" s="30"/>
      <c r="CQ66" s="30"/>
    </row>
    <row r="67" customFormat="false" ht="15" hidden="false" customHeight="false" outlineLevel="0" collapsed="false">
      <c r="A67" s="22" t="n">
        <v>66</v>
      </c>
      <c r="B67" s="22" t="str">
        <f aca="false">IFERROR(VLOOKUP($A$1&amp;":"&amp;A67,'Finish order'!C:K,6,FALSE()),"")</f>
        <v/>
      </c>
      <c r="C67" s="22" t="str">
        <f aca="false">IFERROR(VLOOKUP(A$1&amp;":"&amp;A67,'Finish order'!$C:$K,9,FALSE()),"")</f>
        <v/>
      </c>
      <c r="D67" s="22" t="str">
        <f aca="false">IFERROR(VLOOKUP(A$1&amp;":"&amp;A67,'Finish order'!$C:$K,7,FALSE()),"")</f>
        <v/>
      </c>
      <c r="E67" s="30" t="str">
        <f aca="false">IFERROR(VLOOKUP($A$1&amp;":"&amp;A67,'Finish order'!C:K,5,FALSE()),"")</f>
        <v/>
      </c>
      <c r="F67" s="22" t="str">
        <f aca="false">IFERROR(VLOOKUP($A$1&amp;":"&amp;A67,'Finish order'!C:K,4,FALSE()),"")</f>
        <v/>
      </c>
      <c r="H67" s="22" t="n">
        <v>66</v>
      </c>
      <c r="I67" s="22" t="str">
        <f aca="false">IFERROR(VLOOKUP(H$1&amp;":"&amp;H67,'Finish order'!$C:$K,6,FALSE()),"")</f>
        <v/>
      </c>
      <c r="J67" s="22" t="str">
        <f aca="false">IFERROR(VLOOKUP(H$1&amp;":"&amp;H67,'Finish order'!$C:$K,9,FALSE()),"")</f>
        <v/>
      </c>
      <c r="K67" s="22" t="str">
        <f aca="false">IFERROR(VLOOKUP(H$1&amp;":"&amp;H67,'Finish order'!$C:$K,7,FALSE()),"")</f>
        <v/>
      </c>
      <c r="L67" s="30" t="str">
        <f aca="false">IFERROR(VLOOKUP(H$1&amp;":"&amp;H67,'Finish order'!$C:$K,5,FALSE()),"")</f>
        <v/>
      </c>
      <c r="M67" s="22" t="str">
        <f aca="false">IFERROR(VLOOKUP(H$1&amp;":"&amp;H67,'Finish order'!$C:$K,4,FALSE()),"")</f>
        <v/>
      </c>
      <c r="R67" s="30"/>
      <c r="Y67" s="30"/>
      <c r="AF67" s="30"/>
      <c r="AM67" s="30"/>
      <c r="AT67" s="30"/>
      <c r="BA67" s="30"/>
      <c r="BH67" s="30"/>
      <c r="BO67" s="30"/>
      <c r="BV67" s="30"/>
      <c r="CC67" s="30"/>
      <c r="CJ67" s="30"/>
      <c r="CQ67" s="30"/>
    </row>
    <row r="68" customFormat="false" ht="15" hidden="false" customHeight="false" outlineLevel="0" collapsed="false">
      <c r="A68" s="22" t="n">
        <v>67</v>
      </c>
      <c r="B68" s="22" t="str">
        <f aca="false">IFERROR(VLOOKUP($A$1&amp;":"&amp;A68,'Finish order'!C:K,6,FALSE()),"")</f>
        <v/>
      </c>
      <c r="C68" s="22" t="str">
        <f aca="false">IFERROR(VLOOKUP(A$1&amp;":"&amp;A68,'Finish order'!$C:$K,9,FALSE()),"")</f>
        <v/>
      </c>
      <c r="D68" s="22" t="str">
        <f aca="false">IFERROR(VLOOKUP(A$1&amp;":"&amp;A68,'Finish order'!$C:$K,7,FALSE()),"")</f>
        <v/>
      </c>
      <c r="E68" s="30" t="str">
        <f aca="false">IFERROR(VLOOKUP($A$1&amp;":"&amp;A68,'Finish order'!C:K,5,FALSE()),"")</f>
        <v/>
      </c>
      <c r="F68" s="22" t="str">
        <f aca="false">IFERROR(VLOOKUP($A$1&amp;":"&amp;A68,'Finish order'!C:K,4,FALSE()),"")</f>
        <v/>
      </c>
      <c r="H68" s="22" t="n">
        <v>67</v>
      </c>
      <c r="I68" s="22" t="str">
        <f aca="false">IFERROR(VLOOKUP(H$1&amp;":"&amp;H68,'Finish order'!$C:$K,6,FALSE()),"")</f>
        <v/>
      </c>
      <c r="J68" s="22" t="str">
        <f aca="false">IFERROR(VLOOKUP(H$1&amp;":"&amp;H68,'Finish order'!$C:$K,9,FALSE()),"")</f>
        <v/>
      </c>
      <c r="K68" s="22" t="str">
        <f aca="false">IFERROR(VLOOKUP(H$1&amp;":"&amp;H68,'Finish order'!$C:$K,7,FALSE()),"")</f>
        <v/>
      </c>
      <c r="L68" s="30" t="str">
        <f aca="false">IFERROR(VLOOKUP(H$1&amp;":"&amp;H68,'Finish order'!$C:$K,5,FALSE()),"")</f>
        <v/>
      </c>
      <c r="M68" s="22" t="str">
        <f aca="false">IFERROR(VLOOKUP(H$1&amp;":"&amp;H68,'Finish order'!$C:$K,4,FALSE()),"")</f>
        <v/>
      </c>
      <c r="R68" s="30"/>
      <c r="Y68" s="30"/>
      <c r="AF68" s="30"/>
      <c r="AM68" s="30"/>
      <c r="AT68" s="30"/>
      <c r="BA68" s="30"/>
      <c r="BH68" s="30"/>
      <c r="BO68" s="30"/>
      <c r="BV68" s="30"/>
      <c r="CC68" s="30"/>
      <c r="CJ68" s="30"/>
      <c r="CQ68" s="30"/>
    </row>
    <row r="69" customFormat="false" ht="15" hidden="false" customHeight="false" outlineLevel="0" collapsed="false">
      <c r="A69" s="22" t="n">
        <v>68</v>
      </c>
      <c r="B69" s="22" t="str">
        <f aca="false">IFERROR(VLOOKUP($A$1&amp;":"&amp;A69,'Finish order'!C:K,6,FALSE()),"")</f>
        <v/>
      </c>
      <c r="C69" s="22" t="str">
        <f aca="false">IFERROR(VLOOKUP(A$1&amp;":"&amp;A69,'Finish order'!$C:$K,9,FALSE()),"")</f>
        <v/>
      </c>
      <c r="D69" s="22" t="str">
        <f aca="false">IFERROR(VLOOKUP(A$1&amp;":"&amp;A69,'Finish order'!$C:$K,7,FALSE()),"")</f>
        <v/>
      </c>
      <c r="E69" s="30" t="str">
        <f aca="false">IFERROR(VLOOKUP($A$1&amp;":"&amp;A69,'Finish order'!C:K,5,FALSE()),"")</f>
        <v/>
      </c>
      <c r="F69" s="22" t="str">
        <f aca="false">IFERROR(VLOOKUP($A$1&amp;":"&amp;A69,'Finish order'!C:K,4,FALSE()),"")</f>
        <v/>
      </c>
      <c r="H69" s="22" t="n">
        <v>68</v>
      </c>
      <c r="I69" s="22" t="str">
        <f aca="false">IFERROR(VLOOKUP(H$1&amp;":"&amp;H69,'Finish order'!$C:$K,6,FALSE()),"")</f>
        <v/>
      </c>
      <c r="J69" s="22" t="str">
        <f aca="false">IFERROR(VLOOKUP(H$1&amp;":"&amp;H69,'Finish order'!$C:$K,9,FALSE()),"")</f>
        <v/>
      </c>
      <c r="K69" s="22" t="str">
        <f aca="false">IFERROR(VLOOKUP(H$1&amp;":"&amp;H69,'Finish order'!$C:$K,7,FALSE()),"")</f>
        <v/>
      </c>
      <c r="L69" s="30" t="str">
        <f aca="false">IFERROR(VLOOKUP(H$1&amp;":"&amp;H69,'Finish order'!$C:$K,5,FALSE()),"")</f>
        <v/>
      </c>
      <c r="M69" s="22" t="str">
        <f aca="false">IFERROR(VLOOKUP(H$1&amp;":"&amp;H69,'Finish order'!$C:$K,4,FALSE()),"")</f>
        <v/>
      </c>
      <c r="R69" s="30"/>
      <c r="Y69" s="30"/>
      <c r="AF69" s="30"/>
      <c r="AM69" s="30"/>
      <c r="AT69" s="30"/>
      <c r="BA69" s="30"/>
      <c r="BH69" s="30"/>
      <c r="BO69" s="30"/>
      <c r="BV69" s="30"/>
      <c r="CC69" s="30"/>
      <c r="CJ69" s="30"/>
      <c r="CQ69" s="30"/>
    </row>
    <row r="70" customFormat="false" ht="15" hidden="false" customHeight="false" outlineLevel="0" collapsed="false">
      <c r="A70" s="22" t="n">
        <v>69</v>
      </c>
      <c r="B70" s="22" t="str">
        <f aca="false">IFERROR(VLOOKUP($A$1&amp;":"&amp;A70,'Finish order'!C:K,6,FALSE()),"")</f>
        <v/>
      </c>
      <c r="C70" s="22" t="str">
        <f aca="false">IFERROR(VLOOKUP(A$1&amp;":"&amp;A70,'Finish order'!$C:$K,9,FALSE()),"")</f>
        <v/>
      </c>
      <c r="D70" s="22" t="str">
        <f aca="false">IFERROR(VLOOKUP(A$1&amp;":"&amp;A70,'Finish order'!$C:$K,7,FALSE()),"")</f>
        <v/>
      </c>
      <c r="E70" s="30" t="str">
        <f aca="false">IFERROR(VLOOKUP($A$1&amp;":"&amp;A70,'Finish order'!C:K,5,FALSE()),"")</f>
        <v/>
      </c>
      <c r="F70" s="22" t="str">
        <f aca="false">IFERROR(VLOOKUP($A$1&amp;":"&amp;A70,'Finish order'!C:K,4,FALSE()),"")</f>
        <v/>
      </c>
      <c r="H70" s="22" t="n">
        <v>69</v>
      </c>
      <c r="I70" s="22" t="str">
        <f aca="false">IFERROR(VLOOKUP(H$1&amp;":"&amp;H70,'Finish order'!$C:$K,6,FALSE()),"")</f>
        <v/>
      </c>
      <c r="J70" s="22" t="str">
        <f aca="false">IFERROR(VLOOKUP(H$1&amp;":"&amp;H70,'Finish order'!$C:$K,9,FALSE()),"")</f>
        <v/>
      </c>
      <c r="K70" s="22" t="str">
        <f aca="false">IFERROR(VLOOKUP(H$1&amp;":"&amp;H70,'Finish order'!$C:$K,7,FALSE()),"")</f>
        <v/>
      </c>
      <c r="L70" s="30" t="str">
        <f aca="false">IFERROR(VLOOKUP(H$1&amp;":"&amp;H70,'Finish order'!$C:$K,5,FALSE()),"")</f>
        <v/>
      </c>
      <c r="M70" s="22" t="str">
        <f aca="false">IFERROR(VLOOKUP(H$1&amp;":"&amp;H70,'Finish order'!$C:$K,4,FALSE()),"")</f>
        <v/>
      </c>
      <c r="R70" s="30"/>
      <c r="Y70" s="30"/>
      <c r="AF70" s="30"/>
      <c r="AM70" s="30"/>
      <c r="AT70" s="30"/>
      <c r="BA70" s="30"/>
      <c r="BH70" s="30"/>
      <c r="BO70" s="30"/>
      <c r="BV70" s="30"/>
      <c r="CC70" s="30"/>
      <c r="CJ70" s="30"/>
      <c r="CQ70" s="30"/>
    </row>
    <row r="71" customFormat="false" ht="15" hidden="false" customHeight="false" outlineLevel="0" collapsed="false">
      <c r="A71" s="22" t="n">
        <v>70</v>
      </c>
      <c r="B71" s="22" t="str">
        <f aca="false">IFERROR(VLOOKUP($A$1&amp;":"&amp;A71,'Finish order'!C:K,6,FALSE()),"")</f>
        <v/>
      </c>
      <c r="C71" s="22" t="str">
        <f aca="false">IFERROR(VLOOKUP(A$1&amp;":"&amp;A71,'Finish order'!$C:$K,9,FALSE()),"")</f>
        <v/>
      </c>
      <c r="D71" s="22" t="str">
        <f aca="false">IFERROR(VLOOKUP(A$1&amp;":"&amp;A71,'Finish order'!$C:$K,7,FALSE()),"")</f>
        <v/>
      </c>
      <c r="E71" s="30" t="str">
        <f aca="false">IFERROR(VLOOKUP($A$1&amp;":"&amp;A71,'Finish order'!C:K,5,FALSE()),"")</f>
        <v/>
      </c>
      <c r="F71" s="22" t="str">
        <f aca="false">IFERROR(VLOOKUP($A$1&amp;":"&amp;A71,'Finish order'!C:K,4,FALSE()),"")</f>
        <v/>
      </c>
      <c r="H71" s="22" t="n">
        <v>70</v>
      </c>
      <c r="I71" s="22" t="str">
        <f aca="false">IFERROR(VLOOKUP(H$1&amp;":"&amp;H71,'Finish order'!$C:$K,6,FALSE()),"")</f>
        <v/>
      </c>
      <c r="J71" s="22" t="str">
        <f aca="false">IFERROR(VLOOKUP(H$1&amp;":"&amp;H71,'Finish order'!$C:$K,9,FALSE()),"")</f>
        <v/>
      </c>
      <c r="K71" s="22" t="str">
        <f aca="false">IFERROR(VLOOKUP(H$1&amp;":"&amp;H71,'Finish order'!$C:$K,7,FALSE()),"")</f>
        <v/>
      </c>
      <c r="L71" s="30" t="str">
        <f aca="false">IFERROR(VLOOKUP(H$1&amp;":"&amp;H71,'Finish order'!$C:$K,5,FALSE()),"")</f>
        <v/>
      </c>
      <c r="M71" s="22" t="str">
        <f aca="false">IFERROR(VLOOKUP(H$1&amp;":"&amp;H71,'Finish order'!$C:$K,4,FALSE()),"")</f>
        <v/>
      </c>
      <c r="R71" s="30"/>
      <c r="Y71" s="30"/>
      <c r="AF71" s="30"/>
      <c r="AM71" s="30"/>
      <c r="AT71" s="30"/>
      <c r="BA71" s="30"/>
      <c r="BH71" s="30"/>
      <c r="BO71" s="30"/>
      <c r="BV71" s="30"/>
      <c r="CC71" s="30"/>
      <c r="CJ71" s="30"/>
      <c r="CQ71" s="30"/>
    </row>
    <row r="72" customFormat="false" ht="15" hidden="false" customHeight="false" outlineLevel="0" collapsed="false">
      <c r="A72" s="22" t="n">
        <v>71</v>
      </c>
      <c r="B72" s="22" t="str">
        <f aca="false">IFERROR(VLOOKUP($A$1&amp;":"&amp;A72,'Finish order'!C:K,6,FALSE()),"")</f>
        <v/>
      </c>
      <c r="C72" s="22" t="str">
        <f aca="false">IFERROR(VLOOKUP(A$1&amp;":"&amp;A72,'Finish order'!$C:$K,9,FALSE()),"")</f>
        <v/>
      </c>
      <c r="D72" s="22" t="str">
        <f aca="false">IFERROR(VLOOKUP(A$1&amp;":"&amp;A72,'Finish order'!$C:$K,7,FALSE()),"")</f>
        <v/>
      </c>
      <c r="E72" s="30" t="str">
        <f aca="false">IFERROR(VLOOKUP($A$1&amp;":"&amp;A72,'Finish order'!C:K,5,FALSE()),"")</f>
        <v/>
      </c>
      <c r="F72" s="22" t="str">
        <f aca="false">IFERROR(VLOOKUP($A$1&amp;":"&amp;A72,'Finish order'!C:K,4,FALSE()),"")</f>
        <v/>
      </c>
      <c r="H72" s="22" t="n">
        <v>71</v>
      </c>
      <c r="I72" s="22" t="str">
        <f aca="false">IFERROR(VLOOKUP(H$1&amp;":"&amp;H72,'Finish order'!$C:$K,6,FALSE()),"")</f>
        <v/>
      </c>
      <c r="J72" s="22" t="str">
        <f aca="false">IFERROR(VLOOKUP(H$1&amp;":"&amp;H72,'Finish order'!$C:$K,9,FALSE()),"")</f>
        <v/>
      </c>
      <c r="K72" s="22" t="str">
        <f aca="false">IFERROR(VLOOKUP(H$1&amp;":"&amp;H72,'Finish order'!$C:$K,7,FALSE()),"")</f>
        <v/>
      </c>
      <c r="L72" s="30" t="str">
        <f aca="false">IFERROR(VLOOKUP(H$1&amp;":"&amp;H72,'Finish order'!$C:$K,5,FALSE()),"")</f>
        <v/>
      </c>
      <c r="M72" s="22" t="str">
        <f aca="false">IFERROR(VLOOKUP(H$1&amp;":"&amp;H72,'Finish order'!$C:$K,4,FALSE()),"")</f>
        <v/>
      </c>
      <c r="R72" s="30"/>
      <c r="Y72" s="30"/>
      <c r="AF72" s="30"/>
      <c r="AM72" s="30"/>
      <c r="AT72" s="30"/>
      <c r="BA72" s="30"/>
      <c r="BH72" s="30"/>
      <c r="BO72" s="30"/>
      <c r="BV72" s="30"/>
      <c r="CC72" s="30"/>
      <c r="CJ72" s="30"/>
      <c r="CQ72" s="30"/>
    </row>
    <row r="73" customFormat="false" ht="15" hidden="false" customHeight="false" outlineLevel="0" collapsed="false">
      <c r="A73" s="22" t="n">
        <v>72</v>
      </c>
      <c r="B73" s="22" t="str">
        <f aca="false">IFERROR(VLOOKUP($A$1&amp;":"&amp;A73,'Finish order'!C:K,6,FALSE()),"")</f>
        <v/>
      </c>
      <c r="C73" s="22" t="str">
        <f aca="false">IFERROR(VLOOKUP(A$1&amp;":"&amp;A73,'Finish order'!$C:$K,9,FALSE()),"")</f>
        <v/>
      </c>
      <c r="D73" s="22" t="str">
        <f aca="false">IFERROR(VLOOKUP(A$1&amp;":"&amp;A73,'Finish order'!$C:$K,7,FALSE()),"")</f>
        <v/>
      </c>
      <c r="E73" s="30" t="str">
        <f aca="false">IFERROR(VLOOKUP($A$1&amp;":"&amp;A73,'Finish order'!C:K,5,FALSE()),"")</f>
        <v/>
      </c>
      <c r="F73" s="22" t="str">
        <f aca="false">IFERROR(VLOOKUP($A$1&amp;":"&amp;A73,'Finish order'!C:K,4,FALSE()),"")</f>
        <v/>
      </c>
      <c r="H73" s="22" t="n">
        <v>72</v>
      </c>
      <c r="I73" s="22" t="str">
        <f aca="false">IFERROR(VLOOKUP(H$1&amp;":"&amp;H73,'Finish order'!$C:$K,6,FALSE()),"")</f>
        <v/>
      </c>
      <c r="J73" s="22" t="str">
        <f aca="false">IFERROR(VLOOKUP(H$1&amp;":"&amp;H73,'Finish order'!$C:$K,9,FALSE()),"")</f>
        <v/>
      </c>
      <c r="K73" s="22" t="str">
        <f aca="false">IFERROR(VLOOKUP(H$1&amp;":"&amp;H73,'Finish order'!$C:$K,7,FALSE()),"")</f>
        <v/>
      </c>
      <c r="L73" s="30" t="str">
        <f aca="false">IFERROR(VLOOKUP(H$1&amp;":"&amp;H73,'Finish order'!$C:$K,5,FALSE()),"")</f>
        <v/>
      </c>
      <c r="M73" s="22" t="str">
        <f aca="false">IFERROR(VLOOKUP(H$1&amp;":"&amp;H73,'Finish order'!$C:$K,4,FALSE()),"")</f>
        <v/>
      </c>
      <c r="R73" s="30"/>
      <c r="Y73" s="30"/>
      <c r="AF73" s="30"/>
      <c r="AM73" s="30"/>
      <c r="AT73" s="30"/>
      <c r="BA73" s="30"/>
      <c r="BH73" s="30"/>
      <c r="BO73" s="30"/>
      <c r="BV73" s="30"/>
      <c r="CC73" s="30"/>
      <c r="CJ73" s="30"/>
      <c r="CQ73" s="30"/>
    </row>
    <row r="74" customFormat="false" ht="15" hidden="false" customHeight="false" outlineLevel="0" collapsed="false">
      <c r="A74" s="22" t="n">
        <v>73</v>
      </c>
      <c r="B74" s="22" t="str">
        <f aca="false">IFERROR(VLOOKUP($A$1&amp;":"&amp;A74,'Finish order'!C:K,6,FALSE()),"")</f>
        <v/>
      </c>
      <c r="C74" s="22" t="str">
        <f aca="false">IFERROR(VLOOKUP(A$1&amp;":"&amp;A74,'Finish order'!$C:$K,9,FALSE()),"")</f>
        <v/>
      </c>
      <c r="D74" s="22" t="str">
        <f aca="false">IFERROR(VLOOKUP(A$1&amp;":"&amp;A74,'Finish order'!$C:$K,7,FALSE()),"")</f>
        <v/>
      </c>
      <c r="E74" s="30" t="str">
        <f aca="false">IFERROR(VLOOKUP($A$1&amp;":"&amp;A74,'Finish order'!C:K,5,FALSE()),"")</f>
        <v/>
      </c>
      <c r="F74" s="22" t="str">
        <f aca="false">IFERROR(VLOOKUP($A$1&amp;":"&amp;A74,'Finish order'!C:K,4,FALSE()),"")</f>
        <v/>
      </c>
      <c r="H74" s="22" t="n">
        <v>73</v>
      </c>
      <c r="I74" s="22" t="str">
        <f aca="false">IFERROR(VLOOKUP(H$1&amp;":"&amp;H74,'Finish order'!$C:$K,6,FALSE()),"")</f>
        <v/>
      </c>
      <c r="J74" s="22" t="str">
        <f aca="false">IFERROR(VLOOKUP(H$1&amp;":"&amp;H74,'Finish order'!$C:$K,9,FALSE()),"")</f>
        <v/>
      </c>
      <c r="K74" s="22" t="str">
        <f aca="false">IFERROR(VLOOKUP(H$1&amp;":"&amp;H74,'Finish order'!$C:$K,7,FALSE()),"")</f>
        <v/>
      </c>
      <c r="L74" s="30" t="str">
        <f aca="false">IFERROR(VLOOKUP(H$1&amp;":"&amp;H74,'Finish order'!$C:$K,5,FALSE()),"")</f>
        <v/>
      </c>
      <c r="M74" s="22" t="str">
        <f aca="false">IFERROR(VLOOKUP(H$1&amp;":"&amp;H74,'Finish order'!$C:$K,4,FALSE()),"")</f>
        <v/>
      </c>
      <c r="R74" s="30"/>
      <c r="Y74" s="30"/>
      <c r="AF74" s="30"/>
      <c r="AM74" s="30"/>
      <c r="AT74" s="30"/>
      <c r="BA74" s="30"/>
      <c r="BH74" s="30"/>
      <c r="BO74" s="30"/>
      <c r="BV74" s="30"/>
      <c r="CC74" s="30"/>
      <c r="CJ74" s="30"/>
      <c r="CQ74" s="30"/>
    </row>
    <row r="75" customFormat="false" ht="15" hidden="false" customHeight="false" outlineLevel="0" collapsed="false">
      <c r="A75" s="22" t="n">
        <v>74</v>
      </c>
      <c r="B75" s="22" t="str">
        <f aca="false">IFERROR(VLOOKUP($A$1&amp;":"&amp;A75,'Finish order'!C:K,6,FALSE()),"")</f>
        <v/>
      </c>
      <c r="C75" s="22" t="str">
        <f aca="false">IFERROR(VLOOKUP(A$1&amp;":"&amp;A75,'Finish order'!$C:$K,9,FALSE()),"")</f>
        <v/>
      </c>
      <c r="D75" s="22" t="str">
        <f aca="false">IFERROR(VLOOKUP(A$1&amp;":"&amp;A75,'Finish order'!$C:$K,7,FALSE()),"")</f>
        <v/>
      </c>
      <c r="E75" s="30" t="str">
        <f aca="false">IFERROR(VLOOKUP($A$1&amp;":"&amp;A75,'Finish order'!C:K,5,FALSE()),"")</f>
        <v/>
      </c>
      <c r="F75" s="22" t="str">
        <f aca="false">IFERROR(VLOOKUP($A$1&amp;":"&amp;A75,'Finish order'!C:K,4,FALSE()),"")</f>
        <v/>
      </c>
      <c r="H75" s="22" t="n">
        <v>74</v>
      </c>
      <c r="I75" s="22" t="str">
        <f aca="false">IFERROR(VLOOKUP(H$1&amp;":"&amp;H75,'Finish order'!$C:$K,6,FALSE()),"")</f>
        <v/>
      </c>
      <c r="J75" s="22" t="str">
        <f aca="false">IFERROR(VLOOKUP(H$1&amp;":"&amp;H75,'Finish order'!$C:$K,9,FALSE()),"")</f>
        <v/>
      </c>
      <c r="K75" s="22" t="str">
        <f aca="false">IFERROR(VLOOKUP(H$1&amp;":"&amp;H75,'Finish order'!$C:$K,7,FALSE()),"")</f>
        <v/>
      </c>
      <c r="L75" s="30" t="str">
        <f aca="false">IFERROR(VLOOKUP(H$1&amp;":"&amp;H75,'Finish order'!$C:$K,5,FALSE()),"")</f>
        <v/>
      </c>
      <c r="M75" s="22" t="str">
        <f aca="false">IFERROR(VLOOKUP(H$1&amp;":"&amp;H75,'Finish order'!$C:$K,4,FALSE()),"")</f>
        <v/>
      </c>
      <c r="R75" s="30"/>
      <c r="Y75" s="30"/>
      <c r="AF75" s="30"/>
      <c r="AM75" s="30"/>
      <c r="AT75" s="30"/>
      <c r="BA75" s="30"/>
      <c r="BH75" s="30"/>
      <c r="BO75" s="30"/>
      <c r="BV75" s="30"/>
      <c r="CC75" s="30"/>
      <c r="CJ75" s="30"/>
      <c r="CQ75" s="30"/>
    </row>
    <row r="76" customFormat="false" ht="15" hidden="false" customHeight="false" outlineLevel="0" collapsed="false">
      <c r="A76" s="22" t="n">
        <v>75</v>
      </c>
      <c r="B76" s="22" t="str">
        <f aca="false">IFERROR(VLOOKUP($A$1&amp;":"&amp;A76,'Finish order'!C:K,6,FALSE()),"")</f>
        <v/>
      </c>
      <c r="C76" s="22" t="str">
        <f aca="false">IFERROR(VLOOKUP(A$1&amp;":"&amp;A76,'Finish order'!$C:$K,9,FALSE()),"")</f>
        <v/>
      </c>
      <c r="D76" s="22" t="str">
        <f aca="false">IFERROR(VLOOKUP(A$1&amp;":"&amp;A76,'Finish order'!$C:$K,7,FALSE()),"")</f>
        <v/>
      </c>
      <c r="E76" s="30" t="str">
        <f aca="false">IFERROR(VLOOKUP($A$1&amp;":"&amp;A76,'Finish order'!C:K,5,FALSE()),"")</f>
        <v/>
      </c>
      <c r="F76" s="22" t="str">
        <f aca="false">IFERROR(VLOOKUP($A$1&amp;":"&amp;A76,'Finish order'!C:K,4,FALSE()),"")</f>
        <v/>
      </c>
      <c r="H76" s="22" t="n">
        <v>75</v>
      </c>
      <c r="I76" s="22" t="str">
        <f aca="false">IFERROR(VLOOKUP(H$1&amp;":"&amp;H76,'Finish order'!$C:$K,6,FALSE()),"")</f>
        <v/>
      </c>
      <c r="J76" s="22" t="str">
        <f aca="false">IFERROR(VLOOKUP(H$1&amp;":"&amp;H76,'Finish order'!$C:$K,9,FALSE()),"")</f>
        <v/>
      </c>
      <c r="K76" s="22" t="str">
        <f aca="false">IFERROR(VLOOKUP(H$1&amp;":"&amp;H76,'Finish order'!$C:$K,7,FALSE()),"")</f>
        <v/>
      </c>
      <c r="L76" s="30" t="str">
        <f aca="false">IFERROR(VLOOKUP(H$1&amp;":"&amp;H76,'Finish order'!$C:$K,5,FALSE()),"")</f>
        <v/>
      </c>
      <c r="M76" s="22" t="str">
        <f aca="false">IFERROR(VLOOKUP(H$1&amp;":"&amp;H76,'Finish order'!$C:$K,4,FALSE()),"")</f>
        <v/>
      </c>
      <c r="R76" s="30"/>
      <c r="Y76" s="30"/>
      <c r="AF76" s="30"/>
      <c r="AM76" s="30"/>
      <c r="AT76" s="30"/>
      <c r="BA76" s="30"/>
      <c r="BH76" s="30"/>
      <c r="BO76" s="30"/>
      <c r="BV76" s="30"/>
      <c r="CC76" s="30"/>
      <c r="CJ76" s="30"/>
      <c r="CQ76" s="30"/>
    </row>
    <row r="77" customFormat="false" ht="15" hidden="false" customHeight="false" outlineLevel="0" collapsed="false">
      <c r="A77" s="22" t="n">
        <v>76</v>
      </c>
      <c r="B77" s="22" t="str">
        <f aca="false">IFERROR(VLOOKUP($A$1&amp;":"&amp;A77,'Finish order'!C:K,6,FALSE()),"")</f>
        <v/>
      </c>
      <c r="C77" s="22" t="str">
        <f aca="false">IFERROR(VLOOKUP(A$1&amp;":"&amp;A77,'Finish order'!$C:$K,9,FALSE()),"")</f>
        <v/>
      </c>
      <c r="D77" s="22" t="str">
        <f aca="false">IFERROR(VLOOKUP(A$1&amp;":"&amp;A77,'Finish order'!$C:$K,7,FALSE()),"")</f>
        <v/>
      </c>
      <c r="E77" s="30" t="str">
        <f aca="false">IFERROR(VLOOKUP($A$1&amp;":"&amp;A77,'Finish order'!C:K,5,FALSE()),"")</f>
        <v/>
      </c>
      <c r="F77" s="22" t="str">
        <f aca="false">IFERROR(VLOOKUP($A$1&amp;":"&amp;A77,'Finish order'!C:K,4,FALSE()),"")</f>
        <v/>
      </c>
      <c r="H77" s="22" t="n">
        <v>76</v>
      </c>
      <c r="I77" s="22" t="str">
        <f aca="false">IFERROR(VLOOKUP(H$1&amp;":"&amp;H77,'Finish order'!$C:$K,6,FALSE()),"")</f>
        <v/>
      </c>
      <c r="J77" s="22" t="str">
        <f aca="false">IFERROR(VLOOKUP(H$1&amp;":"&amp;H77,'Finish order'!$C:$K,9,FALSE()),"")</f>
        <v/>
      </c>
      <c r="K77" s="22" t="str">
        <f aca="false">IFERROR(VLOOKUP(H$1&amp;":"&amp;H77,'Finish order'!$C:$K,7,FALSE()),"")</f>
        <v/>
      </c>
      <c r="L77" s="30" t="str">
        <f aca="false">IFERROR(VLOOKUP(H$1&amp;":"&amp;H77,'Finish order'!$C:$K,5,FALSE()),"")</f>
        <v/>
      </c>
      <c r="M77" s="22" t="str">
        <f aca="false">IFERROR(VLOOKUP(H$1&amp;":"&amp;H77,'Finish order'!$C:$K,4,FALSE()),"")</f>
        <v/>
      </c>
      <c r="R77" s="30"/>
      <c r="Y77" s="30"/>
      <c r="AF77" s="30"/>
      <c r="AM77" s="30"/>
      <c r="AT77" s="30"/>
      <c r="BA77" s="30"/>
      <c r="BH77" s="30"/>
      <c r="BO77" s="30"/>
      <c r="BV77" s="30"/>
      <c r="CC77" s="30"/>
      <c r="CJ77" s="30"/>
      <c r="CQ77" s="30"/>
    </row>
    <row r="78" customFormat="false" ht="15" hidden="false" customHeight="false" outlineLevel="0" collapsed="false">
      <c r="A78" s="22" t="n">
        <v>77</v>
      </c>
      <c r="B78" s="22" t="str">
        <f aca="false">IFERROR(VLOOKUP($A$1&amp;":"&amp;A78,'Finish order'!C:K,6,FALSE()),"")</f>
        <v/>
      </c>
      <c r="C78" s="22" t="str">
        <f aca="false">IFERROR(VLOOKUP(A$1&amp;":"&amp;A78,'Finish order'!$C:$K,9,FALSE()),"")</f>
        <v/>
      </c>
      <c r="D78" s="22" t="str">
        <f aca="false">IFERROR(VLOOKUP(A$1&amp;":"&amp;A78,'Finish order'!$C:$K,7,FALSE()),"")</f>
        <v/>
      </c>
      <c r="E78" s="30" t="str">
        <f aca="false">IFERROR(VLOOKUP($A$1&amp;":"&amp;A78,'Finish order'!C:K,5,FALSE()),"")</f>
        <v/>
      </c>
      <c r="F78" s="22" t="str">
        <f aca="false">IFERROR(VLOOKUP($A$1&amp;":"&amp;A78,'Finish order'!C:K,4,FALSE()),"")</f>
        <v/>
      </c>
      <c r="H78" s="22" t="n">
        <v>77</v>
      </c>
      <c r="I78" s="22" t="str">
        <f aca="false">IFERROR(VLOOKUP(H$1&amp;":"&amp;H78,'Finish order'!$C:$K,6,FALSE()),"")</f>
        <v/>
      </c>
      <c r="J78" s="22" t="str">
        <f aca="false">IFERROR(VLOOKUP(H$1&amp;":"&amp;H78,'Finish order'!$C:$K,9,FALSE()),"")</f>
        <v/>
      </c>
      <c r="K78" s="22" t="str">
        <f aca="false">IFERROR(VLOOKUP(H$1&amp;":"&amp;H78,'Finish order'!$C:$K,7,FALSE()),"")</f>
        <v/>
      </c>
      <c r="L78" s="30" t="str">
        <f aca="false">IFERROR(VLOOKUP(H$1&amp;":"&amp;H78,'Finish order'!$C:$K,5,FALSE()),"")</f>
        <v/>
      </c>
      <c r="M78" s="22" t="str">
        <f aca="false">IFERROR(VLOOKUP(H$1&amp;":"&amp;H78,'Finish order'!$C:$K,4,FALSE()),"")</f>
        <v/>
      </c>
      <c r="R78" s="30"/>
      <c r="Y78" s="30"/>
      <c r="AF78" s="30"/>
      <c r="AM78" s="30"/>
      <c r="AT78" s="30"/>
      <c r="BA78" s="30"/>
      <c r="BH78" s="30"/>
      <c r="BO78" s="30"/>
      <c r="BV78" s="30"/>
      <c r="CC78" s="30"/>
      <c r="CJ78" s="30"/>
      <c r="CQ78" s="30"/>
    </row>
    <row r="79" customFormat="false" ht="15" hidden="false" customHeight="false" outlineLevel="0" collapsed="false">
      <c r="A79" s="22" t="n">
        <v>78</v>
      </c>
      <c r="B79" s="22" t="str">
        <f aca="false">IFERROR(VLOOKUP($A$1&amp;":"&amp;A79,'Finish order'!C:K,6,FALSE()),"")</f>
        <v/>
      </c>
      <c r="C79" s="22" t="str">
        <f aca="false">IFERROR(VLOOKUP(A$1&amp;":"&amp;A79,'Finish order'!$C:$K,9,FALSE()),"")</f>
        <v/>
      </c>
      <c r="D79" s="22" t="str">
        <f aca="false">IFERROR(VLOOKUP(A$1&amp;":"&amp;A79,'Finish order'!$C:$K,7,FALSE()),"")</f>
        <v/>
      </c>
      <c r="E79" s="30" t="str">
        <f aca="false">IFERROR(VLOOKUP($A$1&amp;":"&amp;A79,'Finish order'!C:K,5,FALSE()),"")</f>
        <v/>
      </c>
      <c r="F79" s="22" t="str">
        <f aca="false">IFERROR(VLOOKUP($A$1&amp;":"&amp;A79,'Finish order'!C:K,4,FALSE()),"")</f>
        <v/>
      </c>
      <c r="H79" s="22" t="n">
        <v>78</v>
      </c>
      <c r="I79" s="22" t="str">
        <f aca="false">IFERROR(VLOOKUP(H$1&amp;":"&amp;H79,'Finish order'!$C:$K,6,FALSE()),"")</f>
        <v/>
      </c>
      <c r="J79" s="22" t="str">
        <f aca="false">IFERROR(VLOOKUP(H$1&amp;":"&amp;H79,'Finish order'!$C:$K,9,FALSE()),"")</f>
        <v/>
      </c>
      <c r="K79" s="22" t="str">
        <f aca="false">IFERROR(VLOOKUP(H$1&amp;":"&amp;H79,'Finish order'!$C:$K,7,FALSE()),"")</f>
        <v/>
      </c>
      <c r="L79" s="30" t="str">
        <f aca="false">IFERROR(VLOOKUP(H$1&amp;":"&amp;H79,'Finish order'!$C:$K,5,FALSE()),"")</f>
        <v/>
      </c>
      <c r="M79" s="22" t="str">
        <f aca="false">IFERROR(VLOOKUP(H$1&amp;":"&amp;H79,'Finish order'!$C:$K,4,FALSE()),"")</f>
        <v/>
      </c>
      <c r="R79" s="30"/>
      <c r="Y79" s="30"/>
      <c r="AF79" s="30"/>
      <c r="AM79" s="30"/>
      <c r="AT79" s="30"/>
      <c r="BA79" s="30"/>
      <c r="BH79" s="30"/>
      <c r="BO79" s="30"/>
      <c r="BV79" s="30"/>
      <c r="CC79" s="30"/>
      <c r="CJ79" s="30"/>
      <c r="CQ79" s="30"/>
    </row>
    <row r="80" customFormat="false" ht="15" hidden="false" customHeight="false" outlineLevel="0" collapsed="false">
      <c r="A80" s="22" t="n">
        <v>79</v>
      </c>
      <c r="B80" s="22" t="str">
        <f aca="false">IFERROR(VLOOKUP($A$1&amp;":"&amp;A80,'Finish order'!C:K,6,FALSE()),"")</f>
        <v/>
      </c>
      <c r="C80" s="22" t="str">
        <f aca="false">IFERROR(VLOOKUP(A$1&amp;":"&amp;A80,'Finish order'!$C:$K,9,FALSE()),"")</f>
        <v/>
      </c>
      <c r="D80" s="22" t="str">
        <f aca="false">IFERROR(VLOOKUP(A$1&amp;":"&amp;A80,'Finish order'!$C:$K,7,FALSE()),"")</f>
        <v/>
      </c>
      <c r="E80" s="30" t="str">
        <f aca="false">IFERROR(VLOOKUP($A$1&amp;":"&amp;A80,'Finish order'!C:K,5,FALSE()),"")</f>
        <v/>
      </c>
      <c r="F80" s="22" t="str">
        <f aca="false">IFERROR(VLOOKUP($A$1&amp;":"&amp;A80,'Finish order'!C:K,4,FALSE()),"")</f>
        <v/>
      </c>
      <c r="H80" s="22" t="n">
        <v>79</v>
      </c>
      <c r="I80" s="22" t="str">
        <f aca="false">IFERROR(VLOOKUP(H$1&amp;":"&amp;H80,'Finish order'!$C:$K,6,FALSE()),"")</f>
        <v/>
      </c>
      <c r="J80" s="22" t="str">
        <f aca="false">IFERROR(VLOOKUP(H$1&amp;":"&amp;H80,'Finish order'!$C:$K,9,FALSE()),"")</f>
        <v/>
      </c>
      <c r="K80" s="22" t="str">
        <f aca="false">IFERROR(VLOOKUP(H$1&amp;":"&amp;H80,'Finish order'!$C:$K,7,FALSE()),"")</f>
        <v/>
      </c>
      <c r="L80" s="30" t="str">
        <f aca="false">IFERROR(VLOOKUP(H$1&amp;":"&amp;H80,'Finish order'!$C:$K,5,FALSE()),"")</f>
        <v/>
      </c>
      <c r="M80" s="22" t="str">
        <f aca="false">IFERROR(VLOOKUP(H$1&amp;":"&amp;H80,'Finish order'!$C:$K,4,FALSE()),"")</f>
        <v/>
      </c>
      <c r="R80" s="30"/>
      <c r="Y80" s="30"/>
      <c r="AF80" s="30"/>
      <c r="AM80" s="30"/>
      <c r="AT80" s="30"/>
      <c r="BA80" s="30"/>
      <c r="BH80" s="30"/>
      <c r="BO80" s="30"/>
      <c r="BV80" s="30"/>
      <c r="CC80" s="30"/>
      <c r="CJ80" s="30"/>
      <c r="CQ80" s="30"/>
    </row>
    <row r="81" customFormat="false" ht="15" hidden="false" customHeight="false" outlineLevel="0" collapsed="false">
      <c r="A81" s="22" t="n">
        <v>80</v>
      </c>
      <c r="B81" s="22" t="str">
        <f aca="false">IFERROR(VLOOKUP($A$1&amp;":"&amp;A81,'Finish order'!C:K,6,FALSE()),"")</f>
        <v/>
      </c>
      <c r="C81" s="22" t="str">
        <f aca="false">IFERROR(VLOOKUP(A$1&amp;":"&amp;A81,'Finish order'!$C:$K,9,FALSE()),"")</f>
        <v/>
      </c>
      <c r="D81" s="22" t="str">
        <f aca="false">IFERROR(VLOOKUP(A$1&amp;":"&amp;A81,'Finish order'!$C:$K,7,FALSE()),"")</f>
        <v/>
      </c>
      <c r="E81" s="30" t="str">
        <f aca="false">IFERROR(VLOOKUP($A$1&amp;":"&amp;A81,'Finish order'!C:K,5,FALSE()),"")</f>
        <v/>
      </c>
      <c r="F81" s="22" t="str">
        <f aca="false">IFERROR(VLOOKUP($A$1&amp;":"&amp;A81,'Finish order'!C:K,4,FALSE()),"")</f>
        <v/>
      </c>
      <c r="H81" s="22" t="n">
        <v>80</v>
      </c>
      <c r="I81" s="22" t="str">
        <f aca="false">IFERROR(VLOOKUP(H$1&amp;":"&amp;H81,'Finish order'!$C:$K,6,FALSE()),"")</f>
        <v/>
      </c>
      <c r="J81" s="22" t="str">
        <f aca="false">IFERROR(VLOOKUP(H$1&amp;":"&amp;H81,'Finish order'!$C:$K,9,FALSE()),"")</f>
        <v/>
      </c>
      <c r="K81" s="22" t="str">
        <f aca="false">IFERROR(VLOOKUP(H$1&amp;":"&amp;H81,'Finish order'!$C:$K,7,FALSE()),"")</f>
        <v/>
      </c>
      <c r="L81" s="30" t="str">
        <f aca="false">IFERROR(VLOOKUP(H$1&amp;":"&amp;H81,'Finish order'!$C:$K,5,FALSE()),"")</f>
        <v/>
      </c>
      <c r="M81" s="22" t="str">
        <f aca="false">IFERROR(VLOOKUP(H$1&amp;":"&amp;H81,'Finish order'!$C:$K,4,FALSE()),"")</f>
        <v/>
      </c>
      <c r="R81" s="30"/>
      <c r="Y81" s="30"/>
      <c r="AF81" s="30"/>
      <c r="AM81" s="30"/>
      <c r="AT81" s="30"/>
      <c r="BA81" s="30"/>
      <c r="BH81" s="30"/>
      <c r="BO81" s="30"/>
      <c r="BV81" s="30"/>
      <c r="CC81" s="30"/>
      <c r="CJ81" s="30"/>
      <c r="CQ81" s="30"/>
    </row>
    <row r="82" customFormat="false" ht="15" hidden="false" customHeight="false" outlineLevel="0" collapsed="false">
      <c r="A82" s="22" t="n">
        <v>81</v>
      </c>
      <c r="B82" s="22" t="str">
        <f aca="false">IFERROR(VLOOKUP($A$1&amp;":"&amp;A82,'Finish order'!C:K,6,FALSE()),"")</f>
        <v/>
      </c>
      <c r="C82" s="22" t="str">
        <f aca="false">IFERROR(VLOOKUP(A$1&amp;":"&amp;A82,'Finish order'!$C:$K,9,FALSE()),"")</f>
        <v/>
      </c>
      <c r="D82" s="22" t="str">
        <f aca="false">IFERROR(VLOOKUP(A$1&amp;":"&amp;A82,'Finish order'!$C:$K,7,FALSE()),"")</f>
        <v/>
      </c>
      <c r="E82" s="30" t="str">
        <f aca="false">IFERROR(VLOOKUP($A$1&amp;":"&amp;A82,'Finish order'!C:K,5,FALSE()),"")</f>
        <v/>
      </c>
      <c r="F82" s="22" t="str">
        <f aca="false">IFERROR(VLOOKUP($A$1&amp;":"&amp;A82,'Finish order'!C:K,4,FALSE()),"")</f>
        <v/>
      </c>
      <c r="H82" s="22" t="n">
        <v>81</v>
      </c>
      <c r="I82" s="22" t="str">
        <f aca="false">IFERROR(VLOOKUP(H$1&amp;":"&amp;H82,'Finish order'!$C:$K,6,FALSE()),"")</f>
        <v/>
      </c>
      <c r="J82" s="22" t="str">
        <f aca="false">IFERROR(VLOOKUP(H$1&amp;":"&amp;H82,'Finish order'!$C:$K,9,FALSE()),"")</f>
        <v/>
      </c>
      <c r="K82" s="22" t="str">
        <f aca="false">IFERROR(VLOOKUP(H$1&amp;":"&amp;H82,'Finish order'!$C:$K,7,FALSE()),"")</f>
        <v/>
      </c>
      <c r="L82" s="30" t="str">
        <f aca="false">IFERROR(VLOOKUP(H$1&amp;":"&amp;H82,'Finish order'!$C:$K,5,FALSE()),"")</f>
        <v/>
      </c>
      <c r="M82" s="22" t="str">
        <f aca="false">IFERROR(VLOOKUP(H$1&amp;":"&amp;H82,'Finish order'!$C:$K,4,FALSE()),"")</f>
        <v/>
      </c>
      <c r="R82" s="30"/>
      <c r="Y82" s="30"/>
      <c r="AF82" s="30"/>
      <c r="AM82" s="30"/>
      <c r="AT82" s="30"/>
      <c r="BA82" s="30"/>
      <c r="BH82" s="30"/>
      <c r="BO82" s="30"/>
      <c r="BV82" s="30"/>
      <c r="CC82" s="30"/>
      <c r="CJ82" s="30"/>
      <c r="CQ82" s="30"/>
    </row>
    <row r="83" customFormat="false" ht="15" hidden="false" customHeight="false" outlineLevel="0" collapsed="false">
      <c r="A83" s="22" t="n">
        <v>82</v>
      </c>
      <c r="B83" s="22" t="str">
        <f aca="false">IFERROR(VLOOKUP($A$1&amp;":"&amp;A83,'Finish order'!C:K,6,FALSE()),"")</f>
        <v/>
      </c>
      <c r="C83" s="22" t="str">
        <f aca="false">IFERROR(VLOOKUP(A$1&amp;":"&amp;A83,'Finish order'!$C:$K,9,FALSE()),"")</f>
        <v/>
      </c>
      <c r="D83" s="22" t="str">
        <f aca="false">IFERROR(VLOOKUP(A$1&amp;":"&amp;A83,'Finish order'!$C:$K,7,FALSE()),"")</f>
        <v/>
      </c>
      <c r="E83" s="30" t="str">
        <f aca="false">IFERROR(VLOOKUP($A$1&amp;":"&amp;A83,'Finish order'!C:K,5,FALSE()),"")</f>
        <v/>
      </c>
      <c r="F83" s="22" t="str">
        <f aca="false">IFERROR(VLOOKUP($A$1&amp;":"&amp;A83,'Finish order'!C:K,4,FALSE()),"")</f>
        <v/>
      </c>
      <c r="H83" s="22" t="n">
        <v>82</v>
      </c>
      <c r="I83" s="22" t="str">
        <f aca="false">IFERROR(VLOOKUP(H$1&amp;":"&amp;H83,'Finish order'!$C:$K,6,FALSE()),"")</f>
        <v/>
      </c>
      <c r="J83" s="22" t="str">
        <f aca="false">IFERROR(VLOOKUP(H$1&amp;":"&amp;H83,'Finish order'!$C:$K,9,FALSE()),"")</f>
        <v/>
      </c>
      <c r="K83" s="22" t="str">
        <f aca="false">IFERROR(VLOOKUP(H$1&amp;":"&amp;H83,'Finish order'!$C:$K,7,FALSE()),"")</f>
        <v/>
      </c>
      <c r="L83" s="30" t="str">
        <f aca="false">IFERROR(VLOOKUP(H$1&amp;":"&amp;H83,'Finish order'!$C:$K,5,FALSE()),"")</f>
        <v/>
      </c>
      <c r="M83" s="22" t="str">
        <f aca="false">IFERROR(VLOOKUP(H$1&amp;":"&amp;H83,'Finish order'!$C:$K,4,FALSE()),"")</f>
        <v/>
      </c>
      <c r="R83" s="30"/>
      <c r="Y83" s="30"/>
      <c r="AF83" s="30"/>
      <c r="AM83" s="30"/>
      <c r="AT83" s="30"/>
      <c r="BA83" s="30"/>
      <c r="BH83" s="30"/>
      <c r="BO83" s="30"/>
      <c r="BV83" s="30"/>
      <c r="CC83" s="30"/>
      <c r="CJ83" s="30"/>
      <c r="CQ83" s="30"/>
    </row>
    <row r="84" customFormat="false" ht="15" hidden="false" customHeight="false" outlineLevel="0" collapsed="false">
      <c r="A84" s="22" t="n">
        <v>83</v>
      </c>
      <c r="B84" s="22" t="str">
        <f aca="false">IFERROR(VLOOKUP($A$1&amp;":"&amp;A84,'Finish order'!C:K,6,FALSE()),"")</f>
        <v/>
      </c>
      <c r="C84" s="22" t="str">
        <f aca="false">IFERROR(VLOOKUP(A$1&amp;":"&amp;A84,'Finish order'!$C:$K,9,FALSE()),"")</f>
        <v/>
      </c>
      <c r="D84" s="22" t="str">
        <f aca="false">IFERROR(VLOOKUP(A$1&amp;":"&amp;A84,'Finish order'!$C:$K,7,FALSE()),"")</f>
        <v/>
      </c>
      <c r="E84" s="30" t="str">
        <f aca="false">IFERROR(VLOOKUP($A$1&amp;":"&amp;A84,'Finish order'!C:K,5,FALSE()),"")</f>
        <v/>
      </c>
      <c r="F84" s="22" t="str">
        <f aca="false">IFERROR(VLOOKUP($A$1&amp;":"&amp;A84,'Finish order'!C:K,4,FALSE()),"")</f>
        <v/>
      </c>
      <c r="H84" s="22" t="n">
        <v>83</v>
      </c>
      <c r="I84" s="22" t="str">
        <f aca="false">IFERROR(VLOOKUP(H$1&amp;":"&amp;H84,'Finish order'!$C:$K,6,FALSE()),"")</f>
        <v/>
      </c>
      <c r="J84" s="22" t="str">
        <f aca="false">IFERROR(VLOOKUP(H$1&amp;":"&amp;H84,'Finish order'!$C:$K,9,FALSE()),"")</f>
        <v/>
      </c>
      <c r="K84" s="22" t="str">
        <f aca="false">IFERROR(VLOOKUP(H$1&amp;":"&amp;H84,'Finish order'!$C:$K,7,FALSE()),"")</f>
        <v/>
      </c>
      <c r="L84" s="30" t="str">
        <f aca="false">IFERROR(VLOOKUP(H$1&amp;":"&amp;H84,'Finish order'!$C:$K,5,FALSE()),"")</f>
        <v/>
      </c>
      <c r="M84" s="22" t="str">
        <f aca="false">IFERROR(VLOOKUP(H$1&amp;":"&amp;H84,'Finish order'!$C:$K,4,FALSE()),"")</f>
        <v/>
      </c>
      <c r="R84" s="30"/>
      <c r="Y84" s="30"/>
      <c r="AF84" s="30"/>
      <c r="AM84" s="30"/>
      <c r="AT84" s="30"/>
      <c r="BA84" s="30"/>
      <c r="BH84" s="30"/>
      <c r="BO84" s="30"/>
      <c r="BV84" s="30"/>
      <c r="CC84" s="30"/>
      <c r="CJ84" s="30"/>
      <c r="CQ84" s="30"/>
    </row>
    <row r="85" customFormat="false" ht="15" hidden="false" customHeight="false" outlineLevel="0" collapsed="false">
      <c r="A85" s="22" t="n">
        <v>84</v>
      </c>
      <c r="B85" s="22" t="str">
        <f aca="false">IFERROR(VLOOKUP($A$1&amp;":"&amp;A85,'Finish order'!C:K,6,FALSE()),"")</f>
        <v/>
      </c>
      <c r="C85" s="22" t="str">
        <f aca="false">IFERROR(VLOOKUP(A$1&amp;":"&amp;A85,'Finish order'!$C:$K,9,FALSE()),"")</f>
        <v/>
      </c>
      <c r="D85" s="22" t="str">
        <f aca="false">IFERROR(VLOOKUP(A$1&amp;":"&amp;A85,'Finish order'!$C:$K,7,FALSE()),"")</f>
        <v/>
      </c>
      <c r="E85" s="30" t="str">
        <f aca="false">IFERROR(VLOOKUP($A$1&amp;":"&amp;A85,'Finish order'!C:K,5,FALSE()),"")</f>
        <v/>
      </c>
      <c r="F85" s="22" t="str">
        <f aca="false">IFERROR(VLOOKUP($A$1&amp;":"&amp;A85,'Finish order'!C:K,4,FALSE()),"")</f>
        <v/>
      </c>
      <c r="H85" s="22" t="n">
        <v>84</v>
      </c>
      <c r="I85" s="22" t="str">
        <f aca="false">IFERROR(VLOOKUP(H$1&amp;":"&amp;H85,'Finish order'!$C:$K,6,FALSE()),"")</f>
        <v/>
      </c>
      <c r="J85" s="22" t="str">
        <f aca="false">IFERROR(VLOOKUP(H$1&amp;":"&amp;H85,'Finish order'!$C:$K,9,FALSE()),"")</f>
        <v/>
      </c>
      <c r="K85" s="22" t="str">
        <f aca="false">IFERROR(VLOOKUP(H$1&amp;":"&amp;H85,'Finish order'!$C:$K,7,FALSE()),"")</f>
        <v/>
      </c>
      <c r="L85" s="30" t="str">
        <f aca="false">IFERROR(VLOOKUP(H$1&amp;":"&amp;H85,'Finish order'!$C:$K,5,FALSE()),"")</f>
        <v/>
      </c>
      <c r="M85" s="22" t="str">
        <f aca="false">IFERROR(VLOOKUP(H$1&amp;":"&amp;H85,'Finish order'!$C:$K,4,FALSE()),"")</f>
        <v/>
      </c>
      <c r="R85" s="30"/>
      <c r="Y85" s="30"/>
      <c r="AF85" s="30"/>
      <c r="AM85" s="30"/>
      <c r="AT85" s="30"/>
      <c r="BA85" s="30"/>
      <c r="BH85" s="30"/>
      <c r="BO85" s="30"/>
      <c r="BV85" s="30"/>
      <c r="CC85" s="30"/>
      <c r="CJ85" s="30"/>
      <c r="CQ85" s="30"/>
    </row>
    <row r="86" customFormat="false" ht="15" hidden="false" customHeight="false" outlineLevel="0" collapsed="false">
      <c r="A86" s="22" t="n">
        <v>85</v>
      </c>
      <c r="B86" s="22" t="str">
        <f aca="false">IFERROR(VLOOKUP($A$1&amp;":"&amp;A86,'Finish order'!C:K,6,FALSE()),"")</f>
        <v/>
      </c>
      <c r="C86" s="22" t="str">
        <f aca="false">IFERROR(VLOOKUP(A$1&amp;":"&amp;A86,'Finish order'!$C:$K,9,FALSE()),"")</f>
        <v/>
      </c>
      <c r="D86" s="22" t="str">
        <f aca="false">IFERROR(VLOOKUP(A$1&amp;":"&amp;A86,'Finish order'!$C:$K,7,FALSE()),"")</f>
        <v/>
      </c>
      <c r="E86" s="30" t="str">
        <f aca="false">IFERROR(VLOOKUP($A$1&amp;":"&amp;A86,'Finish order'!C:K,5,FALSE()),"")</f>
        <v/>
      </c>
      <c r="F86" s="22" t="str">
        <f aca="false">IFERROR(VLOOKUP($A$1&amp;":"&amp;A86,'Finish order'!C:K,4,FALSE()),"")</f>
        <v/>
      </c>
      <c r="H86" s="22" t="n">
        <v>85</v>
      </c>
      <c r="I86" s="22" t="str">
        <f aca="false">IFERROR(VLOOKUP(H$1&amp;":"&amp;H86,'Finish order'!$C:$K,6,FALSE()),"")</f>
        <v/>
      </c>
      <c r="J86" s="22" t="str">
        <f aca="false">IFERROR(VLOOKUP(H$1&amp;":"&amp;H86,'Finish order'!$C:$K,9,FALSE()),"")</f>
        <v/>
      </c>
      <c r="K86" s="22" t="str">
        <f aca="false">IFERROR(VLOOKUP(H$1&amp;":"&amp;H86,'Finish order'!$C:$K,7,FALSE()),"")</f>
        <v/>
      </c>
      <c r="L86" s="30" t="str">
        <f aca="false">IFERROR(VLOOKUP(H$1&amp;":"&amp;H86,'Finish order'!$C:$K,5,FALSE()),"")</f>
        <v/>
      </c>
      <c r="M86" s="22" t="str">
        <f aca="false">IFERROR(VLOOKUP(H$1&amp;":"&amp;H86,'Finish order'!$C:$K,4,FALSE()),"")</f>
        <v/>
      </c>
      <c r="R86" s="30"/>
      <c r="Y86" s="30"/>
      <c r="AF86" s="30"/>
      <c r="AM86" s="30"/>
      <c r="AT86" s="30"/>
      <c r="BA86" s="30"/>
      <c r="BH86" s="30"/>
      <c r="BO86" s="30"/>
      <c r="BV86" s="30"/>
      <c r="CC86" s="30"/>
      <c r="CJ86" s="30"/>
      <c r="CQ86" s="30"/>
    </row>
    <row r="87" customFormat="false" ht="15" hidden="false" customHeight="false" outlineLevel="0" collapsed="false">
      <c r="A87" s="22" t="n">
        <v>86</v>
      </c>
      <c r="B87" s="22" t="str">
        <f aca="false">IFERROR(VLOOKUP($A$1&amp;":"&amp;A87,'Finish order'!C:K,6,FALSE()),"")</f>
        <v/>
      </c>
      <c r="C87" s="22" t="str">
        <f aca="false">IFERROR(VLOOKUP(A$1&amp;":"&amp;A87,'Finish order'!$C:$K,9,FALSE()),"")</f>
        <v/>
      </c>
      <c r="D87" s="22" t="str">
        <f aca="false">IFERROR(VLOOKUP(A$1&amp;":"&amp;A87,'Finish order'!$C:$K,7,FALSE()),"")</f>
        <v/>
      </c>
      <c r="E87" s="30" t="str">
        <f aca="false">IFERROR(VLOOKUP($A$1&amp;":"&amp;A87,'Finish order'!C:K,5,FALSE()),"")</f>
        <v/>
      </c>
      <c r="F87" s="22" t="str">
        <f aca="false">IFERROR(VLOOKUP($A$1&amp;":"&amp;A87,'Finish order'!C:K,4,FALSE()),"")</f>
        <v/>
      </c>
      <c r="H87" s="22" t="n">
        <v>86</v>
      </c>
      <c r="I87" s="22" t="str">
        <f aca="false">IFERROR(VLOOKUP(H$1&amp;":"&amp;H87,'Finish order'!$C:$K,6,FALSE()),"")</f>
        <v/>
      </c>
      <c r="J87" s="22" t="str">
        <f aca="false">IFERROR(VLOOKUP(H$1&amp;":"&amp;H87,'Finish order'!$C:$K,9,FALSE()),"")</f>
        <v/>
      </c>
      <c r="K87" s="22" t="str">
        <f aca="false">IFERROR(VLOOKUP(H$1&amp;":"&amp;H87,'Finish order'!$C:$K,7,FALSE()),"")</f>
        <v/>
      </c>
      <c r="L87" s="30" t="str">
        <f aca="false">IFERROR(VLOOKUP(H$1&amp;":"&amp;H87,'Finish order'!$C:$K,5,FALSE()),"")</f>
        <v/>
      </c>
      <c r="M87" s="22" t="str">
        <f aca="false">IFERROR(VLOOKUP(H$1&amp;":"&amp;H87,'Finish order'!$C:$K,4,FALSE()),"")</f>
        <v/>
      </c>
      <c r="R87" s="30"/>
      <c r="Y87" s="30"/>
      <c r="AF87" s="30"/>
      <c r="AM87" s="30"/>
      <c r="AT87" s="30"/>
      <c r="BA87" s="30"/>
      <c r="BH87" s="30"/>
      <c r="BO87" s="30"/>
      <c r="BV87" s="30"/>
      <c r="CC87" s="30"/>
      <c r="CJ87" s="30"/>
      <c r="CQ87" s="30"/>
    </row>
    <row r="88" customFormat="false" ht="15" hidden="false" customHeight="false" outlineLevel="0" collapsed="false">
      <c r="A88" s="22" t="n">
        <v>87</v>
      </c>
      <c r="B88" s="22" t="str">
        <f aca="false">IFERROR(VLOOKUP($A$1&amp;":"&amp;A88,'Finish order'!C:K,6,FALSE()),"")</f>
        <v/>
      </c>
      <c r="C88" s="22" t="str">
        <f aca="false">IFERROR(VLOOKUP(A$1&amp;":"&amp;A88,'Finish order'!$C:$K,9,FALSE()),"")</f>
        <v/>
      </c>
      <c r="D88" s="22" t="str">
        <f aca="false">IFERROR(VLOOKUP(A$1&amp;":"&amp;A88,'Finish order'!$C:$K,7,FALSE()),"")</f>
        <v/>
      </c>
      <c r="E88" s="30" t="str">
        <f aca="false">IFERROR(VLOOKUP($A$1&amp;":"&amp;A88,'Finish order'!C:K,5,FALSE()),"")</f>
        <v/>
      </c>
      <c r="F88" s="22" t="str">
        <f aca="false">IFERROR(VLOOKUP($A$1&amp;":"&amp;A88,'Finish order'!C:K,4,FALSE()),"")</f>
        <v/>
      </c>
      <c r="H88" s="22" t="n">
        <v>87</v>
      </c>
      <c r="I88" s="22" t="str">
        <f aca="false">IFERROR(VLOOKUP(H$1&amp;":"&amp;H88,'Finish order'!$C:$K,6,FALSE()),"")</f>
        <v/>
      </c>
      <c r="J88" s="22" t="str">
        <f aca="false">IFERROR(VLOOKUP(H$1&amp;":"&amp;H88,'Finish order'!$C:$K,9,FALSE()),"")</f>
        <v/>
      </c>
      <c r="K88" s="22" t="str">
        <f aca="false">IFERROR(VLOOKUP(H$1&amp;":"&amp;H88,'Finish order'!$C:$K,7,FALSE()),"")</f>
        <v/>
      </c>
      <c r="L88" s="30" t="str">
        <f aca="false">IFERROR(VLOOKUP(H$1&amp;":"&amp;H88,'Finish order'!$C:$K,5,FALSE()),"")</f>
        <v/>
      </c>
      <c r="M88" s="22" t="str">
        <f aca="false">IFERROR(VLOOKUP(H$1&amp;":"&amp;H88,'Finish order'!$C:$K,4,FALSE()),"")</f>
        <v/>
      </c>
      <c r="R88" s="30"/>
      <c r="Y88" s="30"/>
      <c r="AF88" s="30"/>
      <c r="AM88" s="30"/>
      <c r="AT88" s="30"/>
      <c r="BA88" s="30"/>
      <c r="BH88" s="30"/>
      <c r="BO88" s="30"/>
      <c r="BV88" s="30"/>
      <c r="CC88" s="30"/>
      <c r="CJ88" s="30"/>
      <c r="CQ88" s="30"/>
    </row>
    <row r="89" customFormat="false" ht="15" hidden="false" customHeight="false" outlineLevel="0" collapsed="false">
      <c r="A89" s="22" t="n">
        <v>88</v>
      </c>
      <c r="B89" s="22" t="str">
        <f aca="false">IFERROR(VLOOKUP($A$1&amp;":"&amp;A89,'Finish order'!C:K,6,FALSE()),"")</f>
        <v/>
      </c>
      <c r="C89" s="22" t="str">
        <f aca="false">IFERROR(VLOOKUP(A$1&amp;":"&amp;A89,'Finish order'!$C:$K,9,FALSE()),"")</f>
        <v/>
      </c>
      <c r="D89" s="22" t="str">
        <f aca="false">IFERROR(VLOOKUP(A$1&amp;":"&amp;A89,'Finish order'!$C:$K,7,FALSE()),"")</f>
        <v/>
      </c>
      <c r="E89" s="30" t="str">
        <f aca="false">IFERROR(VLOOKUP($A$1&amp;":"&amp;A89,'Finish order'!C:K,5,FALSE()),"")</f>
        <v/>
      </c>
      <c r="F89" s="22" t="str">
        <f aca="false">IFERROR(VLOOKUP($A$1&amp;":"&amp;A89,'Finish order'!C:K,4,FALSE()),"")</f>
        <v/>
      </c>
      <c r="H89" s="22" t="n">
        <v>88</v>
      </c>
      <c r="I89" s="22" t="str">
        <f aca="false">IFERROR(VLOOKUP(H$1&amp;":"&amp;H89,'Finish order'!$C:$K,6,FALSE()),"")</f>
        <v/>
      </c>
      <c r="J89" s="22" t="str">
        <f aca="false">IFERROR(VLOOKUP(H$1&amp;":"&amp;H89,'Finish order'!$C:$K,9,FALSE()),"")</f>
        <v/>
      </c>
      <c r="K89" s="22" t="str">
        <f aca="false">IFERROR(VLOOKUP(H$1&amp;":"&amp;H89,'Finish order'!$C:$K,7,FALSE()),"")</f>
        <v/>
      </c>
      <c r="L89" s="30" t="str">
        <f aca="false">IFERROR(VLOOKUP(H$1&amp;":"&amp;H89,'Finish order'!$C:$K,5,FALSE()),"")</f>
        <v/>
      </c>
      <c r="M89" s="22" t="str">
        <f aca="false">IFERROR(VLOOKUP(H$1&amp;":"&amp;H89,'Finish order'!$C:$K,4,FALSE()),"")</f>
        <v/>
      </c>
      <c r="R89" s="30"/>
      <c r="Y89" s="30"/>
      <c r="AF89" s="30"/>
      <c r="AM89" s="30"/>
      <c r="AT89" s="30"/>
      <c r="BA89" s="30"/>
      <c r="BH89" s="30"/>
      <c r="BO89" s="30"/>
      <c r="BV89" s="30"/>
      <c r="CC89" s="30"/>
      <c r="CJ89" s="30"/>
      <c r="CQ89" s="30"/>
    </row>
    <row r="90" customFormat="false" ht="15" hidden="false" customHeight="false" outlineLevel="0" collapsed="false">
      <c r="A90" s="22" t="n">
        <v>89</v>
      </c>
      <c r="B90" s="22" t="str">
        <f aca="false">IFERROR(VLOOKUP($A$1&amp;":"&amp;A90,'Finish order'!C:K,6,FALSE()),"")</f>
        <v/>
      </c>
      <c r="C90" s="22" t="str">
        <f aca="false">IFERROR(VLOOKUP(A$1&amp;":"&amp;A90,'Finish order'!$C:$K,9,FALSE()),"")</f>
        <v/>
      </c>
      <c r="D90" s="22" t="str">
        <f aca="false">IFERROR(VLOOKUP(A$1&amp;":"&amp;A90,'Finish order'!$C:$K,7,FALSE()),"")</f>
        <v/>
      </c>
      <c r="E90" s="30" t="str">
        <f aca="false">IFERROR(VLOOKUP($A$1&amp;":"&amp;A90,'Finish order'!C:K,5,FALSE()),"")</f>
        <v/>
      </c>
      <c r="F90" s="22" t="str">
        <f aca="false">IFERROR(VLOOKUP($A$1&amp;":"&amp;A90,'Finish order'!C:K,4,FALSE()),"")</f>
        <v/>
      </c>
      <c r="H90" s="22" t="n">
        <v>89</v>
      </c>
      <c r="I90" s="22" t="str">
        <f aca="false">IFERROR(VLOOKUP(H$1&amp;":"&amp;H90,'Finish order'!$C:$K,6,FALSE()),"")</f>
        <v/>
      </c>
      <c r="J90" s="22" t="str">
        <f aca="false">IFERROR(VLOOKUP(H$1&amp;":"&amp;H90,'Finish order'!$C:$K,9,FALSE()),"")</f>
        <v/>
      </c>
      <c r="K90" s="22" t="str">
        <f aca="false">IFERROR(VLOOKUP(H$1&amp;":"&amp;H90,'Finish order'!$C:$K,7,FALSE()),"")</f>
        <v/>
      </c>
      <c r="L90" s="30" t="str">
        <f aca="false">IFERROR(VLOOKUP(H$1&amp;":"&amp;H90,'Finish order'!$C:$K,5,FALSE()),"")</f>
        <v/>
      </c>
      <c r="M90" s="22" t="str">
        <f aca="false">IFERROR(VLOOKUP(H$1&amp;":"&amp;H90,'Finish order'!$C:$K,4,FALSE()),"")</f>
        <v/>
      </c>
      <c r="R90" s="30"/>
      <c r="Y90" s="30"/>
      <c r="AF90" s="30"/>
      <c r="AM90" s="30"/>
      <c r="AT90" s="30"/>
      <c r="BA90" s="30"/>
      <c r="BH90" s="30"/>
      <c r="BO90" s="30"/>
      <c r="BV90" s="30"/>
      <c r="CC90" s="30"/>
      <c r="CJ90" s="30"/>
      <c r="CQ90" s="30"/>
    </row>
    <row r="91" customFormat="false" ht="15" hidden="false" customHeight="false" outlineLevel="0" collapsed="false">
      <c r="A91" s="22" t="n">
        <v>90</v>
      </c>
      <c r="B91" s="22" t="str">
        <f aca="false">IFERROR(VLOOKUP($A$1&amp;":"&amp;A91,'Finish order'!C:K,6,FALSE()),"")</f>
        <v/>
      </c>
      <c r="C91" s="22" t="str">
        <f aca="false">IFERROR(VLOOKUP(A$1&amp;":"&amp;A91,'Finish order'!$C:$K,9,FALSE()),"")</f>
        <v/>
      </c>
      <c r="D91" s="22" t="str">
        <f aca="false">IFERROR(VLOOKUP(A$1&amp;":"&amp;A91,'Finish order'!$C:$K,7,FALSE()),"")</f>
        <v/>
      </c>
      <c r="E91" s="30" t="str">
        <f aca="false">IFERROR(VLOOKUP($A$1&amp;":"&amp;A91,'Finish order'!C:K,5,FALSE()),"")</f>
        <v/>
      </c>
      <c r="F91" s="22" t="str">
        <f aca="false">IFERROR(VLOOKUP($A$1&amp;":"&amp;A91,'Finish order'!C:K,4,FALSE()),"")</f>
        <v/>
      </c>
      <c r="H91" s="22" t="n">
        <v>90</v>
      </c>
      <c r="I91" s="22" t="str">
        <f aca="false">IFERROR(VLOOKUP(H$1&amp;":"&amp;H91,'Finish order'!$C:$K,6,FALSE()),"")</f>
        <v/>
      </c>
      <c r="J91" s="22" t="str">
        <f aca="false">IFERROR(VLOOKUP(H$1&amp;":"&amp;H91,'Finish order'!$C:$K,9,FALSE()),"")</f>
        <v/>
      </c>
      <c r="K91" s="22" t="str">
        <f aca="false">IFERROR(VLOOKUP(H$1&amp;":"&amp;H91,'Finish order'!$C:$K,7,FALSE()),"")</f>
        <v/>
      </c>
      <c r="L91" s="30" t="str">
        <f aca="false">IFERROR(VLOOKUP(H$1&amp;":"&amp;H91,'Finish order'!$C:$K,5,FALSE()),"")</f>
        <v/>
      </c>
      <c r="M91" s="22" t="str">
        <f aca="false">IFERROR(VLOOKUP(H$1&amp;":"&amp;H91,'Finish order'!$C:$K,4,FALSE()),"")</f>
        <v/>
      </c>
      <c r="R91" s="30"/>
      <c r="Y91" s="30"/>
      <c r="AF91" s="30"/>
      <c r="AM91" s="30"/>
      <c r="AT91" s="30"/>
      <c r="BA91" s="30"/>
      <c r="BH91" s="30"/>
      <c r="BO91" s="30"/>
      <c r="BV91" s="30"/>
      <c r="CC91" s="30"/>
      <c r="CJ91" s="30"/>
      <c r="CQ91" s="30"/>
    </row>
    <row r="92" customFormat="false" ht="15" hidden="false" customHeight="false" outlineLevel="0" collapsed="false">
      <c r="A92" s="22" t="n">
        <v>91</v>
      </c>
      <c r="B92" s="22" t="str">
        <f aca="false">IFERROR(VLOOKUP($A$1&amp;":"&amp;A92,'Finish order'!C:K,6,FALSE()),"")</f>
        <v/>
      </c>
      <c r="C92" s="22" t="str">
        <f aca="false">IFERROR(VLOOKUP(A$1&amp;":"&amp;A92,'Finish order'!$C:$K,9,FALSE()),"")</f>
        <v/>
      </c>
      <c r="D92" s="22" t="str">
        <f aca="false">IFERROR(VLOOKUP(A$1&amp;":"&amp;A92,'Finish order'!$C:$K,7,FALSE()),"")</f>
        <v/>
      </c>
      <c r="E92" s="30" t="str">
        <f aca="false">IFERROR(VLOOKUP($A$1&amp;":"&amp;A92,'Finish order'!C:K,5,FALSE()),"")</f>
        <v/>
      </c>
      <c r="F92" s="22" t="str">
        <f aca="false">IFERROR(VLOOKUP($A$1&amp;":"&amp;A92,'Finish order'!C:K,4,FALSE()),"")</f>
        <v/>
      </c>
      <c r="H92" s="22" t="n">
        <v>91</v>
      </c>
      <c r="I92" s="22" t="str">
        <f aca="false">IFERROR(VLOOKUP(H$1&amp;":"&amp;H92,'Finish order'!$C:$K,6,FALSE()),"")</f>
        <v/>
      </c>
      <c r="J92" s="22" t="str">
        <f aca="false">IFERROR(VLOOKUP(H$1&amp;":"&amp;H92,'Finish order'!$C:$K,9,FALSE()),"")</f>
        <v/>
      </c>
      <c r="K92" s="22" t="str">
        <f aca="false">IFERROR(VLOOKUP(H$1&amp;":"&amp;H92,'Finish order'!$C:$K,7,FALSE()),"")</f>
        <v/>
      </c>
      <c r="L92" s="30" t="str">
        <f aca="false">IFERROR(VLOOKUP(H$1&amp;":"&amp;H92,'Finish order'!$C:$K,5,FALSE()),"")</f>
        <v/>
      </c>
      <c r="M92" s="22" t="str">
        <f aca="false">IFERROR(VLOOKUP(H$1&amp;":"&amp;H92,'Finish order'!$C:$K,4,FALSE()),"")</f>
        <v/>
      </c>
      <c r="R92" s="30"/>
      <c r="Y92" s="30"/>
      <c r="AF92" s="30"/>
      <c r="AM92" s="30"/>
      <c r="AT92" s="30"/>
      <c r="BA92" s="30"/>
      <c r="BH92" s="30"/>
      <c r="BO92" s="30"/>
      <c r="BV92" s="30"/>
      <c r="CC92" s="30"/>
      <c r="CJ92" s="30"/>
      <c r="CQ92" s="30"/>
    </row>
    <row r="93" customFormat="false" ht="15" hidden="false" customHeight="false" outlineLevel="0" collapsed="false">
      <c r="A93" s="22" t="n">
        <v>92</v>
      </c>
      <c r="B93" s="22" t="str">
        <f aca="false">IFERROR(VLOOKUP($A$1&amp;":"&amp;A93,'Finish order'!C:K,6,FALSE()),"")</f>
        <v/>
      </c>
      <c r="C93" s="22" t="str">
        <f aca="false">IFERROR(VLOOKUP(A$1&amp;":"&amp;A93,'Finish order'!$C:$K,9,FALSE()),"")</f>
        <v/>
      </c>
      <c r="D93" s="22" t="str">
        <f aca="false">IFERROR(VLOOKUP(A$1&amp;":"&amp;A93,'Finish order'!$C:$K,7,FALSE()),"")</f>
        <v/>
      </c>
      <c r="E93" s="30" t="str">
        <f aca="false">IFERROR(VLOOKUP($A$1&amp;":"&amp;A93,'Finish order'!C:K,5,FALSE()),"")</f>
        <v/>
      </c>
      <c r="F93" s="22" t="str">
        <f aca="false">IFERROR(VLOOKUP($A$1&amp;":"&amp;A93,'Finish order'!C:K,4,FALSE()),"")</f>
        <v/>
      </c>
      <c r="H93" s="22" t="n">
        <v>92</v>
      </c>
      <c r="I93" s="22" t="str">
        <f aca="false">IFERROR(VLOOKUP(H$1&amp;":"&amp;H93,'Finish order'!$C:$K,6,FALSE()),"")</f>
        <v/>
      </c>
      <c r="J93" s="22" t="str">
        <f aca="false">IFERROR(VLOOKUP(H$1&amp;":"&amp;H93,'Finish order'!$C:$K,9,FALSE()),"")</f>
        <v/>
      </c>
      <c r="K93" s="22" t="str">
        <f aca="false">IFERROR(VLOOKUP(H$1&amp;":"&amp;H93,'Finish order'!$C:$K,7,FALSE()),"")</f>
        <v/>
      </c>
      <c r="L93" s="30" t="str">
        <f aca="false">IFERROR(VLOOKUP(H$1&amp;":"&amp;H93,'Finish order'!$C:$K,5,FALSE()),"")</f>
        <v/>
      </c>
      <c r="M93" s="22" t="str">
        <f aca="false">IFERROR(VLOOKUP(H$1&amp;":"&amp;H93,'Finish order'!$C:$K,4,FALSE()),"")</f>
        <v/>
      </c>
      <c r="R93" s="30"/>
      <c r="Y93" s="30"/>
      <c r="AF93" s="30"/>
      <c r="AM93" s="30"/>
      <c r="AT93" s="30"/>
      <c r="BA93" s="30"/>
      <c r="BH93" s="30"/>
      <c r="BO93" s="30"/>
      <c r="BV93" s="30"/>
      <c r="CC93" s="30"/>
      <c r="CJ93" s="30"/>
      <c r="CQ93" s="30"/>
    </row>
    <row r="94" customFormat="false" ht="15" hidden="false" customHeight="false" outlineLevel="0" collapsed="false">
      <c r="A94" s="22" t="n">
        <v>93</v>
      </c>
      <c r="B94" s="22" t="str">
        <f aca="false">IFERROR(VLOOKUP($A$1&amp;":"&amp;A94,'Finish order'!C:K,6,FALSE()),"")</f>
        <v/>
      </c>
      <c r="C94" s="22" t="str">
        <f aca="false">IFERROR(VLOOKUP(A$1&amp;":"&amp;A94,'Finish order'!$C:$K,9,FALSE()),"")</f>
        <v/>
      </c>
      <c r="D94" s="22" t="str">
        <f aca="false">IFERROR(VLOOKUP(A$1&amp;":"&amp;A94,'Finish order'!$C:$K,7,FALSE()),"")</f>
        <v/>
      </c>
      <c r="E94" s="30" t="str">
        <f aca="false">IFERROR(VLOOKUP($A$1&amp;":"&amp;A94,'Finish order'!C:K,5,FALSE()),"")</f>
        <v/>
      </c>
      <c r="F94" s="22" t="str">
        <f aca="false">IFERROR(VLOOKUP($A$1&amp;":"&amp;A94,'Finish order'!C:K,4,FALSE()),"")</f>
        <v/>
      </c>
      <c r="H94" s="22" t="n">
        <v>93</v>
      </c>
      <c r="I94" s="22" t="str">
        <f aca="false">IFERROR(VLOOKUP(H$1&amp;":"&amp;H94,'Finish order'!$C:$K,6,FALSE()),"")</f>
        <v/>
      </c>
      <c r="J94" s="22" t="str">
        <f aca="false">IFERROR(VLOOKUP(H$1&amp;":"&amp;H94,'Finish order'!$C:$K,9,FALSE()),"")</f>
        <v/>
      </c>
      <c r="K94" s="22" t="str">
        <f aca="false">IFERROR(VLOOKUP(H$1&amp;":"&amp;H94,'Finish order'!$C:$K,7,FALSE()),"")</f>
        <v/>
      </c>
      <c r="L94" s="30" t="str">
        <f aca="false">IFERROR(VLOOKUP(H$1&amp;":"&amp;H94,'Finish order'!$C:$K,5,FALSE()),"")</f>
        <v/>
      </c>
      <c r="M94" s="22" t="str">
        <f aca="false">IFERROR(VLOOKUP(H$1&amp;":"&amp;H94,'Finish order'!$C:$K,4,FALSE()),"")</f>
        <v/>
      </c>
      <c r="R94" s="30"/>
      <c r="Y94" s="30"/>
      <c r="AF94" s="30"/>
      <c r="AM94" s="30"/>
      <c r="AT94" s="30"/>
      <c r="BA94" s="30"/>
      <c r="BH94" s="30"/>
      <c r="BO94" s="30"/>
      <c r="BV94" s="30"/>
      <c r="CC94" s="30"/>
      <c r="CJ94" s="30"/>
      <c r="CQ94" s="30"/>
    </row>
    <row r="95" customFormat="false" ht="15" hidden="false" customHeight="false" outlineLevel="0" collapsed="false">
      <c r="A95" s="22" t="n">
        <v>94</v>
      </c>
      <c r="B95" s="22" t="str">
        <f aca="false">IFERROR(VLOOKUP($A$1&amp;":"&amp;A95,'Finish order'!C:K,6,FALSE()),"")</f>
        <v/>
      </c>
      <c r="C95" s="22" t="str">
        <f aca="false">IFERROR(VLOOKUP(A$1&amp;":"&amp;A95,'Finish order'!$C:$K,9,FALSE()),"")</f>
        <v/>
      </c>
      <c r="D95" s="22" t="str">
        <f aca="false">IFERROR(VLOOKUP(A$1&amp;":"&amp;A95,'Finish order'!$C:$K,7,FALSE()),"")</f>
        <v/>
      </c>
      <c r="E95" s="30" t="str">
        <f aca="false">IFERROR(VLOOKUP($A$1&amp;":"&amp;A95,'Finish order'!C:K,5,FALSE()),"")</f>
        <v/>
      </c>
      <c r="F95" s="22" t="str">
        <f aca="false">IFERROR(VLOOKUP($A$1&amp;":"&amp;A95,'Finish order'!C:K,4,FALSE()),"")</f>
        <v/>
      </c>
      <c r="H95" s="22" t="n">
        <v>94</v>
      </c>
      <c r="I95" s="22" t="str">
        <f aca="false">IFERROR(VLOOKUP(H$1&amp;":"&amp;H95,'Finish order'!$C:$K,6,FALSE()),"")</f>
        <v/>
      </c>
      <c r="J95" s="22" t="str">
        <f aca="false">IFERROR(VLOOKUP(H$1&amp;":"&amp;H95,'Finish order'!$C:$K,9,FALSE()),"")</f>
        <v/>
      </c>
      <c r="K95" s="22" t="str">
        <f aca="false">IFERROR(VLOOKUP(H$1&amp;":"&amp;H95,'Finish order'!$C:$K,7,FALSE()),"")</f>
        <v/>
      </c>
      <c r="L95" s="30" t="str">
        <f aca="false">IFERROR(VLOOKUP(H$1&amp;":"&amp;H95,'Finish order'!$C:$K,5,FALSE()),"")</f>
        <v/>
      </c>
      <c r="M95" s="22" t="str">
        <f aca="false">IFERROR(VLOOKUP(H$1&amp;":"&amp;H95,'Finish order'!$C:$K,4,FALSE()),"")</f>
        <v/>
      </c>
      <c r="R95" s="30"/>
      <c r="Y95" s="30"/>
      <c r="AF95" s="30"/>
      <c r="AM95" s="30"/>
      <c r="AT95" s="30"/>
      <c r="BA95" s="30"/>
      <c r="BH95" s="30"/>
      <c r="BO95" s="30"/>
      <c r="BV95" s="30"/>
      <c r="CC95" s="30"/>
      <c r="CJ95" s="30"/>
      <c r="CQ95" s="30"/>
    </row>
    <row r="96" customFormat="false" ht="15" hidden="false" customHeight="false" outlineLevel="0" collapsed="false">
      <c r="A96" s="22" t="n">
        <v>95</v>
      </c>
      <c r="B96" s="22" t="str">
        <f aca="false">IFERROR(VLOOKUP($A$1&amp;":"&amp;A96,'Finish order'!C:K,6,FALSE()),"")</f>
        <v/>
      </c>
      <c r="C96" s="22" t="str">
        <f aca="false">IFERROR(VLOOKUP(A$1&amp;":"&amp;A96,'Finish order'!$C:$K,9,FALSE()),"")</f>
        <v/>
      </c>
      <c r="D96" s="22" t="str">
        <f aca="false">IFERROR(VLOOKUP(A$1&amp;":"&amp;A96,'Finish order'!$C:$K,7,FALSE()),"")</f>
        <v/>
      </c>
      <c r="E96" s="30" t="str">
        <f aca="false">IFERROR(VLOOKUP($A$1&amp;":"&amp;A96,'Finish order'!C:K,5,FALSE()),"")</f>
        <v/>
      </c>
      <c r="F96" s="22" t="str">
        <f aca="false">IFERROR(VLOOKUP($A$1&amp;":"&amp;A96,'Finish order'!C:K,4,FALSE()),"")</f>
        <v/>
      </c>
      <c r="H96" s="22" t="n">
        <v>95</v>
      </c>
      <c r="I96" s="22" t="str">
        <f aca="false">IFERROR(VLOOKUP(H$1&amp;":"&amp;H96,'Finish order'!$C:$K,6,FALSE()),"")</f>
        <v/>
      </c>
      <c r="J96" s="22" t="str">
        <f aca="false">IFERROR(VLOOKUP(H$1&amp;":"&amp;H96,'Finish order'!$C:$K,9,FALSE()),"")</f>
        <v/>
      </c>
      <c r="K96" s="22" t="str">
        <f aca="false">IFERROR(VLOOKUP(H$1&amp;":"&amp;H96,'Finish order'!$C:$K,7,FALSE()),"")</f>
        <v/>
      </c>
      <c r="L96" s="30" t="str">
        <f aca="false">IFERROR(VLOOKUP(H$1&amp;":"&amp;H96,'Finish order'!$C:$K,5,FALSE()),"")</f>
        <v/>
      </c>
      <c r="M96" s="22" t="str">
        <f aca="false">IFERROR(VLOOKUP(H$1&amp;":"&amp;H96,'Finish order'!$C:$K,4,FALSE()),"")</f>
        <v/>
      </c>
      <c r="R96" s="30"/>
      <c r="Y96" s="30"/>
      <c r="AF96" s="30"/>
      <c r="AM96" s="30"/>
      <c r="AT96" s="30"/>
      <c r="BA96" s="30"/>
      <c r="BH96" s="30"/>
      <c r="BO96" s="30"/>
      <c r="BV96" s="30"/>
      <c r="CC96" s="30"/>
      <c r="CJ96" s="30"/>
      <c r="CQ96" s="30"/>
    </row>
    <row r="97" customFormat="false" ht="15" hidden="false" customHeight="false" outlineLevel="0" collapsed="false">
      <c r="A97" s="22" t="n">
        <v>96</v>
      </c>
      <c r="B97" s="22" t="str">
        <f aca="false">IFERROR(VLOOKUP($A$1&amp;":"&amp;A97,'Finish order'!C:K,6,FALSE()),"")</f>
        <v/>
      </c>
      <c r="C97" s="22" t="str">
        <f aca="false">IFERROR(VLOOKUP(A$1&amp;":"&amp;A97,'Finish order'!$C:$K,9,FALSE()),"")</f>
        <v/>
      </c>
      <c r="D97" s="22" t="str">
        <f aca="false">IFERROR(VLOOKUP(A$1&amp;":"&amp;A97,'Finish order'!$C:$K,7,FALSE()),"")</f>
        <v/>
      </c>
      <c r="E97" s="30" t="str">
        <f aca="false">IFERROR(VLOOKUP($A$1&amp;":"&amp;A97,'Finish order'!C:K,5,FALSE()),"")</f>
        <v/>
      </c>
      <c r="F97" s="22" t="str">
        <f aca="false">IFERROR(VLOOKUP($A$1&amp;":"&amp;A97,'Finish order'!C:K,4,FALSE()),"")</f>
        <v/>
      </c>
      <c r="H97" s="22" t="n">
        <v>96</v>
      </c>
      <c r="I97" s="22" t="str">
        <f aca="false">IFERROR(VLOOKUP(H$1&amp;":"&amp;H97,'Finish order'!$C:$K,6,FALSE()),"")</f>
        <v/>
      </c>
      <c r="J97" s="22" t="str">
        <f aca="false">IFERROR(VLOOKUP(H$1&amp;":"&amp;H97,'Finish order'!$C:$K,9,FALSE()),"")</f>
        <v/>
      </c>
      <c r="K97" s="22" t="str">
        <f aca="false">IFERROR(VLOOKUP(H$1&amp;":"&amp;H97,'Finish order'!$C:$K,7,FALSE()),"")</f>
        <v/>
      </c>
      <c r="L97" s="30" t="str">
        <f aca="false">IFERROR(VLOOKUP(H$1&amp;":"&amp;H97,'Finish order'!$C:$K,5,FALSE()),"")</f>
        <v/>
      </c>
      <c r="M97" s="22" t="str">
        <f aca="false">IFERROR(VLOOKUP(H$1&amp;":"&amp;H97,'Finish order'!$C:$K,4,FALSE()),"")</f>
        <v/>
      </c>
      <c r="R97" s="30"/>
      <c r="Y97" s="30"/>
      <c r="AF97" s="30"/>
      <c r="AM97" s="30"/>
      <c r="AT97" s="30"/>
      <c r="BA97" s="30"/>
      <c r="BH97" s="30"/>
      <c r="BO97" s="30"/>
      <c r="BV97" s="30"/>
      <c r="CC97" s="30"/>
      <c r="CJ97" s="30"/>
      <c r="CQ97" s="30"/>
    </row>
    <row r="98" customFormat="false" ht="15" hidden="false" customHeight="false" outlineLevel="0" collapsed="false">
      <c r="A98" s="22" t="n">
        <v>97</v>
      </c>
      <c r="B98" s="22" t="str">
        <f aca="false">IFERROR(VLOOKUP($A$1&amp;":"&amp;A98,'Finish order'!C:K,6,FALSE()),"")</f>
        <v/>
      </c>
      <c r="C98" s="22" t="str">
        <f aca="false">IFERROR(VLOOKUP(A$1&amp;":"&amp;A98,'Finish order'!$C:$K,9,FALSE()),"")</f>
        <v/>
      </c>
      <c r="D98" s="22" t="str">
        <f aca="false">IFERROR(VLOOKUP(A$1&amp;":"&amp;A98,'Finish order'!$C:$K,7,FALSE()),"")</f>
        <v/>
      </c>
      <c r="E98" s="30" t="str">
        <f aca="false">IFERROR(VLOOKUP($A$1&amp;":"&amp;A98,'Finish order'!C:K,5,FALSE()),"")</f>
        <v/>
      </c>
      <c r="F98" s="22" t="str">
        <f aca="false">IFERROR(VLOOKUP($A$1&amp;":"&amp;A98,'Finish order'!C:K,4,FALSE()),"")</f>
        <v/>
      </c>
      <c r="H98" s="22" t="n">
        <v>97</v>
      </c>
      <c r="I98" s="22" t="str">
        <f aca="false">IFERROR(VLOOKUP(H$1&amp;":"&amp;H98,'Finish order'!$C:$K,6,FALSE()),"")</f>
        <v/>
      </c>
      <c r="J98" s="22" t="str">
        <f aca="false">IFERROR(VLOOKUP(H$1&amp;":"&amp;H98,'Finish order'!$C:$K,9,FALSE()),"")</f>
        <v/>
      </c>
      <c r="K98" s="22" t="str">
        <f aca="false">IFERROR(VLOOKUP(H$1&amp;":"&amp;H98,'Finish order'!$C:$K,7,FALSE()),"")</f>
        <v/>
      </c>
      <c r="L98" s="30" t="str">
        <f aca="false">IFERROR(VLOOKUP(H$1&amp;":"&amp;H98,'Finish order'!$C:$K,5,FALSE()),"")</f>
        <v/>
      </c>
      <c r="M98" s="22" t="str">
        <f aca="false">IFERROR(VLOOKUP(H$1&amp;":"&amp;H98,'Finish order'!$C:$K,4,FALSE()),"")</f>
        <v/>
      </c>
      <c r="R98" s="30"/>
      <c r="Y98" s="30"/>
      <c r="AF98" s="30"/>
      <c r="AM98" s="30"/>
      <c r="AT98" s="30"/>
      <c r="BA98" s="30"/>
      <c r="BH98" s="30"/>
      <c r="BO98" s="30"/>
      <c r="BV98" s="30"/>
      <c r="CC98" s="30"/>
      <c r="CJ98" s="30"/>
      <c r="CQ98" s="30"/>
    </row>
    <row r="99" customFormat="false" ht="15" hidden="false" customHeight="false" outlineLevel="0" collapsed="false">
      <c r="A99" s="22" t="n">
        <v>98</v>
      </c>
      <c r="B99" s="22" t="str">
        <f aca="false">IFERROR(VLOOKUP($A$1&amp;":"&amp;A99,'Finish order'!C:K,6,FALSE()),"")</f>
        <v/>
      </c>
      <c r="C99" s="22" t="str">
        <f aca="false">IFERROR(VLOOKUP(A$1&amp;":"&amp;A99,'Finish order'!$C:$K,9,FALSE()),"")</f>
        <v/>
      </c>
      <c r="D99" s="22" t="str">
        <f aca="false">IFERROR(VLOOKUP(A$1&amp;":"&amp;A99,'Finish order'!$C:$K,7,FALSE()),"")</f>
        <v/>
      </c>
      <c r="E99" s="30" t="str">
        <f aca="false">IFERROR(VLOOKUP($A$1&amp;":"&amp;A99,'Finish order'!C:K,5,FALSE()),"")</f>
        <v/>
      </c>
      <c r="F99" s="22" t="str">
        <f aca="false">IFERROR(VLOOKUP($A$1&amp;":"&amp;A99,'Finish order'!C:K,4,FALSE()),"")</f>
        <v/>
      </c>
      <c r="H99" s="22" t="n">
        <v>98</v>
      </c>
      <c r="I99" s="22" t="str">
        <f aca="false">IFERROR(VLOOKUP(H$1&amp;":"&amp;H99,'Finish order'!$C:$K,6,FALSE()),"")</f>
        <v/>
      </c>
      <c r="J99" s="22" t="str">
        <f aca="false">IFERROR(VLOOKUP(H$1&amp;":"&amp;H99,'Finish order'!$C:$K,9,FALSE()),"")</f>
        <v/>
      </c>
      <c r="K99" s="22" t="str">
        <f aca="false">IFERROR(VLOOKUP(H$1&amp;":"&amp;H99,'Finish order'!$C:$K,7,FALSE()),"")</f>
        <v/>
      </c>
      <c r="L99" s="30" t="str">
        <f aca="false">IFERROR(VLOOKUP(H$1&amp;":"&amp;H99,'Finish order'!$C:$K,5,FALSE()),"")</f>
        <v/>
      </c>
      <c r="M99" s="22" t="str">
        <f aca="false">IFERROR(VLOOKUP(H$1&amp;":"&amp;H99,'Finish order'!$C:$K,4,FALSE()),"")</f>
        <v/>
      </c>
      <c r="R99" s="30"/>
      <c r="Y99" s="30"/>
      <c r="AF99" s="30"/>
      <c r="AM99" s="30"/>
      <c r="AT99" s="30"/>
      <c r="BA99" s="30"/>
      <c r="BH99" s="30"/>
      <c r="BO99" s="30"/>
      <c r="BV99" s="30"/>
      <c r="CC99" s="30"/>
      <c r="CJ99" s="30"/>
      <c r="CQ99" s="30"/>
    </row>
    <row r="100" customFormat="false" ht="15" hidden="false" customHeight="false" outlineLevel="0" collapsed="false">
      <c r="A100" s="22" t="n">
        <v>99</v>
      </c>
      <c r="B100" s="22" t="str">
        <f aca="false">IFERROR(VLOOKUP($A$1&amp;":"&amp;A100,'Finish order'!C:K,6,FALSE()),"")</f>
        <v/>
      </c>
      <c r="C100" s="22" t="str">
        <f aca="false">IFERROR(VLOOKUP(A$1&amp;":"&amp;A100,'Finish order'!$C:$K,9,FALSE()),"")</f>
        <v/>
      </c>
      <c r="D100" s="22" t="str">
        <f aca="false">IFERROR(VLOOKUP(A$1&amp;":"&amp;A100,'Finish order'!$C:$K,7,FALSE()),"")</f>
        <v/>
      </c>
      <c r="E100" s="30" t="str">
        <f aca="false">IFERROR(VLOOKUP($A$1&amp;":"&amp;A100,'Finish order'!C:K,5,FALSE()),"")</f>
        <v/>
      </c>
      <c r="F100" s="22" t="str">
        <f aca="false">IFERROR(VLOOKUP($A$1&amp;":"&amp;A100,'Finish order'!C:K,4,FALSE()),"")</f>
        <v/>
      </c>
      <c r="H100" s="22" t="n">
        <v>99</v>
      </c>
      <c r="I100" s="22" t="str">
        <f aca="false">IFERROR(VLOOKUP(H$1&amp;":"&amp;H100,'Finish order'!$C:$K,6,FALSE()),"")</f>
        <v/>
      </c>
      <c r="J100" s="22" t="str">
        <f aca="false">IFERROR(VLOOKUP(H$1&amp;":"&amp;H100,'Finish order'!$C:$K,9,FALSE()),"")</f>
        <v/>
      </c>
      <c r="K100" s="22" t="str">
        <f aca="false">IFERROR(VLOOKUP(H$1&amp;":"&amp;H100,'Finish order'!$C:$K,7,FALSE()),"")</f>
        <v/>
      </c>
      <c r="L100" s="30" t="str">
        <f aca="false">IFERROR(VLOOKUP(H$1&amp;":"&amp;H100,'Finish order'!$C:$K,5,FALSE()),"")</f>
        <v/>
      </c>
      <c r="M100" s="22" t="str">
        <f aca="false">IFERROR(VLOOKUP(H$1&amp;":"&amp;H100,'Finish order'!$C:$K,4,FALSE()),"")</f>
        <v/>
      </c>
      <c r="R100" s="30"/>
      <c r="Y100" s="30"/>
      <c r="AF100" s="30"/>
      <c r="AM100" s="30"/>
      <c r="AT100" s="30"/>
      <c r="BA100" s="30"/>
      <c r="BH100" s="30"/>
      <c r="BO100" s="30"/>
      <c r="BV100" s="30"/>
      <c r="CC100" s="30"/>
      <c r="CJ100" s="30"/>
      <c r="CQ100" s="30"/>
    </row>
    <row r="101" customFormat="false" ht="15" hidden="false" customHeight="false" outlineLevel="0" collapsed="false">
      <c r="A101" s="22" t="n">
        <v>100</v>
      </c>
      <c r="B101" s="22" t="str">
        <f aca="false">IFERROR(VLOOKUP($A$1&amp;":"&amp;A101,'Finish order'!C:K,6,FALSE()),"")</f>
        <v/>
      </c>
      <c r="C101" s="22" t="str">
        <f aca="false">IFERROR(VLOOKUP(A$1&amp;":"&amp;A101,'Finish order'!$C:$K,9,FALSE()),"")</f>
        <v/>
      </c>
      <c r="D101" s="22" t="str">
        <f aca="false">IFERROR(VLOOKUP(A$1&amp;":"&amp;A101,'Finish order'!$C:$K,7,FALSE()),"")</f>
        <v/>
      </c>
      <c r="E101" s="30" t="str">
        <f aca="false">IFERROR(VLOOKUP($A$1&amp;":"&amp;A101,'Finish order'!C:K,5,FALSE()),"")</f>
        <v/>
      </c>
      <c r="F101" s="22" t="str">
        <f aca="false">IFERROR(VLOOKUP($A$1&amp;":"&amp;A101,'Finish order'!C:K,4,FALSE()),"")</f>
        <v/>
      </c>
      <c r="H101" s="22" t="n">
        <v>100</v>
      </c>
      <c r="I101" s="22" t="str">
        <f aca="false">IFERROR(VLOOKUP(H$1&amp;":"&amp;H101,'Finish order'!$C:$K,6,FALSE()),"")</f>
        <v/>
      </c>
      <c r="J101" s="22" t="str">
        <f aca="false">IFERROR(VLOOKUP(H$1&amp;":"&amp;H101,'Finish order'!$C:$K,9,FALSE()),"")</f>
        <v/>
      </c>
      <c r="K101" s="22" t="str">
        <f aca="false">IFERROR(VLOOKUP(H$1&amp;":"&amp;H101,'Finish order'!$C:$K,7,FALSE()),"")</f>
        <v/>
      </c>
      <c r="L101" s="30" t="str">
        <f aca="false">IFERROR(VLOOKUP(H$1&amp;":"&amp;H101,'Finish order'!$C:$K,5,FALSE()),"")</f>
        <v/>
      </c>
      <c r="M101" s="22" t="str">
        <f aca="false">IFERROR(VLOOKUP(H$1&amp;":"&amp;H101,'Finish order'!$C:$K,4,FALSE()),"")</f>
        <v/>
      </c>
      <c r="R101" s="30"/>
      <c r="Y101" s="30"/>
      <c r="AF101" s="30"/>
      <c r="AM101" s="30"/>
      <c r="AT101" s="30"/>
      <c r="BA101" s="30"/>
      <c r="BH101" s="30"/>
      <c r="BO101" s="30"/>
      <c r="BV101" s="30"/>
      <c r="CC101" s="30"/>
      <c r="CJ101" s="30"/>
      <c r="CQ101" s="30"/>
    </row>
    <row r="102" customFormat="false" ht="15" hidden="false" customHeight="false" outlineLevel="0" collapsed="false">
      <c r="A102" s="22" t="n">
        <v>101</v>
      </c>
      <c r="B102" s="22" t="str">
        <f aca="false">IFERROR(VLOOKUP($A$1&amp;":"&amp;A102,'Finish order'!C:K,6,FALSE()),"")</f>
        <v/>
      </c>
      <c r="C102" s="22" t="str">
        <f aca="false">IFERROR(VLOOKUP(A$1&amp;":"&amp;A102,'Finish order'!$C:$K,9,FALSE()),"")</f>
        <v/>
      </c>
      <c r="D102" s="22" t="str">
        <f aca="false">IFERROR(VLOOKUP(A$1&amp;":"&amp;A102,'Finish order'!$C:$K,7,FALSE()),"")</f>
        <v/>
      </c>
      <c r="E102" s="30" t="str">
        <f aca="false">IFERROR(VLOOKUP($A$1&amp;":"&amp;A102,'Finish order'!C:K,5,FALSE()),"")</f>
        <v/>
      </c>
      <c r="F102" s="22" t="str">
        <f aca="false">IFERROR(VLOOKUP($A$1&amp;":"&amp;A102,'Finish order'!C:K,4,FALSE()),"")</f>
        <v/>
      </c>
      <c r="H102" s="22" t="n">
        <v>101</v>
      </c>
      <c r="I102" s="22" t="str">
        <f aca="false">IFERROR(VLOOKUP(H$1&amp;":"&amp;H102,'Finish order'!$C:$K,6,FALSE()),"")</f>
        <v/>
      </c>
      <c r="J102" s="22" t="str">
        <f aca="false">IFERROR(VLOOKUP(H$1&amp;":"&amp;H102,'Finish order'!$C:$K,9,FALSE()),"")</f>
        <v/>
      </c>
      <c r="K102" s="22" t="str">
        <f aca="false">IFERROR(VLOOKUP(H$1&amp;":"&amp;H102,'Finish order'!$C:$K,7,FALSE()),"")</f>
        <v/>
      </c>
      <c r="L102" s="30" t="str">
        <f aca="false">IFERROR(VLOOKUP(H$1&amp;":"&amp;H102,'Finish order'!$C:$K,5,FALSE()),"")</f>
        <v/>
      </c>
      <c r="M102" s="22" t="str">
        <f aca="false">IFERROR(VLOOKUP(H$1&amp;":"&amp;H102,'Finish order'!$C:$K,4,FALSE()),"")</f>
        <v/>
      </c>
      <c r="R102" s="30"/>
      <c r="Y102" s="30"/>
      <c r="AF102" s="30"/>
      <c r="AM102" s="30"/>
      <c r="AT102" s="30"/>
      <c r="BA102" s="30"/>
      <c r="BH102" s="30"/>
      <c r="BO102" s="30"/>
      <c r="BV102" s="30"/>
      <c r="CC102" s="30"/>
      <c r="CJ102" s="30"/>
      <c r="CQ102" s="30"/>
    </row>
    <row r="103" customFormat="false" ht="15" hidden="false" customHeight="false" outlineLevel="0" collapsed="false">
      <c r="A103" s="22" t="n">
        <v>102</v>
      </c>
      <c r="B103" s="22" t="str">
        <f aca="false">IFERROR(VLOOKUP($A$1&amp;":"&amp;A103,'Finish order'!C:K,6,FALSE()),"")</f>
        <v/>
      </c>
      <c r="C103" s="22" t="str">
        <f aca="false">IFERROR(VLOOKUP(A$1&amp;":"&amp;A103,'Finish order'!$C:$K,9,FALSE()),"")</f>
        <v/>
      </c>
      <c r="D103" s="22" t="str">
        <f aca="false">IFERROR(VLOOKUP(A$1&amp;":"&amp;A103,'Finish order'!$C:$K,7,FALSE()),"")</f>
        <v/>
      </c>
      <c r="E103" s="30" t="str">
        <f aca="false">IFERROR(VLOOKUP($A$1&amp;":"&amp;A103,'Finish order'!C:K,5,FALSE()),"")</f>
        <v/>
      </c>
      <c r="F103" s="22" t="str">
        <f aca="false">IFERROR(VLOOKUP($A$1&amp;":"&amp;A103,'Finish order'!C:K,4,FALSE()),"")</f>
        <v/>
      </c>
      <c r="H103" s="22" t="n">
        <v>102</v>
      </c>
      <c r="I103" s="22" t="str">
        <f aca="false">IFERROR(VLOOKUP(H$1&amp;":"&amp;H103,'Finish order'!$C:$K,6,FALSE()),"")</f>
        <v/>
      </c>
      <c r="J103" s="22" t="str">
        <f aca="false">IFERROR(VLOOKUP(H$1&amp;":"&amp;H103,'Finish order'!$C:$K,9,FALSE()),"")</f>
        <v/>
      </c>
      <c r="K103" s="22" t="str">
        <f aca="false">IFERROR(VLOOKUP(H$1&amp;":"&amp;H103,'Finish order'!$C:$K,7,FALSE()),"")</f>
        <v/>
      </c>
      <c r="L103" s="30" t="str">
        <f aca="false">IFERROR(VLOOKUP(H$1&amp;":"&amp;H103,'Finish order'!$C:$K,5,FALSE()),"")</f>
        <v/>
      </c>
      <c r="M103" s="22" t="str">
        <f aca="false">IFERROR(VLOOKUP(H$1&amp;":"&amp;H103,'Finish order'!$C:$K,4,FALSE()),"")</f>
        <v/>
      </c>
      <c r="R103" s="30"/>
      <c r="Y103" s="30"/>
      <c r="AF103" s="30"/>
      <c r="AM103" s="30"/>
      <c r="AT103" s="30"/>
      <c r="BA103" s="30"/>
      <c r="BH103" s="30"/>
      <c r="BO103" s="30"/>
      <c r="BV103" s="30"/>
      <c r="CC103" s="30"/>
      <c r="CJ103" s="30"/>
      <c r="CQ103" s="30"/>
    </row>
    <row r="104" customFormat="false" ht="15" hidden="false" customHeight="false" outlineLevel="0" collapsed="false">
      <c r="A104" s="22" t="n">
        <v>103</v>
      </c>
      <c r="B104" s="22" t="str">
        <f aca="false">IFERROR(VLOOKUP($A$1&amp;":"&amp;A104,'Finish order'!C:K,6,FALSE()),"")</f>
        <v/>
      </c>
      <c r="C104" s="22" t="str">
        <f aca="false">IFERROR(VLOOKUP(A$1&amp;":"&amp;A104,'Finish order'!$C:$K,9,FALSE()),"")</f>
        <v/>
      </c>
      <c r="D104" s="22" t="str">
        <f aca="false">IFERROR(VLOOKUP(A$1&amp;":"&amp;A104,'Finish order'!$C:$K,7,FALSE()),"")</f>
        <v/>
      </c>
      <c r="E104" s="30" t="str">
        <f aca="false">IFERROR(VLOOKUP($A$1&amp;":"&amp;A104,'Finish order'!C:K,5,FALSE()),"")</f>
        <v/>
      </c>
      <c r="F104" s="22" t="str">
        <f aca="false">IFERROR(VLOOKUP($A$1&amp;":"&amp;A104,'Finish order'!C:K,4,FALSE()),"")</f>
        <v/>
      </c>
      <c r="H104" s="22" t="n">
        <v>103</v>
      </c>
      <c r="I104" s="22" t="str">
        <f aca="false">IFERROR(VLOOKUP(H$1&amp;":"&amp;H104,'Finish order'!$C:$K,6,FALSE()),"")</f>
        <v/>
      </c>
      <c r="J104" s="22" t="str">
        <f aca="false">IFERROR(VLOOKUP(H$1&amp;":"&amp;H104,'Finish order'!$C:$K,9,FALSE()),"")</f>
        <v/>
      </c>
      <c r="K104" s="22" t="str">
        <f aca="false">IFERROR(VLOOKUP(H$1&amp;":"&amp;H104,'Finish order'!$C:$K,7,FALSE()),"")</f>
        <v/>
      </c>
      <c r="L104" s="30" t="str">
        <f aca="false">IFERROR(VLOOKUP(H$1&amp;":"&amp;H104,'Finish order'!$C:$K,5,FALSE()),"")</f>
        <v/>
      </c>
      <c r="M104" s="22" t="str">
        <f aca="false">IFERROR(VLOOKUP(H$1&amp;":"&amp;H104,'Finish order'!$C:$K,4,FALSE()),"")</f>
        <v/>
      </c>
      <c r="R104" s="30"/>
      <c r="Y104" s="30"/>
      <c r="AF104" s="30"/>
      <c r="AM104" s="30"/>
      <c r="AT104" s="30"/>
      <c r="BA104" s="30"/>
      <c r="BH104" s="30"/>
      <c r="BO104" s="30"/>
      <c r="BV104" s="30"/>
      <c r="CC104" s="30"/>
      <c r="CJ104" s="30"/>
      <c r="CQ104" s="30"/>
    </row>
    <row r="105" customFormat="false" ht="15" hidden="false" customHeight="false" outlineLevel="0" collapsed="false">
      <c r="A105" s="22" t="n">
        <v>104</v>
      </c>
      <c r="B105" s="22" t="str">
        <f aca="false">IFERROR(VLOOKUP($A$1&amp;":"&amp;A105,'Finish order'!C:K,6,FALSE()),"")</f>
        <v/>
      </c>
      <c r="C105" s="22" t="str">
        <f aca="false">IFERROR(VLOOKUP(A$1&amp;":"&amp;A105,'Finish order'!$C:$K,9,FALSE()),"")</f>
        <v/>
      </c>
      <c r="D105" s="22" t="str">
        <f aca="false">IFERROR(VLOOKUP(A$1&amp;":"&amp;A105,'Finish order'!$C:$K,7,FALSE()),"")</f>
        <v/>
      </c>
      <c r="E105" s="30" t="str">
        <f aca="false">IFERROR(VLOOKUP($A$1&amp;":"&amp;A105,'Finish order'!C:K,5,FALSE()),"")</f>
        <v/>
      </c>
      <c r="F105" s="22" t="str">
        <f aca="false">IFERROR(VLOOKUP($A$1&amp;":"&amp;A105,'Finish order'!C:K,4,FALSE()),"")</f>
        <v/>
      </c>
      <c r="H105" s="22" t="n">
        <v>104</v>
      </c>
      <c r="I105" s="22" t="str">
        <f aca="false">IFERROR(VLOOKUP(H$1&amp;":"&amp;H105,'Finish order'!$C:$K,6,FALSE()),"")</f>
        <v/>
      </c>
      <c r="J105" s="22" t="str">
        <f aca="false">IFERROR(VLOOKUP(H$1&amp;":"&amp;H105,'Finish order'!$C:$K,9,FALSE()),"")</f>
        <v/>
      </c>
      <c r="K105" s="22" t="str">
        <f aca="false">IFERROR(VLOOKUP(H$1&amp;":"&amp;H105,'Finish order'!$C:$K,7,FALSE()),"")</f>
        <v/>
      </c>
      <c r="L105" s="30" t="str">
        <f aca="false">IFERROR(VLOOKUP(H$1&amp;":"&amp;H105,'Finish order'!$C:$K,5,FALSE()),"")</f>
        <v/>
      </c>
      <c r="M105" s="22" t="str">
        <f aca="false">IFERROR(VLOOKUP(H$1&amp;":"&amp;H105,'Finish order'!$C:$K,4,FALSE()),"")</f>
        <v/>
      </c>
      <c r="R105" s="30"/>
      <c r="Y105" s="30"/>
      <c r="AF105" s="30"/>
      <c r="AM105" s="30"/>
      <c r="AT105" s="30"/>
      <c r="BA105" s="30"/>
      <c r="BH105" s="30"/>
      <c r="BO105" s="30"/>
      <c r="BV105" s="30"/>
      <c r="CC105" s="30"/>
      <c r="CJ105" s="30"/>
      <c r="CQ105" s="30"/>
    </row>
    <row r="106" customFormat="false" ht="15" hidden="false" customHeight="false" outlineLevel="0" collapsed="false">
      <c r="A106" s="22" t="n">
        <v>105</v>
      </c>
      <c r="B106" s="22" t="str">
        <f aca="false">IFERROR(VLOOKUP($A$1&amp;":"&amp;A106,'Finish order'!C:K,6,FALSE()),"")</f>
        <v/>
      </c>
      <c r="C106" s="22" t="str">
        <f aca="false">IFERROR(VLOOKUP(A$1&amp;":"&amp;A106,'Finish order'!$C:$K,9,FALSE()),"")</f>
        <v/>
      </c>
      <c r="D106" s="22" t="str">
        <f aca="false">IFERROR(VLOOKUP(A$1&amp;":"&amp;A106,'Finish order'!$C:$K,7,FALSE()),"")</f>
        <v/>
      </c>
      <c r="E106" s="30" t="str">
        <f aca="false">IFERROR(VLOOKUP($A$1&amp;":"&amp;A106,'Finish order'!C:K,5,FALSE()),"")</f>
        <v/>
      </c>
      <c r="F106" s="22" t="str">
        <f aca="false">IFERROR(VLOOKUP($A$1&amp;":"&amp;A106,'Finish order'!C:K,4,FALSE()),"")</f>
        <v/>
      </c>
      <c r="H106" s="22" t="n">
        <v>105</v>
      </c>
      <c r="I106" s="22" t="str">
        <f aca="false">IFERROR(VLOOKUP(H$1&amp;":"&amp;H106,'Finish order'!$C:$K,6,FALSE()),"")</f>
        <v/>
      </c>
      <c r="J106" s="22" t="str">
        <f aca="false">IFERROR(VLOOKUP(H$1&amp;":"&amp;H106,'Finish order'!$C:$K,9,FALSE()),"")</f>
        <v/>
      </c>
      <c r="K106" s="22" t="str">
        <f aca="false">IFERROR(VLOOKUP(H$1&amp;":"&amp;H106,'Finish order'!$C:$K,7,FALSE()),"")</f>
        <v/>
      </c>
      <c r="L106" s="30" t="str">
        <f aca="false">IFERROR(VLOOKUP(H$1&amp;":"&amp;H106,'Finish order'!$C:$K,5,FALSE()),"")</f>
        <v/>
      </c>
      <c r="M106" s="22" t="str">
        <f aca="false">IFERROR(VLOOKUP(H$1&amp;":"&amp;H106,'Finish order'!$C:$K,4,FALSE()),"")</f>
        <v/>
      </c>
      <c r="R106" s="30"/>
      <c r="Y106" s="30"/>
      <c r="AF106" s="30"/>
      <c r="AM106" s="30"/>
      <c r="AT106" s="30"/>
      <c r="BA106" s="30"/>
      <c r="BH106" s="30"/>
      <c r="BO106" s="30"/>
      <c r="BV106" s="30"/>
      <c r="CC106" s="30"/>
      <c r="CJ106" s="30"/>
      <c r="CQ106" s="30"/>
    </row>
    <row r="107" customFormat="false" ht="15" hidden="false" customHeight="false" outlineLevel="0" collapsed="false">
      <c r="A107" s="22" t="n">
        <v>106</v>
      </c>
      <c r="B107" s="22" t="str">
        <f aca="false">IFERROR(VLOOKUP($A$1&amp;":"&amp;A107,'Finish order'!C:K,6,FALSE()),"")</f>
        <v/>
      </c>
      <c r="C107" s="22" t="str">
        <f aca="false">IFERROR(VLOOKUP(A$1&amp;":"&amp;A107,'Finish order'!$C:$K,9,FALSE()),"")</f>
        <v/>
      </c>
      <c r="D107" s="22" t="str">
        <f aca="false">IFERROR(VLOOKUP(A$1&amp;":"&amp;A107,'Finish order'!$C:$K,7,FALSE()),"")</f>
        <v/>
      </c>
      <c r="E107" s="30" t="str">
        <f aca="false">IFERROR(VLOOKUP($A$1&amp;":"&amp;A107,'Finish order'!C:K,5,FALSE()),"")</f>
        <v/>
      </c>
      <c r="F107" s="22" t="str">
        <f aca="false">IFERROR(VLOOKUP($A$1&amp;":"&amp;A107,'Finish order'!C:K,4,FALSE()),"")</f>
        <v/>
      </c>
      <c r="H107" s="22" t="n">
        <v>106</v>
      </c>
      <c r="I107" s="22" t="str">
        <f aca="false">IFERROR(VLOOKUP(H$1&amp;":"&amp;H107,'Finish order'!$C:$K,6,FALSE()),"")</f>
        <v/>
      </c>
      <c r="J107" s="22" t="str">
        <f aca="false">IFERROR(VLOOKUP(H$1&amp;":"&amp;H107,'Finish order'!$C:$K,9,FALSE()),"")</f>
        <v/>
      </c>
      <c r="K107" s="22" t="str">
        <f aca="false">IFERROR(VLOOKUP(H$1&amp;":"&amp;H107,'Finish order'!$C:$K,7,FALSE()),"")</f>
        <v/>
      </c>
      <c r="L107" s="30" t="str">
        <f aca="false">IFERROR(VLOOKUP(H$1&amp;":"&amp;H107,'Finish order'!$C:$K,5,FALSE()),"")</f>
        <v/>
      </c>
      <c r="M107" s="22" t="str">
        <f aca="false">IFERROR(VLOOKUP(H$1&amp;":"&amp;H107,'Finish order'!$C:$K,4,FALSE()),"")</f>
        <v/>
      </c>
      <c r="R107" s="30"/>
      <c r="Y107" s="30"/>
      <c r="AF107" s="30"/>
      <c r="AM107" s="30"/>
      <c r="AT107" s="30"/>
      <c r="BA107" s="30"/>
      <c r="BH107" s="30"/>
      <c r="BO107" s="30"/>
      <c r="BV107" s="30"/>
      <c r="CC107" s="30"/>
      <c r="CJ107" s="30"/>
      <c r="CQ107" s="30"/>
    </row>
    <row r="108" customFormat="false" ht="15" hidden="false" customHeight="false" outlineLevel="0" collapsed="false">
      <c r="A108" s="22" t="n">
        <v>107</v>
      </c>
      <c r="B108" s="22" t="str">
        <f aca="false">IFERROR(VLOOKUP($A$1&amp;":"&amp;A108,'Finish order'!C:K,6,FALSE()),"")</f>
        <v/>
      </c>
      <c r="C108" s="22" t="str">
        <f aca="false">IFERROR(VLOOKUP(A$1&amp;":"&amp;A108,'Finish order'!$C:$K,9,FALSE()),"")</f>
        <v/>
      </c>
      <c r="D108" s="22" t="str">
        <f aca="false">IFERROR(VLOOKUP(A$1&amp;":"&amp;A108,'Finish order'!$C:$K,7,FALSE()),"")</f>
        <v/>
      </c>
      <c r="E108" s="30" t="str">
        <f aca="false">IFERROR(VLOOKUP($A$1&amp;":"&amp;A108,'Finish order'!C:K,5,FALSE()),"")</f>
        <v/>
      </c>
      <c r="F108" s="22" t="str">
        <f aca="false">IFERROR(VLOOKUP($A$1&amp;":"&amp;A108,'Finish order'!C:K,4,FALSE()),"")</f>
        <v/>
      </c>
      <c r="H108" s="22" t="n">
        <v>107</v>
      </c>
      <c r="I108" s="22" t="str">
        <f aca="false">IFERROR(VLOOKUP(H$1&amp;":"&amp;H108,'Finish order'!$C:$K,6,FALSE()),"")</f>
        <v/>
      </c>
      <c r="J108" s="22" t="str">
        <f aca="false">IFERROR(VLOOKUP(H$1&amp;":"&amp;H108,'Finish order'!$C:$K,9,FALSE()),"")</f>
        <v/>
      </c>
      <c r="K108" s="22" t="str">
        <f aca="false">IFERROR(VLOOKUP(H$1&amp;":"&amp;H108,'Finish order'!$C:$K,7,FALSE()),"")</f>
        <v/>
      </c>
      <c r="L108" s="30" t="str">
        <f aca="false">IFERROR(VLOOKUP(H$1&amp;":"&amp;H108,'Finish order'!$C:$K,5,FALSE()),"")</f>
        <v/>
      </c>
      <c r="M108" s="22" t="str">
        <f aca="false">IFERROR(VLOOKUP(H$1&amp;":"&amp;H108,'Finish order'!$C:$K,4,FALSE()),"")</f>
        <v/>
      </c>
      <c r="R108" s="30"/>
      <c r="Y108" s="30"/>
      <c r="AF108" s="30"/>
      <c r="AM108" s="30"/>
      <c r="AT108" s="30"/>
      <c r="BA108" s="30"/>
      <c r="BH108" s="30"/>
      <c r="BO108" s="30"/>
      <c r="BV108" s="30"/>
      <c r="CC108" s="30"/>
      <c r="CJ108" s="30"/>
      <c r="CQ108" s="30"/>
    </row>
    <row r="109" customFormat="false" ht="15" hidden="false" customHeight="false" outlineLevel="0" collapsed="false">
      <c r="A109" s="22" t="n">
        <v>108</v>
      </c>
      <c r="B109" s="22" t="str">
        <f aca="false">IFERROR(VLOOKUP($A$1&amp;":"&amp;A109,'Finish order'!C:K,6,FALSE()),"")</f>
        <v/>
      </c>
      <c r="C109" s="22" t="str">
        <f aca="false">IFERROR(VLOOKUP(A$1&amp;":"&amp;A109,'Finish order'!$C:$K,9,FALSE()),"")</f>
        <v/>
      </c>
      <c r="D109" s="22" t="str">
        <f aca="false">IFERROR(VLOOKUP(A$1&amp;":"&amp;A109,'Finish order'!$C:$K,7,FALSE()),"")</f>
        <v/>
      </c>
      <c r="E109" s="30" t="str">
        <f aca="false">IFERROR(VLOOKUP($A$1&amp;":"&amp;A109,'Finish order'!C:K,5,FALSE()),"")</f>
        <v/>
      </c>
      <c r="F109" s="22" t="str">
        <f aca="false">IFERROR(VLOOKUP($A$1&amp;":"&amp;A109,'Finish order'!C:K,4,FALSE()),"")</f>
        <v/>
      </c>
      <c r="H109" s="22" t="n">
        <v>108</v>
      </c>
      <c r="I109" s="22" t="str">
        <f aca="false">IFERROR(VLOOKUP(H$1&amp;":"&amp;H109,'Finish order'!$C:$K,6,FALSE()),"")</f>
        <v/>
      </c>
      <c r="J109" s="22" t="str">
        <f aca="false">IFERROR(VLOOKUP(H$1&amp;":"&amp;H109,'Finish order'!$C:$K,9,FALSE()),"")</f>
        <v/>
      </c>
      <c r="K109" s="22" t="str">
        <f aca="false">IFERROR(VLOOKUP(H$1&amp;":"&amp;H109,'Finish order'!$C:$K,7,FALSE()),"")</f>
        <v/>
      </c>
      <c r="L109" s="30" t="str">
        <f aca="false">IFERROR(VLOOKUP(H$1&amp;":"&amp;H109,'Finish order'!$C:$K,5,FALSE()),"")</f>
        <v/>
      </c>
      <c r="M109" s="22" t="str">
        <f aca="false">IFERROR(VLOOKUP(H$1&amp;":"&amp;H109,'Finish order'!$C:$K,4,FALSE()),"")</f>
        <v/>
      </c>
      <c r="R109" s="30"/>
      <c r="Y109" s="30"/>
      <c r="AF109" s="30"/>
      <c r="AM109" s="30"/>
      <c r="AT109" s="30"/>
      <c r="BA109" s="30"/>
      <c r="BH109" s="30"/>
      <c r="BO109" s="30"/>
      <c r="BV109" s="30"/>
      <c r="CC109" s="30"/>
      <c r="CJ109" s="30"/>
      <c r="CQ109" s="30"/>
    </row>
    <row r="110" customFormat="false" ht="15" hidden="false" customHeight="false" outlineLevel="0" collapsed="false">
      <c r="A110" s="22" t="n">
        <v>109</v>
      </c>
      <c r="B110" s="22" t="str">
        <f aca="false">IFERROR(VLOOKUP($A$1&amp;":"&amp;A110,'Finish order'!C:K,6,FALSE()),"")</f>
        <v/>
      </c>
      <c r="C110" s="22" t="str">
        <f aca="false">IFERROR(VLOOKUP(A$1&amp;":"&amp;A110,'Finish order'!$C:$K,9,FALSE()),"")</f>
        <v/>
      </c>
      <c r="D110" s="22" t="str">
        <f aca="false">IFERROR(VLOOKUP(A$1&amp;":"&amp;A110,'Finish order'!$C:$K,7,FALSE()),"")</f>
        <v/>
      </c>
      <c r="E110" s="30" t="str">
        <f aca="false">IFERROR(VLOOKUP($A$1&amp;":"&amp;A110,'Finish order'!C:K,5,FALSE()),"")</f>
        <v/>
      </c>
      <c r="F110" s="22" t="str">
        <f aca="false">IFERROR(VLOOKUP($A$1&amp;":"&amp;A110,'Finish order'!C:K,4,FALSE()),"")</f>
        <v/>
      </c>
      <c r="H110" s="22" t="n">
        <v>109</v>
      </c>
      <c r="I110" s="22" t="str">
        <f aca="false">IFERROR(VLOOKUP(H$1&amp;":"&amp;H110,'Finish order'!$C:$K,6,FALSE()),"")</f>
        <v/>
      </c>
      <c r="J110" s="22" t="str">
        <f aca="false">IFERROR(VLOOKUP(H$1&amp;":"&amp;H110,'Finish order'!$C:$K,9,FALSE()),"")</f>
        <v/>
      </c>
      <c r="K110" s="22" t="str">
        <f aca="false">IFERROR(VLOOKUP(H$1&amp;":"&amp;H110,'Finish order'!$C:$K,7,FALSE()),"")</f>
        <v/>
      </c>
      <c r="L110" s="30" t="str">
        <f aca="false">IFERROR(VLOOKUP(H$1&amp;":"&amp;H110,'Finish order'!$C:$K,5,FALSE()),"")</f>
        <v/>
      </c>
      <c r="M110" s="22" t="str">
        <f aca="false">IFERROR(VLOOKUP(H$1&amp;":"&amp;H110,'Finish order'!$C:$K,4,FALSE()),"")</f>
        <v/>
      </c>
      <c r="R110" s="30"/>
      <c r="Y110" s="30"/>
      <c r="AF110" s="30"/>
      <c r="AM110" s="30"/>
      <c r="AT110" s="30"/>
      <c r="BA110" s="30"/>
      <c r="BH110" s="30"/>
      <c r="BO110" s="30"/>
      <c r="BV110" s="30"/>
      <c r="CC110" s="30"/>
      <c r="CJ110" s="30"/>
      <c r="CQ110" s="30"/>
    </row>
    <row r="111" customFormat="false" ht="15" hidden="false" customHeight="false" outlineLevel="0" collapsed="false">
      <c r="A111" s="22" t="n">
        <v>110</v>
      </c>
      <c r="B111" s="22" t="str">
        <f aca="false">IFERROR(VLOOKUP($A$1&amp;":"&amp;A111,'Finish order'!C:K,6,FALSE()),"")</f>
        <v/>
      </c>
      <c r="C111" s="22" t="str">
        <f aca="false">IFERROR(VLOOKUP(A$1&amp;":"&amp;A111,'Finish order'!$C:$K,9,FALSE()),"")</f>
        <v/>
      </c>
      <c r="D111" s="22" t="str">
        <f aca="false">IFERROR(VLOOKUP(A$1&amp;":"&amp;A111,'Finish order'!$C:$K,7,FALSE()),"")</f>
        <v/>
      </c>
      <c r="E111" s="30" t="str">
        <f aca="false">IFERROR(VLOOKUP($A$1&amp;":"&amp;A111,'Finish order'!C:K,5,FALSE()),"")</f>
        <v/>
      </c>
      <c r="F111" s="22" t="str">
        <f aca="false">IFERROR(VLOOKUP($A$1&amp;":"&amp;A111,'Finish order'!C:K,4,FALSE()),"")</f>
        <v/>
      </c>
      <c r="H111" s="22" t="n">
        <v>110</v>
      </c>
      <c r="I111" s="22" t="str">
        <f aca="false">IFERROR(VLOOKUP(H$1&amp;":"&amp;H111,'Finish order'!$C:$K,6,FALSE()),"")</f>
        <v/>
      </c>
      <c r="J111" s="22" t="str">
        <f aca="false">IFERROR(VLOOKUP(H$1&amp;":"&amp;H111,'Finish order'!$C:$K,9,FALSE()),"")</f>
        <v/>
      </c>
      <c r="K111" s="22" t="str">
        <f aca="false">IFERROR(VLOOKUP(H$1&amp;":"&amp;H111,'Finish order'!$C:$K,7,FALSE()),"")</f>
        <v/>
      </c>
      <c r="L111" s="30" t="str">
        <f aca="false">IFERROR(VLOOKUP(H$1&amp;":"&amp;H111,'Finish order'!$C:$K,5,FALSE()),"")</f>
        <v/>
      </c>
      <c r="M111" s="22" t="str">
        <f aca="false">IFERROR(VLOOKUP(H$1&amp;":"&amp;H111,'Finish order'!$C:$K,4,FALSE()),"")</f>
        <v/>
      </c>
      <c r="R111" s="30"/>
      <c r="Y111" s="30"/>
      <c r="AF111" s="30"/>
      <c r="AM111" s="30"/>
      <c r="AT111" s="30"/>
      <c r="BA111" s="30"/>
      <c r="BH111" s="30"/>
      <c r="BO111" s="30"/>
      <c r="BV111" s="30"/>
      <c r="CC111" s="30"/>
      <c r="CJ111" s="30"/>
      <c r="CQ111" s="30"/>
    </row>
    <row r="112" customFormat="false" ht="15" hidden="false" customHeight="false" outlineLevel="0" collapsed="false">
      <c r="A112" s="22" t="n">
        <v>111</v>
      </c>
      <c r="B112" s="22" t="str">
        <f aca="false">IFERROR(VLOOKUP($A$1&amp;":"&amp;A112,'Finish order'!C:K,6,FALSE()),"")</f>
        <v/>
      </c>
      <c r="C112" s="22" t="str">
        <f aca="false">IFERROR(VLOOKUP(A$1&amp;":"&amp;A112,'Finish order'!$C:$K,9,FALSE()),"")</f>
        <v/>
      </c>
      <c r="D112" s="22" t="str">
        <f aca="false">IFERROR(VLOOKUP(A$1&amp;":"&amp;A112,'Finish order'!$C:$K,7,FALSE()),"")</f>
        <v/>
      </c>
      <c r="E112" s="30" t="str">
        <f aca="false">IFERROR(VLOOKUP($A$1&amp;":"&amp;A112,'Finish order'!C:K,5,FALSE()),"")</f>
        <v/>
      </c>
      <c r="F112" s="22" t="str">
        <f aca="false">IFERROR(VLOOKUP($A$1&amp;":"&amp;A112,'Finish order'!C:K,4,FALSE()),"")</f>
        <v/>
      </c>
      <c r="H112" s="22" t="n">
        <v>111</v>
      </c>
      <c r="I112" s="22" t="str">
        <f aca="false">IFERROR(VLOOKUP(H$1&amp;":"&amp;H112,'Finish order'!$C:$K,6,FALSE()),"")</f>
        <v/>
      </c>
      <c r="J112" s="22" t="str">
        <f aca="false">IFERROR(VLOOKUP(H$1&amp;":"&amp;H112,'Finish order'!$C:$K,9,FALSE()),"")</f>
        <v/>
      </c>
      <c r="K112" s="22" t="str">
        <f aca="false">IFERROR(VLOOKUP(H$1&amp;":"&amp;H112,'Finish order'!$C:$K,7,FALSE()),"")</f>
        <v/>
      </c>
      <c r="L112" s="30" t="str">
        <f aca="false">IFERROR(VLOOKUP(H$1&amp;":"&amp;H112,'Finish order'!$C:$K,5,FALSE()),"")</f>
        <v/>
      </c>
      <c r="M112" s="22" t="str">
        <f aca="false">IFERROR(VLOOKUP(H$1&amp;":"&amp;H112,'Finish order'!$C:$K,4,FALSE()),"")</f>
        <v/>
      </c>
      <c r="R112" s="30"/>
      <c r="Y112" s="30"/>
      <c r="AF112" s="30"/>
      <c r="AM112" s="30"/>
      <c r="AT112" s="30"/>
      <c r="BA112" s="30"/>
      <c r="BH112" s="30"/>
      <c r="BO112" s="30"/>
      <c r="BV112" s="30"/>
      <c r="CC112" s="30"/>
      <c r="CJ112" s="30"/>
      <c r="CQ112" s="30"/>
    </row>
    <row r="113" customFormat="false" ht="15" hidden="false" customHeight="false" outlineLevel="0" collapsed="false">
      <c r="A113" s="22" t="n">
        <v>112</v>
      </c>
      <c r="B113" s="22" t="str">
        <f aca="false">IFERROR(VLOOKUP($A$1&amp;":"&amp;A113,'Finish order'!C:K,6,FALSE()),"")</f>
        <v/>
      </c>
      <c r="C113" s="22" t="str">
        <f aca="false">IFERROR(VLOOKUP(A$1&amp;":"&amp;A113,'Finish order'!$C:$K,9,FALSE()),"")</f>
        <v/>
      </c>
      <c r="D113" s="22" t="str">
        <f aca="false">IFERROR(VLOOKUP(A$1&amp;":"&amp;A113,'Finish order'!$C:$K,7,FALSE()),"")</f>
        <v/>
      </c>
      <c r="E113" s="30" t="str">
        <f aca="false">IFERROR(VLOOKUP($A$1&amp;":"&amp;A113,'Finish order'!C:K,5,FALSE()),"")</f>
        <v/>
      </c>
      <c r="F113" s="22" t="str">
        <f aca="false">IFERROR(VLOOKUP($A$1&amp;":"&amp;A113,'Finish order'!C:K,4,FALSE()),"")</f>
        <v/>
      </c>
      <c r="H113" s="22" t="n">
        <v>112</v>
      </c>
      <c r="I113" s="22" t="str">
        <f aca="false">IFERROR(VLOOKUP(H$1&amp;":"&amp;H113,'Finish order'!$C:$K,6,FALSE()),"")</f>
        <v/>
      </c>
      <c r="J113" s="22" t="str">
        <f aca="false">IFERROR(VLOOKUP(H$1&amp;":"&amp;H113,'Finish order'!$C:$K,9,FALSE()),"")</f>
        <v/>
      </c>
      <c r="K113" s="22" t="str">
        <f aca="false">IFERROR(VLOOKUP(H$1&amp;":"&amp;H113,'Finish order'!$C:$K,7,FALSE()),"")</f>
        <v/>
      </c>
      <c r="L113" s="30" t="str">
        <f aca="false">IFERROR(VLOOKUP(H$1&amp;":"&amp;H113,'Finish order'!$C:$K,5,FALSE()),"")</f>
        <v/>
      </c>
      <c r="M113" s="22" t="str">
        <f aca="false">IFERROR(VLOOKUP(H$1&amp;":"&amp;H113,'Finish order'!$C:$K,4,FALSE()),"")</f>
        <v/>
      </c>
      <c r="R113" s="30"/>
      <c r="Y113" s="30"/>
      <c r="AF113" s="30"/>
      <c r="AM113" s="30"/>
      <c r="AT113" s="30"/>
      <c r="BA113" s="30"/>
      <c r="BH113" s="30"/>
      <c r="BO113" s="30"/>
      <c r="BV113" s="30"/>
      <c r="CC113" s="30"/>
      <c r="CJ113" s="30"/>
      <c r="CQ113" s="30"/>
    </row>
    <row r="114" customFormat="false" ht="15" hidden="false" customHeight="false" outlineLevel="0" collapsed="false">
      <c r="A114" s="22" t="n">
        <v>113</v>
      </c>
      <c r="B114" s="22" t="str">
        <f aca="false">IFERROR(VLOOKUP($A$1&amp;":"&amp;A114,'Finish order'!C:K,6,FALSE()),"")</f>
        <v/>
      </c>
      <c r="C114" s="22" t="str">
        <f aca="false">IFERROR(VLOOKUP(A$1&amp;":"&amp;A114,'Finish order'!$C:$K,9,FALSE()),"")</f>
        <v/>
      </c>
      <c r="D114" s="22" t="str">
        <f aca="false">IFERROR(VLOOKUP(A$1&amp;":"&amp;A114,'Finish order'!$C:$K,7,FALSE()),"")</f>
        <v/>
      </c>
      <c r="E114" s="30" t="str">
        <f aca="false">IFERROR(VLOOKUP($A$1&amp;":"&amp;A114,'Finish order'!C:K,5,FALSE()),"")</f>
        <v/>
      </c>
      <c r="F114" s="22" t="str">
        <f aca="false">IFERROR(VLOOKUP($A$1&amp;":"&amp;A114,'Finish order'!C:K,4,FALSE()),"")</f>
        <v/>
      </c>
      <c r="H114" s="22" t="n">
        <v>113</v>
      </c>
      <c r="I114" s="22" t="str">
        <f aca="false">IFERROR(VLOOKUP(H$1&amp;":"&amp;H114,'Finish order'!$C:$K,6,FALSE()),"")</f>
        <v/>
      </c>
      <c r="J114" s="22" t="str">
        <f aca="false">IFERROR(VLOOKUP(H$1&amp;":"&amp;H114,'Finish order'!$C:$K,9,FALSE()),"")</f>
        <v/>
      </c>
      <c r="K114" s="22" t="str">
        <f aca="false">IFERROR(VLOOKUP(H$1&amp;":"&amp;H114,'Finish order'!$C:$K,7,FALSE()),"")</f>
        <v/>
      </c>
      <c r="L114" s="30" t="str">
        <f aca="false">IFERROR(VLOOKUP(H$1&amp;":"&amp;H114,'Finish order'!$C:$K,5,FALSE()),"")</f>
        <v/>
      </c>
      <c r="M114" s="22" t="str">
        <f aca="false">IFERROR(VLOOKUP(H$1&amp;":"&amp;H114,'Finish order'!$C:$K,4,FALSE()),"")</f>
        <v/>
      </c>
      <c r="R114" s="30"/>
      <c r="Y114" s="30"/>
      <c r="AF114" s="30"/>
      <c r="AM114" s="30"/>
      <c r="AT114" s="30"/>
      <c r="BA114" s="30"/>
      <c r="BH114" s="30"/>
      <c r="BO114" s="30"/>
      <c r="BV114" s="30"/>
      <c r="CC114" s="30"/>
      <c r="CJ114" s="30"/>
      <c r="CQ114" s="30"/>
    </row>
    <row r="115" customFormat="false" ht="15" hidden="false" customHeight="false" outlineLevel="0" collapsed="false">
      <c r="A115" s="22" t="n">
        <v>114</v>
      </c>
      <c r="B115" s="22" t="str">
        <f aca="false">IFERROR(VLOOKUP($A$1&amp;":"&amp;A115,'Finish order'!C:K,6,FALSE()),"")</f>
        <v/>
      </c>
      <c r="C115" s="22" t="str">
        <f aca="false">IFERROR(VLOOKUP(A$1&amp;":"&amp;A115,'Finish order'!$C:$K,9,FALSE()),"")</f>
        <v/>
      </c>
      <c r="D115" s="22" t="str">
        <f aca="false">IFERROR(VLOOKUP(A$1&amp;":"&amp;A115,'Finish order'!$C:$K,7,FALSE()),"")</f>
        <v/>
      </c>
      <c r="E115" s="30" t="str">
        <f aca="false">IFERROR(VLOOKUP($A$1&amp;":"&amp;A115,'Finish order'!C:K,5,FALSE()),"")</f>
        <v/>
      </c>
      <c r="F115" s="22" t="str">
        <f aca="false">IFERROR(VLOOKUP($A$1&amp;":"&amp;A115,'Finish order'!C:K,4,FALSE()),"")</f>
        <v/>
      </c>
      <c r="H115" s="22" t="n">
        <v>114</v>
      </c>
      <c r="I115" s="22" t="str">
        <f aca="false">IFERROR(VLOOKUP(H$1&amp;":"&amp;H115,'Finish order'!$C:$K,6,FALSE()),"")</f>
        <v/>
      </c>
      <c r="J115" s="22" t="str">
        <f aca="false">IFERROR(VLOOKUP(H$1&amp;":"&amp;H115,'Finish order'!$C:$K,9,FALSE()),"")</f>
        <v/>
      </c>
      <c r="K115" s="22" t="str">
        <f aca="false">IFERROR(VLOOKUP(H$1&amp;":"&amp;H115,'Finish order'!$C:$K,7,FALSE()),"")</f>
        <v/>
      </c>
      <c r="L115" s="30" t="str">
        <f aca="false">IFERROR(VLOOKUP(H$1&amp;":"&amp;H115,'Finish order'!$C:$K,5,FALSE()),"")</f>
        <v/>
      </c>
      <c r="M115" s="22" t="str">
        <f aca="false">IFERROR(VLOOKUP(H$1&amp;":"&amp;H115,'Finish order'!$C:$K,4,FALSE()),"")</f>
        <v/>
      </c>
      <c r="R115" s="30"/>
      <c r="Y115" s="30"/>
      <c r="AF115" s="30"/>
      <c r="AM115" s="30"/>
      <c r="AT115" s="30"/>
      <c r="BA115" s="30"/>
      <c r="BH115" s="30"/>
      <c r="BO115" s="30"/>
      <c r="BV115" s="30"/>
      <c r="CC115" s="30"/>
      <c r="CJ115" s="30"/>
      <c r="CQ115" s="30"/>
    </row>
    <row r="116" customFormat="false" ht="15" hidden="false" customHeight="false" outlineLevel="0" collapsed="false">
      <c r="A116" s="22" t="n">
        <v>115</v>
      </c>
      <c r="B116" s="22" t="str">
        <f aca="false">IFERROR(VLOOKUP($A$1&amp;":"&amp;A116,'Finish order'!C:K,6,FALSE()),"")</f>
        <v/>
      </c>
      <c r="C116" s="22" t="str">
        <f aca="false">IFERROR(VLOOKUP(A$1&amp;":"&amp;A116,'Finish order'!$C:$K,9,FALSE()),"")</f>
        <v/>
      </c>
      <c r="D116" s="22" t="str">
        <f aca="false">IFERROR(VLOOKUP(A$1&amp;":"&amp;A116,'Finish order'!$C:$K,7,FALSE()),"")</f>
        <v/>
      </c>
      <c r="E116" s="30" t="str">
        <f aca="false">IFERROR(VLOOKUP($A$1&amp;":"&amp;A116,'Finish order'!C:K,5,FALSE()),"")</f>
        <v/>
      </c>
      <c r="F116" s="22" t="str">
        <f aca="false">IFERROR(VLOOKUP($A$1&amp;":"&amp;A116,'Finish order'!C:K,4,FALSE()),"")</f>
        <v/>
      </c>
      <c r="H116" s="22" t="n">
        <v>115</v>
      </c>
      <c r="I116" s="22" t="str">
        <f aca="false">IFERROR(VLOOKUP(H$1&amp;":"&amp;H116,'Finish order'!$C:$K,6,FALSE()),"")</f>
        <v/>
      </c>
      <c r="J116" s="22" t="str">
        <f aca="false">IFERROR(VLOOKUP(H$1&amp;":"&amp;H116,'Finish order'!$C:$K,9,FALSE()),"")</f>
        <v/>
      </c>
      <c r="K116" s="22" t="str">
        <f aca="false">IFERROR(VLOOKUP(H$1&amp;":"&amp;H116,'Finish order'!$C:$K,7,FALSE()),"")</f>
        <v/>
      </c>
      <c r="L116" s="30" t="str">
        <f aca="false">IFERROR(VLOOKUP(H$1&amp;":"&amp;H116,'Finish order'!$C:$K,5,FALSE()),"")</f>
        <v/>
      </c>
      <c r="M116" s="22" t="str">
        <f aca="false">IFERROR(VLOOKUP(H$1&amp;":"&amp;H116,'Finish order'!$C:$K,4,FALSE()),"")</f>
        <v/>
      </c>
      <c r="R116" s="30"/>
      <c r="Y116" s="30"/>
      <c r="AF116" s="30"/>
      <c r="AM116" s="30"/>
      <c r="AT116" s="30"/>
      <c r="BA116" s="30"/>
      <c r="BH116" s="30"/>
      <c r="BO116" s="30"/>
      <c r="BV116" s="30"/>
      <c r="CC116" s="30"/>
      <c r="CJ116" s="30"/>
      <c r="CQ116" s="30"/>
    </row>
    <row r="117" customFormat="false" ht="15" hidden="false" customHeight="false" outlineLevel="0" collapsed="false">
      <c r="A117" s="22" t="n">
        <v>116</v>
      </c>
      <c r="B117" s="22" t="str">
        <f aca="false">IFERROR(VLOOKUP($A$1&amp;":"&amp;A117,'Finish order'!C:K,6,FALSE()),"")</f>
        <v/>
      </c>
      <c r="C117" s="22" t="str">
        <f aca="false">IFERROR(VLOOKUP(A$1&amp;":"&amp;A117,'Finish order'!$C:$K,9,FALSE()),"")</f>
        <v/>
      </c>
      <c r="D117" s="22" t="str">
        <f aca="false">IFERROR(VLOOKUP(A$1&amp;":"&amp;A117,'Finish order'!$C:$K,7,FALSE()),"")</f>
        <v/>
      </c>
      <c r="E117" s="30" t="str">
        <f aca="false">IFERROR(VLOOKUP($A$1&amp;":"&amp;A117,'Finish order'!C:K,5,FALSE()),"")</f>
        <v/>
      </c>
      <c r="F117" s="22" t="str">
        <f aca="false">IFERROR(VLOOKUP($A$1&amp;":"&amp;A117,'Finish order'!C:K,4,FALSE()),"")</f>
        <v/>
      </c>
      <c r="H117" s="22" t="n">
        <v>116</v>
      </c>
      <c r="I117" s="22" t="str">
        <f aca="false">IFERROR(VLOOKUP(H$1&amp;":"&amp;H117,'Finish order'!$C:$K,6,FALSE()),"")</f>
        <v/>
      </c>
      <c r="J117" s="22" t="str">
        <f aca="false">IFERROR(VLOOKUP(H$1&amp;":"&amp;H117,'Finish order'!$C:$K,9,FALSE()),"")</f>
        <v/>
      </c>
      <c r="K117" s="22" t="str">
        <f aca="false">IFERROR(VLOOKUP(H$1&amp;":"&amp;H117,'Finish order'!$C:$K,7,FALSE()),"")</f>
        <v/>
      </c>
      <c r="L117" s="30" t="str">
        <f aca="false">IFERROR(VLOOKUP(H$1&amp;":"&amp;H117,'Finish order'!$C:$K,5,FALSE()),"")</f>
        <v/>
      </c>
      <c r="M117" s="22" t="str">
        <f aca="false">IFERROR(VLOOKUP(H$1&amp;":"&amp;H117,'Finish order'!$C:$K,4,FALSE()),"")</f>
        <v/>
      </c>
      <c r="R117" s="30"/>
      <c r="Y117" s="30"/>
      <c r="AF117" s="30"/>
      <c r="AM117" s="30"/>
      <c r="AT117" s="30"/>
      <c r="BA117" s="30"/>
      <c r="BH117" s="30"/>
      <c r="BO117" s="30"/>
      <c r="BV117" s="30"/>
      <c r="CC117" s="30"/>
      <c r="CJ117" s="30"/>
      <c r="CQ117" s="30"/>
    </row>
    <row r="118" customFormat="false" ht="15" hidden="false" customHeight="false" outlineLevel="0" collapsed="false">
      <c r="A118" s="22" t="n">
        <v>117</v>
      </c>
      <c r="B118" s="22" t="str">
        <f aca="false">IFERROR(VLOOKUP($A$1&amp;":"&amp;A118,'Finish order'!C:K,6,FALSE()),"")</f>
        <v/>
      </c>
      <c r="C118" s="22" t="str">
        <f aca="false">IFERROR(VLOOKUP(A$1&amp;":"&amp;A118,'Finish order'!$C:$K,9,FALSE()),"")</f>
        <v/>
      </c>
      <c r="D118" s="22" t="str">
        <f aca="false">IFERROR(VLOOKUP(A$1&amp;":"&amp;A118,'Finish order'!$C:$K,7,FALSE()),"")</f>
        <v/>
      </c>
      <c r="E118" s="30" t="str">
        <f aca="false">IFERROR(VLOOKUP($A$1&amp;":"&amp;A118,'Finish order'!C:K,5,FALSE()),"")</f>
        <v/>
      </c>
      <c r="F118" s="22" t="str">
        <f aca="false">IFERROR(VLOOKUP($A$1&amp;":"&amp;A118,'Finish order'!C:K,4,FALSE()),"")</f>
        <v/>
      </c>
      <c r="H118" s="22" t="n">
        <v>117</v>
      </c>
      <c r="I118" s="22" t="str">
        <f aca="false">IFERROR(VLOOKUP(H$1&amp;":"&amp;H118,'Finish order'!$C:$K,6,FALSE()),"")</f>
        <v/>
      </c>
      <c r="J118" s="22" t="str">
        <f aca="false">IFERROR(VLOOKUP(H$1&amp;":"&amp;H118,'Finish order'!$C:$K,9,FALSE()),"")</f>
        <v/>
      </c>
      <c r="K118" s="22" t="str">
        <f aca="false">IFERROR(VLOOKUP(H$1&amp;":"&amp;H118,'Finish order'!$C:$K,7,FALSE()),"")</f>
        <v/>
      </c>
      <c r="L118" s="30" t="str">
        <f aca="false">IFERROR(VLOOKUP(H$1&amp;":"&amp;H118,'Finish order'!$C:$K,5,FALSE()),"")</f>
        <v/>
      </c>
      <c r="M118" s="22" t="str">
        <f aca="false">IFERROR(VLOOKUP(H$1&amp;":"&amp;H118,'Finish order'!$C:$K,4,FALSE()),"")</f>
        <v/>
      </c>
      <c r="R118" s="30"/>
      <c r="Y118" s="30"/>
      <c r="AF118" s="30"/>
      <c r="AM118" s="30"/>
      <c r="AT118" s="30"/>
      <c r="BA118" s="30"/>
      <c r="BH118" s="30"/>
      <c r="BO118" s="30"/>
      <c r="BV118" s="30"/>
      <c r="CC118" s="30"/>
      <c r="CJ118" s="30"/>
      <c r="CQ118" s="30"/>
    </row>
    <row r="119" customFormat="false" ht="15" hidden="false" customHeight="false" outlineLevel="0" collapsed="false">
      <c r="A119" s="22" t="n">
        <v>118</v>
      </c>
      <c r="B119" s="22" t="str">
        <f aca="false">IFERROR(VLOOKUP($A$1&amp;":"&amp;A119,'Finish order'!C:K,6,FALSE()),"")</f>
        <v/>
      </c>
      <c r="C119" s="22" t="str">
        <f aca="false">IFERROR(VLOOKUP(A$1&amp;":"&amp;A119,'Finish order'!$C:$K,9,FALSE()),"")</f>
        <v/>
      </c>
      <c r="D119" s="22" t="str">
        <f aca="false">IFERROR(VLOOKUP(A$1&amp;":"&amp;A119,'Finish order'!$C:$K,7,FALSE()),"")</f>
        <v/>
      </c>
      <c r="E119" s="30" t="str">
        <f aca="false">IFERROR(VLOOKUP($A$1&amp;":"&amp;A119,'Finish order'!C:K,5,FALSE()),"")</f>
        <v/>
      </c>
      <c r="F119" s="22" t="str">
        <f aca="false">IFERROR(VLOOKUP($A$1&amp;":"&amp;A119,'Finish order'!C:K,4,FALSE()),"")</f>
        <v/>
      </c>
      <c r="H119" s="22" t="n">
        <v>118</v>
      </c>
      <c r="I119" s="22" t="str">
        <f aca="false">IFERROR(VLOOKUP(H$1&amp;":"&amp;H119,'Finish order'!$C:$K,6,FALSE()),"")</f>
        <v/>
      </c>
      <c r="J119" s="22" t="str">
        <f aca="false">IFERROR(VLOOKUP(H$1&amp;":"&amp;H119,'Finish order'!$C:$K,9,FALSE()),"")</f>
        <v/>
      </c>
      <c r="K119" s="22" t="str">
        <f aca="false">IFERROR(VLOOKUP(H$1&amp;":"&amp;H119,'Finish order'!$C:$K,7,FALSE()),"")</f>
        <v/>
      </c>
      <c r="L119" s="30" t="str">
        <f aca="false">IFERROR(VLOOKUP(H$1&amp;":"&amp;H119,'Finish order'!$C:$K,5,FALSE()),"")</f>
        <v/>
      </c>
      <c r="M119" s="22" t="str">
        <f aca="false">IFERROR(VLOOKUP(H$1&amp;":"&amp;H119,'Finish order'!$C:$K,4,FALSE()),"")</f>
        <v/>
      </c>
      <c r="R119" s="30"/>
      <c r="Y119" s="30"/>
      <c r="AF119" s="30"/>
      <c r="AM119" s="30"/>
      <c r="AT119" s="30"/>
      <c r="BA119" s="30"/>
      <c r="BH119" s="30"/>
      <c r="BO119" s="30"/>
      <c r="BV119" s="30"/>
      <c r="CC119" s="30"/>
      <c r="CJ119" s="30"/>
      <c r="CQ119" s="30"/>
    </row>
    <row r="120" customFormat="false" ht="15" hidden="false" customHeight="false" outlineLevel="0" collapsed="false">
      <c r="A120" s="22" t="n">
        <v>119</v>
      </c>
      <c r="B120" s="22" t="str">
        <f aca="false">IFERROR(VLOOKUP($A$1&amp;":"&amp;A120,'Finish order'!C:K,6,FALSE()),"")</f>
        <v/>
      </c>
      <c r="C120" s="22" t="str">
        <f aca="false">IFERROR(VLOOKUP(A$1&amp;":"&amp;A120,'Finish order'!$C:$K,9,FALSE()),"")</f>
        <v/>
      </c>
      <c r="D120" s="22" t="str">
        <f aca="false">IFERROR(VLOOKUP(A$1&amp;":"&amp;A120,'Finish order'!$C:$K,7,FALSE()),"")</f>
        <v/>
      </c>
      <c r="E120" s="30" t="str">
        <f aca="false">IFERROR(VLOOKUP($A$1&amp;":"&amp;A120,'Finish order'!C:K,5,FALSE()),"")</f>
        <v/>
      </c>
      <c r="F120" s="22" t="str">
        <f aca="false">IFERROR(VLOOKUP($A$1&amp;":"&amp;A120,'Finish order'!C:K,4,FALSE()),"")</f>
        <v/>
      </c>
      <c r="H120" s="22" t="n">
        <v>119</v>
      </c>
      <c r="I120" s="22" t="str">
        <f aca="false">IFERROR(VLOOKUP(H$1&amp;":"&amp;H120,'Finish order'!$C:$K,6,FALSE()),"")</f>
        <v/>
      </c>
      <c r="J120" s="22" t="str">
        <f aca="false">IFERROR(VLOOKUP(H$1&amp;":"&amp;H120,'Finish order'!$C:$K,9,FALSE()),"")</f>
        <v/>
      </c>
      <c r="K120" s="22" t="str">
        <f aca="false">IFERROR(VLOOKUP(H$1&amp;":"&amp;H120,'Finish order'!$C:$K,7,FALSE()),"")</f>
        <v/>
      </c>
      <c r="L120" s="30" t="str">
        <f aca="false">IFERROR(VLOOKUP(H$1&amp;":"&amp;H120,'Finish order'!$C:$K,5,FALSE()),"")</f>
        <v/>
      </c>
      <c r="M120" s="22" t="str">
        <f aca="false">IFERROR(VLOOKUP(H$1&amp;":"&amp;H120,'Finish order'!$C:$K,4,FALSE()),"")</f>
        <v/>
      </c>
      <c r="R120" s="30"/>
      <c r="Y120" s="30"/>
      <c r="AF120" s="30"/>
      <c r="AM120" s="30"/>
      <c r="AT120" s="30"/>
      <c r="BA120" s="30"/>
      <c r="BH120" s="30"/>
      <c r="BO120" s="30"/>
      <c r="BV120" s="30"/>
      <c r="CC120" s="30"/>
      <c r="CJ120" s="30"/>
      <c r="CQ120" s="30"/>
    </row>
    <row r="121" customFormat="false" ht="15" hidden="false" customHeight="false" outlineLevel="0" collapsed="false">
      <c r="A121" s="22" t="n">
        <v>120</v>
      </c>
      <c r="B121" s="22" t="str">
        <f aca="false">IFERROR(VLOOKUP($A$1&amp;":"&amp;A121,'Finish order'!C:K,6,FALSE()),"")</f>
        <v/>
      </c>
      <c r="C121" s="22" t="str">
        <f aca="false">IFERROR(VLOOKUP(A$1&amp;":"&amp;A121,'Finish order'!$C:$K,9,FALSE()),"")</f>
        <v/>
      </c>
      <c r="D121" s="22" t="str">
        <f aca="false">IFERROR(VLOOKUP(A$1&amp;":"&amp;A121,'Finish order'!$C:$K,7,FALSE()),"")</f>
        <v/>
      </c>
      <c r="E121" s="30" t="str">
        <f aca="false">IFERROR(VLOOKUP($A$1&amp;":"&amp;A121,'Finish order'!C:K,5,FALSE()),"")</f>
        <v/>
      </c>
      <c r="F121" s="22" t="str">
        <f aca="false">IFERROR(VLOOKUP($A$1&amp;":"&amp;A121,'Finish order'!C:K,4,FALSE()),"")</f>
        <v/>
      </c>
      <c r="H121" s="22" t="n">
        <v>120</v>
      </c>
      <c r="I121" s="22" t="str">
        <f aca="false">IFERROR(VLOOKUP(H$1&amp;":"&amp;H121,'Finish order'!$C:$K,6,FALSE()),"")</f>
        <v/>
      </c>
      <c r="J121" s="22" t="str">
        <f aca="false">IFERROR(VLOOKUP(H$1&amp;":"&amp;H121,'Finish order'!$C:$K,9,FALSE()),"")</f>
        <v/>
      </c>
      <c r="K121" s="22" t="str">
        <f aca="false">IFERROR(VLOOKUP(H$1&amp;":"&amp;H121,'Finish order'!$C:$K,7,FALSE()),"")</f>
        <v/>
      </c>
      <c r="L121" s="30" t="str">
        <f aca="false">IFERROR(VLOOKUP(H$1&amp;":"&amp;H121,'Finish order'!$C:$K,5,FALSE()),"")</f>
        <v/>
      </c>
      <c r="M121" s="22" t="str">
        <f aca="false">IFERROR(VLOOKUP(H$1&amp;":"&amp;H121,'Finish order'!$C:$K,4,FALSE()),"")</f>
        <v/>
      </c>
      <c r="R121" s="30"/>
      <c r="Y121" s="30"/>
      <c r="AF121" s="30"/>
      <c r="AM121" s="30"/>
      <c r="AT121" s="30"/>
      <c r="BA121" s="30"/>
      <c r="BH121" s="30"/>
      <c r="BO121" s="30"/>
      <c r="BV121" s="30"/>
      <c r="CC121" s="30"/>
      <c r="CJ121" s="30"/>
      <c r="CQ121" s="30"/>
    </row>
    <row r="122" customFormat="false" ht="15" hidden="false" customHeight="false" outlineLevel="0" collapsed="false">
      <c r="A122" s="22" t="n">
        <v>121</v>
      </c>
      <c r="B122" s="22" t="str">
        <f aca="false">IFERROR(VLOOKUP($A$1&amp;":"&amp;A122,'Finish order'!C:K,6,FALSE()),"")</f>
        <v/>
      </c>
      <c r="C122" s="22" t="str">
        <f aca="false">IFERROR(VLOOKUP(A$1&amp;":"&amp;A122,'Finish order'!$C:$K,9,FALSE()),"")</f>
        <v/>
      </c>
      <c r="D122" s="22" t="str">
        <f aca="false">IFERROR(VLOOKUP(A$1&amp;":"&amp;A122,'Finish order'!$C:$K,7,FALSE()),"")</f>
        <v/>
      </c>
      <c r="E122" s="30" t="str">
        <f aca="false">IFERROR(VLOOKUP($A$1&amp;":"&amp;A122,'Finish order'!C:K,5,FALSE()),"")</f>
        <v/>
      </c>
      <c r="F122" s="22" t="str">
        <f aca="false">IFERROR(VLOOKUP($A$1&amp;":"&amp;A122,'Finish order'!C:K,4,FALSE()),"")</f>
        <v/>
      </c>
      <c r="H122" s="22" t="n">
        <v>121</v>
      </c>
      <c r="I122" s="22" t="str">
        <f aca="false">IFERROR(VLOOKUP(H$1&amp;":"&amp;H122,'Finish order'!$C:$K,6,FALSE()),"")</f>
        <v/>
      </c>
      <c r="J122" s="22" t="str">
        <f aca="false">IFERROR(VLOOKUP(H$1&amp;":"&amp;H122,'Finish order'!$C:$K,9,FALSE()),"")</f>
        <v/>
      </c>
      <c r="K122" s="22" t="str">
        <f aca="false">IFERROR(VLOOKUP(H$1&amp;":"&amp;H122,'Finish order'!$C:$K,7,FALSE()),"")</f>
        <v/>
      </c>
      <c r="L122" s="30" t="str">
        <f aca="false">IFERROR(VLOOKUP(H$1&amp;":"&amp;H122,'Finish order'!$C:$K,5,FALSE()),"")</f>
        <v/>
      </c>
      <c r="M122" s="22" t="str">
        <f aca="false">IFERROR(VLOOKUP(H$1&amp;":"&amp;H122,'Finish order'!$C:$K,4,FALSE()),"")</f>
        <v/>
      </c>
      <c r="R122" s="30"/>
      <c r="Y122" s="30"/>
      <c r="AF122" s="30"/>
      <c r="AM122" s="30"/>
      <c r="AT122" s="30"/>
      <c r="BA122" s="30"/>
      <c r="BH122" s="30"/>
      <c r="BO122" s="30"/>
      <c r="BV122" s="30"/>
      <c r="CC122" s="30"/>
      <c r="CJ122" s="30"/>
      <c r="CQ122" s="30"/>
    </row>
    <row r="123" customFormat="false" ht="15" hidden="false" customHeight="false" outlineLevel="0" collapsed="false">
      <c r="A123" s="22" t="n">
        <v>122</v>
      </c>
      <c r="B123" s="22" t="str">
        <f aca="false">IFERROR(VLOOKUP($A$1&amp;":"&amp;A123,'Finish order'!C:K,6,FALSE()),"")</f>
        <v/>
      </c>
      <c r="C123" s="22" t="str">
        <f aca="false">IFERROR(VLOOKUP(A$1&amp;":"&amp;A123,'Finish order'!$C:$K,9,FALSE()),"")</f>
        <v/>
      </c>
      <c r="D123" s="22" t="str">
        <f aca="false">IFERROR(VLOOKUP(A$1&amp;":"&amp;A123,'Finish order'!$C:$K,7,FALSE()),"")</f>
        <v/>
      </c>
      <c r="E123" s="30" t="str">
        <f aca="false">IFERROR(VLOOKUP($A$1&amp;":"&amp;A123,'Finish order'!C:K,5,FALSE()),"")</f>
        <v/>
      </c>
      <c r="F123" s="22" t="str">
        <f aca="false">IFERROR(VLOOKUP($A$1&amp;":"&amp;A123,'Finish order'!C:K,4,FALSE()),"")</f>
        <v/>
      </c>
      <c r="H123" s="22" t="n">
        <v>122</v>
      </c>
      <c r="I123" s="22" t="str">
        <f aca="false">IFERROR(VLOOKUP(H$1&amp;":"&amp;H123,'Finish order'!$C:$K,6,FALSE()),"")</f>
        <v/>
      </c>
      <c r="J123" s="22" t="str">
        <f aca="false">IFERROR(VLOOKUP(H$1&amp;":"&amp;H123,'Finish order'!$C:$K,9,FALSE()),"")</f>
        <v/>
      </c>
      <c r="K123" s="22" t="str">
        <f aca="false">IFERROR(VLOOKUP(H$1&amp;":"&amp;H123,'Finish order'!$C:$K,7,FALSE()),"")</f>
        <v/>
      </c>
      <c r="L123" s="30" t="str">
        <f aca="false">IFERROR(VLOOKUP(H$1&amp;":"&amp;H123,'Finish order'!$C:$K,5,FALSE()),"")</f>
        <v/>
      </c>
      <c r="M123" s="22" t="str">
        <f aca="false">IFERROR(VLOOKUP(H$1&amp;":"&amp;H123,'Finish order'!$C:$K,4,FALSE()),"")</f>
        <v/>
      </c>
      <c r="R123" s="30"/>
      <c r="Y123" s="30"/>
      <c r="AF123" s="30"/>
      <c r="AM123" s="30"/>
      <c r="AT123" s="30"/>
      <c r="BA123" s="30"/>
      <c r="BH123" s="30"/>
      <c r="BO123" s="30"/>
      <c r="BV123" s="30"/>
      <c r="CC123" s="30"/>
      <c r="CJ123" s="30"/>
      <c r="CQ123" s="30"/>
    </row>
    <row r="124" customFormat="false" ht="15" hidden="false" customHeight="false" outlineLevel="0" collapsed="false">
      <c r="A124" s="22" t="n">
        <v>123</v>
      </c>
      <c r="B124" s="22" t="str">
        <f aca="false">IFERROR(VLOOKUP($A$1&amp;":"&amp;A124,'Finish order'!C:K,6,FALSE()),"")</f>
        <v/>
      </c>
      <c r="C124" s="22" t="str">
        <f aca="false">IFERROR(VLOOKUP(A$1&amp;":"&amp;A124,'Finish order'!$C:$K,9,FALSE()),"")</f>
        <v/>
      </c>
      <c r="D124" s="22" t="str">
        <f aca="false">IFERROR(VLOOKUP(A$1&amp;":"&amp;A124,'Finish order'!$C:$K,7,FALSE()),"")</f>
        <v/>
      </c>
      <c r="E124" s="30" t="str">
        <f aca="false">IFERROR(VLOOKUP($A$1&amp;":"&amp;A124,'Finish order'!C:K,5,FALSE()),"")</f>
        <v/>
      </c>
      <c r="F124" s="22" t="str">
        <f aca="false">IFERROR(VLOOKUP($A$1&amp;":"&amp;A124,'Finish order'!C:K,4,FALSE()),"")</f>
        <v/>
      </c>
      <c r="H124" s="22" t="n">
        <v>123</v>
      </c>
      <c r="I124" s="22" t="str">
        <f aca="false">IFERROR(VLOOKUP(H$1&amp;":"&amp;H124,'Finish order'!$C:$K,6,FALSE()),"")</f>
        <v/>
      </c>
      <c r="J124" s="22" t="str">
        <f aca="false">IFERROR(VLOOKUP(H$1&amp;":"&amp;H124,'Finish order'!$C:$K,9,FALSE()),"")</f>
        <v/>
      </c>
      <c r="K124" s="22" t="str">
        <f aca="false">IFERROR(VLOOKUP(H$1&amp;":"&amp;H124,'Finish order'!$C:$K,7,FALSE()),"")</f>
        <v/>
      </c>
      <c r="L124" s="30" t="str">
        <f aca="false">IFERROR(VLOOKUP(H$1&amp;":"&amp;H124,'Finish order'!$C:$K,5,FALSE()),"")</f>
        <v/>
      </c>
      <c r="M124" s="22" t="str">
        <f aca="false">IFERROR(VLOOKUP(H$1&amp;":"&amp;H124,'Finish order'!$C:$K,4,FALSE()),"")</f>
        <v/>
      </c>
      <c r="R124" s="30"/>
      <c r="Y124" s="30"/>
      <c r="AF124" s="30"/>
      <c r="AM124" s="30"/>
      <c r="AT124" s="30"/>
      <c r="BA124" s="30"/>
      <c r="BH124" s="30"/>
      <c r="BO124" s="30"/>
      <c r="BV124" s="30"/>
      <c r="CC124" s="30"/>
      <c r="CJ124" s="30"/>
      <c r="CQ124" s="30"/>
    </row>
    <row r="125" customFormat="false" ht="15" hidden="false" customHeight="false" outlineLevel="0" collapsed="false">
      <c r="A125" s="22" t="n">
        <v>124</v>
      </c>
      <c r="B125" s="22" t="str">
        <f aca="false">IFERROR(VLOOKUP($A$1&amp;":"&amp;A125,'Finish order'!C:K,6,FALSE()),"")</f>
        <v/>
      </c>
      <c r="C125" s="22" t="str">
        <f aca="false">IFERROR(VLOOKUP(A$1&amp;":"&amp;A125,'Finish order'!$C:$K,9,FALSE()),"")</f>
        <v/>
      </c>
      <c r="D125" s="22" t="str">
        <f aca="false">IFERROR(VLOOKUP(A$1&amp;":"&amp;A125,'Finish order'!$C:$K,7,FALSE()),"")</f>
        <v/>
      </c>
      <c r="E125" s="30" t="str">
        <f aca="false">IFERROR(VLOOKUP($A$1&amp;":"&amp;A125,'Finish order'!C:K,5,FALSE()),"")</f>
        <v/>
      </c>
      <c r="F125" s="22" t="str">
        <f aca="false">IFERROR(VLOOKUP($A$1&amp;":"&amp;A125,'Finish order'!C:K,4,FALSE()),"")</f>
        <v/>
      </c>
      <c r="H125" s="22" t="n">
        <v>124</v>
      </c>
      <c r="I125" s="22" t="str">
        <f aca="false">IFERROR(VLOOKUP(H$1&amp;":"&amp;H125,'Finish order'!$C:$K,6,FALSE()),"")</f>
        <v/>
      </c>
      <c r="J125" s="22" t="str">
        <f aca="false">IFERROR(VLOOKUP(H$1&amp;":"&amp;H125,'Finish order'!$C:$K,9,FALSE()),"")</f>
        <v/>
      </c>
      <c r="K125" s="22" t="str">
        <f aca="false">IFERROR(VLOOKUP(H$1&amp;":"&amp;H125,'Finish order'!$C:$K,7,FALSE()),"")</f>
        <v/>
      </c>
      <c r="L125" s="30" t="str">
        <f aca="false">IFERROR(VLOOKUP(H$1&amp;":"&amp;H125,'Finish order'!$C:$K,5,FALSE()),"")</f>
        <v/>
      </c>
      <c r="M125" s="22" t="str">
        <f aca="false">IFERROR(VLOOKUP(H$1&amp;":"&amp;H125,'Finish order'!$C:$K,4,FALSE()),"")</f>
        <v/>
      </c>
      <c r="R125" s="30"/>
      <c r="Y125" s="30"/>
      <c r="AF125" s="30"/>
      <c r="AM125" s="30"/>
      <c r="AT125" s="30"/>
      <c r="BA125" s="30"/>
      <c r="BH125" s="30"/>
      <c r="BO125" s="30"/>
      <c r="BV125" s="30"/>
      <c r="CC125" s="30"/>
      <c r="CJ125" s="30"/>
      <c r="CQ125" s="30"/>
    </row>
    <row r="126" customFormat="false" ht="15" hidden="false" customHeight="false" outlineLevel="0" collapsed="false">
      <c r="A126" s="22" t="n">
        <v>125</v>
      </c>
      <c r="B126" s="22" t="str">
        <f aca="false">IFERROR(VLOOKUP($A$1&amp;":"&amp;A126,'Finish order'!C:K,6,FALSE()),"")</f>
        <v/>
      </c>
      <c r="C126" s="22" t="str">
        <f aca="false">IFERROR(VLOOKUP(A$1&amp;":"&amp;A126,'Finish order'!$C:$K,9,FALSE()),"")</f>
        <v/>
      </c>
      <c r="D126" s="22" t="str">
        <f aca="false">IFERROR(VLOOKUP(A$1&amp;":"&amp;A126,'Finish order'!$C:$K,7,FALSE()),"")</f>
        <v/>
      </c>
      <c r="E126" s="30" t="str">
        <f aca="false">IFERROR(VLOOKUP($A$1&amp;":"&amp;A126,'Finish order'!C:K,5,FALSE()),"")</f>
        <v/>
      </c>
      <c r="F126" s="22" t="str">
        <f aca="false">IFERROR(VLOOKUP($A$1&amp;":"&amp;A126,'Finish order'!C:K,4,FALSE()),"")</f>
        <v/>
      </c>
      <c r="H126" s="22" t="n">
        <v>125</v>
      </c>
      <c r="I126" s="22" t="str">
        <f aca="false">IFERROR(VLOOKUP(H$1&amp;":"&amp;H126,'Finish order'!$C:$K,6,FALSE()),"")</f>
        <v/>
      </c>
      <c r="J126" s="22" t="str">
        <f aca="false">IFERROR(VLOOKUP(H$1&amp;":"&amp;H126,'Finish order'!$C:$K,9,FALSE()),"")</f>
        <v/>
      </c>
      <c r="K126" s="22" t="str">
        <f aca="false">IFERROR(VLOOKUP(H$1&amp;":"&amp;H126,'Finish order'!$C:$K,7,FALSE()),"")</f>
        <v/>
      </c>
      <c r="L126" s="30" t="str">
        <f aca="false">IFERROR(VLOOKUP(H$1&amp;":"&amp;H126,'Finish order'!$C:$K,5,FALSE()),"")</f>
        <v/>
      </c>
      <c r="M126" s="22" t="str">
        <f aca="false">IFERROR(VLOOKUP(H$1&amp;":"&amp;H126,'Finish order'!$C:$K,4,FALSE()),"")</f>
        <v/>
      </c>
      <c r="R126" s="30"/>
      <c r="Y126" s="30"/>
      <c r="AF126" s="30"/>
      <c r="AM126" s="30"/>
      <c r="AT126" s="30"/>
      <c r="BA126" s="30"/>
      <c r="BH126" s="30"/>
      <c r="BO126" s="30"/>
      <c r="BV126" s="30"/>
      <c r="CC126" s="30"/>
      <c r="CJ126" s="30"/>
      <c r="CQ126" s="30"/>
    </row>
    <row r="127" customFormat="false" ht="15" hidden="false" customHeight="false" outlineLevel="0" collapsed="false">
      <c r="A127" s="22" t="n">
        <v>126</v>
      </c>
      <c r="B127" s="22" t="str">
        <f aca="false">IFERROR(VLOOKUP($A$1&amp;":"&amp;A127,'Finish order'!C:K,6,FALSE()),"")</f>
        <v/>
      </c>
      <c r="C127" s="22" t="str">
        <f aca="false">IFERROR(VLOOKUP(A$1&amp;":"&amp;A127,'Finish order'!$C:$K,9,FALSE()),"")</f>
        <v/>
      </c>
      <c r="D127" s="22" t="str">
        <f aca="false">IFERROR(VLOOKUP(A$1&amp;":"&amp;A127,'Finish order'!$C:$K,7,FALSE()),"")</f>
        <v/>
      </c>
      <c r="E127" s="30" t="str">
        <f aca="false">IFERROR(VLOOKUP($A$1&amp;":"&amp;A127,'Finish order'!C:K,5,FALSE()),"")</f>
        <v/>
      </c>
      <c r="F127" s="22" t="str">
        <f aca="false">IFERROR(VLOOKUP($A$1&amp;":"&amp;A127,'Finish order'!C:K,4,FALSE()),"")</f>
        <v/>
      </c>
      <c r="H127" s="22" t="n">
        <v>126</v>
      </c>
      <c r="I127" s="22" t="str">
        <f aca="false">IFERROR(VLOOKUP(H$1&amp;":"&amp;H127,'Finish order'!$C:$K,6,FALSE()),"")</f>
        <v/>
      </c>
      <c r="J127" s="22" t="str">
        <f aca="false">IFERROR(VLOOKUP(H$1&amp;":"&amp;H127,'Finish order'!$C:$K,9,FALSE()),"")</f>
        <v/>
      </c>
      <c r="K127" s="22" t="str">
        <f aca="false">IFERROR(VLOOKUP(H$1&amp;":"&amp;H127,'Finish order'!$C:$K,7,FALSE()),"")</f>
        <v/>
      </c>
      <c r="L127" s="30" t="str">
        <f aca="false">IFERROR(VLOOKUP(H$1&amp;":"&amp;H127,'Finish order'!$C:$K,5,FALSE()),"")</f>
        <v/>
      </c>
      <c r="M127" s="22" t="str">
        <f aca="false">IFERROR(VLOOKUP(H$1&amp;":"&amp;H127,'Finish order'!$C:$K,4,FALSE()),"")</f>
        <v/>
      </c>
    </row>
    <row r="128" customFormat="false" ht="15" hidden="false" customHeight="false" outlineLevel="0" collapsed="false">
      <c r="A128" s="22" t="n">
        <v>127</v>
      </c>
      <c r="B128" s="22" t="str">
        <f aca="false">IFERROR(VLOOKUP($A$1&amp;":"&amp;A128,'Finish order'!C:K,6,FALSE()),"")</f>
        <v/>
      </c>
      <c r="C128" s="22" t="str">
        <f aca="false">IFERROR(VLOOKUP(A$1&amp;":"&amp;A128,'Finish order'!$C:$K,9,FALSE()),"")</f>
        <v/>
      </c>
      <c r="D128" s="22" t="str">
        <f aca="false">IFERROR(VLOOKUP(A$1&amp;":"&amp;A128,'Finish order'!$C:$K,7,FALSE()),"")</f>
        <v/>
      </c>
      <c r="E128" s="30" t="str">
        <f aca="false">IFERROR(VLOOKUP($A$1&amp;":"&amp;A128,'Finish order'!C:K,5,FALSE()),"")</f>
        <v/>
      </c>
      <c r="F128" s="22" t="str">
        <f aca="false">IFERROR(VLOOKUP($A$1&amp;":"&amp;A128,'Finish order'!C:K,4,FALSE()),"")</f>
        <v/>
      </c>
      <c r="H128" s="22" t="n">
        <v>127</v>
      </c>
      <c r="I128" s="22" t="str">
        <f aca="false">IFERROR(VLOOKUP(H$1&amp;":"&amp;H128,'Finish order'!$C:$K,6,FALSE()),"")</f>
        <v/>
      </c>
      <c r="J128" s="22" t="str">
        <f aca="false">IFERROR(VLOOKUP(H$1&amp;":"&amp;H128,'Finish order'!$C:$K,9,FALSE()),"")</f>
        <v/>
      </c>
      <c r="K128" s="22" t="str">
        <f aca="false">IFERROR(VLOOKUP(H$1&amp;":"&amp;H128,'Finish order'!$C:$K,7,FALSE()),"")</f>
        <v/>
      </c>
      <c r="L128" s="30" t="str">
        <f aca="false">IFERROR(VLOOKUP(H$1&amp;":"&amp;H128,'Finish order'!$C:$K,5,FALSE()),"")</f>
        <v/>
      </c>
      <c r="M128" s="22" t="str">
        <f aca="false">IFERROR(VLOOKUP(H$1&amp;":"&amp;H128,'Finish order'!$C:$K,4,FALSE()),"")</f>
        <v/>
      </c>
    </row>
    <row r="129" customFormat="false" ht="15" hidden="false" customHeight="false" outlineLevel="0" collapsed="false">
      <c r="A129" s="22" t="n">
        <v>128</v>
      </c>
      <c r="B129" s="22" t="str">
        <f aca="false">IFERROR(VLOOKUP($A$1&amp;":"&amp;A129,'Finish order'!C:K,6,FALSE()),"")</f>
        <v/>
      </c>
      <c r="C129" s="22" t="str">
        <f aca="false">IFERROR(VLOOKUP(A$1&amp;":"&amp;A129,'Finish order'!$C:$K,9,FALSE()),"")</f>
        <v/>
      </c>
      <c r="D129" s="22" t="str">
        <f aca="false">IFERROR(VLOOKUP(A$1&amp;":"&amp;A129,'Finish order'!$C:$K,7,FALSE()),"")</f>
        <v/>
      </c>
      <c r="E129" s="30" t="str">
        <f aca="false">IFERROR(VLOOKUP($A$1&amp;":"&amp;A129,'Finish order'!C:K,5,FALSE()),"")</f>
        <v/>
      </c>
      <c r="F129" s="22" t="str">
        <f aca="false">IFERROR(VLOOKUP($A$1&amp;":"&amp;A129,'Finish order'!C:K,4,FALSE()),"")</f>
        <v/>
      </c>
      <c r="H129" s="22" t="n">
        <v>128</v>
      </c>
      <c r="I129" s="22" t="str">
        <f aca="false">IFERROR(VLOOKUP(H$1&amp;":"&amp;H129,'Finish order'!$C:$K,6,FALSE()),"")</f>
        <v/>
      </c>
      <c r="J129" s="22" t="str">
        <f aca="false">IFERROR(VLOOKUP(H$1&amp;":"&amp;H129,'Finish order'!$C:$K,9,FALSE()),"")</f>
        <v/>
      </c>
      <c r="K129" s="22" t="str">
        <f aca="false">IFERROR(VLOOKUP(H$1&amp;":"&amp;H129,'Finish order'!$C:$K,7,FALSE()),"")</f>
        <v/>
      </c>
      <c r="L129" s="30" t="str">
        <f aca="false">IFERROR(VLOOKUP(H$1&amp;":"&amp;H129,'Finish order'!$C:$K,5,FALSE()),"")</f>
        <v/>
      </c>
      <c r="M129" s="22" t="str">
        <f aca="false">IFERROR(VLOOKUP(H$1&amp;":"&amp;H129,'Finish order'!$C:$K,4,FALSE()),"")</f>
        <v/>
      </c>
    </row>
    <row r="130" customFormat="false" ht="15" hidden="false" customHeight="false" outlineLevel="0" collapsed="false">
      <c r="A130" s="22" t="n">
        <v>129</v>
      </c>
      <c r="B130" s="22" t="str">
        <f aca="false">IFERROR(VLOOKUP($A$1&amp;":"&amp;A130,'Finish order'!C:K,6,FALSE()),"")</f>
        <v/>
      </c>
      <c r="C130" s="22" t="str">
        <f aca="false">IFERROR(VLOOKUP(A$1&amp;":"&amp;A130,'Finish order'!$C:$K,9,FALSE()),"")</f>
        <v/>
      </c>
      <c r="D130" s="22" t="str">
        <f aca="false">IFERROR(VLOOKUP(A$1&amp;":"&amp;A130,'Finish order'!$C:$K,7,FALSE()),"")</f>
        <v/>
      </c>
      <c r="E130" s="30" t="str">
        <f aca="false">IFERROR(VLOOKUP($A$1&amp;":"&amp;A130,'Finish order'!C:K,5,FALSE()),"")</f>
        <v/>
      </c>
      <c r="F130" s="22" t="str">
        <f aca="false">IFERROR(VLOOKUP($A$1&amp;":"&amp;A130,'Finish order'!C:K,4,FALSE()),"")</f>
        <v/>
      </c>
      <c r="H130" s="22" t="n">
        <v>129</v>
      </c>
      <c r="I130" s="22" t="str">
        <f aca="false">IFERROR(VLOOKUP(H$1&amp;":"&amp;H130,'Finish order'!$C:$K,6,FALSE()),"")</f>
        <v/>
      </c>
      <c r="J130" s="22" t="str">
        <f aca="false">IFERROR(VLOOKUP(H$1&amp;":"&amp;H130,'Finish order'!$C:$K,9,FALSE()),"")</f>
        <v/>
      </c>
      <c r="K130" s="22" t="str">
        <f aca="false">IFERROR(VLOOKUP(H$1&amp;":"&amp;H130,'Finish order'!$C:$K,7,FALSE()),"")</f>
        <v/>
      </c>
      <c r="L130" s="30" t="str">
        <f aca="false">IFERROR(VLOOKUP(H$1&amp;":"&amp;H130,'Finish order'!$C:$K,5,FALSE()),"")</f>
        <v/>
      </c>
      <c r="M130" s="22" t="str">
        <f aca="false">IFERROR(VLOOKUP(H$1&amp;":"&amp;H130,'Finish order'!$C:$K,4,FALSE()),"")</f>
        <v/>
      </c>
    </row>
    <row r="131" customFormat="false" ht="15" hidden="false" customHeight="false" outlineLevel="0" collapsed="false">
      <c r="A131" s="22" t="n">
        <v>130</v>
      </c>
      <c r="B131" s="22" t="str">
        <f aca="false">IFERROR(VLOOKUP($A$1&amp;":"&amp;A131,'Finish order'!C:K,6,FALSE()),"")</f>
        <v/>
      </c>
      <c r="C131" s="22" t="str">
        <f aca="false">IFERROR(VLOOKUP(A$1&amp;":"&amp;A131,'Finish order'!$C:$K,9,FALSE()),"")</f>
        <v/>
      </c>
      <c r="D131" s="22" t="str">
        <f aca="false">IFERROR(VLOOKUP(A$1&amp;":"&amp;A131,'Finish order'!$C:$K,7,FALSE()),"")</f>
        <v/>
      </c>
      <c r="E131" s="30" t="str">
        <f aca="false">IFERROR(VLOOKUP($A$1&amp;":"&amp;A131,'Finish order'!C:K,5,FALSE()),"")</f>
        <v/>
      </c>
      <c r="F131" s="22" t="str">
        <f aca="false">IFERROR(VLOOKUP($A$1&amp;":"&amp;A131,'Finish order'!C:K,4,FALSE()),"")</f>
        <v/>
      </c>
      <c r="H131" s="22" t="n">
        <v>130</v>
      </c>
      <c r="I131" s="22" t="str">
        <f aca="false">IFERROR(VLOOKUP(H$1&amp;":"&amp;H131,'Finish order'!$C:$K,6,FALSE()),"")</f>
        <v/>
      </c>
      <c r="J131" s="22" t="str">
        <f aca="false">IFERROR(VLOOKUP(H$1&amp;":"&amp;H131,'Finish order'!$C:$K,9,FALSE()),"")</f>
        <v/>
      </c>
      <c r="K131" s="22" t="str">
        <f aca="false">IFERROR(VLOOKUP(H$1&amp;":"&amp;H131,'Finish order'!$C:$K,7,FALSE()),"")</f>
        <v/>
      </c>
      <c r="L131" s="30" t="str">
        <f aca="false">IFERROR(VLOOKUP(H$1&amp;":"&amp;H131,'Finish order'!$C:$K,5,FALSE()),"")</f>
        <v/>
      </c>
      <c r="M131" s="22" t="str">
        <f aca="false">IFERROR(VLOOKUP(H$1&amp;":"&amp;H131,'Finish order'!$C:$K,4,FALSE()),"")</f>
        <v/>
      </c>
    </row>
    <row r="132" customFormat="false" ht="15" hidden="false" customHeight="false" outlineLevel="0" collapsed="false">
      <c r="A132" s="22" t="n">
        <v>131</v>
      </c>
      <c r="B132" s="22" t="str">
        <f aca="false">IFERROR(VLOOKUP($A$1&amp;":"&amp;A132,'Finish order'!C:K,6,FALSE()),"")</f>
        <v/>
      </c>
      <c r="C132" s="22" t="str">
        <f aca="false">IFERROR(VLOOKUP(A$1&amp;":"&amp;A132,'Finish order'!$C:$K,9,FALSE()),"")</f>
        <v/>
      </c>
      <c r="D132" s="22" t="str">
        <f aca="false">IFERROR(VLOOKUP(A$1&amp;":"&amp;A132,'Finish order'!$C:$K,7,FALSE()),"")</f>
        <v/>
      </c>
      <c r="E132" s="30" t="str">
        <f aca="false">IFERROR(VLOOKUP($A$1&amp;":"&amp;A132,'Finish order'!C:K,5,FALSE()),"")</f>
        <v/>
      </c>
      <c r="F132" s="22" t="str">
        <f aca="false">IFERROR(VLOOKUP($A$1&amp;":"&amp;A132,'Finish order'!C:K,4,FALSE()),"")</f>
        <v/>
      </c>
      <c r="H132" s="22" t="n">
        <v>131</v>
      </c>
      <c r="I132" s="22" t="str">
        <f aca="false">IFERROR(VLOOKUP(H$1&amp;":"&amp;H132,'Finish order'!$C:$K,6,FALSE()),"")</f>
        <v/>
      </c>
      <c r="J132" s="22" t="str">
        <f aca="false">IFERROR(VLOOKUP(H$1&amp;":"&amp;H132,'Finish order'!$C:$K,9,FALSE()),"")</f>
        <v/>
      </c>
      <c r="K132" s="22" t="str">
        <f aca="false">IFERROR(VLOOKUP(H$1&amp;":"&amp;H132,'Finish order'!$C:$K,7,FALSE()),"")</f>
        <v/>
      </c>
      <c r="L132" s="30" t="str">
        <f aca="false">IFERROR(VLOOKUP(H$1&amp;":"&amp;H132,'Finish order'!$C:$K,5,FALSE()),"")</f>
        <v/>
      </c>
      <c r="M132" s="22" t="str">
        <f aca="false">IFERROR(VLOOKUP(H$1&amp;":"&amp;H132,'Finish order'!$C:$K,4,FALSE()),"")</f>
        <v/>
      </c>
    </row>
    <row r="133" customFormat="false" ht="15" hidden="false" customHeight="false" outlineLevel="0" collapsed="false">
      <c r="A133" s="22" t="n">
        <v>132</v>
      </c>
      <c r="B133" s="22" t="str">
        <f aca="false">IFERROR(VLOOKUP($A$1&amp;":"&amp;A133,'Finish order'!C:K,6,FALSE()),"")</f>
        <v/>
      </c>
      <c r="C133" s="22" t="str">
        <f aca="false">IFERROR(VLOOKUP(A$1&amp;":"&amp;A133,'Finish order'!$C:$K,9,FALSE()),"")</f>
        <v/>
      </c>
      <c r="D133" s="22" t="str">
        <f aca="false">IFERROR(VLOOKUP(A$1&amp;":"&amp;A133,'Finish order'!$C:$K,7,FALSE()),"")</f>
        <v/>
      </c>
      <c r="E133" s="30" t="str">
        <f aca="false">IFERROR(VLOOKUP($A$1&amp;":"&amp;A133,'Finish order'!C:K,5,FALSE()),"")</f>
        <v/>
      </c>
      <c r="F133" s="22" t="str">
        <f aca="false">IFERROR(VLOOKUP($A$1&amp;":"&amp;A133,'Finish order'!C:K,4,FALSE()),"")</f>
        <v/>
      </c>
      <c r="H133" s="22" t="n">
        <v>132</v>
      </c>
      <c r="I133" s="22" t="str">
        <f aca="false">IFERROR(VLOOKUP(H$1&amp;":"&amp;H133,'Finish order'!$C:$K,6,FALSE()),"")</f>
        <v/>
      </c>
      <c r="J133" s="22" t="str">
        <f aca="false">IFERROR(VLOOKUP(H$1&amp;":"&amp;H133,'Finish order'!$C:$K,9,FALSE()),"")</f>
        <v/>
      </c>
      <c r="K133" s="22" t="str">
        <f aca="false">IFERROR(VLOOKUP(H$1&amp;":"&amp;H133,'Finish order'!$C:$K,7,FALSE()),"")</f>
        <v/>
      </c>
      <c r="L133" s="30" t="str">
        <f aca="false">IFERROR(VLOOKUP(H$1&amp;":"&amp;H133,'Finish order'!$C:$K,5,FALSE()),"")</f>
        <v/>
      </c>
      <c r="M133" s="22" t="str">
        <f aca="false">IFERROR(VLOOKUP(H$1&amp;":"&amp;H133,'Finish order'!$C:$K,4,FALSE()),"")</f>
        <v/>
      </c>
    </row>
    <row r="134" customFormat="false" ht="15" hidden="false" customHeight="false" outlineLevel="0" collapsed="false">
      <c r="A134" s="22" t="n">
        <v>133</v>
      </c>
      <c r="B134" s="22" t="str">
        <f aca="false">IFERROR(VLOOKUP($A$1&amp;":"&amp;A134,'Finish order'!C:K,6,FALSE()),"")</f>
        <v/>
      </c>
      <c r="C134" s="22" t="str">
        <f aca="false">IFERROR(VLOOKUP(A$1&amp;":"&amp;A134,'Finish order'!$C:$K,9,FALSE()),"")</f>
        <v/>
      </c>
      <c r="D134" s="22" t="str">
        <f aca="false">IFERROR(VLOOKUP(A$1&amp;":"&amp;A134,'Finish order'!$C:$K,7,FALSE()),"")</f>
        <v/>
      </c>
      <c r="E134" s="30" t="str">
        <f aca="false">IFERROR(VLOOKUP($A$1&amp;":"&amp;A134,'Finish order'!C:K,5,FALSE()),"")</f>
        <v/>
      </c>
      <c r="F134" s="22" t="str">
        <f aca="false">IFERROR(VLOOKUP($A$1&amp;":"&amp;A134,'Finish order'!C:K,4,FALSE()),"")</f>
        <v/>
      </c>
      <c r="H134" s="22" t="n">
        <v>133</v>
      </c>
      <c r="I134" s="22" t="str">
        <f aca="false">IFERROR(VLOOKUP(H$1&amp;":"&amp;H134,'Finish order'!$C:$K,6,FALSE()),"")</f>
        <v/>
      </c>
      <c r="J134" s="22" t="str">
        <f aca="false">IFERROR(VLOOKUP(H$1&amp;":"&amp;H134,'Finish order'!$C:$K,9,FALSE()),"")</f>
        <v/>
      </c>
      <c r="K134" s="22" t="str">
        <f aca="false">IFERROR(VLOOKUP(H$1&amp;":"&amp;H134,'Finish order'!$C:$K,7,FALSE()),"")</f>
        <v/>
      </c>
      <c r="L134" s="30" t="str">
        <f aca="false">IFERROR(VLOOKUP(H$1&amp;":"&amp;H134,'Finish order'!$C:$K,5,FALSE()),"")</f>
        <v/>
      </c>
      <c r="M134" s="22" t="str">
        <f aca="false">IFERROR(VLOOKUP(H$1&amp;":"&amp;H134,'Finish order'!$C:$K,4,FALSE()),"")</f>
        <v/>
      </c>
    </row>
    <row r="135" customFormat="false" ht="15" hidden="false" customHeight="false" outlineLevel="0" collapsed="false">
      <c r="A135" s="22" t="n">
        <v>134</v>
      </c>
      <c r="B135" s="22" t="str">
        <f aca="false">IFERROR(VLOOKUP($A$1&amp;":"&amp;A135,'Finish order'!C:K,6,FALSE()),"")</f>
        <v/>
      </c>
      <c r="C135" s="22" t="str">
        <f aca="false">IFERROR(VLOOKUP(A$1&amp;":"&amp;A135,'Finish order'!$C:$K,9,FALSE()),"")</f>
        <v/>
      </c>
      <c r="D135" s="22" t="str">
        <f aca="false">IFERROR(VLOOKUP(A$1&amp;":"&amp;A135,'Finish order'!$C:$K,7,FALSE()),"")</f>
        <v/>
      </c>
      <c r="E135" s="30" t="str">
        <f aca="false">IFERROR(VLOOKUP($A$1&amp;":"&amp;A135,'Finish order'!C:K,5,FALSE()),"")</f>
        <v/>
      </c>
      <c r="F135" s="22" t="str">
        <f aca="false">IFERROR(VLOOKUP($A$1&amp;":"&amp;A135,'Finish order'!C:K,4,FALSE()),"")</f>
        <v/>
      </c>
      <c r="H135" s="22" t="n">
        <v>134</v>
      </c>
      <c r="I135" s="22" t="str">
        <f aca="false">IFERROR(VLOOKUP(H$1&amp;":"&amp;H135,'Finish order'!$C:$K,6,FALSE()),"")</f>
        <v/>
      </c>
      <c r="J135" s="22" t="str">
        <f aca="false">IFERROR(VLOOKUP(H$1&amp;":"&amp;H135,'Finish order'!$C:$K,9,FALSE()),"")</f>
        <v/>
      </c>
      <c r="K135" s="22" t="str">
        <f aca="false">IFERROR(VLOOKUP(H$1&amp;":"&amp;H135,'Finish order'!$C:$K,7,FALSE()),"")</f>
        <v/>
      </c>
      <c r="L135" s="30" t="str">
        <f aca="false">IFERROR(VLOOKUP(H$1&amp;":"&amp;H135,'Finish order'!$C:$K,5,FALSE()),"")</f>
        <v/>
      </c>
      <c r="M135" s="22" t="str">
        <f aca="false">IFERROR(VLOOKUP(H$1&amp;":"&amp;H135,'Finish order'!$C:$K,4,FALSE()),"")</f>
        <v/>
      </c>
    </row>
    <row r="136" customFormat="false" ht="15" hidden="false" customHeight="false" outlineLevel="0" collapsed="false">
      <c r="A136" s="22" t="n">
        <v>135</v>
      </c>
      <c r="B136" s="22" t="str">
        <f aca="false">IFERROR(VLOOKUP($A$1&amp;":"&amp;A136,'Finish order'!C:K,6,FALSE()),"")</f>
        <v/>
      </c>
      <c r="C136" s="22" t="str">
        <f aca="false">IFERROR(VLOOKUP(A$1&amp;":"&amp;A136,'Finish order'!$C:$K,9,FALSE()),"")</f>
        <v/>
      </c>
      <c r="D136" s="22" t="str">
        <f aca="false">IFERROR(VLOOKUP(A$1&amp;":"&amp;A136,'Finish order'!$C:$K,7,FALSE()),"")</f>
        <v/>
      </c>
      <c r="E136" s="30" t="str">
        <f aca="false">IFERROR(VLOOKUP($A$1&amp;":"&amp;A136,'Finish order'!C:K,5,FALSE()),"")</f>
        <v/>
      </c>
      <c r="F136" s="22" t="str">
        <f aca="false">IFERROR(VLOOKUP($A$1&amp;":"&amp;A136,'Finish order'!C:K,4,FALSE()),"")</f>
        <v/>
      </c>
      <c r="H136" s="22" t="n">
        <v>135</v>
      </c>
      <c r="I136" s="22" t="str">
        <f aca="false">IFERROR(VLOOKUP(H$1&amp;":"&amp;H136,'Finish order'!$C:$K,6,FALSE()),"")</f>
        <v/>
      </c>
      <c r="J136" s="22" t="str">
        <f aca="false">IFERROR(VLOOKUP(H$1&amp;":"&amp;H136,'Finish order'!$C:$K,9,FALSE()),"")</f>
        <v/>
      </c>
      <c r="K136" s="22" t="str">
        <f aca="false">IFERROR(VLOOKUP(H$1&amp;":"&amp;H136,'Finish order'!$C:$K,7,FALSE()),"")</f>
        <v/>
      </c>
      <c r="L136" s="30" t="str">
        <f aca="false">IFERROR(VLOOKUP(H$1&amp;":"&amp;H136,'Finish order'!$C:$K,5,FALSE()),"")</f>
        <v/>
      </c>
      <c r="M136" s="22" t="str">
        <f aca="false">IFERROR(VLOOKUP(H$1&amp;":"&amp;H136,'Finish order'!$C:$K,4,FALSE()),"")</f>
        <v/>
      </c>
    </row>
    <row r="137" customFormat="false" ht="15" hidden="false" customHeight="false" outlineLevel="0" collapsed="false">
      <c r="A137" s="22" t="n">
        <v>136</v>
      </c>
      <c r="B137" s="22" t="str">
        <f aca="false">IFERROR(VLOOKUP($A$1&amp;":"&amp;A137,'Finish order'!C:K,6,FALSE()),"")</f>
        <v/>
      </c>
      <c r="C137" s="22" t="str">
        <f aca="false">IFERROR(VLOOKUP(A$1&amp;":"&amp;A137,'Finish order'!$C:$K,9,FALSE()),"")</f>
        <v/>
      </c>
      <c r="D137" s="22" t="str">
        <f aca="false">IFERROR(VLOOKUP(A$1&amp;":"&amp;A137,'Finish order'!$C:$K,7,FALSE()),"")</f>
        <v/>
      </c>
      <c r="E137" s="30" t="str">
        <f aca="false">IFERROR(VLOOKUP($A$1&amp;":"&amp;A137,'Finish order'!C:K,5,FALSE()),"")</f>
        <v/>
      </c>
      <c r="F137" s="22" t="str">
        <f aca="false">IFERROR(VLOOKUP($A$1&amp;":"&amp;A137,'Finish order'!C:K,4,FALSE()),"")</f>
        <v/>
      </c>
      <c r="H137" s="22" t="n">
        <v>136</v>
      </c>
      <c r="I137" s="22" t="str">
        <f aca="false">IFERROR(VLOOKUP(H$1&amp;":"&amp;H137,'Finish order'!$C:$K,6,FALSE()),"")</f>
        <v/>
      </c>
      <c r="J137" s="22" t="str">
        <f aca="false">IFERROR(VLOOKUP(H$1&amp;":"&amp;H137,'Finish order'!$C:$K,9,FALSE()),"")</f>
        <v/>
      </c>
      <c r="K137" s="22" t="str">
        <f aca="false">IFERROR(VLOOKUP(H$1&amp;":"&amp;H137,'Finish order'!$C:$K,7,FALSE()),"")</f>
        <v/>
      </c>
      <c r="L137" s="30" t="str">
        <f aca="false">IFERROR(VLOOKUP(H$1&amp;":"&amp;H137,'Finish order'!$C:$K,5,FALSE()),"")</f>
        <v/>
      </c>
      <c r="M137" s="22" t="str">
        <f aca="false">IFERROR(VLOOKUP(H$1&amp;":"&amp;H137,'Finish order'!$C:$K,4,FALSE()),"")</f>
        <v/>
      </c>
    </row>
    <row r="138" customFormat="false" ht="15" hidden="false" customHeight="false" outlineLevel="0" collapsed="false">
      <c r="A138" s="22" t="n">
        <v>137</v>
      </c>
      <c r="B138" s="22" t="str">
        <f aca="false">IFERROR(VLOOKUP($A$1&amp;":"&amp;A138,'Finish order'!C:K,6,FALSE()),"")</f>
        <v/>
      </c>
      <c r="C138" s="22" t="str">
        <f aca="false">IFERROR(VLOOKUP(A$1&amp;":"&amp;A138,'Finish order'!$C:$K,9,FALSE()),"")</f>
        <v/>
      </c>
      <c r="D138" s="22" t="str">
        <f aca="false">IFERROR(VLOOKUP(A$1&amp;":"&amp;A138,'Finish order'!$C:$K,7,FALSE()),"")</f>
        <v/>
      </c>
      <c r="E138" s="30" t="str">
        <f aca="false">IFERROR(VLOOKUP($A$1&amp;":"&amp;A138,'Finish order'!C:K,5,FALSE()),"")</f>
        <v/>
      </c>
      <c r="F138" s="22" t="str">
        <f aca="false">IFERROR(VLOOKUP($A$1&amp;":"&amp;A138,'Finish order'!C:K,4,FALSE()),"")</f>
        <v/>
      </c>
      <c r="H138" s="22" t="n">
        <v>137</v>
      </c>
      <c r="I138" s="22" t="str">
        <f aca="false">IFERROR(VLOOKUP(H$1&amp;":"&amp;H138,'Finish order'!$C:$K,6,FALSE()),"")</f>
        <v/>
      </c>
      <c r="J138" s="22" t="str">
        <f aca="false">IFERROR(VLOOKUP(H$1&amp;":"&amp;H138,'Finish order'!$C:$K,9,FALSE()),"")</f>
        <v/>
      </c>
      <c r="K138" s="22" t="str">
        <f aca="false">IFERROR(VLOOKUP(H$1&amp;":"&amp;H138,'Finish order'!$C:$K,7,FALSE()),"")</f>
        <v/>
      </c>
      <c r="L138" s="30" t="str">
        <f aca="false">IFERROR(VLOOKUP(H$1&amp;":"&amp;H138,'Finish order'!$C:$K,5,FALSE()),"")</f>
        <v/>
      </c>
      <c r="M138" s="22" t="str">
        <f aca="false">IFERROR(VLOOKUP(H$1&amp;":"&amp;H138,'Finish order'!$C:$K,4,FALSE()),"")</f>
        <v/>
      </c>
    </row>
    <row r="139" customFormat="false" ht="15" hidden="false" customHeight="false" outlineLevel="0" collapsed="false">
      <c r="A139" s="22" t="n">
        <v>138</v>
      </c>
      <c r="B139" s="22" t="str">
        <f aca="false">IFERROR(VLOOKUP($A$1&amp;":"&amp;A139,'Finish order'!C:K,6,FALSE()),"")</f>
        <v/>
      </c>
      <c r="C139" s="22" t="str">
        <f aca="false">IFERROR(VLOOKUP(A$1&amp;":"&amp;A139,'Finish order'!$C:$K,9,FALSE()),"")</f>
        <v/>
      </c>
      <c r="D139" s="22" t="str">
        <f aca="false">IFERROR(VLOOKUP(A$1&amp;":"&amp;A139,'Finish order'!$C:$K,7,FALSE()),"")</f>
        <v/>
      </c>
      <c r="E139" s="30" t="str">
        <f aca="false">IFERROR(VLOOKUP($A$1&amp;":"&amp;A139,'Finish order'!C:K,5,FALSE()),"")</f>
        <v/>
      </c>
      <c r="F139" s="22" t="str">
        <f aca="false">IFERROR(VLOOKUP($A$1&amp;":"&amp;A139,'Finish order'!C:K,4,FALSE()),"")</f>
        <v/>
      </c>
      <c r="H139" s="22" t="n">
        <v>138</v>
      </c>
      <c r="I139" s="22" t="str">
        <f aca="false">IFERROR(VLOOKUP(H$1&amp;":"&amp;H139,'Finish order'!$C:$K,6,FALSE()),"")</f>
        <v/>
      </c>
      <c r="J139" s="22" t="str">
        <f aca="false">IFERROR(VLOOKUP(H$1&amp;":"&amp;H139,'Finish order'!$C:$K,9,FALSE()),"")</f>
        <v/>
      </c>
      <c r="K139" s="22" t="str">
        <f aca="false">IFERROR(VLOOKUP(H$1&amp;":"&amp;H139,'Finish order'!$C:$K,7,FALSE()),"")</f>
        <v/>
      </c>
      <c r="L139" s="30" t="str">
        <f aca="false">IFERROR(VLOOKUP(H$1&amp;":"&amp;H139,'Finish order'!$C:$K,5,FALSE()),"")</f>
        <v/>
      </c>
      <c r="M139" s="22" t="str">
        <f aca="false">IFERROR(VLOOKUP(H$1&amp;":"&amp;H139,'Finish order'!$C:$K,4,FALSE()),"")</f>
        <v/>
      </c>
    </row>
    <row r="140" customFormat="false" ht="15" hidden="false" customHeight="false" outlineLevel="0" collapsed="false">
      <c r="A140" s="22" t="n">
        <v>139</v>
      </c>
      <c r="B140" s="22" t="str">
        <f aca="false">IFERROR(VLOOKUP($A$1&amp;":"&amp;A140,'Finish order'!C:K,6,FALSE()),"")</f>
        <v/>
      </c>
      <c r="C140" s="22" t="str">
        <f aca="false">IFERROR(VLOOKUP(A$1&amp;":"&amp;A140,'Finish order'!$C:$K,9,FALSE()),"")</f>
        <v/>
      </c>
      <c r="D140" s="22" t="str">
        <f aca="false">IFERROR(VLOOKUP(A$1&amp;":"&amp;A140,'Finish order'!$C:$K,7,FALSE()),"")</f>
        <v/>
      </c>
      <c r="E140" s="30" t="str">
        <f aca="false">IFERROR(VLOOKUP($A$1&amp;":"&amp;A140,'Finish order'!C:K,5,FALSE()),"")</f>
        <v/>
      </c>
      <c r="F140" s="22" t="str">
        <f aca="false">IFERROR(VLOOKUP($A$1&amp;":"&amp;A140,'Finish order'!C:K,4,FALSE()),"")</f>
        <v/>
      </c>
      <c r="H140" s="22" t="n">
        <v>139</v>
      </c>
      <c r="I140" s="22" t="str">
        <f aca="false">IFERROR(VLOOKUP(H$1&amp;":"&amp;H140,'Finish order'!$C:$K,6,FALSE()),"")</f>
        <v/>
      </c>
      <c r="J140" s="22" t="str">
        <f aca="false">IFERROR(VLOOKUP(H$1&amp;":"&amp;H140,'Finish order'!$C:$K,9,FALSE()),"")</f>
        <v/>
      </c>
      <c r="K140" s="22" t="str">
        <f aca="false">IFERROR(VLOOKUP(H$1&amp;":"&amp;H140,'Finish order'!$C:$K,7,FALSE()),"")</f>
        <v/>
      </c>
      <c r="L140" s="30" t="str">
        <f aca="false">IFERROR(VLOOKUP(H$1&amp;":"&amp;H140,'Finish order'!$C:$K,5,FALSE()),"")</f>
        <v/>
      </c>
      <c r="M140" s="22" t="str">
        <f aca="false">IFERROR(VLOOKUP(H$1&amp;":"&amp;H140,'Finish order'!$C:$K,4,FALSE()),"")</f>
        <v/>
      </c>
    </row>
    <row r="141" customFormat="false" ht="15" hidden="false" customHeight="false" outlineLevel="0" collapsed="false">
      <c r="A141" s="22" t="n">
        <v>140</v>
      </c>
      <c r="B141" s="22" t="str">
        <f aca="false">IFERROR(VLOOKUP($A$1&amp;":"&amp;A141,'Finish order'!C:K,6,FALSE()),"")</f>
        <v/>
      </c>
      <c r="C141" s="22" t="str">
        <f aca="false">IFERROR(VLOOKUP(A$1&amp;":"&amp;A141,'Finish order'!$C:$K,9,FALSE()),"")</f>
        <v/>
      </c>
      <c r="D141" s="22" t="str">
        <f aca="false">IFERROR(VLOOKUP(A$1&amp;":"&amp;A141,'Finish order'!$C:$K,7,FALSE()),"")</f>
        <v/>
      </c>
      <c r="E141" s="30" t="str">
        <f aca="false">IFERROR(VLOOKUP($A$1&amp;":"&amp;A141,'Finish order'!C:K,5,FALSE()),"")</f>
        <v/>
      </c>
      <c r="F141" s="22" t="str">
        <f aca="false">IFERROR(VLOOKUP($A$1&amp;":"&amp;A141,'Finish order'!C:K,4,FALSE()),"")</f>
        <v/>
      </c>
      <c r="H141" s="22" t="n">
        <v>140</v>
      </c>
      <c r="I141" s="22" t="str">
        <f aca="false">IFERROR(VLOOKUP(H$1&amp;":"&amp;H141,'Finish order'!$C:$K,6,FALSE()),"")</f>
        <v/>
      </c>
      <c r="J141" s="22" t="str">
        <f aca="false">IFERROR(VLOOKUP(H$1&amp;":"&amp;H141,'Finish order'!$C:$K,9,FALSE()),"")</f>
        <v/>
      </c>
      <c r="K141" s="22" t="str">
        <f aca="false">IFERROR(VLOOKUP(H$1&amp;":"&amp;H141,'Finish order'!$C:$K,7,FALSE()),"")</f>
        <v/>
      </c>
      <c r="L141" s="30" t="str">
        <f aca="false">IFERROR(VLOOKUP(H$1&amp;":"&amp;H141,'Finish order'!$C:$K,5,FALSE()),"")</f>
        <v/>
      </c>
      <c r="M141" s="22" t="str">
        <f aca="false">IFERROR(VLOOKUP(H$1&amp;":"&amp;H141,'Finish order'!$C:$K,4,FALSE()),"")</f>
        <v/>
      </c>
    </row>
    <row r="142" customFormat="false" ht="15" hidden="false" customHeight="false" outlineLevel="0" collapsed="false">
      <c r="A142" s="22" t="n">
        <v>141</v>
      </c>
      <c r="B142" s="22" t="str">
        <f aca="false">IFERROR(VLOOKUP($A$1&amp;":"&amp;A142,'Finish order'!C:K,6,FALSE()),"")</f>
        <v/>
      </c>
      <c r="C142" s="22" t="str">
        <f aca="false">IFERROR(VLOOKUP(A$1&amp;":"&amp;A142,'Finish order'!$C:$K,9,FALSE()),"")</f>
        <v/>
      </c>
      <c r="D142" s="22" t="str">
        <f aca="false">IFERROR(VLOOKUP(A$1&amp;":"&amp;A142,'Finish order'!$C:$K,7,FALSE()),"")</f>
        <v/>
      </c>
      <c r="E142" s="30" t="str">
        <f aca="false">IFERROR(VLOOKUP($A$1&amp;":"&amp;A142,'Finish order'!C:K,5,FALSE()),"")</f>
        <v/>
      </c>
      <c r="F142" s="22" t="str">
        <f aca="false">IFERROR(VLOOKUP($A$1&amp;":"&amp;A142,'Finish order'!C:K,4,FALSE()),"")</f>
        <v/>
      </c>
      <c r="H142" s="22" t="n">
        <v>141</v>
      </c>
      <c r="I142" s="22" t="str">
        <f aca="false">IFERROR(VLOOKUP(H$1&amp;":"&amp;H142,'Finish order'!$C:$K,6,FALSE()),"")</f>
        <v/>
      </c>
      <c r="J142" s="22" t="str">
        <f aca="false">IFERROR(VLOOKUP(H$1&amp;":"&amp;H142,'Finish order'!$C:$K,9,FALSE()),"")</f>
        <v/>
      </c>
      <c r="K142" s="22" t="str">
        <f aca="false">IFERROR(VLOOKUP(H$1&amp;":"&amp;H142,'Finish order'!$C:$K,7,FALSE()),"")</f>
        <v/>
      </c>
      <c r="L142" s="30" t="str">
        <f aca="false">IFERROR(VLOOKUP(H$1&amp;":"&amp;H142,'Finish order'!$C:$K,5,FALSE()),"")</f>
        <v/>
      </c>
      <c r="M142" s="22" t="str">
        <f aca="false">IFERROR(VLOOKUP(H$1&amp;":"&amp;H142,'Finish order'!$C:$K,4,FALSE()),"")</f>
        <v/>
      </c>
    </row>
    <row r="143" customFormat="false" ht="15" hidden="false" customHeight="false" outlineLevel="0" collapsed="false">
      <c r="A143" s="22" t="n">
        <v>142</v>
      </c>
      <c r="B143" s="22" t="str">
        <f aca="false">IFERROR(VLOOKUP($A$1&amp;":"&amp;A143,'Finish order'!C:K,6,FALSE()),"")</f>
        <v/>
      </c>
      <c r="C143" s="22" t="str">
        <f aca="false">IFERROR(VLOOKUP(A$1&amp;":"&amp;A143,'Finish order'!$C:$K,9,FALSE()),"")</f>
        <v/>
      </c>
      <c r="D143" s="22" t="str">
        <f aca="false">IFERROR(VLOOKUP(A$1&amp;":"&amp;A143,'Finish order'!$C:$K,7,FALSE()),"")</f>
        <v/>
      </c>
      <c r="E143" s="30" t="str">
        <f aca="false">IFERROR(VLOOKUP($A$1&amp;":"&amp;A143,'Finish order'!C:K,5,FALSE()),"")</f>
        <v/>
      </c>
      <c r="F143" s="22" t="str">
        <f aca="false">IFERROR(VLOOKUP($A$1&amp;":"&amp;A143,'Finish order'!C:K,4,FALSE()),"")</f>
        <v/>
      </c>
      <c r="H143" s="22" t="n">
        <v>142</v>
      </c>
      <c r="I143" s="22" t="str">
        <f aca="false">IFERROR(VLOOKUP(H$1&amp;":"&amp;H143,'Finish order'!$C:$K,6,FALSE()),"")</f>
        <v/>
      </c>
      <c r="J143" s="22" t="str">
        <f aca="false">IFERROR(VLOOKUP(H$1&amp;":"&amp;H143,'Finish order'!$C:$K,9,FALSE()),"")</f>
        <v/>
      </c>
      <c r="K143" s="22" t="str">
        <f aca="false">IFERROR(VLOOKUP(H$1&amp;":"&amp;H143,'Finish order'!$C:$K,7,FALSE()),"")</f>
        <v/>
      </c>
      <c r="L143" s="30" t="str">
        <f aca="false">IFERROR(VLOOKUP(H$1&amp;":"&amp;H143,'Finish order'!$C:$K,5,FALSE()),"")</f>
        <v/>
      </c>
      <c r="M143" s="22" t="str">
        <f aca="false">IFERROR(VLOOKUP(H$1&amp;":"&amp;H143,'Finish order'!$C:$K,4,FALSE()),"")</f>
        <v/>
      </c>
    </row>
    <row r="144" customFormat="false" ht="15" hidden="false" customHeight="false" outlineLevel="0" collapsed="false">
      <c r="A144" s="22" t="n">
        <v>143</v>
      </c>
      <c r="B144" s="22" t="str">
        <f aca="false">IFERROR(VLOOKUP($A$1&amp;":"&amp;A144,'Finish order'!C:K,6,FALSE()),"")</f>
        <v/>
      </c>
      <c r="C144" s="22" t="str">
        <f aca="false">IFERROR(VLOOKUP(A$1&amp;":"&amp;A144,'Finish order'!$C:$K,9,FALSE()),"")</f>
        <v/>
      </c>
      <c r="D144" s="22" t="str">
        <f aca="false">IFERROR(VLOOKUP(A$1&amp;":"&amp;A144,'Finish order'!$C:$K,7,FALSE()),"")</f>
        <v/>
      </c>
      <c r="E144" s="30" t="str">
        <f aca="false">IFERROR(VLOOKUP($A$1&amp;":"&amp;A144,'Finish order'!C:K,5,FALSE()),"")</f>
        <v/>
      </c>
      <c r="F144" s="22" t="str">
        <f aca="false">IFERROR(VLOOKUP($A$1&amp;":"&amp;A144,'Finish order'!C:K,4,FALSE()),"")</f>
        <v/>
      </c>
      <c r="H144" s="22" t="n">
        <v>143</v>
      </c>
      <c r="I144" s="22" t="str">
        <f aca="false">IFERROR(VLOOKUP(H$1&amp;":"&amp;H144,'Finish order'!$C:$K,6,FALSE()),"")</f>
        <v/>
      </c>
      <c r="J144" s="22" t="str">
        <f aca="false">IFERROR(VLOOKUP(H$1&amp;":"&amp;H144,'Finish order'!$C:$K,9,FALSE()),"")</f>
        <v/>
      </c>
      <c r="K144" s="22" t="str">
        <f aca="false">IFERROR(VLOOKUP(H$1&amp;":"&amp;H144,'Finish order'!$C:$K,7,FALSE()),"")</f>
        <v/>
      </c>
      <c r="L144" s="30" t="str">
        <f aca="false">IFERROR(VLOOKUP(H$1&amp;":"&amp;H144,'Finish order'!$C:$K,5,FALSE()),"")</f>
        <v/>
      </c>
      <c r="M144" s="22" t="str">
        <f aca="false">IFERROR(VLOOKUP(H$1&amp;":"&amp;H144,'Finish order'!$C:$K,4,FALSE()),"")</f>
        <v/>
      </c>
    </row>
    <row r="145" customFormat="false" ht="15" hidden="false" customHeight="false" outlineLevel="0" collapsed="false">
      <c r="A145" s="22" t="n">
        <v>144</v>
      </c>
      <c r="B145" s="22" t="str">
        <f aca="false">IFERROR(VLOOKUP($A$1&amp;":"&amp;A145,'Finish order'!C:K,6,FALSE()),"")</f>
        <v/>
      </c>
      <c r="C145" s="22" t="str">
        <f aca="false">IFERROR(VLOOKUP(A$1&amp;":"&amp;A145,'Finish order'!$C:$K,9,FALSE()),"")</f>
        <v/>
      </c>
      <c r="D145" s="22" t="str">
        <f aca="false">IFERROR(VLOOKUP(A$1&amp;":"&amp;A145,'Finish order'!$C:$K,7,FALSE()),"")</f>
        <v/>
      </c>
      <c r="E145" s="30" t="str">
        <f aca="false">IFERROR(VLOOKUP($A$1&amp;":"&amp;A145,'Finish order'!C:K,5,FALSE()),"")</f>
        <v/>
      </c>
      <c r="F145" s="22" t="str">
        <f aca="false">IFERROR(VLOOKUP($A$1&amp;":"&amp;A145,'Finish order'!C:K,4,FALSE()),"")</f>
        <v/>
      </c>
      <c r="H145" s="22" t="n">
        <v>144</v>
      </c>
      <c r="I145" s="22" t="str">
        <f aca="false">IFERROR(VLOOKUP(H$1&amp;":"&amp;H145,'Finish order'!$C:$K,6,FALSE()),"")</f>
        <v/>
      </c>
      <c r="J145" s="22" t="str">
        <f aca="false">IFERROR(VLOOKUP(H$1&amp;":"&amp;H145,'Finish order'!$C:$K,9,FALSE()),"")</f>
        <v/>
      </c>
      <c r="K145" s="22" t="str">
        <f aca="false">IFERROR(VLOOKUP(H$1&amp;":"&amp;H145,'Finish order'!$C:$K,7,FALSE()),"")</f>
        <v/>
      </c>
      <c r="L145" s="30" t="str">
        <f aca="false">IFERROR(VLOOKUP(H$1&amp;":"&amp;H145,'Finish order'!$C:$K,5,FALSE()),"")</f>
        <v/>
      </c>
      <c r="M145" s="22" t="str">
        <f aca="false">IFERROR(VLOOKUP(H$1&amp;":"&amp;H145,'Finish order'!$C:$K,4,FALSE()),"")</f>
        <v/>
      </c>
    </row>
    <row r="146" customFormat="false" ht="15" hidden="false" customHeight="false" outlineLevel="0" collapsed="false">
      <c r="A146" s="22" t="n">
        <v>145</v>
      </c>
      <c r="B146" s="22" t="str">
        <f aca="false">IFERROR(VLOOKUP($A$1&amp;":"&amp;A146,'Finish order'!C:K,6,FALSE()),"")</f>
        <v/>
      </c>
      <c r="C146" s="22" t="str">
        <f aca="false">IFERROR(VLOOKUP(A$1&amp;":"&amp;A146,'Finish order'!$C:$K,9,FALSE()),"")</f>
        <v/>
      </c>
      <c r="D146" s="22" t="str">
        <f aca="false">IFERROR(VLOOKUP(A$1&amp;":"&amp;A146,'Finish order'!$C:$K,7,FALSE()),"")</f>
        <v/>
      </c>
      <c r="E146" s="30" t="str">
        <f aca="false">IFERROR(VLOOKUP($A$1&amp;":"&amp;A146,'Finish order'!C:K,5,FALSE()),"")</f>
        <v/>
      </c>
      <c r="F146" s="22" t="str">
        <f aca="false">IFERROR(VLOOKUP($A$1&amp;":"&amp;A146,'Finish order'!C:K,4,FALSE()),"")</f>
        <v/>
      </c>
      <c r="H146" s="22" t="n">
        <v>145</v>
      </c>
      <c r="I146" s="22" t="str">
        <f aca="false">IFERROR(VLOOKUP(H$1&amp;":"&amp;H146,'Finish order'!$C:$K,6,FALSE()),"")</f>
        <v/>
      </c>
      <c r="J146" s="22" t="str">
        <f aca="false">IFERROR(VLOOKUP(H$1&amp;":"&amp;H146,'Finish order'!$C:$K,9,FALSE()),"")</f>
        <v/>
      </c>
      <c r="K146" s="22" t="str">
        <f aca="false">IFERROR(VLOOKUP(H$1&amp;":"&amp;H146,'Finish order'!$C:$K,7,FALSE()),"")</f>
        <v/>
      </c>
      <c r="L146" s="30" t="str">
        <f aca="false">IFERROR(VLOOKUP(H$1&amp;":"&amp;H146,'Finish order'!$C:$K,5,FALSE()),"")</f>
        <v/>
      </c>
      <c r="M146" s="22" t="str">
        <f aca="false">IFERROR(VLOOKUP(H$1&amp;":"&amp;H146,'Finish order'!$C:$K,4,FALSE()),"")</f>
        <v/>
      </c>
    </row>
    <row r="147" customFormat="false" ht="15" hidden="false" customHeight="false" outlineLevel="0" collapsed="false">
      <c r="A147" s="22" t="n">
        <v>146</v>
      </c>
      <c r="B147" s="22" t="str">
        <f aca="false">IFERROR(VLOOKUP($A$1&amp;":"&amp;A147,'Finish order'!C:K,6,FALSE()),"")</f>
        <v/>
      </c>
      <c r="C147" s="22" t="str">
        <f aca="false">IFERROR(VLOOKUP(A$1&amp;":"&amp;A147,'Finish order'!$C:$K,9,FALSE()),"")</f>
        <v/>
      </c>
      <c r="D147" s="22" t="str">
        <f aca="false">IFERROR(VLOOKUP(A$1&amp;":"&amp;A147,'Finish order'!$C:$K,7,FALSE()),"")</f>
        <v/>
      </c>
      <c r="E147" s="30" t="str">
        <f aca="false">IFERROR(VLOOKUP($A$1&amp;":"&amp;A147,'Finish order'!C:K,5,FALSE()),"")</f>
        <v/>
      </c>
      <c r="F147" s="22" t="str">
        <f aca="false">IFERROR(VLOOKUP($A$1&amp;":"&amp;A147,'Finish order'!C:K,4,FALSE()),"")</f>
        <v/>
      </c>
      <c r="H147" s="22" t="n">
        <v>146</v>
      </c>
      <c r="I147" s="22" t="str">
        <f aca="false">IFERROR(VLOOKUP(H$1&amp;":"&amp;H147,'Finish order'!$C:$K,6,FALSE()),"")</f>
        <v/>
      </c>
      <c r="J147" s="22" t="str">
        <f aca="false">IFERROR(VLOOKUP(H$1&amp;":"&amp;H147,'Finish order'!$C:$K,9,FALSE()),"")</f>
        <v/>
      </c>
      <c r="K147" s="22" t="str">
        <f aca="false">IFERROR(VLOOKUP(H$1&amp;":"&amp;H147,'Finish order'!$C:$K,7,FALSE()),"")</f>
        <v/>
      </c>
      <c r="L147" s="30" t="str">
        <f aca="false">IFERROR(VLOOKUP(H$1&amp;":"&amp;H147,'Finish order'!$C:$K,5,FALSE()),"")</f>
        <v/>
      </c>
      <c r="M147" s="22" t="str">
        <f aca="false">IFERROR(VLOOKUP(H$1&amp;":"&amp;H147,'Finish order'!$C:$K,4,FALSE()),"")</f>
        <v/>
      </c>
    </row>
    <row r="148" customFormat="false" ht="15" hidden="false" customHeight="false" outlineLevel="0" collapsed="false">
      <c r="A148" s="22" t="n">
        <v>147</v>
      </c>
      <c r="B148" s="22" t="str">
        <f aca="false">IFERROR(VLOOKUP($A$1&amp;":"&amp;A148,'Finish order'!C:K,6,FALSE()),"")</f>
        <v/>
      </c>
      <c r="C148" s="22" t="str">
        <f aca="false">IFERROR(VLOOKUP(A$1&amp;":"&amp;A148,'Finish order'!$C:$K,9,FALSE()),"")</f>
        <v/>
      </c>
      <c r="D148" s="22" t="str">
        <f aca="false">IFERROR(VLOOKUP(A$1&amp;":"&amp;A148,'Finish order'!$C:$K,7,FALSE()),"")</f>
        <v/>
      </c>
      <c r="E148" s="30" t="str">
        <f aca="false">IFERROR(VLOOKUP($A$1&amp;":"&amp;A148,'Finish order'!C:K,5,FALSE()),"")</f>
        <v/>
      </c>
      <c r="F148" s="22" t="str">
        <f aca="false">IFERROR(VLOOKUP($A$1&amp;":"&amp;A148,'Finish order'!C:K,4,FALSE()),"")</f>
        <v/>
      </c>
      <c r="H148" s="22" t="n">
        <v>147</v>
      </c>
      <c r="I148" s="22" t="str">
        <f aca="false">IFERROR(VLOOKUP(H$1&amp;":"&amp;H148,'Finish order'!$C:$K,6,FALSE()),"")</f>
        <v/>
      </c>
      <c r="J148" s="22" t="str">
        <f aca="false">IFERROR(VLOOKUP(H$1&amp;":"&amp;H148,'Finish order'!$C:$K,9,FALSE()),"")</f>
        <v/>
      </c>
      <c r="K148" s="22" t="str">
        <f aca="false">IFERROR(VLOOKUP(H$1&amp;":"&amp;H148,'Finish order'!$C:$K,7,FALSE()),"")</f>
        <v/>
      </c>
      <c r="L148" s="30" t="str">
        <f aca="false">IFERROR(VLOOKUP(H$1&amp;":"&amp;H148,'Finish order'!$C:$K,5,FALSE()),"")</f>
        <v/>
      </c>
      <c r="M148" s="22" t="str">
        <f aca="false">IFERROR(VLOOKUP(H$1&amp;":"&amp;H148,'Finish order'!$C:$K,4,FALSE()),"")</f>
        <v/>
      </c>
    </row>
    <row r="149" customFormat="false" ht="15" hidden="false" customHeight="false" outlineLevel="0" collapsed="false">
      <c r="A149" s="22" t="n">
        <v>148</v>
      </c>
      <c r="B149" s="22" t="str">
        <f aca="false">IFERROR(VLOOKUP($A$1&amp;":"&amp;A149,'Finish order'!C:K,6,FALSE()),"")</f>
        <v/>
      </c>
      <c r="C149" s="22" t="str">
        <f aca="false">IFERROR(VLOOKUP(A$1&amp;":"&amp;A149,'Finish order'!$C:$K,9,FALSE()),"")</f>
        <v/>
      </c>
      <c r="D149" s="22" t="str">
        <f aca="false">IFERROR(VLOOKUP(A$1&amp;":"&amp;A149,'Finish order'!$C:$K,7,FALSE()),"")</f>
        <v/>
      </c>
      <c r="E149" s="30" t="str">
        <f aca="false">IFERROR(VLOOKUP($A$1&amp;":"&amp;A149,'Finish order'!C:K,5,FALSE()),"")</f>
        <v/>
      </c>
      <c r="F149" s="22" t="str">
        <f aca="false">IFERROR(VLOOKUP($A$1&amp;":"&amp;A149,'Finish order'!C:K,4,FALSE()),"")</f>
        <v/>
      </c>
      <c r="H149" s="22" t="n">
        <v>148</v>
      </c>
      <c r="I149" s="22" t="str">
        <f aca="false">IFERROR(VLOOKUP(H$1&amp;":"&amp;H149,'Finish order'!$C:$K,6,FALSE()),"")</f>
        <v/>
      </c>
      <c r="J149" s="22" t="str">
        <f aca="false">IFERROR(VLOOKUP(H$1&amp;":"&amp;H149,'Finish order'!$C:$K,9,FALSE()),"")</f>
        <v/>
      </c>
      <c r="K149" s="22" t="str">
        <f aca="false">IFERROR(VLOOKUP(H$1&amp;":"&amp;H149,'Finish order'!$C:$K,7,FALSE()),"")</f>
        <v/>
      </c>
      <c r="L149" s="30" t="str">
        <f aca="false">IFERROR(VLOOKUP(H$1&amp;":"&amp;H149,'Finish order'!$C:$K,5,FALSE()),"")</f>
        <v/>
      </c>
      <c r="M149" s="22" t="str">
        <f aca="false">IFERROR(VLOOKUP(H$1&amp;":"&amp;H149,'Finish order'!$C:$K,4,FALSE()),"")</f>
        <v/>
      </c>
    </row>
    <row r="150" customFormat="false" ht="15" hidden="false" customHeight="false" outlineLevel="0" collapsed="false">
      <c r="A150" s="22" t="n">
        <v>149</v>
      </c>
      <c r="B150" s="22" t="str">
        <f aca="false">IFERROR(VLOOKUP($A$1&amp;":"&amp;A150,'Finish order'!C:K,6,FALSE()),"")</f>
        <v/>
      </c>
      <c r="C150" s="22" t="str">
        <f aca="false">IFERROR(VLOOKUP(A$1&amp;":"&amp;A150,'Finish order'!$C:$K,9,FALSE()),"")</f>
        <v/>
      </c>
      <c r="D150" s="22" t="str">
        <f aca="false">IFERROR(VLOOKUP(A$1&amp;":"&amp;A150,'Finish order'!$C:$K,7,FALSE()),"")</f>
        <v/>
      </c>
      <c r="E150" s="30" t="str">
        <f aca="false">IFERROR(VLOOKUP($A$1&amp;":"&amp;A150,'Finish order'!C:K,5,FALSE()),"")</f>
        <v/>
      </c>
      <c r="F150" s="22" t="str">
        <f aca="false">IFERROR(VLOOKUP($A$1&amp;":"&amp;A150,'Finish order'!C:K,4,FALSE()),"")</f>
        <v/>
      </c>
      <c r="H150" s="22" t="n">
        <v>149</v>
      </c>
      <c r="I150" s="22" t="str">
        <f aca="false">IFERROR(VLOOKUP(H$1&amp;":"&amp;H150,'Finish order'!$C:$K,6,FALSE()),"")</f>
        <v/>
      </c>
      <c r="J150" s="22" t="str">
        <f aca="false">IFERROR(VLOOKUP(H$1&amp;":"&amp;H150,'Finish order'!$C:$K,9,FALSE()),"")</f>
        <v/>
      </c>
      <c r="K150" s="22" t="str">
        <f aca="false">IFERROR(VLOOKUP(H$1&amp;":"&amp;H150,'Finish order'!$C:$K,7,FALSE()),"")</f>
        <v/>
      </c>
      <c r="L150" s="30" t="str">
        <f aca="false">IFERROR(VLOOKUP(H$1&amp;":"&amp;H150,'Finish order'!$C:$K,5,FALSE()),"")</f>
        <v/>
      </c>
      <c r="M150" s="22" t="str">
        <f aca="false">IFERROR(VLOOKUP(H$1&amp;":"&amp;H150,'Finish order'!$C:$K,4,FALSE()),"")</f>
        <v/>
      </c>
    </row>
    <row r="151" customFormat="false" ht="15" hidden="false" customHeight="false" outlineLevel="0" collapsed="false">
      <c r="A151" s="22" t="n">
        <v>150</v>
      </c>
      <c r="B151" s="22" t="str">
        <f aca="false">IFERROR(VLOOKUP($A$1&amp;":"&amp;A151,'Finish order'!C:K,6,FALSE()),"")</f>
        <v/>
      </c>
      <c r="C151" s="22" t="str">
        <f aca="false">IFERROR(VLOOKUP(A$1&amp;":"&amp;A151,'Finish order'!$C:$K,9,FALSE()),"")</f>
        <v/>
      </c>
      <c r="D151" s="22" t="str">
        <f aca="false">IFERROR(VLOOKUP(A$1&amp;":"&amp;A151,'Finish order'!$C:$K,7,FALSE()),"")</f>
        <v/>
      </c>
      <c r="E151" s="30" t="str">
        <f aca="false">IFERROR(VLOOKUP($A$1&amp;":"&amp;A151,'Finish order'!C:K,5,FALSE()),"")</f>
        <v/>
      </c>
      <c r="F151" s="22" t="str">
        <f aca="false">IFERROR(VLOOKUP($A$1&amp;":"&amp;A151,'Finish order'!C:K,4,FALSE()),"")</f>
        <v/>
      </c>
      <c r="H151" s="22" t="n">
        <v>150</v>
      </c>
      <c r="I151" s="22" t="str">
        <f aca="false">IFERROR(VLOOKUP(H$1&amp;":"&amp;H151,'Finish order'!$C:$K,6,FALSE()),"")</f>
        <v/>
      </c>
      <c r="J151" s="22" t="str">
        <f aca="false">IFERROR(VLOOKUP(H$1&amp;":"&amp;H151,'Finish order'!$C:$K,9,FALSE()),"")</f>
        <v/>
      </c>
      <c r="K151" s="22" t="str">
        <f aca="false">IFERROR(VLOOKUP(H$1&amp;":"&amp;H151,'Finish order'!$C:$K,7,FALSE()),"")</f>
        <v/>
      </c>
      <c r="L151" s="30" t="str">
        <f aca="false">IFERROR(VLOOKUP(H$1&amp;":"&amp;H151,'Finish order'!$C:$K,5,FALSE()),"")</f>
        <v/>
      </c>
      <c r="M151" s="22" t="str">
        <f aca="false">IFERROR(VLOOKUP(H$1&amp;":"&amp;H151,'Finish order'!$C:$K,4,FALSE()),"")</f>
        <v/>
      </c>
    </row>
    <row r="152" customFormat="false" ht="15" hidden="false" customHeight="false" outlineLevel="0" collapsed="false">
      <c r="A152" s="22" t="n">
        <v>151</v>
      </c>
      <c r="B152" s="22" t="str">
        <f aca="false">IFERROR(VLOOKUP($A$1&amp;":"&amp;A152,'Finish order'!C:K,6,FALSE()),"")</f>
        <v/>
      </c>
      <c r="C152" s="22" t="str">
        <f aca="false">IFERROR(VLOOKUP(A$1&amp;":"&amp;A152,'Finish order'!$C:$K,9,FALSE()),"")</f>
        <v/>
      </c>
      <c r="D152" s="22" t="str">
        <f aca="false">IFERROR(VLOOKUP(A$1&amp;":"&amp;A152,'Finish order'!$C:$K,7,FALSE()),"")</f>
        <v/>
      </c>
      <c r="E152" s="30" t="str">
        <f aca="false">IFERROR(VLOOKUP($A$1&amp;":"&amp;A152,'Finish order'!C:K,5,FALSE()),"")</f>
        <v/>
      </c>
      <c r="F152" s="22" t="str">
        <f aca="false">IFERROR(VLOOKUP($A$1&amp;":"&amp;A152,'Finish order'!C:K,4,FALSE()),"")</f>
        <v/>
      </c>
      <c r="H152" s="22" t="n">
        <v>151</v>
      </c>
      <c r="I152" s="22" t="str">
        <f aca="false">IFERROR(VLOOKUP(H$1&amp;":"&amp;H152,'Finish order'!$C:$K,6,FALSE()),"")</f>
        <v/>
      </c>
      <c r="J152" s="22" t="str">
        <f aca="false">IFERROR(VLOOKUP(H$1&amp;":"&amp;H152,'Finish order'!$C:$K,9,FALSE()),"")</f>
        <v/>
      </c>
      <c r="K152" s="22" t="str">
        <f aca="false">IFERROR(VLOOKUP(H$1&amp;":"&amp;H152,'Finish order'!$C:$K,7,FALSE()),"")</f>
        <v/>
      </c>
      <c r="L152" s="30" t="str">
        <f aca="false">IFERROR(VLOOKUP(H$1&amp;":"&amp;H152,'Finish order'!$C:$K,5,FALSE()),"")</f>
        <v/>
      </c>
      <c r="M152" s="22" t="str">
        <f aca="false">IFERROR(VLOOKUP(H$1&amp;":"&amp;H152,'Finish order'!$C:$K,4,FALSE()),"")</f>
        <v/>
      </c>
    </row>
    <row r="153" customFormat="false" ht="15" hidden="false" customHeight="false" outlineLevel="0" collapsed="false">
      <c r="A153" s="22" t="n">
        <v>152</v>
      </c>
      <c r="B153" s="22" t="str">
        <f aca="false">IFERROR(VLOOKUP($A$1&amp;":"&amp;A153,'Finish order'!C:K,6,FALSE()),"")</f>
        <v/>
      </c>
      <c r="C153" s="22" t="str">
        <f aca="false">IFERROR(VLOOKUP(A$1&amp;":"&amp;A153,'Finish order'!$C:$K,9,FALSE()),"")</f>
        <v/>
      </c>
      <c r="D153" s="22" t="str">
        <f aca="false">IFERROR(VLOOKUP(A$1&amp;":"&amp;A153,'Finish order'!$C:$K,7,FALSE()),"")</f>
        <v/>
      </c>
      <c r="E153" s="30" t="str">
        <f aca="false">IFERROR(VLOOKUP($A$1&amp;":"&amp;A153,'Finish order'!C:K,5,FALSE()),"")</f>
        <v/>
      </c>
      <c r="F153" s="22" t="str">
        <f aca="false">IFERROR(VLOOKUP($A$1&amp;":"&amp;A153,'Finish order'!C:K,4,FALSE()),"")</f>
        <v/>
      </c>
      <c r="H153" s="22" t="n">
        <v>152</v>
      </c>
      <c r="I153" s="22" t="str">
        <f aca="false">IFERROR(VLOOKUP(H$1&amp;":"&amp;H153,'Finish order'!$C:$K,6,FALSE()),"")</f>
        <v/>
      </c>
      <c r="J153" s="22" t="str">
        <f aca="false">IFERROR(VLOOKUP(H$1&amp;":"&amp;H153,'Finish order'!$C:$K,9,FALSE()),"")</f>
        <v/>
      </c>
      <c r="K153" s="22" t="str">
        <f aca="false">IFERROR(VLOOKUP(H$1&amp;":"&amp;H153,'Finish order'!$C:$K,7,FALSE()),"")</f>
        <v/>
      </c>
      <c r="L153" s="30" t="str">
        <f aca="false">IFERROR(VLOOKUP(H$1&amp;":"&amp;H153,'Finish order'!$C:$K,5,FALSE()),"")</f>
        <v/>
      </c>
      <c r="M153" s="22" t="str">
        <f aca="false">IFERROR(VLOOKUP(H$1&amp;":"&amp;H153,'Finish order'!$C:$K,4,FALSE()),"")</f>
        <v/>
      </c>
    </row>
    <row r="154" customFormat="false" ht="15" hidden="false" customHeight="false" outlineLevel="0" collapsed="false">
      <c r="A154" s="22" t="n">
        <v>153</v>
      </c>
      <c r="B154" s="22" t="str">
        <f aca="false">IFERROR(VLOOKUP($A$1&amp;":"&amp;A154,'Finish order'!C:K,6,FALSE()),"")</f>
        <v/>
      </c>
      <c r="C154" s="22" t="str">
        <f aca="false">IFERROR(VLOOKUP(A$1&amp;":"&amp;A154,'Finish order'!$C:$K,9,FALSE()),"")</f>
        <v/>
      </c>
      <c r="D154" s="22" t="str">
        <f aca="false">IFERROR(VLOOKUP(A$1&amp;":"&amp;A154,'Finish order'!$C:$K,7,FALSE()),"")</f>
        <v/>
      </c>
      <c r="E154" s="30" t="str">
        <f aca="false">IFERROR(VLOOKUP($A$1&amp;":"&amp;A154,'Finish order'!C:K,5,FALSE()),"")</f>
        <v/>
      </c>
      <c r="F154" s="22" t="str">
        <f aca="false">IFERROR(VLOOKUP($A$1&amp;":"&amp;A154,'Finish order'!C:K,4,FALSE()),"")</f>
        <v/>
      </c>
      <c r="H154" s="22" t="n">
        <v>153</v>
      </c>
      <c r="I154" s="22" t="str">
        <f aca="false">IFERROR(VLOOKUP(H$1&amp;":"&amp;H154,'Finish order'!$C:$K,6,FALSE()),"")</f>
        <v/>
      </c>
      <c r="J154" s="22" t="str">
        <f aca="false">IFERROR(VLOOKUP(H$1&amp;":"&amp;H154,'Finish order'!$C:$K,9,FALSE()),"")</f>
        <v/>
      </c>
      <c r="K154" s="22" t="str">
        <f aca="false">IFERROR(VLOOKUP(H$1&amp;":"&amp;H154,'Finish order'!$C:$K,7,FALSE()),"")</f>
        <v/>
      </c>
      <c r="L154" s="30" t="str">
        <f aca="false">IFERROR(VLOOKUP(H$1&amp;":"&amp;H154,'Finish order'!$C:$K,5,FALSE()),"")</f>
        <v/>
      </c>
      <c r="M154" s="22" t="str">
        <f aca="false">IFERROR(VLOOKUP(H$1&amp;":"&amp;H154,'Finish order'!$C:$K,4,FALSE()),"")</f>
        <v/>
      </c>
    </row>
    <row r="155" customFormat="false" ht="15" hidden="false" customHeight="false" outlineLevel="0" collapsed="false">
      <c r="A155" s="22" t="n">
        <v>154</v>
      </c>
      <c r="B155" s="22" t="str">
        <f aca="false">IFERROR(VLOOKUP($A$1&amp;":"&amp;A155,'Finish order'!C:K,6,FALSE()),"")</f>
        <v/>
      </c>
      <c r="C155" s="22" t="str">
        <f aca="false">IFERROR(VLOOKUP(A$1&amp;":"&amp;A155,'Finish order'!$C:$K,9,FALSE()),"")</f>
        <v/>
      </c>
      <c r="D155" s="22" t="str">
        <f aca="false">IFERROR(VLOOKUP(A$1&amp;":"&amp;A155,'Finish order'!$C:$K,7,FALSE()),"")</f>
        <v/>
      </c>
      <c r="E155" s="30" t="str">
        <f aca="false">IFERROR(VLOOKUP($A$1&amp;":"&amp;A155,'Finish order'!C:K,5,FALSE()),"")</f>
        <v/>
      </c>
      <c r="F155" s="22" t="str">
        <f aca="false">IFERROR(VLOOKUP($A$1&amp;":"&amp;A155,'Finish order'!C:K,4,FALSE()),"")</f>
        <v/>
      </c>
      <c r="H155" s="22" t="n">
        <v>154</v>
      </c>
      <c r="I155" s="22" t="str">
        <f aca="false">IFERROR(VLOOKUP(H$1&amp;":"&amp;H155,'Finish order'!$C:$K,6,FALSE()),"")</f>
        <v/>
      </c>
      <c r="J155" s="22" t="str">
        <f aca="false">IFERROR(VLOOKUP(H$1&amp;":"&amp;H155,'Finish order'!$C:$K,9,FALSE()),"")</f>
        <v/>
      </c>
      <c r="K155" s="22" t="str">
        <f aca="false">IFERROR(VLOOKUP(H$1&amp;":"&amp;H155,'Finish order'!$C:$K,7,FALSE()),"")</f>
        <v/>
      </c>
      <c r="L155" s="30" t="str">
        <f aca="false">IFERROR(VLOOKUP(H$1&amp;":"&amp;H155,'Finish order'!$C:$K,5,FALSE()),"")</f>
        <v/>
      </c>
      <c r="M155" s="22" t="str">
        <f aca="false">IFERROR(VLOOKUP(H$1&amp;":"&amp;H155,'Finish order'!$C:$K,4,FALSE()),"")</f>
        <v/>
      </c>
    </row>
    <row r="156" customFormat="false" ht="15" hidden="false" customHeight="false" outlineLevel="0" collapsed="false">
      <c r="A156" s="22" t="n">
        <v>155</v>
      </c>
      <c r="B156" s="22" t="str">
        <f aca="false">IFERROR(VLOOKUP($A$1&amp;":"&amp;A156,'Finish order'!C:K,6,FALSE()),"")</f>
        <v/>
      </c>
      <c r="C156" s="22" t="str">
        <f aca="false">IFERROR(VLOOKUP(A$1&amp;":"&amp;A156,'Finish order'!$C:$K,9,FALSE()),"")</f>
        <v/>
      </c>
      <c r="D156" s="22" t="str">
        <f aca="false">IFERROR(VLOOKUP(A$1&amp;":"&amp;A156,'Finish order'!$C:$K,7,FALSE()),"")</f>
        <v/>
      </c>
      <c r="E156" s="30" t="str">
        <f aca="false">IFERROR(VLOOKUP($A$1&amp;":"&amp;A156,'Finish order'!C:K,5,FALSE()),"")</f>
        <v/>
      </c>
      <c r="F156" s="22" t="str">
        <f aca="false">IFERROR(VLOOKUP($A$1&amp;":"&amp;A156,'Finish order'!C:K,4,FALSE()),"")</f>
        <v/>
      </c>
      <c r="H156" s="22" t="n">
        <v>155</v>
      </c>
      <c r="I156" s="22" t="str">
        <f aca="false">IFERROR(VLOOKUP(H$1&amp;":"&amp;H156,'Finish order'!$C:$K,6,FALSE()),"")</f>
        <v/>
      </c>
      <c r="J156" s="22" t="str">
        <f aca="false">IFERROR(VLOOKUP(H$1&amp;":"&amp;H156,'Finish order'!$C:$K,9,FALSE()),"")</f>
        <v/>
      </c>
      <c r="K156" s="22" t="str">
        <f aca="false">IFERROR(VLOOKUP(H$1&amp;":"&amp;H156,'Finish order'!$C:$K,7,FALSE()),"")</f>
        <v/>
      </c>
      <c r="L156" s="30" t="str">
        <f aca="false">IFERROR(VLOOKUP(H$1&amp;":"&amp;H156,'Finish order'!$C:$K,5,FALSE()),"")</f>
        <v/>
      </c>
      <c r="M156" s="22" t="str">
        <f aca="false">IFERROR(VLOOKUP(H$1&amp;":"&amp;H156,'Finish order'!$C:$K,4,FALSE()),"")</f>
        <v/>
      </c>
    </row>
    <row r="157" customFormat="false" ht="15" hidden="false" customHeight="false" outlineLevel="0" collapsed="false">
      <c r="A157" s="22" t="n">
        <v>156</v>
      </c>
      <c r="B157" s="22" t="str">
        <f aca="false">IFERROR(VLOOKUP($A$1&amp;":"&amp;A157,'Finish order'!C:K,6,FALSE()),"")</f>
        <v/>
      </c>
      <c r="C157" s="22" t="str">
        <f aca="false">IFERROR(VLOOKUP(A$1&amp;":"&amp;A157,'Finish order'!$C:$K,9,FALSE()),"")</f>
        <v/>
      </c>
      <c r="D157" s="22" t="str">
        <f aca="false">IFERROR(VLOOKUP(A$1&amp;":"&amp;A157,'Finish order'!$C:$K,7,FALSE()),"")</f>
        <v/>
      </c>
      <c r="E157" s="30" t="str">
        <f aca="false">IFERROR(VLOOKUP($A$1&amp;":"&amp;A157,'Finish order'!C:K,5,FALSE()),"")</f>
        <v/>
      </c>
      <c r="F157" s="22" t="str">
        <f aca="false">IFERROR(VLOOKUP($A$1&amp;":"&amp;A157,'Finish order'!C:K,4,FALSE()),"")</f>
        <v/>
      </c>
      <c r="H157" s="22" t="n">
        <v>156</v>
      </c>
      <c r="I157" s="22" t="str">
        <f aca="false">IFERROR(VLOOKUP(H$1&amp;":"&amp;H157,'Finish order'!$C:$K,6,FALSE()),"")</f>
        <v/>
      </c>
      <c r="J157" s="22" t="str">
        <f aca="false">IFERROR(VLOOKUP(H$1&amp;":"&amp;H157,'Finish order'!$C:$K,9,FALSE()),"")</f>
        <v/>
      </c>
      <c r="K157" s="22" t="str">
        <f aca="false">IFERROR(VLOOKUP(H$1&amp;":"&amp;H157,'Finish order'!$C:$K,7,FALSE()),"")</f>
        <v/>
      </c>
      <c r="L157" s="30" t="str">
        <f aca="false">IFERROR(VLOOKUP(H$1&amp;":"&amp;H157,'Finish order'!$C:$K,5,FALSE()),"")</f>
        <v/>
      </c>
      <c r="M157" s="22" t="str">
        <f aca="false">IFERROR(VLOOKUP(H$1&amp;":"&amp;H157,'Finish order'!$C:$K,4,FALSE()),"")</f>
        <v/>
      </c>
    </row>
    <row r="158" customFormat="false" ht="15" hidden="false" customHeight="false" outlineLevel="0" collapsed="false">
      <c r="A158" s="22" t="n">
        <v>157</v>
      </c>
      <c r="B158" s="22" t="str">
        <f aca="false">IFERROR(VLOOKUP($A$1&amp;":"&amp;A158,'Finish order'!C:K,6,FALSE()),"")</f>
        <v/>
      </c>
      <c r="C158" s="22" t="str">
        <f aca="false">IFERROR(VLOOKUP(A$1&amp;":"&amp;A158,'Finish order'!$C:$K,9,FALSE()),"")</f>
        <v/>
      </c>
      <c r="D158" s="22" t="str">
        <f aca="false">IFERROR(VLOOKUP(A$1&amp;":"&amp;A158,'Finish order'!$C:$K,7,FALSE()),"")</f>
        <v/>
      </c>
      <c r="E158" s="30" t="str">
        <f aca="false">IFERROR(VLOOKUP($A$1&amp;":"&amp;A158,'Finish order'!C:K,5,FALSE()),"")</f>
        <v/>
      </c>
      <c r="F158" s="22" t="str">
        <f aca="false">IFERROR(VLOOKUP($A$1&amp;":"&amp;A158,'Finish order'!C:K,4,FALSE()),"")</f>
        <v/>
      </c>
      <c r="H158" s="22" t="n">
        <v>157</v>
      </c>
      <c r="I158" s="22" t="str">
        <f aca="false">IFERROR(VLOOKUP(H$1&amp;":"&amp;H158,'Finish order'!$C:$K,6,FALSE()),"")</f>
        <v/>
      </c>
      <c r="J158" s="22" t="str">
        <f aca="false">IFERROR(VLOOKUP(H$1&amp;":"&amp;H158,'Finish order'!$C:$K,9,FALSE()),"")</f>
        <v/>
      </c>
      <c r="K158" s="22" t="str">
        <f aca="false">IFERROR(VLOOKUP(H$1&amp;":"&amp;H158,'Finish order'!$C:$K,7,FALSE()),"")</f>
        <v/>
      </c>
      <c r="L158" s="30" t="str">
        <f aca="false">IFERROR(VLOOKUP(H$1&amp;":"&amp;H158,'Finish order'!$C:$K,5,FALSE()),"")</f>
        <v/>
      </c>
      <c r="M158" s="22" t="str">
        <f aca="false">IFERROR(VLOOKUP(H$1&amp;":"&amp;H158,'Finish order'!$C:$K,4,FALSE()),"")</f>
        <v/>
      </c>
    </row>
    <row r="159" customFormat="false" ht="15" hidden="false" customHeight="false" outlineLevel="0" collapsed="false">
      <c r="A159" s="22" t="n">
        <v>158</v>
      </c>
      <c r="B159" s="22" t="str">
        <f aca="false">IFERROR(VLOOKUP($A$1&amp;":"&amp;A159,'Finish order'!C:K,6,FALSE()),"")</f>
        <v/>
      </c>
      <c r="C159" s="22" t="str">
        <f aca="false">IFERROR(VLOOKUP(A$1&amp;":"&amp;A159,'Finish order'!$C:$K,9,FALSE()),"")</f>
        <v/>
      </c>
      <c r="D159" s="22" t="str">
        <f aca="false">IFERROR(VLOOKUP(A$1&amp;":"&amp;A159,'Finish order'!$C:$K,7,FALSE()),"")</f>
        <v/>
      </c>
      <c r="E159" s="30" t="str">
        <f aca="false">IFERROR(VLOOKUP($A$1&amp;":"&amp;A159,'Finish order'!C:K,5,FALSE()),"")</f>
        <v/>
      </c>
      <c r="F159" s="22" t="str">
        <f aca="false">IFERROR(VLOOKUP($A$1&amp;":"&amp;A159,'Finish order'!C:K,4,FALSE()),"")</f>
        <v/>
      </c>
      <c r="H159" s="22" t="n">
        <v>158</v>
      </c>
      <c r="I159" s="22" t="str">
        <f aca="false">IFERROR(VLOOKUP(H$1&amp;":"&amp;H159,'Finish order'!$C:$K,6,FALSE()),"")</f>
        <v/>
      </c>
      <c r="J159" s="22" t="str">
        <f aca="false">IFERROR(VLOOKUP(H$1&amp;":"&amp;H159,'Finish order'!$C:$K,9,FALSE()),"")</f>
        <v/>
      </c>
      <c r="K159" s="22" t="str">
        <f aca="false">IFERROR(VLOOKUP(H$1&amp;":"&amp;H159,'Finish order'!$C:$K,7,FALSE()),"")</f>
        <v/>
      </c>
      <c r="L159" s="30" t="str">
        <f aca="false">IFERROR(VLOOKUP(H$1&amp;":"&amp;H159,'Finish order'!$C:$K,5,FALSE()),"")</f>
        <v/>
      </c>
      <c r="M159" s="22" t="str">
        <f aca="false">IFERROR(VLOOKUP(H$1&amp;":"&amp;H159,'Finish order'!$C:$K,4,FALSE()),"")</f>
        <v/>
      </c>
    </row>
    <row r="160" customFormat="false" ht="15" hidden="false" customHeight="false" outlineLevel="0" collapsed="false">
      <c r="A160" s="22" t="n">
        <v>159</v>
      </c>
      <c r="B160" s="22" t="str">
        <f aca="false">IFERROR(VLOOKUP($A$1&amp;":"&amp;A160,'Finish order'!C:K,6,FALSE()),"")</f>
        <v/>
      </c>
      <c r="C160" s="22" t="str">
        <f aca="false">IFERROR(VLOOKUP(A$1&amp;":"&amp;A160,'Finish order'!$C:$K,9,FALSE()),"")</f>
        <v/>
      </c>
      <c r="D160" s="22" t="str">
        <f aca="false">IFERROR(VLOOKUP(A$1&amp;":"&amp;A160,'Finish order'!$C:$K,7,FALSE()),"")</f>
        <v/>
      </c>
      <c r="E160" s="30" t="str">
        <f aca="false">IFERROR(VLOOKUP($A$1&amp;":"&amp;A160,'Finish order'!C:K,5,FALSE()),"")</f>
        <v/>
      </c>
      <c r="F160" s="22" t="str">
        <f aca="false">IFERROR(VLOOKUP($A$1&amp;":"&amp;A160,'Finish order'!C:K,4,FALSE()),"")</f>
        <v/>
      </c>
      <c r="H160" s="22" t="n">
        <v>159</v>
      </c>
      <c r="I160" s="22" t="str">
        <f aca="false">IFERROR(VLOOKUP(H$1&amp;":"&amp;H160,'Finish order'!$C:$K,6,FALSE()),"")</f>
        <v/>
      </c>
      <c r="J160" s="22" t="str">
        <f aca="false">IFERROR(VLOOKUP(H$1&amp;":"&amp;H160,'Finish order'!$C:$K,9,FALSE()),"")</f>
        <v/>
      </c>
      <c r="K160" s="22" t="str">
        <f aca="false">IFERROR(VLOOKUP(H$1&amp;":"&amp;H160,'Finish order'!$C:$K,7,FALSE()),"")</f>
        <v/>
      </c>
      <c r="L160" s="30" t="str">
        <f aca="false">IFERROR(VLOOKUP(H$1&amp;":"&amp;H160,'Finish order'!$C:$K,5,FALSE()),"")</f>
        <v/>
      </c>
      <c r="M160" s="22" t="str">
        <f aca="false">IFERROR(VLOOKUP(H$1&amp;":"&amp;H160,'Finish order'!$C:$K,4,FALSE()),"")</f>
        <v/>
      </c>
    </row>
    <row r="161" customFormat="false" ht="15" hidden="false" customHeight="false" outlineLevel="0" collapsed="false">
      <c r="A161" s="22" t="n">
        <v>160</v>
      </c>
      <c r="B161" s="22" t="str">
        <f aca="false">IFERROR(VLOOKUP($A$1&amp;":"&amp;A161,'Finish order'!C:K,6,FALSE()),"")</f>
        <v/>
      </c>
      <c r="C161" s="22" t="str">
        <f aca="false">IFERROR(VLOOKUP(A$1&amp;":"&amp;A161,'Finish order'!$C:$K,9,FALSE()),"")</f>
        <v/>
      </c>
      <c r="D161" s="22" t="str">
        <f aca="false">IFERROR(VLOOKUP(A$1&amp;":"&amp;A161,'Finish order'!$C:$K,7,FALSE()),"")</f>
        <v/>
      </c>
      <c r="E161" s="30" t="str">
        <f aca="false">IFERROR(VLOOKUP($A$1&amp;":"&amp;A161,'Finish order'!C:K,5,FALSE()),"")</f>
        <v/>
      </c>
      <c r="F161" s="22" t="str">
        <f aca="false">IFERROR(VLOOKUP($A$1&amp;":"&amp;A161,'Finish order'!C:K,4,FALSE()),"")</f>
        <v/>
      </c>
      <c r="H161" s="22" t="n">
        <v>160</v>
      </c>
      <c r="I161" s="22" t="str">
        <f aca="false">IFERROR(VLOOKUP(H$1&amp;":"&amp;H161,'Finish order'!$C:$K,6,FALSE()),"")</f>
        <v/>
      </c>
      <c r="J161" s="22" t="str">
        <f aca="false">IFERROR(VLOOKUP(H$1&amp;":"&amp;H161,'Finish order'!$C:$K,9,FALSE()),"")</f>
        <v/>
      </c>
      <c r="K161" s="22" t="str">
        <f aca="false">IFERROR(VLOOKUP(H$1&amp;":"&amp;H161,'Finish order'!$C:$K,7,FALSE()),"")</f>
        <v/>
      </c>
      <c r="L161" s="30" t="str">
        <f aca="false">IFERROR(VLOOKUP(H$1&amp;":"&amp;H161,'Finish order'!$C:$K,5,FALSE()),"")</f>
        <v/>
      </c>
      <c r="M161" s="22" t="str">
        <f aca="false">IFERROR(VLOOKUP(H$1&amp;":"&amp;H161,'Finish order'!$C:$K,4,FALSE()),"")</f>
        <v/>
      </c>
    </row>
    <row r="162" customFormat="false" ht="15" hidden="false" customHeight="false" outlineLevel="0" collapsed="false">
      <c r="A162" s="22" t="n">
        <v>161</v>
      </c>
      <c r="B162" s="22" t="str">
        <f aca="false">IFERROR(VLOOKUP($A$1&amp;":"&amp;A162,'Finish order'!C:K,6,FALSE()),"")</f>
        <v/>
      </c>
      <c r="C162" s="22" t="str">
        <f aca="false">IFERROR(VLOOKUP(A$1&amp;":"&amp;A162,'Finish order'!$C:$K,9,FALSE()),"")</f>
        <v/>
      </c>
      <c r="D162" s="22" t="str">
        <f aca="false">IFERROR(VLOOKUP(A$1&amp;":"&amp;A162,'Finish order'!$C:$K,7,FALSE()),"")</f>
        <v/>
      </c>
      <c r="E162" s="30" t="str">
        <f aca="false">IFERROR(VLOOKUP($A$1&amp;":"&amp;A162,'Finish order'!C:K,5,FALSE()),"")</f>
        <v/>
      </c>
      <c r="F162" s="22" t="str">
        <f aca="false">IFERROR(VLOOKUP($A$1&amp;":"&amp;A162,'Finish order'!C:K,4,FALSE()),"")</f>
        <v/>
      </c>
      <c r="H162" s="22" t="n">
        <v>161</v>
      </c>
      <c r="I162" s="22" t="str">
        <f aca="false">IFERROR(VLOOKUP(H$1&amp;":"&amp;H162,'Finish order'!$C:$K,6,FALSE()),"")</f>
        <v/>
      </c>
      <c r="J162" s="22" t="str">
        <f aca="false">IFERROR(VLOOKUP(H$1&amp;":"&amp;H162,'Finish order'!$C:$K,9,FALSE()),"")</f>
        <v/>
      </c>
      <c r="K162" s="22" t="str">
        <f aca="false">IFERROR(VLOOKUP(H$1&amp;":"&amp;H162,'Finish order'!$C:$K,7,FALSE()),"")</f>
        <v/>
      </c>
      <c r="L162" s="30" t="str">
        <f aca="false">IFERROR(VLOOKUP(H$1&amp;":"&amp;H162,'Finish order'!$C:$K,5,FALSE()),"")</f>
        <v/>
      </c>
      <c r="M162" s="22" t="str">
        <f aca="false">IFERROR(VLOOKUP(H$1&amp;":"&amp;H162,'Finish order'!$C:$K,4,FALSE()),"")</f>
        <v/>
      </c>
    </row>
    <row r="163" customFormat="false" ht="15" hidden="false" customHeight="false" outlineLevel="0" collapsed="false">
      <c r="A163" s="22" t="n">
        <v>162</v>
      </c>
      <c r="B163" s="22" t="str">
        <f aca="false">IFERROR(VLOOKUP($A$1&amp;":"&amp;A163,'Finish order'!C:K,6,FALSE()),"")</f>
        <v/>
      </c>
      <c r="C163" s="22" t="str">
        <f aca="false">IFERROR(VLOOKUP(A$1&amp;":"&amp;A163,'Finish order'!$C:$K,9,FALSE()),"")</f>
        <v/>
      </c>
      <c r="D163" s="22" t="str">
        <f aca="false">IFERROR(VLOOKUP(A$1&amp;":"&amp;A163,'Finish order'!$C:$K,7,FALSE()),"")</f>
        <v/>
      </c>
      <c r="E163" s="30" t="str">
        <f aca="false">IFERROR(VLOOKUP($A$1&amp;":"&amp;A163,'Finish order'!C:K,5,FALSE()),"")</f>
        <v/>
      </c>
      <c r="F163" s="22" t="str">
        <f aca="false">IFERROR(VLOOKUP($A$1&amp;":"&amp;A163,'Finish order'!C:K,4,FALSE()),"")</f>
        <v/>
      </c>
      <c r="H163" s="22" t="n">
        <v>162</v>
      </c>
      <c r="I163" s="22" t="str">
        <f aca="false">IFERROR(VLOOKUP(H$1&amp;":"&amp;H163,'Finish order'!$C:$K,6,FALSE()),"")</f>
        <v/>
      </c>
      <c r="J163" s="22" t="str">
        <f aca="false">IFERROR(VLOOKUP(H$1&amp;":"&amp;H163,'Finish order'!$C:$K,9,FALSE()),"")</f>
        <v/>
      </c>
      <c r="K163" s="22" t="str">
        <f aca="false">IFERROR(VLOOKUP(H$1&amp;":"&amp;H163,'Finish order'!$C:$K,7,FALSE()),"")</f>
        <v/>
      </c>
      <c r="L163" s="30" t="str">
        <f aca="false">IFERROR(VLOOKUP(H$1&amp;":"&amp;H163,'Finish order'!$C:$K,5,FALSE()),"")</f>
        <v/>
      </c>
      <c r="M163" s="22" t="str">
        <f aca="false">IFERROR(VLOOKUP(H$1&amp;":"&amp;H163,'Finish order'!$C:$K,4,FALSE()),"")</f>
        <v/>
      </c>
    </row>
    <row r="164" customFormat="false" ht="15" hidden="false" customHeight="false" outlineLevel="0" collapsed="false">
      <c r="A164" s="22" t="n">
        <v>163</v>
      </c>
      <c r="B164" s="22" t="str">
        <f aca="false">IFERROR(VLOOKUP($A$1&amp;":"&amp;A164,'Finish order'!C:K,6,FALSE()),"")</f>
        <v/>
      </c>
      <c r="C164" s="22" t="str">
        <f aca="false">IFERROR(VLOOKUP(A$1&amp;":"&amp;A164,'Finish order'!$C:$K,9,FALSE()),"")</f>
        <v/>
      </c>
      <c r="D164" s="22" t="str">
        <f aca="false">IFERROR(VLOOKUP(A$1&amp;":"&amp;A164,'Finish order'!$C:$K,7,FALSE()),"")</f>
        <v/>
      </c>
      <c r="E164" s="30" t="str">
        <f aca="false">IFERROR(VLOOKUP($A$1&amp;":"&amp;A164,'Finish order'!C:K,5,FALSE()),"")</f>
        <v/>
      </c>
      <c r="F164" s="22" t="str">
        <f aca="false">IFERROR(VLOOKUP($A$1&amp;":"&amp;A164,'Finish order'!C:K,4,FALSE()),"")</f>
        <v/>
      </c>
      <c r="H164" s="22" t="n">
        <v>163</v>
      </c>
      <c r="I164" s="22" t="str">
        <f aca="false">IFERROR(VLOOKUP(H$1&amp;":"&amp;H164,'Finish order'!$C:$K,6,FALSE()),"")</f>
        <v/>
      </c>
      <c r="J164" s="22" t="str">
        <f aca="false">IFERROR(VLOOKUP(H$1&amp;":"&amp;H164,'Finish order'!$C:$K,9,FALSE()),"")</f>
        <v/>
      </c>
      <c r="K164" s="22" t="str">
        <f aca="false">IFERROR(VLOOKUP(H$1&amp;":"&amp;H164,'Finish order'!$C:$K,7,FALSE()),"")</f>
        <v/>
      </c>
      <c r="L164" s="30" t="str">
        <f aca="false">IFERROR(VLOOKUP(H$1&amp;":"&amp;H164,'Finish order'!$C:$K,5,FALSE()),"")</f>
        <v/>
      </c>
      <c r="M164" s="22" t="str">
        <f aca="false">IFERROR(VLOOKUP(H$1&amp;":"&amp;H164,'Finish order'!$C:$K,4,FALSE()),"")</f>
        <v/>
      </c>
    </row>
    <row r="165" customFormat="false" ht="15" hidden="false" customHeight="false" outlineLevel="0" collapsed="false">
      <c r="A165" s="22" t="n">
        <v>164</v>
      </c>
      <c r="B165" s="22" t="str">
        <f aca="false">IFERROR(VLOOKUP($A$1&amp;":"&amp;A165,'Finish order'!C:K,6,FALSE()),"")</f>
        <v/>
      </c>
      <c r="C165" s="22" t="str">
        <f aca="false">IFERROR(VLOOKUP(A$1&amp;":"&amp;A165,'Finish order'!$C:$K,9,FALSE()),"")</f>
        <v/>
      </c>
      <c r="D165" s="22" t="str">
        <f aca="false">IFERROR(VLOOKUP(A$1&amp;":"&amp;A165,'Finish order'!$C:$K,7,FALSE()),"")</f>
        <v/>
      </c>
      <c r="E165" s="30" t="str">
        <f aca="false">IFERROR(VLOOKUP($A$1&amp;":"&amp;A165,'Finish order'!C:K,5,FALSE()),"")</f>
        <v/>
      </c>
      <c r="F165" s="22" t="str">
        <f aca="false">IFERROR(VLOOKUP($A$1&amp;":"&amp;A165,'Finish order'!C:K,4,FALSE()),"")</f>
        <v/>
      </c>
      <c r="H165" s="22" t="n">
        <v>164</v>
      </c>
      <c r="I165" s="22" t="str">
        <f aca="false">IFERROR(VLOOKUP(H$1&amp;":"&amp;H165,'Finish order'!$C:$K,6,FALSE()),"")</f>
        <v/>
      </c>
      <c r="J165" s="22" t="str">
        <f aca="false">IFERROR(VLOOKUP(H$1&amp;":"&amp;H165,'Finish order'!$C:$K,9,FALSE()),"")</f>
        <v/>
      </c>
      <c r="K165" s="22" t="str">
        <f aca="false">IFERROR(VLOOKUP(H$1&amp;":"&amp;H165,'Finish order'!$C:$K,7,FALSE()),"")</f>
        <v/>
      </c>
      <c r="L165" s="30" t="str">
        <f aca="false">IFERROR(VLOOKUP(H$1&amp;":"&amp;H165,'Finish order'!$C:$K,5,FALSE()),"")</f>
        <v/>
      </c>
      <c r="M165" s="22" t="str">
        <f aca="false">IFERROR(VLOOKUP(H$1&amp;":"&amp;H165,'Finish order'!$C:$K,4,FALSE()),"")</f>
        <v/>
      </c>
    </row>
    <row r="166" customFormat="false" ht="15" hidden="false" customHeight="false" outlineLevel="0" collapsed="false">
      <c r="A166" s="22" t="n">
        <v>165</v>
      </c>
      <c r="B166" s="22" t="str">
        <f aca="false">IFERROR(VLOOKUP($A$1&amp;":"&amp;A166,'Finish order'!C:K,6,FALSE()),"")</f>
        <v/>
      </c>
      <c r="C166" s="22" t="str">
        <f aca="false">IFERROR(VLOOKUP(A$1&amp;":"&amp;A166,'Finish order'!$C:$K,9,FALSE()),"")</f>
        <v/>
      </c>
      <c r="D166" s="22" t="str">
        <f aca="false">IFERROR(VLOOKUP(A$1&amp;":"&amp;A166,'Finish order'!$C:$K,7,FALSE()),"")</f>
        <v/>
      </c>
      <c r="E166" s="30" t="str">
        <f aca="false">IFERROR(VLOOKUP($A$1&amp;":"&amp;A166,'Finish order'!C:K,5,FALSE()),"")</f>
        <v/>
      </c>
      <c r="F166" s="22" t="str">
        <f aca="false">IFERROR(VLOOKUP($A$1&amp;":"&amp;A166,'Finish order'!C:K,4,FALSE()),"")</f>
        <v/>
      </c>
      <c r="H166" s="22" t="n">
        <v>165</v>
      </c>
      <c r="I166" s="22" t="str">
        <f aca="false">IFERROR(VLOOKUP(H$1&amp;":"&amp;H166,'Finish order'!$C:$K,6,FALSE()),"")</f>
        <v/>
      </c>
      <c r="J166" s="22" t="str">
        <f aca="false">IFERROR(VLOOKUP(H$1&amp;":"&amp;H166,'Finish order'!$C:$K,9,FALSE()),"")</f>
        <v/>
      </c>
      <c r="K166" s="22" t="str">
        <f aca="false">IFERROR(VLOOKUP(H$1&amp;":"&amp;H166,'Finish order'!$C:$K,7,FALSE()),"")</f>
        <v/>
      </c>
      <c r="L166" s="30" t="str">
        <f aca="false">IFERROR(VLOOKUP(H$1&amp;":"&amp;H166,'Finish order'!$C:$K,5,FALSE()),"")</f>
        <v/>
      </c>
      <c r="M166" s="22" t="str">
        <f aca="false">IFERROR(VLOOKUP(H$1&amp;":"&amp;H166,'Finish order'!$C:$K,4,FALSE()),"")</f>
        <v/>
      </c>
    </row>
    <row r="167" customFormat="false" ht="15" hidden="false" customHeight="false" outlineLevel="0" collapsed="false">
      <c r="A167" s="22" t="n">
        <v>166</v>
      </c>
      <c r="B167" s="22" t="str">
        <f aca="false">IFERROR(VLOOKUP($A$1&amp;":"&amp;A167,'Finish order'!C:K,6,FALSE()),"")</f>
        <v/>
      </c>
      <c r="C167" s="22" t="str">
        <f aca="false">IFERROR(VLOOKUP(A$1&amp;":"&amp;A167,'Finish order'!$C:$K,9,FALSE()),"")</f>
        <v/>
      </c>
      <c r="D167" s="22" t="str">
        <f aca="false">IFERROR(VLOOKUP(A$1&amp;":"&amp;A167,'Finish order'!$C:$K,7,FALSE()),"")</f>
        <v/>
      </c>
      <c r="E167" s="30" t="str">
        <f aca="false">IFERROR(VLOOKUP($A$1&amp;":"&amp;A167,'Finish order'!C:K,5,FALSE()),"")</f>
        <v/>
      </c>
      <c r="F167" s="22" t="str">
        <f aca="false">IFERROR(VLOOKUP($A$1&amp;":"&amp;A167,'Finish order'!C:K,4,FALSE()),"")</f>
        <v/>
      </c>
      <c r="H167" s="22" t="n">
        <v>166</v>
      </c>
      <c r="I167" s="22" t="str">
        <f aca="false">IFERROR(VLOOKUP(H$1&amp;":"&amp;H167,'Finish order'!$C:$K,6,FALSE()),"")</f>
        <v/>
      </c>
      <c r="J167" s="22" t="str">
        <f aca="false">IFERROR(VLOOKUP(H$1&amp;":"&amp;H167,'Finish order'!$C:$K,9,FALSE()),"")</f>
        <v/>
      </c>
      <c r="K167" s="22" t="str">
        <f aca="false">IFERROR(VLOOKUP(H$1&amp;":"&amp;H167,'Finish order'!$C:$K,7,FALSE()),"")</f>
        <v/>
      </c>
      <c r="L167" s="30" t="str">
        <f aca="false">IFERROR(VLOOKUP(H$1&amp;":"&amp;H167,'Finish order'!$C:$K,5,FALSE()),"")</f>
        <v/>
      </c>
      <c r="M167" s="22" t="str">
        <f aca="false">IFERROR(VLOOKUP(H$1&amp;":"&amp;H167,'Finish order'!$C:$K,4,FALSE()),"")</f>
        <v/>
      </c>
    </row>
    <row r="168" customFormat="false" ht="15" hidden="false" customHeight="false" outlineLevel="0" collapsed="false">
      <c r="A168" s="22" t="n">
        <v>167</v>
      </c>
      <c r="B168" s="22" t="str">
        <f aca="false">IFERROR(VLOOKUP($A$1&amp;":"&amp;A168,'Finish order'!C:K,6,FALSE()),"")</f>
        <v/>
      </c>
      <c r="C168" s="22" t="str">
        <f aca="false">IFERROR(VLOOKUP(A$1&amp;":"&amp;A168,'Finish order'!$C:$K,9,FALSE()),"")</f>
        <v/>
      </c>
      <c r="D168" s="22" t="str">
        <f aca="false">IFERROR(VLOOKUP(A$1&amp;":"&amp;A168,'Finish order'!$C:$K,7,FALSE()),"")</f>
        <v/>
      </c>
      <c r="E168" s="30" t="str">
        <f aca="false">IFERROR(VLOOKUP($A$1&amp;":"&amp;A168,'Finish order'!C:K,5,FALSE()),"")</f>
        <v/>
      </c>
      <c r="F168" s="22" t="str">
        <f aca="false">IFERROR(VLOOKUP($A$1&amp;":"&amp;A168,'Finish order'!C:K,4,FALSE()),"")</f>
        <v/>
      </c>
      <c r="H168" s="22" t="n">
        <v>167</v>
      </c>
      <c r="I168" s="22" t="str">
        <f aca="false">IFERROR(VLOOKUP(H$1&amp;":"&amp;H168,'Finish order'!$C:$K,6,FALSE()),"")</f>
        <v/>
      </c>
      <c r="J168" s="22" t="str">
        <f aca="false">IFERROR(VLOOKUP(H$1&amp;":"&amp;H168,'Finish order'!$C:$K,9,FALSE()),"")</f>
        <v/>
      </c>
      <c r="K168" s="22" t="str">
        <f aca="false">IFERROR(VLOOKUP(H$1&amp;":"&amp;H168,'Finish order'!$C:$K,7,FALSE()),"")</f>
        <v/>
      </c>
      <c r="L168" s="30" t="str">
        <f aca="false">IFERROR(VLOOKUP(H$1&amp;":"&amp;H168,'Finish order'!$C:$K,5,FALSE()),"")</f>
        <v/>
      </c>
      <c r="M168" s="22" t="str">
        <f aca="false">IFERROR(VLOOKUP(H$1&amp;":"&amp;H168,'Finish order'!$C:$K,4,FALSE()),"")</f>
        <v/>
      </c>
    </row>
    <row r="169" customFormat="false" ht="15" hidden="false" customHeight="false" outlineLevel="0" collapsed="false">
      <c r="A169" s="22" t="n">
        <v>168</v>
      </c>
      <c r="B169" s="22" t="str">
        <f aca="false">IFERROR(VLOOKUP($A$1&amp;":"&amp;A169,'Finish order'!C:K,6,FALSE()),"")</f>
        <v/>
      </c>
      <c r="C169" s="22" t="str">
        <f aca="false">IFERROR(VLOOKUP(A$1&amp;":"&amp;A169,'Finish order'!$C:$K,9,FALSE()),"")</f>
        <v/>
      </c>
      <c r="D169" s="22" t="str">
        <f aca="false">IFERROR(VLOOKUP(A$1&amp;":"&amp;A169,'Finish order'!$C:$K,7,FALSE()),"")</f>
        <v/>
      </c>
      <c r="E169" s="30" t="str">
        <f aca="false">IFERROR(VLOOKUP($A$1&amp;":"&amp;A169,'Finish order'!C:K,5,FALSE()),"")</f>
        <v/>
      </c>
      <c r="F169" s="22" t="str">
        <f aca="false">IFERROR(VLOOKUP($A$1&amp;":"&amp;A169,'Finish order'!C:K,4,FALSE()),"")</f>
        <v/>
      </c>
      <c r="H169" s="22" t="n">
        <v>168</v>
      </c>
      <c r="I169" s="22" t="str">
        <f aca="false">IFERROR(VLOOKUP(H$1&amp;":"&amp;H169,'Finish order'!$C:$K,6,FALSE()),"")</f>
        <v/>
      </c>
      <c r="J169" s="22" t="str">
        <f aca="false">IFERROR(VLOOKUP(H$1&amp;":"&amp;H169,'Finish order'!$C:$K,9,FALSE()),"")</f>
        <v/>
      </c>
      <c r="K169" s="22" t="str">
        <f aca="false">IFERROR(VLOOKUP(H$1&amp;":"&amp;H169,'Finish order'!$C:$K,7,FALSE()),"")</f>
        <v/>
      </c>
      <c r="L169" s="30" t="str">
        <f aca="false">IFERROR(VLOOKUP(H$1&amp;":"&amp;H169,'Finish order'!$C:$K,5,FALSE()),"")</f>
        <v/>
      </c>
      <c r="M169" s="22" t="str">
        <f aca="false">IFERROR(VLOOKUP(H$1&amp;":"&amp;H169,'Finish order'!$C:$K,4,FALSE()),"")</f>
        <v/>
      </c>
    </row>
    <row r="170" customFormat="false" ht="15" hidden="false" customHeight="false" outlineLevel="0" collapsed="false">
      <c r="A170" s="22" t="n">
        <v>169</v>
      </c>
      <c r="B170" s="22" t="str">
        <f aca="false">IFERROR(VLOOKUP($A$1&amp;":"&amp;A170,'Finish order'!C:K,6,FALSE()),"")</f>
        <v/>
      </c>
      <c r="C170" s="22" t="str">
        <f aca="false">IFERROR(VLOOKUP(A$1&amp;":"&amp;A170,'Finish order'!$C:$K,9,FALSE()),"")</f>
        <v/>
      </c>
      <c r="D170" s="22" t="str">
        <f aca="false">IFERROR(VLOOKUP(A$1&amp;":"&amp;A170,'Finish order'!$C:$K,7,FALSE()),"")</f>
        <v/>
      </c>
      <c r="E170" s="30" t="str">
        <f aca="false">IFERROR(VLOOKUP($A$1&amp;":"&amp;A170,'Finish order'!C:K,5,FALSE()),"")</f>
        <v/>
      </c>
      <c r="F170" s="22" t="str">
        <f aca="false">IFERROR(VLOOKUP($A$1&amp;":"&amp;A170,'Finish order'!C:K,4,FALSE()),"")</f>
        <v/>
      </c>
      <c r="H170" s="22" t="n">
        <v>169</v>
      </c>
      <c r="I170" s="22" t="str">
        <f aca="false">IFERROR(VLOOKUP(H$1&amp;":"&amp;H170,'Finish order'!$C:$K,6,FALSE()),"")</f>
        <v/>
      </c>
      <c r="J170" s="22" t="str">
        <f aca="false">IFERROR(VLOOKUP(H$1&amp;":"&amp;H170,'Finish order'!$C:$K,9,FALSE()),"")</f>
        <v/>
      </c>
      <c r="K170" s="22" t="str">
        <f aca="false">IFERROR(VLOOKUP(H$1&amp;":"&amp;H170,'Finish order'!$C:$K,7,FALSE()),"")</f>
        <v/>
      </c>
      <c r="L170" s="30" t="str">
        <f aca="false">IFERROR(VLOOKUP(H$1&amp;":"&amp;H170,'Finish order'!$C:$K,5,FALSE()),"")</f>
        <v/>
      </c>
      <c r="M170" s="22" t="str">
        <f aca="false">IFERROR(VLOOKUP(H$1&amp;":"&amp;H170,'Finish order'!$C:$K,4,FALSE()),"")</f>
        <v/>
      </c>
    </row>
    <row r="171" customFormat="false" ht="15" hidden="false" customHeight="false" outlineLevel="0" collapsed="false">
      <c r="A171" s="22" t="n">
        <v>170</v>
      </c>
      <c r="B171" s="22" t="str">
        <f aca="false">IFERROR(VLOOKUP($A$1&amp;":"&amp;A171,'Finish order'!C:K,6,FALSE()),"")</f>
        <v/>
      </c>
      <c r="C171" s="22" t="str">
        <f aca="false">IFERROR(VLOOKUP(A$1&amp;":"&amp;A171,'Finish order'!$C:$K,9,FALSE()),"")</f>
        <v/>
      </c>
      <c r="D171" s="22" t="str">
        <f aca="false">IFERROR(VLOOKUP(A$1&amp;":"&amp;A171,'Finish order'!$C:$K,7,FALSE()),"")</f>
        <v/>
      </c>
      <c r="E171" s="30" t="str">
        <f aca="false">IFERROR(VLOOKUP($A$1&amp;":"&amp;A171,'Finish order'!C:K,5,FALSE()),"")</f>
        <v/>
      </c>
      <c r="F171" s="22" t="str">
        <f aca="false">IFERROR(VLOOKUP($A$1&amp;":"&amp;A171,'Finish order'!C:K,4,FALSE()),"")</f>
        <v/>
      </c>
      <c r="H171" s="22" t="n">
        <v>170</v>
      </c>
      <c r="I171" s="22" t="str">
        <f aca="false">IFERROR(VLOOKUP(H$1&amp;":"&amp;H171,'Finish order'!$C:$K,6,FALSE()),"")</f>
        <v/>
      </c>
      <c r="J171" s="22" t="str">
        <f aca="false">IFERROR(VLOOKUP(H$1&amp;":"&amp;H171,'Finish order'!$C:$K,9,FALSE()),"")</f>
        <v/>
      </c>
      <c r="K171" s="22" t="str">
        <f aca="false">IFERROR(VLOOKUP(H$1&amp;":"&amp;H171,'Finish order'!$C:$K,7,FALSE()),"")</f>
        <v/>
      </c>
      <c r="L171" s="30" t="str">
        <f aca="false">IFERROR(VLOOKUP(H$1&amp;":"&amp;H171,'Finish order'!$C:$K,5,FALSE()),"")</f>
        <v/>
      </c>
      <c r="M171" s="22" t="str">
        <f aca="false">IFERROR(VLOOKUP(H$1&amp;":"&amp;H171,'Finish order'!$C:$K,4,FALSE()),"")</f>
        <v/>
      </c>
    </row>
    <row r="172" customFormat="false" ht="15" hidden="false" customHeight="false" outlineLevel="0" collapsed="false">
      <c r="A172" s="22" t="n">
        <v>171</v>
      </c>
      <c r="B172" s="22" t="str">
        <f aca="false">IFERROR(VLOOKUP($A$1&amp;":"&amp;A172,'Finish order'!C:K,6,FALSE()),"")</f>
        <v/>
      </c>
      <c r="C172" s="22" t="str">
        <f aca="false">IFERROR(VLOOKUP(A$1&amp;":"&amp;A172,'Finish order'!$C:$K,9,FALSE()),"")</f>
        <v/>
      </c>
      <c r="D172" s="22" t="str">
        <f aca="false">IFERROR(VLOOKUP(A$1&amp;":"&amp;A172,'Finish order'!$C:$K,7,FALSE()),"")</f>
        <v/>
      </c>
      <c r="E172" s="30" t="str">
        <f aca="false">IFERROR(VLOOKUP($A$1&amp;":"&amp;A172,'Finish order'!C:K,5,FALSE()),"")</f>
        <v/>
      </c>
      <c r="F172" s="22" t="str">
        <f aca="false">IFERROR(VLOOKUP($A$1&amp;":"&amp;A172,'Finish order'!C:K,4,FALSE()),"")</f>
        <v/>
      </c>
      <c r="H172" s="22" t="n">
        <v>171</v>
      </c>
      <c r="I172" s="22" t="str">
        <f aca="false">IFERROR(VLOOKUP(H$1&amp;":"&amp;H172,'Finish order'!$C:$K,6,FALSE()),"")</f>
        <v/>
      </c>
      <c r="J172" s="22" t="str">
        <f aca="false">IFERROR(VLOOKUP(H$1&amp;":"&amp;H172,'Finish order'!$C:$K,9,FALSE()),"")</f>
        <v/>
      </c>
      <c r="K172" s="22" t="str">
        <f aca="false">IFERROR(VLOOKUP(H$1&amp;":"&amp;H172,'Finish order'!$C:$K,7,FALSE()),"")</f>
        <v/>
      </c>
      <c r="L172" s="30" t="str">
        <f aca="false">IFERROR(VLOOKUP(H$1&amp;":"&amp;H172,'Finish order'!$C:$K,5,FALSE()),"")</f>
        <v/>
      </c>
      <c r="M172" s="22" t="str">
        <f aca="false">IFERROR(VLOOKUP(H$1&amp;":"&amp;H172,'Finish order'!$C:$K,4,FALSE()),"")</f>
        <v/>
      </c>
    </row>
    <row r="173" customFormat="false" ht="15" hidden="false" customHeight="false" outlineLevel="0" collapsed="false">
      <c r="A173" s="22" t="n">
        <v>172</v>
      </c>
      <c r="B173" s="22" t="str">
        <f aca="false">IFERROR(VLOOKUP($A$1&amp;":"&amp;A173,'Finish order'!C:K,6,FALSE()),"")</f>
        <v/>
      </c>
      <c r="C173" s="22" t="str">
        <f aca="false">IFERROR(VLOOKUP(A$1&amp;":"&amp;A173,'Finish order'!$C:$K,9,FALSE()),"")</f>
        <v/>
      </c>
      <c r="D173" s="22" t="str">
        <f aca="false">IFERROR(VLOOKUP(A$1&amp;":"&amp;A173,'Finish order'!$C:$K,7,FALSE()),"")</f>
        <v/>
      </c>
      <c r="E173" s="30" t="str">
        <f aca="false">IFERROR(VLOOKUP($A$1&amp;":"&amp;A173,'Finish order'!C:K,5,FALSE()),"")</f>
        <v/>
      </c>
      <c r="F173" s="22" t="str">
        <f aca="false">IFERROR(VLOOKUP($A$1&amp;":"&amp;A173,'Finish order'!C:K,4,FALSE()),"")</f>
        <v/>
      </c>
      <c r="H173" s="22" t="n">
        <v>172</v>
      </c>
      <c r="I173" s="22" t="str">
        <f aca="false">IFERROR(VLOOKUP(H$1&amp;":"&amp;H173,'Finish order'!$C:$K,6,FALSE()),"")</f>
        <v/>
      </c>
      <c r="J173" s="22" t="str">
        <f aca="false">IFERROR(VLOOKUP(H$1&amp;":"&amp;H173,'Finish order'!$C:$K,9,FALSE()),"")</f>
        <v/>
      </c>
      <c r="K173" s="22" t="str">
        <f aca="false">IFERROR(VLOOKUP(H$1&amp;":"&amp;H173,'Finish order'!$C:$K,7,FALSE()),"")</f>
        <v/>
      </c>
      <c r="L173" s="30" t="str">
        <f aca="false">IFERROR(VLOOKUP(H$1&amp;":"&amp;H173,'Finish order'!$C:$K,5,FALSE()),"")</f>
        <v/>
      </c>
      <c r="M173" s="22" t="str">
        <f aca="false">IFERROR(VLOOKUP(H$1&amp;":"&amp;H173,'Finish order'!$C:$K,4,FALSE()),"")</f>
        <v/>
      </c>
    </row>
    <row r="174" customFormat="false" ht="15" hidden="false" customHeight="false" outlineLevel="0" collapsed="false">
      <c r="A174" s="22" t="n">
        <v>173</v>
      </c>
      <c r="B174" s="22" t="str">
        <f aca="false">IFERROR(VLOOKUP($A$1&amp;":"&amp;A174,'Finish order'!C:K,6,FALSE()),"")</f>
        <v/>
      </c>
      <c r="C174" s="22" t="str">
        <f aca="false">IFERROR(VLOOKUP(A$1&amp;":"&amp;A174,'Finish order'!$C:$K,9,FALSE()),"")</f>
        <v/>
      </c>
      <c r="D174" s="22" t="str">
        <f aca="false">IFERROR(VLOOKUP(A$1&amp;":"&amp;A174,'Finish order'!$C:$K,7,FALSE()),"")</f>
        <v/>
      </c>
      <c r="E174" s="30" t="str">
        <f aca="false">IFERROR(VLOOKUP($A$1&amp;":"&amp;A174,'Finish order'!C:K,5,FALSE()),"")</f>
        <v/>
      </c>
      <c r="F174" s="22" t="str">
        <f aca="false">IFERROR(VLOOKUP($A$1&amp;":"&amp;A174,'Finish order'!C:K,4,FALSE()),"")</f>
        <v/>
      </c>
      <c r="H174" s="22" t="n">
        <v>173</v>
      </c>
      <c r="I174" s="22" t="str">
        <f aca="false">IFERROR(VLOOKUP(H$1&amp;":"&amp;H174,'Finish order'!$C:$K,6,FALSE()),"")</f>
        <v/>
      </c>
      <c r="J174" s="22" t="str">
        <f aca="false">IFERROR(VLOOKUP(H$1&amp;":"&amp;H174,'Finish order'!$C:$K,9,FALSE()),"")</f>
        <v/>
      </c>
      <c r="K174" s="22" t="str">
        <f aca="false">IFERROR(VLOOKUP(H$1&amp;":"&amp;H174,'Finish order'!$C:$K,7,FALSE()),"")</f>
        <v/>
      </c>
      <c r="L174" s="30" t="str">
        <f aca="false">IFERROR(VLOOKUP(H$1&amp;":"&amp;H174,'Finish order'!$C:$K,5,FALSE()),"")</f>
        <v/>
      </c>
      <c r="M174" s="22" t="str">
        <f aca="false">IFERROR(VLOOKUP(H$1&amp;":"&amp;H174,'Finish order'!$C:$K,4,FALSE()),"")</f>
        <v/>
      </c>
    </row>
    <row r="175" customFormat="false" ht="15" hidden="false" customHeight="false" outlineLevel="0" collapsed="false">
      <c r="A175" s="22" t="n">
        <v>174</v>
      </c>
      <c r="B175" s="22" t="str">
        <f aca="false">IFERROR(VLOOKUP($A$1&amp;":"&amp;A175,'Finish order'!C:K,6,FALSE()),"")</f>
        <v/>
      </c>
      <c r="C175" s="22" t="str">
        <f aca="false">IFERROR(VLOOKUP(A$1&amp;":"&amp;A175,'Finish order'!$C:$K,9,FALSE()),"")</f>
        <v/>
      </c>
      <c r="D175" s="22" t="str">
        <f aca="false">IFERROR(VLOOKUP(A$1&amp;":"&amp;A175,'Finish order'!$C:$K,7,FALSE()),"")</f>
        <v/>
      </c>
      <c r="E175" s="30" t="str">
        <f aca="false">IFERROR(VLOOKUP($A$1&amp;":"&amp;A175,'Finish order'!C:K,5,FALSE()),"")</f>
        <v/>
      </c>
      <c r="F175" s="22" t="str">
        <f aca="false">IFERROR(VLOOKUP($A$1&amp;":"&amp;A175,'Finish order'!C:K,4,FALSE()),"")</f>
        <v/>
      </c>
      <c r="H175" s="22" t="n">
        <v>174</v>
      </c>
      <c r="I175" s="22" t="str">
        <f aca="false">IFERROR(VLOOKUP(H$1&amp;":"&amp;H175,'Finish order'!$C:$K,6,FALSE()),"")</f>
        <v/>
      </c>
      <c r="J175" s="22" t="str">
        <f aca="false">IFERROR(VLOOKUP(H$1&amp;":"&amp;H175,'Finish order'!$C:$K,9,FALSE()),"")</f>
        <v/>
      </c>
      <c r="K175" s="22" t="str">
        <f aca="false">IFERROR(VLOOKUP(H$1&amp;":"&amp;H175,'Finish order'!$C:$K,7,FALSE()),"")</f>
        <v/>
      </c>
      <c r="L175" s="30" t="str">
        <f aca="false">IFERROR(VLOOKUP(H$1&amp;":"&amp;H175,'Finish order'!$C:$K,5,FALSE()),"")</f>
        <v/>
      </c>
      <c r="M175" s="22" t="str">
        <f aca="false">IFERROR(VLOOKUP(H$1&amp;":"&amp;H175,'Finish order'!$C:$K,4,FALSE()),"")</f>
        <v/>
      </c>
    </row>
    <row r="176" customFormat="false" ht="15" hidden="false" customHeight="false" outlineLevel="0" collapsed="false">
      <c r="A176" s="22" t="n">
        <v>175</v>
      </c>
      <c r="B176" s="22" t="str">
        <f aca="false">IFERROR(VLOOKUP($A$1&amp;":"&amp;A176,'Finish order'!C:K,6,FALSE()),"")</f>
        <v/>
      </c>
      <c r="C176" s="22" t="str">
        <f aca="false">IFERROR(VLOOKUP(A$1&amp;":"&amp;A176,'Finish order'!$C:$K,9,FALSE()),"")</f>
        <v/>
      </c>
      <c r="D176" s="22" t="str">
        <f aca="false">IFERROR(VLOOKUP(A$1&amp;":"&amp;A176,'Finish order'!$C:$K,7,FALSE()),"")</f>
        <v/>
      </c>
      <c r="E176" s="30" t="str">
        <f aca="false">IFERROR(VLOOKUP($A$1&amp;":"&amp;A176,'Finish order'!C:K,5,FALSE()),"")</f>
        <v/>
      </c>
      <c r="F176" s="22" t="str">
        <f aca="false">IFERROR(VLOOKUP($A$1&amp;":"&amp;A176,'Finish order'!C:K,4,FALSE()),"")</f>
        <v/>
      </c>
      <c r="H176" s="22" t="n">
        <v>175</v>
      </c>
      <c r="I176" s="22" t="str">
        <f aca="false">IFERROR(VLOOKUP(H$1&amp;":"&amp;H176,'Finish order'!$C:$K,6,FALSE()),"")</f>
        <v/>
      </c>
      <c r="J176" s="22" t="str">
        <f aca="false">IFERROR(VLOOKUP(H$1&amp;":"&amp;H176,'Finish order'!$C:$K,9,FALSE()),"")</f>
        <v/>
      </c>
      <c r="K176" s="22" t="str">
        <f aca="false">IFERROR(VLOOKUP(H$1&amp;":"&amp;H176,'Finish order'!$C:$K,7,FALSE()),"")</f>
        <v/>
      </c>
      <c r="L176" s="30" t="str">
        <f aca="false">IFERROR(VLOOKUP(H$1&amp;":"&amp;H176,'Finish order'!$C:$K,5,FALSE()),"")</f>
        <v/>
      </c>
      <c r="M176" s="22" t="str">
        <f aca="false">IFERROR(VLOOKUP(H$1&amp;":"&amp;H176,'Finish order'!$C:$K,4,FALSE()),"")</f>
        <v/>
      </c>
    </row>
    <row r="177" customFormat="false" ht="15" hidden="false" customHeight="false" outlineLevel="0" collapsed="false">
      <c r="A177" s="22" t="n">
        <v>176</v>
      </c>
      <c r="B177" s="22" t="str">
        <f aca="false">IFERROR(VLOOKUP($A$1&amp;":"&amp;A177,'Finish order'!C:K,6,FALSE()),"")</f>
        <v/>
      </c>
      <c r="C177" s="22" t="str">
        <f aca="false">IFERROR(VLOOKUP(A$1&amp;":"&amp;A177,'Finish order'!$C:$K,9,FALSE()),"")</f>
        <v/>
      </c>
      <c r="D177" s="22" t="str">
        <f aca="false">IFERROR(VLOOKUP(A$1&amp;":"&amp;A177,'Finish order'!$C:$K,7,FALSE()),"")</f>
        <v/>
      </c>
      <c r="E177" s="30" t="str">
        <f aca="false">IFERROR(VLOOKUP($A$1&amp;":"&amp;A177,'Finish order'!C:K,5,FALSE()),"")</f>
        <v/>
      </c>
      <c r="F177" s="22" t="str">
        <f aca="false">IFERROR(VLOOKUP($A$1&amp;":"&amp;A177,'Finish order'!C:K,4,FALSE()),"")</f>
        <v/>
      </c>
      <c r="H177" s="22" t="n">
        <v>176</v>
      </c>
      <c r="I177" s="22" t="str">
        <f aca="false">IFERROR(VLOOKUP(H$1&amp;":"&amp;H177,'Finish order'!$C:$K,6,FALSE()),"")</f>
        <v/>
      </c>
      <c r="J177" s="22" t="str">
        <f aca="false">IFERROR(VLOOKUP(H$1&amp;":"&amp;H177,'Finish order'!$C:$K,9,FALSE()),"")</f>
        <v/>
      </c>
      <c r="K177" s="22" t="str">
        <f aca="false">IFERROR(VLOOKUP(H$1&amp;":"&amp;H177,'Finish order'!$C:$K,7,FALSE()),"")</f>
        <v/>
      </c>
      <c r="L177" s="30" t="str">
        <f aca="false">IFERROR(VLOOKUP(H$1&amp;":"&amp;H177,'Finish order'!$C:$K,5,FALSE()),"")</f>
        <v/>
      </c>
      <c r="M177" s="22" t="str">
        <f aca="false">IFERROR(VLOOKUP(H$1&amp;":"&amp;H177,'Finish order'!$C:$K,4,FALSE()),"")</f>
        <v/>
      </c>
    </row>
    <row r="178" customFormat="false" ht="15" hidden="false" customHeight="false" outlineLevel="0" collapsed="false">
      <c r="A178" s="22" t="n">
        <v>177</v>
      </c>
      <c r="B178" s="22" t="str">
        <f aca="false">IFERROR(VLOOKUP($A$1&amp;":"&amp;A178,'Finish order'!C:K,6,FALSE()),"")</f>
        <v/>
      </c>
      <c r="C178" s="22" t="str">
        <f aca="false">IFERROR(VLOOKUP(A$1&amp;":"&amp;A178,'Finish order'!$C:$K,9,FALSE()),"")</f>
        <v/>
      </c>
      <c r="D178" s="22" t="str">
        <f aca="false">IFERROR(VLOOKUP(A$1&amp;":"&amp;A178,'Finish order'!$C:$K,7,FALSE()),"")</f>
        <v/>
      </c>
      <c r="E178" s="30" t="str">
        <f aca="false">IFERROR(VLOOKUP($A$1&amp;":"&amp;A178,'Finish order'!C:K,5,FALSE()),"")</f>
        <v/>
      </c>
      <c r="F178" s="22" t="str">
        <f aca="false">IFERROR(VLOOKUP($A$1&amp;":"&amp;A178,'Finish order'!C:K,4,FALSE()),"")</f>
        <v/>
      </c>
      <c r="H178" s="22" t="n">
        <v>177</v>
      </c>
      <c r="I178" s="22" t="str">
        <f aca="false">IFERROR(VLOOKUP(H$1&amp;":"&amp;H178,'Finish order'!$C:$K,6,FALSE()),"")</f>
        <v/>
      </c>
      <c r="J178" s="22" t="str">
        <f aca="false">IFERROR(VLOOKUP(H$1&amp;":"&amp;H178,'Finish order'!$C:$K,9,FALSE()),"")</f>
        <v/>
      </c>
      <c r="K178" s="22" t="str">
        <f aca="false">IFERROR(VLOOKUP(H$1&amp;":"&amp;H178,'Finish order'!$C:$K,7,FALSE()),"")</f>
        <v/>
      </c>
      <c r="L178" s="30" t="str">
        <f aca="false">IFERROR(VLOOKUP(H$1&amp;":"&amp;H178,'Finish order'!$C:$K,5,FALSE()),"")</f>
        <v/>
      </c>
      <c r="M178" s="22" t="str">
        <f aca="false">IFERROR(VLOOKUP(H$1&amp;":"&amp;H178,'Finish order'!$C:$K,4,FALSE()),"")</f>
        <v/>
      </c>
    </row>
    <row r="179" customFormat="false" ht="15" hidden="false" customHeight="false" outlineLevel="0" collapsed="false">
      <c r="A179" s="22" t="n">
        <v>178</v>
      </c>
      <c r="B179" s="22" t="str">
        <f aca="false">IFERROR(VLOOKUP($A$1&amp;":"&amp;A179,'Finish order'!C:K,6,FALSE()),"")</f>
        <v/>
      </c>
      <c r="C179" s="22" t="str">
        <f aca="false">IFERROR(VLOOKUP(A$1&amp;":"&amp;A179,'Finish order'!$C:$K,9,FALSE()),"")</f>
        <v/>
      </c>
      <c r="D179" s="22" t="str">
        <f aca="false">IFERROR(VLOOKUP(A$1&amp;":"&amp;A179,'Finish order'!$C:$K,7,FALSE()),"")</f>
        <v/>
      </c>
      <c r="E179" s="30" t="str">
        <f aca="false">IFERROR(VLOOKUP($A$1&amp;":"&amp;A179,'Finish order'!C:K,5,FALSE()),"")</f>
        <v/>
      </c>
      <c r="F179" s="22" t="str">
        <f aca="false">IFERROR(VLOOKUP($A$1&amp;":"&amp;A179,'Finish order'!C:K,4,FALSE()),"")</f>
        <v/>
      </c>
      <c r="H179" s="22" t="n">
        <v>178</v>
      </c>
      <c r="I179" s="22" t="str">
        <f aca="false">IFERROR(VLOOKUP(H$1&amp;":"&amp;H179,'Finish order'!$C:$K,6,FALSE()),"")</f>
        <v/>
      </c>
      <c r="J179" s="22" t="str">
        <f aca="false">IFERROR(VLOOKUP(H$1&amp;":"&amp;H179,'Finish order'!$C:$K,9,FALSE()),"")</f>
        <v/>
      </c>
      <c r="K179" s="22" t="str">
        <f aca="false">IFERROR(VLOOKUP(H$1&amp;":"&amp;H179,'Finish order'!$C:$K,7,FALSE()),"")</f>
        <v/>
      </c>
      <c r="L179" s="30" t="str">
        <f aca="false">IFERROR(VLOOKUP(H$1&amp;":"&amp;H179,'Finish order'!$C:$K,5,FALSE()),"")</f>
        <v/>
      </c>
      <c r="M179" s="22" t="str">
        <f aca="false">IFERROR(VLOOKUP(H$1&amp;":"&amp;H179,'Finish order'!$C:$K,4,FALSE()),"")</f>
        <v/>
      </c>
    </row>
    <row r="180" customFormat="false" ht="15" hidden="false" customHeight="false" outlineLevel="0" collapsed="false">
      <c r="A180" s="22" t="n">
        <v>179</v>
      </c>
      <c r="B180" s="22" t="str">
        <f aca="false">IFERROR(VLOOKUP($A$1&amp;":"&amp;A180,'Finish order'!C:K,6,FALSE()),"")</f>
        <v/>
      </c>
      <c r="C180" s="22" t="str">
        <f aca="false">IFERROR(VLOOKUP(A$1&amp;":"&amp;A180,'Finish order'!$C:$K,9,FALSE()),"")</f>
        <v/>
      </c>
      <c r="D180" s="22" t="str">
        <f aca="false">IFERROR(VLOOKUP(A$1&amp;":"&amp;A180,'Finish order'!$C:$K,7,FALSE()),"")</f>
        <v/>
      </c>
      <c r="E180" s="30" t="str">
        <f aca="false">IFERROR(VLOOKUP($A$1&amp;":"&amp;A180,'Finish order'!C:K,5,FALSE()),"")</f>
        <v/>
      </c>
      <c r="F180" s="22" t="str">
        <f aca="false">IFERROR(VLOOKUP($A$1&amp;":"&amp;A180,'Finish order'!C:K,4,FALSE()),"")</f>
        <v/>
      </c>
      <c r="H180" s="22" t="n">
        <v>179</v>
      </c>
      <c r="I180" s="22" t="str">
        <f aca="false">IFERROR(VLOOKUP(H$1&amp;":"&amp;H180,'Finish order'!$C:$K,6,FALSE()),"")</f>
        <v/>
      </c>
      <c r="J180" s="22" t="str">
        <f aca="false">IFERROR(VLOOKUP(H$1&amp;":"&amp;H180,'Finish order'!$C:$K,9,FALSE()),"")</f>
        <v/>
      </c>
      <c r="K180" s="22" t="str">
        <f aca="false">IFERROR(VLOOKUP(H$1&amp;":"&amp;H180,'Finish order'!$C:$K,7,FALSE()),"")</f>
        <v/>
      </c>
      <c r="L180" s="30" t="str">
        <f aca="false">IFERROR(VLOOKUP(H$1&amp;":"&amp;H180,'Finish order'!$C:$K,5,FALSE()),"")</f>
        <v/>
      </c>
      <c r="M180" s="22" t="str">
        <f aca="false">IFERROR(VLOOKUP(H$1&amp;":"&amp;H180,'Finish order'!$C:$K,4,FALSE()),"")</f>
        <v/>
      </c>
    </row>
    <row r="181" customFormat="false" ht="15" hidden="false" customHeight="false" outlineLevel="0" collapsed="false">
      <c r="A181" s="22" t="n">
        <v>180</v>
      </c>
      <c r="B181" s="22" t="str">
        <f aca="false">IFERROR(VLOOKUP($A$1&amp;":"&amp;A181,'Finish order'!C:K,6,FALSE()),"")</f>
        <v/>
      </c>
      <c r="C181" s="22" t="str">
        <f aca="false">IFERROR(VLOOKUP(A$1&amp;":"&amp;A181,'Finish order'!$C:$K,9,FALSE()),"")</f>
        <v/>
      </c>
      <c r="D181" s="22" t="str">
        <f aca="false">IFERROR(VLOOKUP(A$1&amp;":"&amp;A181,'Finish order'!$C:$K,7,FALSE()),"")</f>
        <v/>
      </c>
      <c r="E181" s="30" t="str">
        <f aca="false">IFERROR(VLOOKUP($A$1&amp;":"&amp;A181,'Finish order'!C:K,5,FALSE()),"")</f>
        <v/>
      </c>
      <c r="F181" s="22" t="str">
        <f aca="false">IFERROR(VLOOKUP($A$1&amp;":"&amp;A181,'Finish order'!C:K,4,FALSE()),"")</f>
        <v/>
      </c>
      <c r="H181" s="22" t="n">
        <v>180</v>
      </c>
      <c r="I181" s="22" t="str">
        <f aca="false">IFERROR(VLOOKUP(H$1&amp;":"&amp;H181,'Finish order'!$C:$K,6,FALSE()),"")</f>
        <v/>
      </c>
      <c r="J181" s="22" t="str">
        <f aca="false">IFERROR(VLOOKUP(H$1&amp;":"&amp;H181,'Finish order'!$C:$K,9,FALSE()),"")</f>
        <v/>
      </c>
      <c r="K181" s="22" t="str">
        <f aca="false">IFERROR(VLOOKUP(H$1&amp;":"&amp;H181,'Finish order'!$C:$K,7,FALSE()),"")</f>
        <v/>
      </c>
      <c r="L181" s="30" t="str">
        <f aca="false">IFERROR(VLOOKUP(H$1&amp;":"&amp;H181,'Finish order'!$C:$K,5,FALSE()),"")</f>
        <v/>
      </c>
      <c r="M181" s="22" t="str">
        <f aca="false">IFERROR(VLOOKUP(H$1&amp;":"&amp;H181,'Finish order'!$C:$K,4,FALSE()),"")</f>
        <v/>
      </c>
    </row>
    <row r="182" customFormat="false" ht="15" hidden="false" customHeight="false" outlineLevel="0" collapsed="false">
      <c r="A182" s="22" t="n">
        <v>181</v>
      </c>
      <c r="B182" s="22" t="str">
        <f aca="false">IFERROR(VLOOKUP($A$1&amp;":"&amp;A182,'Finish order'!C:K,6,FALSE()),"")</f>
        <v/>
      </c>
      <c r="C182" s="22" t="str">
        <f aca="false">IFERROR(VLOOKUP(A$1&amp;":"&amp;A182,'Finish order'!$C:$K,9,FALSE()),"")</f>
        <v/>
      </c>
      <c r="D182" s="22" t="str">
        <f aca="false">IFERROR(VLOOKUP(A$1&amp;":"&amp;A182,'Finish order'!$C:$K,7,FALSE()),"")</f>
        <v/>
      </c>
      <c r="E182" s="30" t="str">
        <f aca="false">IFERROR(VLOOKUP($A$1&amp;":"&amp;A182,'Finish order'!C:K,5,FALSE()),"")</f>
        <v/>
      </c>
      <c r="F182" s="22" t="str">
        <f aca="false">IFERROR(VLOOKUP($A$1&amp;":"&amp;A182,'Finish order'!C:K,4,FALSE()),"")</f>
        <v/>
      </c>
      <c r="H182" s="22" t="n">
        <v>181</v>
      </c>
      <c r="I182" s="22" t="str">
        <f aca="false">IFERROR(VLOOKUP(H$1&amp;":"&amp;H182,'Finish order'!$C:$K,6,FALSE()),"")</f>
        <v/>
      </c>
      <c r="J182" s="22" t="str">
        <f aca="false">IFERROR(VLOOKUP(H$1&amp;":"&amp;H182,'Finish order'!$C:$K,9,FALSE()),"")</f>
        <v/>
      </c>
      <c r="K182" s="22" t="str">
        <f aca="false">IFERROR(VLOOKUP(H$1&amp;":"&amp;H182,'Finish order'!$C:$K,7,FALSE()),"")</f>
        <v/>
      </c>
      <c r="L182" s="30" t="str">
        <f aca="false">IFERROR(VLOOKUP(H$1&amp;":"&amp;H182,'Finish order'!$C:$K,5,FALSE()),"")</f>
        <v/>
      </c>
      <c r="M182" s="22" t="str">
        <f aca="false">IFERROR(VLOOKUP(H$1&amp;":"&amp;H182,'Finish order'!$C:$K,4,FALSE()),"")</f>
        <v/>
      </c>
    </row>
    <row r="183" customFormat="false" ht="15" hidden="false" customHeight="false" outlineLevel="0" collapsed="false">
      <c r="A183" s="22" t="n">
        <v>182</v>
      </c>
      <c r="B183" s="22" t="str">
        <f aca="false">IFERROR(VLOOKUP($A$1&amp;":"&amp;A183,'Finish order'!C:K,6,FALSE()),"")</f>
        <v/>
      </c>
      <c r="C183" s="22" t="str">
        <f aca="false">IFERROR(VLOOKUP(A$1&amp;":"&amp;A183,'Finish order'!$C:$K,9,FALSE()),"")</f>
        <v/>
      </c>
      <c r="D183" s="22" t="str">
        <f aca="false">IFERROR(VLOOKUP(A$1&amp;":"&amp;A183,'Finish order'!$C:$K,7,FALSE()),"")</f>
        <v/>
      </c>
      <c r="E183" s="30" t="str">
        <f aca="false">IFERROR(VLOOKUP($A$1&amp;":"&amp;A183,'Finish order'!C:K,5,FALSE()),"")</f>
        <v/>
      </c>
      <c r="F183" s="22" t="str">
        <f aca="false">IFERROR(VLOOKUP($A$1&amp;":"&amp;A183,'Finish order'!C:K,4,FALSE()),"")</f>
        <v/>
      </c>
      <c r="H183" s="22" t="n">
        <v>182</v>
      </c>
      <c r="I183" s="22" t="str">
        <f aca="false">IFERROR(VLOOKUP(H$1&amp;":"&amp;H183,'Finish order'!$C:$K,6,FALSE()),"")</f>
        <v/>
      </c>
      <c r="J183" s="22" t="str">
        <f aca="false">IFERROR(VLOOKUP(H$1&amp;":"&amp;H183,'Finish order'!$C:$K,9,FALSE()),"")</f>
        <v/>
      </c>
      <c r="K183" s="22" t="str">
        <f aca="false">IFERROR(VLOOKUP(H$1&amp;":"&amp;H183,'Finish order'!$C:$K,7,FALSE()),"")</f>
        <v/>
      </c>
      <c r="L183" s="30" t="str">
        <f aca="false">IFERROR(VLOOKUP(H$1&amp;":"&amp;H183,'Finish order'!$C:$K,5,FALSE()),"")</f>
        <v/>
      </c>
      <c r="M183" s="22" t="str">
        <f aca="false">IFERROR(VLOOKUP(H$1&amp;":"&amp;H183,'Finish order'!$C:$K,4,FALSE()),"")</f>
        <v/>
      </c>
    </row>
    <row r="184" customFormat="false" ht="15" hidden="false" customHeight="false" outlineLevel="0" collapsed="false">
      <c r="A184" s="22" t="n">
        <v>183</v>
      </c>
      <c r="B184" s="22" t="str">
        <f aca="false">IFERROR(VLOOKUP($A$1&amp;":"&amp;A184,'Finish order'!C:K,6,FALSE()),"")</f>
        <v/>
      </c>
      <c r="C184" s="22" t="str">
        <f aca="false">IFERROR(VLOOKUP(A$1&amp;":"&amp;A184,'Finish order'!$C:$K,9,FALSE()),"")</f>
        <v/>
      </c>
      <c r="D184" s="22" t="str">
        <f aca="false">IFERROR(VLOOKUP(A$1&amp;":"&amp;A184,'Finish order'!$C:$K,7,FALSE()),"")</f>
        <v/>
      </c>
      <c r="E184" s="30" t="str">
        <f aca="false">IFERROR(VLOOKUP($A$1&amp;":"&amp;A184,'Finish order'!C:K,5,FALSE()),"")</f>
        <v/>
      </c>
      <c r="F184" s="22" t="str">
        <f aca="false">IFERROR(VLOOKUP($A$1&amp;":"&amp;A184,'Finish order'!C:K,4,FALSE()),"")</f>
        <v/>
      </c>
      <c r="H184" s="22" t="n">
        <v>183</v>
      </c>
      <c r="I184" s="22" t="str">
        <f aca="false">IFERROR(VLOOKUP(H$1&amp;":"&amp;H184,'Finish order'!$C:$K,6,FALSE()),"")</f>
        <v/>
      </c>
      <c r="J184" s="22" t="str">
        <f aca="false">IFERROR(VLOOKUP(H$1&amp;":"&amp;H184,'Finish order'!$C:$K,9,FALSE()),"")</f>
        <v/>
      </c>
      <c r="K184" s="22" t="str">
        <f aca="false">IFERROR(VLOOKUP(H$1&amp;":"&amp;H184,'Finish order'!$C:$K,7,FALSE()),"")</f>
        <v/>
      </c>
      <c r="L184" s="30" t="str">
        <f aca="false">IFERROR(VLOOKUP(H$1&amp;":"&amp;H184,'Finish order'!$C:$K,5,FALSE()),"")</f>
        <v/>
      </c>
      <c r="M184" s="22" t="str">
        <f aca="false">IFERROR(VLOOKUP(H$1&amp;":"&amp;H184,'Finish order'!$C:$K,4,FALSE()),"")</f>
        <v/>
      </c>
    </row>
    <row r="185" customFormat="false" ht="15" hidden="false" customHeight="false" outlineLevel="0" collapsed="false">
      <c r="A185" s="22" t="n">
        <v>184</v>
      </c>
      <c r="B185" s="22" t="str">
        <f aca="false">IFERROR(VLOOKUP($A$1&amp;":"&amp;A185,'Finish order'!C:K,6,FALSE()),"")</f>
        <v/>
      </c>
      <c r="C185" s="22" t="str">
        <f aca="false">IFERROR(VLOOKUP(A$1&amp;":"&amp;A185,'Finish order'!$C:$K,9,FALSE()),"")</f>
        <v/>
      </c>
      <c r="D185" s="22" t="str">
        <f aca="false">IFERROR(VLOOKUP(A$1&amp;":"&amp;A185,'Finish order'!$C:$K,7,FALSE()),"")</f>
        <v/>
      </c>
      <c r="E185" s="30" t="str">
        <f aca="false">IFERROR(VLOOKUP($A$1&amp;":"&amp;A185,'Finish order'!C:K,5,FALSE()),"")</f>
        <v/>
      </c>
      <c r="F185" s="22" t="str">
        <f aca="false">IFERROR(VLOOKUP($A$1&amp;":"&amp;A185,'Finish order'!C:K,4,FALSE()),"")</f>
        <v/>
      </c>
      <c r="H185" s="22" t="n">
        <v>184</v>
      </c>
      <c r="I185" s="22" t="str">
        <f aca="false">IFERROR(VLOOKUP(H$1&amp;":"&amp;H185,'Finish order'!$C:$K,6,FALSE()),"")</f>
        <v/>
      </c>
      <c r="J185" s="22" t="str">
        <f aca="false">IFERROR(VLOOKUP(H$1&amp;":"&amp;H185,'Finish order'!$C:$K,9,FALSE()),"")</f>
        <v/>
      </c>
      <c r="K185" s="22" t="str">
        <f aca="false">IFERROR(VLOOKUP(H$1&amp;":"&amp;H185,'Finish order'!$C:$K,7,FALSE()),"")</f>
        <v/>
      </c>
      <c r="L185" s="30" t="str">
        <f aca="false">IFERROR(VLOOKUP(H$1&amp;":"&amp;H185,'Finish order'!$C:$K,5,FALSE()),"")</f>
        <v/>
      </c>
      <c r="M185" s="22" t="str">
        <f aca="false">IFERROR(VLOOKUP(H$1&amp;":"&amp;H185,'Finish order'!$C:$K,4,FALSE()),"")</f>
        <v/>
      </c>
    </row>
    <row r="186" customFormat="false" ht="15" hidden="false" customHeight="false" outlineLevel="0" collapsed="false">
      <c r="A186" s="22" t="n">
        <v>185</v>
      </c>
      <c r="B186" s="22" t="str">
        <f aca="false">IFERROR(VLOOKUP($A$1&amp;":"&amp;A186,'Finish order'!C:K,6,FALSE()),"")</f>
        <v/>
      </c>
      <c r="C186" s="22" t="str">
        <f aca="false">IFERROR(VLOOKUP(A$1&amp;":"&amp;A186,'Finish order'!$C:$K,9,FALSE()),"")</f>
        <v/>
      </c>
      <c r="D186" s="22" t="str">
        <f aca="false">IFERROR(VLOOKUP(A$1&amp;":"&amp;A186,'Finish order'!$C:$K,7,FALSE()),"")</f>
        <v/>
      </c>
      <c r="E186" s="30" t="str">
        <f aca="false">IFERROR(VLOOKUP($A$1&amp;":"&amp;A186,'Finish order'!C:K,5,FALSE()),"")</f>
        <v/>
      </c>
      <c r="F186" s="22" t="str">
        <f aca="false">IFERROR(VLOOKUP($A$1&amp;":"&amp;A186,'Finish order'!C:K,4,FALSE()),"")</f>
        <v/>
      </c>
      <c r="H186" s="22" t="n">
        <v>185</v>
      </c>
      <c r="I186" s="22" t="str">
        <f aca="false">IFERROR(VLOOKUP(H$1&amp;":"&amp;H186,'Finish order'!$C:$K,6,FALSE()),"")</f>
        <v/>
      </c>
      <c r="J186" s="22" t="str">
        <f aca="false">IFERROR(VLOOKUP(H$1&amp;":"&amp;H186,'Finish order'!$C:$K,9,FALSE()),"")</f>
        <v/>
      </c>
      <c r="K186" s="22" t="str">
        <f aca="false">IFERROR(VLOOKUP(H$1&amp;":"&amp;H186,'Finish order'!$C:$K,7,FALSE()),"")</f>
        <v/>
      </c>
      <c r="L186" s="30" t="str">
        <f aca="false">IFERROR(VLOOKUP(H$1&amp;":"&amp;H186,'Finish order'!$C:$K,5,FALSE()),"")</f>
        <v/>
      </c>
      <c r="M186" s="22" t="str">
        <f aca="false">IFERROR(VLOOKUP(H$1&amp;":"&amp;H186,'Finish order'!$C:$K,4,FALSE()),"")</f>
        <v/>
      </c>
    </row>
    <row r="187" customFormat="false" ht="15" hidden="false" customHeight="false" outlineLevel="0" collapsed="false">
      <c r="A187" s="22" t="n">
        <v>186</v>
      </c>
      <c r="B187" s="22" t="str">
        <f aca="false">IFERROR(VLOOKUP($A$1&amp;":"&amp;A187,'Finish order'!C:K,6,FALSE()),"")</f>
        <v/>
      </c>
      <c r="C187" s="22" t="str">
        <f aca="false">IFERROR(VLOOKUP(A$1&amp;":"&amp;A187,'Finish order'!$C:$K,9,FALSE()),"")</f>
        <v/>
      </c>
      <c r="D187" s="22" t="str">
        <f aca="false">IFERROR(VLOOKUP(A$1&amp;":"&amp;A187,'Finish order'!$C:$K,7,FALSE()),"")</f>
        <v/>
      </c>
      <c r="E187" s="30" t="str">
        <f aca="false">IFERROR(VLOOKUP($A$1&amp;":"&amp;A187,'Finish order'!C:K,5,FALSE()),"")</f>
        <v/>
      </c>
      <c r="F187" s="22" t="str">
        <f aca="false">IFERROR(VLOOKUP($A$1&amp;":"&amp;A187,'Finish order'!C:K,4,FALSE()),"")</f>
        <v/>
      </c>
      <c r="H187" s="22" t="n">
        <v>186</v>
      </c>
      <c r="I187" s="22" t="str">
        <f aca="false">IFERROR(VLOOKUP(H$1&amp;":"&amp;H187,'Finish order'!$C:$K,6,FALSE()),"")</f>
        <v/>
      </c>
      <c r="J187" s="22" t="str">
        <f aca="false">IFERROR(VLOOKUP(H$1&amp;":"&amp;H187,'Finish order'!$C:$K,9,FALSE()),"")</f>
        <v/>
      </c>
      <c r="K187" s="22" t="str">
        <f aca="false">IFERROR(VLOOKUP(H$1&amp;":"&amp;H187,'Finish order'!$C:$K,7,FALSE()),"")</f>
        <v/>
      </c>
      <c r="L187" s="30" t="str">
        <f aca="false">IFERROR(VLOOKUP(H$1&amp;":"&amp;H187,'Finish order'!$C:$K,5,FALSE()),"")</f>
        <v/>
      </c>
      <c r="M187" s="22" t="str">
        <f aca="false">IFERROR(VLOOKUP(H$1&amp;":"&amp;H187,'Finish order'!$C:$K,4,FALSE()),"")</f>
        <v/>
      </c>
    </row>
    <row r="188" customFormat="false" ht="15" hidden="false" customHeight="false" outlineLevel="0" collapsed="false">
      <c r="A188" s="22" t="n">
        <v>187</v>
      </c>
      <c r="B188" s="22" t="str">
        <f aca="false">IFERROR(VLOOKUP($A$1&amp;":"&amp;A188,'Finish order'!C:K,6,FALSE()),"")</f>
        <v/>
      </c>
      <c r="C188" s="22" t="str">
        <f aca="false">IFERROR(VLOOKUP(A$1&amp;":"&amp;A188,'Finish order'!$C:$K,9,FALSE()),"")</f>
        <v/>
      </c>
      <c r="D188" s="22" t="str">
        <f aca="false">IFERROR(VLOOKUP(A$1&amp;":"&amp;A188,'Finish order'!$C:$K,7,FALSE()),"")</f>
        <v/>
      </c>
      <c r="E188" s="30" t="str">
        <f aca="false">IFERROR(VLOOKUP($A$1&amp;":"&amp;A188,'Finish order'!C:K,5,FALSE()),"")</f>
        <v/>
      </c>
      <c r="F188" s="22" t="str">
        <f aca="false">IFERROR(VLOOKUP($A$1&amp;":"&amp;A188,'Finish order'!C:K,4,FALSE()),"")</f>
        <v/>
      </c>
      <c r="H188" s="22" t="n">
        <v>187</v>
      </c>
      <c r="I188" s="22" t="str">
        <f aca="false">IFERROR(VLOOKUP(H$1&amp;":"&amp;H188,'Finish order'!$C:$K,6,FALSE()),"")</f>
        <v/>
      </c>
      <c r="J188" s="22" t="str">
        <f aca="false">IFERROR(VLOOKUP(H$1&amp;":"&amp;H188,'Finish order'!$C:$K,9,FALSE()),"")</f>
        <v/>
      </c>
      <c r="K188" s="22" t="str">
        <f aca="false">IFERROR(VLOOKUP(H$1&amp;":"&amp;H188,'Finish order'!$C:$K,7,FALSE()),"")</f>
        <v/>
      </c>
      <c r="L188" s="30" t="str">
        <f aca="false">IFERROR(VLOOKUP(H$1&amp;":"&amp;H188,'Finish order'!$C:$K,5,FALSE()),"")</f>
        <v/>
      </c>
      <c r="M188" s="22" t="str">
        <f aca="false">IFERROR(VLOOKUP(H$1&amp;":"&amp;H188,'Finish order'!$C:$K,4,FALSE()),"")</f>
        <v/>
      </c>
    </row>
    <row r="189" customFormat="false" ht="15" hidden="false" customHeight="false" outlineLevel="0" collapsed="false">
      <c r="A189" s="22" t="n">
        <v>188</v>
      </c>
      <c r="B189" s="22" t="str">
        <f aca="false">IFERROR(VLOOKUP($A$1&amp;":"&amp;A189,'Finish order'!C:K,6,FALSE()),"")</f>
        <v/>
      </c>
      <c r="C189" s="22" t="str">
        <f aca="false">IFERROR(VLOOKUP(A$1&amp;":"&amp;A189,'Finish order'!$C:$K,9,FALSE()),"")</f>
        <v/>
      </c>
      <c r="D189" s="22" t="str">
        <f aca="false">IFERROR(VLOOKUP(A$1&amp;":"&amp;A189,'Finish order'!$C:$K,7,FALSE()),"")</f>
        <v/>
      </c>
      <c r="E189" s="30" t="str">
        <f aca="false">IFERROR(VLOOKUP($A$1&amp;":"&amp;A189,'Finish order'!C:K,5,FALSE()),"")</f>
        <v/>
      </c>
      <c r="F189" s="22" t="str">
        <f aca="false">IFERROR(VLOOKUP($A$1&amp;":"&amp;A189,'Finish order'!C:K,4,FALSE()),"")</f>
        <v/>
      </c>
      <c r="H189" s="22" t="n">
        <v>188</v>
      </c>
      <c r="I189" s="22" t="str">
        <f aca="false">IFERROR(VLOOKUP(H$1&amp;":"&amp;H189,'Finish order'!$C:$K,6,FALSE()),"")</f>
        <v/>
      </c>
      <c r="J189" s="22" t="str">
        <f aca="false">IFERROR(VLOOKUP(H$1&amp;":"&amp;H189,'Finish order'!$C:$K,9,FALSE()),"")</f>
        <v/>
      </c>
      <c r="K189" s="22" t="str">
        <f aca="false">IFERROR(VLOOKUP(H$1&amp;":"&amp;H189,'Finish order'!$C:$K,7,FALSE()),"")</f>
        <v/>
      </c>
      <c r="L189" s="30" t="str">
        <f aca="false">IFERROR(VLOOKUP(H$1&amp;":"&amp;H189,'Finish order'!$C:$K,5,FALSE()),"")</f>
        <v/>
      </c>
      <c r="M189" s="22" t="str">
        <f aca="false">IFERROR(VLOOKUP(H$1&amp;":"&amp;H189,'Finish order'!$C:$K,4,FALSE()),"")</f>
        <v/>
      </c>
    </row>
    <row r="190" customFormat="false" ht="15" hidden="false" customHeight="false" outlineLevel="0" collapsed="false">
      <c r="A190" s="22" t="n">
        <v>189</v>
      </c>
      <c r="B190" s="22" t="str">
        <f aca="false">IFERROR(VLOOKUP($A$1&amp;":"&amp;A190,'Finish order'!C:K,6,FALSE()),"")</f>
        <v/>
      </c>
      <c r="C190" s="22" t="str">
        <f aca="false">IFERROR(VLOOKUP(A$1&amp;":"&amp;A190,'Finish order'!$C:$K,9,FALSE()),"")</f>
        <v/>
      </c>
      <c r="D190" s="22" t="str">
        <f aca="false">IFERROR(VLOOKUP(A$1&amp;":"&amp;A190,'Finish order'!$C:$K,7,FALSE()),"")</f>
        <v/>
      </c>
      <c r="E190" s="30" t="str">
        <f aca="false">IFERROR(VLOOKUP($A$1&amp;":"&amp;A190,'Finish order'!C:K,5,FALSE()),"")</f>
        <v/>
      </c>
      <c r="F190" s="22" t="str">
        <f aca="false">IFERROR(VLOOKUP($A$1&amp;":"&amp;A190,'Finish order'!C:K,4,FALSE()),"")</f>
        <v/>
      </c>
      <c r="H190" s="22" t="n">
        <v>189</v>
      </c>
      <c r="I190" s="22" t="str">
        <f aca="false">IFERROR(VLOOKUP(H$1&amp;":"&amp;H190,'Finish order'!$C:$K,6,FALSE()),"")</f>
        <v/>
      </c>
      <c r="J190" s="22" t="str">
        <f aca="false">IFERROR(VLOOKUP(H$1&amp;":"&amp;H190,'Finish order'!$C:$K,9,FALSE()),"")</f>
        <v/>
      </c>
      <c r="K190" s="22" t="str">
        <f aca="false">IFERROR(VLOOKUP(H$1&amp;":"&amp;H190,'Finish order'!$C:$K,7,FALSE()),"")</f>
        <v/>
      </c>
      <c r="L190" s="30" t="str">
        <f aca="false">IFERROR(VLOOKUP(H$1&amp;":"&amp;H190,'Finish order'!$C:$K,5,FALSE()),"")</f>
        <v/>
      </c>
      <c r="M190" s="22" t="str">
        <f aca="false">IFERROR(VLOOKUP(H$1&amp;":"&amp;H190,'Finish order'!$C:$K,4,FALSE()),"")</f>
        <v/>
      </c>
    </row>
    <row r="191" customFormat="false" ht="15" hidden="false" customHeight="false" outlineLevel="0" collapsed="false">
      <c r="A191" s="22" t="n">
        <v>190</v>
      </c>
      <c r="B191" s="22" t="str">
        <f aca="false">IFERROR(VLOOKUP($A$1&amp;":"&amp;A191,'Finish order'!C:K,6,FALSE()),"")</f>
        <v/>
      </c>
      <c r="C191" s="22" t="str">
        <f aca="false">IFERROR(VLOOKUP(A$1&amp;":"&amp;A191,'Finish order'!$C:$K,9,FALSE()),"")</f>
        <v/>
      </c>
      <c r="D191" s="22" t="str">
        <f aca="false">IFERROR(VLOOKUP(A$1&amp;":"&amp;A191,'Finish order'!$C:$K,7,FALSE()),"")</f>
        <v/>
      </c>
      <c r="E191" s="30" t="str">
        <f aca="false">IFERROR(VLOOKUP($A$1&amp;":"&amp;A191,'Finish order'!C:K,5,FALSE()),"")</f>
        <v/>
      </c>
      <c r="F191" s="22" t="str">
        <f aca="false">IFERROR(VLOOKUP($A$1&amp;":"&amp;A191,'Finish order'!C:K,4,FALSE()),"")</f>
        <v/>
      </c>
      <c r="H191" s="22" t="n">
        <v>190</v>
      </c>
      <c r="I191" s="22" t="str">
        <f aca="false">IFERROR(VLOOKUP(H$1&amp;":"&amp;H191,'Finish order'!$C:$K,6,FALSE()),"")</f>
        <v/>
      </c>
      <c r="J191" s="22" t="str">
        <f aca="false">IFERROR(VLOOKUP(H$1&amp;":"&amp;H191,'Finish order'!$C:$K,9,FALSE()),"")</f>
        <v/>
      </c>
      <c r="K191" s="22" t="str">
        <f aca="false">IFERROR(VLOOKUP(H$1&amp;":"&amp;H191,'Finish order'!$C:$K,7,FALSE()),"")</f>
        <v/>
      </c>
      <c r="L191" s="30" t="str">
        <f aca="false">IFERROR(VLOOKUP(H$1&amp;":"&amp;H191,'Finish order'!$C:$K,5,FALSE()),"")</f>
        <v/>
      </c>
      <c r="M191" s="22" t="str">
        <f aca="false">IFERROR(VLOOKUP(H$1&amp;":"&amp;H191,'Finish order'!$C:$K,4,FALSE()),"")</f>
        <v/>
      </c>
    </row>
    <row r="192" customFormat="false" ht="15" hidden="false" customHeight="false" outlineLevel="0" collapsed="false">
      <c r="A192" s="22" t="n">
        <v>191</v>
      </c>
      <c r="B192" s="22" t="str">
        <f aca="false">IFERROR(VLOOKUP($A$1&amp;":"&amp;A192,'Finish order'!C:K,6,FALSE()),"")</f>
        <v/>
      </c>
      <c r="C192" s="22" t="str">
        <f aca="false">IFERROR(VLOOKUP(A$1&amp;":"&amp;A192,'Finish order'!$C:$K,9,FALSE()),"")</f>
        <v/>
      </c>
      <c r="D192" s="22" t="str">
        <f aca="false">IFERROR(VLOOKUP(A$1&amp;":"&amp;A192,'Finish order'!$C:$K,7,FALSE()),"")</f>
        <v/>
      </c>
      <c r="E192" s="30" t="str">
        <f aca="false">IFERROR(VLOOKUP($A$1&amp;":"&amp;A192,'Finish order'!C:K,5,FALSE()),"")</f>
        <v/>
      </c>
      <c r="F192" s="22" t="str">
        <f aca="false">IFERROR(VLOOKUP($A$1&amp;":"&amp;A192,'Finish order'!C:K,4,FALSE()),"")</f>
        <v/>
      </c>
      <c r="H192" s="22" t="n">
        <v>191</v>
      </c>
      <c r="I192" s="22" t="str">
        <f aca="false">IFERROR(VLOOKUP(H$1&amp;":"&amp;H192,'Finish order'!$C:$K,6,FALSE()),"")</f>
        <v/>
      </c>
      <c r="J192" s="22" t="str">
        <f aca="false">IFERROR(VLOOKUP(H$1&amp;":"&amp;H192,'Finish order'!$C:$K,9,FALSE()),"")</f>
        <v/>
      </c>
      <c r="K192" s="22" t="str">
        <f aca="false">IFERROR(VLOOKUP(H$1&amp;":"&amp;H192,'Finish order'!$C:$K,7,FALSE()),"")</f>
        <v/>
      </c>
      <c r="L192" s="30" t="str">
        <f aca="false">IFERROR(VLOOKUP(H$1&amp;":"&amp;H192,'Finish order'!$C:$K,5,FALSE()),"")</f>
        <v/>
      </c>
      <c r="M192" s="22" t="str">
        <f aca="false">IFERROR(VLOOKUP(H$1&amp;":"&amp;H192,'Finish order'!$C:$K,4,FALSE()),"")</f>
        <v/>
      </c>
    </row>
    <row r="193" customFormat="false" ht="15" hidden="false" customHeight="false" outlineLevel="0" collapsed="false">
      <c r="A193" s="22" t="n">
        <v>192</v>
      </c>
      <c r="B193" s="22" t="str">
        <f aca="false">IFERROR(VLOOKUP($A$1&amp;":"&amp;A193,'Finish order'!C:K,6,FALSE()),"")</f>
        <v/>
      </c>
      <c r="C193" s="22" t="str">
        <f aca="false">IFERROR(VLOOKUP(A$1&amp;":"&amp;A193,'Finish order'!$C:$K,9,FALSE()),"")</f>
        <v/>
      </c>
      <c r="D193" s="22" t="str">
        <f aca="false">IFERROR(VLOOKUP(A$1&amp;":"&amp;A193,'Finish order'!$C:$K,7,FALSE()),"")</f>
        <v/>
      </c>
      <c r="E193" s="30" t="str">
        <f aca="false">IFERROR(VLOOKUP($A$1&amp;":"&amp;A193,'Finish order'!C:K,5,FALSE()),"")</f>
        <v/>
      </c>
      <c r="F193" s="22" t="str">
        <f aca="false">IFERROR(VLOOKUP($A$1&amp;":"&amp;A193,'Finish order'!C:K,4,FALSE()),"")</f>
        <v/>
      </c>
      <c r="H193" s="22" t="n">
        <v>192</v>
      </c>
      <c r="I193" s="22" t="str">
        <f aca="false">IFERROR(VLOOKUP(H$1&amp;":"&amp;H193,'Finish order'!$C:$K,6,FALSE()),"")</f>
        <v/>
      </c>
      <c r="J193" s="22" t="str">
        <f aca="false">IFERROR(VLOOKUP(H$1&amp;":"&amp;H193,'Finish order'!$C:$K,9,FALSE()),"")</f>
        <v/>
      </c>
      <c r="K193" s="22" t="str">
        <f aca="false">IFERROR(VLOOKUP(H$1&amp;":"&amp;H193,'Finish order'!$C:$K,7,FALSE()),"")</f>
        <v/>
      </c>
      <c r="L193" s="30" t="str">
        <f aca="false">IFERROR(VLOOKUP(H$1&amp;":"&amp;H193,'Finish order'!$C:$K,5,FALSE()),"")</f>
        <v/>
      </c>
      <c r="M193" s="22" t="str">
        <f aca="false">IFERROR(VLOOKUP(H$1&amp;":"&amp;H193,'Finish order'!$C:$K,4,FALSE()),"")</f>
        <v/>
      </c>
    </row>
    <row r="194" customFormat="false" ht="15" hidden="false" customHeight="false" outlineLevel="0" collapsed="false">
      <c r="A194" s="22" t="n">
        <v>193</v>
      </c>
      <c r="B194" s="22" t="str">
        <f aca="false">IFERROR(VLOOKUP($A$1&amp;":"&amp;A194,'Finish order'!C:K,6,FALSE()),"")</f>
        <v/>
      </c>
      <c r="C194" s="22" t="str">
        <f aca="false">IFERROR(VLOOKUP(A$1&amp;":"&amp;A194,'Finish order'!$C:$K,9,FALSE()),"")</f>
        <v/>
      </c>
      <c r="D194" s="22" t="str">
        <f aca="false">IFERROR(VLOOKUP(A$1&amp;":"&amp;A194,'Finish order'!$C:$K,7,FALSE()),"")</f>
        <v/>
      </c>
      <c r="E194" s="30" t="str">
        <f aca="false">IFERROR(VLOOKUP($A$1&amp;":"&amp;A194,'Finish order'!C:K,5,FALSE()),"")</f>
        <v/>
      </c>
      <c r="F194" s="22" t="str">
        <f aca="false">IFERROR(VLOOKUP($A$1&amp;":"&amp;A194,'Finish order'!C:K,4,FALSE()),"")</f>
        <v/>
      </c>
      <c r="H194" s="22" t="n">
        <v>193</v>
      </c>
      <c r="I194" s="22" t="str">
        <f aca="false">IFERROR(VLOOKUP(H$1&amp;":"&amp;H194,'Finish order'!$C:$K,6,FALSE()),"")</f>
        <v/>
      </c>
      <c r="J194" s="22" t="str">
        <f aca="false">IFERROR(VLOOKUP(H$1&amp;":"&amp;H194,'Finish order'!$C:$K,9,FALSE()),"")</f>
        <v/>
      </c>
      <c r="K194" s="22" t="str">
        <f aca="false">IFERROR(VLOOKUP(H$1&amp;":"&amp;H194,'Finish order'!$C:$K,7,FALSE()),"")</f>
        <v/>
      </c>
      <c r="L194" s="30" t="str">
        <f aca="false">IFERROR(VLOOKUP(H$1&amp;":"&amp;H194,'Finish order'!$C:$K,5,FALSE()),"")</f>
        <v/>
      </c>
      <c r="M194" s="22" t="str">
        <f aca="false">IFERROR(VLOOKUP(H$1&amp;":"&amp;H194,'Finish order'!$C:$K,4,FALSE()),"")</f>
        <v/>
      </c>
    </row>
    <row r="195" customFormat="false" ht="15" hidden="false" customHeight="false" outlineLevel="0" collapsed="false">
      <c r="A195" s="22" t="n">
        <v>194</v>
      </c>
      <c r="B195" s="22" t="str">
        <f aca="false">IFERROR(VLOOKUP($A$1&amp;":"&amp;A195,'Finish order'!C:K,6,FALSE()),"")</f>
        <v/>
      </c>
      <c r="C195" s="22" t="str">
        <f aca="false">IFERROR(VLOOKUP(A$1&amp;":"&amp;A195,'Finish order'!$C:$K,9,FALSE()),"")</f>
        <v/>
      </c>
      <c r="D195" s="22" t="str">
        <f aca="false">IFERROR(VLOOKUP(A$1&amp;":"&amp;A195,'Finish order'!$C:$K,7,FALSE()),"")</f>
        <v/>
      </c>
      <c r="E195" s="30" t="str">
        <f aca="false">IFERROR(VLOOKUP($A$1&amp;":"&amp;A195,'Finish order'!C:K,5,FALSE()),"")</f>
        <v/>
      </c>
      <c r="F195" s="22" t="str">
        <f aca="false">IFERROR(VLOOKUP($A$1&amp;":"&amp;A195,'Finish order'!C:K,4,FALSE()),"")</f>
        <v/>
      </c>
      <c r="H195" s="22" t="n">
        <v>194</v>
      </c>
      <c r="I195" s="22" t="str">
        <f aca="false">IFERROR(VLOOKUP(H$1&amp;":"&amp;H195,'Finish order'!$C:$K,6,FALSE()),"")</f>
        <v/>
      </c>
      <c r="J195" s="22" t="str">
        <f aca="false">IFERROR(VLOOKUP(H$1&amp;":"&amp;H195,'Finish order'!$C:$K,9,FALSE()),"")</f>
        <v/>
      </c>
      <c r="K195" s="22" t="str">
        <f aca="false">IFERROR(VLOOKUP(H$1&amp;":"&amp;H195,'Finish order'!$C:$K,7,FALSE()),"")</f>
        <v/>
      </c>
      <c r="L195" s="30" t="str">
        <f aca="false">IFERROR(VLOOKUP(H$1&amp;":"&amp;H195,'Finish order'!$C:$K,5,FALSE()),"")</f>
        <v/>
      </c>
      <c r="M195" s="22" t="str">
        <f aca="false">IFERROR(VLOOKUP(H$1&amp;":"&amp;H195,'Finish order'!$C:$K,4,FALSE()),"")</f>
        <v/>
      </c>
    </row>
    <row r="196" customFormat="false" ht="15" hidden="false" customHeight="false" outlineLevel="0" collapsed="false">
      <c r="A196" s="22" t="n">
        <v>195</v>
      </c>
      <c r="B196" s="22" t="str">
        <f aca="false">IFERROR(VLOOKUP($A$1&amp;":"&amp;A196,'Finish order'!C:K,6,FALSE()),"")</f>
        <v/>
      </c>
      <c r="C196" s="22" t="str">
        <f aca="false">IFERROR(VLOOKUP(A$1&amp;":"&amp;A196,'Finish order'!$C:$K,9,FALSE()),"")</f>
        <v/>
      </c>
      <c r="D196" s="22" t="str">
        <f aca="false">IFERROR(VLOOKUP(A$1&amp;":"&amp;A196,'Finish order'!$C:$K,7,FALSE()),"")</f>
        <v/>
      </c>
      <c r="E196" s="30" t="str">
        <f aca="false">IFERROR(VLOOKUP($A$1&amp;":"&amp;A196,'Finish order'!C:K,5,FALSE()),"")</f>
        <v/>
      </c>
      <c r="F196" s="22" t="str">
        <f aca="false">IFERROR(VLOOKUP($A$1&amp;":"&amp;A196,'Finish order'!C:K,4,FALSE()),"")</f>
        <v/>
      </c>
      <c r="H196" s="22" t="n">
        <v>195</v>
      </c>
      <c r="I196" s="22" t="str">
        <f aca="false">IFERROR(VLOOKUP(H$1&amp;":"&amp;H196,'Finish order'!$C:$K,6,FALSE()),"")</f>
        <v/>
      </c>
      <c r="J196" s="22" t="str">
        <f aca="false">IFERROR(VLOOKUP(H$1&amp;":"&amp;H196,'Finish order'!$C:$K,9,FALSE()),"")</f>
        <v/>
      </c>
      <c r="K196" s="22" t="str">
        <f aca="false">IFERROR(VLOOKUP(H$1&amp;":"&amp;H196,'Finish order'!$C:$K,7,FALSE()),"")</f>
        <v/>
      </c>
      <c r="L196" s="30" t="str">
        <f aca="false">IFERROR(VLOOKUP(H$1&amp;":"&amp;H196,'Finish order'!$C:$K,5,FALSE()),"")</f>
        <v/>
      </c>
      <c r="M196" s="22" t="str">
        <f aca="false">IFERROR(VLOOKUP(H$1&amp;":"&amp;H196,'Finish order'!$C:$K,4,FALSE()),"")</f>
        <v/>
      </c>
    </row>
    <row r="197" customFormat="false" ht="15" hidden="false" customHeight="false" outlineLevel="0" collapsed="false">
      <c r="A197" s="22" t="n">
        <v>196</v>
      </c>
      <c r="B197" s="22" t="str">
        <f aca="false">IFERROR(VLOOKUP($A$1&amp;":"&amp;A197,'Finish order'!C:K,6,FALSE()),"")</f>
        <v/>
      </c>
      <c r="C197" s="22" t="str">
        <f aca="false">IFERROR(VLOOKUP(A$1&amp;":"&amp;A197,'Finish order'!$C:$K,9,FALSE()),"")</f>
        <v/>
      </c>
      <c r="D197" s="22" t="str">
        <f aca="false">IFERROR(VLOOKUP(A$1&amp;":"&amp;A197,'Finish order'!$C:$K,7,FALSE()),"")</f>
        <v/>
      </c>
      <c r="E197" s="30" t="str">
        <f aca="false">IFERROR(VLOOKUP($A$1&amp;":"&amp;A197,'Finish order'!C:K,5,FALSE()),"")</f>
        <v/>
      </c>
      <c r="F197" s="22" t="str">
        <f aca="false">IFERROR(VLOOKUP($A$1&amp;":"&amp;A197,'Finish order'!C:K,4,FALSE()),"")</f>
        <v/>
      </c>
      <c r="H197" s="22" t="n">
        <v>196</v>
      </c>
      <c r="I197" s="22" t="str">
        <f aca="false">IFERROR(VLOOKUP(H$1&amp;":"&amp;H197,'Finish order'!$C:$K,6,FALSE()),"")</f>
        <v/>
      </c>
      <c r="J197" s="22" t="str">
        <f aca="false">IFERROR(VLOOKUP(H$1&amp;":"&amp;H197,'Finish order'!$C:$K,9,FALSE()),"")</f>
        <v/>
      </c>
      <c r="K197" s="22" t="str">
        <f aca="false">IFERROR(VLOOKUP(H$1&amp;":"&amp;H197,'Finish order'!$C:$K,7,FALSE()),"")</f>
        <v/>
      </c>
      <c r="L197" s="30" t="str">
        <f aca="false">IFERROR(VLOOKUP(H$1&amp;":"&amp;H197,'Finish order'!$C:$K,5,FALSE()),"")</f>
        <v/>
      </c>
      <c r="M197" s="22" t="str">
        <f aca="false">IFERROR(VLOOKUP(H$1&amp;":"&amp;H197,'Finish order'!$C:$K,4,FALSE()),"")</f>
        <v/>
      </c>
    </row>
    <row r="198" customFormat="false" ht="15" hidden="false" customHeight="false" outlineLevel="0" collapsed="false">
      <c r="A198" s="22" t="n">
        <v>197</v>
      </c>
      <c r="B198" s="22" t="str">
        <f aca="false">IFERROR(VLOOKUP($A$1&amp;":"&amp;A198,'Finish order'!C:K,6,FALSE()),"")</f>
        <v/>
      </c>
      <c r="C198" s="22" t="str">
        <f aca="false">IFERROR(VLOOKUP(A$1&amp;":"&amp;A198,'Finish order'!$C:$K,9,FALSE()),"")</f>
        <v/>
      </c>
      <c r="D198" s="22" t="str">
        <f aca="false">IFERROR(VLOOKUP(A$1&amp;":"&amp;A198,'Finish order'!$C:$K,7,FALSE()),"")</f>
        <v/>
      </c>
      <c r="E198" s="30" t="str">
        <f aca="false">IFERROR(VLOOKUP($A$1&amp;":"&amp;A198,'Finish order'!C:K,5,FALSE()),"")</f>
        <v/>
      </c>
      <c r="F198" s="22" t="str">
        <f aca="false">IFERROR(VLOOKUP($A$1&amp;":"&amp;A198,'Finish order'!C:K,4,FALSE()),"")</f>
        <v/>
      </c>
      <c r="H198" s="22" t="n">
        <v>197</v>
      </c>
      <c r="I198" s="22" t="str">
        <f aca="false">IFERROR(VLOOKUP(H$1&amp;":"&amp;H198,'Finish order'!$C:$K,6,FALSE()),"")</f>
        <v/>
      </c>
      <c r="J198" s="22" t="str">
        <f aca="false">IFERROR(VLOOKUP(H$1&amp;":"&amp;H198,'Finish order'!$C:$K,9,FALSE()),"")</f>
        <v/>
      </c>
      <c r="K198" s="22" t="str">
        <f aca="false">IFERROR(VLOOKUP(H$1&amp;":"&amp;H198,'Finish order'!$C:$K,7,FALSE()),"")</f>
        <v/>
      </c>
      <c r="L198" s="30" t="str">
        <f aca="false">IFERROR(VLOOKUP(H$1&amp;":"&amp;H198,'Finish order'!$C:$K,5,FALSE()),"")</f>
        <v/>
      </c>
      <c r="M198" s="22" t="str">
        <f aca="false">IFERROR(VLOOKUP(H$1&amp;":"&amp;H198,'Finish order'!$C:$K,4,FALSE()),"")</f>
        <v/>
      </c>
    </row>
    <row r="199" customFormat="false" ht="15" hidden="false" customHeight="false" outlineLevel="0" collapsed="false">
      <c r="A199" s="22" t="n">
        <v>198</v>
      </c>
      <c r="B199" s="22" t="str">
        <f aca="false">IFERROR(VLOOKUP($A$1&amp;":"&amp;A199,'Finish order'!C:K,6,FALSE()),"")</f>
        <v/>
      </c>
      <c r="C199" s="22" t="str">
        <f aca="false">IFERROR(VLOOKUP(A$1&amp;":"&amp;A199,'Finish order'!$C:$K,9,FALSE()),"")</f>
        <v/>
      </c>
      <c r="D199" s="22" t="str">
        <f aca="false">IFERROR(VLOOKUP(A$1&amp;":"&amp;A199,'Finish order'!$C:$K,7,FALSE()),"")</f>
        <v/>
      </c>
      <c r="E199" s="30" t="str">
        <f aca="false">IFERROR(VLOOKUP($A$1&amp;":"&amp;A199,'Finish order'!C:K,5,FALSE()),"")</f>
        <v/>
      </c>
      <c r="F199" s="22" t="str">
        <f aca="false">IFERROR(VLOOKUP($A$1&amp;":"&amp;A199,'Finish order'!C:K,4,FALSE()),"")</f>
        <v/>
      </c>
      <c r="H199" s="22" t="n">
        <v>198</v>
      </c>
      <c r="I199" s="22" t="str">
        <f aca="false">IFERROR(VLOOKUP(H$1&amp;":"&amp;H199,'Finish order'!$C:$K,6,FALSE()),"")</f>
        <v/>
      </c>
      <c r="J199" s="22" t="str">
        <f aca="false">IFERROR(VLOOKUP(H$1&amp;":"&amp;H199,'Finish order'!$C:$K,9,FALSE()),"")</f>
        <v/>
      </c>
      <c r="K199" s="22" t="str">
        <f aca="false">IFERROR(VLOOKUP(H$1&amp;":"&amp;H199,'Finish order'!$C:$K,7,FALSE()),"")</f>
        <v/>
      </c>
      <c r="L199" s="30" t="str">
        <f aca="false">IFERROR(VLOOKUP(H$1&amp;":"&amp;H199,'Finish order'!$C:$K,5,FALSE()),"")</f>
        <v/>
      </c>
      <c r="M199" s="22" t="str">
        <f aca="false">IFERROR(VLOOKUP(H$1&amp;":"&amp;H199,'Finish order'!$C:$K,4,FALSE()),"")</f>
        <v/>
      </c>
    </row>
    <row r="200" customFormat="false" ht="15" hidden="false" customHeight="false" outlineLevel="0" collapsed="false">
      <c r="A200" s="22" t="n">
        <v>199</v>
      </c>
      <c r="B200" s="22" t="str">
        <f aca="false">IFERROR(VLOOKUP($A$1&amp;":"&amp;A200,'Finish order'!C:K,6,FALSE()),"")</f>
        <v/>
      </c>
      <c r="C200" s="22" t="str">
        <f aca="false">IFERROR(VLOOKUP(A$1&amp;":"&amp;A200,'Finish order'!$C:$K,9,FALSE()),"")</f>
        <v/>
      </c>
      <c r="D200" s="22" t="str">
        <f aca="false">IFERROR(VLOOKUP(A$1&amp;":"&amp;A200,'Finish order'!$C:$K,7,FALSE()),"")</f>
        <v/>
      </c>
      <c r="E200" s="30" t="str">
        <f aca="false">IFERROR(VLOOKUP($A$1&amp;":"&amp;A200,'Finish order'!C:K,5,FALSE()),"")</f>
        <v/>
      </c>
      <c r="F200" s="22" t="str">
        <f aca="false">IFERROR(VLOOKUP($A$1&amp;":"&amp;A200,'Finish order'!C:K,4,FALSE()),"")</f>
        <v/>
      </c>
      <c r="H200" s="22" t="n">
        <v>199</v>
      </c>
      <c r="I200" s="22" t="str">
        <f aca="false">IFERROR(VLOOKUP(H$1&amp;":"&amp;H200,'Finish order'!$C:$K,6,FALSE()),"")</f>
        <v/>
      </c>
      <c r="J200" s="22" t="str">
        <f aca="false">IFERROR(VLOOKUP(H$1&amp;":"&amp;H200,'Finish order'!$C:$K,9,FALSE()),"")</f>
        <v/>
      </c>
      <c r="K200" s="22" t="str">
        <f aca="false">IFERROR(VLOOKUP(H$1&amp;":"&amp;H200,'Finish order'!$C:$K,7,FALSE()),"")</f>
        <v/>
      </c>
      <c r="L200" s="30" t="str">
        <f aca="false">IFERROR(VLOOKUP(H$1&amp;":"&amp;H200,'Finish order'!$C:$K,5,FALSE()),"")</f>
        <v/>
      </c>
      <c r="M200" s="22" t="str">
        <f aca="false">IFERROR(VLOOKUP(H$1&amp;":"&amp;H200,'Finish order'!$C:$K,4,FALSE()),"")</f>
        <v/>
      </c>
    </row>
    <row r="201" customFormat="false" ht="15" hidden="false" customHeight="false" outlineLevel="0" collapsed="false">
      <c r="A201" s="22" t="n">
        <v>200</v>
      </c>
      <c r="B201" s="22" t="str">
        <f aca="false">IFERROR(VLOOKUP($A$1&amp;":"&amp;A201,'Finish order'!C:K,6,FALSE()),"")</f>
        <v/>
      </c>
      <c r="C201" s="22" t="str">
        <f aca="false">IFERROR(VLOOKUP(A$1&amp;":"&amp;A201,'Finish order'!$C:$K,9,FALSE()),"")</f>
        <v/>
      </c>
      <c r="D201" s="22" t="str">
        <f aca="false">IFERROR(VLOOKUP(A$1&amp;":"&amp;A201,'Finish order'!$C:$K,7,FALSE()),"")</f>
        <v/>
      </c>
      <c r="E201" s="30" t="str">
        <f aca="false">IFERROR(VLOOKUP($A$1&amp;":"&amp;A201,'Finish order'!C:K,5,FALSE()),"")</f>
        <v/>
      </c>
      <c r="F201" s="22" t="str">
        <f aca="false">IFERROR(VLOOKUP($A$1&amp;":"&amp;A201,'Finish order'!C:K,4,FALSE()),"")</f>
        <v/>
      </c>
      <c r="H201" s="22" t="n">
        <v>200</v>
      </c>
      <c r="I201" s="22" t="str">
        <f aca="false">IFERROR(VLOOKUP(H$1&amp;":"&amp;H201,'Finish order'!$C:$K,6,FALSE()),"")</f>
        <v/>
      </c>
      <c r="J201" s="22" t="str">
        <f aca="false">IFERROR(VLOOKUP(H$1&amp;":"&amp;H201,'Finish order'!$C:$K,9,FALSE()),"")</f>
        <v/>
      </c>
      <c r="K201" s="22" t="str">
        <f aca="false">IFERROR(VLOOKUP(H$1&amp;":"&amp;H201,'Finish order'!$C:$K,7,FALSE()),"")</f>
        <v/>
      </c>
      <c r="L201" s="30" t="str">
        <f aca="false">IFERROR(VLOOKUP(H$1&amp;":"&amp;H201,'Finish order'!$C:$K,5,FALSE()),"")</f>
        <v/>
      </c>
      <c r="M201" s="22" t="str">
        <f aca="false">IFERROR(VLOOKUP(H$1&amp;":"&amp;H201,'Finish order'!$C:$K,4,FALSE()),"")</f>
        <v/>
      </c>
    </row>
    <row r="202" customFormat="false" ht="15" hidden="false" customHeight="false" outlineLevel="0" collapsed="false">
      <c r="E202" s="30"/>
    </row>
    <row r="203" customFormat="false" ht="15" hidden="false" customHeight="false" outlineLevel="0" collapsed="false">
      <c r="E203" s="30"/>
    </row>
    <row r="204" customFormat="false" ht="15" hidden="false" customHeight="false" outlineLevel="0" collapsed="false">
      <c r="E204" s="30"/>
    </row>
    <row r="205" customFormat="false" ht="15" hidden="false" customHeight="false" outlineLevel="0" collapsed="false">
      <c r="E205" s="30"/>
    </row>
    <row r="206" customFormat="false" ht="15" hidden="false" customHeight="false" outlineLevel="0" collapsed="false">
      <c r="E206" s="30"/>
    </row>
    <row r="207" customFormat="false" ht="15" hidden="false" customHeight="false" outlineLevel="0" collapsed="false">
      <c r="E207" s="30"/>
    </row>
    <row r="208" customFormat="false" ht="15" hidden="false" customHeight="false" outlineLevel="0" collapsed="false">
      <c r="E208" s="30"/>
    </row>
    <row r="209" customFormat="false" ht="15" hidden="false" customHeight="false" outlineLevel="0" collapsed="false">
      <c r="E209" s="30"/>
    </row>
    <row r="210" customFormat="false" ht="15" hidden="false" customHeight="false" outlineLevel="0" collapsed="false">
      <c r="E210" s="30"/>
    </row>
    <row r="211" customFormat="false" ht="15" hidden="false" customHeight="false" outlineLevel="0" collapsed="false">
      <c r="E211" s="30"/>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31"/>
  <sheetViews>
    <sheetView showFormulas="false" showGridLines="true" showRowColHeaders="true" showZeros="true" rightToLeft="false" tabSelected="false" showOutlineSymbols="true" defaultGridColor="true" view="normal" topLeftCell="O1" colorId="64" zoomScale="85" zoomScaleNormal="85" zoomScalePageLayoutView="100" workbookViewId="0">
      <selection pane="topLeft" activeCell="O2" activeCellId="0" sqref="O2"/>
    </sheetView>
  </sheetViews>
  <sheetFormatPr defaultColWidth="11.42578125" defaultRowHeight="15" zeroHeight="false" outlineLevelRow="0" outlineLevelCol="0"/>
  <cols>
    <col collapsed="false" customWidth="true" hidden="false" outlineLevel="0" max="2" min="2" style="0" width="16.14"/>
    <col collapsed="false" customWidth="true" hidden="true" outlineLevel="0" max="4" min="3" style="0" width="16.14"/>
    <col collapsed="false" customWidth="true" hidden="false" outlineLevel="0" max="5" min="5" style="0" width="35.29"/>
    <col collapsed="false" customWidth="true" hidden="false" outlineLevel="0" max="6" min="6" style="0" width="5.71"/>
    <col collapsed="false" customWidth="true" hidden="false" outlineLevel="0" max="7" min="7" style="0" width="19.86"/>
    <col collapsed="false" customWidth="true" hidden="false" outlineLevel="0" max="8" min="8" style="0" width="5.71"/>
    <col collapsed="false" customWidth="true" hidden="false" outlineLevel="0" max="9" min="9" style="0" width="21.85"/>
    <col collapsed="false" customWidth="true" hidden="false" outlineLevel="0" max="10" min="10" style="0" width="5.71"/>
    <col collapsed="false" customWidth="true" hidden="false" outlineLevel="0" max="11" min="11" style="0" width="15.14"/>
    <col collapsed="false" customWidth="true" hidden="false" outlineLevel="0" max="12" min="12" style="0" width="5.71"/>
    <col collapsed="false" customWidth="true" hidden="false" outlineLevel="0" max="13" min="13" style="0" width="16.85"/>
    <col collapsed="false" customWidth="true" hidden="false" outlineLevel="0" max="16" min="16" style="0" width="18.29"/>
    <col collapsed="false" customWidth="true" hidden="true" outlineLevel="0" max="18" min="17" style="0" width="18.29"/>
    <col collapsed="false" customWidth="true" hidden="false" outlineLevel="0" max="19" min="19" style="0" width="28"/>
    <col collapsed="false" customWidth="true" hidden="false" outlineLevel="0" max="20" min="20" style="0" width="5.71"/>
    <col collapsed="false" customWidth="true" hidden="false" outlineLevel="0" max="21" min="21" style="0" width="15.29"/>
    <col collapsed="false" customWidth="true" hidden="false" outlineLevel="0" max="22" min="22" style="0" width="5.71"/>
    <col collapsed="false" customWidth="true" hidden="false" outlineLevel="0" max="23" min="23" style="0" width="19.42"/>
    <col collapsed="false" customWidth="true" hidden="false" outlineLevel="0" max="24" min="24" style="0" width="5.71"/>
    <col collapsed="false" customWidth="true" hidden="false" outlineLevel="0" max="25" min="25" style="0" width="21"/>
    <col collapsed="false" customWidth="true" hidden="false" outlineLevel="0" max="28" min="28" style="0" width="17.15"/>
    <col collapsed="false" customWidth="true" hidden="true" outlineLevel="0" max="30" min="29" style="0" width="10.85"/>
    <col collapsed="false" customWidth="true" hidden="false" outlineLevel="0" max="31" min="31" style="0" width="30.85"/>
    <col collapsed="false" customWidth="true" hidden="false" outlineLevel="0" max="32" min="32" style="0" width="5.71"/>
    <col collapsed="false" customWidth="true" hidden="false" outlineLevel="0" max="34" min="34" style="0" width="5.71"/>
    <col collapsed="false" customWidth="true" hidden="false" outlineLevel="0" max="35" min="35" style="0" width="15.29"/>
  </cols>
  <sheetData>
    <row r="1" customFormat="false" ht="15" hidden="false" customHeight="false" outlineLevel="0" collapsed="false">
      <c r="A1" s="11" t="s">
        <v>1038</v>
      </c>
      <c r="B1" s="11" t="s">
        <v>1039</v>
      </c>
      <c r="C1" s="11" t="s">
        <v>1016</v>
      </c>
      <c r="D1" s="11" t="s">
        <v>1040</v>
      </c>
      <c r="E1" s="11" t="s">
        <v>1041</v>
      </c>
      <c r="F1" s="11" t="s">
        <v>1042</v>
      </c>
      <c r="G1" s="11" t="s">
        <v>1043</v>
      </c>
      <c r="H1" s="11" t="s">
        <v>1044</v>
      </c>
      <c r="I1" s="11" t="s">
        <v>1045</v>
      </c>
      <c r="J1" s="11" t="s">
        <v>1046</v>
      </c>
      <c r="K1" s="11" t="s">
        <v>1047</v>
      </c>
      <c r="L1" s="11" t="s">
        <v>1048</v>
      </c>
      <c r="M1" s="11" t="s">
        <v>1049</v>
      </c>
      <c r="O1" s="11" t="s">
        <v>1050</v>
      </c>
      <c r="P1" s="11" t="s">
        <v>1039</v>
      </c>
      <c r="Q1" s="11" t="s">
        <v>1016</v>
      </c>
      <c r="R1" s="11" t="s">
        <v>1040</v>
      </c>
      <c r="S1" s="11" t="s">
        <v>1041</v>
      </c>
      <c r="T1" s="11" t="s">
        <v>1042</v>
      </c>
      <c r="U1" s="11" t="s">
        <v>1043</v>
      </c>
      <c r="V1" s="11" t="s">
        <v>1044</v>
      </c>
      <c r="W1" s="11" t="s">
        <v>1045</v>
      </c>
      <c r="X1" s="11" t="s">
        <v>1046</v>
      </c>
      <c r="Y1" s="11" t="s">
        <v>1047</v>
      </c>
      <c r="AA1" s="11" t="s">
        <v>1051</v>
      </c>
      <c r="AB1" s="11" t="s">
        <v>1039</v>
      </c>
      <c r="AC1" s="11" t="s">
        <v>1016</v>
      </c>
      <c r="AD1" s="11" t="s">
        <v>1040</v>
      </c>
      <c r="AE1" s="11" t="s">
        <v>1041</v>
      </c>
      <c r="AF1" s="11" t="s">
        <v>1042</v>
      </c>
      <c r="AG1" s="11" t="s">
        <v>1043</v>
      </c>
      <c r="AH1" s="11" t="s">
        <v>1044</v>
      </c>
      <c r="AI1" s="11" t="s">
        <v>1045</v>
      </c>
    </row>
    <row r="2" customFormat="false" ht="15" hidden="false" customHeight="false" outlineLevel="0" collapsed="false">
      <c r="A2" s="0" t="n">
        <v>1</v>
      </c>
      <c r="B2" s="25" t="n">
        <f aca="false">IFERROR(SMALL('Results 10 year vets'!Z:Z,D1+1), "No more teams of 4")</f>
        <v>37.002503</v>
      </c>
      <c r="C2" s="25" t="n">
        <f aca="false">COUNTIF('Results 10 year vets'!AC:AC, 'Female Team'!E2)</f>
        <v>5</v>
      </c>
      <c r="D2" s="25" t="n">
        <f aca="false">SUM($C$2:C2)</f>
        <v>5</v>
      </c>
      <c r="E2" s="0" t="str">
        <f aca="false">IFERROR(VLOOKUP(B2,'Results 10 year vets'!Z:AC, 4, FALSE()), "")</f>
        <v>Scarborough AC:Female</v>
      </c>
      <c r="F2" s="11" t="n">
        <f aca="false">IFERROR(ROUND(INDEX('Results 10 year vets'!V:V, MATCH($E2, 'Results 10 year vets'!AC:AC, 0)),0),"")</f>
        <v>2</v>
      </c>
      <c r="G2" s="0" t="str">
        <f aca="false">IFERROR(VLOOKUP(F2, 'Results 10 year vets'!P:Q,2,FALSE()), "")</f>
        <v>Rhona Marshall</v>
      </c>
      <c r="H2" s="11" t="n">
        <f aca="false">IFERROR(ROUND(INDEX('Results 10 year vets'!W:W, MATCH($E2, 'Results 10 year vets'!AC:AC, 0)),0),"")</f>
        <v>4</v>
      </c>
      <c r="I2" s="0" t="str">
        <f aca="false">IFERROR(VLOOKUP(H2,'Results 10 year vets'!P:Q,2,FALSE()), "")</f>
        <v>Hester Butterworth</v>
      </c>
      <c r="J2" s="11" t="n">
        <f aca="false">IFERROR(ROUND(INDEX('Results 10 year vets'!X:X, MATCH($E2, 'Results 10 year vets'!AC:AC, 0)),0),"")</f>
        <v>8</v>
      </c>
      <c r="K2" s="0" t="str">
        <f aca="false">IFERROR(VLOOKUP(J2,'Results 10 year vets'!P:Q,2,FALSE()), "")</f>
        <v>Marianne Borsheim</v>
      </c>
      <c r="L2" s="11" t="n">
        <f aca="false">IFERROR(ROUND(INDEX('Results 10 year vets'!Y:Y, MATCH($E2, 'Results 10 year vets'!AC:AC, 0)),0),"")</f>
        <v>23</v>
      </c>
      <c r="M2" s="0" t="str">
        <f aca="false">IFERROR(VLOOKUP(L2, 'Results 10 year vets'!P:Q,2,FALSE()), "")</f>
        <v>Julie Clayton</v>
      </c>
      <c r="O2" s="0" t="n">
        <v>1</v>
      </c>
      <c r="P2" s="25" t="n">
        <f aca="false">IFERROR(SMALL('Results 10 year vets'!AA:AA,R1+1), "No more teams of 3")</f>
        <v>14.00248</v>
      </c>
      <c r="Q2" s="25" t="n">
        <f aca="false">COUNTIF('Results 10 year vets'!AC:AC, 'Female Team'!S2)</f>
        <v>5</v>
      </c>
      <c r="R2" s="25" t="n">
        <f aca="false">SUM($Q$2:Q2)</f>
        <v>5</v>
      </c>
      <c r="S2" s="0" t="str">
        <f aca="false">IFERROR(VLOOKUP(P2,'Results 10 year vets'!AA:AC, 3, FALSE()), "")</f>
        <v>Scarborough AC:Female</v>
      </c>
      <c r="T2" s="11" t="n">
        <f aca="false">IFERROR(ROUND(INDEX('Results 10 year vets'!V:V, MATCH($S2, 'Results 10 year vets'!AC:AC, 0)),0),"")</f>
        <v>2</v>
      </c>
      <c r="U2" s="0" t="str">
        <f aca="false">IFERROR(VLOOKUP(T2,'Results 10 year vets'!P:Q,2,FALSE()), "")</f>
        <v>Rhona Marshall</v>
      </c>
      <c r="V2" s="11" t="n">
        <f aca="false">IFERROR(ROUND(INDEX('Results 10 year vets'!W:W, MATCH($S2, 'Results 10 year vets'!AC:AC, 0)),0),"")</f>
        <v>4</v>
      </c>
      <c r="W2" s="0" t="str">
        <f aca="false">IFERROR(VLOOKUP(V2,'Results 10 year vets'!P:Q,2,FALSE()), "")</f>
        <v>Hester Butterworth</v>
      </c>
      <c r="X2" s="11" t="n">
        <f aca="false">IFERROR(ROUND(INDEX('Results 10 year vets'!X:X, MATCH($S2, 'Results 10 year vets'!AC:AC, 0)),0),"")</f>
        <v>8</v>
      </c>
      <c r="Y2" s="0" t="str">
        <f aca="false">IFERROR(VLOOKUP(X2, 'Results 10 year vets'!P:Q,2,FALSE()), "")</f>
        <v>Marianne Borsheim</v>
      </c>
      <c r="AA2" s="0" t="n">
        <v>1</v>
      </c>
      <c r="AB2" s="25" t="n">
        <f aca="false">IFERROR(SMALL('Results 10 year vets'!AB:AB,AD1+1), "No more teams of 2")</f>
        <v>6.0024</v>
      </c>
      <c r="AC2" s="25" t="n">
        <f aca="false">COUNTIF('Results 10 year vets'!AC:AC, 'Female Team'!AE2)</f>
        <v>5</v>
      </c>
      <c r="AD2" s="25" t="n">
        <f aca="false">SUM($AC$2:AC2)</f>
        <v>5</v>
      </c>
      <c r="AE2" s="0" t="str">
        <f aca="false">IFERROR(VLOOKUP(AB2,'Results 10 year vets'!AB:AC, 2, FALSE()), "")</f>
        <v>Scarborough AC:Female</v>
      </c>
      <c r="AF2" s="11" t="n">
        <f aca="false">IFERROR(ROUND(INDEX('Results 10 year vets'!V:V, MATCH($AE2, 'Results 10 year vets'!AC:AC, 0)),0),"")</f>
        <v>2</v>
      </c>
      <c r="AG2" s="0" t="str">
        <f aca="false">IFERROR(VLOOKUP(AF2, 'Results 10 year vets'!P:Q,2,FALSE()), "")</f>
        <v>Rhona Marshall</v>
      </c>
      <c r="AH2" s="11" t="n">
        <f aca="false">IFERROR(ROUND(INDEX('Results 10 year vets'!W:W, MATCH($AE2, 'Results 10 year vets'!AC:AC, 0)),0),"")</f>
        <v>4</v>
      </c>
      <c r="AI2" s="0" t="str">
        <f aca="false">IFERROR(VLOOKUP(AH2, 'Results 10 year vets'!P:Q,2,FALSE()), "")</f>
        <v>Hester Butterworth</v>
      </c>
    </row>
    <row r="3" customFormat="false" ht="15" hidden="false" customHeight="false" outlineLevel="0" collapsed="false">
      <c r="A3" s="0" t="n">
        <v>2</v>
      </c>
      <c r="B3" s="25" t="n">
        <f aca="false">IFERROR(SMALL('Results 10 year vets'!Z:Z,D2+1), "No more teams of 4")</f>
        <v>52.004372</v>
      </c>
      <c r="C3" s="25" t="n">
        <f aca="false">COUNTIF('Results 10 year vets'!AC:AC, 'Female Team'!E3)</f>
        <v>5</v>
      </c>
      <c r="D3" s="25" t="n">
        <f aca="false">SUM($C$2:C3)</f>
        <v>10</v>
      </c>
      <c r="E3" s="0" t="str">
        <f aca="false">IFERROR(VLOOKUP(B3,'Results 10 year vets'!Z:AC, 4, FALSE()), "")</f>
        <v>Pickering RC:Female</v>
      </c>
      <c r="F3" s="11" t="n">
        <f aca="false">IFERROR(ROUND(INDEX('Results 10 year vets'!V:V, MATCH($E3, 'Results 10 year vets'!AC:AC, 0)),0),"")</f>
        <v>3</v>
      </c>
      <c r="G3" s="0" t="str">
        <f aca="false">IFERROR(VLOOKUP(F3, 'Results 10 year vets'!P:Q,2,FALSE()), "")</f>
        <v>Kelly Richmond</v>
      </c>
      <c r="H3" s="11" t="n">
        <f aca="false">IFERROR(ROUND(INDEX('Results 10 year vets'!W:W, MATCH($E3, 'Results 10 year vets'!AC:AC, 0)),0),"")</f>
        <v>12</v>
      </c>
      <c r="I3" s="0" t="str">
        <f aca="false">IFERROR(VLOOKUP(H3,'Results 10 year vets'!P:Q,2,FALSE()), "")</f>
        <v>Lucy Saggers</v>
      </c>
      <c r="J3" s="11" t="n">
        <f aca="false">IFERROR(ROUND(INDEX('Results 10 year vets'!X:X, MATCH($E3, 'Results 10 year vets'!AC:AC, 0)),0),"")</f>
        <v>15</v>
      </c>
      <c r="K3" s="0" t="str">
        <f aca="false">IFERROR(VLOOKUP(J3,'Results 10 year vets'!P:Q,2,FALSE()), "")</f>
        <v>Alice Hayter</v>
      </c>
      <c r="L3" s="11" t="n">
        <f aca="false">IFERROR(ROUND(INDEX('Results 10 year vets'!Y:Y, MATCH($E3, 'Results 10 year vets'!AC:AC, 0)),0),"")</f>
        <v>22</v>
      </c>
      <c r="M3" s="0" t="str">
        <f aca="false">IFERROR(VLOOKUP(L3, 'Results 10 year vets'!P:Q,2,FALSE()), "")</f>
        <v>Lynn Humpleby</v>
      </c>
      <c r="O3" s="0" t="n">
        <v>2</v>
      </c>
      <c r="P3" s="25" t="n">
        <f aca="false">IFERROR(SMALL('Results 10 year vets'!AA:AA,R2+1), "No more teams of 3")</f>
        <v>30.00435</v>
      </c>
      <c r="Q3" s="25" t="n">
        <f aca="false">COUNTIF('Results 10 year vets'!AC:AC, 'Female Team'!S3)</f>
        <v>5</v>
      </c>
      <c r="R3" s="25" t="n">
        <f aca="false">SUM($Q$2:Q3)</f>
        <v>10</v>
      </c>
      <c r="S3" s="0" t="str">
        <f aca="false">IFERROR(VLOOKUP(P3,'Results 10 year vets'!AA:AC, 3, FALSE()), "")</f>
        <v>Pickering RC:Female</v>
      </c>
      <c r="T3" s="11" t="n">
        <f aca="false">IFERROR(ROUND(INDEX('Results 10 year vets'!V:V, MATCH($S3, 'Results 10 year vets'!AC:AC, 0)),0),"")</f>
        <v>3</v>
      </c>
      <c r="U3" s="0" t="str">
        <f aca="false">IFERROR(VLOOKUP(T3,'Results 10 year vets'!P:Q,2,FALSE()), "")</f>
        <v>Kelly Richmond</v>
      </c>
      <c r="V3" s="11" t="n">
        <f aca="false">IFERROR(ROUND(INDEX('Results 10 year vets'!W:W, MATCH($S3, 'Results 10 year vets'!AC:AC, 0)),0),"")</f>
        <v>12</v>
      </c>
      <c r="W3" s="0" t="str">
        <f aca="false">IFERROR(VLOOKUP(V3,'Results 10 year vets'!P:Q,2,FALSE()), "")</f>
        <v>Lucy Saggers</v>
      </c>
      <c r="X3" s="11" t="n">
        <f aca="false">IFERROR(ROUND(INDEX('Results 10 year vets'!X:X, MATCH($S3, 'Results 10 year vets'!AC:AC, 0)),0),"")</f>
        <v>15</v>
      </c>
      <c r="Y3" s="0" t="str">
        <f aca="false">IFERROR(VLOOKUP(X3, 'Results 10 year vets'!P:Q,2,FALSE()), "")</f>
        <v>Alice Hayter</v>
      </c>
      <c r="AA3" s="0" t="n">
        <v>2</v>
      </c>
      <c r="AB3" s="25" t="n">
        <f aca="false">IFERROR(SMALL('Results 10 year vets'!AB:AB,AD2+1), "No more teams of 2")</f>
        <v>15.0024</v>
      </c>
      <c r="AC3" s="25" t="n">
        <f aca="false">COUNTIF('Results 10 year vets'!AC:AC, 'Female Team'!AE3)</f>
        <v>2</v>
      </c>
      <c r="AD3" s="25" t="n">
        <f aca="false">SUM($AC$2:AC3)</f>
        <v>7</v>
      </c>
      <c r="AE3" s="0" t="str">
        <f aca="false">IFERROR(VLOOKUP(AB3,'Results 10 year vets'!AB:AC, 2, FALSE()), "")</f>
        <v>Loftus &amp; Whitby AC:Female</v>
      </c>
      <c r="AF3" s="11" t="n">
        <f aca="false">IFERROR(ROUND(INDEX('Results 10 year vets'!V:V, MATCH($AE3, 'Results 10 year vets'!AC:AC, 0)),0),"")</f>
        <v>1</v>
      </c>
      <c r="AG3" s="0" t="str">
        <f aca="false">IFERROR(VLOOKUP(AF3, 'Results 10 year vets'!P:Q,2,FALSE()), "")</f>
        <v>Catherine Williamson</v>
      </c>
      <c r="AH3" s="11" t="n">
        <f aca="false">IFERROR(ROUND(INDEX('Results 10 year vets'!W:W, MATCH($AE3, 'Results 10 year vets'!AC:AC, 0)),0),"")</f>
        <v>14</v>
      </c>
      <c r="AI3" s="0" t="str">
        <f aca="false">IFERROR(VLOOKUP(AH3, 'Results 10 year vets'!P:Q,2,FALSE()), "")</f>
        <v>Sarah Hudson</v>
      </c>
    </row>
    <row r="4" customFormat="false" ht="15" hidden="false" customHeight="false" outlineLevel="0" collapsed="false">
      <c r="A4" s="0" t="n">
        <v>3</v>
      </c>
      <c r="B4" s="25" t="n">
        <f aca="false">IFERROR(SMALL('Results 10 year vets'!Z:Z,D3+1), "No more teams of 4")</f>
        <v>73.012799</v>
      </c>
      <c r="C4" s="25" t="n">
        <f aca="false">COUNTIF('Results 10 year vets'!AC:AC, 'Female Team'!E4)</f>
        <v>4</v>
      </c>
      <c r="D4" s="25" t="n">
        <f aca="false">SUM($C$2:C4)</f>
        <v>14</v>
      </c>
      <c r="E4" s="0" t="str">
        <f aca="false">IFERROR(VLOOKUP(B4,'Results 10 year vets'!Z:AC, 4, FALSE()), "")</f>
        <v>Individual#:Female</v>
      </c>
      <c r="F4" s="11" t="n">
        <f aca="false">IFERROR(ROUND(INDEX('Results 10 year vets'!V:V, MATCH($E4, 'Results 10 year vets'!AC:AC, 0)),0),"")</f>
        <v>11</v>
      </c>
      <c r="G4" s="0" t="str">
        <f aca="false">IFERROR(VLOOKUP(F4, 'Results 10 year vets'!P:Q,2,FALSE()), "")</f>
        <v>Siobhan Firman</v>
      </c>
      <c r="H4" s="11" t="n">
        <f aca="false">IFERROR(ROUND(INDEX('Results 10 year vets'!W:W, MATCH($E4, 'Results 10 year vets'!AC:AC, 0)),0),"")</f>
        <v>16</v>
      </c>
      <c r="I4" s="0" t="str">
        <f aca="false">IFERROR(VLOOKUP(H4,'Results 10 year vets'!P:Q,2,FALSE()), "")</f>
        <v>Samantha Jones</v>
      </c>
      <c r="J4" s="11" t="n">
        <f aca="false">IFERROR(ROUND(INDEX('Results 10 year vets'!X:X, MATCH($E4, 'Results 10 year vets'!AC:AC, 0)),0),"")</f>
        <v>17</v>
      </c>
      <c r="K4" s="0" t="str">
        <f aca="false">IFERROR(VLOOKUP(J4,'Results 10 year vets'!P:Q,2,FALSE()), "")</f>
        <v>Amie Cooper</v>
      </c>
      <c r="L4" s="11" t="n">
        <f aca="false">IFERROR(ROUND(INDEX('Results 10 year vets'!Y:Y, MATCH($E4, 'Results 10 year vets'!AC:AC, 0)),0),"")</f>
        <v>29</v>
      </c>
      <c r="M4" s="0" t="str">
        <f aca="false">IFERROR(VLOOKUP(L4, 'Results 10 year vets'!P:Q,2,FALSE()), "")</f>
        <v>Kathryn Waterworth</v>
      </c>
      <c r="O4" s="0" t="n">
        <v>3</v>
      </c>
      <c r="P4" s="25" t="n">
        <f aca="false">IFERROR(SMALL('Results 10 year vets'!AA:AA,R3+1), "No more teams of 3")</f>
        <v>44.01277</v>
      </c>
      <c r="Q4" s="25" t="n">
        <f aca="false">COUNTIF('Results 10 year vets'!AC:AC, 'Female Team'!S4)</f>
        <v>4</v>
      </c>
      <c r="R4" s="25" t="n">
        <f aca="false">SUM($Q$2:Q4)</f>
        <v>14</v>
      </c>
      <c r="S4" s="0" t="str">
        <f aca="false">IFERROR(VLOOKUP(P4,'Results 10 year vets'!AA:AC, 3, FALSE()), "")</f>
        <v>Individual#:Female</v>
      </c>
      <c r="T4" s="11" t="n">
        <f aca="false">IFERROR(ROUND(INDEX('Results 10 year vets'!V:V, MATCH($S4, 'Results 10 year vets'!AC:AC, 0)),0),"")</f>
        <v>11</v>
      </c>
      <c r="U4" s="0" t="str">
        <f aca="false">IFERROR(VLOOKUP(T4,'Results 10 year vets'!P:Q,2,FALSE()), "")</f>
        <v>Siobhan Firman</v>
      </c>
      <c r="V4" s="11" t="n">
        <f aca="false">IFERROR(ROUND(INDEX('Results 10 year vets'!W:W, MATCH($S4, 'Results 10 year vets'!AC:AC, 0)),0),"")</f>
        <v>16</v>
      </c>
      <c r="W4" s="0" t="str">
        <f aca="false">IFERROR(VLOOKUP(V4,'Results 10 year vets'!P:Q,2,FALSE()), "")</f>
        <v>Samantha Jones</v>
      </c>
      <c r="X4" s="11" t="n">
        <f aca="false">IFERROR(ROUND(INDEX('Results 10 year vets'!X:X, MATCH($S4, 'Results 10 year vets'!AC:AC, 0)),0),"")</f>
        <v>17</v>
      </c>
      <c r="Y4" s="0" t="str">
        <f aca="false">IFERROR(VLOOKUP(X4, 'Results 10 year vets'!P:Q,2,FALSE()), "")</f>
        <v>Amie Cooper</v>
      </c>
      <c r="AA4" s="0" t="n">
        <v>3</v>
      </c>
      <c r="AB4" s="25" t="n">
        <f aca="false">IFERROR(SMALL('Results 10 year vets'!AB:AB,AD3+1), "No more teams of 2")</f>
        <v>15.0042</v>
      </c>
      <c r="AC4" s="25" t="n">
        <f aca="false">COUNTIF('Results 10 year vets'!AC:AC, 'Female Team'!AE4)</f>
        <v>5</v>
      </c>
      <c r="AD4" s="25" t="n">
        <f aca="false">SUM($AC$2:AC4)</f>
        <v>12</v>
      </c>
      <c r="AE4" s="0" t="str">
        <f aca="false">IFERROR(VLOOKUP(AB4,'Results 10 year vets'!AB:AC, 2, FALSE()), "")</f>
        <v>Pickering RC:Female</v>
      </c>
      <c r="AF4" s="11" t="n">
        <f aca="false">IFERROR(ROUND(INDEX('Results 10 year vets'!V:V, MATCH($AE4, 'Results 10 year vets'!AC:AC, 0)),0),"")</f>
        <v>3</v>
      </c>
      <c r="AG4" s="0" t="str">
        <f aca="false">IFERROR(VLOOKUP(AF4, 'Results 10 year vets'!P:Q,2,FALSE()), "")</f>
        <v>Kelly Richmond</v>
      </c>
      <c r="AH4" s="11" t="n">
        <f aca="false">IFERROR(ROUND(INDEX('Results 10 year vets'!W:W, MATCH($AE4, 'Results 10 year vets'!AC:AC, 0)),0),"")</f>
        <v>12</v>
      </c>
      <c r="AI4" s="0" t="str">
        <f aca="false">IFERROR(VLOOKUP(AH4, 'Results 10 year vets'!P:Q,2,FALSE()), "")</f>
        <v>Lucy Saggers</v>
      </c>
    </row>
    <row r="5" customFormat="false" ht="15" hidden="false" customHeight="false" outlineLevel="0" collapsed="false">
      <c r="A5" s="0" t="n">
        <v>4</v>
      </c>
      <c r="B5" s="25" t="str">
        <f aca="false">IFERROR(SMALL('Results 10 year vets'!Z:Z,D4+1), "No more teams of 4")</f>
        <v>No more teams of 4</v>
      </c>
      <c r="C5" s="25" t="n">
        <f aca="false">COUNTIF('Results 10 year vets'!AC:AC, 'Female Team'!E5)</f>
        <v>1048063</v>
      </c>
      <c r="D5" s="25" t="n">
        <f aca="false">SUM($C$2:C5)</f>
        <v>1048077</v>
      </c>
      <c r="E5" s="0" t="str">
        <f aca="false">IFERROR(VLOOKUP(B5,'Results 10 year vets'!Z:AC, 4, FALSE()), "")</f>
        <v/>
      </c>
      <c r="F5" s="0" t="str">
        <f aca="false">IFERROR(ROUND(INDEX('Results 10 year vets'!V:V, MATCH($E5, 'Results 10 year vets'!AC:AC, 0)),0),"")</f>
        <v/>
      </c>
      <c r="G5" s="0" t="str">
        <f aca="false">IFERROR(VLOOKUP(F5, 'Results 10 year vets'!P:Q,2,FALSE()), "")</f>
        <v/>
      </c>
      <c r="H5" s="0" t="str">
        <f aca="false">IFERROR(ROUND(INDEX('Results 10 year vets'!W:W, MATCH($E5, 'Results 10 year vets'!AC:AC, 0)),0),"")</f>
        <v/>
      </c>
      <c r="I5" s="0" t="str">
        <f aca="false">IFERROR(VLOOKUP(H5,'Results 10 year vets'!P:Q,2,FALSE()), "")</f>
        <v/>
      </c>
      <c r="J5" s="0" t="str">
        <f aca="false">IFERROR(ROUND(INDEX('Results 10 year vets'!X:X, MATCH($E5, 'Results 10 year vets'!AC:AC, 0)),0),"")</f>
        <v/>
      </c>
      <c r="K5" s="0" t="str">
        <f aca="false">IFERROR(VLOOKUP(J5,'Results 10 year vets'!P:Q,2,FALSE()), "")</f>
        <v/>
      </c>
      <c r="L5" s="0" t="str">
        <f aca="false">IFERROR(ROUND(INDEX('Results 10 year vets'!Y:Y, MATCH($E5, 'Results 10 year vets'!AC:AC, 0)),0),"")</f>
        <v/>
      </c>
      <c r="M5" s="0" t="str">
        <f aca="false">IFERROR(VLOOKUP(L5, 'Results 10 year vets'!P:Q,2,FALSE()), "")</f>
        <v/>
      </c>
      <c r="O5" s="0" t="n">
        <v>4</v>
      </c>
      <c r="P5" s="25" t="str">
        <f aca="false">IFERROR(SMALL('Results 10 year vets'!AA:AA,R4+1), "No more teams of 3")</f>
        <v>No more teams of 3</v>
      </c>
      <c r="Q5" s="25" t="n">
        <f aca="false">COUNTIF('Results 10 year vets'!AC:AC, 'Female Team'!S5)</f>
        <v>1048063</v>
      </c>
      <c r="R5" s="25" t="n">
        <f aca="false">SUM($Q$2:Q5)</f>
        <v>1048077</v>
      </c>
      <c r="S5" s="0" t="str">
        <f aca="false">IFERROR(VLOOKUP(P5,'Results 10 year vets'!AA:AC, 3, FALSE()), "")</f>
        <v/>
      </c>
      <c r="T5" s="0" t="str">
        <f aca="false">IFERROR(ROUND(INDEX('Results 10 year vets'!V:V, MATCH($S5, 'Results 10 year vets'!AC:AC, 0)),0),"")</f>
        <v/>
      </c>
      <c r="U5" s="0" t="str">
        <f aca="false">IFERROR(VLOOKUP(T5,'Results 10 year vets'!P:Q,2,FALSE()), "")</f>
        <v/>
      </c>
      <c r="V5" s="0" t="str">
        <f aca="false">IFERROR(ROUND(INDEX('Results 10 year vets'!W:W, MATCH($S5, 'Results 10 year vets'!AC:AC, 0)),0),"")</f>
        <v/>
      </c>
      <c r="W5" s="0" t="str">
        <f aca="false">IFERROR(VLOOKUP(V5,'Results 10 year vets'!P:Q,2,FALSE()), "")</f>
        <v/>
      </c>
      <c r="X5" s="0" t="str">
        <f aca="false">IFERROR(ROUND(INDEX('Results 10 year vets'!X:X, MATCH($S5, 'Results 10 year vets'!AC:AC, 0)),0),"")</f>
        <v/>
      </c>
      <c r="Y5" s="0" t="str">
        <f aca="false">IFERROR(VLOOKUP(X5, 'Results 10 year vets'!P:Q,2,FALSE()), "")</f>
        <v/>
      </c>
      <c r="AA5" s="0" t="n">
        <v>4</v>
      </c>
      <c r="AB5" s="25" t="n">
        <f aca="false">IFERROR(SMALL('Results 10 year vets'!AB:AB,AD4+1), "No more teams of 2")</f>
        <v>23.0113</v>
      </c>
      <c r="AC5" s="25" t="n">
        <f aca="false">COUNTIF('Results 10 year vets'!AC:AC, 'Female Team'!AE5)</f>
        <v>2</v>
      </c>
      <c r="AD5" s="25" t="n">
        <f aca="false">SUM($AC$2:AC5)</f>
        <v>14</v>
      </c>
      <c r="AE5" s="0" t="str">
        <f aca="false">IFERROR(VLOOKUP(AB5,'Results 10 year vets'!AB:AC, 2, FALSE()), "")</f>
        <v>York Knavesmire Harriers:Female</v>
      </c>
      <c r="AF5" s="11" t="n">
        <f aca="false">IFERROR(ROUND(INDEX('Results 10 year vets'!V:V, MATCH($AE5, 'Results 10 year vets'!AC:AC, 0)),0),"")</f>
        <v>10</v>
      </c>
      <c r="AG5" s="0" t="str">
        <f aca="false">IFERROR(VLOOKUP(AF5, 'Results 10 year vets'!P:Q,2,FALSE()), "")</f>
        <v>Sally Carro Goodwill</v>
      </c>
      <c r="AH5" s="11" t="n">
        <f aca="false">IFERROR(ROUND(INDEX('Results 10 year vets'!W:W, MATCH($AE5, 'Results 10 year vets'!AC:AC, 0)),0),"")</f>
        <v>13</v>
      </c>
      <c r="AI5" s="0" t="str">
        <f aca="false">IFERROR(VLOOKUP(AH5, 'Results 10 year vets'!P:Q,2,FALSE()), "")</f>
        <v>Melanie Ellwood</v>
      </c>
    </row>
    <row r="6" customFormat="false" ht="15" hidden="false" customHeight="false" outlineLevel="0" collapsed="false">
      <c r="A6" s="0" t="n">
        <v>5</v>
      </c>
      <c r="B6" s="25" t="str">
        <f aca="false">IFERROR(SMALL('Results 10 year vets'!Z:Z,D5+1), "No more teams of 4")</f>
        <v>No more teams of 4</v>
      </c>
      <c r="C6" s="25" t="n">
        <f aca="false">COUNTIF('Results 10 year vets'!AC:AC, 'Female Team'!E6)</f>
        <v>1048063</v>
      </c>
      <c r="D6" s="25" t="n">
        <f aca="false">SUM($C$2:C6)</f>
        <v>2096140</v>
      </c>
      <c r="E6" s="0" t="str">
        <f aca="false">IFERROR(VLOOKUP(B6,'Results 10 year vets'!Z:AC, 4, FALSE()), "")</f>
        <v/>
      </c>
      <c r="F6" s="0" t="str">
        <f aca="false">IFERROR(ROUND(INDEX('Results 10 year vets'!V:V, MATCH($E6, 'Results 10 year vets'!AC:AC, 0)),0),"")</f>
        <v/>
      </c>
      <c r="G6" s="0" t="str">
        <f aca="false">IFERROR(VLOOKUP(F6, 'Results 10 year vets'!P:Q,2,FALSE()), "")</f>
        <v/>
      </c>
      <c r="H6" s="0" t="str">
        <f aca="false">IFERROR(ROUND(INDEX('Results 10 year vets'!W:W, MATCH($E6, 'Results 10 year vets'!AC:AC, 0)),0),"")</f>
        <v/>
      </c>
      <c r="I6" s="0" t="str">
        <f aca="false">IFERROR(VLOOKUP(H6,'Results 10 year vets'!P:Q,2,FALSE()), "")</f>
        <v/>
      </c>
      <c r="J6" s="0" t="str">
        <f aca="false">IFERROR(ROUND(INDEX('Results 10 year vets'!X:X, MATCH($E6, 'Results 10 year vets'!AC:AC, 0)),0),"")</f>
        <v/>
      </c>
      <c r="K6" s="0" t="str">
        <f aca="false">IFERROR(VLOOKUP(J6,'Results 10 year vets'!P:Q,2,FALSE()), "")</f>
        <v/>
      </c>
      <c r="L6" s="0" t="str">
        <f aca="false">IFERROR(ROUND(INDEX('Results 10 year vets'!Y:Y, MATCH($E6, 'Results 10 year vets'!AC:AC, 0)),0),"")</f>
        <v/>
      </c>
      <c r="M6" s="0" t="str">
        <f aca="false">IFERROR(VLOOKUP(L6, 'Results 10 year vets'!P:Q,2,FALSE()), "")</f>
        <v/>
      </c>
      <c r="O6" s="0" t="n">
        <v>5</v>
      </c>
      <c r="P6" s="25" t="str">
        <f aca="false">IFERROR(SMALL('Results 10 year vets'!AA:AA,R5+1), "No more teams of 3")</f>
        <v>No more teams of 3</v>
      </c>
      <c r="Q6" s="25" t="n">
        <f aca="false">COUNTIF('Results 10 year vets'!AC:AC, 'Female Team'!S6)</f>
        <v>1048063</v>
      </c>
      <c r="R6" s="25" t="n">
        <f aca="false">SUM($Q$2:Q6)</f>
        <v>2096140</v>
      </c>
      <c r="S6" s="0" t="str">
        <f aca="false">IFERROR(VLOOKUP(P6,'Results 10 year vets'!AA:AC, 3, FALSE()), "")</f>
        <v/>
      </c>
      <c r="T6" s="0" t="str">
        <f aca="false">IFERROR(ROUND(INDEX('Results 10 year vets'!V:V, MATCH($S6, 'Results 10 year vets'!AC:AC, 0)),0),"")</f>
        <v/>
      </c>
      <c r="U6" s="0" t="str">
        <f aca="false">IFERROR(VLOOKUP(T6,'Results 10 year vets'!P:Q,2,FALSE()), "")</f>
        <v/>
      </c>
      <c r="V6" s="0" t="str">
        <f aca="false">IFERROR(ROUND(INDEX('Results 10 year vets'!W:W, MATCH($S6, 'Results 10 year vets'!AC:AC, 0)),0),"")</f>
        <v/>
      </c>
      <c r="W6" s="0" t="str">
        <f aca="false">IFERROR(VLOOKUP(V6,'Results 10 year vets'!P:Q,2,FALSE()), "")</f>
        <v/>
      </c>
      <c r="X6" s="0" t="str">
        <f aca="false">IFERROR(ROUND(INDEX('Results 10 year vets'!X:X, MATCH($S6, 'Results 10 year vets'!AC:AC, 0)),0),"")</f>
        <v/>
      </c>
      <c r="Y6" s="0" t="str">
        <f aca="false">IFERROR(VLOOKUP(X6, 'Results 10 year vets'!P:Q,2,FALSE()), "")</f>
        <v/>
      </c>
      <c r="AA6" s="0" t="n">
        <v>5</v>
      </c>
      <c r="AB6" s="25" t="n">
        <f aca="false">IFERROR(SMALL('Results 10 year vets'!AB:AB,AD5+1), "No more teams of 2")</f>
        <v>27.0126</v>
      </c>
      <c r="AC6" s="25" t="n">
        <f aca="false">COUNTIF('Results 10 year vets'!AC:AC, 'Female Team'!AE6)</f>
        <v>4</v>
      </c>
      <c r="AD6" s="25" t="n">
        <f aca="false">SUM($AC$2:AC6)</f>
        <v>18</v>
      </c>
      <c r="AE6" s="0" t="str">
        <f aca="false">IFERROR(VLOOKUP(AB6,'Results 10 year vets'!AB:AC, 2, FALSE()), "")</f>
        <v>Individual#:Female</v>
      </c>
      <c r="AF6" s="11" t="n">
        <f aca="false">IFERROR(ROUND(INDEX('Results 10 year vets'!V:V, MATCH($AE6, 'Results 10 year vets'!AC:AC, 0)),0),"")</f>
        <v>11</v>
      </c>
      <c r="AG6" s="0" t="str">
        <f aca="false">IFERROR(VLOOKUP(AF6, 'Results 10 year vets'!P:Q,2,FALSE()), "")</f>
        <v>Siobhan Firman</v>
      </c>
      <c r="AH6" s="11" t="n">
        <f aca="false">IFERROR(ROUND(INDEX('Results 10 year vets'!W:W, MATCH($AE6, 'Results 10 year vets'!AC:AC, 0)),0),"")</f>
        <v>16</v>
      </c>
      <c r="AI6" s="0" t="str">
        <f aca="false">IFERROR(VLOOKUP(AH6, 'Results 10 year vets'!P:Q,2,FALSE()), "")</f>
        <v>Samantha Jones</v>
      </c>
    </row>
    <row r="7" customFormat="false" ht="15" hidden="false" customHeight="false" outlineLevel="0" collapsed="false">
      <c r="A7" s="0" t="n">
        <v>6</v>
      </c>
      <c r="B7" s="25" t="str">
        <f aca="false">IFERROR(SMALL('Results 10 year vets'!Z:Z,D6+1), "No more teams of 4")</f>
        <v>No more teams of 4</v>
      </c>
      <c r="C7" s="25" t="n">
        <f aca="false">COUNTIF('Results 10 year vets'!AC:AC, 'Female Team'!E7)</f>
        <v>1048063</v>
      </c>
      <c r="D7" s="25" t="n">
        <f aca="false">SUM($C$2:C7)</f>
        <v>3144203</v>
      </c>
      <c r="E7" s="0" t="str">
        <f aca="false">IFERROR(VLOOKUP(B7,'Results 10 year vets'!Z:AC, 4, FALSE()), "")</f>
        <v/>
      </c>
      <c r="F7" s="0" t="str">
        <f aca="false">IFERROR(ROUND(INDEX('Results 10 year vets'!V:V, MATCH($E7, 'Results 10 year vets'!AC:AC, 0)),0),"")</f>
        <v/>
      </c>
      <c r="G7" s="0" t="str">
        <f aca="false">IFERROR(VLOOKUP(F7, 'Results 10 year vets'!P:Q,2,FALSE()), "")</f>
        <v/>
      </c>
      <c r="H7" s="0" t="str">
        <f aca="false">IFERROR(ROUND(INDEX('Results 10 year vets'!W:W, MATCH($E7, 'Results 10 year vets'!AC:AC, 0)),0),"")</f>
        <v/>
      </c>
      <c r="I7" s="0" t="str">
        <f aca="false">IFERROR(VLOOKUP(H7,'Results 10 year vets'!P:Q,2,FALSE()), "")</f>
        <v/>
      </c>
      <c r="J7" s="0" t="str">
        <f aca="false">IFERROR(ROUND(INDEX('Results 10 year vets'!X:X, MATCH($E7, 'Results 10 year vets'!AC:AC, 0)),0),"")</f>
        <v/>
      </c>
      <c r="K7" s="0" t="str">
        <f aca="false">IFERROR(VLOOKUP(J7,'Results 10 year vets'!P:Q,2,FALSE()), "")</f>
        <v/>
      </c>
      <c r="L7" s="0" t="str">
        <f aca="false">IFERROR(ROUND(INDEX('Results 10 year vets'!Y:Y, MATCH($E7, 'Results 10 year vets'!AC:AC, 0)),0),"")</f>
        <v/>
      </c>
      <c r="M7" s="0" t="str">
        <f aca="false">IFERROR(VLOOKUP(L7, 'Results 10 year vets'!P:Q,2,FALSE()), "")</f>
        <v/>
      </c>
      <c r="O7" s="0" t="n">
        <v>6</v>
      </c>
      <c r="P7" s="25" t="str">
        <f aca="false">IFERROR(SMALL('Results 10 year vets'!AA:AA,R6+1), "No more teams of 3")</f>
        <v>No more teams of 3</v>
      </c>
      <c r="Q7" s="25" t="n">
        <f aca="false">COUNTIF('Results 10 year vets'!AC:AC, 'Female Team'!S7)</f>
        <v>1048063</v>
      </c>
      <c r="R7" s="25" t="n">
        <f aca="false">SUM($Q$2:Q7)</f>
        <v>3144203</v>
      </c>
      <c r="S7" s="0" t="str">
        <f aca="false">IFERROR(VLOOKUP(P7,'Results 10 year vets'!AA:AC, 3, FALSE()), "")</f>
        <v/>
      </c>
      <c r="T7" s="0" t="str">
        <f aca="false">IFERROR(ROUND(INDEX('Results 10 year vets'!V:V, MATCH($S7, 'Results 10 year vets'!AC:AC, 0)),0),"")</f>
        <v/>
      </c>
      <c r="U7" s="0" t="str">
        <f aca="false">IFERROR(VLOOKUP(T7,'Results 10 year vets'!P:Q,2,FALSE()), "")</f>
        <v/>
      </c>
      <c r="V7" s="0" t="str">
        <f aca="false">IFERROR(ROUND(INDEX('Results 10 year vets'!W:W, MATCH($S7, 'Results 10 year vets'!AC:AC, 0)),0),"")</f>
        <v/>
      </c>
      <c r="W7" s="0" t="str">
        <f aca="false">IFERROR(VLOOKUP(V7,'Results 10 year vets'!P:Q,2,FALSE()), "")</f>
        <v/>
      </c>
      <c r="X7" s="0" t="str">
        <f aca="false">IFERROR(ROUND(INDEX('Results 10 year vets'!X:X, MATCH($S7, 'Results 10 year vets'!AC:AC, 0)),0),"")</f>
        <v/>
      </c>
      <c r="Y7" s="0" t="str">
        <f aca="false">IFERROR(VLOOKUP(X7, 'Results 10 year vets'!P:Q,2,FALSE()), "")</f>
        <v/>
      </c>
      <c r="AA7" s="0" t="n">
        <v>6</v>
      </c>
      <c r="AB7" s="25" t="n">
        <f aca="false">IFERROR(SMALL('Results 10 year vets'!AB:AB,AD6+1), "No more teams of 2")</f>
        <v>30.0111</v>
      </c>
      <c r="AC7" s="25" t="n">
        <f aca="false">COUNTIF('Results 10 year vets'!AC:AC, 'Female Team'!AE7)</f>
        <v>2</v>
      </c>
      <c r="AD7" s="25" t="n">
        <f aca="false">SUM($AC$2:AC7)</f>
        <v>20</v>
      </c>
      <c r="AE7" s="0" t="str">
        <f aca="false">IFERROR(VLOOKUP(AB7,'Results 10 year vets'!AB:AC, 2, FALSE()), "")</f>
        <v>Esk Valley Fell Club:Female</v>
      </c>
      <c r="AF7" s="11" t="n">
        <f aca="false">IFERROR(ROUND(INDEX('Results 10 year vets'!V:V, MATCH($AE7, 'Results 10 year vets'!AC:AC, 0)),0),"")</f>
        <v>9</v>
      </c>
      <c r="AG7" s="0" t="str">
        <f aca="false">IFERROR(VLOOKUP(AF7, 'Results 10 year vets'!P:Q,2,FALSE()), "")</f>
        <v>Steph Lishman</v>
      </c>
      <c r="AH7" s="11" t="n">
        <f aca="false">IFERROR(ROUND(INDEX('Results 10 year vets'!W:W, MATCH($AE7, 'Results 10 year vets'!AC:AC, 0)),0),"")</f>
        <v>21</v>
      </c>
      <c r="AI7" s="0" t="str">
        <f aca="false">IFERROR(VLOOKUP(AH7, 'Results 10 year vets'!P:Q,2,FALSE()), "")</f>
        <v>Robyn Watson</v>
      </c>
    </row>
    <row r="8" customFormat="false" ht="15" hidden="false" customHeight="false" outlineLevel="0" collapsed="false">
      <c r="A8" s="0" t="n">
        <v>7</v>
      </c>
      <c r="B8" s="25" t="str">
        <f aca="false">IFERROR(SMALL('Results 10 year vets'!Z:Z,D7+1), "No more teams of 4")</f>
        <v>No more teams of 4</v>
      </c>
      <c r="C8" s="25" t="n">
        <f aca="false">COUNTIF('Results 10 year vets'!AC:AC, 'Female Team'!E8)</f>
        <v>1048063</v>
      </c>
      <c r="D8" s="25" t="n">
        <f aca="false">SUM($C$2:C8)</f>
        <v>4192266</v>
      </c>
      <c r="E8" s="0" t="str">
        <f aca="false">IFERROR(VLOOKUP(B8,'Results 10 year vets'!Z:AC, 4, FALSE()), "")</f>
        <v/>
      </c>
      <c r="F8" s="0" t="str">
        <f aca="false">IFERROR(ROUND(INDEX('Results 10 year vets'!V:V, MATCH($E8, 'Results 10 year vets'!AC:AC, 0)),0),"")</f>
        <v/>
      </c>
      <c r="G8" s="0" t="str">
        <f aca="false">IFERROR(VLOOKUP(F8, 'Results 10 year vets'!P:Q,2,FALSE()), "")</f>
        <v/>
      </c>
      <c r="H8" s="0" t="str">
        <f aca="false">IFERROR(ROUND(INDEX('Results 10 year vets'!W:W, MATCH($E8, 'Results 10 year vets'!AC:AC, 0)),0),"")</f>
        <v/>
      </c>
      <c r="I8" s="0" t="str">
        <f aca="false">IFERROR(VLOOKUP(H8,'Results 10 year vets'!P:Q,2,FALSE()), "")</f>
        <v/>
      </c>
      <c r="J8" s="0" t="str">
        <f aca="false">IFERROR(ROUND(INDEX('Results 10 year vets'!X:X, MATCH($E8, 'Results 10 year vets'!AC:AC, 0)),0),"")</f>
        <v/>
      </c>
      <c r="K8" s="0" t="str">
        <f aca="false">IFERROR(VLOOKUP(J8,'Results 10 year vets'!P:Q,2,FALSE()), "")</f>
        <v/>
      </c>
      <c r="L8" s="0" t="str">
        <f aca="false">IFERROR(ROUND(INDEX('Results 10 year vets'!Y:Y, MATCH($E8, 'Results 10 year vets'!AC:AC, 0)),0),"")</f>
        <v/>
      </c>
      <c r="M8" s="0" t="str">
        <f aca="false">IFERROR(VLOOKUP(L8, 'Results 10 year vets'!P:Q,2,FALSE()), "")</f>
        <v/>
      </c>
      <c r="O8" s="0" t="n">
        <v>7</v>
      </c>
      <c r="P8" s="25" t="str">
        <f aca="false">IFERROR(SMALL('Results 10 year vets'!AA:AA,R7+1), "No more teams of 3")</f>
        <v>No more teams of 3</v>
      </c>
      <c r="Q8" s="25" t="n">
        <f aca="false">COUNTIF('Results 10 year vets'!AC:AC, 'Female Team'!S8)</f>
        <v>1048063</v>
      </c>
      <c r="R8" s="25" t="n">
        <f aca="false">SUM($Q$2:Q8)</f>
        <v>4192266</v>
      </c>
      <c r="S8" s="0" t="str">
        <f aca="false">IFERROR(VLOOKUP(P8,'Results 10 year vets'!AA:AC, 3, FALSE()), "")</f>
        <v/>
      </c>
      <c r="T8" s="0" t="str">
        <f aca="false">IFERROR(ROUND(INDEX('Results 10 year vets'!V:V, MATCH($S8, 'Results 10 year vets'!AC:AC, 0)),0),"")</f>
        <v/>
      </c>
      <c r="U8" s="0" t="str">
        <f aca="false">IFERROR(VLOOKUP(T8,'Results 10 year vets'!P:Q,2,FALSE()), "")</f>
        <v/>
      </c>
      <c r="V8" s="0" t="str">
        <f aca="false">IFERROR(ROUND(INDEX('Results 10 year vets'!W:W, MATCH($S8, 'Results 10 year vets'!AC:AC, 0)),0),"")</f>
        <v/>
      </c>
      <c r="W8" s="0" t="str">
        <f aca="false">IFERROR(VLOOKUP(V8,'Results 10 year vets'!P:Q,2,FALSE()), "")</f>
        <v/>
      </c>
      <c r="X8" s="0" t="str">
        <f aca="false">IFERROR(ROUND(INDEX('Results 10 year vets'!X:X, MATCH($S8, 'Results 10 year vets'!AC:AC, 0)),0),"")</f>
        <v/>
      </c>
      <c r="Y8" s="0" t="str">
        <f aca="false">IFERROR(VLOOKUP(X8, 'Results 10 year vets'!P:Q,2,FALSE()), "")</f>
        <v/>
      </c>
      <c r="AA8" s="0" t="n">
        <v>7</v>
      </c>
      <c r="AB8" s="25" t="str">
        <f aca="false">IFERROR(SMALL('Results 10 year vets'!AB:AB,AD7+1), "No more teams of 2")</f>
        <v>No more teams of 2</v>
      </c>
      <c r="AC8" s="25" t="n">
        <f aca="false">COUNTIF('Results 10 year vets'!AC:AC, 'Female Team'!AE8)</f>
        <v>1048063</v>
      </c>
      <c r="AD8" s="25" t="n">
        <f aca="false">SUM($AC$2:AC8)</f>
        <v>1048083</v>
      </c>
      <c r="AE8" s="0" t="str">
        <f aca="false">IFERROR(VLOOKUP(AB8,'Results 10 year vets'!AB:AC, 2, FALSE()), "")</f>
        <v/>
      </c>
      <c r="AF8" s="0" t="str">
        <f aca="false">IFERROR(ROUND(INDEX('Results 10 year vets'!V:V, MATCH($AE8, 'Results 10 year vets'!AC:AC, 0)),0),"")</f>
        <v/>
      </c>
      <c r="AG8" s="0" t="str">
        <f aca="false">IFERROR(VLOOKUP(AF8, 'Results 10 year vets'!P:Q,2,FALSE()), "")</f>
        <v/>
      </c>
      <c r="AH8" s="0" t="str">
        <f aca="false">IFERROR(ROUND(INDEX('Results 10 year vets'!W:W, MATCH($AE8, 'Results 10 year vets'!AC:AC, 0)),0),"")</f>
        <v/>
      </c>
      <c r="AI8" s="0" t="str">
        <f aca="false">IFERROR(VLOOKUP(AH8, 'Results 10 year vets'!P:Q,2,FALSE()), "")</f>
        <v/>
      </c>
    </row>
    <row r="9" customFormat="false" ht="15" hidden="false" customHeight="false" outlineLevel="0" collapsed="false">
      <c r="A9" s="0" t="n">
        <v>8</v>
      </c>
      <c r="B9" s="25" t="str">
        <f aca="false">IFERROR(SMALL('Results 10 year vets'!Z:Z,D8+1), "No more teams of 4")</f>
        <v>No more teams of 4</v>
      </c>
      <c r="C9" s="25" t="n">
        <f aca="false">COUNTIF('Results 10 year vets'!AC:AC, 'Female Team'!E9)</f>
        <v>1048063</v>
      </c>
      <c r="D9" s="25" t="n">
        <f aca="false">SUM($C$2:C9)</f>
        <v>5240329</v>
      </c>
      <c r="E9" s="0" t="str">
        <f aca="false">IFERROR(VLOOKUP(B9,'Results 10 year vets'!Z:AC, 4, FALSE()), "")</f>
        <v/>
      </c>
      <c r="F9" s="0" t="str">
        <f aca="false">IFERROR(ROUND(INDEX('Results 10 year vets'!V:V, MATCH($E9, 'Results 10 year vets'!AC:AC, 0)),0),"")</f>
        <v/>
      </c>
      <c r="G9" s="0" t="str">
        <f aca="false">IFERROR(VLOOKUP(F9, 'Results 10 year vets'!P:Q,2,FALSE()), "")</f>
        <v/>
      </c>
      <c r="H9" s="0" t="str">
        <f aca="false">IFERROR(ROUND(INDEX('Results 10 year vets'!W:W, MATCH($E9, 'Results 10 year vets'!AC:AC, 0)),0),"")</f>
        <v/>
      </c>
      <c r="I9" s="0" t="str">
        <f aca="false">IFERROR(VLOOKUP(H9,'Results 10 year vets'!P:Q,2,FALSE()), "")</f>
        <v/>
      </c>
      <c r="J9" s="0" t="str">
        <f aca="false">IFERROR(ROUND(INDEX('Results 10 year vets'!X:X, MATCH($E9, 'Results 10 year vets'!AC:AC, 0)),0),"")</f>
        <v/>
      </c>
      <c r="K9" s="0" t="str">
        <f aca="false">IFERROR(VLOOKUP(J9,'Results 10 year vets'!P:Q,2,FALSE()), "")</f>
        <v/>
      </c>
      <c r="L9" s="0" t="str">
        <f aca="false">IFERROR(ROUND(INDEX('Results 10 year vets'!Y:Y, MATCH($E9, 'Results 10 year vets'!AC:AC, 0)),0),"")</f>
        <v/>
      </c>
      <c r="M9" s="0" t="str">
        <f aca="false">IFERROR(VLOOKUP(L9, 'Results 10 year vets'!P:Q,2,FALSE()), "")</f>
        <v/>
      </c>
      <c r="O9" s="0" t="n">
        <v>8</v>
      </c>
      <c r="P9" s="25" t="str">
        <f aca="false">IFERROR(SMALL('Results 10 year vets'!AA:AA,R8+1), "No more teams of 3")</f>
        <v>No more teams of 3</v>
      </c>
      <c r="Q9" s="25" t="n">
        <f aca="false">COUNTIF('Results 10 year vets'!AC:AC, 'Female Team'!S9)</f>
        <v>1048063</v>
      </c>
      <c r="R9" s="25" t="n">
        <f aca="false">SUM($Q$2:Q9)</f>
        <v>5240329</v>
      </c>
      <c r="S9" s="0" t="str">
        <f aca="false">IFERROR(VLOOKUP(P9,'Results 10 year vets'!AA:AC, 3, FALSE()), "")</f>
        <v/>
      </c>
      <c r="T9" s="0" t="str">
        <f aca="false">IFERROR(ROUND(INDEX('Results 10 year vets'!V:V, MATCH($S9, 'Results 10 year vets'!AC:AC, 0)),0),"")</f>
        <v/>
      </c>
      <c r="U9" s="0" t="str">
        <f aca="false">IFERROR(VLOOKUP(T9,'Results 10 year vets'!P:Q,2,FALSE()), "")</f>
        <v/>
      </c>
      <c r="V9" s="0" t="str">
        <f aca="false">IFERROR(ROUND(INDEX('Results 10 year vets'!W:W, MATCH($S9, 'Results 10 year vets'!AC:AC, 0)),0),"")</f>
        <v/>
      </c>
      <c r="W9" s="0" t="str">
        <f aca="false">IFERROR(VLOOKUP(V9,'Results 10 year vets'!P:Q,2,FALSE()), "")</f>
        <v/>
      </c>
      <c r="X9" s="0" t="str">
        <f aca="false">IFERROR(ROUND(INDEX('Results 10 year vets'!X:X, MATCH($S9, 'Results 10 year vets'!AC:AC, 0)),0),"")</f>
        <v/>
      </c>
      <c r="Y9" s="0" t="str">
        <f aca="false">IFERROR(VLOOKUP(X9, 'Results 10 year vets'!P:Q,2,FALSE()), "")</f>
        <v/>
      </c>
      <c r="AA9" s="0" t="n">
        <v>8</v>
      </c>
      <c r="AB9" s="25" t="str">
        <f aca="false">IFERROR(SMALL('Results 10 year vets'!AB:AB,AD8+1), "No more teams of 2")</f>
        <v>No more teams of 2</v>
      </c>
      <c r="AC9" s="25" t="n">
        <f aca="false">COUNTIF('Results 10 year vets'!AC:AC, 'Female Team'!AE9)</f>
        <v>1048063</v>
      </c>
      <c r="AD9" s="25" t="n">
        <f aca="false">SUM($AC$2:AC9)</f>
        <v>2096146</v>
      </c>
      <c r="AE9" s="0" t="str">
        <f aca="false">IFERROR(VLOOKUP(AB9,'Results 10 year vets'!AB:AC, 2, FALSE()), "")</f>
        <v/>
      </c>
      <c r="AF9" s="0" t="str">
        <f aca="false">IFERROR(ROUND(INDEX('Results 10 year vets'!V:V, MATCH($AE9, 'Results 10 year vets'!AC:AC, 0)),0),"")</f>
        <v/>
      </c>
      <c r="AG9" s="0" t="str">
        <f aca="false">IFERROR(VLOOKUP(AF9, 'Results 10 year vets'!P:Q,2,FALSE()), "")</f>
        <v/>
      </c>
      <c r="AH9" s="0" t="str">
        <f aca="false">IFERROR(ROUND(INDEX('Results 10 year vets'!W:W, MATCH($AE9, 'Results 10 year vets'!AC:AC, 0)),0),"")</f>
        <v/>
      </c>
      <c r="AI9" s="0" t="str">
        <f aca="false">IFERROR(VLOOKUP(AH9, 'Results 10 year vets'!P:Q,2,FALSE()), "")</f>
        <v/>
      </c>
    </row>
    <row r="10" customFormat="false" ht="15" hidden="false" customHeight="false" outlineLevel="0" collapsed="false">
      <c r="A10" s="0" t="n">
        <v>9</v>
      </c>
      <c r="B10" s="25" t="str">
        <f aca="false">IFERROR(SMALL('Results 10 year vets'!Z:Z,D9+1), "No more teams of 4")</f>
        <v>No more teams of 4</v>
      </c>
      <c r="C10" s="25" t="n">
        <f aca="false">COUNTIF('Results 10 year vets'!AC:AC, 'Female Team'!E10)</f>
        <v>1048063</v>
      </c>
      <c r="D10" s="25" t="n">
        <f aca="false">SUM($C$2:C10)</f>
        <v>6288392</v>
      </c>
      <c r="E10" s="0" t="str">
        <f aca="false">IFERROR(VLOOKUP(B10,'Results 10 year vets'!Z:AC, 4, FALSE()), "")</f>
        <v/>
      </c>
      <c r="F10" s="0" t="str">
        <f aca="false">IFERROR(ROUND(INDEX('Results 10 year vets'!V:V, MATCH($E10, 'Results 10 year vets'!AC:AC, 0)),0),"")</f>
        <v/>
      </c>
      <c r="G10" s="0" t="str">
        <f aca="false">IFERROR(VLOOKUP(F10, 'Results 10 year vets'!P:Q,2,FALSE()), "")</f>
        <v/>
      </c>
      <c r="H10" s="0" t="str">
        <f aca="false">IFERROR(ROUND(INDEX('Results 10 year vets'!W:W, MATCH($E10, 'Results 10 year vets'!AC:AC, 0)),0),"")</f>
        <v/>
      </c>
      <c r="I10" s="0" t="str">
        <f aca="false">IFERROR(VLOOKUP(H10,'Results 10 year vets'!P:Q,2,FALSE()), "")</f>
        <v/>
      </c>
      <c r="J10" s="0" t="str">
        <f aca="false">IFERROR(ROUND(INDEX('Results 10 year vets'!X:X, MATCH($E10, 'Results 10 year vets'!AC:AC, 0)),0),"")</f>
        <v/>
      </c>
      <c r="K10" s="0" t="str">
        <f aca="false">IFERROR(VLOOKUP(J10,'Results 10 year vets'!P:Q,2,FALSE()), "")</f>
        <v/>
      </c>
      <c r="L10" s="0" t="str">
        <f aca="false">IFERROR(ROUND(INDEX('Results 10 year vets'!Y:Y, MATCH($E10, 'Results 10 year vets'!AC:AC, 0)),0),"")</f>
        <v/>
      </c>
      <c r="M10" s="0" t="str">
        <f aca="false">IFERROR(VLOOKUP(L10, 'Results 10 year vets'!P:Q,2,FALSE()), "")</f>
        <v/>
      </c>
      <c r="O10" s="0" t="n">
        <v>9</v>
      </c>
      <c r="P10" s="25" t="str">
        <f aca="false">IFERROR(SMALL('Results 10 year vets'!AA:AA,R9+1), "No more teams of 3")</f>
        <v>No more teams of 3</v>
      </c>
      <c r="Q10" s="25" t="n">
        <f aca="false">COUNTIF('Results 10 year vets'!AC:AC, 'Female Team'!S10)</f>
        <v>1048063</v>
      </c>
      <c r="R10" s="25" t="n">
        <f aca="false">SUM($Q$2:Q10)</f>
        <v>6288392</v>
      </c>
      <c r="S10" s="0" t="str">
        <f aca="false">IFERROR(VLOOKUP(P10,'Results 10 year vets'!AA:AC, 3, FALSE()), "")</f>
        <v/>
      </c>
      <c r="T10" s="0" t="str">
        <f aca="false">IFERROR(ROUND(INDEX('Results 10 year vets'!V:V, MATCH($S10, 'Results 10 year vets'!AC:AC, 0)),0),"")</f>
        <v/>
      </c>
      <c r="U10" s="0" t="str">
        <f aca="false">IFERROR(VLOOKUP(T10,'Results 10 year vets'!P:Q,2,FALSE()), "")</f>
        <v/>
      </c>
      <c r="V10" s="0" t="str">
        <f aca="false">IFERROR(ROUND(INDEX('Results 10 year vets'!W:W, MATCH($S10, 'Results 10 year vets'!AC:AC, 0)),0),"")</f>
        <v/>
      </c>
      <c r="W10" s="0" t="str">
        <f aca="false">IFERROR(VLOOKUP(V10,'Results 10 year vets'!P:Q,2,FALSE()), "")</f>
        <v/>
      </c>
      <c r="X10" s="0" t="str">
        <f aca="false">IFERROR(ROUND(INDEX('Results 10 year vets'!X:X, MATCH($S10, 'Results 10 year vets'!AC:AC, 0)),0),"")</f>
        <v/>
      </c>
      <c r="Y10" s="0" t="str">
        <f aca="false">IFERROR(VLOOKUP(X10, 'Results 10 year vets'!P:Q,2,FALSE()), "")</f>
        <v/>
      </c>
      <c r="AA10" s="0" t="n">
        <v>9</v>
      </c>
      <c r="AB10" s="25" t="str">
        <f aca="false">IFERROR(SMALL('Results 10 year vets'!AB:AB,AD9+1), "No more teams of 2")</f>
        <v>No more teams of 2</v>
      </c>
      <c r="AC10" s="25" t="n">
        <f aca="false">COUNTIF('Results 10 year vets'!AC:AC, 'Female Team'!AE10)</f>
        <v>1048063</v>
      </c>
      <c r="AD10" s="25" t="n">
        <f aca="false">SUM($AC$2:AC10)</f>
        <v>3144209</v>
      </c>
      <c r="AE10" s="0" t="str">
        <f aca="false">IFERROR(VLOOKUP(AB10,'Results 10 year vets'!AB:AC, 2, FALSE()), "")</f>
        <v/>
      </c>
      <c r="AF10" s="0" t="str">
        <f aca="false">IFERROR(ROUND(INDEX('Results 10 year vets'!V:V, MATCH($AE10, 'Results 10 year vets'!AC:AC, 0)),0),"")</f>
        <v/>
      </c>
      <c r="AG10" s="0" t="str">
        <f aca="false">IFERROR(VLOOKUP(AF10, 'Results 10 year vets'!P:Q,2,FALSE()), "")</f>
        <v/>
      </c>
      <c r="AH10" s="0" t="str">
        <f aca="false">IFERROR(ROUND(INDEX('Results 10 year vets'!W:W, MATCH($AE10, 'Results 10 year vets'!AC:AC, 0)),0),"")</f>
        <v/>
      </c>
      <c r="AI10" s="0" t="str">
        <f aca="false">IFERROR(VLOOKUP(AH10, 'Results 10 year vets'!P:Q,2,FALSE()), "")</f>
        <v/>
      </c>
    </row>
    <row r="11" customFormat="false" ht="15" hidden="false" customHeight="false" outlineLevel="0" collapsed="false">
      <c r="A11" s="0" t="n">
        <v>10</v>
      </c>
      <c r="B11" s="25" t="str">
        <f aca="false">IFERROR(SMALL('Results 10 year vets'!Z:Z,D10+1), "No more teams of 4")</f>
        <v>No more teams of 4</v>
      </c>
      <c r="C11" s="25" t="n">
        <f aca="false">COUNTIF('Results 10 year vets'!AC:AC, 'Female Team'!E11)</f>
        <v>1048063</v>
      </c>
      <c r="D11" s="25" t="n">
        <f aca="false">SUM($C$2:C11)</f>
        <v>7336455</v>
      </c>
      <c r="E11" s="0" t="str">
        <f aca="false">IFERROR(VLOOKUP(B11,'Results 10 year vets'!Z:AC, 4, FALSE()), "")</f>
        <v/>
      </c>
      <c r="F11" s="0" t="str">
        <f aca="false">IFERROR(ROUND(INDEX('Results 10 year vets'!V:V, MATCH($E11, 'Results 10 year vets'!AC:AC, 0)),0),"")</f>
        <v/>
      </c>
      <c r="G11" s="0" t="str">
        <f aca="false">IFERROR(VLOOKUP(F11, 'Results 10 year vets'!P:Q,2,FALSE()), "")</f>
        <v/>
      </c>
      <c r="H11" s="0" t="str">
        <f aca="false">IFERROR(ROUND(INDEX('Results 10 year vets'!W:W, MATCH($E11, 'Results 10 year vets'!AC:AC, 0)),0),"")</f>
        <v/>
      </c>
      <c r="I11" s="0" t="str">
        <f aca="false">IFERROR(VLOOKUP(H11,'Results 10 year vets'!P:Q,2,FALSE()), "")</f>
        <v/>
      </c>
      <c r="J11" s="0" t="str">
        <f aca="false">IFERROR(ROUND(INDEX('Results 10 year vets'!X:X, MATCH($E11, 'Results 10 year vets'!AC:AC, 0)),0),"")</f>
        <v/>
      </c>
      <c r="K11" s="0" t="str">
        <f aca="false">IFERROR(VLOOKUP(J11,'Results 10 year vets'!P:Q,2,FALSE()), "")</f>
        <v/>
      </c>
      <c r="L11" s="0" t="str">
        <f aca="false">IFERROR(ROUND(INDEX('Results 10 year vets'!Y:Y, MATCH($E11, 'Results 10 year vets'!AC:AC, 0)),0),"")</f>
        <v/>
      </c>
      <c r="M11" s="0" t="str">
        <f aca="false">IFERROR(VLOOKUP(L11, 'Results 10 year vets'!P:Q,2,FALSE()), "")</f>
        <v/>
      </c>
      <c r="O11" s="0" t="n">
        <v>10</v>
      </c>
      <c r="P11" s="25" t="str">
        <f aca="false">IFERROR(SMALL('Results 10 year vets'!AA:AA,R10+1), "No more teams of 3")</f>
        <v>No more teams of 3</v>
      </c>
      <c r="Q11" s="25" t="n">
        <f aca="false">COUNTIF('Results 10 year vets'!AC:AC, 'Female Team'!S11)</f>
        <v>1048063</v>
      </c>
      <c r="R11" s="25" t="n">
        <f aca="false">SUM($Q$2:Q11)</f>
        <v>7336455</v>
      </c>
      <c r="S11" s="0" t="str">
        <f aca="false">IFERROR(VLOOKUP(P11,'Results 10 year vets'!AA:AC, 3, FALSE()), "")</f>
        <v/>
      </c>
      <c r="T11" s="0" t="str">
        <f aca="false">IFERROR(ROUND(INDEX('Results 10 year vets'!V:V, MATCH($S11, 'Results 10 year vets'!AC:AC, 0)),0),"")</f>
        <v/>
      </c>
      <c r="U11" s="0" t="str">
        <f aca="false">IFERROR(VLOOKUP(T11,'Results 10 year vets'!P:Q,2,FALSE()), "")</f>
        <v/>
      </c>
      <c r="V11" s="0" t="str">
        <f aca="false">IFERROR(ROUND(INDEX('Results 10 year vets'!W:W, MATCH($S11, 'Results 10 year vets'!AC:AC, 0)),0),"")</f>
        <v/>
      </c>
      <c r="W11" s="0" t="str">
        <f aca="false">IFERROR(VLOOKUP(V11,'Results 10 year vets'!P:Q,2,FALSE()), "")</f>
        <v/>
      </c>
      <c r="X11" s="0" t="str">
        <f aca="false">IFERROR(ROUND(INDEX('Results 10 year vets'!X:X, MATCH($S11, 'Results 10 year vets'!AC:AC, 0)),0),"")</f>
        <v/>
      </c>
      <c r="Y11" s="0" t="str">
        <f aca="false">IFERROR(VLOOKUP(X11, 'Results 10 year vets'!P:Q,2,FALSE()), "")</f>
        <v/>
      </c>
      <c r="AA11" s="0" t="n">
        <v>10</v>
      </c>
      <c r="AB11" s="25" t="str">
        <f aca="false">IFERROR(SMALL('Results 10 year vets'!AB:AB,AD10+1), "No more teams of 2")</f>
        <v>No more teams of 2</v>
      </c>
      <c r="AC11" s="25" t="n">
        <f aca="false">COUNTIF('Results 10 year vets'!AC:AC, 'Female Team'!AE11)</f>
        <v>1048063</v>
      </c>
      <c r="AD11" s="25" t="n">
        <f aca="false">SUM($AC$2:AC11)</f>
        <v>4192272</v>
      </c>
      <c r="AE11" s="0" t="str">
        <f aca="false">IFERROR(VLOOKUP(AB11,'Results 10 year vets'!AB:AC, 2, FALSE()), "")</f>
        <v/>
      </c>
      <c r="AF11" s="0" t="str">
        <f aca="false">IFERROR(ROUND(INDEX('Results 10 year vets'!V:V, MATCH($AE11, 'Results 10 year vets'!AC:AC, 0)),0),"")</f>
        <v/>
      </c>
      <c r="AG11" s="0" t="str">
        <f aca="false">IFERROR(VLOOKUP(AF11, 'Results 10 year vets'!P:Q,2,FALSE()), "")</f>
        <v/>
      </c>
      <c r="AH11" s="0" t="str">
        <f aca="false">IFERROR(ROUND(INDEX('Results 10 year vets'!W:W, MATCH($AE11, 'Results 10 year vets'!AC:AC, 0)),0),"")</f>
        <v/>
      </c>
      <c r="AI11" s="0" t="str">
        <f aca="false">IFERROR(VLOOKUP(AH11, 'Results 10 year vets'!P:Q,2,FALSE()), "")</f>
        <v/>
      </c>
    </row>
    <row r="12" customFormat="false" ht="15" hidden="false" customHeight="false" outlineLevel="0" collapsed="false">
      <c r="A12" s="0" t="n">
        <v>11</v>
      </c>
      <c r="B12" s="25" t="str">
        <f aca="false">IFERROR(SMALL('Results 10 year vets'!Z:Z,D11+1), "No more teams of 4")</f>
        <v>No more teams of 4</v>
      </c>
      <c r="C12" s="25" t="n">
        <f aca="false">COUNTIF('Results 10 year vets'!AC:AC, 'Female Team'!E12)</f>
        <v>1048063</v>
      </c>
      <c r="D12" s="25" t="n">
        <f aca="false">SUM($C$2:C12)</f>
        <v>8384518</v>
      </c>
      <c r="E12" s="0" t="str">
        <f aca="false">IFERROR(VLOOKUP(B12,'Results 10 year vets'!Z:AC, 4, FALSE()), "")</f>
        <v/>
      </c>
      <c r="F12" s="0" t="str">
        <f aca="false">IFERROR(ROUND(INDEX('Results 10 year vets'!V:V, MATCH($E12, 'Results 10 year vets'!AC:AC, 0)),0),"")</f>
        <v/>
      </c>
      <c r="G12" s="0" t="str">
        <f aca="false">IFERROR(VLOOKUP(F12, 'Results 10 year vets'!P:Q,2,FALSE()), "")</f>
        <v/>
      </c>
      <c r="H12" s="0" t="str">
        <f aca="false">IFERROR(ROUND(INDEX('Results 10 year vets'!W:W, MATCH($E12, 'Results 10 year vets'!AC:AC, 0)),0),"")</f>
        <v/>
      </c>
      <c r="I12" s="0" t="str">
        <f aca="false">IFERROR(VLOOKUP(H12,'Results 10 year vets'!P:Q,2,FALSE()), "")</f>
        <v/>
      </c>
      <c r="J12" s="0" t="str">
        <f aca="false">IFERROR(ROUND(INDEX('Results 10 year vets'!X:X, MATCH($E12, 'Results 10 year vets'!AC:AC, 0)),0),"")</f>
        <v/>
      </c>
      <c r="K12" s="0" t="str">
        <f aca="false">IFERROR(VLOOKUP(J12,'Results 10 year vets'!P:Q,2,FALSE()), "")</f>
        <v/>
      </c>
      <c r="L12" s="0" t="str">
        <f aca="false">IFERROR(ROUND(INDEX('Results 10 year vets'!Y:Y, MATCH($E12, 'Results 10 year vets'!AC:AC, 0)),0),"")</f>
        <v/>
      </c>
      <c r="M12" s="0" t="str">
        <f aca="false">IFERROR(VLOOKUP(L12, 'Results 10 year vets'!P:Q,2,FALSE()), "")</f>
        <v/>
      </c>
      <c r="O12" s="0" t="n">
        <v>11</v>
      </c>
      <c r="P12" s="25" t="str">
        <f aca="false">IFERROR(SMALL('Results 10 year vets'!AA:AA,R11+1), "No more teams of 3")</f>
        <v>No more teams of 3</v>
      </c>
      <c r="Q12" s="25" t="n">
        <f aca="false">COUNTIF('Results 10 year vets'!AC:AC, 'Female Team'!S12)</f>
        <v>1048063</v>
      </c>
      <c r="R12" s="25" t="n">
        <f aca="false">SUM($Q$2:Q12)</f>
        <v>8384518</v>
      </c>
      <c r="S12" s="0" t="str">
        <f aca="false">IFERROR(VLOOKUP(P12,'Results 10 year vets'!AA:AC, 3, FALSE()), "")</f>
        <v/>
      </c>
      <c r="T12" s="0" t="str">
        <f aca="false">IFERROR(ROUND(INDEX('Results 10 year vets'!V:V, MATCH($S12, 'Results 10 year vets'!AC:AC, 0)),0),"")</f>
        <v/>
      </c>
      <c r="U12" s="0" t="str">
        <f aca="false">IFERROR(VLOOKUP(T12,'Results 10 year vets'!P:Q,2,FALSE()), "")</f>
        <v/>
      </c>
      <c r="V12" s="0" t="str">
        <f aca="false">IFERROR(ROUND(INDEX('Results 10 year vets'!W:W, MATCH($S12, 'Results 10 year vets'!AC:AC, 0)),0),"")</f>
        <v/>
      </c>
      <c r="W12" s="0" t="str">
        <f aca="false">IFERROR(VLOOKUP(V12,'Results 10 year vets'!P:Q,2,FALSE()), "")</f>
        <v/>
      </c>
      <c r="X12" s="0" t="str">
        <f aca="false">IFERROR(ROUND(INDEX('Results 10 year vets'!X:X, MATCH($S12, 'Results 10 year vets'!AC:AC, 0)),0),"")</f>
        <v/>
      </c>
      <c r="Y12" s="0" t="str">
        <f aca="false">IFERROR(VLOOKUP(X12, 'Results 10 year vets'!P:Q,2,FALSE()), "")</f>
        <v/>
      </c>
      <c r="AA12" s="0" t="n">
        <v>11</v>
      </c>
      <c r="AB12" s="25" t="str">
        <f aca="false">IFERROR(SMALL('Results 10 year vets'!AB:AB,AD11+1), "No more teams of 2")</f>
        <v>No more teams of 2</v>
      </c>
      <c r="AC12" s="25" t="n">
        <f aca="false">COUNTIF('Results 10 year vets'!AC:AC, 'Female Team'!AE12)</f>
        <v>1048063</v>
      </c>
      <c r="AD12" s="25" t="n">
        <f aca="false">SUM($AC$2:AC12)</f>
        <v>5240335</v>
      </c>
      <c r="AE12" s="0" t="str">
        <f aca="false">IFERROR(VLOOKUP(AB12,'Results 10 year vets'!AB:AC, 2, FALSE()), "")</f>
        <v/>
      </c>
      <c r="AF12" s="0" t="str">
        <f aca="false">IFERROR(ROUND(INDEX('Results 10 year vets'!V:V, MATCH($AE12, 'Results 10 year vets'!AC:AC, 0)),0),"")</f>
        <v/>
      </c>
      <c r="AG12" s="0" t="str">
        <f aca="false">IFERROR(VLOOKUP(AF12, 'Results 10 year vets'!P:Q,2,FALSE()), "")</f>
        <v/>
      </c>
      <c r="AH12" s="0" t="str">
        <f aca="false">IFERROR(ROUND(INDEX('Results 10 year vets'!W:W, MATCH($AE12, 'Results 10 year vets'!AC:AC, 0)),0),"")</f>
        <v/>
      </c>
      <c r="AI12" s="0" t="str">
        <f aca="false">IFERROR(VLOOKUP(AH12, 'Results 10 year vets'!P:Q,2,FALSE()), "")</f>
        <v/>
      </c>
    </row>
    <row r="13" customFormat="false" ht="15" hidden="false" customHeight="false" outlineLevel="0" collapsed="false">
      <c r="A13" s="0" t="n">
        <v>12</v>
      </c>
      <c r="B13" s="25" t="str">
        <f aca="false">IFERROR(SMALL('Results 10 year vets'!Z:Z,D12+1), "No more teams of 4")</f>
        <v>No more teams of 4</v>
      </c>
      <c r="C13" s="25" t="n">
        <f aca="false">COUNTIF('Results 10 year vets'!AC:AC, 'Female Team'!E13)</f>
        <v>1048063</v>
      </c>
      <c r="D13" s="25" t="n">
        <f aca="false">SUM($C$2:C13)</f>
        <v>9432581</v>
      </c>
      <c r="E13" s="0" t="str">
        <f aca="false">IFERROR(VLOOKUP(B13,'Results 10 year vets'!Z:AC, 4, FALSE()), "")</f>
        <v/>
      </c>
      <c r="F13" s="0" t="str">
        <f aca="false">IFERROR(ROUND(INDEX('Results 10 year vets'!V:V, MATCH($E13, 'Results 10 year vets'!AC:AC, 0)),0),"")</f>
        <v/>
      </c>
      <c r="G13" s="0" t="str">
        <f aca="false">IFERROR(VLOOKUP(F13, 'Results 10 year vets'!P:Q,2,FALSE()), "")</f>
        <v/>
      </c>
      <c r="H13" s="0" t="str">
        <f aca="false">IFERROR(ROUND(INDEX('Results 10 year vets'!W:W, MATCH($E13, 'Results 10 year vets'!AC:AC, 0)),0),"")</f>
        <v/>
      </c>
      <c r="I13" s="0" t="str">
        <f aca="false">IFERROR(VLOOKUP(H13,'Results 10 year vets'!P:Q,2,FALSE()), "")</f>
        <v/>
      </c>
      <c r="J13" s="0" t="str">
        <f aca="false">IFERROR(ROUND(INDEX('Results 10 year vets'!X:X, MATCH($E13, 'Results 10 year vets'!AC:AC, 0)),0),"")</f>
        <v/>
      </c>
      <c r="K13" s="0" t="str">
        <f aca="false">IFERROR(VLOOKUP(J13,'Results 10 year vets'!P:Q,2,FALSE()), "")</f>
        <v/>
      </c>
      <c r="L13" s="0" t="str">
        <f aca="false">IFERROR(ROUND(INDEX('Results 10 year vets'!Y:Y, MATCH($E13, 'Results 10 year vets'!AC:AC, 0)),0),"")</f>
        <v/>
      </c>
      <c r="M13" s="0" t="str">
        <f aca="false">IFERROR(VLOOKUP(L13, 'Results 10 year vets'!P:Q,2,FALSE()), "")</f>
        <v/>
      </c>
      <c r="O13" s="0" t="n">
        <v>12</v>
      </c>
      <c r="P13" s="25" t="str">
        <f aca="false">IFERROR(SMALL('Results 10 year vets'!AA:AA,R12+1), "No more teams of 3")</f>
        <v>No more teams of 3</v>
      </c>
      <c r="Q13" s="25" t="n">
        <f aca="false">COUNTIF('Results 10 year vets'!AC:AC, 'Female Team'!S13)</f>
        <v>1048063</v>
      </c>
      <c r="R13" s="25" t="n">
        <f aca="false">SUM($Q$2:Q13)</f>
        <v>9432581</v>
      </c>
      <c r="S13" s="0" t="str">
        <f aca="false">IFERROR(VLOOKUP(P13,'Results 10 year vets'!AA:AC, 3, FALSE()), "")</f>
        <v/>
      </c>
      <c r="T13" s="0" t="str">
        <f aca="false">IFERROR(ROUND(INDEX('Results 10 year vets'!V:V, MATCH($S13, 'Results 10 year vets'!AC:AC, 0)),0),"")</f>
        <v/>
      </c>
      <c r="U13" s="0" t="str">
        <f aca="false">IFERROR(VLOOKUP(T13,'Results 10 year vets'!P:Q,2,FALSE()), "")</f>
        <v/>
      </c>
      <c r="V13" s="0" t="str">
        <f aca="false">IFERROR(ROUND(INDEX('Results 10 year vets'!W:W, MATCH($S13, 'Results 10 year vets'!AC:AC, 0)),0),"")</f>
        <v/>
      </c>
      <c r="W13" s="0" t="str">
        <f aca="false">IFERROR(VLOOKUP(V13,'Results 10 year vets'!P:Q,2,FALSE()), "")</f>
        <v/>
      </c>
      <c r="X13" s="0" t="str">
        <f aca="false">IFERROR(ROUND(INDEX('Results 10 year vets'!X:X, MATCH($S13, 'Results 10 year vets'!AC:AC, 0)),0),"")</f>
        <v/>
      </c>
      <c r="Y13" s="0" t="str">
        <f aca="false">IFERROR(VLOOKUP(X13, 'Results 10 year vets'!P:Q,2,FALSE()), "")</f>
        <v/>
      </c>
      <c r="AA13" s="0" t="n">
        <v>12</v>
      </c>
      <c r="AB13" s="25" t="str">
        <f aca="false">IFERROR(SMALL('Results 10 year vets'!AB:AB,AD12+1), "No more teams of 2")</f>
        <v>No more teams of 2</v>
      </c>
      <c r="AC13" s="25" t="n">
        <f aca="false">COUNTIF('Results 10 year vets'!AC:AC, 'Female Team'!AE13)</f>
        <v>1048063</v>
      </c>
      <c r="AD13" s="25" t="n">
        <f aca="false">SUM($AC$2:AC13)</f>
        <v>6288398</v>
      </c>
      <c r="AE13" s="0" t="str">
        <f aca="false">IFERROR(VLOOKUP(AB13,'Results 10 year vets'!AB:AC, 2, FALSE()), "")</f>
        <v/>
      </c>
      <c r="AF13" s="0" t="str">
        <f aca="false">IFERROR(ROUND(INDEX('Results 10 year vets'!V:V, MATCH($AE13, 'Results 10 year vets'!AC:AC, 0)),0),"")</f>
        <v/>
      </c>
      <c r="AG13" s="0" t="str">
        <f aca="false">IFERROR(VLOOKUP(AF13, 'Results 10 year vets'!P:Q,2,FALSE()), "")</f>
        <v/>
      </c>
      <c r="AH13" s="0" t="str">
        <f aca="false">IFERROR(ROUND(INDEX('Results 10 year vets'!W:W, MATCH($AE13, 'Results 10 year vets'!AC:AC, 0)),0),"")</f>
        <v/>
      </c>
      <c r="AI13" s="0" t="str">
        <f aca="false">IFERROR(VLOOKUP(AH13, 'Results 10 year vets'!P:Q,2,FALSE()), "")</f>
        <v/>
      </c>
    </row>
    <row r="14" customFormat="false" ht="15" hidden="false" customHeight="false" outlineLevel="0" collapsed="false">
      <c r="A14" s="0" t="n">
        <v>13</v>
      </c>
      <c r="B14" s="25" t="str">
        <f aca="false">IFERROR(SMALL('Results 10 year vets'!Z:Z,D13+1), "No more teams of 4")</f>
        <v>No more teams of 4</v>
      </c>
      <c r="C14" s="25" t="n">
        <f aca="false">COUNTIF('Results 10 year vets'!AC:AC, 'Female Team'!E14)</f>
        <v>1048063</v>
      </c>
      <c r="D14" s="25" t="n">
        <f aca="false">SUM($C$2:C14)</f>
        <v>10480644</v>
      </c>
      <c r="E14" s="0" t="str">
        <f aca="false">IFERROR(VLOOKUP(B14,'Results 10 year vets'!Z:AC, 4, FALSE()), "")</f>
        <v/>
      </c>
      <c r="F14" s="0" t="str">
        <f aca="false">IFERROR(ROUND(INDEX('Results 10 year vets'!V:V, MATCH($E14, 'Results 10 year vets'!AC:AC, 0)),0),"")</f>
        <v/>
      </c>
      <c r="G14" s="0" t="str">
        <f aca="false">IFERROR(VLOOKUP(F14, 'Results 10 year vets'!P:Q,2,FALSE()), "")</f>
        <v/>
      </c>
      <c r="H14" s="0" t="str">
        <f aca="false">IFERROR(ROUND(INDEX('Results 10 year vets'!W:W, MATCH($E14, 'Results 10 year vets'!AC:AC, 0)),0),"")</f>
        <v/>
      </c>
      <c r="I14" s="0" t="str">
        <f aca="false">IFERROR(VLOOKUP(H14,'Results 10 year vets'!P:Q,2,FALSE()), "")</f>
        <v/>
      </c>
      <c r="J14" s="0" t="str">
        <f aca="false">IFERROR(ROUND(INDEX('Results 10 year vets'!X:X, MATCH($E14, 'Results 10 year vets'!AC:AC, 0)),0),"")</f>
        <v/>
      </c>
      <c r="K14" s="0" t="str">
        <f aca="false">IFERROR(VLOOKUP(J14,'Results 10 year vets'!P:Q,2,FALSE()), "")</f>
        <v/>
      </c>
      <c r="L14" s="0" t="str">
        <f aca="false">IFERROR(ROUND(INDEX('Results 10 year vets'!Y:Y, MATCH($E14, 'Results 10 year vets'!AC:AC, 0)),0),"")</f>
        <v/>
      </c>
      <c r="M14" s="0" t="str">
        <f aca="false">IFERROR(VLOOKUP(L14, 'Results 10 year vets'!P:Q,2,FALSE()), "")</f>
        <v/>
      </c>
      <c r="O14" s="0" t="n">
        <v>13</v>
      </c>
      <c r="P14" s="25" t="str">
        <f aca="false">IFERROR(SMALL('Results 10 year vets'!AA:AA,R13+1), "No more teams of 3")</f>
        <v>No more teams of 3</v>
      </c>
      <c r="Q14" s="25" t="n">
        <f aca="false">COUNTIF('Results 10 year vets'!AC:AC, 'Female Team'!S14)</f>
        <v>1048063</v>
      </c>
      <c r="R14" s="25" t="n">
        <f aca="false">SUM($Q$2:Q14)</f>
        <v>10480644</v>
      </c>
      <c r="S14" s="0" t="str">
        <f aca="false">IFERROR(VLOOKUP(P14,'Results 10 year vets'!AA:AC, 3, FALSE()), "")</f>
        <v/>
      </c>
      <c r="T14" s="0" t="str">
        <f aca="false">IFERROR(ROUND(INDEX('Results 10 year vets'!V:V, MATCH($S14, 'Results 10 year vets'!AC:AC, 0)),0),"")</f>
        <v/>
      </c>
      <c r="U14" s="0" t="str">
        <f aca="false">IFERROR(VLOOKUP(T14,'Results 10 year vets'!P:Q,2,FALSE()), "")</f>
        <v/>
      </c>
      <c r="V14" s="0" t="str">
        <f aca="false">IFERROR(ROUND(INDEX('Results 10 year vets'!W:W, MATCH($S14, 'Results 10 year vets'!AC:AC, 0)),0),"")</f>
        <v/>
      </c>
      <c r="W14" s="0" t="str">
        <f aca="false">IFERROR(VLOOKUP(V14,'Results 10 year vets'!P:Q,2,FALSE()), "")</f>
        <v/>
      </c>
      <c r="X14" s="0" t="str">
        <f aca="false">IFERROR(ROUND(INDEX('Results 10 year vets'!X:X, MATCH($S14, 'Results 10 year vets'!AC:AC, 0)),0),"")</f>
        <v/>
      </c>
      <c r="Y14" s="0" t="str">
        <f aca="false">IFERROR(VLOOKUP(X14, 'Results 10 year vets'!P:Q,2,FALSE()), "")</f>
        <v/>
      </c>
      <c r="AA14" s="0" t="n">
        <v>13</v>
      </c>
      <c r="AB14" s="25" t="str">
        <f aca="false">IFERROR(SMALL('Results 10 year vets'!AB:AB,AD13+1), "No more teams of 2")</f>
        <v>No more teams of 2</v>
      </c>
      <c r="AC14" s="25" t="n">
        <f aca="false">COUNTIF('Results 10 year vets'!AC:AC, 'Female Team'!AE14)</f>
        <v>1048063</v>
      </c>
      <c r="AD14" s="25" t="n">
        <f aca="false">SUM($AC$2:AC14)</f>
        <v>7336461</v>
      </c>
      <c r="AE14" s="0" t="str">
        <f aca="false">IFERROR(VLOOKUP(AB14,'Results 10 year vets'!AB:AC, 2, FALSE()), "")</f>
        <v/>
      </c>
      <c r="AF14" s="0" t="str">
        <f aca="false">IFERROR(ROUND(INDEX('Results 10 year vets'!V:V, MATCH($AE14, 'Results 10 year vets'!AC:AC, 0)),0),"")</f>
        <v/>
      </c>
      <c r="AG14" s="0" t="str">
        <f aca="false">IFERROR(VLOOKUP(AF14, 'Results 10 year vets'!P:Q,2,FALSE()), "")</f>
        <v/>
      </c>
      <c r="AH14" s="0" t="str">
        <f aca="false">IFERROR(ROUND(INDEX('Results 10 year vets'!W:W, MATCH($AE14, 'Results 10 year vets'!AC:AC, 0)),0),"")</f>
        <v/>
      </c>
      <c r="AI14" s="0" t="str">
        <f aca="false">IFERROR(VLOOKUP(AH14, 'Results 10 year vets'!P:Q,2,FALSE()), "")</f>
        <v/>
      </c>
    </row>
    <row r="15" customFormat="false" ht="15" hidden="false" customHeight="false" outlineLevel="0" collapsed="false">
      <c r="A15" s="0" t="n">
        <v>14</v>
      </c>
      <c r="B15" s="25" t="str">
        <f aca="false">IFERROR(SMALL('Results 10 year vets'!Z:Z,D14+1), "No more teams of 4")</f>
        <v>No more teams of 4</v>
      </c>
      <c r="C15" s="25" t="n">
        <f aca="false">COUNTIF('Results 10 year vets'!AC:AC, 'Female Team'!E15)</f>
        <v>1048063</v>
      </c>
      <c r="D15" s="25" t="n">
        <f aca="false">SUM($C$2:C15)</f>
        <v>11528707</v>
      </c>
      <c r="E15" s="0" t="str">
        <f aca="false">IFERROR(VLOOKUP(B15,'Results 10 year vets'!Z:AC, 4, FALSE()), "")</f>
        <v/>
      </c>
      <c r="F15" s="0" t="str">
        <f aca="false">IFERROR(ROUND(INDEX('Results 10 year vets'!V:V, MATCH($E15, 'Results 10 year vets'!AC:AC, 0)),0),"")</f>
        <v/>
      </c>
      <c r="G15" s="0" t="str">
        <f aca="false">IFERROR(VLOOKUP(F15, 'Results 10 year vets'!P:Q,2,FALSE()), "")</f>
        <v/>
      </c>
      <c r="H15" s="0" t="str">
        <f aca="false">IFERROR(ROUND(INDEX('Results 10 year vets'!W:W, MATCH($E15, 'Results 10 year vets'!AC:AC, 0)),0),"")</f>
        <v/>
      </c>
      <c r="I15" s="0" t="str">
        <f aca="false">IFERROR(VLOOKUP(H15,'Results 10 year vets'!P:Q,2,FALSE()), "")</f>
        <v/>
      </c>
      <c r="J15" s="0" t="str">
        <f aca="false">IFERROR(ROUND(INDEX('Results 10 year vets'!X:X, MATCH($E15, 'Results 10 year vets'!AC:AC, 0)),0),"")</f>
        <v/>
      </c>
      <c r="K15" s="0" t="str">
        <f aca="false">IFERROR(VLOOKUP(J15,'Results 10 year vets'!P:Q,2,FALSE()), "")</f>
        <v/>
      </c>
      <c r="L15" s="0" t="str">
        <f aca="false">IFERROR(ROUND(INDEX('Results 10 year vets'!Y:Y, MATCH($E15, 'Results 10 year vets'!AC:AC, 0)),0),"")</f>
        <v/>
      </c>
      <c r="M15" s="0" t="str">
        <f aca="false">IFERROR(VLOOKUP(L15, 'Results 10 year vets'!P:Q,2,FALSE()), "")</f>
        <v/>
      </c>
      <c r="O15" s="0" t="n">
        <v>14</v>
      </c>
      <c r="P15" s="25" t="str">
        <f aca="false">IFERROR(SMALL('Results 10 year vets'!AA:AA,R14+1), "No more teams of 3")</f>
        <v>No more teams of 3</v>
      </c>
      <c r="Q15" s="25" t="n">
        <f aca="false">COUNTIF('Results 10 year vets'!AC:AC, 'Female Team'!S15)</f>
        <v>1048063</v>
      </c>
      <c r="R15" s="25" t="n">
        <f aca="false">SUM($Q$2:Q15)</f>
        <v>11528707</v>
      </c>
      <c r="S15" s="0" t="str">
        <f aca="false">IFERROR(VLOOKUP(P15,'Results 10 year vets'!AA:AC, 3, FALSE()), "")</f>
        <v/>
      </c>
      <c r="T15" s="0" t="str">
        <f aca="false">IFERROR(ROUND(INDEX('Results 10 year vets'!V:V, MATCH($S15, 'Results 10 year vets'!AC:AC, 0)),0),"")</f>
        <v/>
      </c>
      <c r="U15" s="0" t="str">
        <f aca="false">IFERROR(VLOOKUP(T15,'Results 10 year vets'!P:Q,2,FALSE()), "")</f>
        <v/>
      </c>
      <c r="V15" s="0" t="str">
        <f aca="false">IFERROR(ROUND(INDEX('Results 10 year vets'!W:W, MATCH($S15, 'Results 10 year vets'!AC:AC, 0)),0),"")</f>
        <v/>
      </c>
      <c r="W15" s="0" t="str">
        <f aca="false">IFERROR(VLOOKUP(V15,'Results 10 year vets'!P:Q,2,FALSE()), "")</f>
        <v/>
      </c>
      <c r="X15" s="0" t="str">
        <f aca="false">IFERROR(ROUND(INDEX('Results 10 year vets'!X:X, MATCH($S15, 'Results 10 year vets'!AC:AC, 0)),0),"")</f>
        <v/>
      </c>
      <c r="Y15" s="0" t="str">
        <f aca="false">IFERROR(VLOOKUP(X15, 'Results 10 year vets'!P:Q,2,FALSE()), "")</f>
        <v/>
      </c>
      <c r="AA15" s="0" t="n">
        <v>14</v>
      </c>
      <c r="AB15" s="25" t="str">
        <f aca="false">IFERROR(SMALL('Results 10 year vets'!AB:AB,AD14+1), "No more teams of 2")</f>
        <v>No more teams of 2</v>
      </c>
      <c r="AC15" s="25" t="n">
        <f aca="false">COUNTIF('Results 10 year vets'!AC:AC, 'Female Team'!AE15)</f>
        <v>1048063</v>
      </c>
      <c r="AD15" s="25" t="n">
        <f aca="false">SUM($AC$2:AC15)</f>
        <v>8384524</v>
      </c>
      <c r="AE15" s="0" t="str">
        <f aca="false">IFERROR(VLOOKUP(AB15,'Results 10 year vets'!AB:AC, 2, FALSE()), "")</f>
        <v/>
      </c>
      <c r="AF15" s="0" t="str">
        <f aca="false">IFERROR(ROUND(INDEX('Results 10 year vets'!V:V, MATCH($AE15, 'Results 10 year vets'!AC:AC, 0)),0),"")</f>
        <v/>
      </c>
      <c r="AG15" s="0" t="str">
        <f aca="false">IFERROR(VLOOKUP(AF15, 'Results 10 year vets'!P:Q,2,FALSE()), "")</f>
        <v/>
      </c>
      <c r="AH15" s="0" t="str">
        <f aca="false">IFERROR(ROUND(INDEX('Results 10 year vets'!W:W, MATCH($AE15, 'Results 10 year vets'!AC:AC, 0)),0),"")</f>
        <v/>
      </c>
      <c r="AI15" s="0" t="str">
        <f aca="false">IFERROR(VLOOKUP(AH15, 'Results 10 year vets'!P:Q,2,FALSE()), "")</f>
        <v/>
      </c>
    </row>
    <row r="16" customFormat="false" ht="15" hidden="false" customHeight="false" outlineLevel="0" collapsed="false">
      <c r="A16" s="0" t="n">
        <v>15</v>
      </c>
      <c r="B16" s="25" t="str">
        <f aca="false">IFERROR(SMALL('Results 10 year vets'!Z:Z,D15+1), "No more teams of 4")</f>
        <v>No more teams of 4</v>
      </c>
      <c r="C16" s="25" t="n">
        <f aca="false">COUNTIF('Results 10 year vets'!AC:AC, 'Female Team'!E16)</f>
        <v>1048063</v>
      </c>
      <c r="D16" s="25" t="n">
        <f aca="false">SUM($C$2:C16)</f>
        <v>12576770</v>
      </c>
      <c r="E16" s="0" t="str">
        <f aca="false">IFERROR(VLOOKUP(B16,'Results 10 year vets'!Z:AC, 4, FALSE()), "")</f>
        <v/>
      </c>
      <c r="F16" s="0" t="str">
        <f aca="false">IFERROR(ROUND(INDEX('Results 10 year vets'!V:V, MATCH($E16, 'Results 10 year vets'!AC:AC, 0)),0),"")</f>
        <v/>
      </c>
      <c r="G16" s="0" t="str">
        <f aca="false">IFERROR(VLOOKUP(F16, 'Results 10 year vets'!P:Q,2,FALSE()), "")</f>
        <v/>
      </c>
      <c r="H16" s="0" t="str">
        <f aca="false">IFERROR(ROUND(INDEX('Results 10 year vets'!W:W, MATCH($E16, 'Results 10 year vets'!AC:AC, 0)),0),"")</f>
        <v/>
      </c>
      <c r="I16" s="0" t="str">
        <f aca="false">IFERROR(VLOOKUP(H16,'Results 10 year vets'!P:Q,2,FALSE()), "")</f>
        <v/>
      </c>
      <c r="J16" s="0" t="str">
        <f aca="false">IFERROR(ROUND(INDEX('Results 10 year vets'!X:X, MATCH($E16, 'Results 10 year vets'!AC:AC, 0)),0),"")</f>
        <v/>
      </c>
      <c r="K16" s="0" t="str">
        <f aca="false">IFERROR(VLOOKUP(J16,'Results 10 year vets'!P:Q,2,FALSE()), "")</f>
        <v/>
      </c>
      <c r="L16" s="0" t="str">
        <f aca="false">IFERROR(ROUND(INDEX('Results 10 year vets'!Y:Y, MATCH($E16, 'Results 10 year vets'!AC:AC, 0)),0),"")</f>
        <v/>
      </c>
      <c r="M16" s="0" t="str">
        <f aca="false">IFERROR(VLOOKUP(L16, 'Results 10 year vets'!P:Q,2,FALSE()), "")</f>
        <v/>
      </c>
      <c r="O16" s="0" t="n">
        <v>15</v>
      </c>
      <c r="P16" s="25" t="str">
        <f aca="false">IFERROR(SMALL('Results 10 year vets'!AA:AA,R15+1), "No more teams of 3")</f>
        <v>No more teams of 3</v>
      </c>
      <c r="Q16" s="25" t="n">
        <f aca="false">COUNTIF('Results 10 year vets'!AC:AC, 'Female Team'!S16)</f>
        <v>1048063</v>
      </c>
      <c r="R16" s="25" t="n">
        <f aca="false">SUM($Q$2:Q16)</f>
        <v>12576770</v>
      </c>
      <c r="S16" s="0" t="str">
        <f aca="false">IFERROR(VLOOKUP(P16,'Results 10 year vets'!AA:AC, 3, FALSE()), "")</f>
        <v/>
      </c>
      <c r="T16" s="0" t="str">
        <f aca="false">IFERROR(ROUND(INDEX('Results 10 year vets'!V:V, MATCH($S16, 'Results 10 year vets'!AC:AC, 0)),0),"")</f>
        <v/>
      </c>
      <c r="U16" s="0" t="str">
        <f aca="false">IFERROR(VLOOKUP(T16,'Results 10 year vets'!P:Q,2,FALSE()), "")</f>
        <v/>
      </c>
      <c r="V16" s="0" t="str">
        <f aca="false">IFERROR(ROUND(INDEX('Results 10 year vets'!W:W, MATCH($S16, 'Results 10 year vets'!AC:AC, 0)),0),"")</f>
        <v/>
      </c>
      <c r="W16" s="0" t="str">
        <f aca="false">IFERROR(VLOOKUP(V16,'Results 10 year vets'!P:Q,2,FALSE()), "")</f>
        <v/>
      </c>
      <c r="X16" s="0" t="str">
        <f aca="false">IFERROR(ROUND(INDEX('Results 10 year vets'!X:X, MATCH($S16, 'Results 10 year vets'!AC:AC, 0)),0),"")</f>
        <v/>
      </c>
      <c r="Y16" s="0" t="str">
        <f aca="false">IFERROR(VLOOKUP(X16, 'Results 10 year vets'!P:Q,2,FALSE()), "")</f>
        <v/>
      </c>
      <c r="AA16" s="0" t="n">
        <v>15</v>
      </c>
      <c r="AB16" s="25" t="str">
        <f aca="false">IFERROR(SMALL('Results 10 year vets'!AB:AB,AD15+1), "No more teams of 2")</f>
        <v>No more teams of 2</v>
      </c>
      <c r="AC16" s="25" t="n">
        <f aca="false">COUNTIF('Results 10 year vets'!AC:AC, 'Female Team'!AE16)</f>
        <v>1048063</v>
      </c>
      <c r="AD16" s="25" t="n">
        <f aca="false">SUM($AC$2:AC16)</f>
        <v>9432587</v>
      </c>
      <c r="AE16" s="0" t="str">
        <f aca="false">IFERROR(VLOOKUP(AB16,'Results 10 year vets'!AB:AC, 2, FALSE()), "")</f>
        <v/>
      </c>
      <c r="AF16" s="0" t="str">
        <f aca="false">IFERROR(ROUND(INDEX('Results 10 year vets'!V:V, MATCH($AE16, 'Results 10 year vets'!AC:AC, 0)),0),"")</f>
        <v/>
      </c>
      <c r="AG16" s="0" t="str">
        <f aca="false">IFERROR(VLOOKUP(AF16, 'Results 10 year vets'!P:Q,2,FALSE()), "")</f>
        <v/>
      </c>
      <c r="AH16" s="0" t="str">
        <f aca="false">IFERROR(ROUND(INDEX('Results 10 year vets'!W:W, MATCH($AE16, 'Results 10 year vets'!AC:AC, 0)),0),"")</f>
        <v/>
      </c>
      <c r="AI16" s="0" t="str">
        <f aca="false">IFERROR(VLOOKUP(AH16, 'Results 10 year vets'!P:Q,2,FALSE()), "")</f>
        <v/>
      </c>
    </row>
    <row r="17" customFormat="false" ht="15" hidden="false" customHeight="false" outlineLevel="0" collapsed="false">
      <c r="A17" s="0" t="n">
        <v>16</v>
      </c>
      <c r="B17" s="25" t="str">
        <f aca="false">IFERROR(SMALL('Results 10 year vets'!Z:Z,D16+1), "No more teams of 4")</f>
        <v>No more teams of 4</v>
      </c>
      <c r="C17" s="25" t="n">
        <f aca="false">COUNTIF('Results 10 year vets'!AC:AC, 'Female Team'!E17)</f>
        <v>1048063</v>
      </c>
      <c r="D17" s="25" t="n">
        <f aca="false">SUM($C$2:C17)</f>
        <v>13624833</v>
      </c>
      <c r="E17" s="0" t="str">
        <f aca="false">IFERROR(VLOOKUP(B17,'Results 10 year vets'!Z:AC, 4, FALSE()), "")</f>
        <v/>
      </c>
      <c r="F17" s="0" t="str">
        <f aca="false">IFERROR(ROUND(INDEX('Results 10 year vets'!V:V, MATCH($E17, 'Results 10 year vets'!AC:AC, 0)),0),"")</f>
        <v/>
      </c>
      <c r="G17" s="0" t="str">
        <f aca="false">IFERROR(VLOOKUP(F17, 'Results 10 year vets'!P:Q,2,FALSE()), "")</f>
        <v/>
      </c>
      <c r="H17" s="0" t="str">
        <f aca="false">IFERROR(ROUND(INDEX('Results 10 year vets'!W:W, MATCH($E17, 'Results 10 year vets'!AC:AC, 0)),0),"")</f>
        <v/>
      </c>
      <c r="I17" s="0" t="str">
        <f aca="false">IFERROR(VLOOKUP(H17,'Results 10 year vets'!P:Q,2,FALSE()), "")</f>
        <v/>
      </c>
      <c r="J17" s="0" t="str">
        <f aca="false">IFERROR(ROUND(INDEX('Results 10 year vets'!X:X, MATCH($E17, 'Results 10 year vets'!AC:AC, 0)),0),"")</f>
        <v/>
      </c>
      <c r="K17" s="0" t="str">
        <f aca="false">IFERROR(VLOOKUP(J17,'Results 10 year vets'!P:Q,2,FALSE()), "")</f>
        <v/>
      </c>
      <c r="L17" s="0" t="str">
        <f aca="false">IFERROR(ROUND(INDEX('Results 10 year vets'!Y:Y, MATCH($E17, 'Results 10 year vets'!AC:AC, 0)),0),"")</f>
        <v/>
      </c>
      <c r="M17" s="0" t="str">
        <f aca="false">IFERROR(VLOOKUP(L17, 'Results 10 year vets'!P:Q,2,FALSE()), "")</f>
        <v/>
      </c>
      <c r="O17" s="0" t="n">
        <v>16</v>
      </c>
      <c r="P17" s="25" t="str">
        <f aca="false">IFERROR(SMALL('Results 10 year vets'!AA:AA,R16+1), "No more teams of 3")</f>
        <v>No more teams of 3</v>
      </c>
      <c r="Q17" s="25" t="n">
        <f aca="false">COUNTIF('Results 10 year vets'!AC:AC, 'Female Team'!S17)</f>
        <v>1048063</v>
      </c>
      <c r="R17" s="25" t="n">
        <f aca="false">SUM($Q$2:Q17)</f>
        <v>13624833</v>
      </c>
      <c r="S17" s="0" t="str">
        <f aca="false">IFERROR(VLOOKUP(P17,'Results 10 year vets'!AA:AC, 3, FALSE()), "")</f>
        <v/>
      </c>
      <c r="T17" s="0" t="str">
        <f aca="false">IFERROR(ROUND(INDEX('Results 10 year vets'!V:V, MATCH($S17, 'Results 10 year vets'!AC:AC, 0)),0),"")</f>
        <v/>
      </c>
      <c r="U17" s="0" t="str">
        <f aca="false">IFERROR(VLOOKUP(T17,'Results 10 year vets'!P:Q,2,FALSE()), "")</f>
        <v/>
      </c>
      <c r="V17" s="0" t="str">
        <f aca="false">IFERROR(ROUND(INDEX('Results 10 year vets'!W:W, MATCH($S17, 'Results 10 year vets'!AC:AC, 0)),0),"")</f>
        <v/>
      </c>
      <c r="W17" s="0" t="str">
        <f aca="false">IFERROR(VLOOKUP(V17,'Results 10 year vets'!P:Q,2,FALSE()), "")</f>
        <v/>
      </c>
      <c r="X17" s="0" t="str">
        <f aca="false">IFERROR(ROUND(INDEX('Results 10 year vets'!X:X, MATCH($S17, 'Results 10 year vets'!AC:AC, 0)),0),"")</f>
        <v/>
      </c>
      <c r="Y17" s="0" t="str">
        <f aca="false">IFERROR(VLOOKUP(X17, 'Results 10 year vets'!P:Q,2,FALSE()), "")</f>
        <v/>
      </c>
      <c r="AA17" s="0" t="n">
        <v>16</v>
      </c>
      <c r="AB17" s="25" t="str">
        <f aca="false">IFERROR(SMALL('Results 10 year vets'!AB:AB,AD16+1), "No more teams of 2")</f>
        <v>No more teams of 2</v>
      </c>
      <c r="AC17" s="25" t="n">
        <f aca="false">COUNTIF('Results 10 year vets'!AC:AC, 'Female Team'!AE17)</f>
        <v>1048063</v>
      </c>
      <c r="AD17" s="25" t="n">
        <f aca="false">SUM($AC$2:AC17)</f>
        <v>10480650</v>
      </c>
      <c r="AE17" s="0" t="str">
        <f aca="false">IFERROR(VLOOKUP(AB17,'Results 10 year vets'!AB:AC, 2, FALSE()), "")</f>
        <v/>
      </c>
      <c r="AF17" s="0" t="str">
        <f aca="false">IFERROR(ROUND(INDEX('Results 10 year vets'!V:V, MATCH($AE17, 'Results 10 year vets'!AC:AC, 0)),0),"")</f>
        <v/>
      </c>
      <c r="AG17" s="0" t="str">
        <f aca="false">IFERROR(VLOOKUP(AF17, 'Results 10 year vets'!P:Q,2,FALSE()), "")</f>
        <v/>
      </c>
      <c r="AH17" s="0" t="str">
        <f aca="false">IFERROR(ROUND(INDEX('Results 10 year vets'!W:W, MATCH($AE17, 'Results 10 year vets'!AC:AC, 0)),0),"")</f>
        <v/>
      </c>
      <c r="AI17" s="0" t="str">
        <f aca="false">IFERROR(VLOOKUP(AH17, 'Results 10 year vets'!P:Q,2,FALSE()), "")</f>
        <v/>
      </c>
    </row>
    <row r="18" customFormat="false" ht="15" hidden="false" customHeight="false" outlineLevel="0" collapsed="false">
      <c r="A18" s="0" t="n">
        <v>17</v>
      </c>
      <c r="B18" s="25" t="str">
        <f aca="false">IFERROR(SMALL('Results 10 year vets'!Z:Z,D17+1), "No more teams of 4")</f>
        <v>No more teams of 4</v>
      </c>
      <c r="C18" s="25" t="n">
        <f aca="false">COUNTIF('Results 10 year vets'!AC:AC, 'Female Team'!E18)</f>
        <v>1048063</v>
      </c>
      <c r="D18" s="25" t="n">
        <f aca="false">SUM($C$2:C18)</f>
        <v>14672896</v>
      </c>
      <c r="E18" s="0" t="str">
        <f aca="false">IFERROR(VLOOKUP(B18,'Results 10 year vets'!Z:AC, 4, FALSE()), "")</f>
        <v/>
      </c>
      <c r="F18" s="0" t="str">
        <f aca="false">IFERROR(ROUND(INDEX('Results 10 year vets'!V:V, MATCH($E18, 'Results 10 year vets'!AC:AC, 0)),0),"")</f>
        <v/>
      </c>
      <c r="G18" s="0" t="str">
        <f aca="false">IFERROR(VLOOKUP(F18, 'Results 10 year vets'!P:Q,2,FALSE()), "")</f>
        <v/>
      </c>
      <c r="H18" s="0" t="str">
        <f aca="false">IFERROR(ROUND(INDEX('Results 10 year vets'!W:W, MATCH($E18, 'Results 10 year vets'!AC:AC, 0)),0),"")</f>
        <v/>
      </c>
      <c r="I18" s="0" t="str">
        <f aca="false">IFERROR(VLOOKUP(H18,'Results 10 year vets'!P:Q,2,FALSE()), "")</f>
        <v/>
      </c>
      <c r="J18" s="0" t="str">
        <f aca="false">IFERROR(ROUND(INDEX('Results 10 year vets'!X:X, MATCH($E18, 'Results 10 year vets'!AC:AC, 0)),0),"")</f>
        <v/>
      </c>
      <c r="K18" s="0" t="str">
        <f aca="false">IFERROR(VLOOKUP(J18,'Results 10 year vets'!P:Q,2,FALSE()), "")</f>
        <v/>
      </c>
      <c r="L18" s="0" t="str">
        <f aca="false">IFERROR(ROUND(INDEX('Results 10 year vets'!Y:Y, MATCH($E18, 'Results 10 year vets'!AC:AC, 0)),0),"")</f>
        <v/>
      </c>
      <c r="M18" s="0" t="str">
        <f aca="false">IFERROR(VLOOKUP(L18, 'Results 10 year vets'!P:Q,2,FALSE()), "")</f>
        <v/>
      </c>
      <c r="O18" s="0" t="n">
        <v>17</v>
      </c>
      <c r="P18" s="25" t="str">
        <f aca="false">IFERROR(SMALL('Results 10 year vets'!AA:AA,R17+1), "No more teams of 3")</f>
        <v>No more teams of 3</v>
      </c>
      <c r="Q18" s="25" t="n">
        <f aca="false">COUNTIF('Results 10 year vets'!AC:AC, 'Female Team'!S18)</f>
        <v>1048063</v>
      </c>
      <c r="R18" s="25" t="n">
        <f aca="false">SUM($Q$2:Q18)</f>
        <v>14672896</v>
      </c>
      <c r="S18" s="0" t="str">
        <f aca="false">IFERROR(VLOOKUP(P18,'Results 10 year vets'!AA:AC, 3, FALSE()), "")</f>
        <v/>
      </c>
      <c r="T18" s="0" t="str">
        <f aca="false">IFERROR(ROUND(INDEX('Results 10 year vets'!V:V, MATCH($S18, 'Results 10 year vets'!AC:AC, 0)),0),"")</f>
        <v/>
      </c>
      <c r="U18" s="0" t="str">
        <f aca="false">IFERROR(VLOOKUP(T18,'Results 10 year vets'!P:Q,2,FALSE()), "")</f>
        <v/>
      </c>
      <c r="V18" s="0" t="str">
        <f aca="false">IFERROR(ROUND(INDEX('Results 10 year vets'!W:W, MATCH($S18, 'Results 10 year vets'!AC:AC, 0)),0),"")</f>
        <v/>
      </c>
      <c r="W18" s="0" t="str">
        <f aca="false">IFERROR(VLOOKUP(V18,'Results 10 year vets'!P:Q,2,FALSE()), "")</f>
        <v/>
      </c>
      <c r="X18" s="0" t="str">
        <f aca="false">IFERROR(ROUND(INDEX('Results 10 year vets'!X:X, MATCH($S18, 'Results 10 year vets'!AC:AC, 0)),0),"")</f>
        <v/>
      </c>
      <c r="Y18" s="0" t="str">
        <f aca="false">IFERROR(VLOOKUP(X18, 'Results 10 year vets'!P:Q,2,FALSE()), "")</f>
        <v/>
      </c>
      <c r="AA18" s="0" t="n">
        <v>17</v>
      </c>
      <c r="AB18" s="25" t="str">
        <f aca="false">IFERROR(SMALL('Results 10 year vets'!AB:AB,AD17+1), "No more teams of 2")</f>
        <v>No more teams of 2</v>
      </c>
      <c r="AC18" s="25" t="n">
        <f aca="false">COUNTIF('Results 10 year vets'!AC:AC, 'Female Team'!AE18)</f>
        <v>1048063</v>
      </c>
      <c r="AD18" s="25" t="n">
        <f aca="false">SUM($AC$2:AC18)</f>
        <v>11528713</v>
      </c>
      <c r="AE18" s="0" t="str">
        <f aca="false">IFERROR(VLOOKUP(AB18,'Results 10 year vets'!AB:AC, 2, FALSE()), "")</f>
        <v/>
      </c>
      <c r="AF18" s="0" t="str">
        <f aca="false">IFERROR(ROUND(INDEX('Results 10 year vets'!V:V, MATCH($AE18, 'Results 10 year vets'!AC:AC, 0)),0),"")</f>
        <v/>
      </c>
      <c r="AG18" s="0" t="str">
        <f aca="false">IFERROR(VLOOKUP(AF18, 'Results 10 year vets'!P:Q,2,FALSE()), "")</f>
        <v/>
      </c>
      <c r="AH18" s="0" t="str">
        <f aca="false">IFERROR(ROUND(INDEX('Results 10 year vets'!W:W, MATCH($AE18, 'Results 10 year vets'!AC:AC, 0)),0),"")</f>
        <v/>
      </c>
      <c r="AI18" s="0" t="str">
        <f aca="false">IFERROR(VLOOKUP(AH18, 'Results 10 year vets'!P:Q,2,FALSE()), "")</f>
        <v/>
      </c>
    </row>
    <row r="19" customFormat="false" ht="15" hidden="false" customHeight="false" outlineLevel="0" collapsed="false">
      <c r="A19" s="0" t="n">
        <v>18</v>
      </c>
      <c r="B19" s="25" t="str">
        <f aca="false">IFERROR(SMALL('Results 10 year vets'!Z:Z,D18+1), "No more teams of 4")</f>
        <v>No more teams of 4</v>
      </c>
      <c r="C19" s="25" t="n">
        <f aca="false">COUNTIF('Results 10 year vets'!AC:AC, 'Female Team'!E19)</f>
        <v>1048063</v>
      </c>
      <c r="D19" s="25" t="n">
        <f aca="false">SUM($C$2:C19)</f>
        <v>15720959</v>
      </c>
      <c r="E19" s="0" t="str">
        <f aca="false">IFERROR(VLOOKUP(B19,'Results 10 year vets'!Z:AC, 4, FALSE()), "")</f>
        <v/>
      </c>
      <c r="F19" s="0" t="str">
        <f aca="false">IFERROR(ROUND(INDEX('Results 10 year vets'!V:V, MATCH($E19, 'Results 10 year vets'!AC:AC, 0)),0),"")</f>
        <v/>
      </c>
      <c r="G19" s="0" t="str">
        <f aca="false">IFERROR(VLOOKUP(F19, 'Results 10 year vets'!P:Q,2,FALSE()), "")</f>
        <v/>
      </c>
      <c r="H19" s="0" t="str">
        <f aca="false">IFERROR(ROUND(INDEX('Results 10 year vets'!W:W, MATCH($E19, 'Results 10 year vets'!AC:AC, 0)),0),"")</f>
        <v/>
      </c>
      <c r="I19" s="0" t="str">
        <f aca="false">IFERROR(VLOOKUP(H19,'Results 10 year vets'!P:Q,2,FALSE()), "")</f>
        <v/>
      </c>
      <c r="J19" s="0" t="str">
        <f aca="false">IFERROR(ROUND(INDEX('Results 10 year vets'!X:X, MATCH($E19, 'Results 10 year vets'!AC:AC, 0)),0),"")</f>
        <v/>
      </c>
      <c r="K19" s="0" t="str">
        <f aca="false">IFERROR(VLOOKUP(J19,'Results 10 year vets'!P:Q,2,FALSE()), "")</f>
        <v/>
      </c>
      <c r="L19" s="0" t="str">
        <f aca="false">IFERROR(ROUND(INDEX('Results 10 year vets'!Y:Y, MATCH($E19, 'Results 10 year vets'!AC:AC, 0)),0),"")</f>
        <v/>
      </c>
      <c r="M19" s="0" t="str">
        <f aca="false">IFERROR(VLOOKUP(L19, 'Results 10 year vets'!P:Q,2,FALSE()), "")</f>
        <v/>
      </c>
      <c r="O19" s="0" t="n">
        <v>18</v>
      </c>
      <c r="P19" s="25" t="str">
        <f aca="false">IFERROR(SMALL('Results 10 year vets'!AA:AA,R18+1), "No more teams of 3")</f>
        <v>No more teams of 3</v>
      </c>
      <c r="Q19" s="25" t="n">
        <f aca="false">COUNTIF('Results 10 year vets'!AC:AC, 'Female Team'!S19)</f>
        <v>1048063</v>
      </c>
      <c r="R19" s="25" t="n">
        <f aca="false">SUM($Q$2:Q19)</f>
        <v>15720959</v>
      </c>
      <c r="S19" s="0" t="str">
        <f aca="false">IFERROR(VLOOKUP(P19,'Results 10 year vets'!AA:AC, 3, FALSE()), "")</f>
        <v/>
      </c>
      <c r="T19" s="0" t="str">
        <f aca="false">IFERROR(ROUND(INDEX('Results 10 year vets'!V:V, MATCH($S19, 'Results 10 year vets'!AC:AC, 0)),0),"")</f>
        <v/>
      </c>
      <c r="U19" s="0" t="str">
        <f aca="false">IFERROR(VLOOKUP(T19,'Results 10 year vets'!P:Q,2,FALSE()), "")</f>
        <v/>
      </c>
      <c r="V19" s="0" t="str">
        <f aca="false">IFERROR(ROUND(INDEX('Results 10 year vets'!W:W, MATCH($S19, 'Results 10 year vets'!AC:AC, 0)),0),"")</f>
        <v/>
      </c>
      <c r="W19" s="0" t="str">
        <f aca="false">IFERROR(VLOOKUP(V19,'Results 10 year vets'!P:Q,2,FALSE()), "")</f>
        <v/>
      </c>
      <c r="X19" s="0" t="str">
        <f aca="false">IFERROR(ROUND(INDEX('Results 10 year vets'!X:X, MATCH($S19, 'Results 10 year vets'!AC:AC, 0)),0),"")</f>
        <v/>
      </c>
      <c r="Y19" s="0" t="str">
        <f aca="false">IFERROR(VLOOKUP(X19, 'Results 10 year vets'!P:Q,2,FALSE()), "")</f>
        <v/>
      </c>
      <c r="AA19" s="0" t="n">
        <v>18</v>
      </c>
      <c r="AB19" s="25" t="str">
        <f aca="false">IFERROR(SMALL('Results 10 year vets'!AB:AB,AD18+1), "No more teams of 2")</f>
        <v>No more teams of 2</v>
      </c>
      <c r="AC19" s="25" t="n">
        <f aca="false">COUNTIF('Results 10 year vets'!AC:AC, 'Female Team'!AE19)</f>
        <v>1048063</v>
      </c>
      <c r="AD19" s="25" t="n">
        <f aca="false">SUM($AC$2:AC19)</f>
        <v>12576776</v>
      </c>
      <c r="AE19" s="0" t="str">
        <f aca="false">IFERROR(VLOOKUP(AB19,'Results 10 year vets'!AB:AC, 2, FALSE()), "")</f>
        <v/>
      </c>
      <c r="AF19" s="0" t="str">
        <f aca="false">IFERROR(ROUND(INDEX('Results 10 year vets'!V:V, MATCH($AE19, 'Results 10 year vets'!AC:AC, 0)),0),"")</f>
        <v/>
      </c>
      <c r="AG19" s="0" t="str">
        <f aca="false">IFERROR(VLOOKUP(AF19, 'Results 10 year vets'!P:Q,2,FALSE()), "")</f>
        <v/>
      </c>
      <c r="AH19" s="0" t="str">
        <f aca="false">IFERROR(ROUND(INDEX('Results 10 year vets'!W:W, MATCH($AE19, 'Results 10 year vets'!AC:AC, 0)),0),"")</f>
        <v/>
      </c>
      <c r="AI19" s="0" t="str">
        <f aca="false">IFERROR(VLOOKUP(AH19, 'Results 10 year vets'!P:Q,2,FALSE()), "")</f>
        <v/>
      </c>
    </row>
    <row r="20" customFormat="false" ht="15" hidden="false" customHeight="false" outlineLevel="0" collapsed="false">
      <c r="A20" s="0" t="n">
        <v>19</v>
      </c>
      <c r="B20" s="25" t="str">
        <f aca="false">IFERROR(SMALL('Results 10 year vets'!Z:Z,D19+1), "No more teams of 4")</f>
        <v>No more teams of 4</v>
      </c>
      <c r="C20" s="25" t="n">
        <f aca="false">COUNTIF('Results 10 year vets'!AC:AC, 'Female Team'!E20)</f>
        <v>1048063</v>
      </c>
      <c r="D20" s="25" t="n">
        <f aca="false">SUM($C$2:C20)</f>
        <v>16769022</v>
      </c>
      <c r="E20" s="0" t="str">
        <f aca="false">IFERROR(VLOOKUP(B20,'Results 10 year vets'!Z:AC, 4, FALSE()), "")</f>
        <v/>
      </c>
      <c r="F20" s="0" t="str">
        <f aca="false">IFERROR(ROUND(INDEX('Results 10 year vets'!V:V, MATCH($E20, 'Results 10 year vets'!AC:AC, 0)),0),"")</f>
        <v/>
      </c>
      <c r="G20" s="0" t="str">
        <f aca="false">IFERROR(VLOOKUP(F20, 'Results 10 year vets'!P:Q,2,FALSE()), "")</f>
        <v/>
      </c>
      <c r="H20" s="0" t="str">
        <f aca="false">IFERROR(ROUND(INDEX('Results 10 year vets'!W:W, MATCH($E20, 'Results 10 year vets'!AC:AC, 0)),0),"")</f>
        <v/>
      </c>
      <c r="I20" s="0" t="str">
        <f aca="false">IFERROR(VLOOKUP(H20,'Results 10 year vets'!P:Q,2,FALSE()), "")</f>
        <v/>
      </c>
      <c r="J20" s="0" t="str">
        <f aca="false">IFERROR(ROUND(INDEX('Results 10 year vets'!X:X, MATCH($E20, 'Results 10 year vets'!AC:AC, 0)),0),"")</f>
        <v/>
      </c>
      <c r="K20" s="0" t="str">
        <f aca="false">IFERROR(VLOOKUP(J20,'Results 10 year vets'!P:Q,2,FALSE()), "")</f>
        <v/>
      </c>
      <c r="L20" s="0" t="str">
        <f aca="false">IFERROR(ROUND(INDEX('Results 10 year vets'!Y:Y, MATCH($E20, 'Results 10 year vets'!AC:AC, 0)),0),"")</f>
        <v/>
      </c>
      <c r="M20" s="0" t="str">
        <f aca="false">IFERROR(VLOOKUP(L20, 'Results 10 year vets'!P:Q,2,FALSE()), "")</f>
        <v/>
      </c>
      <c r="O20" s="0" t="n">
        <v>19</v>
      </c>
      <c r="P20" s="25" t="str">
        <f aca="false">IFERROR(SMALL('Results 10 year vets'!AA:AA,R19+1), "No more teams of 3")</f>
        <v>No more teams of 3</v>
      </c>
      <c r="Q20" s="25" t="n">
        <f aca="false">COUNTIF('Results 10 year vets'!AC:AC, 'Female Team'!S20)</f>
        <v>1048063</v>
      </c>
      <c r="R20" s="25" t="n">
        <f aca="false">SUM($Q$2:Q20)</f>
        <v>16769022</v>
      </c>
      <c r="S20" s="0" t="str">
        <f aca="false">IFERROR(VLOOKUP(P20,'Results 10 year vets'!AA:AC, 3, FALSE()), "")</f>
        <v/>
      </c>
      <c r="T20" s="0" t="str">
        <f aca="false">IFERROR(ROUND(INDEX('Results 10 year vets'!V:V, MATCH($S20, 'Results 10 year vets'!AC:AC, 0)),0),"")</f>
        <v/>
      </c>
      <c r="U20" s="0" t="str">
        <f aca="false">IFERROR(VLOOKUP(T20,'Results 10 year vets'!P:Q,2,FALSE()), "")</f>
        <v/>
      </c>
      <c r="V20" s="0" t="str">
        <f aca="false">IFERROR(ROUND(INDEX('Results 10 year vets'!W:W, MATCH($S20, 'Results 10 year vets'!AC:AC, 0)),0),"")</f>
        <v/>
      </c>
      <c r="W20" s="0" t="str">
        <f aca="false">IFERROR(VLOOKUP(V20,'Results 10 year vets'!P:Q,2,FALSE()), "")</f>
        <v/>
      </c>
      <c r="X20" s="0" t="str">
        <f aca="false">IFERROR(ROUND(INDEX('Results 10 year vets'!X:X, MATCH($S20, 'Results 10 year vets'!AC:AC, 0)),0),"")</f>
        <v/>
      </c>
      <c r="Y20" s="0" t="str">
        <f aca="false">IFERROR(VLOOKUP(X20, 'Results 10 year vets'!P:Q,2,FALSE()), "")</f>
        <v/>
      </c>
      <c r="AA20" s="0" t="n">
        <v>19</v>
      </c>
      <c r="AB20" s="25" t="str">
        <f aca="false">IFERROR(SMALL('Results 10 year vets'!AB:AB,AD19+1), "No more teams of 2")</f>
        <v>No more teams of 2</v>
      </c>
      <c r="AC20" s="25" t="n">
        <f aca="false">COUNTIF('Results 10 year vets'!AC:AC, 'Female Team'!AE20)</f>
        <v>1048063</v>
      </c>
      <c r="AD20" s="25" t="n">
        <f aca="false">SUM($AC$2:AC20)</f>
        <v>13624839</v>
      </c>
      <c r="AE20" s="0" t="str">
        <f aca="false">IFERROR(VLOOKUP(AB20,'Results 10 year vets'!AB:AC, 2, FALSE()), "")</f>
        <v/>
      </c>
      <c r="AF20" s="0" t="str">
        <f aca="false">IFERROR(ROUND(INDEX('Results 10 year vets'!V:V, MATCH($AE20, 'Results 10 year vets'!AC:AC, 0)),0),"")</f>
        <v/>
      </c>
      <c r="AG20" s="0" t="str">
        <f aca="false">IFERROR(VLOOKUP(AF20, 'Results 10 year vets'!P:Q,2,FALSE()), "")</f>
        <v/>
      </c>
      <c r="AH20" s="0" t="str">
        <f aca="false">IFERROR(ROUND(INDEX('Results 10 year vets'!W:W, MATCH($AE20, 'Results 10 year vets'!AC:AC, 0)),0),"")</f>
        <v/>
      </c>
      <c r="AI20" s="0" t="str">
        <f aca="false">IFERROR(VLOOKUP(AH20, 'Results 10 year vets'!P:Q,2,FALSE()), "")</f>
        <v/>
      </c>
    </row>
    <row r="21" customFormat="false" ht="15" hidden="false" customHeight="false" outlineLevel="0" collapsed="false">
      <c r="A21" s="0" t="n">
        <v>20</v>
      </c>
      <c r="B21" s="25" t="str">
        <f aca="false">IFERROR(SMALL('Results 10 year vets'!Z:Z,D20+1), "No more teams of 4")</f>
        <v>No more teams of 4</v>
      </c>
      <c r="C21" s="25" t="n">
        <f aca="false">COUNTIF('Results 10 year vets'!AC:AC, 'Female Team'!E21)</f>
        <v>1048063</v>
      </c>
      <c r="D21" s="25" t="n">
        <f aca="false">SUM($C$2:C21)</f>
        <v>17817085</v>
      </c>
      <c r="E21" s="0" t="str">
        <f aca="false">IFERROR(VLOOKUP(B21,'Results 10 year vets'!Z:AC, 4, FALSE()), "")</f>
        <v/>
      </c>
      <c r="F21" s="0" t="str">
        <f aca="false">IFERROR(ROUND(INDEX('Results 10 year vets'!V:V, MATCH($E21, 'Results 10 year vets'!AC:AC, 0)),0),"")</f>
        <v/>
      </c>
      <c r="G21" s="0" t="str">
        <f aca="false">IFERROR(VLOOKUP(F21, 'Results 10 year vets'!P:Q,2,FALSE()), "")</f>
        <v/>
      </c>
      <c r="H21" s="0" t="str">
        <f aca="false">IFERROR(ROUND(INDEX('Results 10 year vets'!W:W, MATCH($E21, 'Results 10 year vets'!AC:AC, 0)),0),"")</f>
        <v/>
      </c>
      <c r="I21" s="0" t="str">
        <f aca="false">IFERROR(VLOOKUP(H21,'Results 10 year vets'!P:Q,2,FALSE()), "")</f>
        <v/>
      </c>
      <c r="J21" s="0" t="str">
        <f aca="false">IFERROR(ROUND(INDEX('Results 10 year vets'!X:X, MATCH($E21, 'Results 10 year vets'!AC:AC, 0)),0),"")</f>
        <v/>
      </c>
      <c r="K21" s="0" t="str">
        <f aca="false">IFERROR(VLOOKUP(J21,'Results 10 year vets'!P:Q,2,FALSE()), "")</f>
        <v/>
      </c>
      <c r="L21" s="0" t="str">
        <f aca="false">IFERROR(ROUND(INDEX('Results 10 year vets'!Y:Y, MATCH($E21, 'Results 10 year vets'!AC:AC, 0)),0),"")</f>
        <v/>
      </c>
      <c r="M21" s="0" t="str">
        <f aca="false">IFERROR(VLOOKUP(L21, 'Results 10 year vets'!P:Q,2,FALSE()), "")</f>
        <v/>
      </c>
      <c r="O21" s="0" t="n">
        <v>20</v>
      </c>
      <c r="P21" s="25" t="str">
        <f aca="false">IFERROR(SMALL('Results 10 year vets'!AA:AA,R20+1), "No more teams of 3")</f>
        <v>No more teams of 3</v>
      </c>
      <c r="Q21" s="25" t="n">
        <f aca="false">COUNTIF('Results 10 year vets'!AC:AC, 'Female Team'!S21)</f>
        <v>1048063</v>
      </c>
      <c r="R21" s="25" t="n">
        <f aca="false">SUM($Q$2:Q21)</f>
        <v>17817085</v>
      </c>
      <c r="S21" s="0" t="str">
        <f aca="false">IFERROR(VLOOKUP(P21,'Results 10 year vets'!AA:AC, 3, FALSE()), "")</f>
        <v/>
      </c>
      <c r="T21" s="0" t="str">
        <f aca="false">IFERROR(ROUND(INDEX('Results 10 year vets'!V:V, MATCH($S21, 'Results 10 year vets'!AC:AC, 0)),0),"")</f>
        <v/>
      </c>
      <c r="U21" s="0" t="str">
        <f aca="false">IFERROR(VLOOKUP(T21,'Results 10 year vets'!P:Q,2,FALSE()), "")</f>
        <v/>
      </c>
      <c r="V21" s="0" t="str">
        <f aca="false">IFERROR(ROUND(INDEX('Results 10 year vets'!W:W, MATCH($S21, 'Results 10 year vets'!AC:AC, 0)),0),"")</f>
        <v/>
      </c>
      <c r="W21" s="0" t="str">
        <f aca="false">IFERROR(VLOOKUP(V21,'Results 10 year vets'!P:Q,2,FALSE()), "")</f>
        <v/>
      </c>
      <c r="X21" s="0" t="str">
        <f aca="false">IFERROR(ROUND(INDEX('Results 10 year vets'!X:X, MATCH($S21, 'Results 10 year vets'!AC:AC, 0)),0),"")</f>
        <v/>
      </c>
      <c r="Y21" s="0" t="str">
        <f aca="false">IFERROR(VLOOKUP(X21, 'Results 10 year vets'!P:Q,2,FALSE()), "")</f>
        <v/>
      </c>
      <c r="AA21" s="0" t="n">
        <v>20</v>
      </c>
      <c r="AB21" s="25" t="str">
        <f aca="false">IFERROR(SMALL('Results 10 year vets'!AB:AB,AD20+1), "No more teams of 2")</f>
        <v>No more teams of 2</v>
      </c>
      <c r="AC21" s="25" t="n">
        <f aca="false">COUNTIF('Results 10 year vets'!AC:AC, 'Female Team'!AE21)</f>
        <v>1048063</v>
      </c>
      <c r="AD21" s="25" t="n">
        <f aca="false">SUM($AC$2:AC21)</f>
        <v>14672902</v>
      </c>
      <c r="AE21" s="0" t="str">
        <f aca="false">IFERROR(VLOOKUP(AB21,'Results 10 year vets'!AB:AC, 2, FALSE()), "")</f>
        <v/>
      </c>
      <c r="AF21" s="0" t="str">
        <f aca="false">IFERROR(ROUND(INDEX('Results 10 year vets'!V:V, MATCH($AE21, 'Results 10 year vets'!AC:AC, 0)),0),"")</f>
        <v/>
      </c>
      <c r="AG21" s="0" t="str">
        <f aca="false">IFERROR(VLOOKUP(AF21, 'Results 10 year vets'!P:Q,2,FALSE()), "")</f>
        <v/>
      </c>
      <c r="AH21" s="0" t="str">
        <f aca="false">IFERROR(ROUND(INDEX('Results 10 year vets'!W:W, MATCH($AE21, 'Results 10 year vets'!AC:AC, 0)),0),"")</f>
        <v/>
      </c>
      <c r="AI21" s="0" t="str">
        <f aca="false">IFERROR(VLOOKUP(AH21, 'Results 10 year vets'!P:Q,2,FALSE()), "")</f>
        <v/>
      </c>
    </row>
    <row r="22" customFormat="false" ht="15" hidden="false" customHeight="false" outlineLevel="0" collapsed="false">
      <c r="A22" s="0" t="n">
        <v>21</v>
      </c>
      <c r="B22" s="25" t="str">
        <f aca="false">IFERROR(SMALL('Results 10 year vets'!Z:Z,D21+1), "No more teams of 4")</f>
        <v>No more teams of 4</v>
      </c>
      <c r="C22" s="25" t="n">
        <f aca="false">COUNTIF('Results 10 year vets'!AC:AC, 'Female Team'!E22)</f>
        <v>1048063</v>
      </c>
      <c r="D22" s="25" t="n">
        <f aca="false">SUM($C$2:C22)</f>
        <v>18865148</v>
      </c>
      <c r="E22" s="0" t="str">
        <f aca="false">IFERROR(VLOOKUP(B22,'Results 10 year vets'!Z:AC, 4, FALSE()), "")</f>
        <v/>
      </c>
      <c r="F22" s="0" t="str">
        <f aca="false">IFERROR(ROUND(INDEX('Results 10 year vets'!V:V, MATCH($E22, 'Results 10 year vets'!AC:AC, 0)),0),"")</f>
        <v/>
      </c>
      <c r="G22" s="0" t="str">
        <f aca="false">IFERROR(VLOOKUP(F22, 'Results 10 year vets'!P:Q,2,FALSE()), "")</f>
        <v/>
      </c>
      <c r="H22" s="0" t="str">
        <f aca="false">IFERROR(ROUND(INDEX('Results 10 year vets'!W:W, MATCH($E22, 'Results 10 year vets'!AC:AC, 0)),0),"")</f>
        <v/>
      </c>
      <c r="I22" s="0" t="str">
        <f aca="false">IFERROR(VLOOKUP(H22,'Results 10 year vets'!P:Q,2,FALSE()), "")</f>
        <v/>
      </c>
      <c r="J22" s="0" t="str">
        <f aca="false">IFERROR(ROUND(INDEX('Results 10 year vets'!X:X, MATCH($E22, 'Results 10 year vets'!AC:AC, 0)),0),"")</f>
        <v/>
      </c>
      <c r="K22" s="0" t="str">
        <f aca="false">IFERROR(VLOOKUP(J22,'Results 10 year vets'!P:Q,2,FALSE()), "")</f>
        <v/>
      </c>
      <c r="L22" s="0" t="str">
        <f aca="false">IFERROR(ROUND(INDEX('Results 10 year vets'!Y:Y, MATCH($E22, 'Results 10 year vets'!AC:AC, 0)),0),"")</f>
        <v/>
      </c>
      <c r="M22" s="0" t="str">
        <f aca="false">IFERROR(VLOOKUP(L22, 'Results 10 year vets'!P:Q,2,FALSE()), "")</f>
        <v/>
      </c>
      <c r="O22" s="0" t="n">
        <v>21</v>
      </c>
      <c r="P22" s="25" t="str">
        <f aca="false">IFERROR(SMALL('Results 10 year vets'!AA:AA,R21+1), "No more teams of 3")</f>
        <v>No more teams of 3</v>
      </c>
      <c r="Q22" s="25" t="n">
        <f aca="false">COUNTIF('Results 10 year vets'!AC:AC, 'Female Team'!S22)</f>
        <v>1048063</v>
      </c>
      <c r="R22" s="25" t="n">
        <f aca="false">SUM($Q$2:Q22)</f>
        <v>18865148</v>
      </c>
      <c r="S22" s="0" t="str">
        <f aca="false">IFERROR(VLOOKUP(P22,'Results 10 year vets'!AA:AC, 3, FALSE()), "")</f>
        <v/>
      </c>
      <c r="T22" s="0" t="str">
        <f aca="false">IFERROR(ROUND(INDEX('Results 10 year vets'!V:V, MATCH($S22, 'Results 10 year vets'!AC:AC, 0)),0),"")</f>
        <v/>
      </c>
      <c r="U22" s="0" t="str">
        <f aca="false">IFERROR(VLOOKUP(T22,'Results 10 year vets'!P:Q,2,FALSE()), "")</f>
        <v/>
      </c>
      <c r="V22" s="0" t="str">
        <f aca="false">IFERROR(ROUND(INDEX('Results 10 year vets'!W:W, MATCH($S22, 'Results 10 year vets'!AC:AC, 0)),0),"")</f>
        <v/>
      </c>
      <c r="W22" s="0" t="str">
        <f aca="false">IFERROR(VLOOKUP(V22,'Results 10 year vets'!P:Q,2,FALSE()), "")</f>
        <v/>
      </c>
      <c r="X22" s="0" t="str">
        <f aca="false">IFERROR(ROUND(INDEX('Results 10 year vets'!X:X, MATCH($S22, 'Results 10 year vets'!AC:AC, 0)),0),"")</f>
        <v/>
      </c>
      <c r="Y22" s="0" t="str">
        <f aca="false">IFERROR(VLOOKUP(X22, 'Results 10 year vets'!P:Q,2,FALSE()), "")</f>
        <v/>
      </c>
      <c r="AA22" s="0" t="n">
        <v>21</v>
      </c>
      <c r="AB22" s="25" t="str">
        <f aca="false">IFERROR(SMALL('Results 10 year vets'!AB:AB,AD21+1), "No more teams of 2")</f>
        <v>No more teams of 2</v>
      </c>
      <c r="AC22" s="25" t="n">
        <f aca="false">COUNTIF('Results 10 year vets'!AC:AC, 'Female Team'!AE22)</f>
        <v>1048063</v>
      </c>
      <c r="AD22" s="25" t="n">
        <f aca="false">SUM($AC$2:AC22)</f>
        <v>15720965</v>
      </c>
      <c r="AE22" s="0" t="str">
        <f aca="false">IFERROR(VLOOKUP(AB22,'Results 10 year vets'!AB:AC, 2, FALSE()), "")</f>
        <v/>
      </c>
      <c r="AF22" s="0" t="str">
        <f aca="false">IFERROR(ROUND(INDEX('Results 10 year vets'!V:V, MATCH($AE22, 'Results 10 year vets'!AC:AC, 0)),0),"")</f>
        <v/>
      </c>
      <c r="AG22" s="0" t="str">
        <f aca="false">IFERROR(VLOOKUP(AF22, 'Results 10 year vets'!P:Q,2,FALSE()), "")</f>
        <v/>
      </c>
      <c r="AH22" s="0" t="str">
        <f aca="false">IFERROR(ROUND(INDEX('Results 10 year vets'!W:W, MATCH($AE22, 'Results 10 year vets'!AC:AC, 0)),0),"")</f>
        <v/>
      </c>
      <c r="AI22" s="0" t="str">
        <f aca="false">IFERROR(VLOOKUP(AH22, 'Results 10 year vets'!P:Q,2,FALSE()), "")</f>
        <v/>
      </c>
    </row>
    <row r="23" customFormat="false" ht="15" hidden="false" customHeight="false" outlineLevel="0" collapsed="false">
      <c r="A23" s="0" t="n">
        <v>22</v>
      </c>
      <c r="B23" s="25" t="str">
        <f aca="false">IFERROR(SMALL('Results 10 year vets'!Z:Z,D22+1), "No more teams of 4")</f>
        <v>No more teams of 4</v>
      </c>
      <c r="C23" s="25" t="n">
        <f aca="false">COUNTIF('Results 10 year vets'!AC:AC, 'Female Team'!E23)</f>
        <v>1048063</v>
      </c>
      <c r="D23" s="25" t="n">
        <f aca="false">SUM($C$2:C23)</f>
        <v>19913211</v>
      </c>
      <c r="E23" s="0" t="str">
        <f aca="false">IFERROR(VLOOKUP(B23,'Results 10 year vets'!Z:AC, 4, FALSE()), "")</f>
        <v/>
      </c>
      <c r="F23" s="0" t="str">
        <f aca="false">IFERROR(ROUND(INDEX('Results 10 year vets'!V:V, MATCH($E23, 'Results 10 year vets'!AC:AC, 0)),0),"")</f>
        <v/>
      </c>
      <c r="G23" s="0" t="str">
        <f aca="false">IFERROR(VLOOKUP(F23, 'Results 10 year vets'!P:Q,2,FALSE()), "")</f>
        <v/>
      </c>
      <c r="H23" s="0" t="str">
        <f aca="false">IFERROR(ROUND(INDEX('Results 10 year vets'!W:W, MATCH($E23, 'Results 10 year vets'!AC:AC, 0)),0),"")</f>
        <v/>
      </c>
      <c r="I23" s="0" t="str">
        <f aca="false">IFERROR(VLOOKUP(H23,'Results 10 year vets'!P:Q,2,FALSE()), "")</f>
        <v/>
      </c>
      <c r="J23" s="0" t="str">
        <f aca="false">IFERROR(ROUND(INDEX('Results 10 year vets'!X:X, MATCH($E23, 'Results 10 year vets'!AC:AC, 0)),0),"")</f>
        <v/>
      </c>
      <c r="K23" s="0" t="str">
        <f aca="false">IFERROR(VLOOKUP(J23,'Results 10 year vets'!P:Q,2,FALSE()), "")</f>
        <v/>
      </c>
      <c r="L23" s="0" t="str">
        <f aca="false">IFERROR(ROUND(INDEX('Results 10 year vets'!Y:Y, MATCH($E23, 'Results 10 year vets'!AC:AC, 0)),0),"")</f>
        <v/>
      </c>
      <c r="M23" s="0" t="str">
        <f aca="false">IFERROR(VLOOKUP(L23, 'Results 10 year vets'!P:Q,2,FALSE()), "")</f>
        <v/>
      </c>
      <c r="O23" s="0" t="n">
        <v>22</v>
      </c>
      <c r="P23" s="25" t="str">
        <f aca="false">IFERROR(SMALL('Results 10 year vets'!AA:AA,R22+1), "No more teams of 3")</f>
        <v>No more teams of 3</v>
      </c>
      <c r="Q23" s="25" t="n">
        <f aca="false">COUNTIF('Results 10 year vets'!AC:AC, 'Female Team'!S23)</f>
        <v>1048063</v>
      </c>
      <c r="R23" s="25" t="n">
        <f aca="false">SUM($Q$2:Q23)</f>
        <v>19913211</v>
      </c>
      <c r="S23" s="0" t="str">
        <f aca="false">IFERROR(VLOOKUP(P23,'Results 10 year vets'!AA:AC, 3, FALSE()), "")</f>
        <v/>
      </c>
      <c r="T23" s="0" t="str">
        <f aca="false">IFERROR(ROUND(INDEX('Results 10 year vets'!V:V, MATCH($S23, 'Results 10 year vets'!AC:AC, 0)),0),"")</f>
        <v/>
      </c>
      <c r="U23" s="0" t="str">
        <f aca="false">IFERROR(VLOOKUP(T23,'Results 10 year vets'!P:Q,2,FALSE()), "")</f>
        <v/>
      </c>
      <c r="V23" s="0" t="str">
        <f aca="false">IFERROR(ROUND(INDEX('Results 10 year vets'!W:W, MATCH($S23, 'Results 10 year vets'!AC:AC, 0)),0),"")</f>
        <v/>
      </c>
      <c r="W23" s="0" t="str">
        <f aca="false">IFERROR(VLOOKUP(V23,'Results 10 year vets'!P:Q,2,FALSE()), "")</f>
        <v/>
      </c>
      <c r="X23" s="0" t="str">
        <f aca="false">IFERROR(ROUND(INDEX('Results 10 year vets'!X:X, MATCH($S23, 'Results 10 year vets'!AC:AC, 0)),0),"")</f>
        <v/>
      </c>
      <c r="Y23" s="0" t="str">
        <f aca="false">IFERROR(VLOOKUP(X23, 'Results 10 year vets'!P:Q,2,FALSE()), "")</f>
        <v/>
      </c>
      <c r="AA23" s="0" t="n">
        <v>22</v>
      </c>
      <c r="AB23" s="25" t="str">
        <f aca="false">IFERROR(SMALL('Results 10 year vets'!AB:AB,AD22+1), "No more teams of 2")</f>
        <v>No more teams of 2</v>
      </c>
      <c r="AC23" s="25" t="n">
        <f aca="false">COUNTIF('Results 10 year vets'!AC:AC, 'Female Team'!AE23)</f>
        <v>1048063</v>
      </c>
      <c r="AD23" s="25" t="n">
        <f aca="false">SUM($AC$2:AC23)</f>
        <v>16769028</v>
      </c>
      <c r="AE23" s="0" t="str">
        <f aca="false">IFERROR(VLOOKUP(AB23,'Results 10 year vets'!AB:AC, 2, FALSE()), "")</f>
        <v/>
      </c>
      <c r="AF23" s="0" t="str">
        <f aca="false">IFERROR(ROUND(INDEX('Results 10 year vets'!V:V, MATCH($AE23, 'Results 10 year vets'!AC:AC, 0)),0),"")</f>
        <v/>
      </c>
      <c r="AG23" s="0" t="str">
        <f aca="false">IFERROR(VLOOKUP(AF23, 'Results 10 year vets'!P:Q,2,FALSE()), "")</f>
        <v/>
      </c>
      <c r="AH23" s="0" t="str">
        <f aca="false">IFERROR(ROUND(INDEX('Results 10 year vets'!W:W, MATCH($AE23, 'Results 10 year vets'!AC:AC, 0)),0),"")</f>
        <v/>
      </c>
      <c r="AI23" s="0" t="str">
        <f aca="false">IFERROR(VLOOKUP(AH23, 'Results 10 year vets'!P:Q,2,FALSE()), "")</f>
        <v/>
      </c>
    </row>
    <row r="24" customFormat="false" ht="15" hidden="false" customHeight="false" outlineLevel="0" collapsed="false">
      <c r="A24" s="0" t="n">
        <v>23</v>
      </c>
      <c r="B24" s="25" t="str">
        <f aca="false">IFERROR(SMALL('Results 10 year vets'!Z:Z,D23+1), "No more teams of 4")</f>
        <v>No more teams of 4</v>
      </c>
      <c r="C24" s="25" t="n">
        <f aca="false">COUNTIF('Results 10 year vets'!AC:AC, 'Female Team'!E24)</f>
        <v>1048063</v>
      </c>
      <c r="D24" s="25" t="n">
        <f aca="false">SUM($C$2:C24)</f>
        <v>20961274</v>
      </c>
      <c r="E24" s="0" t="str">
        <f aca="false">IFERROR(VLOOKUP(B24,'Results 10 year vets'!Z:AC, 4, FALSE()), "")</f>
        <v/>
      </c>
      <c r="F24" s="0" t="str">
        <f aca="false">IFERROR(ROUND(INDEX('Results 10 year vets'!V:V, MATCH($E24, 'Results 10 year vets'!AC:AC, 0)),0),"")</f>
        <v/>
      </c>
      <c r="G24" s="0" t="str">
        <f aca="false">IFERROR(VLOOKUP(F24, 'Results 10 year vets'!P:Q,2,FALSE()), "")</f>
        <v/>
      </c>
      <c r="H24" s="0" t="str">
        <f aca="false">IFERROR(ROUND(INDEX('Results 10 year vets'!W:W, MATCH($E24, 'Results 10 year vets'!AC:AC, 0)),0),"")</f>
        <v/>
      </c>
      <c r="I24" s="0" t="str">
        <f aca="false">IFERROR(VLOOKUP(H24,'Results 10 year vets'!P:Q,2,FALSE()), "")</f>
        <v/>
      </c>
      <c r="J24" s="0" t="str">
        <f aca="false">IFERROR(ROUND(INDEX('Results 10 year vets'!X:X, MATCH($E24, 'Results 10 year vets'!AC:AC, 0)),0),"")</f>
        <v/>
      </c>
      <c r="K24" s="0" t="str">
        <f aca="false">IFERROR(VLOOKUP(J24,'Results 10 year vets'!P:Q,2,FALSE()), "")</f>
        <v/>
      </c>
      <c r="L24" s="0" t="str">
        <f aca="false">IFERROR(ROUND(INDEX('Results 10 year vets'!Y:Y, MATCH($E24, 'Results 10 year vets'!AC:AC, 0)),0),"")</f>
        <v/>
      </c>
      <c r="M24" s="0" t="str">
        <f aca="false">IFERROR(VLOOKUP(L24, 'Results 10 year vets'!P:Q,2,FALSE()), "")</f>
        <v/>
      </c>
      <c r="O24" s="0" t="n">
        <v>23</v>
      </c>
      <c r="P24" s="25" t="str">
        <f aca="false">IFERROR(SMALL('Results 10 year vets'!AA:AA,R23+1), "No more teams of 3")</f>
        <v>No more teams of 3</v>
      </c>
      <c r="Q24" s="25" t="n">
        <f aca="false">COUNTIF('Results 10 year vets'!AC:AC, 'Female Team'!S24)</f>
        <v>1048063</v>
      </c>
      <c r="R24" s="25" t="n">
        <f aca="false">SUM($Q$2:Q24)</f>
        <v>20961274</v>
      </c>
      <c r="S24" s="0" t="str">
        <f aca="false">IFERROR(VLOOKUP(P24,'Results 10 year vets'!AA:AC, 3, FALSE()), "")</f>
        <v/>
      </c>
      <c r="T24" s="0" t="str">
        <f aca="false">IFERROR(ROUND(INDEX('Results 10 year vets'!V:V, MATCH($S24, 'Results 10 year vets'!AC:AC, 0)),0),"")</f>
        <v/>
      </c>
      <c r="U24" s="0" t="str">
        <f aca="false">IFERROR(VLOOKUP(T24,'Results 10 year vets'!P:Q,2,FALSE()), "")</f>
        <v/>
      </c>
      <c r="V24" s="0" t="str">
        <f aca="false">IFERROR(ROUND(INDEX('Results 10 year vets'!W:W, MATCH($S24, 'Results 10 year vets'!AC:AC, 0)),0),"")</f>
        <v/>
      </c>
      <c r="W24" s="0" t="str">
        <f aca="false">IFERROR(VLOOKUP(V24,'Results 10 year vets'!P:Q,2,FALSE()), "")</f>
        <v/>
      </c>
      <c r="X24" s="0" t="str">
        <f aca="false">IFERROR(ROUND(INDEX('Results 10 year vets'!X:X, MATCH($S24, 'Results 10 year vets'!AC:AC, 0)),0),"")</f>
        <v/>
      </c>
      <c r="Y24" s="0" t="str">
        <f aca="false">IFERROR(VLOOKUP(X24, 'Results 10 year vets'!P:Q,2,FALSE()), "")</f>
        <v/>
      </c>
      <c r="AA24" s="0" t="n">
        <v>23</v>
      </c>
      <c r="AB24" s="25" t="str">
        <f aca="false">IFERROR(SMALL('Results 10 year vets'!AB:AB,AD23+1), "No more teams of 2")</f>
        <v>No more teams of 2</v>
      </c>
      <c r="AC24" s="25" t="n">
        <f aca="false">COUNTIF('Results 10 year vets'!AC:AC, 'Female Team'!AE24)</f>
        <v>1048063</v>
      </c>
      <c r="AD24" s="25" t="n">
        <f aca="false">SUM($AC$2:AC24)</f>
        <v>17817091</v>
      </c>
      <c r="AE24" s="0" t="str">
        <f aca="false">IFERROR(VLOOKUP(AB24,'Results 10 year vets'!AB:AC, 2, FALSE()), "")</f>
        <v/>
      </c>
      <c r="AF24" s="0" t="str">
        <f aca="false">IFERROR(ROUND(INDEX('Results 10 year vets'!V:V, MATCH($AE24, 'Results 10 year vets'!AC:AC, 0)),0),"")</f>
        <v/>
      </c>
      <c r="AG24" s="0" t="str">
        <f aca="false">IFERROR(VLOOKUP(AF24, 'Results 10 year vets'!P:Q,2,FALSE()), "")</f>
        <v/>
      </c>
      <c r="AH24" s="0" t="str">
        <f aca="false">IFERROR(ROUND(INDEX('Results 10 year vets'!W:W, MATCH($AE24, 'Results 10 year vets'!AC:AC, 0)),0),"")</f>
        <v/>
      </c>
      <c r="AI24" s="0" t="str">
        <f aca="false">IFERROR(VLOOKUP(AH24, 'Results 10 year vets'!P:Q,2,FALSE()), "")</f>
        <v/>
      </c>
    </row>
    <row r="25" customFormat="false" ht="15" hidden="false" customHeight="false" outlineLevel="0" collapsed="false">
      <c r="A25" s="0" t="n">
        <v>24</v>
      </c>
      <c r="B25" s="25" t="str">
        <f aca="false">IFERROR(SMALL('Results 10 year vets'!Z:Z,D24+1), "No more teams of 4")</f>
        <v>No more teams of 4</v>
      </c>
      <c r="C25" s="25" t="n">
        <f aca="false">COUNTIF('Results 10 year vets'!AC:AC, 'Female Team'!E25)</f>
        <v>1048063</v>
      </c>
      <c r="D25" s="25" t="n">
        <f aca="false">SUM($C$2:C25)</f>
        <v>22009337</v>
      </c>
      <c r="E25" s="0" t="str">
        <f aca="false">IFERROR(VLOOKUP(B25,'Results 10 year vets'!Z:AC, 4, FALSE()), "")</f>
        <v/>
      </c>
      <c r="F25" s="0" t="str">
        <f aca="false">IFERROR(ROUND(INDEX('Results 10 year vets'!V:V, MATCH($E25, 'Results 10 year vets'!AC:AC, 0)),0),"")</f>
        <v/>
      </c>
      <c r="G25" s="0" t="str">
        <f aca="false">IFERROR(VLOOKUP(F25, 'Results 10 year vets'!P:Q,2,FALSE()), "")</f>
        <v/>
      </c>
      <c r="H25" s="0" t="str">
        <f aca="false">IFERROR(ROUND(INDEX('Results 10 year vets'!W:W, MATCH($E25, 'Results 10 year vets'!AC:AC, 0)),0),"")</f>
        <v/>
      </c>
      <c r="I25" s="0" t="str">
        <f aca="false">IFERROR(VLOOKUP(H25,'Results 10 year vets'!P:Q,2,FALSE()), "")</f>
        <v/>
      </c>
      <c r="J25" s="0" t="str">
        <f aca="false">IFERROR(ROUND(INDEX('Results 10 year vets'!X:X, MATCH($E25, 'Results 10 year vets'!AC:AC, 0)),0),"")</f>
        <v/>
      </c>
      <c r="K25" s="0" t="str">
        <f aca="false">IFERROR(VLOOKUP(J25,'Results 10 year vets'!P:Q,2,FALSE()), "")</f>
        <v/>
      </c>
      <c r="L25" s="0" t="str">
        <f aca="false">IFERROR(ROUND(INDEX('Results 10 year vets'!Y:Y, MATCH($E25, 'Results 10 year vets'!AC:AC, 0)),0),"")</f>
        <v/>
      </c>
      <c r="M25" s="0" t="str">
        <f aca="false">IFERROR(VLOOKUP(L25, 'Results 10 year vets'!P:Q,2,FALSE()), "")</f>
        <v/>
      </c>
      <c r="O25" s="0" t="n">
        <v>24</v>
      </c>
      <c r="P25" s="25" t="str">
        <f aca="false">IFERROR(SMALL('Results 10 year vets'!AA:AA,R24+1), "No more teams of 3")</f>
        <v>No more teams of 3</v>
      </c>
      <c r="Q25" s="25" t="n">
        <f aca="false">COUNTIF('Results 10 year vets'!AC:AC, 'Female Team'!S25)</f>
        <v>1048063</v>
      </c>
      <c r="R25" s="25" t="n">
        <f aca="false">SUM($Q$2:Q25)</f>
        <v>22009337</v>
      </c>
      <c r="S25" s="0" t="str">
        <f aca="false">IFERROR(VLOOKUP(P25,'Results 10 year vets'!AA:AC, 3, FALSE()), "")</f>
        <v/>
      </c>
      <c r="T25" s="0" t="str">
        <f aca="false">IFERROR(ROUND(INDEX('Results 10 year vets'!V:V, MATCH($S25, 'Results 10 year vets'!AC:AC, 0)),0),"")</f>
        <v/>
      </c>
      <c r="U25" s="0" t="str">
        <f aca="false">IFERROR(VLOOKUP(T25,'Results 10 year vets'!P:Q,2,FALSE()), "")</f>
        <v/>
      </c>
      <c r="V25" s="0" t="str">
        <f aca="false">IFERROR(ROUND(INDEX('Results 10 year vets'!W:W, MATCH($S25, 'Results 10 year vets'!AC:AC, 0)),0),"")</f>
        <v/>
      </c>
      <c r="W25" s="0" t="str">
        <f aca="false">IFERROR(VLOOKUP(V25,'Results 10 year vets'!P:Q,2,FALSE()), "")</f>
        <v/>
      </c>
      <c r="X25" s="0" t="str">
        <f aca="false">IFERROR(ROUND(INDEX('Results 10 year vets'!X:X, MATCH($S25, 'Results 10 year vets'!AC:AC, 0)),0),"")</f>
        <v/>
      </c>
      <c r="Y25" s="0" t="str">
        <f aca="false">IFERROR(VLOOKUP(X25, 'Results 10 year vets'!P:Q,2,FALSE()), "")</f>
        <v/>
      </c>
      <c r="AA25" s="0" t="n">
        <v>24</v>
      </c>
      <c r="AB25" s="25" t="str">
        <f aca="false">IFERROR(SMALL('Results 10 year vets'!AB:AB,AD24+1), "No more teams of 2")</f>
        <v>No more teams of 2</v>
      </c>
      <c r="AC25" s="25" t="n">
        <f aca="false">COUNTIF('Results 10 year vets'!AC:AC, 'Female Team'!AE25)</f>
        <v>1048063</v>
      </c>
      <c r="AD25" s="25" t="n">
        <f aca="false">SUM($AC$2:AC25)</f>
        <v>18865154</v>
      </c>
      <c r="AE25" s="0" t="str">
        <f aca="false">IFERROR(VLOOKUP(AB25,'Results 10 year vets'!AB:AC, 2, FALSE()), "")</f>
        <v/>
      </c>
      <c r="AF25" s="0" t="str">
        <f aca="false">IFERROR(ROUND(INDEX('Results 10 year vets'!V:V, MATCH($AE25, 'Results 10 year vets'!AC:AC, 0)),0),"")</f>
        <v/>
      </c>
      <c r="AG25" s="0" t="str">
        <f aca="false">IFERROR(VLOOKUP(AF25, 'Results 10 year vets'!P:Q,2,FALSE()), "")</f>
        <v/>
      </c>
      <c r="AH25" s="0" t="str">
        <f aca="false">IFERROR(ROUND(INDEX('Results 10 year vets'!W:W, MATCH($AE25, 'Results 10 year vets'!AC:AC, 0)),0),"")</f>
        <v/>
      </c>
      <c r="AI25" s="0" t="str">
        <f aca="false">IFERROR(VLOOKUP(AH25, 'Results 10 year vets'!P:Q,2,FALSE()), "")</f>
        <v/>
      </c>
    </row>
    <row r="26" customFormat="false" ht="15" hidden="false" customHeight="false" outlineLevel="0" collapsed="false">
      <c r="A26" s="0" t="n">
        <v>25</v>
      </c>
      <c r="B26" s="25" t="str">
        <f aca="false">IFERROR(SMALL('Results 10 year vets'!Z:Z,D25+1), "No more teams of 4")</f>
        <v>No more teams of 4</v>
      </c>
      <c r="C26" s="25" t="n">
        <f aca="false">COUNTIF('Results 10 year vets'!AC:AC, 'Female Team'!E26)</f>
        <v>1048063</v>
      </c>
      <c r="D26" s="25" t="n">
        <f aca="false">SUM($C$2:C26)</f>
        <v>23057400</v>
      </c>
      <c r="E26" s="0" t="str">
        <f aca="false">IFERROR(VLOOKUP(B26,'Results 10 year vets'!Z:AC, 4, FALSE()), "")</f>
        <v/>
      </c>
      <c r="F26" s="0" t="str">
        <f aca="false">IFERROR(ROUND(INDEX('Results 10 year vets'!V:V, MATCH($E26, 'Results 10 year vets'!AC:AC, 0)),0),"")</f>
        <v/>
      </c>
      <c r="G26" s="0" t="str">
        <f aca="false">IFERROR(VLOOKUP(F26, 'Results 10 year vets'!P:Q,2,FALSE()), "")</f>
        <v/>
      </c>
      <c r="H26" s="0" t="str">
        <f aca="false">IFERROR(ROUND(INDEX('Results 10 year vets'!W:W, MATCH($E26, 'Results 10 year vets'!AC:AC, 0)),0),"")</f>
        <v/>
      </c>
      <c r="I26" s="0" t="str">
        <f aca="false">IFERROR(VLOOKUP(H26,'Results 10 year vets'!P:Q,2,FALSE()), "")</f>
        <v/>
      </c>
      <c r="J26" s="0" t="str">
        <f aca="false">IFERROR(ROUND(INDEX('Results 10 year vets'!X:X, MATCH($E26, 'Results 10 year vets'!AC:AC, 0)),0),"")</f>
        <v/>
      </c>
      <c r="K26" s="0" t="str">
        <f aca="false">IFERROR(VLOOKUP(J26,'Results 10 year vets'!P:Q,2,FALSE()), "")</f>
        <v/>
      </c>
      <c r="L26" s="0" t="str">
        <f aca="false">IFERROR(ROUND(INDEX('Results 10 year vets'!Y:Y, MATCH($E26, 'Results 10 year vets'!AC:AC, 0)),0),"")</f>
        <v/>
      </c>
      <c r="M26" s="0" t="str">
        <f aca="false">IFERROR(VLOOKUP(L26, 'Results 10 year vets'!P:Q,2,FALSE()), "")</f>
        <v/>
      </c>
      <c r="O26" s="0" t="n">
        <v>25</v>
      </c>
      <c r="P26" s="25" t="str">
        <f aca="false">IFERROR(SMALL('Results 10 year vets'!AA:AA,R25+1), "No more teams of 3")</f>
        <v>No more teams of 3</v>
      </c>
      <c r="Q26" s="25" t="n">
        <f aca="false">COUNTIF('Results 10 year vets'!AC:AC, 'Female Team'!S26)</f>
        <v>1048063</v>
      </c>
      <c r="R26" s="25" t="n">
        <f aca="false">SUM($Q$2:Q26)</f>
        <v>23057400</v>
      </c>
      <c r="S26" s="0" t="str">
        <f aca="false">IFERROR(VLOOKUP(P26,'Results 10 year vets'!AA:AC, 3, FALSE()), "")</f>
        <v/>
      </c>
      <c r="T26" s="0" t="str">
        <f aca="false">IFERROR(ROUND(INDEX('Results 10 year vets'!V:V, MATCH($S26, 'Results 10 year vets'!AC:AC, 0)),0),"")</f>
        <v/>
      </c>
      <c r="U26" s="0" t="str">
        <f aca="false">IFERROR(VLOOKUP(T26,'Results 10 year vets'!P:Q,2,FALSE()), "")</f>
        <v/>
      </c>
      <c r="V26" s="0" t="str">
        <f aca="false">IFERROR(ROUND(INDEX('Results 10 year vets'!W:W, MATCH($S26, 'Results 10 year vets'!AC:AC, 0)),0),"")</f>
        <v/>
      </c>
      <c r="W26" s="0" t="str">
        <f aca="false">IFERROR(VLOOKUP(V26,'Results 10 year vets'!P:Q,2,FALSE()), "")</f>
        <v/>
      </c>
      <c r="X26" s="0" t="str">
        <f aca="false">IFERROR(ROUND(INDEX('Results 10 year vets'!X:X, MATCH($S26, 'Results 10 year vets'!AC:AC, 0)),0),"")</f>
        <v/>
      </c>
      <c r="Y26" s="0" t="str">
        <f aca="false">IFERROR(VLOOKUP(X26, 'Results 10 year vets'!P:Q,2,FALSE()), "")</f>
        <v/>
      </c>
      <c r="AA26" s="0" t="n">
        <v>25</v>
      </c>
      <c r="AB26" s="25" t="str">
        <f aca="false">IFERROR(SMALL('Results 10 year vets'!AB:AB,AD25+1), "No more teams of 2")</f>
        <v>No more teams of 2</v>
      </c>
      <c r="AC26" s="25" t="n">
        <f aca="false">COUNTIF('Results 10 year vets'!AC:AC, 'Female Team'!AE26)</f>
        <v>1048063</v>
      </c>
      <c r="AD26" s="25" t="n">
        <f aca="false">SUM($AC$2:AC26)</f>
        <v>19913217</v>
      </c>
      <c r="AE26" s="0" t="str">
        <f aca="false">IFERROR(VLOOKUP(AB26,'Results 10 year vets'!AB:AC, 2, FALSE()), "")</f>
        <v/>
      </c>
      <c r="AF26" s="0" t="str">
        <f aca="false">IFERROR(ROUND(INDEX('Results 10 year vets'!V:V, MATCH($AE26, 'Results 10 year vets'!AC:AC, 0)),0),"")</f>
        <v/>
      </c>
      <c r="AG26" s="0" t="str">
        <f aca="false">IFERROR(VLOOKUP(AF26, 'Results 10 year vets'!P:Q,2,FALSE()), "")</f>
        <v/>
      </c>
      <c r="AH26" s="0" t="str">
        <f aca="false">IFERROR(ROUND(INDEX('Results 10 year vets'!W:W, MATCH($AE26, 'Results 10 year vets'!AC:AC, 0)),0),"")</f>
        <v/>
      </c>
      <c r="AI26" s="0" t="str">
        <f aca="false">IFERROR(VLOOKUP(AH26, 'Results 10 year vets'!P:Q,2,FALSE()), "")</f>
        <v/>
      </c>
    </row>
    <row r="27" customFormat="false" ht="15" hidden="false" customHeight="false" outlineLevel="0" collapsed="false">
      <c r="A27" s="0" t="n">
        <v>26</v>
      </c>
      <c r="B27" s="25" t="str">
        <f aca="false">IFERROR(SMALL('Results 10 year vets'!Z:Z,D26+1), "No more teams of 4")</f>
        <v>No more teams of 4</v>
      </c>
      <c r="C27" s="25" t="n">
        <f aca="false">COUNTIF('Results 10 year vets'!AC:AC, 'Female Team'!E27)</f>
        <v>1048063</v>
      </c>
      <c r="D27" s="25" t="n">
        <f aca="false">SUM($C$2:C27)</f>
        <v>24105463</v>
      </c>
      <c r="E27" s="0" t="str">
        <f aca="false">IFERROR(VLOOKUP(B27,'Results 10 year vets'!Z:AC, 4, FALSE()), "")</f>
        <v/>
      </c>
      <c r="F27" s="0" t="str">
        <f aca="false">IFERROR(ROUND(INDEX('Results 10 year vets'!V:V, MATCH($E27, 'Results 10 year vets'!AC:AC, 0)),0),"")</f>
        <v/>
      </c>
      <c r="G27" s="0" t="str">
        <f aca="false">IFERROR(VLOOKUP(F27, 'Results 10 year vets'!P:Q,2,FALSE()), "")</f>
        <v/>
      </c>
      <c r="H27" s="0" t="str">
        <f aca="false">IFERROR(ROUND(INDEX('Results 10 year vets'!W:W, MATCH($E27, 'Results 10 year vets'!AC:AC, 0)),0),"")</f>
        <v/>
      </c>
      <c r="I27" s="0" t="str">
        <f aca="false">IFERROR(VLOOKUP(H27,'Results 10 year vets'!P:Q,2,FALSE()), "")</f>
        <v/>
      </c>
      <c r="J27" s="0" t="str">
        <f aca="false">IFERROR(ROUND(INDEX('Results 10 year vets'!X:X, MATCH($E27, 'Results 10 year vets'!AC:AC, 0)),0),"")</f>
        <v/>
      </c>
      <c r="K27" s="0" t="str">
        <f aca="false">IFERROR(VLOOKUP(J27,'Results 10 year vets'!P:Q,2,FALSE()), "")</f>
        <v/>
      </c>
      <c r="L27" s="0" t="str">
        <f aca="false">IFERROR(ROUND(INDEX('Results 10 year vets'!Y:Y, MATCH($E27, 'Results 10 year vets'!AC:AC, 0)),0),"")</f>
        <v/>
      </c>
      <c r="M27" s="0" t="str">
        <f aca="false">IFERROR(VLOOKUP(L27, 'Results 10 year vets'!P:Q,2,FALSE()), "")</f>
        <v/>
      </c>
      <c r="O27" s="0" t="n">
        <v>26</v>
      </c>
      <c r="P27" s="25" t="str">
        <f aca="false">IFERROR(SMALL('Results 10 year vets'!AA:AA,R26+1), "No more teams of 3")</f>
        <v>No more teams of 3</v>
      </c>
      <c r="Q27" s="25" t="n">
        <f aca="false">COUNTIF('Results 10 year vets'!AC:AC, 'Female Team'!S27)</f>
        <v>1048063</v>
      </c>
      <c r="R27" s="25" t="n">
        <f aca="false">SUM($Q$2:Q27)</f>
        <v>24105463</v>
      </c>
      <c r="S27" s="0" t="str">
        <f aca="false">IFERROR(VLOOKUP(P27,'Results 10 year vets'!AA:AC, 3, FALSE()), "")</f>
        <v/>
      </c>
      <c r="T27" s="0" t="str">
        <f aca="false">IFERROR(ROUND(INDEX('Results 10 year vets'!V:V, MATCH($S27, 'Results 10 year vets'!AC:AC, 0)),0),"")</f>
        <v/>
      </c>
      <c r="U27" s="0" t="str">
        <f aca="false">IFERROR(VLOOKUP(T27,'Results 10 year vets'!P:Q,2,FALSE()), "")</f>
        <v/>
      </c>
      <c r="V27" s="0" t="str">
        <f aca="false">IFERROR(ROUND(INDEX('Results 10 year vets'!W:W, MATCH($S27, 'Results 10 year vets'!AC:AC, 0)),0),"")</f>
        <v/>
      </c>
      <c r="W27" s="0" t="str">
        <f aca="false">IFERROR(VLOOKUP(V27,'Results 10 year vets'!P:Q,2,FALSE()), "")</f>
        <v/>
      </c>
      <c r="X27" s="0" t="str">
        <f aca="false">IFERROR(ROUND(INDEX('Results 10 year vets'!X:X, MATCH($S27, 'Results 10 year vets'!AC:AC, 0)),0),"")</f>
        <v/>
      </c>
      <c r="Y27" s="0" t="str">
        <f aca="false">IFERROR(VLOOKUP(X27, 'Results 10 year vets'!P:Q,2,FALSE()), "")</f>
        <v/>
      </c>
      <c r="AA27" s="0" t="n">
        <v>26</v>
      </c>
      <c r="AB27" s="25" t="str">
        <f aca="false">IFERROR(SMALL('Results 10 year vets'!AB:AB,AD26+1), "No more teams of 2")</f>
        <v>No more teams of 2</v>
      </c>
      <c r="AC27" s="25" t="n">
        <f aca="false">COUNTIF('Results 10 year vets'!AC:AC, 'Female Team'!AE27)</f>
        <v>1048063</v>
      </c>
      <c r="AD27" s="25" t="n">
        <f aca="false">SUM($AC$2:AC27)</f>
        <v>20961280</v>
      </c>
      <c r="AE27" s="0" t="str">
        <f aca="false">IFERROR(VLOOKUP(AB27,'Results 10 year vets'!AB:AC, 2, FALSE()), "")</f>
        <v/>
      </c>
      <c r="AF27" s="0" t="str">
        <f aca="false">IFERROR(ROUND(INDEX('Results 10 year vets'!V:V, MATCH($AE27, 'Results 10 year vets'!AC:AC, 0)),0),"")</f>
        <v/>
      </c>
      <c r="AG27" s="0" t="str">
        <f aca="false">IFERROR(VLOOKUP(AF27, 'Results 10 year vets'!P:Q,2,FALSE()), "")</f>
        <v/>
      </c>
      <c r="AH27" s="0" t="str">
        <f aca="false">IFERROR(ROUND(INDEX('Results 10 year vets'!W:W, MATCH($AE27, 'Results 10 year vets'!AC:AC, 0)),0),"")</f>
        <v/>
      </c>
      <c r="AI27" s="0" t="str">
        <f aca="false">IFERROR(VLOOKUP(AH27, 'Results 10 year vets'!P:Q,2,FALSE()), "")</f>
        <v/>
      </c>
    </row>
    <row r="28" customFormat="false" ht="15" hidden="false" customHeight="false" outlineLevel="0" collapsed="false">
      <c r="A28" s="0" t="n">
        <v>27</v>
      </c>
      <c r="B28" s="25" t="str">
        <f aca="false">IFERROR(SMALL('Results 10 year vets'!Z:Z,D27+1), "No more teams of 4")</f>
        <v>No more teams of 4</v>
      </c>
      <c r="C28" s="25" t="n">
        <f aca="false">COUNTIF('Results 10 year vets'!AC:AC, 'Female Team'!E28)</f>
        <v>1048063</v>
      </c>
      <c r="D28" s="25" t="n">
        <f aca="false">SUM($C$2:C28)</f>
        <v>25153526</v>
      </c>
      <c r="E28" s="0" t="str">
        <f aca="false">IFERROR(VLOOKUP(B28,'Results 10 year vets'!Z:AC, 4, FALSE()), "")</f>
        <v/>
      </c>
      <c r="F28" s="0" t="str">
        <f aca="false">IFERROR(ROUND(INDEX('Results 10 year vets'!V:V, MATCH($E28, 'Results 10 year vets'!AC:AC, 0)),0),"")</f>
        <v/>
      </c>
      <c r="G28" s="0" t="str">
        <f aca="false">IFERROR(VLOOKUP(F28, 'Results 10 year vets'!P:Q,2,FALSE()), "")</f>
        <v/>
      </c>
      <c r="H28" s="0" t="str">
        <f aca="false">IFERROR(ROUND(INDEX('Results 10 year vets'!W:W, MATCH($E28, 'Results 10 year vets'!AC:AC, 0)),0),"")</f>
        <v/>
      </c>
      <c r="I28" s="0" t="str">
        <f aca="false">IFERROR(VLOOKUP(H28,'Results 10 year vets'!P:Q,2,FALSE()), "")</f>
        <v/>
      </c>
      <c r="J28" s="0" t="str">
        <f aca="false">IFERROR(ROUND(INDEX('Results 10 year vets'!X:X, MATCH($E28, 'Results 10 year vets'!AC:AC, 0)),0),"")</f>
        <v/>
      </c>
      <c r="K28" s="0" t="str">
        <f aca="false">IFERROR(VLOOKUP(J28,'Results 10 year vets'!P:Q,2,FALSE()), "")</f>
        <v/>
      </c>
      <c r="L28" s="0" t="str">
        <f aca="false">IFERROR(ROUND(INDEX('Results 10 year vets'!Y:Y, MATCH($E28, 'Results 10 year vets'!AC:AC, 0)),0),"")</f>
        <v/>
      </c>
      <c r="M28" s="0" t="str">
        <f aca="false">IFERROR(VLOOKUP(L28, 'Results 10 year vets'!P:Q,2,FALSE()), "")</f>
        <v/>
      </c>
      <c r="O28" s="0" t="n">
        <v>27</v>
      </c>
      <c r="P28" s="25" t="str">
        <f aca="false">IFERROR(SMALL('Results 10 year vets'!AA:AA,R27+1), "No more teams of 3")</f>
        <v>No more teams of 3</v>
      </c>
      <c r="Q28" s="25" t="n">
        <f aca="false">COUNTIF('Results 10 year vets'!AC:AC, 'Female Team'!S28)</f>
        <v>1048063</v>
      </c>
      <c r="R28" s="25" t="n">
        <f aca="false">SUM($Q$2:Q28)</f>
        <v>25153526</v>
      </c>
      <c r="S28" s="0" t="str">
        <f aca="false">IFERROR(VLOOKUP(P28,'Results 10 year vets'!AA:AC, 3, FALSE()), "")</f>
        <v/>
      </c>
      <c r="T28" s="0" t="str">
        <f aca="false">IFERROR(ROUND(INDEX('Results 10 year vets'!V:V, MATCH($S28, 'Results 10 year vets'!AC:AC, 0)),0),"")</f>
        <v/>
      </c>
      <c r="U28" s="0" t="str">
        <f aca="false">IFERROR(VLOOKUP(T28,'Results 10 year vets'!P:Q,2,FALSE()), "")</f>
        <v/>
      </c>
      <c r="V28" s="0" t="str">
        <f aca="false">IFERROR(ROUND(INDEX('Results 10 year vets'!W:W, MATCH($S28, 'Results 10 year vets'!AC:AC, 0)),0),"")</f>
        <v/>
      </c>
      <c r="W28" s="0" t="str">
        <f aca="false">IFERROR(VLOOKUP(V28,'Results 10 year vets'!P:Q,2,FALSE()), "")</f>
        <v/>
      </c>
      <c r="X28" s="0" t="str">
        <f aca="false">IFERROR(ROUND(INDEX('Results 10 year vets'!X:X, MATCH($S28, 'Results 10 year vets'!AC:AC, 0)),0),"")</f>
        <v/>
      </c>
      <c r="Y28" s="0" t="str">
        <f aca="false">IFERROR(VLOOKUP(X28, 'Results 10 year vets'!P:Q,2,FALSE()), "")</f>
        <v/>
      </c>
      <c r="AA28" s="0" t="n">
        <v>27</v>
      </c>
      <c r="AB28" s="25" t="str">
        <f aca="false">IFERROR(SMALL('Results 10 year vets'!AB:AB,AD27+1), "No more teams of 2")</f>
        <v>No more teams of 2</v>
      </c>
      <c r="AC28" s="25" t="n">
        <f aca="false">COUNTIF('Results 10 year vets'!AC:AC, 'Female Team'!AE28)</f>
        <v>1048063</v>
      </c>
      <c r="AD28" s="25" t="n">
        <f aca="false">SUM($AC$2:AC28)</f>
        <v>22009343</v>
      </c>
      <c r="AE28" s="0" t="str">
        <f aca="false">IFERROR(VLOOKUP(AB28,'Results 10 year vets'!AB:AC, 2, FALSE()), "")</f>
        <v/>
      </c>
      <c r="AF28" s="0" t="str">
        <f aca="false">IFERROR(ROUND(INDEX('Results 10 year vets'!V:V, MATCH($AE28, 'Results 10 year vets'!AC:AC, 0)),0),"")</f>
        <v/>
      </c>
      <c r="AG28" s="0" t="str">
        <f aca="false">IFERROR(VLOOKUP(AF28, 'Results 10 year vets'!P:Q,2,FALSE()), "")</f>
        <v/>
      </c>
      <c r="AH28" s="0" t="str">
        <f aca="false">IFERROR(ROUND(INDEX('Results 10 year vets'!W:W, MATCH($AE28, 'Results 10 year vets'!AC:AC, 0)),0),"")</f>
        <v/>
      </c>
      <c r="AI28" s="0" t="str">
        <f aca="false">IFERROR(VLOOKUP(AH28, 'Results 10 year vets'!P:Q,2,FALSE()), "")</f>
        <v/>
      </c>
    </row>
    <row r="29" customFormat="false" ht="15" hidden="false" customHeight="false" outlineLevel="0" collapsed="false">
      <c r="A29" s="0" t="n">
        <v>28</v>
      </c>
      <c r="B29" s="25" t="str">
        <f aca="false">IFERROR(SMALL('Results 10 year vets'!Z:Z,D28+1), "No more teams of 4")</f>
        <v>No more teams of 4</v>
      </c>
      <c r="C29" s="25" t="n">
        <f aca="false">COUNTIF('Results 10 year vets'!AC:AC, 'Female Team'!E29)</f>
        <v>1048063</v>
      </c>
      <c r="D29" s="25" t="n">
        <f aca="false">SUM($C$2:C29)</f>
        <v>26201589</v>
      </c>
      <c r="E29" s="0" t="str">
        <f aca="false">IFERROR(VLOOKUP(B29,'Results 10 year vets'!Z:AC, 4, FALSE()), "")</f>
        <v/>
      </c>
      <c r="F29" s="0" t="str">
        <f aca="false">IFERROR(ROUND(INDEX('Results 10 year vets'!V:V, MATCH($E29, 'Results 10 year vets'!AC:AC, 0)),0),"")</f>
        <v/>
      </c>
      <c r="G29" s="0" t="str">
        <f aca="false">IFERROR(VLOOKUP(F29, 'Results 10 year vets'!P:Q,2,FALSE()), "")</f>
        <v/>
      </c>
      <c r="H29" s="0" t="str">
        <f aca="false">IFERROR(ROUND(INDEX('Results 10 year vets'!W:W, MATCH($E29, 'Results 10 year vets'!AC:AC, 0)),0),"")</f>
        <v/>
      </c>
      <c r="I29" s="0" t="str">
        <f aca="false">IFERROR(VLOOKUP(H29,'Results 10 year vets'!P:Q,2,FALSE()), "")</f>
        <v/>
      </c>
      <c r="J29" s="0" t="str">
        <f aca="false">IFERROR(ROUND(INDEX('Results 10 year vets'!X:X, MATCH($E29, 'Results 10 year vets'!AC:AC, 0)),0),"")</f>
        <v/>
      </c>
      <c r="K29" s="0" t="str">
        <f aca="false">IFERROR(VLOOKUP(J29,'Results 10 year vets'!P:Q,2,FALSE()), "")</f>
        <v/>
      </c>
      <c r="L29" s="0" t="str">
        <f aca="false">IFERROR(ROUND(INDEX('Results 10 year vets'!Y:Y, MATCH($E29, 'Results 10 year vets'!AC:AC, 0)),0),"")</f>
        <v/>
      </c>
      <c r="M29" s="0" t="str">
        <f aca="false">IFERROR(VLOOKUP(L29, 'Results 10 year vets'!P:Q,2,FALSE()), "")</f>
        <v/>
      </c>
      <c r="O29" s="0" t="n">
        <v>28</v>
      </c>
      <c r="P29" s="25" t="str">
        <f aca="false">IFERROR(SMALL('Results 10 year vets'!AA:AA,R28+1), "No more teams of 3")</f>
        <v>No more teams of 3</v>
      </c>
      <c r="Q29" s="25" t="n">
        <f aca="false">COUNTIF('Results 10 year vets'!AC:AC, 'Female Team'!S29)</f>
        <v>1048063</v>
      </c>
      <c r="R29" s="25" t="n">
        <f aca="false">SUM($Q$2:Q29)</f>
        <v>26201589</v>
      </c>
      <c r="S29" s="0" t="str">
        <f aca="false">IFERROR(VLOOKUP(P29,'Results 10 year vets'!AA:AC, 3, FALSE()), "")</f>
        <v/>
      </c>
      <c r="T29" s="0" t="str">
        <f aca="false">IFERROR(ROUND(INDEX('Results 10 year vets'!V:V, MATCH($S29, 'Results 10 year vets'!AC:AC, 0)),0),"")</f>
        <v/>
      </c>
      <c r="U29" s="0" t="str">
        <f aca="false">IFERROR(VLOOKUP(T29,'Results 10 year vets'!P:Q,2,FALSE()), "")</f>
        <v/>
      </c>
      <c r="V29" s="0" t="str">
        <f aca="false">IFERROR(ROUND(INDEX('Results 10 year vets'!W:W, MATCH($S29, 'Results 10 year vets'!AC:AC, 0)),0),"")</f>
        <v/>
      </c>
      <c r="W29" s="0" t="str">
        <f aca="false">IFERROR(VLOOKUP(V29,'Results 10 year vets'!P:Q,2,FALSE()), "")</f>
        <v/>
      </c>
      <c r="X29" s="0" t="str">
        <f aca="false">IFERROR(ROUND(INDEX('Results 10 year vets'!X:X, MATCH($S29, 'Results 10 year vets'!AC:AC, 0)),0),"")</f>
        <v/>
      </c>
      <c r="Y29" s="0" t="str">
        <f aca="false">IFERROR(VLOOKUP(X29, 'Results 10 year vets'!P:Q,2,FALSE()), "")</f>
        <v/>
      </c>
      <c r="AA29" s="0" t="n">
        <v>28</v>
      </c>
      <c r="AB29" s="25" t="str">
        <f aca="false">IFERROR(SMALL('Results 10 year vets'!AB:AB,AD28+1), "No more teams of 2")</f>
        <v>No more teams of 2</v>
      </c>
      <c r="AC29" s="25" t="n">
        <f aca="false">COUNTIF('Results 10 year vets'!AC:AC, 'Female Team'!AE29)</f>
        <v>1048063</v>
      </c>
      <c r="AD29" s="25" t="n">
        <f aca="false">SUM($AC$2:AC29)</f>
        <v>23057406</v>
      </c>
      <c r="AE29" s="0" t="str">
        <f aca="false">IFERROR(VLOOKUP(AB29,'Results 10 year vets'!AB:AC, 2, FALSE()), "")</f>
        <v/>
      </c>
      <c r="AF29" s="0" t="str">
        <f aca="false">IFERROR(ROUND(INDEX('Results 10 year vets'!V:V, MATCH($AE29, 'Results 10 year vets'!AC:AC, 0)),0),"")</f>
        <v/>
      </c>
      <c r="AG29" s="0" t="str">
        <f aca="false">IFERROR(VLOOKUP(AF29, 'Results 10 year vets'!P:Q,2,FALSE()), "")</f>
        <v/>
      </c>
      <c r="AH29" s="0" t="str">
        <f aca="false">IFERROR(ROUND(INDEX('Results 10 year vets'!W:W, MATCH($AE29, 'Results 10 year vets'!AC:AC, 0)),0),"")</f>
        <v/>
      </c>
      <c r="AI29" s="0" t="str">
        <f aca="false">IFERROR(VLOOKUP(AH29, 'Results 10 year vets'!P:Q,2,FALSE()), "")</f>
        <v/>
      </c>
    </row>
    <row r="30" customFormat="false" ht="15" hidden="false" customHeight="false" outlineLevel="0" collapsed="false">
      <c r="A30" s="0" t="n">
        <v>29</v>
      </c>
      <c r="B30" s="25" t="str">
        <f aca="false">IFERROR(SMALL('Results 10 year vets'!Z:Z,D29+1), "No more teams of 4")</f>
        <v>No more teams of 4</v>
      </c>
      <c r="C30" s="25" t="n">
        <f aca="false">COUNTIF('Results 10 year vets'!AC:AC, 'Female Team'!E30)</f>
        <v>1048063</v>
      </c>
      <c r="D30" s="25" t="n">
        <f aca="false">SUM($C$2:C30)</f>
        <v>27249652</v>
      </c>
      <c r="E30" s="0" t="str">
        <f aca="false">IFERROR(VLOOKUP(B30,'Results 10 year vets'!Z:AC, 4, FALSE()), "")</f>
        <v/>
      </c>
      <c r="F30" s="0" t="str">
        <f aca="false">IFERROR(ROUND(INDEX('Results 10 year vets'!V:V, MATCH($E30, 'Results 10 year vets'!AC:AC, 0)),0),"")</f>
        <v/>
      </c>
      <c r="G30" s="0" t="str">
        <f aca="false">IFERROR(VLOOKUP(F30, 'Results 10 year vets'!P:Q,2,FALSE()), "")</f>
        <v/>
      </c>
      <c r="H30" s="0" t="str">
        <f aca="false">IFERROR(ROUND(INDEX('Results 10 year vets'!W:W, MATCH($E30, 'Results 10 year vets'!AC:AC, 0)),0),"")</f>
        <v/>
      </c>
      <c r="I30" s="0" t="str">
        <f aca="false">IFERROR(VLOOKUP(H30,'Results 10 year vets'!P:Q,2,FALSE()), "")</f>
        <v/>
      </c>
      <c r="J30" s="0" t="str">
        <f aca="false">IFERROR(ROUND(INDEX('Results 10 year vets'!X:X, MATCH($E30, 'Results 10 year vets'!AC:AC, 0)),0),"")</f>
        <v/>
      </c>
      <c r="K30" s="0" t="str">
        <f aca="false">IFERROR(VLOOKUP(J30,'Results 10 year vets'!P:Q,2,FALSE()), "")</f>
        <v/>
      </c>
      <c r="L30" s="0" t="str">
        <f aca="false">IFERROR(ROUND(INDEX('Results 10 year vets'!Y:Y, MATCH($E30, 'Results 10 year vets'!AC:AC, 0)),0),"")</f>
        <v/>
      </c>
      <c r="M30" s="0" t="str">
        <f aca="false">IFERROR(VLOOKUP(L30, 'Results 10 year vets'!P:Q,2,FALSE()), "")</f>
        <v/>
      </c>
      <c r="O30" s="0" t="n">
        <v>29</v>
      </c>
      <c r="P30" s="25" t="str">
        <f aca="false">IFERROR(SMALL('Results 10 year vets'!AA:AA,R29+1), "No more teams of 3")</f>
        <v>No more teams of 3</v>
      </c>
      <c r="Q30" s="25" t="n">
        <f aca="false">COUNTIF('Results 10 year vets'!AC:AC, 'Female Team'!S30)</f>
        <v>1048063</v>
      </c>
      <c r="R30" s="25" t="n">
        <f aca="false">SUM($Q$2:Q30)</f>
        <v>27249652</v>
      </c>
      <c r="S30" s="0" t="str">
        <f aca="false">IFERROR(VLOOKUP(P30,'Results 10 year vets'!AA:AC, 3, FALSE()), "")</f>
        <v/>
      </c>
      <c r="T30" s="0" t="str">
        <f aca="false">IFERROR(ROUND(INDEX('Results 10 year vets'!V:V, MATCH($S30, 'Results 10 year vets'!AC:AC, 0)),0),"")</f>
        <v/>
      </c>
      <c r="U30" s="0" t="str">
        <f aca="false">IFERROR(VLOOKUP(T30,'Results 10 year vets'!P:Q,2,FALSE()), "")</f>
        <v/>
      </c>
      <c r="V30" s="0" t="str">
        <f aca="false">IFERROR(ROUND(INDEX('Results 10 year vets'!W:W, MATCH($S30, 'Results 10 year vets'!AC:AC, 0)),0),"")</f>
        <v/>
      </c>
      <c r="W30" s="0" t="str">
        <f aca="false">IFERROR(VLOOKUP(V30,'Results 10 year vets'!P:Q,2,FALSE()), "")</f>
        <v/>
      </c>
      <c r="X30" s="0" t="str">
        <f aca="false">IFERROR(ROUND(INDEX('Results 10 year vets'!X:X, MATCH($S30, 'Results 10 year vets'!AC:AC, 0)),0),"")</f>
        <v/>
      </c>
      <c r="Y30" s="0" t="str">
        <f aca="false">IFERROR(VLOOKUP(X30, 'Results 10 year vets'!P:Q,2,FALSE()), "")</f>
        <v/>
      </c>
      <c r="AA30" s="0" t="n">
        <v>29</v>
      </c>
      <c r="AB30" s="25" t="str">
        <f aca="false">IFERROR(SMALL('Results 10 year vets'!AB:AB,AD29+1), "No more teams of 2")</f>
        <v>No more teams of 2</v>
      </c>
      <c r="AC30" s="25" t="n">
        <f aca="false">COUNTIF('Results 10 year vets'!AC:AC, 'Female Team'!AE30)</f>
        <v>1048063</v>
      </c>
      <c r="AD30" s="25" t="n">
        <f aca="false">SUM($AC$2:AC30)</f>
        <v>24105469</v>
      </c>
      <c r="AE30" s="0" t="str">
        <f aca="false">IFERROR(VLOOKUP(AB30,'Results 10 year vets'!AB:AC, 2, FALSE()), "")</f>
        <v/>
      </c>
      <c r="AF30" s="0" t="str">
        <f aca="false">IFERROR(ROUND(INDEX('Results 10 year vets'!V:V, MATCH($AE30, 'Results 10 year vets'!AC:AC, 0)),0),"")</f>
        <v/>
      </c>
      <c r="AG30" s="0" t="str">
        <f aca="false">IFERROR(VLOOKUP(AF30, 'Results 10 year vets'!P:Q,2,FALSE()), "")</f>
        <v/>
      </c>
      <c r="AH30" s="0" t="str">
        <f aca="false">IFERROR(ROUND(INDEX('Results 10 year vets'!W:W, MATCH($AE30, 'Results 10 year vets'!AC:AC, 0)),0),"")</f>
        <v/>
      </c>
      <c r="AI30" s="0" t="str">
        <f aca="false">IFERROR(VLOOKUP(AH30, 'Results 10 year vets'!P:Q,2,FALSE()), "")</f>
        <v/>
      </c>
    </row>
    <row r="31" customFormat="false" ht="15" hidden="false" customHeight="false" outlineLevel="0" collapsed="false">
      <c r="A31" s="0" t="n">
        <v>30</v>
      </c>
      <c r="B31" s="25" t="str">
        <f aca="false">IFERROR(SMALL('Results 10 year vets'!Z:Z,D30+1), "No more teams of 4")</f>
        <v>No more teams of 4</v>
      </c>
      <c r="C31" s="25" t="n">
        <f aca="false">COUNTIF('Results 10 year vets'!AC:AC, 'Female Team'!E31)</f>
        <v>1048063</v>
      </c>
      <c r="D31" s="25" t="n">
        <f aca="false">SUM($C$2:C31)</f>
        <v>28297715</v>
      </c>
      <c r="E31" s="0" t="str">
        <f aca="false">IFERROR(VLOOKUP(B31,'Results 10 year vets'!Z:AC, 4, FALSE()), "")</f>
        <v/>
      </c>
      <c r="F31" s="0" t="str">
        <f aca="false">IFERROR(ROUND(INDEX('Results 10 year vets'!V:V, MATCH($E31, 'Results 10 year vets'!AC:AC, 0)),0),"")</f>
        <v/>
      </c>
      <c r="G31" s="0" t="str">
        <f aca="false">IFERROR(VLOOKUP(F31, 'Results 10 year vets'!P:Q,2,FALSE()), "")</f>
        <v/>
      </c>
      <c r="H31" s="0" t="str">
        <f aca="false">IFERROR(ROUND(INDEX('Results 10 year vets'!W:W, MATCH($E31, 'Results 10 year vets'!AC:AC, 0)),0),"")</f>
        <v/>
      </c>
      <c r="I31" s="0" t="str">
        <f aca="false">IFERROR(VLOOKUP(H31,'Results 10 year vets'!P:Q,2,FALSE()), "")</f>
        <v/>
      </c>
      <c r="J31" s="0" t="str">
        <f aca="false">IFERROR(ROUND(INDEX('Results 10 year vets'!X:X, MATCH($E31, 'Results 10 year vets'!AC:AC, 0)),0),"")</f>
        <v/>
      </c>
      <c r="K31" s="0" t="str">
        <f aca="false">IFERROR(VLOOKUP(J31,'Results 10 year vets'!P:Q,2,FALSE()), "")</f>
        <v/>
      </c>
      <c r="L31" s="0" t="str">
        <f aca="false">IFERROR(ROUND(INDEX('Results 10 year vets'!Y:Y, MATCH($E31, 'Results 10 year vets'!AC:AC, 0)),0),"")</f>
        <v/>
      </c>
      <c r="M31" s="0" t="str">
        <f aca="false">IFERROR(VLOOKUP(L31, 'Results 10 year vets'!P:Q,2,FALSE()), "")</f>
        <v/>
      </c>
      <c r="O31" s="0" t="n">
        <v>30</v>
      </c>
      <c r="P31" s="25" t="str">
        <f aca="false">IFERROR(SMALL('Results 10 year vets'!AA:AA,R30+1), "No more teams of 3")</f>
        <v>No more teams of 3</v>
      </c>
      <c r="Q31" s="25" t="n">
        <f aca="false">COUNTIF('Results 10 year vets'!AC:AC, 'Female Team'!S31)</f>
        <v>1048063</v>
      </c>
      <c r="R31" s="25" t="n">
        <f aca="false">SUM($Q$2:Q31)</f>
        <v>28297715</v>
      </c>
      <c r="S31" s="0" t="str">
        <f aca="false">IFERROR(VLOOKUP(P31,'Results 10 year vets'!AA:AC, 3, FALSE()), "")</f>
        <v/>
      </c>
      <c r="T31" s="0" t="str">
        <f aca="false">IFERROR(ROUND(INDEX('Results 10 year vets'!V:V, MATCH($S31, 'Results 10 year vets'!AC:AC, 0)),0),"")</f>
        <v/>
      </c>
      <c r="U31" s="0" t="str">
        <f aca="false">IFERROR(VLOOKUP(T31,'Results 10 year vets'!P:Q,2,FALSE()), "")</f>
        <v/>
      </c>
      <c r="V31" s="0" t="str">
        <f aca="false">IFERROR(ROUND(INDEX('Results 10 year vets'!W:W, MATCH($S31, 'Results 10 year vets'!AC:AC, 0)),0),"")</f>
        <v/>
      </c>
      <c r="W31" s="0" t="str">
        <f aca="false">IFERROR(VLOOKUP(V31,'Results 10 year vets'!P:Q,2,FALSE()), "")</f>
        <v/>
      </c>
      <c r="X31" s="0" t="str">
        <f aca="false">IFERROR(ROUND(INDEX('Results 10 year vets'!X:X, MATCH($S31, 'Results 10 year vets'!AC:AC, 0)),0),"")</f>
        <v/>
      </c>
      <c r="Y31" s="0" t="str">
        <f aca="false">IFERROR(VLOOKUP(X31, 'Results 10 year vets'!P:Q,2,FALSE()), "")</f>
        <v/>
      </c>
      <c r="AA31" s="0" t="n">
        <v>30</v>
      </c>
      <c r="AB31" s="25" t="str">
        <f aca="false">IFERROR(SMALL('Results 10 year vets'!AB:AB,AD30+1), "No more teams of 2")</f>
        <v>No more teams of 2</v>
      </c>
      <c r="AC31" s="25" t="n">
        <f aca="false">COUNTIF('Results 10 year vets'!AC:AC, 'Female Team'!AE31)</f>
        <v>1048063</v>
      </c>
      <c r="AD31" s="25" t="n">
        <f aca="false">SUM($AC$2:AC31)</f>
        <v>25153532</v>
      </c>
      <c r="AE31" s="0" t="str">
        <f aca="false">IFERROR(VLOOKUP(AB31,'Results 10 year vets'!AB:AC, 2, FALSE()), "")</f>
        <v/>
      </c>
      <c r="AF31" s="0" t="str">
        <f aca="false">IFERROR(ROUND(INDEX('Results 10 year vets'!V:V, MATCH($AE31, 'Results 10 year vets'!AC:AC, 0)),0),"")</f>
        <v/>
      </c>
      <c r="AG31" s="0" t="str">
        <f aca="false">IFERROR(VLOOKUP(AF31, 'Results 10 year vets'!P:Q,2,FALSE()), "")</f>
        <v/>
      </c>
      <c r="AH31" s="0" t="str">
        <f aca="false">IFERROR(ROUND(INDEX('Results 10 year vets'!W:W, MATCH($AE31, 'Results 10 year vets'!AC:AC, 0)),0),"")</f>
        <v/>
      </c>
      <c r="AI31" s="0" t="str">
        <f aca="false">IFERROR(VLOOKUP(AH31, 'Results 10 year vets'!P:Q,2,FALSE()), "")</f>
        <v/>
      </c>
    </row>
  </sheetData>
  <conditionalFormatting sqref="AE2:AE31">
    <cfRule type="containsText" priority="2" operator="containsText" aboveAverage="0" equalAverage="0" bottom="0" percent="0" rank="0" text="Female" dxfId="36">
      <formula>NOT(ISERROR(SEARCH("Female",AE2)))</formula>
    </cfRule>
    <cfRule type="containsText" priority="3" operator="containsText" aboveAverage="0" equalAverage="0" bottom="0" percent="0" rank="0" text="Male" dxfId="37">
      <formula>NOT(ISERROR(SEARCH("Male",AE2)))</formula>
    </cfRule>
  </conditionalFormatting>
  <conditionalFormatting sqref="S2:S31">
    <cfRule type="containsText" priority="4" operator="containsText" aboveAverage="0" equalAverage="0" bottom="0" percent="0" rank="0" text="Female" dxfId="38">
      <formula>NOT(ISERROR(SEARCH("Female",S2)))</formula>
    </cfRule>
    <cfRule type="containsText" priority="5" operator="containsText" aboveAverage="0" equalAverage="0" bottom="0" percent="0" rank="0" text="Male" dxfId="39">
      <formula>NOT(ISERROR(SEARCH("Male",S2)))</formula>
    </cfRule>
  </conditionalFormatting>
  <conditionalFormatting sqref="E2:E31">
    <cfRule type="containsText" priority="6" operator="containsText" aboveAverage="0" equalAverage="0" bottom="0" percent="0" rank="0" text="Female" dxfId="40">
      <formula>NOT(ISERROR(SEARCH("Female",E2)))</formula>
    </cfRule>
    <cfRule type="containsText" priority="7" operator="containsText" aboveAverage="0" equalAverage="0" bottom="0" percent="0" rank="0" text="Male" dxfId="41">
      <formula>NOT(ISERROR(SEARCH("Male",E2)))</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31"/>
  <sheetViews>
    <sheetView showFormulas="false" showGridLines="true" showRowColHeaders="true" showZeros="true" rightToLeft="false" tabSelected="false" showOutlineSymbols="true" defaultGridColor="true" view="normal" topLeftCell="E1" colorId="64" zoomScale="100" zoomScaleNormal="100" zoomScalePageLayoutView="100" workbookViewId="0">
      <selection pane="topLeft" activeCell="A2" activeCellId="0" sqref="A2"/>
    </sheetView>
  </sheetViews>
  <sheetFormatPr defaultColWidth="11.42578125" defaultRowHeight="15" zeroHeight="false" outlineLevelRow="0" outlineLevelCol="0"/>
  <cols>
    <col collapsed="false" customWidth="true" hidden="false" outlineLevel="0" max="2" min="2" style="0" width="16.14"/>
    <col collapsed="false" customWidth="true" hidden="true" outlineLevel="0" max="3" min="3" style="0" width="16.14"/>
    <col collapsed="false" customWidth="true" hidden="true" outlineLevel="0" max="4" min="4" style="0" width="9.14"/>
    <col collapsed="false" customWidth="true" hidden="false" outlineLevel="0" max="5" min="5" style="0" width="35.29"/>
    <col collapsed="false" customWidth="true" hidden="false" outlineLevel="0" max="6" min="6" style="0" width="5.71"/>
    <col collapsed="false" customWidth="true" hidden="false" outlineLevel="0" max="7" min="7" style="0" width="19.86"/>
    <col collapsed="false" customWidth="true" hidden="false" outlineLevel="0" max="8" min="8" style="0" width="5.71"/>
    <col collapsed="false" customWidth="true" hidden="false" outlineLevel="0" max="9" min="9" style="0" width="21.85"/>
    <col collapsed="false" customWidth="true" hidden="false" outlineLevel="0" max="10" min="10" style="0" width="5.71"/>
    <col collapsed="false" customWidth="true" hidden="false" outlineLevel="0" max="11" min="11" style="0" width="15.14"/>
    <col collapsed="false" customWidth="true" hidden="false" outlineLevel="0" max="12" min="12" style="0" width="5.71"/>
    <col collapsed="false" customWidth="true" hidden="false" outlineLevel="0" max="13" min="13" style="0" width="16.85"/>
    <col collapsed="false" customWidth="true" hidden="false" outlineLevel="0" max="16" min="16" style="0" width="15.85"/>
    <col collapsed="false" customWidth="true" hidden="true" outlineLevel="0" max="17" min="17" style="0" width="10.71"/>
    <col collapsed="false" customWidth="true" hidden="true" outlineLevel="0" max="18" min="18" style="0" width="9.14"/>
    <col collapsed="false" customWidth="true" hidden="false" outlineLevel="0" max="19" min="19" style="0" width="28"/>
    <col collapsed="false" customWidth="true" hidden="false" outlineLevel="0" max="20" min="20" style="0" width="5.71"/>
    <col collapsed="false" customWidth="true" hidden="false" outlineLevel="0" max="22" min="22" style="0" width="5.71"/>
    <col collapsed="false" customWidth="true" hidden="false" outlineLevel="0" max="24" min="24" style="0" width="5.71"/>
    <col collapsed="false" customWidth="true" hidden="false" outlineLevel="0" max="25" min="25" style="0" width="13.86"/>
    <col collapsed="false" customWidth="true" hidden="false" outlineLevel="0" max="28" min="28" style="0" width="17.15"/>
    <col collapsed="false" customWidth="true" hidden="true" outlineLevel="0" max="30" min="29" style="0" width="10.85"/>
    <col collapsed="false" customWidth="true" hidden="false" outlineLevel="0" max="31" min="31" style="0" width="30.85"/>
    <col collapsed="false" customWidth="true" hidden="false" outlineLevel="0" max="32" min="32" style="0" width="5.71"/>
    <col collapsed="false" customWidth="true" hidden="false" outlineLevel="0" max="34" min="34" style="0" width="5.71"/>
    <col collapsed="false" customWidth="true" hidden="false" outlineLevel="0" max="35" min="35" style="0" width="15.29"/>
  </cols>
  <sheetData>
    <row r="1" customFormat="false" ht="15" hidden="false" customHeight="false" outlineLevel="0" collapsed="false">
      <c r="A1" s="11" t="s">
        <v>1038</v>
      </c>
      <c r="B1" s="11" t="s">
        <v>1039</v>
      </c>
      <c r="C1" s="11" t="s">
        <v>1016</v>
      </c>
      <c r="D1" s="11" t="s">
        <v>1040</v>
      </c>
      <c r="E1" s="11" t="s">
        <v>1041</v>
      </c>
      <c r="F1" s="11" t="s">
        <v>1042</v>
      </c>
      <c r="G1" s="11" t="s">
        <v>1043</v>
      </c>
      <c r="H1" s="11" t="s">
        <v>1044</v>
      </c>
      <c r="I1" s="11" t="s">
        <v>1045</v>
      </c>
      <c r="J1" s="11" t="s">
        <v>1046</v>
      </c>
      <c r="K1" s="11" t="s">
        <v>1047</v>
      </c>
      <c r="L1" s="11" t="s">
        <v>1048</v>
      </c>
      <c r="M1" s="11" t="s">
        <v>1049</v>
      </c>
      <c r="O1" s="11" t="s">
        <v>1050</v>
      </c>
      <c r="P1" s="11" t="s">
        <v>1039</v>
      </c>
      <c r="Q1" s="11" t="s">
        <v>1016</v>
      </c>
      <c r="R1" s="11" t="s">
        <v>1040</v>
      </c>
      <c r="S1" s="11" t="s">
        <v>1041</v>
      </c>
      <c r="T1" s="11" t="s">
        <v>1042</v>
      </c>
      <c r="U1" s="11" t="s">
        <v>1043</v>
      </c>
      <c r="V1" s="11" t="s">
        <v>1044</v>
      </c>
      <c r="W1" s="11" t="s">
        <v>1045</v>
      </c>
      <c r="X1" s="11" t="s">
        <v>1046</v>
      </c>
      <c r="Y1" s="11" t="s">
        <v>1047</v>
      </c>
      <c r="AA1" s="11" t="s">
        <v>1051</v>
      </c>
      <c r="AB1" s="11" t="s">
        <v>1039</v>
      </c>
      <c r="AC1" s="11" t="s">
        <v>1016</v>
      </c>
      <c r="AD1" s="11" t="s">
        <v>1040</v>
      </c>
      <c r="AE1" s="11" t="s">
        <v>1041</v>
      </c>
      <c r="AF1" s="11" t="s">
        <v>1042</v>
      </c>
      <c r="AG1" s="11" t="s">
        <v>1043</v>
      </c>
      <c r="AH1" s="11" t="s">
        <v>1044</v>
      </c>
      <c r="AI1" s="11" t="s">
        <v>1045</v>
      </c>
    </row>
    <row r="2" customFormat="false" ht="15" hidden="false" customHeight="false" outlineLevel="0" collapsed="false">
      <c r="A2" s="0" t="n">
        <v>1</v>
      </c>
      <c r="B2" s="25" t="n">
        <f aca="false">IFERROR(SMALL('Results 10 year vets'!K:K,D1+1), "No more teams of 4")</f>
        <v>34.001267</v>
      </c>
      <c r="C2" s="25" t="n">
        <f aca="false">COUNTIF('Results 10 year vets'!N:N, 'Male Team'!E2)</f>
        <v>6</v>
      </c>
      <c r="D2" s="25" t="n">
        <f aca="false">SUM($C$2:C2)</f>
        <v>6</v>
      </c>
      <c r="E2" s="0" t="str">
        <f aca="false">IFERROR(VLOOKUP(B2,'Results 10 year vets'!K:N, 4, FALSE()), "")</f>
        <v>Scarborough AC:Male</v>
      </c>
      <c r="F2" s="11" t="n">
        <f aca="false">IFERROR(ROUND(INDEX('Results 10 year vets'!G:G, MATCH($E2, 'Results 10 year vets'!N:N, 0)),0),"")</f>
        <v>1</v>
      </c>
      <c r="G2" s="0" t="str">
        <f aca="false">IFERROR(VLOOKUP(F2,'Results 10 year vets'!A:B,2,FALSE()), "")</f>
        <v>Harry Butterworth</v>
      </c>
      <c r="H2" s="11" t="n">
        <f aca="false">IFERROR(ROUND(INDEX('Results 10 year vets'!H:H, MATCH($E2, 'Results 10 year vets'!N:N, 0)),0),"")</f>
        <v>2</v>
      </c>
      <c r="I2" s="0" t="str">
        <f aca="false">IFERROR(VLOOKUP(H2, 'Results 10 year vets'!A:B,2,FALSE()), "")</f>
        <v>Dan Bateson</v>
      </c>
      <c r="J2" s="11" t="n">
        <f aca="false">IFERROR(ROUND(INDEX('Results 10 year vets'!I:I, MATCH($E2, 'Results 10 year vets'!N:N, 0)),0),"")</f>
        <v>4</v>
      </c>
      <c r="K2" s="0" t="str">
        <f aca="false">IFERROR(VLOOKUP(J2, 'Results 10 year vets'!A:B,2,FALSE()), "")</f>
        <v>Paul Lawton</v>
      </c>
      <c r="L2" s="11" t="n">
        <f aca="false">IFERROR(ROUND(INDEX('Results 10 year vets'!J:J, MATCH($E2, 'Results 10 year vets'!N:N, 0)),0),"")</f>
        <v>27</v>
      </c>
      <c r="M2" s="0" t="str">
        <f aca="false">IFERROR(VLOOKUP(L2,'Results 10 year vets'!A:B,2,FALSE()), "")</f>
        <v>Ekaitz Unanue</v>
      </c>
      <c r="O2" s="0" t="n">
        <v>1</v>
      </c>
      <c r="P2" s="25" t="n">
        <f aca="false">IFERROR(SMALL('Results 10 year vets'!L:L,R1+1), "No more teams of 3")</f>
        <v>7.00124</v>
      </c>
      <c r="Q2" s="25" t="n">
        <f aca="false">COUNTIF('Results 10 year vets'!N:N, 'Male Team'!S2)</f>
        <v>6</v>
      </c>
      <c r="R2" s="25" t="n">
        <f aca="false">SUM($Q$2:Q2)</f>
        <v>6</v>
      </c>
      <c r="S2" s="0" t="str">
        <f aca="false">IFERROR(VLOOKUP(P2,'Results 10 year vets'!L:N, 3, FALSE()), "")</f>
        <v>Scarborough AC:Male</v>
      </c>
      <c r="T2" s="11" t="n">
        <f aca="false">IFERROR(ROUND(INDEX('Results 10 year vets'!G:G, MATCH($S2, 'Results 10 year vets'!N:N, 0)),0),"")</f>
        <v>1</v>
      </c>
      <c r="U2" s="0" t="str">
        <f aca="false">IFERROR(VLOOKUP(T2, 'Results 10 year vets'!A:B,2,FALSE()), "")</f>
        <v>Harry Butterworth</v>
      </c>
      <c r="V2" s="11" t="n">
        <f aca="false">IFERROR(ROUND(INDEX('Results 10 year vets'!H:H, MATCH($S2, 'Results 10 year vets'!N:N, 0)),0),"")</f>
        <v>2</v>
      </c>
      <c r="W2" s="0" t="str">
        <f aca="false">IFERROR(VLOOKUP(V2, 'Results 10 year vets'!A:B,2,FALSE()), "")</f>
        <v>Dan Bateson</v>
      </c>
      <c r="X2" s="11" t="n">
        <f aca="false">IFERROR(ROUND(INDEX('Results 10 year vets'!I:I, MATCH($S2, 'Results 10 year vets'!N:N, 0)),0),"")</f>
        <v>4</v>
      </c>
      <c r="Y2" s="0" t="str">
        <f aca="false">IFERROR(VLOOKUP(X2, 'Results 10 year vets'!A:B,2,FALSE()), "")</f>
        <v>Paul Lawton</v>
      </c>
      <c r="AA2" s="0" t="n">
        <v>1</v>
      </c>
      <c r="AB2" s="25" t="n">
        <f aca="false">IFERROR(SMALL('Results 10 year vets'!M:M,AD1+1), "No more teams of 2")</f>
        <v>3.0012</v>
      </c>
      <c r="AC2" s="25" t="n">
        <f aca="false">COUNTIF('Results 10 year vets'!N:N, 'Male Team'!AE2)</f>
        <v>6</v>
      </c>
      <c r="AD2" s="25" t="n">
        <f aca="false">SUM($AC$2:AC2)</f>
        <v>6</v>
      </c>
      <c r="AE2" s="0" t="str">
        <f aca="false">IFERROR(VLOOKUP(AB2,'Results 10 year vets'!M:N, 2, FALSE()), "")</f>
        <v>Scarborough AC:Male</v>
      </c>
      <c r="AF2" s="11" t="n">
        <f aca="false">IFERROR(ROUND(INDEX(Table1[1st counter], MATCH($AE2, Table1[Team Gender], 0)),0),"")</f>
        <v>1</v>
      </c>
      <c r="AG2" s="0" t="str">
        <f aca="false">IFERROR(VLOOKUP(AF2,'Results 10 year vets'!A:B,2,FALSE()), "")</f>
        <v>Harry Butterworth</v>
      </c>
      <c r="AH2" s="11" t="n">
        <f aca="false">IFERROR(ROUND(INDEX('Results 10 year vets'!H:H, MATCH($AE2, 'Results 10 year vets'!N:N, 0)),0),"")</f>
        <v>2</v>
      </c>
      <c r="AI2" s="0" t="str">
        <f aca="false">IFERROR(VLOOKUP(AH2,'Results 10 year vets'!A:B,2,FALSE()), "")</f>
        <v>Dan Bateson</v>
      </c>
    </row>
    <row r="3" customFormat="false" ht="15" hidden="false" customHeight="false" outlineLevel="0" collapsed="false">
      <c r="A3" s="0" t="n">
        <v>2</v>
      </c>
      <c r="B3" s="25" t="n">
        <f aca="false">IFERROR(SMALL('Results 10 year vets'!K:K,D2+1), "No more teams of 4")</f>
        <v>42.005802</v>
      </c>
      <c r="C3" s="25" t="n">
        <f aca="false">COUNTIF('Results 10 year vets'!N:N, 'Male Team'!E3)</f>
        <v>10</v>
      </c>
      <c r="D3" s="25" t="n">
        <f aca="false">SUM($C$2:C3)</f>
        <v>16</v>
      </c>
      <c r="E3" s="0" t="str">
        <f aca="false">IFERROR(VLOOKUP(B3,'Results 10 year vets'!K:N, 4, FALSE()), "")</f>
        <v>Esk Valley Fell Club:Male</v>
      </c>
      <c r="F3" s="11" t="n">
        <f aca="false">IFERROR(ROUND(INDEX('Results 10 year vets'!G:G, MATCH($E3, 'Results 10 year vets'!N:N, 0)),0),"")</f>
        <v>5</v>
      </c>
      <c r="G3" s="0" t="str">
        <f aca="false">IFERROR(VLOOKUP(F3,'Results 10 year vets'!A:B,2,FALSE()), "")</f>
        <v>Ian Rowan</v>
      </c>
      <c r="H3" s="11" t="n">
        <f aca="false">IFERROR(ROUND(INDEX('Results 10 year vets'!H:H, MATCH($E3, 'Results 10 year vets'!N:N, 0)),0),"")</f>
        <v>7</v>
      </c>
      <c r="I3" s="0" t="str">
        <f aca="false">IFERROR(VLOOKUP(H3, 'Results 10 year vets'!A:B,2,FALSE()), "")</f>
        <v>Stephen Pugh</v>
      </c>
      <c r="J3" s="11" t="n">
        <f aca="false">IFERROR(ROUND(INDEX('Results 10 year vets'!I:I, MATCH($E3, 'Results 10 year vets'!N:N, 0)),0),"")</f>
        <v>8</v>
      </c>
      <c r="K3" s="0" t="str">
        <f aca="false">IFERROR(VLOOKUP(J3, 'Results 10 year vets'!A:B,2,FALSE()), "")</f>
        <v>Rorie McIntosh</v>
      </c>
      <c r="L3" s="11" t="n">
        <f aca="false">IFERROR(ROUND(INDEX('Results 10 year vets'!J:J, MATCH($E3, 'Results 10 year vets'!N:N, 0)),0),"")</f>
        <v>22</v>
      </c>
      <c r="M3" s="0" t="str">
        <f aca="false">IFERROR(VLOOKUP(L3,'Results 10 year vets'!A:B,2,FALSE()), "")</f>
        <v>Julian Wardman</v>
      </c>
      <c r="O3" s="0" t="n">
        <v>2</v>
      </c>
      <c r="P3" s="25" t="n">
        <f aca="false">IFERROR(SMALL('Results 10 year vets'!L:L,R2+1), "No more teams of 3")</f>
        <v>20.00578</v>
      </c>
      <c r="Q3" s="25" t="n">
        <f aca="false">COUNTIF('Results 10 year vets'!N:N, 'Male Team'!S3)</f>
        <v>10</v>
      </c>
      <c r="R3" s="25" t="n">
        <f aca="false">SUM($Q$2:Q3)</f>
        <v>16</v>
      </c>
      <c r="S3" s="0" t="str">
        <f aca="false">IFERROR(VLOOKUP(P3,'Results 10 year vets'!L:N, 3, FALSE()), "")</f>
        <v>Esk Valley Fell Club:Male</v>
      </c>
      <c r="T3" s="11" t="n">
        <f aca="false">IFERROR(ROUND(INDEX('Results 10 year vets'!G:G, MATCH($S3, 'Results 10 year vets'!N:N, 0)),0),"")</f>
        <v>5</v>
      </c>
      <c r="U3" s="0" t="str">
        <f aca="false">IFERROR(VLOOKUP(T3, 'Results 10 year vets'!A:B,2,FALSE()), "")</f>
        <v>Ian Rowan</v>
      </c>
      <c r="V3" s="11" t="n">
        <f aca="false">IFERROR(ROUND(INDEX('Results 10 year vets'!H:H, MATCH($S3, 'Results 10 year vets'!N:N, 0)),0),"")</f>
        <v>7</v>
      </c>
      <c r="W3" s="0" t="str">
        <f aca="false">IFERROR(VLOOKUP(V3, 'Results 10 year vets'!A:B,2,FALSE()), "")</f>
        <v>Stephen Pugh</v>
      </c>
      <c r="X3" s="11" t="n">
        <f aca="false">IFERROR(ROUND(INDEX('Results 10 year vets'!I:I, MATCH($S3, 'Results 10 year vets'!N:N, 0)),0),"")</f>
        <v>8</v>
      </c>
      <c r="Y3" s="0" t="str">
        <f aca="false">IFERROR(VLOOKUP(X3, 'Results 10 year vets'!A:B,2,FALSE()), "")</f>
        <v>Rorie McIntosh</v>
      </c>
      <c r="AA3" s="0" t="n">
        <v>2</v>
      </c>
      <c r="AB3" s="25" t="n">
        <f aca="false">IFERROR(SMALL('Results 10 year vets'!M:M,AD2+1), "No more teams of 2")</f>
        <v>12.0057</v>
      </c>
      <c r="AC3" s="25" t="n">
        <f aca="false">COUNTIF('Results 10 year vets'!N:N, 'Male Team'!AE3)</f>
        <v>10</v>
      </c>
      <c r="AD3" s="25" t="n">
        <f aca="false">SUM($AC$2:AC3)</f>
        <v>16</v>
      </c>
      <c r="AE3" s="0" t="str">
        <f aca="false">IFERROR(VLOOKUP(AB3,'Results 10 year vets'!M:N, 2, FALSE()), "")</f>
        <v>Esk Valley Fell Club:Male</v>
      </c>
      <c r="AF3" s="11" t="n">
        <f aca="false">IFERROR(ROUND(INDEX(Table1[1st counter], MATCH($AE3, Table1[Team Gender], 0)),0),"")</f>
        <v>5</v>
      </c>
      <c r="AG3" s="0" t="str">
        <f aca="false">IFERROR(VLOOKUP(AF3,'Results 10 year vets'!A:B,2,FALSE()), "")</f>
        <v>Ian Rowan</v>
      </c>
      <c r="AH3" s="11" t="n">
        <f aca="false">IFERROR(ROUND(INDEX('Results 10 year vets'!H:H, MATCH($AE3, 'Results 10 year vets'!N:N, 0)),0),"")</f>
        <v>7</v>
      </c>
      <c r="AI3" s="0" t="str">
        <f aca="false">IFERROR(VLOOKUP(AH3,'Results 10 year vets'!A:B,2,FALSE()), "")</f>
        <v>Stephen Pugh</v>
      </c>
    </row>
    <row r="4" customFormat="false" ht="15" hidden="false" customHeight="false" outlineLevel="0" collapsed="false">
      <c r="A4" s="0" t="n">
        <v>3</v>
      </c>
      <c r="B4" s="25" t="n">
        <f aca="false">IFERROR(SMALL('Results 10 year vets'!K:K,D3+1), "No more teams of 4")</f>
        <v>44.007136</v>
      </c>
      <c r="C4" s="25" t="n">
        <f aca="false">COUNTIF('Results 10 year vets'!N:N, 'Male Team'!E4)</f>
        <v>6</v>
      </c>
      <c r="D4" s="25" t="n">
        <f aca="false">SUM($C$2:C4)</f>
        <v>22</v>
      </c>
      <c r="E4" s="0" t="str">
        <f aca="false">IFERROR(VLOOKUP(B4,'Results 10 year vets'!K:N, 4, FALSE()), "")</f>
        <v>York Knavesmire Harriers:Male</v>
      </c>
      <c r="F4" s="11" t="n">
        <f aca="false">IFERROR(ROUND(INDEX('Results 10 year vets'!G:G, MATCH($E4, 'Results 10 year vets'!N:N, 0)),0),"")</f>
        <v>6</v>
      </c>
      <c r="G4" s="0" t="str">
        <f aca="false">IFERROR(VLOOKUP(F4,'Results 10 year vets'!A:B,2,FALSE()), "")</f>
        <v>Peter Walker</v>
      </c>
      <c r="H4" s="11" t="n">
        <f aca="false">IFERROR(ROUND(INDEX('Results 10 year vets'!H:H, MATCH($E4, 'Results 10 year vets'!N:N, 0)),0),"")</f>
        <v>10</v>
      </c>
      <c r="I4" s="0" t="str">
        <f aca="false">IFERROR(VLOOKUP(H4, 'Results 10 year vets'!A:B,2,FALSE()), "")</f>
        <v>Glynn Ellwood</v>
      </c>
      <c r="J4" s="11" t="n">
        <f aca="false">IFERROR(ROUND(INDEX('Results 10 year vets'!I:I, MATCH($E4, 'Results 10 year vets'!N:N, 0)),0),"")</f>
        <v>12</v>
      </c>
      <c r="K4" s="0" t="str">
        <f aca="false">IFERROR(VLOOKUP(J4, 'Results 10 year vets'!A:B,2,FALSE()), "")</f>
        <v>Chris Doble</v>
      </c>
      <c r="L4" s="11" t="n">
        <f aca="false">IFERROR(ROUND(INDEX('Results 10 year vets'!J:J, MATCH($E4, 'Results 10 year vets'!N:N, 0)),0),"")</f>
        <v>16</v>
      </c>
      <c r="M4" s="0" t="str">
        <f aca="false">IFERROR(VLOOKUP(L4,'Results 10 year vets'!A:B,2,FALSE()), "")</f>
        <v>Iain Yates</v>
      </c>
      <c r="O4" s="0" t="n">
        <v>3</v>
      </c>
      <c r="P4" s="25" t="n">
        <f aca="false">IFERROR(SMALL('Results 10 year vets'!L:L,R3+1), "No more teams of 3")</f>
        <v>28.00712</v>
      </c>
      <c r="Q4" s="25" t="n">
        <f aca="false">COUNTIF('Results 10 year vets'!N:N, 'Male Team'!S4)</f>
        <v>6</v>
      </c>
      <c r="R4" s="25" t="n">
        <f aca="false">SUM($Q$2:Q4)</f>
        <v>22</v>
      </c>
      <c r="S4" s="0" t="str">
        <f aca="false">IFERROR(VLOOKUP(P4,'Results 10 year vets'!L:N, 3, FALSE()), "")</f>
        <v>York Knavesmire Harriers:Male</v>
      </c>
      <c r="T4" s="11" t="n">
        <f aca="false">IFERROR(ROUND(INDEX('Results 10 year vets'!G:G, MATCH($S4, 'Results 10 year vets'!N:N, 0)),0),"")</f>
        <v>6</v>
      </c>
      <c r="U4" s="0" t="str">
        <f aca="false">IFERROR(VLOOKUP(T4, 'Results 10 year vets'!A:B,2,FALSE()), "")</f>
        <v>Peter Walker</v>
      </c>
      <c r="V4" s="11" t="n">
        <f aca="false">IFERROR(ROUND(INDEX('Results 10 year vets'!H:H, MATCH($S4, 'Results 10 year vets'!N:N, 0)),0),"")</f>
        <v>10</v>
      </c>
      <c r="W4" s="0" t="str">
        <f aca="false">IFERROR(VLOOKUP(V4, 'Results 10 year vets'!A:B,2,FALSE()), "")</f>
        <v>Glynn Ellwood</v>
      </c>
      <c r="X4" s="11" t="n">
        <f aca="false">IFERROR(ROUND(INDEX('Results 10 year vets'!I:I, MATCH($S4, 'Results 10 year vets'!N:N, 0)),0),"")</f>
        <v>12</v>
      </c>
      <c r="Y4" s="0" t="str">
        <f aca="false">IFERROR(VLOOKUP(X4, 'Results 10 year vets'!A:B,2,FALSE()), "")</f>
        <v>Chris Doble</v>
      </c>
      <c r="AA4" s="0" t="n">
        <v>3</v>
      </c>
      <c r="AB4" s="25" t="n">
        <f aca="false">IFERROR(SMALL('Results 10 year vets'!M:M,AD3+1), "No more teams of 2")</f>
        <v>16.0043</v>
      </c>
      <c r="AC4" s="25" t="n">
        <f aca="false">COUNTIF('Results 10 year vets'!N:N, 'Male Team'!AE4)</f>
        <v>4</v>
      </c>
      <c r="AD4" s="25" t="n">
        <f aca="false">SUM($AC$2:AC4)</f>
        <v>20</v>
      </c>
      <c r="AE4" s="0" t="str">
        <f aca="false">IFERROR(VLOOKUP(AB4,'Results 10 year vets'!M:N, 2, FALSE()), "")</f>
        <v>Pickering RC:Male</v>
      </c>
      <c r="AF4" s="11" t="n">
        <f aca="false">IFERROR(ROUND(INDEX(Table1[1st counter], MATCH($AE4, Table1[Team Gender], 0)),0),"")</f>
        <v>3</v>
      </c>
      <c r="AG4" s="0" t="str">
        <f aca="false">IFERROR(VLOOKUP(AF4,'Results 10 year vets'!A:B,2,FALSE()), "")</f>
        <v>Robert Preston</v>
      </c>
      <c r="AH4" s="11" t="n">
        <f aca="false">IFERROR(ROUND(INDEX('Results 10 year vets'!H:H, MATCH($AE4, 'Results 10 year vets'!N:N, 0)),0),"")</f>
        <v>13</v>
      </c>
      <c r="AI4" s="0" t="str">
        <f aca="false">IFERROR(VLOOKUP(AH4,'Results 10 year vets'!A:B,2,FALSE()), "")</f>
        <v>Michael Richmond</v>
      </c>
    </row>
    <row r="5" customFormat="false" ht="15" hidden="false" customHeight="false" outlineLevel="0" collapsed="false">
      <c r="A5" s="0" t="n">
        <v>4</v>
      </c>
      <c r="B5" s="25" t="n">
        <f aca="false">IFERROR(SMALL('Results 10 year vets'!K:K,D4+1), "No more teams of 4")</f>
        <v>68.004532</v>
      </c>
      <c r="C5" s="25" t="n">
        <f aca="false">COUNTIF('Results 10 year vets'!N:N, 'Male Team'!E5)</f>
        <v>4</v>
      </c>
      <c r="D5" s="25" t="n">
        <f aca="false">SUM($C$2:C5)</f>
        <v>26</v>
      </c>
      <c r="E5" s="0" t="str">
        <f aca="false">IFERROR(VLOOKUP(B5,'Results 10 year vets'!K:N, 4, FALSE()), "")</f>
        <v>Pickering RC:Male</v>
      </c>
      <c r="F5" s="11" t="n">
        <f aca="false">IFERROR(ROUND(INDEX('Results 10 year vets'!G:G, MATCH($E5, 'Results 10 year vets'!N:N, 0)),0),"")</f>
        <v>3</v>
      </c>
      <c r="G5" s="0" t="str">
        <f aca="false">IFERROR(VLOOKUP(F5,'Results 10 year vets'!A:B,2,FALSE()), "")</f>
        <v>Robert Preston</v>
      </c>
      <c r="H5" s="11" t="n">
        <f aca="false">IFERROR(ROUND(INDEX('Results 10 year vets'!H:H, MATCH($E5, 'Results 10 year vets'!N:N, 0)),0),"")</f>
        <v>13</v>
      </c>
      <c r="I5" s="0" t="str">
        <f aca="false">IFERROR(VLOOKUP(H5, 'Results 10 year vets'!A:B,2,FALSE()), "")</f>
        <v>Michael Richmond</v>
      </c>
      <c r="J5" s="11" t="n">
        <f aca="false">IFERROR(ROUND(INDEX('Results 10 year vets'!I:I, MATCH($E5, 'Results 10 year vets'!N:N, 0)),0),"")</f>
        <v>20</v>
      </c>
      <c r="K5" s="0" t="str">
        <f aca="false">IFERROR(VLOOKUP(J5, 'Results 10 year vets'!A:B,2,FALSE()), "")</f>
        <v>Simon Jones</v>
      </c>
      <c r="L5" s="11" t="n">
        <f aca="false">IFERROR(ROUND(INDEX('Results 10 year vets'!J:J, MATCH($E5, 'Results 10 year vets'!N:N, 0)),0),"")</f>
        <v>32</v>
      </c>
      <c r="M5" s="0" t="str">
        <f aca="false">IFERROR(VLOOKUP(L5,'Results 10 year vets'!A:B,2,FALSE()), "")</f>
        <v>Richard Robinson</v>
      </c>
      <c r="O5" s="0" t="n">
        <v>4</v>
      </c>
      <c r="P5" s="25" t="n">
        <f aca="false">IFERROR(SMALL('Results 10 year vets'!L:L,R4+1), "No more teams of 3")</f>
        <v>36.0045</v>
      </c>
      <c r="Q5" s="25" t="n">
        <f aca="false">COUNTIF('Results 10 year vets'!N:N, 'Male Team'!S5)</f>
        <v>4</v>
      </c>
      <c r="R5" s="25" t="n">
        <f aca="false">SUM($Q$2:Q5)</f>
        <v>26</v>
      </c>
      <c r="S5" s="0" t="str">
        <f aca="false">IFERROR(VLOOKUP(P5,'Results 10 year vets'!L:N, 3, FALSE()), "")</f>
        <v>Pickering RC:Male</v>
      </c>
      <c r="T5" s="11" t="n">
        <f aca="false">IFERROR(ROUND(INDEX('Results 10 year vets'!G:G, MATCH($S5, 'Results 10 year vets'!N:N, 0)),0),"")</f>
        <v>3</v>
      </c>
      <c r="U5" s="0" t="str">
        <f aca="false">IFERROR(VLOOKUP(T5, 'Results 10 year vets'!A:B,2,FALSE()), "")</f>
        <v>Robert Preston</v>
      </c>
      <c r="V5" s="11" t="n">
        <f aca="false">IFERROR(ROUND(INDEX('Results 10 year vets'!H:H, MATCH($S5, 'Results 10 year vets'!N:N, 0)),0),"")</f>
        <v>13</v>
      </c>
      <c r="W5" s="0" t="str">
        <f aca="false">IFERROR(VLOOKUP(V5, 'Results 10 year vets'!A:B,2,FALSE()), "")</f>
        <v>Michael Richmond</v>
      </c>
      <c r="X5" s="11" t="n">
        <f aca="false">IFERROR(ROUND(INDEX('Results 10 year vets'!I:I, MATCH($S5, 'Results 10 year vets'!N:N, 0)),0),"")</f>
        <v>20</v>
      </c>
      <c r="Y5" s="0" t="str">
        <f aca="false">IFERROR(VLOOKUP(X5, 'Results 10 year vets'!A:B,2,FALSE()), "")</f>
        <v>Simon Jones</v>
      </c>
      <c r="AA5" s="0" t="n">
        <v>4</v>
      </c>
      <c r="AB5" s="25" t="n">
        <f aca="false">IFERROR(SMALL('Results 10 year vets'!M:M,AD4+1), "No more teams of 2")</f>
        <v>16.007</v>
      </c>
      <c r="AC5" s="25" t="n">
        <f aca="false">COUNTIF('Results 10 year vets'!N:N, 'Male Team'!AE5)</f>
        <v>6</v>
      </c>
      <c r="AD5" s="25" t="n">
        <f aca="false">SUM($AC$2:AC5)</f>
        <v>26</v>
      </c>
      <c r="AE5" s="0" t="str">
        <f aca="false">IFERROR(VLOOKUP(AB5,'Results 10 year vets'!M:N, 2, FALSE()), "")</f>
        <v>York Knavesmire Harriers:Male</v>
      </c>
      <c r="AF5" s="11" t="n">
        <f aca="false">IFERROR(ROUND(INDEX(Table1[1st counter], MATCH($AE5, Table1[Team Gender], 0)),0),"")</f>
        <v>6</v>
      </c>
      <c r="AG5" s="0" t="str">
        <f aca="false">IFERROR(VLOOKUP(AF5,'Results 10 year vets'!A:B,2,FALSE()), "")</f>
        <v>Peter Walker</v>
      </c>
      <c r="AH5" s="11" t="n">
        <f aca="false">IFERROR(ROUND(INDEX('Results 10 year vets'!H:H, MATCH($AE5, 'Results 10 year vets'!N:N, 0)),0),"")</f>
        <v>10</v>
      </c>
      <c r="AI5" s="0" t="str">
        <f aca="false">IFERROR(VLOOKUP(AH5,'Results 10 year vets'!A:B,2,FALSE()), "")</f>
        <v>Glynn Ellwood</v>
      </c>
    </row>
    <row r="6" customFormat="false" ht="15" hidden="false" customHeight="false" outlineLevel="0" collapsed="false">
      <c r="A6" s="0" t="n">
        <v>5</v>
      </c>
      <c r="B6" s="25" t="n">
        <f aca="false">IFERROR(SMALL('Results 10 year vets'!K:K,D5+1), "No more teams of 4")</f>
        <v>87.012813</v>
      </c>
      <c r="C6" s="25" t="n">
        <f aca="false">COUNTIF('Results 10 year vets'!N:N, 'Male Team'!E6)</f>
        <v>11</v>
      </c>
      <c r="D6" s="25" t="n">
        <f aca="false">SUM($C$2:C6)</f>
        <v>37</v>
      </c>
      <c r="E6" s="0" t="str">
        <f aca="false">IFERROR(VLOOKUP(B6,'Results 10 year vets'!K:N, 4, FALSE()), "")</f>
        <v>Individual#:Male</v>
      </c>
      <c r="F6" s="11" t="n">
        <f aca="false">IFERROR(ROUND(INDEX('Results 10 year vets'!G:G, MATCH($E6, 'Results 10 year vets'!N:N, 0)),0),"")</f>
        <v>11</v>
      </c>
      <c r="G6" s="0" t="str">
        <f aca="false">IFERROR(VLOOKUP(F6,'Results 10 year vets'!A:B,2,FALSE()), "")</f>
        <v>Alex Linsley</v>
      </c>
      <c r="H6" s="11" t="n">
        <f aca="false">IFERROR(ROUND(INDEX('Results 10 year vets'!H:H, MATCH($E6, 'Results 10 year vets'!N:N, 0)),0),"")</f>
        <v>15</v>
      </c>
      <c r="I6" s="0" t="str">
        <f aca="false">IFERROR(VLOOKUP(H6, 'Results 10 year vets'!A:B,2,FALSE()), "")</f>
        <v>James Mullholland</v>
      </c>
      <c r="J6" s="11" t="n">
        <f aca="false">IFERROR(ROUND(INDEX('Results 10 year vets'!I:I, MATCH($E6, 'Results 10 year vets'!N:N, 0)),0),"")</f>
        <v>28</v>
      </c>
      <c r="K6" s="0" t="str">
        <f aca="false">IFERROR(VLOOKUP(J6, 'Results 10 year vets'!A:B,2,FALSE()), "")</f>
        <v>Nick Simmons</v>
      </c>
      <c r="L6" s="11" t="n">
        <f aca="false">IFERROR(ROUND(INDEX('Results 10 year vets'!J:J, MATCH($E6, 'Results 10 year vets'!N:N, 0)),0),"")</f>
        <v>33</v>
      </c>
      <c r="M6" s="0" t="str">
        <f aca="false">IFERROR(VLOOKUP(L6,'Results 10 year vets'!A:B,2,FALSE()), "")</f>
        <v>Iain Milner</v>
      </c>
      <c r="O6" s="0" t="n">
        <v>5</v>
      </c>
      <c r="P6" s="25" t="n">
        <f aca="false">IFERROR(SMALL('Results 10 year vets'!L:L,R5+1), "No more teams of 3")</f>
        <v>54.01278</v>
      </c>
      <c r="Q6" s="25" t="n">
        <f aca="false">COUNTIF('Results 10 year vets'!N:N, 'Male Team'!S6)</f>
        <v>11</v>
      </c>
      <c r="R6" s="25" t="n">
        <f aca="false">SUM($Q$2:Q6)</f>
        <v>37</v>
      </c>
      <c r="S6" s="0" t="str">
        <f aca="false">IFERROR(VLOOKUP(P6,'Results 10 year vets'!L:N, 3, FALSE()), "")</f>
        <v>Individual#:Male</v>
      </c>
      <c r="T6" s="11" t="n">
        <f aca="false">IFERROR(ROUND(INDEX('Results 10 year vets'!G:G, MATCH($S6, 'Results 10 year vets'!N:N, 0)),0),"")</f>
        <v>11</v>
      </c>
      <c r="U6" s="0" t="str">
        <f aca="false">IFERROR(VLOOKUP(T6, 'Results 10 year vets'!A:B,2,FALSE()), "")</f>
        <v>Alex Linsley</v>
      </c>
      <c r="V6" s="11" t="n">
        <f aca="false">IFERROR(ROUND(INDEX('Results 10 year vets'!H:H, MATCH($S6, 'Results 10 year vets'!N:N, 0)),0),"")</f>
        <v>15</v>
      </c>
      <c r="W6" s="0" t="str">
        <f aca="false">IFERROR(VLOOKUP(V6, 'Results 10 year vets'!A:B,2,FALSE()), "")</f>
        <v>James Mullholland</v>
      </c>
      <c r="X6" s="11" t="n">
        <f aca="false">IFERROR(ROUND(INDEX('Results 10 year vets'!I:I, MATCH($S6, 'Results 10 year vets'!N:N, 0)),0),"")</f>
        <v>28</v>
      </c>
      <c r="Y6" s="0" t="str">
        <f aca="false">IFERROR(VLOOKUP(X6, 'Results 10 year vets'!A:B,2,FALSE()), "")</f>
        <v>Nick Simmons</v>
      </c>
      <c r="AA6" s="0" t="n">
        <v>5</v>
      </c>
      <c r="AB6" s="25" t="n">
        <f aca="false">IFERROR(SMALL('Results 10 year vets'!M:M,AD5+1), "No more teams of 2")</f>
        <v>26.0125</v>
      </c>
      <c r="AC6" s="25" t="n">
        <f aca="false">COUNTIF('Results 10 year vets'!N:N, 'Male Team'!AE6)</f>
        <v>11</v>
      </c>
      <c r="AD6" s="25" t="n">
        <f aca="false">SUM($AC$2:AC6)</f>
        <v>37</v>
      </c>
      <c r="AE6" s="0" t="str">
        <f aca="false">IFERROR(VLOOKUP(AB6,'Results 10 year vets'!M:N, 2, FALSE()), "")</f>
        <v>Individual#:Male</v>
      </c>
      <c r="AF6" s="11" t="n">
        <f aca="false">IFERROR(ROUND(INDEX(Table1[1st counter], MATCH($AE6, Table1[Team Gender], 0)),0),"")</f>
        <v>11</v>
      </c>
      <c r="AG6" s="0" t="str">
        <f aca="false">IFERROR(VLOOKUP(AF6,'Results 10 year vets'!A:B,2,FALSE()), "")</f>
        <v>Alex Linsley</v>
      </c>
      <c r="AH6" s="11" t="n">
        <f aca="false">IFERROR(ROUND(INDEX('Results 10 year vets'!H:H, MATCH($AE6, 'Results 10 year vets'!N:N, 0)),0),"")</f>
        <v>15</v>
      </c>
      <c r="AI6" s="0" t="str">
        <f aca="false">IFERROR(VLOOKUP(AH6,'Results 10 year vets'!A:B,2,FALSE()), "")</f>
        <v>James Mullholland</v>
      </c>
    </row>
    <row r="7" customFormat="false" ht="15" hidden="false" customHeight="false" outlineLevel="0" collapsed="false">
      <c r="A7" s="0" t="n">
        <v>6</v>
      </c>
      <c r="B7" s="25" t="n">
        <f aca="false">IFERROR(SMALL('Results 10 year vets'!K:K,D6+1), "No more teams of 4")</f>
        <v>100.020224</v>
      </c>
      <c r="C7" s="25" t="n">
        <f aca="false">COUNTIF('Results 10 year vets'!N:N, 'Male Team'!E7)</f>
        <v>5</v>
      </c>
      <c r="D7" s="25" t="n">
        <f aca="false">SUM($C$2:C7)</f>
        <v>42</v>
      </c>
      <c r="E7" s="0" t="str">
        <f aca="false">IFERROR(VLOOKUP(B7,'Results 10 year vets'!K:N, 4, FALSE()), "")</f>
        <v>North York Moors AC:Male</v>
      </c>
      <c r="F7" s="11" t="n">
        <f aca="false">IFERROR(ROUND(INDEX('Results 10 year vets'!G:G, MATCH($E7, 'Results 10 year vets'!N:N, 0)),0),"")</f>
        <v>18</v>
      </c>
      <c r="G7" s="0" t="str">
        <f aca="false">IFERROR(VLOOKUP(F7,'Results 10 year vets'!A:B,2,FALSE()), "")</f>
        <v>David Hughes</v>
      </c>
      <c r="H7" s="11" t="n">
        <f aca="false">IFERROR(ROUND(INDEX('Results 10 year vets'!H:H, MATCH($E7, 'Results 10 year vets'!N:N, 0)),0),"")</f>
        <v>19</v>
      </c>
      <c r="I7" s="0" t="str">
        <f aca="false">IFERROR(VLOOKUP(H7, 'Results 10 year vets'!A:B,2,FALSE()), "")</f>
        <v>David Allison</v>
      </c>
      <c r="J7" s="11" t="n">
        <f aca="false">IFERROR(ROUND(INDEX('Results 10 year vets'!I:I, MATCH($E7, 'Results 10 year vets'!N:N, 0)),0),"")</f>
        <v>29</v>
      </c>
      <c r="K7" s="0" t="str">
        <f aca="false">IFERROR(VLOOKUP(J7, 'Results 10 year vets'!A:B,2,FALSE()), "")</f>
        <v>Luke Green</v>
      </c>
      <c r="L7" s="11" t="n">
        <f aca="false">IFERROR(ROUND(INDEX('Results 10 year vets'!J:J, MATCH($E7, 'Results 10 year vets'!N:N, 0)),0),"")</f>
        <v>34</v>
      </c>
      <c r="M7" s="0" t="str">
        <f aca="false">IFERROR(VLOOKUP(L7,'Results 10 year vets'!A:B,2,FALSE()), "")</f>
        <v>Nigel Briggs</v>
      </c>
      <c r="O7" s="0" t="n">
        <v>6</v>
      </c>
      <c r="P7" s="25" t="n">
        <f aca="false">IFERROR(SMALL('Results 10 year vets'!L:L,R6+1), "No more teams of 3")</f>
        <v>66.02019</v>
      </c>
      <c r="Q7" s="25" t="n">
        <f aca="false">COUNTIF('Results 10 year vets'!N:N, 'Male Team'!S7)</f>
        <v>5</v>
      </c>
      <c r="R7" s="25" t="n">
        <f aca="false">SUM($Q$2:Q7)</f>
        <v>42</v>
      </c>
      <c r="S7" s="0" t="str">
        <f aca="false">IFERROR(VLOOKUP(P7,'Results 10 year vets'!L:N, 3, FALSE()), "")</f>
        <v>North York Moors AC:Male</v>
      </c>
      <c r="T7" s="11" t="n">
        <f aca="false">IFERROR(ROUND(INDEX('Results 10 year vets'!G:G, MATCH($S7, 'Results 10 year vets'!N:N, 0)),0),"")</f>
        <v>18</v>
      </c>
      <c r="U7" s="0" t="str">
        <f aca="false">IFERROR(VLOOKUP(T7, 'Results 10 year vets'!A:B,2,FALSE()), "")</f>
        <v>David Hughes</v>
      </c>
      <c r="V7" s="11" t="n">
        <f aca="false">IFERROR(ROUND(INDEX('Results 10 year vets'!H:H, MATCH($S7, 'Results 10 year vets'!N:N, 0)),0),"")</f>
        <v>19</v>
      </c>
      <c r="W7" s="0" t="str">
        <f aca="false">IFERROR(VLOOKUP(V7, 'Results 10 year vets'!A:B,2,FALSE()), "")</f>
        <v>David Allison</v>
      </c>
      <c r="X7" s="11" t="n">
        <f aca="false">IFERROR(ROUND(INDEX('Results 10 year vets'!I:I, MATCH($S7, 'Results 10 year vets'!N:N, 0)),0),"")</f>
        <v>29</v>
      </c>
      <c r="Y7" s="0" t="str">
        <f aca="false">IFERROR(VLOOKUP(X7, 'Results 10 year vets'!A:B,2,FALSE()), "")</f>
        <v>Luke Green</v>
      </c>
      <c r="AA7" s="0" t="n">
        <v>6</v>
      </c>
      <c r="AB7" s="25" t="n">
        <f aca="false">IFERROR(SMALL('Results 10 year vets'!M:M,AD6+1), "No more teams of 2")</f>
        <v>37.0199</v>
      </c>
      <c r="AC7" s="25" t="n">
        <f aca="false">COUNTIF('Results 10 year vets'!N:N, 'Male Team'!AE7)</f>
        <v>5</v>
      </c>
      <c r="AD7" s="25" t="n">
        <f aca="false">SUM($AC$2:AC7)</f>
        <v>42</v>
      </c>
      <c r="AE7" s="0" t="str">
        <f aca="false">IFERROR(VLOOKUP(AB7,'Results 10 year vets'!M:N, 2, FALSE()), "")</f>
        <v>North York Moors AC:Male</v>
      </c>
      <c r="AF7" s="11" t="n">
        <f aca="false">IFERROR(ROUND(INDEX(Table1[1st counter], MATCH($AE7, Table1[Team Gender], 0)),0),"")</f>
        <v>18</v>
      </c>
      <c r="AG7" s="0" t="str">
        <f aca="false">IFERROR(VLOOKUP(AF7,'Results 10 year vets'!A:B,2,FALSE()), "")</f>
        <v>David Hughes</v>
      </c>
      <c r="AH7" s="11" t="n">
        <f aca="false">IFERROR(ROUND(INDEX('Results 10 year vets'!H:H, MATCH($AE7, 'Results 10 year vets'!N:N, 0)),0),"")</f>
        <v>19</v>
      </c>
      <c r="AI7" s="0" t="str">
        <f aca="false">IFERROR(VLOOKUP(AH7,'Results 10 year vets'!A:B,2,FALSE()), "")</f>
        <v>David Allison</v>
      </c>
    </row>
    <row r="8" customFormat="false" ht="15" hidden="false" customHeight="false" outlineLevel="0" collapsed="false">
      <c r="A8" s="0" t="n">
        <v>7</v>
      </c>
      <c r="B8" s="25" t="n">
        <f aca="false">IFERROR(SMALL('Results 10 year vets'!K:K,D7+1), "No more teams of 4")</f>
        <v>117.016803</v>
      </c>
      <c r="C8" s="25" t="n">
        <f aca="false">COUNTIF('Results 10 year vets'!N:N, 'Male Team'!E8)</f>
        <v>4</v>
      </c>
      <c r="D8" s="25" t="n">
        <f aca="false">SUM($C$2:C8)</f>
        <v>46</v>
      </c>
      <c r="E8" s="0" t="str">
        <f aca="false">IFERROR(VLOOKUP(B8,'Results 10 year vets'!K:N, 4, FALSE()), "")</f>
        <v>Loftus &amp; Whitby AC:Male</v>
      </c>
      <c r="F8" s="11" t="n">
        <f aca="false">IFERROR(ROUND(INDEX('Results 10 year vets'!G:G, MATCH($E8, 'Results 10 year vets'!N:N, 0)),0),"")</f>
        <v>14</v>
      </c>
      <c r="G8" s="0" t="str">
        <f aca="false">IFERROR(VLOOKUP(F8,'Results 10 year vets'!A:B,2,FALSE()), "")</f>
        <v>Reiner Hesse</v>
      </c>
      <c r="H8" s="11" t="n">
        <f aca="false">IFERROR(ROUND(INDEX('Results 10 year vets'!H:H, MATCH($E8, 'Results 10 year vets'!N:N, 0)),0),"")</f>
        <v>24</v>
      </c>
      <c r="I8" s="0" t="str">
        <f aca="false">IFERROR(VLOOKUP(H8, 'Results 10 year vets'!A:B,2,FALSE()), "")</f>
        <v>Stephen Hardy</v>
      </c>
      <c r="J8" s="11" t="n">
        <f aca="false">IFERROR(ROUND(INDEX('Results 10 year vets'!I:I, MATCH($E8, 'Results 10 year vets'!N:N, 0)),0),"")</f>
        <v>36</v>
      </c>
      <c r="K8" s="0" t="str">
        <f aca="false">IFERROR(VLOOKUP(J8, 'Results 10 year vets'!A:B,2,FALSE()), "")</f>
        <v>Graham D Palmer</v>
      </c>
      <c r="L8" s="11" t="n">
        <f aca="false">IFERROR(ROUND(INDEX('Results 10 year vets'!J:J, MATCH($E8, 'Results 10 year vets'!N:N, 0)),0),"")</f>
        <v>43</v>
      </c>
      <c r="M8" s="0" t="str">
        <f aca="false">IFERROR(VLOOKUP(L8,'Results 10 year vets'!A:B,2,FALSE()), "")</f>
        <v>Peter Walsh</v>
      </c>
      <c r="O8" s="0" t="n">
        <v>7</v>
      </c>
      <c r="P8" s="25" t="n">
        <f aca="false">IFERROR(SMALL('Results 10 year vets'!L:L,R7+1), "No more teams of 3")</f>
        <v>74.01676</v>
      </c>
      <c r="Q8" s="25" t="n">
        <f aca="false">COUNTIF('Results 10 year vets'!N:N, 'Male Team'!S8)</f>
        <v>4</v>
      </c>
      <c r="R8" s="25" t="n">
        <f aca="false">SUM($Q$2:Q8)</f>
        <v>46</v>
      </c>
      <c r="S8" s="0" t="str">
        <f aca="false">IFERROR(VLOOKUP(P8,'Results 10 year vets'!L:N, 3, FALSE()), "")</f>
        <v>Loftus &amp; Whitby AC:Male</v>
      </c>
      <c r="T8" s="11" t="n">
        <f aca="false">IFERROR(ROUND(INDEX('Results 10 year vets'!G:G, MATCH($S8, 'Results 10 year vets'!N:N, 0)),0),"")</f>
        <v>14</v>
      </c>
      <c r="U8" s="0" t="str">
        <f aca="false">IFERROR(VLOOKUP(T8, 'Results 10 year vets'!A:B,2,FALSE()), "")</f>
        <v>Reiner Hesse</v>
      </c>
      <c r="V8" s="11" t="n">
        <f aca="false">IFERROR(ROUND(INDEX('Results 10 year vets'!H:H, MATCH($S8, 'Results 10 year vets'!N:N, 0)),0),"")</f>
        <v>24</v>
      </c>
      <c r="W8" s="0" t="str">
        <f aca="false">IFERROR(VLOOKUP(V8, 'Results 10 year vets'!A:B,2,FALSE()), "")</f>
        <v>Stephen Hardy</v>
      </c>
      <c r="X8" s="11" t="n">
        <f aca="false">IFERROR(ROUND(INDEX('Results 10 year vets'!I:I, MATCH($S8, 'Results 10 year vets'!N:N, 0)),0),"")</f>
        <v>36</v>
      </c>
      <c r="Y8" s="0" t="str">
        <f aca="false">IFERROR(VLOOKUP(X8, 'Results 10 year vets'!A:B,2,FALSE()), "")</f>
        <v>Graham D Palmer</v>
      </c>
      <c r="AA8" s="0" t="n">
        <v>7</v>
      </c>
      <c r="AB8" s="25" t="n">
        <f aca="false">IFERROR(SMALL('Results 10 year vets'!M:M,AD7+1), "No more teams of 2")</f>
        <v>38.0164</v>
      </c>
      <c r="AC8" s="25" t="n">
        <f aca="false">COUNTIF('Results 10 year vets'!N:N, 'Male Team'!AE8)</f>
        <v>4</v>
      </c>
      <c r="AD8" s="25" t="n">
        <f aca="false">SUM($AC$2:AC8)</f>
        <v>46</v>
      </c>
      <c r="AE8" s="0" t="str">
        <f aca="false">IFERROR(VLOOKUP(AB8,'Results 10 year vets'!M:N, 2, FALSE()), "")</f>
        <v>Loftus &amp; Whitby AC:Male</v>
      </c>
      <c r="AF8" s="11" t="n">
        <f aca="false">IFERROR(ROUND(INDEX(Table1[1st counter], MATCH($AE8, Table1[Team Gender], 0)),0),"")</f>
        <v>14</v>
      </c>
      <c r="AG8" s="0" t="str">
        <f aca="false">IFERROR(VLOOKUP(AF8,'Results 10 year vets'!A:B,2,FALSE()), "")</f>
        <v>Reiner Hesse</v>
      </c>
      <c r="AH8" s="11" t="n">
        <f aca="false">IFERROR(ROUND(INDEX('Results 10 year vets'!H:H, MATCH($AE8, 'Results 10 year vets'!N:N, 0)),0),"")</f>
        <v>24</v>
      </c>
      <c r="AI8" s="0" t="str">
        <f aca="false">IFERROR(VLOOKUP(AH8,'Results 10 year vets'!A:B,2,FALSE()), "")</f>
        <v>Stephen Hardy</v>
      </c>
    </row>
    <row r="9" customFormat="false" ht="15" hidden="false" customHeight="false" outlineLevel="0" collapsed="false">
      <c r="A9" s="0" t="n">
        <v>8</v>
      </c>
      <c r="B9" s="25" t="str">
        <f aca="false">IFERROR(SMALL('Results 10 year vets'!K:K,D8+1), "No more teams of 4")</f>
        <v>No more teams of 4</v>
      </c>
      <c r="C9" s="25" t="n">
        <f aca="false">COUNTIF('Results 10 year vets'!N:N, 'Male Team'!E9)</f>
        <v>1047075</v>
      </c>
      <c r="D9" s="25" t="n">
        <f aca="false">SUM($C$2:C9)</f>
        <v>1047121</v>
      </c>
      <c r="E9" s="0" t="str">
        <f aca="false">IFERROR(VLOOKUP(B9,'Results 10 year vets'!K:N, 4, FALSE()), "")</f>
        <v/>
      </c>
      <c r="F9" s="0" t="str">
        <f aca="false">IFERROR(ROUND(INDEX('Results 10 year vets'!G:G, MATCH($E9, 'Results 10 year vets'!N:N, 0)),0),"")</f>
        <v/>
      </c>
      <c r="G9" s="0" t="str">
        <f aca="false">IFERROR(VLOOKUP(F9,'Results 10 year vets'!A:B,2,FALSE()), "")</f>
        <v/>
      </c>
      <c r="H9" s="0" t="str">
        <f aca="false">IFERROR(ROUND(INDEX('Results 10 year vets'!H:H, MATCH($E9, 'Results 10 year vets'!N:N, 0)),0),"")</f>
        <v/>
      </c>
      <c r="I9" s="0" t="str">
        <f aca="false">IFERROR(VLOOKUP(H9, 'Results 10 year vets'!A:B,2,FALSE()), "")</f>
        <v/>
      </c>
      <c r="J9" s="0" t="str">
        <f aca="false">IFERROR(ROUND(INDEX('Results 10 year vets'!I:I, MATCH($E9, 'Results 10 year vets'!N:N, 0)),0),"")</f>
        <v/>
      </c>
      <c r="K9" s="0" t="str">
        <f aca="false">IFERROR(VLOOKUP(J9, 'Results 10 year vets'!A:B,2,FALSE()), "")</f>
        <v/>
      </c>
      <c r="L9" s="0" t="str">
        <f aca="false">IFERROR(ROUND(INDEX('Results 10 year vets'!J:J, MATCH($E9, 'Results 10 year vets'!N:N, 0)),0),"")</f>
        <v/>
      </c>
      <c r="M9" s="0" t="str">
        <f aca="false">IFERROR(VLOOKUP(L9,'Results 10 year vets'!A:B,2,FALSE()), "")</f>
        <v/>
      </c>
      <c r="O9" s="0" t="n">
        <v>8</v>
      </c>
      <c r="P9" s="25" t="str">
        <f aca="false">IFERROR(SMALL('Results 10 year vets'!L:L,R8+1), "No more teams of 3")</f>
        <v>No more teams of 3</v>
      </c>
      <c r="Q9" s="25" t="n">
        <f aca="false">COUNTIF('Results 10 year vets'!N:N, 'Male Team'!S9)</f>
        <v>1047075</v>
      </c>
      <c r="R9" s="25" t="n">
        <f aca="false">SUM($Q$2:Q9)</f>
        <v>1047121</v>
      </c>
      <c r="S9" s="0" t="str">
        <f aca="false">IFERROR(VLOOKUP(P9,'Results 10 year vets'!L:N, 3, FALSE()), "")</f>
        <v/>
      </c>
      <c r="T9" s="0" t="str">
        <f aca="false">IFERROR(ROUND(INDEX('Results 10 year vets'!G:G, MATCH($S9, 'Results 10 year vets'!N:N, 0)),0),"")</f>
        <v/>
      </c>
      <c r="U9" s="0" t="str">
        <f aca="false">IFERROR(VLOOKUP(T9, 'Results 10 year vets'!A:B,2,FALSE()), "")</f>
        <v/>
      </c>
      <c r="V9" s="0" t="str">
        <f aca="false">IFERROR(ROUND(INDEX('Results 10 year vets'!H:H, MATCH($S9, 'Results 10 year vets'!N:N, 0)),0),"")</f>
        <v/>
      </c>
      <c r="W9" s="0" t="str">
        <f aca="false">IFERROR(VLOOKUP(V9, 'Results 10 year vets'!A:B,2,FALSE()), "")</f>
        <v/>
      </c>
      <c r="X9" s="0" t="str">
        <f aca="false">IFERROR(ROUND(INDEX('Results 10 year vets'!I:I, MATCH($S9, 'Results 10 year vets'!N:N, 0)),0),"")</f>
        <v/>
      </c>
      <c r="Y9" s="0" t="str">
        <f aca="false">IFERROR(VLOOKUP(X9, 'Results 10 year vets'!A:B,2,FALSE()), "")</f>
        <v/>
      </c>
      <c r="AA9" s="0" t="n">
        <v>8</v>
      </c>
      <c r="AB9" s="25" t="n">
        <f aca="false">IFERROR(SMALL('Results 10 year vets'!M:M,AD8+1), "No more teams of 2")</f>
        <v>107.0539</v>
      </c>
      <c r="AC9" s="25" t="n">
        <f aca="false">COUNTIF('Results 10 year vets'!N:N, 'Male Team'!AE9)</f>
        <v>2</v>
      </c>
      <c r="AD9" s="25" t="n">
        <f aca="false">SUM($AC$2:AC9)</f>
        <v>48</v>
      </c>
      <c r="AE9" s="0" t="str">
        <f aca="false">IFERROR(VLOOKUP(AB9,'Results 10 year vets'!M:N, 2, FALSE()), "")</f>
        <v>South Shields Harriers &amp; AC:Male</v>
      </c>
      <c r="AF9" s="11" t="n">
        <f aca="false">IFERROR(ROUND(INDEX(Table1[1st counter], MATCH($AE9, Table1[Team Gender], 0)),0),"")</f>
        <v>48</v>
      </c>
      <c r="AG9" s="0" t="str">
        <f aca="false">IFERROR(VLOOKUP(AF9,'Results 10 year vets'!A:B,2,FALSE()), "")</f>
        <v>Allan Ball</v>
      </c>
      <c r="AH9" s="11" t="n">
        <f aca="false">IFERROR(ROUND(INDEX('Results 10 year vets'!H:H, MATCH($AE9, 'Results 10 year vets'!N:N, 0)),0),"")</f>
        <v>59</v>
      </c>
      <c r="AI9" s="0" t="str">
        <f aca="false">IFERROR(VLOOKUP(AH9,'Results 10 year vets'!A:B,2,FALSE()), "")</f>
        <v>Kevin Steven</v>
      </c>
    </row>
    <row r="10" customFormat="false" ht="15" hidden="false" customHeight="false" outlineLevel="0" collapsed="false">
      <c r="A10" s="0" t="n">
        <v>9</v>
      </c>
      <c r="B10" s="25" t="str">
        <f aca="false">IFERROR(SMALL('Results 10 year vets'!K:K,D9+1), "No more teams of 4")</f>
        <v>No more teams of 4</v>
      </c>
      <c r="C10" s="25" t="n">
        <f aca="false">COUNTIF('Results 10 year vets'!N:N, 'Male Team'!E10)</f>
        <v>1047075</v>
      </c>
      <c r="D10" s="25" t="n">
        <f aca="false">SUM($C$2:C10)</f>
        <v>2094196</v>
      </c>
      <c r="E10" s="0" t="str">
        <f aca="false">IFERROR(VLOOKUP(B10,'Results 10 year vets'!K:N, 4, FALSE()), "")</f>
        <v/>
      </c>
      <c r="F10" s="0" t="str">
        <f aca="false">IFERROR(ROUND(INDEX('Results 10 year vets'!G:G, MATCH($E10, 'Results 10 year vets'!N:N, 0)),0),"")</f>
        <v/>
      </c>
      <c r="G10" s="0" t="str">
        <f aca="false">IFERROR(VLOOKUP(F10,'Results 10 year vets'!A:B,2,FALSE()), "")</f>
        <v/>
      </c>
      <c r="H10" s="0" t="str">
        <f aca="false">IFERROR(ROUND(INDEX('Results 10 year vets'!H:H, MATCH($E10, 'Results 10 year vets'!N:N, 0)),0),"")</f>
        <v/>
      </c>
      <c r="I10" s="0" t="str">
        <f aca="false">IFERROR(VLOOKUP(H10, 'Results 10 year vets'!A:B,2,FALSE()), "")</f>
        <v/>
      </c>
      <c r="J10" s="0" t="str">
        <f aca="false">IFERROR(ROUND(INDEX('Results 10 year vets'!I:I, MATCH($E10, 'Results 10 year vets'!N:N, 0)),0),"")</f>
        <v/>
      </c>
      <c r="K10" s="0" t="str">
        <f aca="false">IFERROR(VLOOKUP(J10, 'Results 10 year vets'!A:B,2,FALSE()), "")</f>
        <v/>
      </c>
      <c r="L10" s="0" t="str">
        <f aca="false">IFERROR(ROUND(INDEX('Results 10 year vets'!J:J, MATCH($E10, 'Results 10 year vets'!N:N, 0)),0),"")</f>
        <v/>
      </c>
      <c r="M10" s="0" t="str">
        <f aca="false">IFERROR(VLOOKUP(L10,'Results 10 year vets'!A:B,2,FALSE()), "")</f>
        <v/>
      </c>
      <c r="O10" s="0" t="n">
        <v>9</v>
      </c>
      <c r="P10" s="25" t="str">
        <f aca="false">IFERROR(SMALL('Results 10 year vets'!L:L,R9+1), "No more teams of 3")</f>
        <v>No more teams of 3</v>
      </c>
      <c r="Q10" s="25" t="n">
        <f aca="false">COUNTIF('Results 10 year vets'!N:N, 'Male Team'!S10)</f>
        <v>1047075</v>
      </c>
      <c r="R10" s="25" t="n">
        <f aca="false">SUM($Q$2:Q10)</f>
        <v>2094196</v>
      </c>
      <c r="S10" s="0" t="str">
        <f aca="false">IFERROR(VLOOKUP(P10,'Results 10 year vets'!L:N, 3, FALSE()), "")</f>
        <v/>
      </c>
      <c r="T10" s="0" t="str">
        <f aca="false">IFERROR(ROUND(INDEX('Results 10 year vets'!G:G, MATCH($S10, 'Results 10 year vets'!N:N, 0)),0),"")</f>
        <v/>
      </c>
      <c r="U10" s="0" t="str">
        <f aca="false">IFERROR(VLOOKUP(T10, 'Results 10 year vets'!A:B,2,FALSE()), "")</f>
        <v/>
      </c>
      <c r="V10" s="0" t="str">
        <f aca="false">IFERROR(ROUND(INDEX('Results 10 year vets'!H:H, MATCH($S10, 'Results 10 year vets'!N:N, 0)),0),"")</f>
        <v/>
      </c>
      <c r="W10" s="0" t="str">
        <f aca="false">IFERROR(VLOOKUP(V10, 'Results 10 year vets'!A:B,2,FALSE()), "")</f>
        <v/>
      </c>
      <c r="X10" s="0" t="str">
        <f aca="false">IFERROR(ROUND(INDEX('Results 10 year vets'!I:I, MATCH($S10, 'Results 10 year vets'!N:N, 0)),0),"")</f>
        <v/>
      </c>
      <c r="Y10" s="0" t="str">
        <f aca="false">IFERROR(VLOOKUP(X10, 'Results 10 year vets'!A:B,2,FALSE()), "")</f>
        <v/>
      </c>
      <c r="AA10" s="0" t="n">
        <v>9</v>
      </c>
      <c r="AB10" s="25" t="str">
        <f aca="false">IFERROR(SMALL('Results 10 year vets'!M:M,AD9+1), "No more teams of 2")</f>
        <v>No more teams of 2</v>
      </c>
      <c r="AC10" s="25" t="n">
        <f aca="false">COUNTIF('Results 10 year vets'!N:N, 'Male Team'!AE10)</f>
        <v>1047075</v>
      </c>
      <c r="AD10" s="25" t="n">
        <f aca="false">SUM($AC$2:AC10)</f>
        <v>1047123</v>
      </c>
      <c r="AE10" s="0" t="str">
        <f aca="false">IFERROR(VLOOKUP(AB10,'Results 10 year vets'!M:N, 2, FALSE()), "")</f>
        <v/>
      </c>
      <c r="AF10" s="0" t="str">
        <f aca="false">IFERROR(ROUND(INDEX(Table1[1st counter], MATCH($AE10, Table1[Team Gender], 0)),0),"")</f>
        <v/>
      </c>
      <c r="AG10" s="0" t="str">
        <f aca="false">IFERROR(VLOOKUP(AF10,'Results 10 year vets'!A:B,2,FALSE()), "")</f>
        <v/>
      </c>
      <c r="AH10" s="0" t="str">
        <f aca="false">IFERROR(ROUND(INDEX('Results 10 year vets'!H:H, MATCH($AE10, 'Results 10 year vets'!N:N, 0)),0),"")</f>
        <v/>
      </c>
      <c r="AI10" s="0" t="str">
        <f aca="false">IFERROR(VLOOKUP(AH10,'Results 10 year vets'!A:B,2,FALSE()), "")</f>
        <v/>
      </c>
    </row>
    <row r="11" customFormat="false" ht="15" hidden="false" customHeight="false" outlineLevel="0" collapsed="false">
      <c r="A11" s="0" t="n">
        <v>10</v>
      </c>
      <c r="B11" s="25" t="str">
        <f aca="false">IFERROR(SMALL('Results 10 year vets'!K:K,D10+1), "No more teams of 4")</f>
        <v>No more teams of 4</v>
      </c>
      <c r="C11" s="25" t="n">
        <f aca="false">COUNTIF('Results 10 year vets'!N:N, 'Male Team'!E11)</f>
        <v>1047075</v>
      </c>
      <c r="D11" s="25" t="n">
        <f aca="false">SUM($C$2:C11)</f>
        <v>3141271</v>
      </c>
      <c r="E11" s="0" t="str">
        <f aca="false">IFERROR(VLOOKUP(B11,'Results 10 year vets'!K:N, 4, FALSE()), "")</f>
        <v/>
      </c>
      <c r="F11" s="0" t="str">
        <f aca="false">IFERROR(ROUND(INDEX('Results 10 year vets'!G:G, MATCH($E11, 'Results 10 year vets'!N:N, 0)),0),"")</f>
        <v/>
      </c>
      <c r="G11" s="0" t="str">
        <f aca="false">IFERROR(VLOOKUP(F11,'Results 10 year vets'!A:B,2,FALSE()), "")</f>
        <v/>
      </c>
      <c r="H11" s="0" t="str">
        <f aca="false">IFERROR(ROUND(INDEX('Results 10 year vets'!H:H, MATCH($E11, 'Results 10 year vets'!N:N, 0)),0),"")</f>
        <v/>
      </c>
      <c r="I11" s="0" t="str">
        <f aca="false">IFERROR(VLOOKUP(H11, 'Results 10 year vets'!A:B,2,FALSE()), "")</f>
        <v/>
      </c>
      <c r="J11" s="0" t="str">
        <f aca="false">IFERROR(ROUND(INDEX('Results 10 year vets'!I:I, MATCH($E11, 'Results 10 year vets'!N:N, 0)),0),"")</f>
        <v/>
      </c>
      <c r="K11" s="0" t="str">
        <f aca="false">IFERROR(VLOOKUP(J11, 'Results 10 year vets'!A:B,2,FALSE()), "")</f>
        <v/>
      </c>
      <c r="L11" s="0" t="str">
        <f aca="false">IFERROR(ROUND(INDEX('Results 10 year vets'!J:J, MATCH($E11, 'Results 10 year vets'!N:N, 0)),0),"")</f>
        <v/>
      </c>
      <c r="M11" s="0" t="str">
        <f aca="false">IFERROR(VLOOKUP(L11,'Results 10 year vets'!A:B,2,FALSE()), "")</f>
        <v/>
      </c>
      <c r="O11" s="0" t="n">
        <v>10</v>
      </c>
      <c r="P11" s="25" t="str">
        <f aca="false">IFERROR(SMALL('Results 10 year vets'!L:L,R10+1), "No more teams of 3")</f>
        <v>No more teams of 3</v>
      </c>
      <c r="Q11" s="25" t="n">
        <f aca="false">COUNTIF('Results 10 year vets'!N:N, 'Male Team'!S11)</f>
        <v>1047075</v>
      </c>
      <c r="R11" s="25" t="n">
        <f aca="false">SUM($Q$2:Q11)</f>
        <v>3141271</v>
      </c>
      <c r="S11" s="0" t="str">
        <f aca="false">IFERROR(VLOOKUP(P11,'Results 10 year vets'!L:N, 3, FALSE()), "")</f>
        <v/>
      </c>
      <c r="T11" s="0" t="str">
        <f aca="false">IFERROR(ROUND(INDEX('Results 10 year vets'!G:G, MATCH($S11, 'Results 10 year vets'!N:N, 0)),0),"")</f>
        <v/>
      </c>
      <c r="U11" s="0" t="str">
        <f aca="false">IFERROR(VLOOKUP(T11, 'Results 10 year vets'!A:B,2,FALSE()), "")</f>
        <v/>
      </c>
      <c r="V11" s="0" t="str">
        <f aca="false">IFERROR(ROUND(INDEX('Results 10 year vets'!H:H, MATCH($S11, 'Results 10 year vets'!N:N, 0)),0),"")</f>
        <v/>
      </c>
      <c r="W11" s="0" t="str">
        <f aca="false">IFERROR(VLOOKUP(V11, 'Results 10 year vets'!A:B,2,FALSE()), "")</f>
        <v/>
      </c>
      <c r="X11" s="0" t="str">
        <f aca="false">IFERROR(ROUND(INDEX('Results 10 year vets'!I:I, MATCH($S11, 'Results 10 year vets'!N:N, 0)),0),"")</f>
        <v/>
      </c>
      <c r="Y11" s="0" t="str">
        <f aca="false">IFERROR(VLOOKUP(X11, 'Results 10 year vets'!A:B,2,FALSE()), "")</f>
        <v/>
      </c>
      <c r="AA11" s="0" t="n">
        <v>10</v>
      </c>
      <c r="AB11" s="25" t="str">
        <f aca="false">IFERROR(SMALL('Results 10 year vets'!M:M,AD10+1), "No more teams of 2")</f>
        <v>No more teams of 2</v>
      </c>
      <c r="AC11" s="25" t="n">
        <f aca="false">COUNTIF('Results 10 year vets'!N:N, 'Male Team'!AE11)</f>
        <v>1047075</v>
      </c>
      <c r="AD11" s="25" t="n">
        <f aca="false">SUM($AC$2:AC11)</f>
        <v>2094198</v>
      </c>
      <c r="AE11" s="0" t="str">
        <f aca="false">IFERROR(VLOOKUP(AB11,'Results 10 year vets'!M:N, 2, FALSE()), "")</f>
        <v/>
      </c>
      <c r="AF11" s="0" t="str">
        <f aca="false">IFERROR(ROUND(INDEX(Table1[1st counter], MATCH($AE11, Table1[Team Gender], 0)),0),"")</f>
        <v/>
      </c>
      <c r="AG11" s="0" t="str">
        <f aca="false">IFERROR(VLOOKUP(AF11,'Results 10 year vets'!A:B,2,FALSE()), "")</f>
        <v/>
      </c>
      <c r="AH11" s="0" t="str">
        <f aca="false">IFERROR(ROUND(INDEX('Results 10 year vets'!H:H, MATCH($AE11, 'Results 10 year vets'!N:N, 0)),0),"")</f>
        <v/>
      </c>
      <c r="AI11" s="0" t="str">
        <f aca="false">IFERROR(VLOOKUP(AH11,'Results 10 year vets'!A:B,2,FALSE()), "")</f>
        <v/>
      </c>
    </row>
    <row r="12" customFormat="false" ht="15" hidden="false" customHeight="false" outlineLevel="0" collapsed="false">
      <c r="A12" s="0" t="n">
        <v>11</v>
      </c>
      <c r="B12" s="25" t="str">
        <f aca="false">IFERROR(SMALL('Results 10 year vets'!K:K,D11+1), "No more teams of 4")</f>
        <v>No more teams of 4</v>
      </c>
      <c r="C12" s="25" t="n">
        <f aca="false">COUNTIF('Results 10 year vets'!N:N, 'Male Team'!E12)</f>
        <v>1047075</v>
      </c>
      <c r="D12" s="25" t="n">
        <f aca="false">SUM($C$2:C12)</f>
        <v>4188346</v>
      </c>
      <c r="E12" s="0" t="str">
        <f aca="false">IFERROR(VLOOKUP(B12,'Results 10 year vets'!K:N, 4, FALSE()), "")</f>
        <v/>
      </c>
      <c r="F12" s="0" t="str">
        <f aca="false">IFERROR(ROUND(INDEX('Results 10 year vets'!G:G, MATCH($E12, 'Results 10 year vets'!N:N, 0)),0),"")</f>
        <v/>
      </c>
      <c r="G12" s="0" t="str">
        <f aca="false">IFERROR(VLOOKUP(F12,'Results 10 year vets'!A:B,2,FALSE()), "")</f>
        <v/>
      </c>
      <c r="H12" s="0" t="str">
        <f aca="false">IFERROR(ROUND(INDEX('Results 10 year vets'!H:H, MATCH($E12, 'Results 10 year vets'!N:N, 0)),0),"")</f>
        <v/>
      </c>
      <c r="I12" s="0" t="str">
        <f aca="false">IFERROR(VLOOKUP(H12, 'Results 10 year vets'!A:B,2,FALSE()), "")</f>
        <v/>
      </c>
      <c r="J12" s="0" t="str">
        <f aca="false">IFERROR(ROUND(INDEX('Results 10 year vets'!I:I, MATCH($E12, 'Results 10 year vets'!N:N, 0)),0),"")</f>
        <v/>
      </c>
      <c r="K12" s="0" t="str">
        <f aca="false">IFERROR(VLOOKUP(J12, 'Results 10 year vets'!A:B,2,FALSE()), "")</f>
        <v/>
      </c>
      <c r="L12" s="0" t="str">
        <f aca="false">IFERROR(ROUND(INDEX('Results 10 year vets'!J:J, MATCH($E12, 'Results 10 year vets'!N:N, 0)),0),"")</f>
        <v/>
      </c>
      <c r="M12" s="0" t="str">
        <f aca="false">IFERROR(VLOOKUP(L12,'Results 10 year vets'!A:B,2,FALSE()), "")</f>
        <v/>
      </c>
      <c r="O12" s="0" t="n">
        <v>11</v>
      </c>
      <c r="P12" s="25" t="str">
        <f aca="false">IFERROR(SMALL('Results 10 year vets'!L:L,R11+1), "No more teams of 3")</f>
        <v>No more teams of 3</v>
      </c>
      <c r="Q12" s="25" t="n">
        <f aca="false">COUNTIF('Results 10 year vets'!N:N, 'Male Team'!S12)</f>
        <v>1047075</v>
      </c>
      <c r="R12" s="25" t="n">
        <f aca="false">SUM($Q$2:Q12)</f>
        <v>4188346</v>
      </c>
      <c r="S12" s="0" t="str">
        <f aca="false">IFERROR(VLOOKUP(P12,'Results 10 year vets'!L:N, 3, FALSE()), "")</f>
        <v/>
      </c>
      <c r="T12" s="0" t="str">
        <f aca="false">IFERROR(ROUND(INDEX('Results 10 year vets'!G:G, MATCH($S12, 'Results 10 year vets'!N:N, 0)),0),"")</f>
        <v/>
      </c>
      <c r="U12" s="0" t="str">
        <f aca="false">IFERROR(VLOOKUP(T12, 'Results 10 year vets'!A:B,2,FALSE()), "")</f>
        <v/>
      </c>
      <c r="V12" s="0" t="str">
        <f aca="false">IFERROR(ROUND(INDEX('Results 10 year vets'!H:H, MATCH($S12, 'Results 10 year vets'!N:N, 0)),0),"")</f>
        <v/>
      </c>
      <c r="W12" s="0" t="str">
        <f aca="false">IFERROR(VLOOKUP(V12, 'Results 10 year vets'!A:B,2,FALSE()), "")</f>
        <v/>
      </c>
      <c r="X12" s="0" t="str">
        <f aca="false">IFERROR(ROUND(INDEX('Results 10 year vets'!I:I, MATCH($S12, 'Results 10 year vets'!N:N, 0)),0),"")</f>
        <v/>
      </c>
      <c r="Y12" s="0" t="str">
        <f aca="false">IFERROR(VLOOKUP(X12, 'Results 10 year vets'!A:B,2,FALSE()), "")</f>
        <v/>
      </c>
      <c r="AA12" s="0" t="n">
        <v>11</v>
      </c>
      <c r="AB12" s="25" t="str">
        <f aca="false">IFERROR(SMALL('Results 10 year vets'!M:M,AD11+1), "No more teams of 2")</f>
        <v>No more teams of 2</v>
      </c>
      <c r="AC12" s="25" t="n">
        <f aca="false">COUNTIF('Results 10 year vets'!N:N, 'Male Team'!AE12)</f>
        <v>1047075</v>
      </c>
      <c r="AD12" s="25" t="n">
        <f aca="false">SUM($AC$2:AC12)</f>
        <v>3141273</v>
      </c>
      <c r="AE12" s="0" t="str">
        <f aca="false">IFERROR(VLOOKUP(AB12,'Results 10 year vets'!M:N, 2, FALSE()), "")</f>
        <v/>
      </c>
      <c r="AF12" s="0" t="str">
        <f aca="false">IFERROR(ROUND(INDEX(Table1[1st counter], MATCH($AE12, Table1[Team Gender], 0)),0),"")</f>
        <v/>
      </c>
      <c r="AG12" s="0" t="str">
        <f aca="false">IFERROR(VLOOKUP(AF12,'Results 10 year vets'!A:B,2,FALSE()), "")</f>
        <v/>
      </c>
      <c r="AH12" s="0" t="str">
        <f aca="false">IFERROR(ROUND(INDEX('Results 10 year vets'!H:H, MATCH($AE12, 'Results 10 year vets'!N:N, 0)),0),"")</f>
        <v/>
      </c>
      <c r="AI12" s="0" t="str">
        <f aca="false">IFERROR(VLOOKUP(AH12,'Results 10 year vets'!A:B,2,FALSE()), "")</f>
        <v/>
      </c>
    </row>
    <row r="13" customFormat="false" ht="15" hidden="false" customHeight="false" outlineLevel="0" collapsed="false">
      <c r="A13" s="0" t="n">
        <v>12</v>
      </c>
      <c r="B13" s="25" t="str">
        <f aca="false">IFERROR(SMALL('Results 10 year vets'!K:K,D12+1), "No more teams of 4")</f>
        <v>No more teams of 4</v>
      </c>
      <c r="C13" s="25" t="n">
        <f aca="false">COUNTIF('Results 10 year vets'!N:N, 'Male Team'!E13)</f>
        <v>1047075</v>
      </c>
      <c r="D13" s="25" t="n">
        <f aca="false">SUM($C$2:C13)</f>
        <v>5235421</v>
      </c>
      <c r="E13" s="0" t="str">
        <f aca="false">IFERROR(VLOOKUP(B13,'Results 10 year vets'!K:N, 4, FALSE()), "")</f>
        <v/>
      </c>
      <c r="F13" s="0" t="str">
        <f aca="false">IFERROR(ROUND(INDEX('Results 10 year vets'!G:G, MATCH($E13, 'Results 10 year vets'!N:N, 0)),0),"")</f>
        <v/>
      </c>
      <c r="G13" s="0" t="str">
        <f aca="false">IFERROR(VLOOKUP(F13,'Results 10 year vets'!A:B,2,FALSE()), "")</f>
        <v/>
      </c>
      <c r="H13" s="0" t="str">
        <f aca="false">IFERROR(ROUND(INDEX('Results 10 year vets'!H:H, MATCH($E13, 'Results 10 year vets'!N:N, 0)),0),"")</f>
        <v/>
      </c>
      <c r="I13" s="0" t="str">
        <f aca="false">IFERROR(VLOOKUP(H13, 'Results 10 year vets'!A:B,2,FALSE()), "")</f>
        <v/>
      </c>
      <c r="J13" s="0" t="str">
        <f aca="false">IFERROR(ROUND(INDEX('Results 10 year vets'!I:I, MATCH($E13, 'Results 10 year vets'!N:N, 0)),0),"")</f>
        <v/>
      </c>
      <c r="K13" s="0" t="str">
        <f aca="false">IFERROR(VLOOKUP(J13, 'Results 10 year vets'!A:B,2,FALSE()), "")</f>
        <v/>
      </c>
      <c r="L13" s="0" t="str">
        <f aca="false">IFERROR(ROUND(INDEX('Results 10 year vets'!J:J, MATCH($E13, 'Results 10 year vets'!N:N, 0)),0),"")</f>
        <v/>
      </c>
      <c r="M13" s="0" t="str">
        <f aca="false">IFERROR(VLOOKUP(L13,'Results 10 year vets'!A:B,2,FALSE()), "")</f>
        <v/>
      </c>
      <c r="O13" s="0" t="n">
        <v>12</v>
      </c>
      <c r="P13" s="25" t="str">
        <f aca="false">IFERROR(SMALL('Results 10 year vets'!L:L,R12+1), "No more teams of 3")</f>
        <v>No more teams of 3</v>
      </c>
      <c r="Q13" s="25" t="n">
        <f aca="false">COUNTIF('Results 10 year vets'!N:N, 'Male Team'!S13)</f>
        <v>1047075</v>
      </c>
      <c r="R13" s="25" t="n">
        <f aca="false">SUM($Q$2:Q13)</f>
        <v>5235421</v>
      </c>
      <c r="S13" s="0" t="str">
        <f aca="false">IFERROR(VLOOKUP(P13,'Results 10 year vets'!L:N, 3, FALSE()), "")</f>
        <v/>
      </c>
      <c r="T13" s="0" t="str">
        <f aca="false">IFERROR(ROUND(INDEX('Results 10 year vets'!G:G, MATCH($S13, 'Results 10 year vets'!N:N, 0)),0),"")</f>
        <v/>
      </c>
      <c r="U13" s="0" t="str">
        <f aca="false">IFERROR(VLOOKUP(T13, 'Results 10 year vets'!A:B,2,FALSE()), "")</f>
        <v/>
      </c>
      <c r="V13" s="0" t="str">
        <f aca="false">IFERROR(ROUND(INDEX('Results 10 year vets'!H:H, MATCH($S13, 'Results 10 year vets'!N:N, 0)),0),"")</f>
        <v/>
      </c>
      <c r="W13" s="0" t="str">
        <f aca="false">IFERROR(VLOOKUP(V13, 'Results 10 year vets'!A:B,2,FALSE()), "")</f>
        <v/>
      </c>
      <c r="X13" s="0" t="str">
        <f aca="false">IFERROR(ROUND(INDEX('Results 10 year vets'!I:I, MATCH($S13, 'Results 10 year vets'!N:N, 0)),0),"")</f>
        <v/>
      </c>
      <c r="Y13" s="0" t="str">
        <f aca="false">IFERROR(VLOOKUP(X13, 'Results 10 year vets'!A:B,2,FALSE()), "")</f>
        <v/>
      </c>
      <c r="AA13" s="0" t="n">
        <v>12</v>
      </c>
      <c r="AB13" s="25" t="str">
        <f aca="false">IFERROR(SMALL('Results 10 year vets'!M:M,AD12+1), "No more teams of 2")</f>
        <v>No more teams of 2</v>
      </c>
      <c r="AC13" s="25" t="n">
        <f aca="false">COUNTIF('Results 10 year vets'!N:N, 'Male Team'!AE13)</f>
        <v>1047075</v>
      </c>
      <c r="AD13" s="25" t="n">
        <f aca="false">SUM($AC$2:AC13)</f>
        <v>4188348</v>
      </c>
      <c r="AE13" s="0" t="str">
        <f aca="false">IFERROR(VLOOKUP(AB13,'Results 10 year vets'!M:N, 2, FALSE()), "")</f>
        <v/>
      </c>
      <c r="AF13" s="0" t="str">
        <f aca="false">IFERROR(ROUND(INDEX(Table1[1st counter], MATCH($AE13, Table1[Team Gender], 0)),0),"")</f>
        <v/>
      </c>
      <c r="AG13" s="0" t="str">
        <f aca="false">IFERROR(VLOOKUP(AF13,'Results 10 year vets'!A:B,2,FALSE()), "")</f>
        <v/>
      </c>
      <c r="AH13" s="0" t="str">
        <f aca="false">IFERROR(ROUND(INDEX('Results 10 year vets'!H:H, MATCH($AE13, 'Results 10 year vets'!N:N, 0)),0),"")</f>
        <v/>
      </c>
      <c r="AI13" s="0" t="str">
        <f aca="false">IFERROR(VLOOKUP(AH13,'Results 10 year vets'!A:B,2,FALSE()), "")</f>
        <v/>
      </c>
    </row>
    <row r="14" customFormat="false" ht="15" hidden="false" customHeight="false" outlineLevel="0" collapsed="false">
      <c r="A14" s="0" t="n">
        <v>13</v>
      </c>
      <c r="B14" s="25" t="str">
        <f aca="false">IFERROR(SMALL('Results 10 year vets'!K:K,D13+1), "No more teams of 4")</f>
        <v>No more teams of 4</v>
      </c>
      <c r="C14" s="25" t="n">
        <f aca="false">COUNTIF('Results 10 year vets'!N:N, 'Male Team'!E14)</f>
        <v>1047075</v>
      </c>
      <c r="D14" s="25" t="n">
        <f aca="false">SUM($C$2:C14)</f>
        <v>6282496</v>
      </c>
      <c r="E14" s="0" t="str">
        <f aca="false">IFERROR(VLOOKUP(B14,'Results 10 year vets'!K:N, 4, FALSE()), "")</f>
        <v/>
      </c>
      <c r="F14" s="0" t="str">
        <f aca="false">IFERROR(ROUND(INDEX('Results 10 year vets'!G:G, MATCH($E14, 'Results 10 year vets'!N:N, 0)),0),"")</f>
        <v/>
      </c>
      <c r="G14" s="0" t="str">
        <f aca="false">IFERROR(VLOOKUP(F14,'Results 10 year vets'!A:B,2,FALSE()), "")</f>
        <v/>
      </c>
      <c r="H14" s="0" t="str">
        <f aca="false">IFERROR(ROUND(INDEX('Results 10 year vets'!H:H, MATCH($E14, 'Results 10 year vets'!N:N, 0)),0),"")</f>
        <v/>
      </c>
      <c r="I14" s="0" t="str">
        <f aca="false">IFERROR(VLOOKUP(H14, 'Results 10 year vets'!A:B,2,FALSE()), "")</f>
        <v/>
      </c>
      <c r="J14" s="0" t="str">
        <f aca="false">IFERROR(ROUND(INDEX('Results 10 year vets'!I:I, MATCH($E14, 'Results 10 year vets'!N:N, 0)),0),"")</f>
        <v/>
      </c>
      <c r="K14" s="0" t="str">
        <f aca="false">IFERROR(VLOOKUP(J14, 'Results 10 year vets'!A:B,2,FALSE()), "")</f>
        <v/>
      </c>
      <c r="L14" s="0" t="str">
        <f aca="false">IFERROR(ROUND(INDEX('Results 10 year vets'!J:J, MATCH($E14, 'Results 10 year vets'!N:N, 0)),0),"")</f>
        <v/>
      </c>
      <c r="M14" s="0" t="str">
        <f aca="false">IFERROR(VLOOKUP(L14,'Results 10 year vets'!A:B,2,FALSE()), "")</f>
        <v/>
      </c>
      <c r="O14" s="0" t="n">
        <v>13</v>
      </c>
      <c r="P14" s="25" t="str">
        <f aca="false">IFERROR(SMALL('Results 10 year vets'!L:L,R13+1), "No more teams of 3")</f>
        <v>No more teams of 3</v>
      </c>
      <c r="Q14" s="25" t="n">
        <f aca="false">COUNTIF('Results 10 year vets'!N:N, 'Male Team'!S14)</f>
        <v>1047075</v>
      </c>
      <c r="R14" s="25" t="n">
        <f aca="false">SUM($Q$2:Q14)</f>
        <v>6282496</v>
      </c>
      <c r="S14" s="0" t="str">
        <f aca="false">IFERROR(VLOOKUP(P14,'Results 10 year vets'!L:N, 3, FALSE()), "")</f>
        <v/>
      </c>
      <c r="T14" s="0" t="str">
        <f aca="false">IFERROR(ROUND(INDEX('Results 10 year vets'!G:G, MATCH($S14, 'Results 10 year vets'!N:N, 0)),0),"")</f>
        <v/>
      </c>
      <c r="U14" s="0" t="str">
        <f aca="false">IFERROR(VLOOKUP(T14, 'Results 10 year vets'!A:B,2,FALSE()), "")</f>
        <v/>
      </c>
      <c r="V14" s="0" t="str">
        <f aca="false">IFERROR(ROUND(INDEX('Results 10 year vets'!H:H, MATCH($S14, 'Results 10 year vets'!N:N, 0)),0),"")</f>
        <v/>
      </c>
      <c r="W14" s="0" t="str">
        <f aca="false">IFERROR(VLOOKUP(V14, 'Results 10 year vets'!A:B,2,FALSE()), "")</f>
        <v/>
      </c>
      <c r="X14" s="0" t="str">
        <f aca="false">IFERROR(ROUND(INDEX('Results 10 year vets'!I:I, MATCH($S14, 'Results 10 year vets'!N:N, 0)),0),"")</f>
        <v/>
      </c>
      <c r="Y14" s="0" t="str">
        <f aca="false">IFERROR(VLOOKUP(X14, 'Results 10 year vets'!A:B,2,FALSE()), "")</f>
        <v/>
      </c>
      <c r="AA14" s="0" t="n">
        <v>13</v>
      </c>
      <c r="AB14" s="25" t="str">
        <f aca="false">IFERROR(SMALL('Results 10 year vets'!M:M,AD13+1), "No more teams of 2")</f>
        <v>No more teams of 2</v>
      </c>
      <c r="AC14" s="25" t="n">
        <f aca="false">COUNTIF('Results 10 year vets'!N:N, 'Male Team'!AE14)</f>
        <v>1047075</v>
      </c>
      <c r="AD14" s="25" t="n">
        <f aca="false">SUM($AC$2:AC14)</f>
        <v>5235423</v>
      </c>
      <c r="AE14" s="0" t="str">
        <f aca="false">IFERROR(VLOOKUP(AB14,'Results 10 year vets'!M:N, 2, FALSE()), "")</f>
        <v/>
      </c>
      <c r="AF14" s="0" t="str">
        <f aca="false">IFERROR(ROUND(INDEX(Table1[1st counter], MATCH($AE14, Table1[Team Gender], 0)),0),"")</f>
        <v/>
      </c>
      <c r="AG14" s="0" t="str">
        <f aca="false">IFERROR(VLOOKUP(AF14,'Results 10 year vets'!A:B,2,FALSE()), "")</f>
        <v/>
      </c>
      <c r="AH14" s="0" t="str">
        <f aca="false">IFERROR(ROUND(INDEX('Results 10 year vets'!H:H, MATCH($AE14, 'Results 10 year vets'!N:N, 0)),0),"")</f>
        <v/>
      </c>
      <c r="AI14" s="0" t="str">
        <f aca="false">IFERROR(VLOOKUP(AH14,'Results 10 year vets'!A:B,2,FALSE()), "")</f>
        <v/>
      </c>
    </row>
    <row r="15" customFormat="false" ht="15" hidden="false" customHeight="false" outlineLevel="0" collapsed="false">
      <c r="A15" s="0" t="n">
        <v>14</v>
      </c>
      <c r="B15" s="25" t="str">
        <f aca="false">IFERROR(SMALL('Results 10 year vets'!K:K,D14+1), "No more teams of 4")</f>
        <v>No more teams of 4</v>
      </c>
      <c r="C15" s="25" t="n">
        <f aca="false">COUNTIF('Results 10 year vets'!N:N, 'Male Team'!E15)</f>
        <v>1047075</v>
      </c>
      <c r="D15" s="25" t="n">
        <f aca="false">SUM($C$2:C15)</f>
        <v>7329571</v>
      </c>
      <c r="E15" s="0" t="str">
        <f aca="false">IFERROR(VLOOKUP(B15,'Results 10 year vets'!K:N, 4, FALSE()), "")</f>
        <v/>
      </c>
      <c r="F15" s="0" t="str">
        <f aca="false">IFERROR(ROUND(INDEX('Results 10 year vets'!G:G, MATCH($E15, 'Results 10 year vets'!N:N, 0)),0),"")</f>
        <v/>
      </c>
      <c r="G15" s="0" t="str">
        <f aca="false">IFERROR(VLOOKUP(F15,'Results 10 year vets'!A:B,2,FALSE()), "")</f>
        <v/>
      </c>
      <c r="H15" s="0" t="str">
        <f aca="false">IFERROR(ROUND(INDEX('Results 10 year vets'!H:H, MATCH($E15, 'Results 10 year vets'!N:N, 0)),0),"")</f>
        <v/>
      </c>
      <c r="I15" s="0" t="str">
        <f aca="false">IFERROR(VLOOKUP(H15, 'Results 10 year vets'!A:B,2,FALSE()), "")</f>
        <v/>
      </c>
      <c r="J15" s="0" t="str">
        <f aca="false">IFERROR(ROUND(INDEX('Results 10 year vets'!I:I, MATCH($E15, 'Results 10 year vets'!N:N, 0)),0),"")</f>
        <v/>
      </c>
      <c r="K15" s="0" t="str">
        <f aca="false">IFERROR(VLOOKUP(J15, 'Results 10 year vets'!A:B,2,FALSE()), "")</f>
        <v/>
      </c>
      <c r="L15" s="0" t="str">
        <f aca="false">IFERROR(ROUND(INDEX('Results 10 year vets'!J:J, MATCH($E15, 'Results 10 year vets'!N:N, 0)),0),"")</f>
        <v/>
      </c>
      <c r="M15" s="0" t="str">
        <f aca="false">IFERROR(VLOOKUP(L15,'Results 10 year vets'!A:B,2,FALSE()), "")</f>
        <v/>
      </c>
      <c r="O15" s="0" t="n">
        <v>14</v>
      </c>
      <c r="P15" s="25" t="str">
        <f aca="false">IFERROR(SMALL('Results 10 year vets'!L:L,R14+1), "No more teams of 3")</f>
        <v>No more teams of 3</v>
      </c>
      <c r="Q15" s="25" t="n">
        <f aca="false">COUNTIF('Results 10 year vets'!N:N, 'Male Team'!S15)</f>
        <v>1047075</v>
      </c>
      <c r="R15" s="25" t="n">
        <f aca="false">SUM($Q$2:Q15)</f>
        <v>7329571</v>
      </c>
      <c r="S15" s="0" t="str">
        <f aca="false">IFERROR(VLOOKUP(P15,'Results 10 year vets'!L:N, 3, FALSE()), "")</f>
        <v/>
      </c>
      <c r="T15" s="0" t="str">
        <f aca="false">IFERROR(ROUND(INDEX('Results 10 year vets'!G:G, MATCH($S15, 'Results 10 year vets'!N:N, 0)),0),"")</f>
        <v/>
      </c>
      <c r="U15" s="0" t="str">
        <f aca="false">IFERROR(VLOOKUP(T15, 'Results 10 year vets'!A:B,2,FALSE()), "")</f>
        <v/>
      </c>
      <c r="V15" s="0" t="str">
        <f aca="false">IFERROR(ROUND(INDEX('Results 10 year vets'!H:H, MATCH($S15, 'Results 10 year vets'!N:N, 0)),0),"")</f>
        <v/>
      </c>
      <c r="W15" s="0" t="str">
        <f aca="false">IFERROR(VLOOKUP(V15, 'Results 10 year vets'!A:B,2,FALSE()), "")</f>
        <v/>
      </c>
      <c r="X15" s="0" t="str">
        <f aca="false">IFERROR(ROUND(INDEX('Results 10 year vets'!I:I, MATCH($S15, 'Results 10 year vets'!N:N, 0)),0),"")</f>
        <v/>
      </c>
      <c r="Y15" s="0" t="str">
        <f aca="false">IFERROR(VLOOKUP(X15, 'Results 10 year vets'!A:B,2,FALSE()), "")</f>
        <v/>
      </c>
      <c r="AA15" s="0" t="n">
        <v>14</v>
      </c>
      <c r="AB15" s="25" t="str">
        <f aca="false">IFERROR(SMALL('Results 10 year vets'!M:M,AD14+1), "No more teams of 2")</f>
        <v>No more teams of 2</v>
      </c>
      <c r="AC15" s="25" t="n">
        <f aca="false">COUNTIF('Results 10 year vets'!N:N, 'Male Team'!AE15)</f>
        <v>1047075</v>
      </c>
      <c r="AD15" s="25" t="n">
        <f aca="false">SUM($AC$2:AC15)</f>
        <v>6282498</v>
      </c>
      <c r="AE15" s="0" t="str">
        <f aca="false">IFERROR(VLOOKUP(AB15,'Results 10 year vets'!M:N, 2, FALSE()), "")</f>
        <v/>
      </c>
      <c r="AF15" s="0" t="str">
        <f aca="false">IFERROR(ROUND(INDEX(Table1[1st counter], MATCH($AE15, Table1[Team Gender], 0)),0),"")</f>
        <v/>
      </c>
      <c r="AG15" s="0" t="str">
        <f aca="false">IFERROR(VLOOKUP(AF15,'Results 10 year vets'!A:B,2,FALSE()), "")</f>
        <v/>
      </c>
      <c r="AH15" s="0" t="str">
        <f aca="false">IFERROR(ROUND(INDEX('Results 10 year vets'!H:H, MATCH($AE15, 'Results 10 year vets'!N:N, 0)),0),"")</f>
        <v/>
      </c>
      <c r="AI15" s="0" t="str">
        <f aca="false">IFERROR(VLOOKUP(AH15,'Results 10 year vets'!A:B,2,FALSE()), "")</f>
        <v/>
      </c>
    </row>
    <row r="16" customFormat="false" ht="15" hidden="false" customHeight="false" outlineLevel="0" collapsed="false">
      <c r="A16" s="0" t="n">
        <v>15</v>
      </c>
      <c r="B16" s="25" t="str">
        <f aca="false">IFERROR(SMALL('Results 10 year vets'!K:K,D15+1), "No more teams of 4")</f>
        <v>No more teams of 4</v>
      </c>
      <c r="C16" s="25" t="n">
        <f aca="false">COUNTIF('Results 10 year vets'!N:N, 'Male Team'!E16)</f>
        <v>1047075</v>
      </c>
      <c r="D16" s="25" t="n">
        <f aca="false">SUM($C$2:C16)</f>
        <v>8376646</v>
      </c>
      <c r="E16" s="0" t="str">
        <f aca="false">IFERROR(VLOOKUP(B16,'Results 10 year vets'!K:N, 4, FALSE()), "")</f>
        <v/>
      </c>
      <c r="F16" s="0" t="str">
        <f aca="false">IFERROR(ROUND(INDEX('Results 10 year vets'!G:G, MATCH($E16, 'Results 10 year vets'!N:N, 0)),0),"")</f>
        <v/>
      </c>
      <c r="G16" s="0" t="str">
        <f aca="false">IFERROR(VLOOKUP(F16,'Results 10 year vets'!A:B,2,FALSE()), "")</f>
        <v/>
      </c>
      <c r="H16" s="0" t="str">
        <f aca="false">IFERROR(ROUND(INDEX('Results 10 year vets'!H:H, MATCH($E16, 'Results 10 year vets'!N:N, 0)),0),"")</f>
        <v/>
      </c>
      <c r="I16" s="0" t="str">
        <f aca="false">IFERROR(VLOOKUP(H16, 'Results 10 year vets'!A:B,2,FALSE()), "")</f>
        <v/>
      </c>
      <c r="J16" s="0" t="str">
        <f aca="false">IFERROR(ROUND(INDEX('Results 10 year vets'!I:I, MATCH($E16, 'Results 10 year vets'!N:N, 0)),0),"")</f>
        <v/>
      </c>
      <c r="K16" s="0" t="str">
        <f aca="false">IFERROR(VLOOKUP(J16, 'Results 10 year vets'!A:B,2,FALSE()), "")</f>
        <v/>
      </c>
      <c r="L16" s="0" t="str">
        <f aca="false">IFERROR(ROUND(INDEX('Results 10 year vets'!J:J, MATCH($E16, 'Results 10 year vets'!N:N, 0)),0),"")</f>
        <v/>
      </c>
      <c r="M16" s="0" t="str">
        <f aca="false">IFERROR(VLOOKUP(L16,'Results 10 year vets'!A:B,2,FALSE()), "")</f>
        <v/>
      </c>
      <c r="O16" s="0" t="n">
        <v>15</v>
      </c>
      <c r="P16" s="25" t="str">
        <f aca="false">IFERROR(SMALL('Results 10 year vets'!L:L,R15+1), "No more teams of 3")</f>
        <v>No more teams of 3</v>
      </c>
      <c r="Q16" s="25" t="n">
        <f aca="false">COUNTIF('Results 10 year vets'!N:N, 'Male Team'!S16)</f>
        <v>1047075</v>
      </c>
      <c r="R16" s="25" t="n">
        <f aca="false">SUM($Q$2:Q16)</f>
        <v>8376646</v>
      </c>
      <c r="S16" s="0" t="str">
        <f aca="false">IFERROR(VLOOKUP(P16,'Results 10 year vets'!L:N, 3, FALSE()), "")</f>
        <v/>
      </c>
      <c r="T16" s="0" t="str">
        <f aca="false">IFERROR(ROUND(INDEX('Results 10 year vets'!G:G, MATCH($S16, 'Results 10 year vets'!N:N, 0)),0),"")</f>
        <v/>
      </c>
      <c r="U16" s="0" t="str">
        <f aca="false">IFERROR(VLOOKUP(T16, 'Results 10 year vets'!A:B,2,FALSE()), "")</f>
        <v/>
      </c>
      <c r="V16" s="0" t="str">
        <f aca="false">IFERROR(ROUND(INDEX('Results 10 year vets'!H:H, MATCH($S16, 'Results 10 year vets'!N:N, 0)),0),"")</f>
        <v/>
      </c>
      <c r="W16" s="0" t="str">
        <f aca="false">IFERROR(VLOOKUP(V16, 'Results 10 year vets'!A:B,2,FALSE()), "")</f>
        <v/>
      </c>
      <c r="X16" s="0" t="str">
        <f aca="false">IFERROR(ROUND(INDEX('Results 10 year vets'!I:I, MATCH($S16, 'Results 10 year vets'!N:N, 0)),0),"")</f>
        <v/>
      </c>
      <c r="Y16" s="0" t="str">
        <f aca="false">IFERROR(VLOOKUP(X16, 'Results 10 year vets'!A:B,2,FALSE()), "")</f>
        <v/>
      </c>
      <c r="AA16" s="0" t="n">
        <v>15</v>
      </c>
      <c r="AB16" s="25" t="str">
        <f aca="false">IFERROR(SMALL('Results 10 year vets'!M:M,AD15+1), "No more teams of 2")</f>
        <v>No more teams of 2</v>
      </c>
      <c r="AC16" s="25" t="n">
        <f aca="false">COUNTIF('Results 10 year vets'!N:N, 'Male Team'!AE16)</f>
        <v>1047075</v>
      </c>
      <c r="AD16" s="25" t="n">
        <f aca="false">SUM($AC$2:AC16)</f>
        <v>7329573</v>
      </c>
      <c r="AE16" s="0" t="str">
        <f aca="false">IFERROR(VLOOKUP(AB16,'Results 10 year vets'!M:N, 2, FALSE()), "")</f>
        <v/>
      </c>
      <c r="AF16" s="0" t="str">
        <f aca="false">IFERROR(ROUND(INDEX(Table1[1st counter], MATCH($AE16, Table1[Team Gender], 0)),0),"")</f>
        <v/>
      </c>
      <c r="AG16" s="0" t="str">
        <f aca="false">IFERROR(VLOOKUP(AF16,'Results 10 year vets'!A:B,2,FALSE()), "")</f>
        <v/>
      </c>
      <c r="AH16" s="0" t="str">
        <f aca="false">IFERROR(ROUND(INDEX('Results 10 year vets'!H:H, MATCH($AE16, 'Results 10 year vets'!N:N, 0)),0),"")</f>
        <v/>
      </c>
      <c r="AI16" s="0" t="str">
        <f aca="false">IFERROR(VLOOKUP(AH16,'Results 10 year vets'!A:B,2,FALSE()), "")</f>
        <v/>
      </c>
    </row>
    <row r="17" customFormat="false" ht="15" hidden="false" customHeight="false" outlineLevel="0" collapsed="false">
      <c r="A17" s="0" t="n">
        <v>16</v>
      </c>
      <c r="B17" s="25" t="str">
        <f aca="false">IFERROR(SMALL('Results 10 year vets'!K:K,D16+1), "No more teams of 4")</f>
        <v>No more teams of 4</v>
      </c>
      <c r="C17" s="25" t="n">
        <f aca="false">COUNTIF('Results 10 year vets'!N:N, 'Male Team'!E17)</f>
        <v>1047075</v>
      </c>
      <c r="D17" s="25" t="n">
        <f aca="false">SUM($C$2:C17)</f>
        <v>9423721</v>
      </c>
      <c r="E17" s="0" t="str">
        <f aca="false">IFERROR(VLOOKUP(B17,'Results 10 year vets'!K:N, 4, FALSE()), "")</f>
        <v/>
      </c>
      <c r="F17" s="0" t="str">
        <f aca="false">IFERROR(ROUND(INDEX('Results 10 year vets'!G:G, MATCH($E17, 'Results 10 year vets'!N:N, 0)),0),"")</f>
        <v/>
      </c>
      <c r="G17" s="0" t="str">
        <f aca="false">IFERROR(VLOOKUP(F17,'Results 10 year vets'!A:B,2,FALSE()), "")</f>
        <v/>
      </c>
      <c r="H17" s="0" t="str">
        <f aca="false">IFERROR(ROUND(INDEX('Results 10 year vets'!H:H, MATCH($E17, 'Results 10 year vets'!N:N, 0)),0),"")</f>
        <v/>
      </c>
      <c r="I17" s="0" t="str">
        <f aca="false">IFERROR(VLOOKUP(H17, 'Results 10 year vets'!A:B,2,FALSE()), "")</f>
        <v/>
      </c>
      <c r="J17" s="0" t="str">
        <f aca="false">IFERROR(ROUND(INDEX('Results 10 year vets'!I:I, MATCH($E17, 'Results 10 year vets'!N:N, 0)),0),"")</f>
        <v/>
      </c>
      <c r="K17" s="0" t="str">
        <f aca="false">IFERROR(VLOOKUP(J17, 'Results 10 year vets'!A:B,2,FALSE()), "")</f>
        <v/>
      </c>
      <c r="L17" s="0" t="str">
        <f aca="false">IFERROR(ROUND(INDEX('Results 10 year vets'!J:J, MATCH($E17, 'Results 10 year vets'!N:N, 0)),0),"")</f>
        <v/>
      </c>
      <c r="M17" s="0" t="str">
        <f aca="false">IFERROR(VLOOKUP(L17,'Results 10 year vets'!A:B,2,FALSE()), "")</f>
        <v/>
      </c>
      <c r="O17" s="0" t="n">
        <v>16</v>
      </c>
      <c r="P17" s="25" t="str">
        <f aca="false">IFERROR(SMALL('Results 10 year vets'!L:L,R16+1), "No more teams of 3")</f>
        <v>No more teams of 3</v>
      </c>
      <c r="Q17" s="25" t="n">
        <f aca="false">COUNTIF('Results 10 year vets'!N:N, 'Male Team'!S17)</f>
        <v>1047075</v>
      </c>
      <c r="R17" s="25" t="n">
        <f aca="false">SUM($Q$2:Q17)</f>
        <v>9423721</v>
      </c>
      <c r="S17" s="0" t="str">
        <f aca="false">IFERROR(VLOOKUP(P17,'Results 10 year vets'!L:N, 3, FALSE()), "")</f>
        <v/>
      </c>
      <c r="T17" s="0" t="str">
        <f aca="false">IFERROR(ROUND(INDEX('Results 10 year vets'!G:G, MATCH($S17, 'Results 10 year vets'!N:N, 0)),0),"")</f>
        <v/>
      </c>
      <c r="U17" s="0" t="str">
        <f aca="false">IFERROR(VLOOKUP(T17, 'Results 10 year vets'!A:B,2,FALSE()), "")</f>
        <v/>
      </c>
      <c r="V17" s="0" t="str">
        <f aca="false">IFERROR(ROUND(INDEX('Results 10 year vets'!H:H, MATCH($S17, 'Results 10 year vets'!N:N, 0)),0),"")</f>
        <v/>
      </c>
      <c r="W17" s="0" t="str">
        <f aca="false">IFERROR(VLOOKUP(V17, 'Results 10 year vets'!A:B,2,FALSE()), "")</f>
        <v/>
      </c>
      <c r="X17" s="0" t="str">
        <f aca="false">IFERROR(ROUND(INDEX('Results 10 year vets'!I:I, MATCH($S17, 'Results 10 year vets'!N:N, 0)),0),"")</f>
        <v/>
      </c>
      <c r="Y17" s="0" t="str">
        <f aca="false">IFERROR(VLOOKUP(X17, 'Results 10 year vets'!A:B,2,FALSE()), "")</f>
        <v/>
      </c>
      <c r="AA17" s="0" t="n">
        <v>16</v>
      </c>
      <c r="AB17" s="25" t="str">
        <f aca="false">IFERROR(SMALL('Results 10 year vets'!M:M,AD16+1), "No more teams of 2")</f>
        <v>No more teams of 2</v>
      </c>
      <c r="AC17" s="25" t="n">
        <f aca="false">COUNTIF('Results 10 year vets'!N:N, 'Male Team'!AE17)</f>
        <v>1047075</v>
      </c>
      <c r="AD17" s="25" t="n">
        <f aca="false">SUM($AC$2:AC17)</f>
        <v>8376648</v>
      </c>
      <c r="AE17" s="0" t="str">
        <f aca="false">IFERROR(VLOOKUP(AB17,'Results 10 year vets'!M:N, 2, FALSE()), "")</f>
        <v/>
      </c>
      <c r="AF17" s="0" t="str">
        <f aca="false">IFERROR(ROUND(INDEX(Table1[1st counter], MATCH($AE17, Table1[Team Gender], 0)),0),"")</f>
        <v/>
      </c>
      <c r="AG17" s="0" t="str">
        <f aca="false">IFERROR(VLOOKUP(AF17,'Results 10 year vets'!A:B,2,FALSE()), "")</f>
        <v/>
      </c>
      <c r="AH17" s="0" t="str">
        <f aca="false">IFERROR(ROUND(INDEX('Results 10 year vets'!H:H, MATCH($AE17, 'Results 10 year vets'!N:N, 0)),0),"")</f>
        <v/>
      </c>
      <c r="AI17" s="0" t="str">
        <f aca="false">IFERROR(VLOOKUP(AH17,'Results 10 year vets'!A:B,2,FALSE()), "")</f>
        <v/>
      </c>
    </row>
    <row r="18" customFormat="false" ht="15" hidden="false" customHeight="false" outlineLevel="0" collapsed="false">
      <c r="A18" s="0" t="n">
        <v>17</v>
      </c>
      <c r="B18" s="25" t="str">
        <f aca="false">IFERROR(SMALL('Results 10 year vets'!K:K,D17+1), "No more teams of 4")</f>
        <v>No more teams of 4</v>
      </c>
      <c r="C18" s="25" t="n">
        <f aca="false">COUNTIF('Results 10 year vets'!N:N, 'Male Team'!E18)</f>
        <v>1047075</v>
      </c>
      <c r="D18" s="25" t="n">
        <f aca="false">SUM($C$2:C18)</f>
        <v>10470796</v>
      </c>
      <c r="E18" s="0" t="str">
        <f aca="false">IFERROR(VLOOKUP(B18,'Results 10 year vets'!K:N, 4, FALSE()), "")</f>
        <v/>
      </c>
      <c r="F18" s="0" t="str">
        <f aca="false">IFERROR(ROUND(INDEX('Results 10 year vets'!G:G, MATCH($E18, 'Results 10 year vets'!N:N, 0)),0),"")</f>
        <v/>
      </c>
      <c r="G18" s="0" t="str">
        <f aca="false">IFERROR(VLOOKUP(F18,'Results 10 year vets'!A:B,2,FALSE()), "")</f>
        <v/>
      </c>
      <c r="H18" s="0" t="str">
        <f aca="false">IFERROR(ROUND(INDEX('Results 10 year vets'!H:H, MATCH($E18, 'Results 10 year vets'!N:N, 0)),0),"")</f>
        <v/>
      </c>
      <c r="I18" s="0" t="str">
        <f aca="false">IFERROR(VLOOKUP(H18, 'Results 10 year vets'!A:B,2,FALSE()), "")</f>
        <v/>
      </c>
      <c r="J18" s="0" t="str">
        <f aca="false">IFERROR(ROUND(INDEX('Results 10 year vets'!I:I, MATCH($E18, 'Results 10 year vets'!N:N, 0)),0),"")</f>
        <v/>
      </c>
      <c r="K18" s="0" t="str">
        <f aca="false">IFERROR(VLOOKUP(J18, 'Results 10 year vets'!A:B,2,FALSE()), "")</f>
        <v/>
      </c>
      <c r="L18" s="0" t="str">
        <f aca="false">IFERROR(ROUND(INDEX('Results 10 year vets'!J:J, MATCH($E18, 'Results 10 year vets'!N:N, 0)),0),"")</f>
        <v/>
      </c>
      <c r="M18" s="0" t="str">
        <f aca="false">IFERROR(VLOOKUP(L18,'Results 10 year vets'!A:B,2,FALSE()), "")</f>
        <v/>
      </c>
      <c r="O18" s="0" t="n">
        <v>17</v>
      </c>
      <c r="P18" s="25" t="str">
        <f aca="false">IFERROR(SMALL('Results 10 year vets'!L:L,R17+1), "No more teams of 3")</f>
        <v>No more teams of 3</v>
      </c>
      <c r="Q18" s="25" t="n">
        <f aca="false">COUNTIF('Results 10 year vets'!N:N, 'Male Team'!S18)</f>
        <v>1047075</v>
      </c>
      <c r="R18" s="25" t="n">
        <f aca="false">SUM($Q$2:Q18)</f>
        <v>10470796</v>
      </c>
      <c r="S18" s="0" t="str">
        <f aca="false">IFERROR(VLOOKUP(P18,'Results 10 year vets'!L:N, 3, FALSE()), "")</f>
        <v/>
      </c>
      <c r="T18" s="0" t="str">
        <f aca="false">IFERROR(ROUND(INDEX('Results 10 year vets'!G:G, MATCH($S18, 'Results 10 year vets'!N:N, 0)),0),"")</f>
        <v/>
      </c>
      <c r="U18" s="0" t="str">
        <f aca="false">IFERROR(VLOOKUP(T18, 'Results 10 year vets'!A:B,2,FALSE()), "")</f>
        <v/>
      </c>
      <c r="V18" s="0" t="str">
        <f aca="false">IFERROR(ROUND(INDEX('Results 10 year vets'!H:H, MATCH($S18, 'Results 10 year vets'!N:N, 0)),0),"")</f>
        <v/>
      </c>
      <c r="W18" s="0" t="str">
        <f aca="false">IFERROR(VLOOKUP(V18, 'Results 10 year vets'!A:B,2,FALSE()), "")</f>
        <v/>
      </c>
      <c r="X18" s="0" t="str">
        <f aca="false">IFERROR(ROUND(INDEX('Results 10 year vets'!I:I, MATCH($S18, 'Results 10 year vets'!N:N, 0)),0),"")</f>
        <v/>
      </c>
      <c r="Y18" s="0" t="str">
        <f aca="false">IFERROR(VLOOKUP(X18, 'Results 10 year vets'!A:B,2,FALSE()), "")</f>
        <v/>
      </c>
      <c r="AA18" s="0" t="n">
        <v>17</v>
      </c>
      <c r="AB18" s="25" t="str">
        <f aca="false">IFERROR(SMALL('Results 10 year vets'!M:M,AD17+1), "No more teams of 2")</f>
        <v>No more teams of 2</v>
      </c>
      <c r="AC18" s="25" t="n">
        <f aca="false">COUNTIF('Results 10 year vets'!N:N, 'Male Team'!AE18)</f>
        <v>1047075</v>
      </c>
      <c r="AD18" s="25" t="n">
        <f aca="false">SUM($AC$2:AC18)</f>
        <v>9423723</v>
      </c>
      <c r="AE18" s="0" t="str">
        <f aca="false">IFERROR(VLOOKUP(AB18,'Results 10 year vets'!M:N, 2, FALSE()), "")</f>
        <v/>
      </c>
      <c r="AF18" s="0" t="str">
        <f aca="false">IFERROR(ROUND(INDEX(Table1[1st counter], MATCH($AE18, Table1[Team Gender], 0)),0),"")</f>
        <v/>
      </c>
      <c r="AG18" s="0" t="str">
        <f aca="false">IFERROR(VLOOKUP(AF18,'Results 10 year vets'!A:B,2,FALSE()), "")</f>
        <v/>
      </c>
      <c r="AH18" s="0" t="str">
        <f aca="false">IFERROR(ROUND(INDEX('Results 10 year vets'!H:H, MATCH($AE18, 'Results 10 year vets'!N:N, 0)),0),"")</f>
        <v/>
      </c>
      <c r="AI18" s="0" t="str">
        <f aca="false">IFERROR(VLOOKUP(AH18,'Results 10 year vets'!A:B,2,FALSE()), "")</f>
        <v/>
      </c>
    </row>
    <row r="19" customFormat="false" ht="15" hidden="false" customHeight="false" outlineLevel="0" collapsed="false">
      <c r="A19" s="0" t="n">
        <v>18</v>
      </c>
      <c r="B19" s="25" t="str">
        <f aca="false">IFERROR(SMALL('Results 10 year vets'!K:K,D18+1), "No more teams of 4")</f>
        <v>No more teams of 4</v>
      </c>
      <c r="C19" s="25" t="n">
        <f aca="false">COUNTIF('Results 10 year vets'!N:N, 'Male Team'!E19)</f>
        <v>1047075</v>
      </c>
      <c r="D19" s="25" t="n">
        <f aca="false">SUM($C$2:C19)</f>
        <v>11517871</v>
      </c>
      <c r="E19" s="0" t="str">
        <f aca="false">IFERROR(VLOOKUP(B19,'Results 10 year vets'!K:N, 4, FALSE()), "")</f>
        <v/>
      </c>
      <c r="F19" s="0" t="str">
        <f aca="false">IFERROR(ROUND(INDEX('Results 10 year vets'!G:G, MATCH($E19, 'Results 10 year vets'!N:N, 0)),0),"")</f>
        <v/>
      </c>
      <c r="G19" s="0" t="str">
        <f aca="false">IFERROR(VLOOKUP(F19,'Results 10 year vets'!A:B,2,FALSE()), "")</f>
        <v/>
      </c>
      <c r="H19" s="0" t="str">
        <f aca="false">IFERROR(ROUND(INDEX('Results 10 year vets'!H:H, MATCH($E19, 'Results 10 year vets'!N:N, 0)),0),"")</f>
        <v/>
      </c>
      <c r="I19" s="0" t="str">
        <f aca="false">IFERROR(VLOOKUP(H19, 'Results 10 year vets'!A:B,2,FALSE()), "")</f>
        <v/>
      </c>
      <c r="J19" s="0" t="str">
        <f aca="false">IFERROR(ROUND(INDEX('Results 10 year vets'!I:I, MATCH($E19, 'Results 10 year vets'!N:N, 0)),0),"")</f>
        <v/>
      </c>
      <c r="K19" s="0" t="str">
        <f aca="false">IFERROR(VLOOKUP(J19, 'Results 10 year vets'!A:B,2,FALSE()), "")</f>
        <v/>
      </c>
      <c r="L19" s="0" t="str">
        <f aca="false">IFERROR(ROUND(INDEX('Results 10 year vets'!J:J, MATCH($E19, 'Results 10 year vets'!N:N, 0)),0),"")</f>
        <v/>
      </c>
      <c r="M19" s="0" t="str">
        <f aca="false">IFERROR(VLOOKUP(L19,'Results 10 year vets'!A:B,2,FALSE()), "")</f>
        <v/>
      </c>
      <c r="O19" s="0" t="n">
        <v>18</v>
      </c>
      <c r="P19" s="25" t="str">
        <f aca="false">IFERROR(SMALL('Results 10 year vets'!L:L,R18+1), "No more teams of 3")</f>
        <v>No more teams of 3</v>
      </c>
      <c r="Q19" s="25" t="n">
        <f aca="false">COUNTIF('Results 10 year vets'!N:N, 'Male Team'!S19)</f>
        <v>1047075</v>
      </c>
      <c r="R19" s="25" t="n">
        <f aca="false">SUM($Q$2:Q19)</f>
        <v>11517871</v>
      </c>
      <c r="S19" s="0" t="str">
        <f aca="false">IFERROR(VLOOKUP(P19,'Results 10 year vets'!L:N, 3, FALSE()), "")</f>
        <v/>
      </c>
      <c r="T19" s="0" t="str">
        <f aca="false">IFERROR(ROUND(INDEX('Results 10 year vets'!G:G, MATCH($S19, 'Results 10 year vets'!N:N, 0)),0),"")</f>
        <v/>
      </c>
      <c r="U19" s="0" t="str">
        <f aca="false">IFERROR(VLOOKUP(T19, 'Results 10 year vets'!A:B,2,FALSE()), "")</f>
        <v/>
      </c>
      <c r="V19" s="0" t="str">
        <f aca="false">IFERROR(ROUND(INDEX('Results 10 year vets'!H:H, MATCH($S19, 'Results 10 year vets'!N:N, 0)),0),"")</f>
        <v/>
      </c>
      <c r="W19" s="0" t="str">
        <f aca="false">IFERROR(VLOOKUP(V19, 'Results 10 year vets'!A:B,2,FALSE()), "")</f>
        <v/>
      </c>
      <c r="X19" s="0" t="str">
        <f aca="false">IFERROR(ROUND(INDEX('Results 10 year vets'!I:I, MATCH($S19, 'Results 10 year vets'!N:N, 0)),0),"")</f>
        <v/>
      </c>
      <c r="Y19" s="0" t="str">
        <f aca="false">IFERROR(VLOOKUP(X19, 'Results 10 year vets'!A:B,2,FALSE()), "")</f>
        <v/>
      </c>
      <c r="AA19" s="0" t="n">
        <v>18</v>
      </c>
      <c r="AB19" s="25" t="str">
        <f aca="false">IFERROR(SMALL('Results 10 year vets'!M:M,AD18+1), "No more teams of 2")</f>
        <v>No more teams of 2</v>
      </c>
      <c r="AC19" s="25" t="n">
        <f aca="false">COUNTIF('Results 10 year vets'!N:N, 'Male Team'!AE19)</f>
        <v>1047075</v>
      </c>
      <c r="AD19" s="25" t="n">
        <f aca="false">SUM($AC$2:AC19)</f>
        <v>10470798</v>
      </c>
      <c r="AE19" s="0" t="str">
        <f aca="false">IFERROR(VLOOKUP(AB19,'Results 10 year vets'!M:N, 2, FALSE()), "")</f>
        <v/>
      </c>
      <c r="AF19" s="0" t="str">
        <f aca="false">IFERROR(ROUND(INDEX(Table1[1st counter], MATCH($AE19, Table1[Team Gender], 0)),0),"")</f>
        <v/>
      </c>
      <c r="AG19" s="0" t="str">
        <f aca="false">IFERROR(VLOOKUP(AF19,'Results 10 year vets'!A:B,2,FALSE()), "")</f>
        <v/>
      </c>
      <c r="AH19" s="0" t="str">
        <f aca="false">IFERROR(ROUND(INDEX('Results 10 year vets'!H:H, MATCH($AE19, 'Results 10 year vets'!N:N, 0)),0),"")</f>
        <v/>
      </c>
      <c r="AI19" s="0" t="str">
        <f aca="false">IFERROR(VLOOKUP(AH19,'Results 10 year vets'!A:B,2,FALSE()), "")</f>
        <v/>
      </c>
    </row>
    <row r="20" customFormat="false" ht="15" hidden="false" customHeight="false" outlineLevel="0" collapsed="false">
      <c r="A20" s="0" t="n">
        <v>19</v>
      </c>
      <c r="B20" s="25" t="str">
        <f aca="false">IFERROR(SMALL('Results 10 year vets'!K:K,D19+1), "No more teams of 4")</f>
        <v>No more teams of 4</v>
      </c>
      <c r="C20" s="25" t="n">
        <f aca="false">COUNTIF('Results 10 year vets'!N:N, 'Male Team'!E20)</f>
        <v>1047075</v>
      </c>
      <c r="D20" s="25" t="n">
        <f aca="false">SUM($C$2:C20)</f>
        <v>12564946</v>
      </c>
      <c r="E20" s="0" t="str">
        <f aca="false">IFERROR(VLOOKUP(B20,'Results 10 year vets'!K:N, 4, FALSE()), "")</f>
        <v/>
      </c>
      <c r="F20" s="0" t="str">
        <f aca="false">IFERROR(ROUND(INDEX('Results 10 year vets'!G:G, MATCH($E20, 'Results 10 year vets'!N:N, 0)),0),"")</f>
        <v/>
      </c>
      <c r="G20" s="0" t="str">
        <f aca="false">IFERROR(VLOOKUP(F20,'Results 10 year vets'!A:B,2,FALSE()), "")</f>
        <v/>
      </c>
      <c r="H20" s="0" t="str">
        <f aca="false">IFERROR(ROUND(INDEX('Results 10 year vets'!H:H, MATCH($E20, 'Results 10 year vets'!N:N, 0)),0),"")</f>
        <v/>
      </c>
      <c r="I20" s="0" t="str">
        <f aca="false">IFERROR(VLOOKUP(H20, 'Results 10 year vets'!A:B,2,FALSE()), "")</f>
        <v/>
      </c>
      <c r="J20" s="0" t="str">
        <f aca="false">IFERROR(ROUND(INDEX('Results 10 year vets'!I:I, MATCH($E20, 'Results 10 year vets'!N:N, 0)),0),"")</f>
        <v/>
      </c>
      <c r="K20" s="0" t="str">
        <f aca="false">IFERROR(VLOOKUP(J20, 'Results 10 year vets'!A:B,2,FALSE()), "")</f>
        <v/>
      </c>
      <c r="L20" s="0" t="str">
        <f aca="false">IFERROR(ROUND(INDEX('Results 10 year vets'!J:J, MATCH($E20, 'Results 10 year vets'!N:N, 0)),0),"")</f>
        <v/>
      </c>
      <c r="M20" s="0" t="str">
        <f aca="false">IFERROR(VLOOKUP(L20,'Results 10 year vets'!A:B,2,FALSE()), "")</f>
        <v/>
      </c>
      <c r="O20" s="0" t="n">
        <v>19</v>
      </c>
      <c r="P20" s="25" t="str">
        <f aca="false">IFERROR(SMALL('Results 10 year vets'!L:L,R19+1), "No more teams of 3")</f>
        <v>No more teams of 3</v>
      </c>
      <c r="Q20" s="25" t="n">
        <f aca="false">COUNTIF('Results 10 year vets'!N:N, 'Male Team'!S20)</f>
        <v>1047075</v>
      </c>
      <c r="R20" s="25" t="n">
        <f aca="false">SUM($Q$2:Q20)</f>
        <v>12564946</v>
      </c>
      <c r="S20" s="0" t="str">
        <f aca="false">IFERROR(VLOOKUP(P20,'Results 10 year vets'!L:N, 3, FALSE()), "")</f>
        <v/>
      </c>
      <c r="T20" s="0" t="str">
        <f aca="false">IFERROR(ROUND(INDEX('Results 10 year vets'!G:G, MATCH($S20, 'Results 10 year vets'!N:N, 0)),0),"")</f>
        <v/>
      </c>
      <c r="U20" s="0" t="str">
        <f aca="false">IFERROR(VLOOKUP(T20, 'Results 10 year vets'!A:B,2,FALSE()), "")</f>
        <v/>
      </c>
      <c r="V20" s="0" t="str">
        <f aca="false">IFERROR(ROUND(INDEX('Results 10 year vets'!H:H, MATCH($S20, 'Results 10 year vets'!N:N, 0)),0),"")</f>
        <v/>
      </c>
      <c r="W20" s="0" t="str">
        <f aca="false">IFERROR(VLOOKUP(V20, 'Results 10 year vets'!A:B,2,FALSE()), "")</f>
        <v/>
      </c>
      <c r="X20" s="0" t="str">
        <f aca="false">IFERROR(ROUND(INDEX('Results 10 year vets'!I:I, MATCH($S20, 'Results 10 year vets'!N:N, 0)),0),"")</f>
        <v/>
      </c>
      <c r="Y20" s="0" t="str">
        <f aca="false">IFERROR(VLOOKUP(X20, 'Results 10 year vets'!A:B,2,FALSE()), "")</f>
        <v/>
      </c>
      <c r="AA20" s="0" t="n">
        <v>19</v>
      </c>
      <c r="AB20" s="25" t="str">
        <f aca="false">IFERROR(SMALL('Results 10 year vets'!M:M,AD19+1), "No more teams of 2")</f>
        <v>No more teams of 2</v>
      </c>
      <c r="AC20" s="25" t="n">
        <f aca="false">COUNTIF('Results 10 year vets'!N:N, 'Male Team'!AE20)</f>
        <v>1047075</v>
      </c>
      <c r="AD20" s="25" t="n">
        <f aca="false">SUM($AC$2:AC20)</f>
        <v>11517873</v>
      </c>
      <c r="AE20" s="0" t="str">
        <f aca="false">IFERROR(VLOOKUP(AB20,'Results 10 year vets'!M:N, 2, FALSE()), "")</f>
        <v/>
      </c>
      <c r="AF20" s="0" t="str">
        <f aca="false">IFERROR(ROUND(INDEX(Table1[1st counter], MATCH($AE20, Table1[Team Gender], 0)),0),"")</f>
        <v/>
      </c>
      <c r="AG20" s="0" t="str">
        <f aca="false">IFERROR(VLOOKUP(AF20,'Results 10 year vets'!A:B,2,FALSE()), "")</f>
        <v/>
      </c>
      <c r="AH20" s="0" t="str">
        <f aca="false">IFERROR(ROUND(INDEX('Results 10 year vets'!H:H, MATCH($AE20, 'Results 10 year vets'!N:N, 0)),0),"")</f>
        <v/>
      </c>
      <c r="AI20" s="0" t="str">
        <f aca="false">IFERROR(VLOOKUP(AH20,'Results 10 year vets'!A:B,2,FALSE()), "")</f>
        <v/>
      </c>
    </row>
    <row r="21" customFormat="false" ht="15" hidden="false" customHeight="false" outlineLevel="0" collapsed="false">
      <c r="A21" s="0" t="n">
        <v>20</v>
      </c>
      <c r="B21" s="25" t="str">
        <f aca="false">IFERROR(SMALL('Results 10 year vets'!K:K,D20+1), "No more teams of 4")</f>
        <v>No more teams of 4</v>
      </c>
      <c r="C21" s="25" t="n">
        <f aca="false">COUNTIF('Results 10 year vets'!N:N, 'Male Team'!E21)</f>
        <v>1047075</v>
      </c>
      <c r="D21" s="25" t="n">
        <f aca="false">SUM($C$2:C21)</f>
        <v>13612021</v>
      </c>
      <c r="E21" s="0" t="str">
        <f aca="false">IFERROR(VLOOKUP(B21,'Results 10 year vets'!K:N, 4, FALSE()), "")</f>
        <v/>
      </c>
      <c r="F21" s="0" t="str">
        <f aca="false">IFERROR(ROUND(INDEX('Results 10 year vets'!G:G, MATCH($E21, 'Results 10 year vets'!N:N, 0)),0),"")</f>
        <v/>
      </c>
      <c r="G21" s="0" t="str">
        <f aca="false">IFERROR(VLOOKUP(F21,'Results 10 year vets'!A:B,2,FALSE()), "")</f>
        <v/>
      </c>
      <c r="H21" s="0" t="str">
        <f aca="false">IFERROR(ROUND(INDEX('Results 10 year vets'!H:H, MATCH($E21, 'Results 10 year vets'!N:N, 0)),0),"")</f>
        <v/>
      </c>
      <c r="I21" s="0" t="str">
        <f aca="false">IFERROR(VLOOKUP(H21, 'Results 10 year vets'!A:B,2,FALSE()), "")</f>
        <v/>
      </c>
      <c r="J21" s="0" t="str">
        <f aca="false">IFERROR(ROUND(INDEX('Results 10 year vets'!I:I, MATCH($E21, 'Results 10 year vets'!N:N, 0)),0),"")</f>
        <v/>
      </c>
      <c r="K21" s="0" t="str">
        <f aca="false">IFERROR(VLOOKUP(J21, 'Results 10 year vets'!A:B,2,FALSE()), "")</f>
        <v/>
      </c>
      <c r="L21" s="0" t="str">
        <f aca="false">IFERROR(ROUND(INDEX('Results 10 year vets'!J:J, MATCH($E21, 'Results 10 year vets'!N:N, 0)),0),"")</f>
        <v/>
      </c>
      <c r="M21" s="0" t="str">
        <f aca="false">IFERROR(VLOOKUP(L21,'Results 10 year vets'!A:B,2,FALSE()), "")</f>
        <v/>
      </c>
      <c r="O21" s="0" t="n">
        <v>20</v>
      </c>
      <c r="P21" s="25" t="str">
        <f aca="false">IFERROR(SMALL('Results 10 year vets'!L:L,R20+1), "No more teams of 3")</f>
        <v>No more teams of 3</v>
      </c>
      <c r="Q21" s="25" t="n">
        <f aca="false">COUNTIF('Results 10 year vets'!N:N, 'Male Team'!S21)</f>
        <v>1047075</v>
      </c>
      <c r="R21" s="25" t="n">
        <f aca="false">SUM($Q$2:Q21)</f>
        <v>13612021</v>
      </c>
      <c r="S21" s="0" t="str">
        <f aca="false">IFERROR(VLOOKUP(P21,'Results 10 year vets'!L:N, 3, FALSE()), "")</f>
        <v/>
      </c>
      <c r="T21" s="0" t="str">
        <f aca="false">IFERROR(ROUND(INDEX('Results 10 year vets'!G:G, MATCH($S21, 'Results 10 year vets'!N:N, 0)),0),"")</f>
        <v/>
      </c>
      <c r="U21" s="0" t="str">
        <f aca="false">IFERROR(VLOOKUP(T21, 'Results 10 year vets'!A:B,2,FALSE()), "")</f>
        <v/>
      </c>
      <c r="V21" s="0" t="str">
        <f aca="false">IFERROR(ROUND(INDEX('Results 10 year vets'!H:H, MATCH($S21, 'Results 10 year vets'!N:N, 0)),0),"")</f>
        <v/>
      </c>
      <c r="W21" s="0" t="str">
        <f aca="false">IFERROR(VLOOKUP(V21, 'Results 10 year vets'!A:B,2,FALSE()), "")</f>
        <v/>
      </c>
      <c r="X21" s="0" t="str">
        <f aca="false">IFERROR(ROUND(INDEX('Results 10 year vets'!I:I, MATCH($S21, 'Results 10 year vets'!N:N, 0)),0),"")</f>
        <v/>
      </c>
      <c r="Y21" s="0" t="str">
        <f aca="false">IFERROR(VLOOKUP(X21, 'Results 10 year vets'!A:B,2,FALSE()), "")</f>
        <v/>
      </c>
      <c r="AA21" s="0" t="n">
        <v>20</v>
      </c>
      <c r="AB21" s="25" t="str">
        <f aca="false">IFERROR(SMALL('Results 10 year vets'!M:M,AD20+1), "No more teams of 2")</f>
        <v>No more teams of 2</v>
      </c>
      <c r="AC21" s="25" t="n">
        <f aca="false">COUNTIF('Results 10 year vets'!N:N, 'Male Team'!AE21)</f>
        <v>1047075</v>
      </c>
      <c r="AD21" s="25" t="n">
        <f aca="false">SUM($AC$2:AC21)</f>
        <v>12564948</v>
      </c>
      <c r="AE21" s="0" t="str">
        <f aca="false">IFERROR(VLOOKUP(AB21,'Results 10 year vets'!M:N, 2, FALSE()), "")</f>
        <v/>
      </c>
      <c r="AF21" s="0" t="str">
        <f aca="false">IFERROR(ROUND(INDEX(Table1[1st counter], MATCH($AE21, Table1[Team Gender], 0)),0),"")</f>
        <v/>
      </c>
      <c r="AG21" s="0" t="str">
        <f aca="false">IFERROR(VLOOKUP(AF21,'Results 10 year vets'!A:B,2,FALSE()), "")</f>
        <v/>
      </c>
      <c r="AH21" s="0" t="str">
        <f aca="false">IFERROR(ROUND(INDEX('Results 10 year vets'!H:H, MATCH($AE21, 'Results 10 year vets'!N:N, 0)),0),"")</f>
        <v/>
      </c>
      <c r="AI21" s="0" t="str">
        <f aca="false">IFERROR(VLOOKUP(AH21,'Results 10 year vets'!A:B,2,FALSE()), "")</f>
        <v/>
      </c>
    </row>
    <row r="22" customFormat="false" ht="15" hidden="false" customHeight="false" outlineLevel="0" collapsed="false">
      <c r="A22" s="0" t="n">
        <v>21</v>
      </c>
      <c r="B22" s="25" t="str">
        <f aca="false">IFERROR(SMALL('Results 10 year vets'!K:K,D21+1), "No more teams of 4")</f>
        <v>No more teams of 4</v>
      </c>
      <c r="C22" s="25" t="n">
        <f aca="false">COUNTIF('Results 10 year vets'!N:N, 'Male Team'!E22)</f>
        <v>1047075</v>
      </c>
      <c r="D22" s="25" t="n">
        <f aca="false">SUM($C$2:C22)</f>
        <v>14659096</v>
      </c>
      <c r="E22" s="0" t="str">
        <f aca="false">IFERROR(VLOOKUP(B22,'Results 10 year vets'!K:N, 4, FALSE()), "")</f>
        <v/>
      </c>
      <c r="F22" s="0" t="str">
        <f aca="false">IFERROR(ROUND(INDEX('Results 10 year vets'!G:G, MATCH($E22, 'Results 10 year vets'!N:N, 0)),0),"")</f>
        <v/>
      </c>
      <c r="G22" s="0" t="str">
        <f aca="false">IFERROR(VLOOKUP(F22,'Results 10 year vets'!A:B,2,FALSE()), "")</f>
        <v/>
      </c>
      <c r="H22" s="0" t="str">
        <f aca="false">IFERROR(ROUND(INDEX('Results 10 year vets'!H:H, MATCH($E22, 'Results 10 year vets'!N:N, 0)),0),"")</f>
        <v/>
      </c>
      <c r="I22" s="0" t="str">
        <f aca="false">IFERROR(VLOOKUP(H22, 'Results 10 year vets'!A:B,2,FALSE()), "")</f>
        <v/>
      </c>
      <c r="J22" s="0" t="str">
        <f aca="false">IFERROR(ROUND(INDEX('Results 10 year vets'!I:I, MATCH($E22, 'Results 10 year vets'!N:N, 0)),0),"")</f>
        <v/>
      </c>
      <c r="K22" s="0" t="str">
        <f aca="false">IFERROR(VLOOKUP(J22, 'Results 10 year vets'!A:B,2,FALSE()), "")</f>
        <v/>
      </c>
      <c r="L22" s="0" t="str">
        <f aca="false">IFERROR(ROUND(INDEX('Results 10 year vets'!J:J, MATCH($E22, 'Results 10 year vets'!N:N, 0)),0),"")</f>
        <v/>
      </c>
      <c r="M22" s="0" t="str">
        <f aca="false">IFERROR(VLOOKUP(L22,'Results 10 year vets'!A:B,2,FALSE()), "")</f>
        <v/>
      </c>
      <c r="O22" s="0" t="n">
        <v>21</v>
      </c>
      <c r="P22" s="25" t="str">
        <f aca="false">IFERROR(SMALL('Results 10 year vets'!L:L,R21+1), "No more teams of 3")</f>
        <v>No more teams of 3</v>
      </c>
      <c r="Q22" s="25" t="n">
        <f aca="false">COUNTIF('Results 10 year vets'!N:N, 'Male Team'!S22)</f>
        <v>1047075</v>
      </c>
      <c r="R22" s="25" t="n">
        <f aca="false">SUM($Q$2:Q22)</f>
        <v>14659096</v>
      </c>
      <c r="S22" s="0" t="str">
        <f aca="false">IFERROR(VLOOKUP(P22,'Results 10 year vets'!L:N, 3, FALSE()), "")</f>
        <v/>
      </c>
      <c r="T22" s="0" t="str">
        <f aca="false">IFERROR(ROUND(INDEX('Results 10 year vets'!G:G, MATCH($S22, 'Results 10 year vets'!N:N, 0)),0),"")</f>
        <v/>
      </c>
      <c r="U22" s="0" t="str">
        <f aca="false">IFERROR(VLOOKUP(T22, 'Results 10 year vets'!A:B,2,FALSE()), "")</f>
        <v/>
      </c>
      <c r="V22" s="0" t="str">
        <f aca="false">IFERROR(ROUND(INDEX('Results 10 year vets'!H:H, MATCH($S22, 'Results 10 year vets'!N:N, 0)),0),"")</f>
        <v/>
      </c>
      <c r="W22" s="0" t="str">
        <f aca="false">IFERROR(VLOOKUP(V22, 'Results 10 year vets'!A:B,2,FALSE()), "")</f>
        <v/>
      </c>
      <c r="X22" s="0" t="str">
        <f aca="false">IFERROR(ROUND(INDEX('Results 10 year vets'!I:I, MATCH($S22, 'Results 10 year vets'!N:N, 0)),0),"")</f>
        <v/>
      </c>
      <c r="Y22" s="0" t="str">
        <f aca="false">IFERROR(VLOOKUP(X22, 'Results 10 year vets'!A:B,2,FALSE()), "")</f>
        <v/>
      </c>
      <c r="AA22" s="0" t="n">
        <v>21</v>
      </c>
      <c r="AB22" s="25" t="str">
        <f aca="false">IFERROR(SMALL('Results 10 year vets'!M:M,AD21+1), "No more teams of 2")</f>
        <v>No more teams of 2</v>
      </c>
      <c r="AC22" s="25" t="n">
        <f aca="false">COUNTIF('Results 10 year vets'!N:N, 'Male Team'!AE22)</f>
        <v>1047075</v>
      </c>
      <c r="AD22" s="25" t="n">
        <f aca="false">SUM($AC$2:AC22)</f>
        <v>13612023</v>
      </c>
      <c r="AE22" s="0" t="str">
        <f aca="false">IFERROR(VLOOKUP(AB22,'Results 10 year vets'!M:N, 2, FALSE()), "")</f>
        <v/>
      </c>
      <c r="AF22" s="0" t="str">
        <f aca="false">IFERROR(ROUND(INDEX(Table1[1st counter], MATCH($AE22, Table1[Team Gender], 0)),0),"")</f>
        <v/>
      </c>
      <c r="AG22" s="0" t="str">
        <f aca="false">IFERROR(VLOOKUP(AF22,'Results 10 year vets'!A:B,2,FALSE()), "")</f>
        <v/>
      </c>
      <c r="AH22" s="0" t="str">
        <f aca="false">IFERROR(ROUND(INDEX('Results 10 year vets'!H:H, MATCH($AE22, 'Results 10 year vets'!N:N, 0)),0),"")</f>
        <v/>
      </c>
      <c r="AI22" s="0" t="str">
        <f aca="false">IFERROR(VLOOKUP(AH22,'Results 10 year vets'!A:B,2,FALSE()), "")</f>
        <v/>
      </c>
    </row>
    <row r="23" customFormat="false" ht="15" hidden="false" customHeight="false" outlineLevel="0" collapsed="false">
      <c r="A23" s="0" t="n">
        <v>22</v>
      </c>
      <c r="B23" s="25" t="str">
        <f aca="false">IFERROR(SMALL('Results 10 year vets'!K:K,D22+1), "No more teams of 4")</f>
        <v>No more teams of 4</v>
      </c>
      <c r="C23" s="25" t="n">
        <f aca="false">COUNTIF('Results 10 year vets'!N:N, 'Male Team'!E23)</f>
        <v>1047075</v>
      </c>
      <c r="D23" s="25" t="n">
        <f aca="false">SUM($C$2:C23)</f>
        <v>15706171</v>
      </c>
      <c r="E23" s="0" t="str">
        <f aca="false">IFERROR(VLOOKUP(B23,'Results 10 year vets'!K:N, 4, FALSE()), "")</f>
        <v/>
      </c>
      <c r="F23" s="0" t="str">
        <f aca="false">IFERROR(ROUND(INDEX('Results 10 year vets'!G:G, MATCH($E23, 'Results 10 year vets'!N:N, 0)),0),"")</f>
        <v/>
      </c>
      <c r="G23" s="0" t="str">
        <f aca="false">IFERROR(VLOOKUP(F23,'Results 10 year vets'!A:B,2,FALSE()), "")</f>
        <v/>
      </c>
      <c r="H23" s="0" t="str">
        <f aca="false">IFERROR(ROUND(INDEX('Results 10 year vets'!H:H, MATCH($E23, 'Results 10 year vets'!N:N, 0)),0),"")</f>
        <v/>
      </c>
      <c r="I23" s="0" t="str">
        <f aca="false">IFERROR(VLOOKUP(H23, 'Results 10 year vets'!A:B,2,FALSE()), "")</f>
        <v/>
      </c>
      <c r="J23" s="0" t="str">
        <f aca="false">IFERROR(ROUND(INDEX('Results 10 year vets'!I:I, MATCH($E23, 'Results 10 year vets'!N:N, 0)),0),"")</f>
        <v/>
      </c>
      <c r="K23" s="0" t="str">
        <f aca="false">IFERROR(VLOOKUP(J23, 'Results 10 year vets'!A:B,2,FALSE()), "")</f>
        <v/>
      </c>
      <c r="L23" s="0" t="str">
        <f aca="false">IFERROR(ROUND(INDEX('Results 10 year vets'!J:J, MATCH($E23, 'Results 10 year vets'!N:N, 0)),0),"")</f>
        <v/>
      </c>
      <c r="M23" s="0" t="str">
        <f aca="false">IFERROR(VLOOKUP(L23,'Results 10 year vets'!A:B,2,FALSE()), "")</f>
        <v/>
      </c>
      <c r="O23" s="0" t="n">
        <v>22</v>
      </c>
      <c r="P23" s="25" t="str">
        <f aca="false">IFERROR(SMALL('Results 10 year vets'!L:L,R22+1), "No more teams of 3")</f>
        <v>No more teams of 3</v>
      </c>
      <c r="Q23" s="25" t="n">
        <f aca="false">COUNTIF('Results 10 year vets'!N:N, 'Male Team'!S23)</f>
        <v>1047075</v>
      </c>
      <c r="R23" s="25" t="n">
        <f aca="false">SUM($Q$2:Q23)</f>
        <v>15706171</v>
      </c>
      <c r="S23" s="0" t="str">
        <f aca="false">IFERROR(VLOOKUP(P23,'Results 10 year vets'!L:N, 3, FALSE()), "")</f>
        <v/>
      </c>
      <c r="T23" s="0" t="str">
        <f aca="false">IFERROR(ROUND(INDEX('Results 10 year vets'!G:G, MATCH($S23, 'Results 10 year vets'!N:N, 0)),0),"")</f>
        <v/>
      </c>
      <c r="U23" s="0" t="str">
        <f aca="false">IFERROR(VLOOKUP(T23, 'Results 10 year vets'!A:B,2,FALSE()), "")</f>
        <v/>
      </c>
      <c r="V23" s="0" t="str">
        <f aca="false">IFERROR(ROUND(INDEX('Results 10 year vets'!H:H, MATCH($S23, 'Results 10 year vets'!N:N, 0)),0),"")</f>
        <v/>
      </c>
      <c r="W23" s="0" t="str">
        <f aca="false">IFERROR(VLOOKUP(V23, 'Results 10 year vets'!A:B,2,FALSE()), "")</f>
        <v/>
      </c>
      <c r="X23" s="0" t="str">
        <f aca="false">IFERROR(ROUND(INDEX('Results 10 year vets'!I:I, MATCH($S23, 'Results 10 year vets'!N:N, 0)),0),"")</f>
        <v/>
      </c>
      <c r="Y23" s="0" t="str">
        <f aca="false">IFERROR(VLOOKUP(X23, 'Results 10 year vets'!A:B,2,FALSE()), "")</f>
        <v/>
      </c>
      <c r="AA23" s="0" t="n">
        <v>22</v>
      </c>
      <c r="AB23" s="25" t="str">
        <f aca="false">IFERROR(SMALL('Results 10 year vets'!M:M,AD22+1), "No more teams of 2")</f>
        <v>No more teams of 2</v>
      </c>
      <c r="AC23" s="25" t="n">
        <f aca="false">COUNTIF('Results 10 year vets'!N:N, 'Male Team'!AE23)</f>
        <v>1047075</v>
      </c>
      <c r="AD23" s="25" t="n">
        <f aca="false">SUM($AC$2:AC23)</f>
        <v>14659098</v>
      </c>
      <c r="AE23" s="0" t="str">
        <f aca="false">IFERROR(VLOOKUP(AB23,'Results 10 year vets'!M:N, 2, FALSE()), "")</f>
        <v/>
      </c>
      <c r="AF23" s="0" t="str">
        <f aca="false">IFERROR(ROUND(INDEX(Table1[1st counter], MATCH($AE23, Table1[Team Gender], 0)),0),"")</f>
        <v/>
      </c>
      <c r="AG23" s="0" t="str">
        <f aca="false">IFERROR(VLOOKUP(AF23,'Results 10 year vets'!A:B,2,FALSE()), "")</f>
        <v/>
      </c>
      <c r="AH23" s="0" t="str">
        <f aca="false">IFERROR(ROUND(INDEX('Results 10 year vets'!H:H, MATCH($AE23, 'Results 10 year vets'!N:N, 0)),0),"")</f>
        <v/>
      </c>
      <c r="AI23" s="0" t="str">
        <f aca="false">IFERROR(VLOOKUP(AH23,'Results 10 year vets'!A:B,2,FALSE()), "")</f>
        <v/>
      </c>
    </row>
    <row r="24" customFormat="false" ht="15" hidden="false" customHeight="false" outlineLevel="0" collapsed="false">
      <c r="A24" s="0" t="n">
        <v>23</v>
      </c>
      <c r="B24" s="25" t="str">
        <f aca="false">IFERROR(SMALL('Results 10 year vets'!K:K,D23+1), "No more teams of 4")</f>
        <v>No more teams of 4</v>
      </c>
      <c r="C24" s="25" t="n">
        <f aca="false">COUNTIF('Results 10 year vets'!N:N, 'Male Team'!E24)</f>
        <v>1047075</v>
      </c>
      <c r="D24" s="25" t="n">
        <f aca="false">SUM($C$2:C24)</f>
        <v>16753246</v>
      </c>
      <c r="E24" s="0" t="str">
        <f aca="false">IFERROR(VLOOKUP(B24,'Results 10 year vets'!K:N, 4, FALSE()), "")</f>
        <v/>
      </c>
      <c r="F24" s="0" t="str">
        <f aca="false">IFERROR(ROUND(INDEX('Results 10 year vets'!G:G, MATCH($E24, 'Results 10 year vets'!N:N, 0)),0),"")</f>
        <v/>
      </c>
      <c r="G24" s="0" t="str">
        <f aca="false">IFERROR(VLOOKUP(F24,'Results 10 year vets'!A:B,2,FALSE()), "")</f>
        <v/>
      </c>
      <c r="H24" s="0" t="str">
        <f aca="false">IFERROR(ROUND(INDEX('Results 10 year vets'!H:H, MATCH($E24, 'Results 10 year vets'!N:N, 0)),0),"")</f>
        <v/>
      </c>
      <c r="I24" s="0" t="str">
        <f aca="false">IFERROR(VLOOKUP(H24, 'Results 10 year vets'!A:B,2,FALSE()), "")</f>
        <v/>
      </c>
      <c r="J24" s="0" t="str">
        <f aca="false">IFERROR(ROUND(INDEX('Results 10 year vets'!I:I, MATCH($E24, 'Results 10 year vets'!N:N, 0)),0),"")</f>
        <v/>
      </c>
      <c r="K24" s="0" t="str">
        <f aca="false">IFERROR(VLOOKUP(J24, 'Results 10 year vets'!A:B,2,FALSE()), "")</f>
        <v/>
      </c>
      <c r="L24" s="0" t="str">
        <f aca="false">IFERROR(ROUND(INDEX('Results 10 year vets'!J:J, MATCH($E24, 'Results 10 year vets'!N:N, 0)),0),"")</f>
        <v/>
      </c>
      <c r="M24" s="0" t="str">
        <f aca="false">IFERROR(VLOOKUP(L24,'Results 10 year vets'!A:B,2,FALSE()), "")</f>
        <v/>
      </c>
      <c r="O24" s="0" t="n">
        <v>23</v>
      </c>
      <c r="P24" s="25" t="str">
        <f aca="false">IFERROR(SMALL('Results 10 year vets'!L:L,R23+1), "No more teams of 3")</f>
        <v>No more teams of 3</v>
      </c>
      <c r="Q24" s="25" t="n">
        <f aca="false">COUNTIF('Results 10 year vets'!N:N, 'Male Team'!S24)</f>
        <v>1047075</v>
      </c>
      <c r="R24" s="25" t="n">
        <f aca="false">SUM($Q$2:Q24)</f>
        <v>16753246</v>
      </c>
      <c r="S24" s="0" t="str">
        <f aca="false">IFERROR(VLOOKUP(P24,'Results 10 year vets'!L:N, 3, FALSE()), "")</f>
        <v/>
      </c>
      <c r="T24" s="0" t="str">
        <f aca="false">IFERROR(ROUND(INDEX('Results 10 year vets'!G:G, MATCH($S24, 'Results 10 year vets'!N:N, 0)),0),"")</f>
        <v/>
      </c>
      <c r="U24" s="0" t="str">
        <f aca="false">IFERROR(VLOOKUP(T24, 'Results 10 year vets'!A:B,2,FALSE()), "")</f>
        <v/>
      </c>
      <c r="V24" s="0" t="str">
        <f aca="false">IFERROR(ROUND(INDEX('Results 10 year vets'!H:H, MATCH($S24, 'Results 10 year vets'!N:N, 0)),0),"")</f>
        <v/>
      </c>
      <c r="W24" s="0" t="str">
        <f aca="false">IFERROR(VLOOKUP(V24, 'Results 10 year vets'!A:B,2,FALSE()), "")</f>
        <v/>
      </c>
      <c r="X24" s="0" t="str">
        <f aca="false">IFERROR(ROUND(INDEX('Results 10 year vets'!I:I, MATCH($S24, 'Results 10 year vets'!N:N, 0)),0),"")</f>
        <v/>
      </c>
      <c r="Y24" s="0" t="str">
        <f aca="false">IFERROR(VLOOKUP(X24, 'Results 10 year vets'!A:B,2,FALSE()), "")</f>
        <v/>
      </c>
      <c r="AA24" s="0" t="n">
        <v>23</v>
      </c>
      <c r="AB24" s="25" t="str">
        <f aca="false">IFERROR(SMALL('Results 10 year vets'!M:M,AD23+1), "No more teams of 2")</f>
        <v>No more teams of 2</v>
      </c>
      <c r="AC24" s="25" t="n">
        <f aca="false">COUNTIF('Results 10 year vets'!N:N, 'Male Team'!AE24)</f>
        <v>1047075</v>
      </c>
      <c r="AD24" s="25" t="n">
        <f aca="false">SUM($AC$2:AC24)</f>
        <v>15706173</v>
      </c>
      <c r="AE24" s="0" t="str">
        <f aca="false">IFERROR(VLOOKUP(AB24,'Results 10 year vets'!M:N, 2, FALSE()), "")</f>
        <v/>
      </c>
      <c r="AF24" s="0" t="str">
        <f aca="false">IFERROR(ROUND(INDEX(Table1[1st counter], MATCH($AE24, Table1[Team Gender], 0)),0),"")</f>
        <v/>
      </c>
      <c r="AG24" s="0" t="str">
        <f aca="false">IFERROR(VLOOKUP(AF24,'Results 10 year vets'!A:B,2,FALSE()), "")</f>
        <v/>
      </c>
      <c r="AH24" s="0" t="str">
        <f aca="false">IFERROR(ROUND(INDEX('Results 10 year vets'!H:H, MATCH($AE24, 'Results 10 year vets'!N:N, 0)),0),"")</f>
        <v/>
      </c>
      <c r="AI24" s="0" t="str">
        <f aca="false">IFERROR(VLOOKUP(AH24,'Results 10 year vets'!A:B,2,FALSE()), "")</f>
        <v/>
      </c>
    </row>
    <row r="25" customFormat="false" ht="15" hidden="false" customHeight="false" outlineLevel="0" collapsed="false">
      <c r="A25" s="0" t="n">
        <v>24</v>
      </c>
      <c r="B25" s="25" t="str">
        <f aca="false">IFERROR(SMALL('Results 10 year vets'!K:K,D24+1), "No more teams of 4")</f>
        <v>No more teams of 4</v>
      </c>
      <c r="C25" s="25" t="n">
        <f aca="false">COUNTIF('Results 10 year vets'!N:N, 'Male Team'!E25)</f>
        <v>1047075</v>
      </c>
      <c r="D25" s="25" t="n">
        <f aca="false">SUM($C$2:C25)</f>
        <v>17800321</v>
      </c>
      <c r="E25" s="0" t="str">
        <f aca="false">IFERROR(VLOOKUP(B25,'Results 10 year vets'!K:N, 4, FALSE()), "")</f>
        <v/>
      </c>
      <c r="F25" s="0" t="str">
        <f aca="false">IFERROR(ROUND(INDEX('Results 10 year vets'!G:G, MATCH($E25, 'Results 10 year vets'!N:N, 0)),0),"")</f>
        <v/>
      </c>
      <c r="G25" s="0" t="str">
        <f aca="false">IFERROR(VLOOKUP(F25,'Results 10 year vets'!A:B,2,FALSE()), "")</f>
        <v/>
      </c>
      <c r="H25" s="0" t="str">
        <f aca="false">IFERROR(ROUND(INDEX('Results 10 year vets'!H:H, MATCH($E25, 'Results 10 year vets'!N:N, 0)),0),"")</f>
        <v/>
      </c>
      <c r="I25" s="0" t="str">
        <f aca="false">IFERROR(VLOOKUP(H25, 'Results 10 year vets'!A:B,2,FALSE()), "")</f>
        <v/>
      </c>
      <c r="J25" s="0" t="str">
        <f aca="false">IFERROR(ROUND(INDEX('Results 10 year vets'!I:I, MATCH($E25, 'Results 10 year vets'!N:N, 0)),0),"")</f>
        <v/>
      </c>
      <c r="K25" s="0" t="str">
        <f aca="false">IFERROR(VLOOKUP(J25, 'Results 10 year vets'!A:B,2,FALSE()), "")</f>
        <v/>
      </c>
      <c r="L25" s="0" t="str">
        <f aca="false">IFERROR(ROUND(INDEX('Results 10 year vets'!J:J, MATCH($E25, 'Results 10 year vets'!N:N, 0)),0),"")</f>
        <v/>
      </c>
      <c r="M25" s="0" t="str">
        <f aca="false">IFERROR(VLOOKUP(L25,'Results 10 year vets'!A:B,2,FALSE()), "")</f>
        <v/>
      </c>
      <c r="O25" s="0" t="n">
        <v>24</v>
      </c>
      <c r="P25" s="25" t="str">
        <f aca="false">IFERROR(SMALL('Results 10 year vets'!L:L,R24+1), "No more teams of 3")</f>
        <v>No more teams of 3</v>
      </c>
      <c r="Q25" s="25" t="n">
        <f aca="false">COUNTIF('Results 10 year vets'!N:N, 'Male Team'!S25)</f>
        <v>1047075</v>
      </c>
      <c r="R25" s="25" t="n">
        <f aca="false">SUM($Q$2:Q25)</f>
        <v>17800321</v>
      </c>
      <c r="S25" s="0" t="str">
        <f aca="false">IFERROR(VLOOKUP(P25,'Results 10 year vets'!L:N, 3, FALSE()), "")</f>
        <v/>
      </c>
      <c r="T25" s="0" t="str">
        <f aca="false">IFERROR(ROUND(INDEX('Results 10 year vets'!G:G, MATCH($S25, 'Results 10 year vets'!N:N, 0)),0),"")</f>
        <v/>
      </c>
      <c r="U25" s="0" t="str">
        <f aca="false">IFERROR(VLOOKUP(T25, 'Results 10 year vets'!A:B,2,FALSE()), "")</f>
        <v/>
      </c>
      <c r="V25" s="0" t="str">
        <f aca="false">IFERROR(ROUND(INDEX('Results 10 year vets'!H:H, MATCH($S25, 'Results 10 year vets'!N:N, 0)),0),"")</f>
        <v/>
      </c>
      <c r="W25" s="0" t="str">
        <f aca="false">IFERROR(VLOOKUP(V25, 'Results 10 year vets'!A:B,2,FALSE()), "")</f>
        <v/>
      </c>
      <c r="X25" s="0" t="str">
        <f aca="false">IFERROR(ROUND(INDEX('Results 10 year vets'!I:I, MATCH($S25, 'Results 10 year vets'!N:N, 0)),0),"")</f>
        <v/>
      </c>
      <c r="Y25" s="0" t="str">
        <f aca="false">IFERROR(VLOOKUP(X25, 'Results 10 year vets'!A:B,2,FALSE()), "")</f>
        <v/>
      </c>
      <c r="AA25" s="0" t="n">
        <v>24</v>
      </c>
      <c r="AB25" s="25" t="str">
        <f aca="false">IFERROR(SMALL('Results 10 year vets'!M:M,AD24+1), "No more teams of 2")</f>
        <v>No more teams of 2</v>
      </c>
      <c r="AC25" s="25" t="n">
        <f aca="false">COUNTIF('Results 10 year vets'!N:N, 'Male Team'!AE25)</f>
        <v>1047075</v>
      </c>
      <c r="AD25" s="25" t="n">
        <f aca="false">SUM($AC$2:AC25)</f>
        <v>16753248</v>
      </c>
      <c r="AE25" s="0" t="str">
        <f aca="false">IFERROR(VLOOKUP(AB25,'Results 10 year vets'!M:N, 2, FALSE()), "")</f>
        <v/>
      </c>
      <c r="AF25" s="0" t="str">
        <f aca="false">IFERROR(ROUND(INDEX(Table1[1st counter], MATCH($AE25, Table1[Team Gender], 0)),0),"")</f>
        <v/>
      </c>
      <c r="AG25" s="0" t="str">
        <f aca="false">IFERROR(VLOOKUP(AF25,'Results 10 year vets'!A:B,2,FALSE()), "")</f>
        <v/>
      </c>
      <c r="AH25" s="0" t="str">
        <f aca="false">IFERROR(ROUND(INDEX('Results 10 year vets'!H:H, MATCH($AE25, 'Results 10 year vets'!N:N, 0)),0),"")</f>
        <v/>
      </c>
      <c r="AI25" s="0" t="str">
        <f aca="false">IFERROR(VLOOKUP(AH25,'Results 10 year vets'!A:B,2,FALSE()), "")</f>
        <v/>
      </c>
    </row>
    <row r="26" customFormat="false" ht="15" hidden="false" customHeight="false" outlineLevel="0" collapsed="false">
      <c r="A26" s="0" t="n">
        <v>25</v>
      </c>
      <c r="B26" s="25" t="str">
        <f aca="false">IFERROR(SMALL('Results 10 year vets'!K:K,D25+1), "No more teams of 4")</f>
        <v>No more teams of 4</v>
      </c>
      <c r="C26" s="25" t="n">
        <f aca="false">COUNTIF('Results 10 year vets'!N:N, 'Male Team'!E26)</f>
        <v>1047075</v>
      </c>
      <c r="D26" s="25" t="n">
        <f aca="false">SUM($C$2:C26)</f>
        <v>18847396</v>
      </c>
      <c r="E26" s="0" t="str">
        <f aca="false">IFERROR(VLOOKUP(B26,'Results 10 year vets'!K:N, 4, FALSE()), "")</f>
        <v/>
      </c>
      <c r="F26" s="0" t="str">
        <f aca="false">IFERROR(ROUND(INDEX('Results 10 year vets'!G:G, MATCH($E26, 'Results 10 year vets'!N:N, 0)),0),"")</f>
        <v/>
      </c>
      <c r="G26" s="0" t="str">
        <f aca="false">IFERROR(VLOOKUP(F26,'Results 10 year vets'!A:B,2,FALSE()), "")</f>
        <v/>
      </c>
      <c r="H26" s="0" t="str">
        <f aca="false">IFERROR(ROUND(INDEX('Results 10 year vets'!H:H, MATCH($E26, 'Results 10 year vets'!N:N, 0)),0),"")</f>
        <v/>
      </c>
      <c r="I26" s="0" t="str">
        <f aca="false">IFERROR(VLOOKUP(H26, 'Results 10 year vets'!A:B,2,FALSE()), "")</f>
        <v/>
      </c>
      <c r="J26" s="0" t="str">
        <f aca="false">IFERROR(ROUND(INDEX('Results 10 year vets'!I:I, MATCH($E26, 'Results 10 year vets'!N:N, 0)),0),"")</f>
        <v/>
      </c>
      <c r="K26" s="0" t="str">
        <f aca="false">IFERROR(VLOOKUP(J26, 'Results 10 year vets'!A:B,2,FALSE()), "")</f>
        <v/>
      </c>
      <c r="L26" s="0" t="str">
        <f aca="false">IFERROR(ROUND(INDEX('Results 10 year vets'!J:J, MATCH($E26, 'Results 10 year vets'!N:N, 0)),0),"")</f>
        <v/>
      </c>
      <c r="M26" s="0" t="str">
        <f aca="false">IFERROR(VLOOKUP(L26,'Results 10 year vets'!A:B,2,FALSE()), "")</f>
        <v/>
      </c>
      <c r="O26" s="0" t="n">
        <v>25</v>
      </c>
      <c r="P26" s="25" t="str">
        <f aca="false">IFERROR(SMALL('Results 10 year vets'!L:L,R25+1), "No more teams of 3")</f>
        <v>No more teams of 3</v>
      </c>
      <c r="Q26" s="25" t="n">
        <f aca="false">COUNTIF('Results 10 year vets'!N:N, 'Male Team'!S26)</f>
        <v>1047075</v>
      </c>
      <c r="R26" s="25" t="n">
        <f aca="false">SUM($Q$2:Q26)</f>
        <v>18847396</v>
      </c>
      <c r="S26" s="0" t="str">
        <f aca="false">IFERROR(VLOOKUP(P26,'Results 10 year vets'!L:N, 3, FALSE()), "")</f>
        <v/>
      </c>
      <c r="T26" s="0" t="str">
        <f aca="false">IFERROR(ROUND(INDEX('Results 10 year vets'!G:G, MATCH($S26, 'Results 10 year vets'!N:N, 0)),0),"")</f>
        <v/>
      </c>
      <c r="U26" s="0" t="str">
        <f aca="false">IFERROR(VLOOKUP(T26, 'Results 10 year vets'!A:B,2,FALSE()), "")</f>
        <v/>
      </c>
      <c r="V26" s="0" t="str">
        <f aca="false">IFERROR(ROUND(INDEX('Results 10 year vets'!H:H, MATCH($S26, 'Results 10 year vets'!N:N, 0)),0),"")</f>
        <v/>
      </c>
      <c r="W26" s="0" t="str">
        <f aca="false">IFERROR(VLOOKUP(V26, 'Results 10 year vets'!A:B,2,FALSE()), "")</f>
        <v/>
      </c>
      <c r="X26" s="0" t="str">
        <f aca="false">IFERROR(ROUND(INDEX('Results 10 year vets'!I:I, MATCH($S26, 'Results 10 year vets'!N:N, 0)),0),"")</f>
        <v/>
      </c>
      <c r="Y26" s="0" t="str">
        <f aca="false">IFERROR(VLOOKUP(X26, 'Results 10 year vets'!A:B,2,FALSE()), "")</f>
        <v/>
      </c>
      <c r="AA26" s="0" t="n">
        <v>25</v>
      </c>
      <c r="AB26" s="25" t="str">
        <f aca="false">IFERROR(SMALL('Results 10 year vets'!M:M,AD25+1), "No more teams of 2")</f>
        <v>No more teams of 2</v>
      </c>
      <c r="AC26" s="25" t="n">
        <f aca="false">COUNTIF('Results 10 year vets'!N:N, 'Male Team'!AE26)</f>
        <v>1047075</v>
      </c>
      <c r="AD26" s="25" t="n">
        <f aca="false">SUM($AC$2:AC26)</f>
        <v>17800323</v>
      </c>
      <c r="AE26" s="0" t="str">
        <f aca="false">IFERROR(VLOOKUP(AB26,'Results 10 year vets'!M:N, 2, FALSE()), "")</f>
        <v/>
      </c>
      <c r="AF26" s="0" t="str">
        <f aca="false">IFERROR(ROUND(INDEX(Table1[1st counter], MATCH($AE26, Table1[Team Gender], 0)),0),"")</f>
        <v/>
      </c>
      <c r="AG26" s="0" t="str">
        <f aca="false">IFERROR(VLOOKUP(AF26,'Results 10 year vets'!A:B,2,FALSE()), "")</f>
        <v/>
      </c>
      <c r="AH26" s="0" t="str">
        <f aca="false">IFERROR(ROUND(INDEX('Results 10 year vets'!H:H, MATCH($AE26, 'Results 10 year vets'!N:N, 0)),0),"")</f>
        <v/>
      </c>
      <c r="AI26" s="0" t="str">
        <f aca="false">IFERROR(VLOOKUP(AH26,'Results 10 year vets'!A:B,2,FALSE()), "")</f>
        <v/>
      </c>
    </row>
    <row r="27" customFormat="false" ht="15" hidden="false" customHeight="false" outlineLevel="0" collapsed="false">
      <c r="A27" s="0" t="n">
        <v>26</v>
      </c>
      <c r="B27" s="25" t="str">
        <f aca="false">IFERROR(SMALL('Results 10 year vets'!K:K,D26+1), "No more teams of 4")</f>
        <v>No more teams of 4</v>
      </c>
      <c r="C27" s="25" t="n">
        <f aca="false">COUNTIF('Results 10 year vets'!N:N, 'Male Team'!E27)</f>
        <v>1047075</v>
      </c>
      <c r="D27" s="25" t="n">
        <f aca="false">SUM($C$2:C27)</f>
        <v>19894471</v>
      </c>
      <c r="E27" s="0" t="str">
        <f aca="false">IFERROR(VLOOKUP(B27,'Results 10 year vets'!K:N, 4, FALSE()), "")</f>
        <v/>
      </c>
      <c r="F27" s="0" t="str">
        <f aca="false">IFERROR(ROUND(INDEX('Results 10 year vets'!G:G, MATCH($E27, 'Results 10 year vets'!N:N, 0)),0),"")</f>
        <v/>
      </c>
      <c r="G27" s="0" t="str">
        <f aca="false">IFERROR(VLOOKUP(F27,'Results 10 year vets'!A:B,2,FALSE()), "")</f>
        <v/>
      </c>
      <c r="H27" s="0" t="str">
        <f aca="false">IFERROR(ROUND(INDEX('Results 10 year vets'!H:H, MATCH($E27, 'Results 10 year vets'!N:N, 0)),0),"")</f>
        <v/>
      </c>
      <c r="I27" s="0" t="str">
        <f aca="false">IFERROR(VLOOKUP(H27, 'Results 10 year vets'!A:B,2,FALSE()), "")</f>
        <v/>
      </c>
      <c r="J27" s="0" t="str">
        <f aca="false">IFERROR(ROUND(INDEX('Results 10 year vets'!I:I, MATCH($E27, 'Results 10 year vets'!N:N, 0)),0),"")</f>
        <v/>
      </c>
      <c r="K27" s="0" t="str">
        <f aca="false">IFERROR(VLOOKUP(J27, 'Results 10 year vets'!A:B,2,FALSE()), "")</f>
        <v/>
      </c>
      <c r="L27" s="0" t="str">
        <f aca="false">IFERROR(ROUND(INDEX('Results 10 year vets'!J:J, MATCH($E27, 'Results 10 year vets'!N:N, 0)),0),"")</f>
        <v/>
      </c>
      <c r="M27" s="0" t="str">
        <f aca="false">IFERROR(VLOOKUP(L27,'Results 10 year vets'!A:B,2,FALSE()), "")</f>
        <v/>
      </c>
      <c r="O27" s="0" t="n">
        <v>26</v>
      </c>
      <c r="P27" s="25" t="str">
        <f aca="false">IFERROR(SMALL('Results 10 year vets'!L:L,R26+1), "No more teams of 3")</f>
        <v>No more teams of 3</v>
      </c>
      <c r="Q27" s="25" t="n">
        <f aca="false">COUNTIF('Results 10 year vets'!N:N, 'Male Team'!S27)</f>
        <v>1047075</v>
      </c>
      <c r="R27" s="25" t="n">
        <f aca="false">SUM($Q$2:Q27)</f>
        <v>19894471</v>
      </c>
      <c r="S27" s="0" t="str">
        <f aca="false">IFERROR(VLOOKUP(P27,'Results 10 year vets'!L:N, 3, FALSE()), "")</f>
        <v/>
      </c>
      <c r="T27" s="0" t="str">
        <f aca="false">IFERROR(ROUND(INDEX('Results 10 year vets'!G:G, MATCH($S27, 'Results 10 year vets'!N:N, 0)),0),"")</f>
        <v/>
      </c>
      <c r="U27" s="0" t="str">
        <f aca="false">IFERROR(VLOOKUP(T27, 'Results 10 year vets'!A:B,2,FALSE()), "")</f>
        <v/>
      </c>
      <c r="V27" s="0" t="str">
        <f aca="false">IFERROR(ROUND(INDEX('Results 10 year vets'!H:H, MATCH($S27, 'Results 10 year vets'!N:N, 0)),0),"")</f>
        <v/>
      </c>
      <c r="W27" s="0" t="str">
        <f aca="false">IFERROR(VLOOKUP(V27, 'Results 10 year vets'!A:B,2,FALSE()), "")</f>
        <v/>
      </c>
      <c r="X27" s="0" t="str">
        <f aca="false">IFERROR(ROUND(INDEX('Results 10 year vets'!I:I, MATCH($S27, 'Results 10 year vets'!N:N, 0)),0),"")</f>
        <v/>
      </c>
      <c r="Y27" s="0" t="str">
        <f aca="false">IFERROR(VLOOKUP(X27, 'Results 10 year vets'!A:B,2,FALSE()), "")</f>
        <v/>
      </c>
      <c r="AA27" s="0" t="n">
        <v>26</v>
      </c>
      <c r="AB27" s="25" t="str">
        <f aca="false">IFERROR(SMALL('Results 10 year vets'!M:M,AD26+1), "No more teams of 2")</f>
        <v>No more teams of 2</v>
      </c>
      <c r="AC27" s="25" t="n">
        <f aca="false">COUNTIF('Results 10 year vets'!N:N, 'Male Team'!AE27)</f>
        <v>1047075</v>
      </c>
      <c r="AD27" s="25" t="n">
        <f aca="false">SUM($AC$2:AC27)</f>
        <v>18847398</v>
      </c>
      <c r="AE27" s="0" t="str">
        <f aca="false">IFERROR(VLOOKUP(AB27,'Results 10 year vets'!M:N, 2, FALSE()), "")</f>
        <v/>
      </c>
      <c r="AF27" s="0" t="str">
        <f aca="false">IFERROR(ROUND(INDEX(Table1[1st counter], MATCH($AE27, Table1[Team Gender], 0)),0),"")</f>
        <v/>
      </c>
      <c r="AG27" s="0" t="str">
        <f aca="false">IFERROR(VLOOKUP(AF27,'Results 10 year vets'!A:B,2,FALSE()), "")</f>
        <v/>
      </c>
      <c r="AH27" s="0" t="str">
        <f aca="false">IFERROR(ROUND(INDEX('Results 10 year vets'!H:H, MATCH($AE27, 'Results 10 year vets'!N:N, 0)),0),"")</f>
        <v/>
      </c>
      <c r="AI27" s="0" t="str">
        <f aca="false">IFERROR(VLOOKUP(AH27,'Results 10 year vets'!A:B,2,FALSE()), "")</f>
        <v/>
      </c>
    </row>
    <row r="28" customFormat="false" ht="15" hidden="false" customHeight="false" outlineLevel="0" collapsed="false">
      <c r="A28" s="0" t="n">
        <v>27</v>
      </c>
      <c r="B28" s="25" t="str">
        <f aca="false">IFERROR(SMALL('Results 10 year vets'!K:K,D27+1), "No more teams of 4")</f>
        <v>No more teams of 4</v>
      </c>
      <c r="C28" s="25" t="n">
        <f aca="false">COUNTIF('Results 10 year vets'!N:N, 'Male Team'!E28)</f>
        <v>1047075</v>
      </c>
      <c r="D28" s="25" t="n">
        <f aca="false">SUM($C$2:C28)</f>
        <v>20941546</v>
      </c>
      <c r="E28" s="0" t="str">
        <f aca="false">IFERROR(VLOOKUP(B28,'Results 10 year vets'!K:N, 4, FALSE()), "")</f>
        <v/>
      </c>
      <c r="F28" s="0" t="str">
        <f aca="false">IFERROR(ROUND(INDEX('Results 10 year vets'!G:G, MATCH($E28, 'Results 10 year vets'!N:N, 0)),0),"")</f>
        <v/>
      </c>
      <c r="G28" s="0" t="str">
        <f aca="false">IFERROR(VLOOKUP(F28,'Results 10 year vets'!A:B,2,FALSE()), "")</f>
        <v/>
      </c>
      <c r="H28" s="0" t="str">
        <f aca="false">IFERROR(ROUND(INDEX('Results 10 year vets'!H:H, MATCH($E28, 'Results 10 year vets'!N:N, 0)),0),"")</f>
        <v/>
      </c>
      <c r="I28" s="0" t="str">
        <f aca="false">IFERROR(VLOOKUP(H28, 'Results 10 year vets'!A:B,2,FALSE()), "")</f>
        <v/>
      </c>
      <c r="J28" s="0" t="str">
        <f aca="false">IFERROR(ROUND(INDEX('Results 10 year vets'!I:I, MATCH($E28, 'Results 10 year vets'!N:N, 0)),0),"")</f>
        <v/>
      </c>
      <c r="K28" s="0" t="str">
        <f aca="false">IFERROR(VLOOKUP(J28, 'Results 10 year vets'!A:B,2,FALSE()), "")</f>
        <v/>
      </c>
      <c r="L28" s="0" t="str">
        <f aca="false">IFERROR(ROUND(INDEX('Results 10 year vets'!J:J, MATCH($E28, 'Results 10 year vets'!N:N, 0)),0),"")</f>
        <v/>
      </c>
      <c r="M28" s="0" t="str">
        <f aca="false">IFERROR(VLOOKUP(L28,'Results 10 year vets'!A:B,2,FALSE()), "")</f>
        <v/>
      </c>
      <c r="O28" s="0" t="n">
        <v>27</v>
      </c>
      <c r="P28" s="25" t="str">
        <f aca="false">IFERROR(SMALL('Results 10 year vets'!L:L,R27+1), "No more teams of 3")</f>
        <v>No more teams of 3</v>
      </c>
      <c r="Q28" s="25" t="n">
        <f aca="false">COUNTIF('Results 10 year vets'!N:N, 'Male Team'!S28)</f>
        <v>1047075</v>
      </c>
      <c r="R28" s="25" t="n">
        <f aca="false">SUM($Q$2:Q28)</f>
        <v>20941546</v>
      </c>
      <c r="S28" s="0" t="str">
        <f aca="false">IFERROR(VLOOKUP(P28,'Results 10 year vets'!L:N, 3, FALSE()), "")</f>
        <v/>
      </c>
      <c r="T28" s="0" t="str">
        <f aca="false">IFERROR(ROUND(INDEX('Results 10 year vets'!G:G, MATCH($S28, 'Results 10 year vets'!N:N, 0)),0),"")</f>
        <v/>
      </c>
      <c r="U28" s="0" t="str">
        <f aca="false">IFERROR(VLOOKUP(T28, 'Results 10 year vets'!A:B,2,FALSE()), "")</f>
        <v/>
      </c>
      <c r="V28" s="0" t="str">
        <f aca="false">IFERROR(ROUND(INDEX('Results 10 year vets'!H:H, MATCH($S28, 'Results 10 year vets'!N:N, 0)),0),"")</f>
        <v/>
      </c>
      <c r="W28" s="0" t="str">
        <f aca="false">IFERROR(VLOOKUP(V28, 'Results 10 year vets'!A:B,2,FALSE()), "")</f>
        <v/>
      </c>
      <c r="X28" s="0" t="str">
        <f aca="false">IFERROR(ROUND(INDEX('Results 10 year vets'!I:I, MATCH($S28, 'Results 10 year vets'!N:N, 0)),0),"")</f>
        <v/>
      </c>
      <c r="Y28" s="0" t="str">
        <f aca="false">IFERROR(VLOOKUP(X28, 'Results 10 year vets'!A:B,2,FALSE()), "")</f>
        <v/>
      </c>
      <c r="AA28" s="0" t="n">
        <v>27</v>
      </c>
      <c r="AB28" s="25" t="str">
        <f aca="false">IFERROR(SMALL('Results 10 year vets'!M:M,AD27+1), "No more teams of 2")</f>
        <v>No more teams of 2</v>
      </c>
      <c r="AC28" s="25" t="n">
        <f aca="false">COUNTIF('Results 10 year vets'!N:N, 'Male Team'!AE28)</f>
        <v>1047075</v>
      </c>
      <c r="AD28" s="25" t="n">
        <f aca="false">SUM($AC$2:AC28)</f>
        <v>19894473</v>
      </c>
      <c r="AE28" s="0" t="str">
        <f aca="false">IFERROR(VLOOKUP(AB28,'Results 10 year vets'!M:N, 2, FALSE()), "")</f>
        <v/>
      </c>
      <c r="AF28" s="0" t="str">
        <f aca="false">IFERROR(ROUND(INDEX(Table1[1st counter], MATCH($AE28, Table1[Team Gender], 0)),0),"")</f>
        <v/>
      </c>
      <c r="AG28" s="0" t="str">
        <f aca="false">IFERROR(VLOOKUP(AF28,'Results 10 year vets'!A:B,2,FALSE()), "")</f>
        <v/>
      </c>
      <c r="AH28" s="0" t="str">
        <f aca="false">IFERROR(ROUND(INDEX('Results 10 year vets'!H:H, MATCH($AE28, 'Results 10 year vets'!N:N, 0)),0),"")</f>
        <v/>
      </c>
      <c r="AI28" s="0" t="str">
        <f aca="false">IFERROR(VLOOKUP(AH28,'Results 10 year vets'!A:B,2,FALSE()), "")</f>
        <v/>
      </c>
    </row>
    <row r="29" customFormat="false" ht="15" hidden="false" customHeight="false" outlineLevel="0" collapsed="false">
      <c r="A29" s="0" t="n">
        <v>28</v>
      </c>
      <c r="B29" s="25" t="str">
        <f aca="false">IFERROR(SMALL('Results 10 year vets'!K:K,D28+1), "No more teams of 4")</f>
        <v>No more teams of 4</v>
      </c>
      <c r="C29" s="25" t="n">
        <f aca="false">COUNTIF('Results 10 year vets'!N:N, 'Male Team'!E29)</f>
        <v>1047075</v>
      </c>
      <c r="D29" s="25" t="n">
        <f aca="false">SUM($C$2:C29)</f>
        <v>21988621</v>
      </c>
      <c r="E29" s="0" t="str">
        <f aca="false">IFERROR(VLOOKUP(B29,'Results 10 year vets'!K:N, 4, FALSE()), "")</f>
        <v/>
      </c>
      <c r="F29" s="0" t="str">
        <f aca="false">IFERROR(ROUND(INDEX('Results 10 year vets'!G:G, MATCH($E29, 'Results 10 year vets'!N:N, 0)),0),"")</f>
        <v/>
      </c>
      <c r="G29" s="0" t="str">
        <f aca="false">IFERROR(VLOOKUP(F29,'Results 10 year vets'!A:B,2,FALSE()), "")</f>
        <v/>
      </c>
      <c r="H29" s="0" t="str">
        <f aca="false">IFERROR(ROUND(INDEX('Results 10 year vets'!H:H, MATCH($E29, 'Results 10 year vets'!N:N, 0)),0),"")</f>
        <v/>
      </c>
      <c r="I29" s="0" t="str">
        <f aca="false">IFERROR(VLOOKUP(H29, 'Results 10 year vets'!A:B,2,FALSE()), "")</f>
        <v/>
      </c>
      <c r="J29" s="0" t="str">
        <f aca="false">IFERROR(ROUND(INDEX('Results 10 year vets'!I:I, MATCH($E29, 'Results 10 year vets'!N:N, 0)),0),"")</f>
        <v/>
      </c>
      <c r="K29" s="0" t="str">
        <f aca="false">IFERROR(VLOOKUP(J29, 'Results 10 year vets'!A:B,2,FALSE()), "")</f>
        <v/>
      </c>
      <c r="L29" s="0" t="str">
        <f aca="false">IFERROR(ROUND(INDEX('Results 10 year vets'!J:J, MATCH($E29, 'Results 10 year vets'!N:N, 0)),0),"")</f>
        <v/>
      </c>
      <c r="M29" s="0" t="str">
        <f aca="false">IFERROR(VLOOKUP(L29,'Results 10 year vets'!A:B,2,FALSE()), "")</f>
        <v/>
      </c>
      <c r="O29" s="0" t="n">
        <v>28</v>
      </c>
      <c r="P29" s="25" t="str">
        <f aca="false">IFERROR(SMALL('Results 10 year vets'!L:L,R28+1), "No more teams of 3")</f>
        <v>No more teams of 3</v>
      </c>
      <c r="Q29" s="25" t="n">
        <f aca="false">COUNTIF('Results 10 year vets'!N:N, 'Male Team'!S29)</f>
        <v>1047075</v>
      </c>
      <c r="R29" s="25" t="n">
        <f aca="false">SUM($Q$2:Q29)</f>
        <v>21988621</v>
      </c>
      <c r="S29" s="0" t="str">
        <f aca="false">IFERROR(VLOOKUP(P29,'Results 10 year vets'!L:N, 3, FALSE()), "")</f>
        <v/>
      </c>
      <c r="T29" s="0" t="str">
        <f aca="false">IFERROR(ROUND(INDEX('Results 10 year vets'!G:G, MATCH($S29, 'Results 10 year vets'!N:N, 0)),0),"")</f>
        <v/>
      </c>
      <c r="U29" s="0" t="str">
        <f aca="false">IFERROR(VLOOKUP(T29, 'Results 10 year vets'!A:B,2,FALSE()), "")</f>
        <v/>
      </c>
      <c r="V29" s="0" t="str">
        <f aca="false">IFERROR(ROUND(INDEX('Results 10 year vets'!H:H, MATCH($S29, 'Results 10 year vets'!N:N, 0)),0),"")</f>
        <v/>
      </c>
      <c r="W29" s="0" t="str">
        <f aca="false">IFERROR(VLOOKUP(V29, 'Results 10 year vets'!A:B,2,FALSE()), "")</f>
        <v/>
      </c>
      <c r="X29" s="0" t="str">
        <f aca="false">IFERROR(ROUND(INDEX('Results 10 year vets'!I:I, MATCH($S29, 'Results 10 year vets'!N:N, 0)),0),"")</f>
        <v/>
      </c>
      <c r="Y29" s="0" t="str">
        <f aca="false">IFERROR(VLOOKUP(X29, 'Results 10 year vets'!A:B,2,FALSE()), "")</f>
        <v/>
      </c>
      <c r="AA29" s="0" t="n">
        <v>28</v>
      </c>
      <c r="AB29" s="25" t="str">
        <f aca="false">IFERROR(SMALL('Results 10 year vets'!M:M,AD28+1), "No more teams of 2")</f>
        <v>No more teams of 2</v>
      </c>
      <c r="AC29" s="25" t="n">
        <f aca="false">COUNTIF('Results 10 year vets'!N:N, 'Male Team'!AE29)</f>
        <v>1047075</v>
      </c>
      <c r="AD29" s="25" t="n">
        <f aca="false">SUM($AC$2:AC29)</f>
        <v>20941548</v>
      </c>
      <c r="AE29" s="0" t="str">
        <f aca="false">IFERROR(VLOOKUP(AB29,'Results 10 year vets'!M:N, 2, FALSE()), "")</f>
        <v/>
      </c>
      <c r="AF29" s="0" t="str">
        <f aca="false">IFERROR(ROUND(INDEX(Table1[1st counter], MATCH($AE29, Table1[Team Gender], 0)),0),"")</f>
        <v/>
      </c>
      <c r="AG29" s="0" t="str">
        <f aca="false">IFERROR(VLOOKUP(AF29,'Results 10 year vets'!A:B,2,FALSE()), "")</f>
        <v/>
      </c>
      <c r="AH29" s="0" t="str">
        <f aca="false">IFERROR(ROUND(INDEX('Results 10 year vets'!H:H, MATCH($AE29, 'Results 10 year vets'!N:N, 0)),0),"")</f>
        <v/>
      </c>
      <c r="AI29" s="0" t="str">
        <f aca="false">IFERROR(VLOOKUP(AH29,'Results 10 year vets'!A:B,2,FALSE()), "")</f>
        <v/>
      </c>
    </row>
    <row r="30" customFormat="false" ht="15" hidden="false" customHeight="false" outlineLevel="0" collapsed="false">
      <c r="A30" s="0" t="n">
        <v>29</v>
      </c>
      <c r="B30" s="25" t="str">
        <f aca="false">IFERROR(SMALL('Results 10 year vets'!K:K,D29+1), "No more teams of 4")</f>
        <v>No more teams of 4</v>
      </c>
      <c r="C30" s="25" t="n">
        <f aca="false">COUNTIF('Results 10 year vets'!N:N, 'Male Team'!E30)</f>
        <v>1047075</v>
      </c>
      <c r="D30" s="25" t="n">
        <f aca="false">SUM($C$2:C30)</f>
        <v>23035696</v>
      </c>
      <c r="E30" s="0" t="str">
        <f aca="false">IFERROR(VLOOKUP(B30,'Results 10 year vets'!K:N, 4, FALSE()), "")</f>
        <v/>
      </c>
      <c r="F30" s="0" t="str">
        <f aca="false">IFERROR(ROUND(INDEX('Results 10 year vets'!G:G, MATCH($E30, 'Results 10 year vets'!N:N, 0)),0),"")</f>
        <v/>
      </c>
      <c r="G30" s="0" t="str">
        <f aca="false">IFERROR(VLOOKUP(F30,'Results 10 year vets'!A:B,2,FALSE()), "")</f>
        <v/>
      </c>
      <c r="H30" s="0" t="str">
        <f aca="false">IFERROR(ROUND(INDEX('Results 10 year vets'!H:H, MATCH($E30, 'Results 10 year vets'!N:N, 0)),0),"")</f>
        <v/>
      </c>
      <c r="I30" s="0" t="str">
        <f aca="false">IFERROR(VLOOKUP(H30, 'Results 10 year vets'!A:B,2,FALSE()), "")</f>
        <v/>
      </c>
      <c r="J30" s="0" t="str">
        <f aca="false">IFERROR(ROUND(INDEX('Results 10 year vets'!I:I, MATCH($E30, 'Results 10 year vets'!N:N, 0)),0),"")</f>
        <v/>
      </c>
      <c r="K30" s="0" t="str">
        <f aca="false">IFERROR(VLOOKUP(J30, 'Results 10 year vets'!A:B,2,FALSE()), "")</f>
        <v/>
      </c>
      <c r="L30" s="0" t="str">
        <f aca="false">IFERROR(ROUND(INDEX('Results 10 year vets'!J:J, MATCH($E30, 'Results 10 year vets'!N:N, 0)),0),"")</f>
        <v/>
      </c>
      <c r="M30" s="0" t="str">
        <f aca="false">IFERROR(VLOOKUP(L30,'Results 10 year vets'!A:B,2,FALSE()), "")</f>
        <v/>
      </c>
      <c r="O30" s="0" t="n">
        <v>29</v>
      </c>
      <c r="P30" s="25" t="str">
        <f aca="false">IFERROR(SMALL('Results 10 year vets'!L:L,R29+1), "No more teams of 3")</f>
        <v>No more teams of 3</v>
      </c>
      <c r="Q30" s="25" t="n">
        <f aca="false">COUNTIF('Results 10 year vets'!N:N, 'Male Team'!S30)</f>
        <v>1047075</v>
      </c>
      <c r="R30" s="25" t="n">
        <f aca="false">SUM($Q$2:Q30)</f>
        <v>23035696</v>
      </c>
      <c r="S30" s="0" t="str">
        <f aca="false">IFERROR(VLOOKUP(P30,'Results 10 year vets'!L:N, 3, FALSE()), "")</f>
        <v/>
      </c>
      <c r="T30" s="0" t="str">
        <f aca="false">IFERROR(ROUND(INDEX('Results 10 year vets'!G:G, MATCH($S30, 'Results 10 year vets'!N:N, 0)),0),"")</f>
        <v/>
      </c>
      <c r="U30" s="0" t="str">
        <f aca="false">IFERROR(VLOOKUP(T30, 'Results 10 year vets'!A:B,2,FALSE()), "")</f>
        <v/>
      </c>
      <c r="V30" s="0" t="str">
        <f aca="false">IFERROR(ROUND(INDEX('Results 10 year vets'!H:H, MATCH($S30, 'Results 10 year vets'!N:N, 0)),0),"")</f>
        <v/>
      </c>
      <c r="W30" s="0" t="str">
        <f aca="false">IFERROR(VLOOKUP(V30, 'Results 10 year vets'!A:B,2,FALSE()), "")</f>
        <v/>
      </c>
      <c r="X30" s="0" t="str">
        <f aca="false">IFERROR(ROUND(INDEX('Results 10 year vets'!I:I, MATCH($S30, 'Results 10 year vets'!N:N, 0)),0),"")</f>
        <v/>
      </c>
      <c r="Y30" s="0" t="str">
        <f aca="false">IFERROR(VLOOKUP(X30, 'Results 10 year vets'!A:B,2,FALSE()), "")</f>
        <v/>
      </c>
      <c r="AA30" s="0" t="n">
        <v>29</v>
      </c>
      <c r="AB30" s="25" t="str">
        <f aca="false">IFERROR(SMALL('Results 10 year vets'!M:M,AD29+1), "No more teams of 2")</f>
        <v>No more teams of 2</v>
      </c>
      <c r="AC30" s="25" t="n">
        <f aca="false">COUNTIF('Results 10 year vets'!N:N, 'Male Team'!AE30)</f>
        <v>1047075</v>
      </c>
      <c r="AD30" s="25" t="n">
        <f aca="false">SUM($AC$2:AC30)</f>
        <v>21988623</v>
      </c>
      <c r="AE30" s="0" t="str">
        <f aca="false">IFERROR(VLOOKUP(AB30,'Results 10 year vets'!M:N, 2, FALSE()), "")</f>
        <v/>
      </c>
      <c r="AF30" s="0" t="str">
        <f aca="false">IFERROR(ROUND(INDEX(Table1[1st counter], MATCH($AE30, Table1[Team Gender], 0)),0),"")</f>
        <v/>
      </c>
      <c r="AG30" s="0" t="str">
        <f aca="false">IFERROR(VLOOKUP(AF30,'Results 10 year vets'!A:B,2,FALSE()), "")</f>
        <v/>
      </c>
      <c r="AH30" s="0" t="str">
        <f aca="false">IFERROR(ROUND(INDEX('Results 10 year vets'!H:H, MATCH($AE30, 'Results 10 year vets'!N:N, 0)),0),"")</f>
        <v/>
      </c>
      <c r="AI30" s="0" t="str">
        <f aca="false">IFERROR(VLOOKUP(AH30,'Results 10 year vets'!A:B,2,FALSE()), "")</f>
        <v/>
      </c>
    </row>
    <row r="31" customFormat="false" ht="15" hidden="false" customHeight="false" outlineLevel="0" collapsed="false">
      <c r="A31" s="0" t="n">
        <v>30</v>
      </c>
      <c r="B31" s="25" t="str">
        <f aca="false">IFERROR(SMALL('Results 10 year vets'!K:K,D30+1), "No more teams of 4")</f>
        <v>No more teams of 4</v>
      </c>
      <c r="C31" s="25" t="n">
        <f aca="false">COUNTIF('Results 10 year vets'!N:N, 'Male Team'!E31)</f>
        <v>1047075</v>
      </c>
      <c r="D31" s="25" t="n">
        <f aca="false">SUM($C$2:C31)</f>
        <v>24082771</v>
      </c>
      <c r="E31" s="0" t="str">
        <f aca="false">IFERROR(VLOOKUP(B31,'Results 10 year vets'!K:N, 4, FALSE()), "")</f>
        <v/>
      </c>
      <c r="F31" s="0" t="str">
        <f aca="false">IFERROR(ROUND(INDEX('Results 10 year vets'!G:G, MATCH($E31, 'Results 10 year vets'!N:N, 0)),0),"")</f>
        <v/>
      </c>
      <c r="G31" s="0" t="str">
        <f aca="false">IFERROR(VLOOKUP(F31,'Results 10 year vets'!A:B,2,FALSE()), "")</f>
        <v/>
      </c>
      <c r="H31" s="0" t="str">
        <f aca="false">IFERROR(ROUND(INDEX('Results 10 year vets'!H:H, MATCH($E31, 'Results 10 year vets'!N:N, 0)),0),"")</f>
        <v/>
      </c>
      <c r="I31" s="0" t="str">
        <f aca="false">IFERROR(VLOOKUP(H31, 'Results 10 year vets'!A:B,2,FALSE()), "")</f>
        <v/>
      </c>
      <c r="J31" s="0" t="str">
        <f aca="false">IFERROR(ROUND(INDEX('Results 10 year vets'!I:I, MATCH($E31, 'Results 10 year vets'!N:N, 0)),0),"")</f>
        <v/>
      </c>
      <c r="K31" s="0" t="str">
        <f aca="false">IFERROR(VLOOKUP(J31, 'Results 10 year vets'!A:B,2,FALSE()), "")</f>
        <v/>
      </c>
      <c r="L31" s="0" t="str">
        <f aca="false">IFERROR(ROUND(INDEX('Results 10 year vets'!J:J, MATCH($E31, 'Results 10 year vets'!N:N, 0)),0),"")</f>
        <v/>
      </c>
      <c r="M31" s="0" t="str">
        <f aca="false">IFERROR(VLOOKUP(L31,'Results 10 year vets'!A:B,2,FALSE()), "")</f>
        <v/>
      </c>
      <c r="O31" s="0" t="n">
        <v>30</v>
      </c>
      <c r="P31" s="25" t="str">
        <f aca="false">IFERROR(SMALL('Results 10 year vets'!L:L,R30+1), "No more teams of 3")</f>
        <v>No more teams of 3</v>
      </c>
      <c r="Q31" s="25" t="n">
        <f aca="false">COUNTIF('Results 10 year vets'!N:N, 'Male Team'!S31)</f>
        <v>1047075</v>
      </c>
      <c r="R31" s="25" t="n">
        <f aca="false">SUM($Q$2:Q31)</f>
        <v>24082771</v>
      </c>
      <c r="S31" s="0" t="str">
        <f aca="false">IFERROR(VLOOKUP(P31,'Results 10 year vets'!L:N, 3, FALSE()), "")</f>
        <v/>
      </c>
      <c r="T31" s="0" t="str">
        <f aca="false">IFERROR(ROUND(INDEX('Results 10 year vets'!G:G, MATCH($S31, 'Results 10 year vets'!N:N, 0)),0),"")</f>
        <v/>
      </c>
      <c r="U31" s="0" t="str">
        <f aca="false">IFERROR(VLOOKUP(T31, 'Results 10 year vets'!A:B,2,FALSE()), "")</f>
        <v/>
      </c>
      <c r="V31" s="0" t="str">
        <f aca="false">IFERROR(ROUND(INDEX('Results 10 year vets'!H:H, MATCH($S31, 'Results 10 year vets'!N:N, 0)),0),"")</f>
        <v/>
      </c>
      <c r="W31" s="0" t="str">
        <f aca="false">IFERROR(VLOOKUP(V31, 'Results 10 year vets'!A:B,2,FALSE()), "")</f>
        <v/>
      </c>
      <c r="X31" s="0" t="str">
        <f aca="false">IFERROR(ROUND(INDEX('Results 10 year vets'!I:I, MATCH($S31, 'Results 10 year vets'!N:N, 0)),0),"")</f>
        <v/>
      </c>
      <c r="Y31" s="0" t="str">
        <f aca="false">IFERROR(VLOOKUP(X31, 'Results 10 year vets'!A:B,2,FALSE()), "")</f>
        <v/>
      </c>
      <c r="AA31" s="0" t="n">
        <v>30</v>
      </c>
      <c r="AB31" s="25" t="str">
        <f aca="false">IFERROR(SMALL('Results 10 year vets'!M:M,AD30+1), "No more teams of 2")</f>
        <v>No more teams of 2</v>
      </c>
      <c r="AC31" s="25" t="n">
        <f aca="false">COUNTIF('Results 10 year vets'!N:N, 'Male Team'!AE31)</f>
        <v>1047075</v>
      </c>
      <c r="AD31" s="25" t="n">
        <f aca="false">SUM($AC$2:AC31)</f>
        <v>23035698</v>
      </c>
      <c r="AE31" s="0" t="str">
        <f aca="false">IFERROR(VLOOKUP(AB31,'Results 10 year vets'!M:N, 2, FALSE()), "")</f>
        <v/>
      </c>
      <c r="AF31" s="0" t="str">
        <f aca="false">IFERROR(ROUND(INDEX(Table1[1st counter], MATCH($AE31, Table1[Team Gender], 0)),0),"")</f>
        <v/>
      </c>
      <c r="AG31" s="0" t="str">
        <f aca="false">IFERROR(VLOOKUP(AF31,'Results 10 year vets'!A:B,2,FALSE()), "")</f>
        <v/>
      </c>
      <c r="AH31" s="0" t="str">
        <f aca="false">IFERROR(ROUND(INDEX('Results 10 year vets'!H:H, MATCH($AE31, 'Results 10 year vets'!N:N, 0)),0),"")</f>
        <v/>
      </c>
      <c r="AI31" s="0" t="str">
        <f aca="false">IFERROR(VLOOKUP(AH31,'Results 10 year vets'!A:B,2,FALSE()), "")</f>
        <v/>
      </c>
    </row>
  </sheetData>
  <conditionalFormatting sqref="AE2:AE31">
    <cfRule type="containsText" priority="2" operator="containsText" aboveAverage="0" equalAverage="0" bottom="0" percent="0" rank="0" text="Female" dxfId="43">
      <formula>NOT(ISERROR(SEARCH("Female",AE2)))</formula>
    </cfRule>
    <cfRule type="containsText" priority="3" operator="containsText" aboveAverage="0" equalAverage="0" bottom="0" percent="0" rank="0" text="Male" dxfId="44">
      <formula>NOT(ISERROR(SEARCH("Male",AE2)))</formula>
    </cfRule>
  </conditionalFormatting>
  <conditionalFormatting sqref="S2:S31">
    <cfRule type="containsText" priority="4" operator="containsText" aboveAverage="0" equalAverage="0" bottom="0" percent="0" rank="0" text="Female" dxfId="45">
      <formula>NOT(ISERROR(SEARCH("Female",S2)))</formula>
    </cfRule>
    <cfRule type="containsText" priority="5" operator="containsText" aboveAverage="0" equalAverage="0" bottom="0" percent="0" rank="0" text="Male" dxfId="46">
      <formula>NOT(ISERROR(SEARCH("Male",S2)))</formula>
    </cfRule>
  </conditionalFormatting>
  <conditionalFormatting sqref="E2:E31">
    <cfRule type="containsText" priority="6" operator="containsText" aboveAverage="0" equalAverage="0" bottom="0" percent="0" rank="0" text="Female" dxfId="47">
      <formula>NOT(ISERROR(SEARCH("Female",E2)))</formula>
    </cfRule>
    <cfRule type="containsText" priority="7" operator="containsText" aboveAverage="0" equalAverage="0" bottom="0" percent="0" rank="0" text="Male" dxfId="48">
      <formula>NOT(ISERROR(SEARCH("Male",E2)))</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 r:id="rId4"/>
    <tablePart r:id="rId5"/>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03"/>
  <sheetViews>
    <sheetView showFormulas="false" showGridLines="true" showRowColHeaders="true" showZeros="true" rightToLeft="false" tabSelected="false" showOutlineSymbols="true" defaultGridColor="true" view="normal" topLeftCell="A85" colorId="64" zoomScale="100" zoomScaleNormal="100" zoomScalePageLayoutView="100" workbookViewId="0">
      <selection pane="topLeft" activeCell="A1" activeCellId="0" sqref="A1"/>
    </sheetView>
  </sheetViews>
  <sheetFormatPr defaultColWidth="12.42578125" defaultRowHeight="15.75" zeroHeight="false" outlineLevelRow="0" outlineLevelCol="0"/>
  <cols>
    <col collapsed="false" customWidth="true" hidden="false" outlineLevel="0" max="1" min="1" style="32" width="4.71"/>
    <col collapsed="false" customWidth="true" hidden="false" outlineLevel="0" max="2" min="2" style="32" width="4.42"/>
    <col collapsed="false" customWidth="true" hidden="false" outlineLevel="0" max="3" min="3" style="32" width="3.71"/>
    <col collapsed="false" customWidth="true" hidden="false" outlineLevel="0" max="4" min="4" style="33" width="24.42"/>
    <col collapsed="false" customWidth="true" hidden="false" outlineLevel="0" max="5" min="5" style="33" width="37.71"/>
    <col collapsed="false" customWidth="true" hidden="false" outlineLevel="0" max="6" min="6" style="33" width="11"/>
    <col collapsed="false" customWidth="false" hidden="false" outlineLevel="0" max="7" min="7" style="33" width="12.42"/>
    <col collapsed="false" customWidth="false" hidden="false" outlineLevel="0" max="16384" min="9" style="33" width="12.42"/>
  </cols>
  <sheetData>
    <row r="1" s="33" customFormat="true" ht="105" hidden="false" customHeight="true" outlineLevel="0" collapsed="false">
      <c r="A1" s="34" t="s">
        <v>1052</v>
      </c>
      <c r="B1" s="34"/>
      <c r="C1" s="34"/>
      <c r="D1" s="34"/>
      <c r="E1" s="34"/>
      <c r="F1" s="34"/>
      <c r="G1" s="34"/>
    </row>
    <row r="2" customFormat="false" ht="15.75" hidden="false" customHeight="false" outlineLevel="0" collapsed="false">
      <c r="H2" s="33"/>
    </row>
    <row r="3" s="33" customFormat="true" ht="105.75" hidden="false" customHeight="true" outlineLevel="0" collapsed="false">
      <c r="A3" s="35" t="s">
        <v>1014</v>
      </c>
      <c r="B3" s="36" t="s">
        <v>1053</v>
      </c>
      <c r="C3" s="36" t="s">
        <v>1054</v>
      </c>
      <c r="D3" s="37" t="s">
        <v>33</v>
      </c>
      <c r="E3" s="38" t="s">
        <v>34</v>
      </c>
      <c r="F3" s="37" t="s">
        <v>36</v>
      </c>
      <c r="G3" s="37" t="s">
        <v>1019</v>
      </c>
    </row>
    <row r="4" s="33" customFormat="true" ht="15.75" hidden="false" customHeight="false" outlineLevel="0" collapsed="false">
      <c r="A4" s="39" t="n">
        <f aca="false">IF('Finish order'!F2&lt;&gt;0, 'Finish order'!A2,"")</f>
        <v>1</v>
      </c>
      <c r="B4" s="40" t="n">
        <f aca="false">IF('Finish order'!F2&lt;&gt;0, 'Finish order'!B2,"")</f>
        <v>1</v>
      </c>
      <c r="C4" s="40" t="n">
        <f aca="false">IF('Finish order'!F2&lt;&gt;0, 'Finish order'!D2,"")</f>
        <v>1</v>
      </c>
      <c r="D4" s="41" t="str">
        <f aca="false">PROPER('Finish order'!H2)</f>
        <v>Harry Butterworth</v>
      </c>
      <c r="E4" s="42" t="str">
        <f aca="false">IF('Finish order'!I2&lt;&gt;0,'Finish order'!I2,"")</f>
        <v>Scarborough AC</v>
      </c>
      <c r="F4" s="40" t="str">
        <f aca="false">IF('Finish order'!K2&lt;&gt;0, (UPPER(LEFT('Finish order'!K2,2))&amp;MID('Finish order'!K2,3,LEN('Finish order'!K2))), "")</f>
        <v>MU23</v>
      </c>
      <c r="G4" s="43" t="n">
        <f aca="false">IF('Finish order'!G2&lt;&gt;0,'Finish order'!G2,"")</f>
        <v>0.0451967592592593</v>
      </c>
    </row>
    <row r="5" s="33" customFormat="true" ht="17.35" hidden="false" customHeight="false" outlineLevel="0" collapsed="false">
      <c r="A5" s="39" t="n">
        <f aca="false">IF('Finish order'!F3&lt;&gt;0, 'Finish order'!A3,"")</f>
        <v>2</v>
      </c>
      <c r="B5" s="40" t="n">
        <f aca="false">IF('Finish order'!F3&lt;&gt;0, 'Finish order'!B3,"")</f>
        <v>2</v>
      </c>
      <c r="C5" s="40" t="n">
        <f aca="false">IF('Finish order'!F3&lt;&gt;0, 'Finish order'!D3,"")</f>
        <v>1</v>
      </c>
      <c r="D5" s="41" t="str">
        <f aca="false">PROPER('Finish order'!H3)</f>
        <v>Dan Bateson</v>
      </c>
      <c r="E5" s="42" t="str">
        <f aca="false">IF('Finish order'!I3&lt;&gt;0,'Finish order'!I3,"")</f>
        <v>Scarborough AC</v>
      </c>
      <c r="F5" s="40" t="str">
        <f aca="false">IF('Finish order'!K3&lt;&gt;0, (UPPER(LEFT('Finish order'!K3,2))&amp;MID('Finish order'!K3,3,LEN('Finish order'!K3))), "")</f>
        <v>M40</v>
      </c>
      <c r="G5" s="43" t="n">
        <f aca="false">IF('Finish order'!G3&lt;&gt;0,'Finish order'!G3,"")</f>
        <v>0.0452430555555556</v>
      </c>
      <c r="I5" s="44"/>
    </row>
    <row r="6" s="33" customFormat="true" ht="15.75" hidden="false" customHeight="false" outlineLevel="0" collapsed="false">
      <c r="A6" s="39" t="n">
        <f aca="false">IF('Finish order'!F4&lt;&gt;0, 'Finish order'!A4,"")</f>
        <v>3</v>
      </c>
      <c r="B6" s="40" t="n">
        <f aca="false">IF('Finish order'!F4&lt;&gt;0, 'Finish order'!B4,"")</f>
        <v>3</v>
      </c>
      <c r="C6" s="40" t="n">
        <f aca="false">IF('Finish order'!F4&lt;&gt;0, 'Finish order'!D4,"")</f>
        <v>1</v>
      </c>
      <c r="D6" s="41" t="str">
        <f aca="false">PROPER('Finish order'!H4)</f>
        <v>Robert Preston</v>
      </c>
      <c r="E6" s="42" t="str">
        <f aca="false">IF('Finish order'!I4&lt;&gt;0,'Finish order'!I4,"")</f>
        <v>Pickering RC</v>
      </c>
      <c r="F6" s="40" t="str">
        <f aca="false">IF('Finish order'!K4&lt;&gt;0, (UPPER(LEFT('Finish order'!K4,2))&amp;MID('Finish order'!K4,3,LEN('Finish order'!K4))), "")</f>
        <v>MSEN</v>
      </c>
      <c r="G6" s="43" t="n">
        <f aca="false">IF('Finish order'!G4&lt;&gt;0,'Finish order'!G4,"")</f>
        <v>0.0480555555555556</v>
      </c>
    </row>
    <row r="7" s="33" customFormat="true" ht="15.75" hidden="false" customHeight="false" outlineLevel="0" collapsed="false">
      <c r="A7" s="39" t="n">
        <f aca="false">IF('Finish order'!F5&lt;&gt;0, 'Finish order'!A5,"")</f>
        <v>4</v>
      </c>
      <c r="B7" s="40" t="n">
        <f aca="false">IF('Finish order'!F5&lt;&gt;0, 'Finish order'!B5,"")</f>
        <v>4</v>
      </c>
      <c r="C7" s="40" t="n">
        <f aca="false">IF('Finish order'!F5&lt;&gt;0, 'Finish order'!D5,"")</f>
        <v>2</v>
      </c>
      <c r="D7" s="41" t="str">
        <f aca="false">PROPER('Finish order'!H5)</f>
        <v>Paul Lawton</v>
      </c>
      <c r="E7" s="42" t="str">
        <f aca="false">IF('Finish order'!I5&lt;&gt;0,'Finish order'!I5,"")</f>
        <v>Scarborough AC</v>
      </c>
      <c r="F7" s="40" t="str">
        <f aca="false">IF('Finish order'!K5&lt;&gt;0, (UPPER(LEFT('Finish order'!K5,2))&amp;MID('Finish order'!K5,3,LEN('Finish order'!K5))), "")</f>
        <v>MSEN</v>
      </c>
      <c r="G7" s="43" t="n">
        <f aca="false">IF('Finish order'!G5&lt;&gt;0,'Finish order'!G5,"")</f>
        <v>0.0500694444444444</v>
      </c>
    </row>
    <row r="8" s="33" customFormat="true" ht="15.75" hidden="false" customHeight="false" outlineLevel="0" collapsed="false">
      <c r="A8" s="39" t="n">
        <f aca="false">IF('Finish order'!F6&lt;&gt;0, 'Finish order'!A6,"")</f>
        <v>5</v>
      </c>
      <c r="B8" s="40" t="n">
        <f aca="false">IF('Finish order'!F6&lt;&gt;0, 'Finish order'!B6,"")</f>
        <v>5</v>
      </c>
      <c r="C8" s="40" t="n">
        <f aca="false">IF('Finish order'!F6&lt;&gt;0, 'Finish order'!D6,"")</f>
        <v>1</v>
      </c>
      <c r="D8" s="41" t="str">
        <f aca="false">PROPER('Finish order'!H6)</f>
        <v>Ian Rowan</v>
      </c>
      <c r="E8" s="42" t="str">
        <f aca="false">IF('Finish order'!I6&lt;&gt;0,'Finish order'!I6,"")</f>
        <v>Esk Valley Fell Club</v>
      </c>
      <c r="F8" s="40" t="str">
        <f aca="false">IF('Finish order'!K6&lt;&gt;0, (UPPER(LEFT('Finish order'!K6,2))&amp;MID('Finish order'!K6,3,LEN('Finish order'!K6))), "")</f>
        <v>M45</v>
      </c>
      <c r="G8" s="43" t="n">
        <f aca="false">IF('Finish order'!G6&lt;&gt;0,'Finish order'!G6,"")</f>
        <v>0.0510416666666667</v>
      </c>
    </row>
    <row r="9" s="33" customFormat="true" ht="15.75" hidden="false" customHeight="false" outlineLevel="0" collapsed="false">
      <c r="A9" s="39" t="n">
        <f aca="false">IF('Finish order'!F7&lt;&gt;0, 'Finish order'!A7,"")</f>
        <v>6</v>
      </c>
      <c r="B9" s="40" t="n">
        <f aca="false">IF('Finish order'!F7&lt;&gt;0, 'Finish order'!B7,"")</f>
        <v>6</v>
      </c>
      <c r="C9" s="40" t="n">
        <f aca="false">IF('Finish order'!F7&lt;&gt;0, 'Finish order'!D7,"")</f>
        <v>2</v>
      </c>
      <c r="D9" s="41" t="str">
        <f aca="false">PROPER('Finish order'!H7)</f>
        <v>Peter Walker</v>
      </c>
      <c r="E9" s="42" t="str">
        <f aca="false">IF('Finish order'!I7&lt;&gt;0,'Finish order'!I7,"")</f>
        <v>York Knavesmire Harriers</v>
      </c>
      <c r="F9" s="40" t="str">
        <f aca="false">IF('Finish order'!K7&lt;&gt;0, (UPPER(LEFT('Finish order'!K7,2))&amp;MID('Finish order'!K7,3,LEN('Finish order'!K7))), "")</f>
        <v>M40</v>
      </c>
      <c r="G9" s="43" t="n">
        <f aca="false">IF('Finish order'!G7&lt;&gt;0,'Finish order'!G7,"")</f>
        <v>0.0514236111111111</v>
      </c>
    </row>
    <row r="10" s="33" customFormat="true" ht="15.75" hidden="false" customHeight="false" outlineLevel="0" collapsed="false">
      <c r="A10" s="39" t="n">
        <f aca="false">IF('Finish order'!F8&lt;&gt;0, 'Finish order'!A8,"")</f>
        <v>7</v>
      </c>
      <c r="B10" s="40" t="n">
        <f aca="false">IF('Finish order'!F8&lt;&gt;0, 'Finish order'!B8,"")</f>
        <v>7</v>
      </c>
      <c r="C10" s="40" t="n">
        <f aca="false">IF('Finish order'!F8&lt;&gt;0, 'Finish order'!D8,"")</f>
        <v>1</v>
      </c>
      <c r="D10" s="41" t="str">
        <f aca="false">PROPER('Finish order'!H8)</f>
        <v>Stephen Pugh</v>
      </c>
      <c r="E10" s="42" t="str">
        <f aca="false">IF('Finish order'!I8&lt;&gt;0,'Finish order'!I8,"")</f>
        <v>Esk Valley Fell Club</v>
      </c>
      <c r="F10" s="40" t="str">
        <f aca="false">IF('Finish order'!K8&lt;&gt;0, (UPPER(LEFT('Finish order'!K8,2))&amp;MID('Finish order'!K8,3,LEN('Finish order'!K8))), "")</f>
        <v>M55</v>
      </c>
      <c r="G10" s="43" t="n">
        <f aca="false">IF('Finish order'!G8&lt;&gt;0,'Finish order'!G8,"")</f>
        <v>0.052349537037037</v>
      </c>
    </row>
    <row r="11" s="33" customFormat="true" ht="15.75" hidden="false" customHeight="false" outlineLevel="0" collapsed="false">
      <c r="A11" s="39" t="n">
        <f aca="false">IF('Finish order'!F9&lt;&gt;0, 'Finish order'!A9,"")</f>
        <v>8</v>
      </c>
      <c r="B11" s="40" t="n">
        <f aca="false">IF('Finish order'!F9&lt;&gt;0, 'Finish order'!B9,"")</f>
        <v>8</v>
      </c>
      <c r="C11" s="40" t="n">
        <f aca="false">IF('Finish order'!F9&lt;&gt;0, 'Finish order'!D9,"")</f>
        <v>3</v>
      </c>
      <c r="D11" s="41" t="str">
        <f aca="false">PROPER('Finish order'!H9)</f>
        <v>Rorie Mcintosh</v>
      </c>
      <c r="E11" s="42" t="str">
        <f aca="false">IF('Finish order'!I9&lt;&gt;0,'Finish order'!I9,"")</f>
        <v>Esk Valley Fell Club</v>
      </c>
      <c r="F11" s="40" t="str">
        <f aca="false">IF('Finish order'!K9&lt;&gt;0, (UPPER(LEFT('Finish order'!K9,2))&amp;MID('Finish order'!K9,3,LEN('Finish order'!K9))), "")</f>
        <v>M40</v>
      </c>
      <c r="G11" s="43" t="n">
        <f aca="false">IF('Finish order'!G9&lt;&gt;0,'Finish order'!G9,"")</f>
        <v>0.0524884259259259</v>
      </c>
    </row>
    <row r="12" s="33" customFormat="true" ht="15.75" hidden="false" customHeight="false" outlineLevel="0" collapsed="false">
      <c r="A12" s="39" t="n">
        <f aca="false">IF('Finish order'!F10&lt;&gt;0, 'Finish order'!A10,"")</f>
        <v>9</v>
      </c>
      <c r="B12" s="40" t="n">
        <f aca="false">IF('Finish order'!F10&lt;&gt;0, 'Finish order'!B10,"")</f>
        <v>9</v>
      </c>
      <c r="C12" s="40" t="n">
        <f aca="false">IF('Finish order'!F10&lt;&gt;0, 'Finish order'!D10,"")</f>
        <v>2</v>
      </c>
      <c r="D12" s="41" t="str">
        <f aca="false">PROPER('Finish order'!H10)</f>
        <v>Damian Kilpin</v>
      </c>
      <c r="E12" s="42" t="str">
        <f aca="false">IF('Finish order'!I10&lt;&gt;0,'Finish order'!I10,"")</f>
        <v>Penistone Footpath Runners &amp; AC</v>
      </c>
      <c r="F12" s="40" t="str">
        <f aca="false">IF('Finish order'!K10&lt;&gt;0, (UPPER(LEFT('Finish order'!K10,2))&amp;MID('Finish order'!K10,3,LEN('Finish order'!K10))), "")</f>
        <v>M45</v>
      </c>
      <c r="G12" s="43" t="n">
        <f aca="false">IF('Finish order'!G10&lt;&gt;0,'Finish order'!G10,"")</f>
        <v>0.0531944444444445</v>
      </c>
    </row>
    <row r="13" s="33" customFormat="true" ht="15.75" hidden="false" customHeight="false" outlineLevel="0" collapsed="false">
      <c r="A13" s="39" t="n">
        <f aca="false">IF('Finish order'!F11&lt;&gt;0, 'Finish order'!A11,"")</f>
        <v>10</v>
      </c>
      <c r="B13" s="40" t="n">
        <f aca="false">IF('Finish order'!F11&lt;&gt;0, 'Finish order'!B11,"")</f>
        <v>1</v>
      </c>
      <c r="C13" s="40" t="n">
        <f aca="false">IF('Finish order'!F11&lt;&gt;0, 'Finish order'!D11,"")</f>
        <v>1</v>
      </c>
      <c r="D13" s="41" t="str">
        <f aca="false">PROPER('Finish order'!H11)</f>
        <v>Catherine Williamson</v>
      </c>
      <c r="E13" s="42" t="str">
        <f aca="false">IF('Finish order'!I11&lt;&gt;0,'Finish order'!I11,"")</f>
        <v>Loftus &amp; Whitby AC</v>
      </c>
      <c r="F13" s="40" t="str">
        <f aca="false">IF('Finish order'!K11&lt;&gt;0, (UPPER(LEFT('Finish order'!K11,2))&amp;MID('Finish order'!K11,3,LEN('Finish order'!K11))), "")</f>
        <v>W40</v>
      </c>
      <c r="G13" s="43" t="n">
        <f aca="false">IF('Finish order'!G11&lt;&gt;0,'Finish order'!G11,"")</f>
        <v>0.0532638888888889</v>
      </c>
    </row>
    <row r="14" s="33" customFormat="true" ht="15.75" hidden="false" customHeight="false" outlineLevel="0" collapsed="false">
      <c r="A14" s="39" t="n">
        <f aca="false">IF('Finish order'!F12&lt;&gt;0, 'Finish order'!A12,"")</f>
        <v>11</v>
      </c>
      <c r="B14" s="40" t="n">
        <f aca="false">IF('Finish order'!F12&lt;&gt;0, 'Finish order'!B12,"")</f>
        <v>10</v>
      </c>
      <c r="C14" s="40" t="n">
        <f aca="false">IF('Finish order'!F12&lt;&gt;0, 'Finish order'!D12,"")</f>
        <v>3</v>
      </c>
      <c r="D14" s="41" t="str">
        <f aca="false">PROPER('Finish order'!H12)</f>
        <v>Glynn Ellwood</v>
      </c>
      <c r="E14" s="42" t="str">
        <f aca="false">IF('Finish order'!I12&lt;&gt;0,'Finish order'!I12,"")</f>
        <v>York Knavesmire Harriers</v>
      </c>
      <c r="F14" s="40" t="str">
        <f aca="false">IF('Finish order'!K12&lt;&gt;0, (UPPER(LEFT('Finish order'!K12,2))&amp;MID('Finish order'!K12,3,LEN('Finish order'!K12))), "")</f>
        <v>MSEN</v>
      </c>
      <c r="G14" s="43" t="n">
        <f aca="false">IF('Finish order'!G12&lt;&gt;0,'Finish order'!G12,"")</f>
        <v>0.0533101851851852</v>
      </c>
    </row>
    <row r="15" s="33" customFormat="true" ht="15.75" hidden="false" customHeight="false" outlineLevel="0" collapsed="false">
      <c r="A15" s="39" t="n">
        <f aca="false">IF('Finish order'!F13&lt;&gt;0, 'Finish order'!A13,"")</f>
        <v>12</v>
      </c>
      <c r="B15" s="40" t="n">
        <f aca="false">IF('Finish order'!F13&lt;&gt;0, 'Finish order'!B13,"")</f>
        <v>11</v>
      </c>
      <c r="C15" s="40" t="n">
        <f aca="false">IF('Finish order'!F13&lt;&gt;0, 'Finish order'!D13,"")</f>
        <v>4</v>
      </c>
      <c r="D15" s="41" t="str">
        <f aca="false">PROPER('Finish order'!H13)</f>
        <v>Alex Linsley</v>
      </c>
      <c r="E15" s="42" t="str">
        <f aca="false">IF('Finish order'!I13&lt;&gt;0,'Finish order'!I13,"")</f>
        <v>Individual#</v>
      </c>
      <c r="F15" s="40" t="str">
        <f aca="false">IF('Finish order'!K13&lt;&gt;0, (UPPER(LEFT('Finish order'!K13,2))&amp;MID('Finish order'!K13,3,LEN('Finish order'!K13))), "")</f>
        <v>MSEN</v>
      </c>
      <c r="G15" s="43" t="n">
        <f aca="false">IF('Finish order'!G13&lt;&gt;0,'Finish order'!G13,"")</f>
        <v>0.0533796296296296</v>
      </c>
    </row>
    <row r="16" s="33" customFormat="true" ht="15.75" hidden="false" customHeight="false" outlineLevel="0" collapsed="false">
      <c r="A16" s="39" t="n">
        <f aca="false">IF('Finish order'!F14&lt;&gt;0, 'Finish order'!A14,"")</f>
        <v>13</v>
      </c>
      <c r="B16" s="40" t="n">
        <f aca="false">IF('Finish order'!F14&lt;&gt;0, 'Finish order'!B14,"")</f>
        <v>2</v>
      </c>
      <c r="C16" s="40" t="n">
        <f aca="false">IF('Finish order'!F14&lt;&gt;0, 'Finish order'!D14,"")</f>
        <v>2</v>
      </c>
      <c r="D16" s="41" t="str">
        <f aca="false">PROPER('Finish order'!H14)</f>
        <v>Rhona Marshall</v>
      </c>
      <c r="E16" s="42" t="str">
        <f aca="false">IF('Finish order'!I14&lt;&gt;0,'Finish order'!I14,"")</f>
        <v>Scarborough AC</v>
      </c>
      <c r="F16" s="40" t="str">
        <f aca="false">IF('Finish order'!K14&lt;&gt;0, (UPPER(LEFT('Finish order'!K14,2))&amp;MID('Finish order'!K14,3,LEN('Finish order'!K14))), "")</f>
        <v>W40</v>
      </c>
      <c r="G16" s="43" t="n">
        <f aca="false">IF('Finish order'!G14&lt;&gt;0,'Finish order'!G14,"")</f>
        <v>0.0545138888888889</v>
      </c>
    </row>
    <row r="17" s="33" customFormat="true" ht="15.75" hidden="false" customHeight="false" outlineLevel="0" collapsed="false">
      <c r="A17" s="39" t="n">
        <f aca="false">IF('Finish order'!F15&lt;&gt;0, 'Finish order'!A15,"")</f>
        <v>14</v>
      </c>
      <c r="B17" s="40" t="n">
        <f aca="false">IF('Finish order'!F15&lt;&gt;0, 'Finish order'!B15,"")</f>
        <v>12</v>
      </c>
      <c r="C17" s="40" t="n">
        <f aca="false">IF('Finish order'!F15&lt;&gt;0, 'Finish order'!D15,"")</f>
        <v>5</v>
      </c>
      <c r="D17" s="41" t="str">
        <f aca="false">PROPER('Finish order'!H15)</f>
        <v>Chris Doble</v>
      </c>
      <c r="E17" s="42" t="str">
        <f aca="false">IF('Finish order'!I15&lt;&gt;0,'Finish order'!I15,"")</f>
        <v>York Knavesmire Harriers</v>
      </c>
      <c r="F17" s="40" t="str">
        <f aca="false">IF('Finish order'!K15&lt;&gt;0, (UPPER(LEFT('Finish order'!K15,2))&amp;MID('Finish order'!K15,3,LEN('Finish order'!K15))), "")</f>
        <v>MSEN</v>
      </c>
      <c r="G17" s="43" t="n">
        <f aca="false">IF('Finish order'!G15&lt;&gt;0,'Finish order'!G15,"")</f>
        <v>0.0545833333333333</v>
      </c>
    </row>
    <row r="18" s="33" customFormat="true" ht="15.75" hidden="false" customHeight="false" outlineLevel="0" collapsed="false">
      <c r="A18" s="39" t="n">
        <f aca="false">IF('Finish order'!F16&lt;&gt;0, 'Finish order'!A16,"")</f>
        <v>15</v>
      </c>
      <c r="B18" s="40" t="n">
        <f aca="false">IF('Finish order'!F16&lt;&gt;0, 'Finish order'!B16,"")</f>
        <v>13</v>
      </c>
      <c r="C18" s="40" t="n">
        <f aca="false">IF('Finish order'!F16&lt;&gt;0, 'Finish order'!D16,"")</f>
        <v>3</v>
      </c>
      <c r="D18" s="41" t="str">
        <f aca="false">PROPER('Finish order'!H16)</f>
        <v>Michael Richmond</v>
      </c>
      <c r="E18" s="42" t="str">
        <f aca="false">IF('Finish order'!I16&lt;&gt;0,'Finish order'!I16,"")</f>
        <v>Pickering RC</v>
      </c>
      <c r="F18" s="40" t="str">
        <f aca="false">IF('Finish order'!K16&lt;&gt;0, (UPPER(LEFT('Finish order'!K16,2))&amp;MID('Finish order'!K16,3,LEN('Finish order'!K16))), "")</f>
        <v>M45</v>
      </c>
      <c r="G18" s="43" t="n">
        <f aca="false">IF('Finish order'!G16&lt;&gt;0,'Finish order'!G16,"")</f>
        <v>0.0546990740740741</v>
      </c>
    </row>
    <row r="19" s="33" customFormat="true" ht="15.75" hidden="false" customHeight="false" outlineLevel="0" collapsed="false">
      <c r="A19" s="39" t="n">
        <f aca="false">IF('Finish order'!F17&lt;&gt;0, 'Finish order'!A17,"")</f>
        <v>16</v>
      </c>
      <c r="B19" s="40" t="n">
        <f aca="false">IF('Finish order'!F17&lt;&gt;0, 'Finish order'!B17,"")</f>
        <v>14</v>
      </c>
      <c r="C19" s="40" t="n">
        <f aca="false">IF('Finish order'!F17&lt;&gt;0, 'Finish order'!D17,"")</f>
        <v>1</v>
      </c>
      <c r="D19" s="41" t="str">
        <f aca="false">PROPER('Finish order'!H17)</f>
        <v>Reiner Hesse</v>
      </c>
      <c r="E19" s="42" t="str">
        <f aca="false">IF('Finish order'!I17&lt;&gt;0,'Finish order'!I17,"")</f>
        <v>Loftus &amp; Whitby AC</v>
      </c>
      <c r="F19" s="40" t="str">
        <f aca="false">IF('Finish order'!K17&lt;&gt;0, (UPPER(LEFT('Finish order'!K17,2))&amp;MID('Finish order'!K17,3,LEN('Finish order'!K17))), "")</f>
        <v>M50</v>
      </c>
      <c r="G19" s="43" t="n">
        <f aca="false">IF('Finish order'!G17&lt;&gt;0,'Finish order'!G17,"")</f>
        <v>0.0548148148148148</v>
      </c>
    </row>
    <row r="20" s="33" customFormat="true" ht="15.75" hidden="false" customHeight="false" outlineLevel="0" collapsed="false">
      <c r="A20" s="39" t="n">
        <f aca="false">IF('Finish order'!F18&lt;&gt;0, 'Finish order'!A18,"")</f>
        <v>17</v>
      </c>
      <c r="B20" s="40" t="n">
        <f aca="false">IF('Finish order'!F18&lt;&gt;0, 'Finish order'!B18,"")</f>
        <v>15</v>
      </c>
      <c r="C20" s="40" t="n">
        <f aca="false">IF('Finish order'!F18&lt;&gt;0, 'Finish order'!D18,"")</f>
        <v>2</v>
      </c>
      <c r="D20" s="41" t="str">
        <f aca="false">PROPER('Finish order'!H18)</f>
        <v>James Mullholland</v>
      </c>
      <c r="E20" s="42" t="str">
        <f aca="false">IF('Finish order'!I18&lt;&gt;0,'Finish order'!I18,"")</f>
        <v>Individual#</v>
      </c>
      <c r="F20" s="40" t="str">
        <f aca="false">IF('Finish order'!K18&lt;&gt;0, (UPPER(LEFT('Finish order'!K18,2))&amp;MID('Finish order'!K18,3,LEN('Finish order'!K18))), "")</f>
        <v>MU23</v>
      </c>
      <c r="G20" s="43" t="n">
        <f aca="false">IF('Finish order'!G18&lt;&gt;0,'Finish order'!G18,"")</f>
        <v>0.055162037037037</v>
      </c>
    </row>
    <row r="21" s="33" customFormat="true" ht="15.75" hidden="false" customHeight="false" outlineLevel="0" collapsed="false">
      <c r="A21" s="39" t="n">
        <f aca="false">IF('Finish order'!F19&lt;&gt;0, 'Finish order'!A19,"")</f>
        <v>18</v>
      </c>
      <c r="B21" s="40" t="n">
        <f aca="false">IF('Finish order'!F19&lt;&gt;0, 'Finish order'!B19,"")</f>
        <v>16</v>
      </c>
      <c r="C21" s="40" t="n">
        <f aca="false">IF('Finish order'!F19&lt;&gt;0, 'Finish order'!D19,"")</f>
        <v>4</v>
      </c>
      <c r="D21" s="41" t="str">
        <f aca="false">PROPER('Finish order'!H19)</f>
        <v>Iain Yates</v>
      </c>
      <c r="E21" s="42" t="str">
        <f aca="false">IF('Finish order'!I19&lt;&gt;0,'Finish order'!I19,"")</f>
        <v>York Knavesmire Harriers</v>
      </c>
      <c r="F21" s="40" t="str">
        <f aca="false">IF('Finish order'!K19&lt;&gt;0, (UPPER(LEFT('Finish order'!K19,2))&amp;MID('Finish order'!K19,3,LEN('Finish order'!K19))), "")</f>
        <v>M40</v>
      </c>
      <c r="G21" s="43" t="n">
        <f aca="false">IF('Finish order'!G19&lt;&gt;0,'Finish order'!G19,"")</f>
        <v>0.055462962962963</v>
      </c>
    </row>
    <row r="22" s="33" customFormat="true" ht="15.75" hidden="false" customHeight="false" outlineLevel="0" collapsed="false">
      <c r="A22" s="39" t="n">
        <f aca="false">IF('Finish order'!F20&lt;&gt;0, 'Finish order'!A20,"")</f>
        <v>19</v>
      </c>
      <c r="B22" s="40" t="n">
        <f aca="false">IF('Finish order'!F20&lt;&gt;0, 'Finish order'!B20,"")</f>
        <v>17</v>
      </c>
      <c r="C22" s="40" t="n">
        <f aca="false">IF('Finish order'!F20&lt;&gt;0, 'Finish order'!D20,"")</f>
        <v>1</v>
      </c>
      <c r="D22" s="41" t="str">
        <f aca="false">PROPER('Finish order'!H20)</f>
        <v>Jim Rogers</v>
      </c>
      <c r="E22" s="42" t="str">
        <f aca="false">IF('Finish order'!I20&lt;&gt;0,'Finish order'!I20,"")</f>
        <v>City of Hull AC</v>
      </c>
      <c r="F22" s="40" t="str">
        <f aca="false">IF('Finish order'!K20&lt;&gt;0, (UPPER(LEFT('Finish order'!K20,2))&amp;MID('Finish order'!K20,3,LEN('Finish order'!K20))), "")</f>
        <v>M60</v>
      </c>
      <c r="G22" s="43" t="n">
        <f aca="false">IF('Finish order'!G20&lt;&gt;0,'Finish order'!G20,"")</f>
        <v>0.0559606481481482</v>
      </c>
    </row>
    <row r="23" s="33" customFormat="true" ht="15.75" hidden="false" customHeight="false" outlineLevel="0" collapsed="false">
      <c r="A23" s="39" t="n">
        <f aca="false">IF('Finish order'!F21&lt;&gt;0, 'Finish order'!A21,"")</f>
        <v>20</v>
      </c>
      <c r="B23" s="40" t="n">
        <f aca="false">IF('Finish order'!F21&lt;&gt;0, 'Finish order'!B21,"")</f>
        <v>18</v>
      </c>
      <c r="C23" s="40" t="n">
        <f aca="false">IF('Finish order'!F21&lt;&gt;0, 'Finish order'!D21,"")</f>
        <v>2</v>
      </c>
      <c r="D23" s="41" t="str">
        <f aca="false">PROPER('Finish order'!H21)</f>
        <v>David Hughes</v>
      </c>
      <c r="E23" s="42" t="str">
        <f aca="false">IF('Finish order'!I21&lt;&gt;0,'Finish order'!I21,"")</f>
        <v>North York Moors AC</v>
      </c>
      <c r="F23" s="40" t="str">
        <f aca="false">IF('Finish order'!K21&lt;&gt;0, (UPPER(LEFT('Finish order'!K21,2))&amp;MID('Finish order'!K21,3,LEN('Finish order'!K21))), "")</f>
        <v>M60</v>
      </c>
      <c r="G23" s="43" t="n">
        <f aca="false">IF('Finish order'!G21&lt;&gt;0,'Finish order'!G21,"")</f>
        <v>0.0560763888888889</v>
      </c>
    </row>
    <row r="24" s="33" customFormat="true" ht="15.75" hidden="false" customHeight="false" outlineLevel="0" collapsed="false">
      <c r="A24" s="39" t="n">
        <f aca="false">IF('Finish order'!F22&lt;&gt;0, 'Finish order'!A22,"")</f>
        <v>21</v>
      </c>
      <c r="B24" s="40" t="n">
        <f aca="false">IF('Finish order'!F22&lt;&gt;0, 'Finish order'!B22,"")</f>
        <v>19</v>
      </c>
      <c r="C24" s="40" t="n">
        <f aca="false">IF('Finish order'!F22&lt;&gt;0, 'Finish order'!D22,"")</f>
        <v>3</v>
      </c>
      <c r="D24" s="41" t="str">
        <f aca="false">PROPER('Finish order'!H22)</f>
        <v>David Allison</v>
      </c>
      <c r="E24" s="42" t="str">
        <f aca="false">IF('Finish order'!I22&lt;&gt;0,'Finish order'!I22,"")</f>
        <v>North York Moors AC</v>
      </c>
      <c r="F24" s="40" t="str">
        <f aca="false">IF('Finish order'!K22&lt;&gt;0, (UPPER(LEFT('Finish order'!K22,2))&amp;MID('Finish order'!K22,3,LEN('Finish order'!K22))), "")</f>
        <v>M60</v>
      </c>
      <c r="G24" s="43" t="n">
        <f aca="false">IF('Finish order'!G22&lt;&gt;0,'Finish order'!G22,"")</f>
        <v>0.0561574074074074</v>
      </c>
    </row>
    <row r="25" s="33" customFormat="true" ht="15.75" hidden="false" customHeight="false" outlineLevel="0" collapsed="false">
      <c r="A25" s="39" t="n">
        <f aca="false">IF('Finish order'!F23&lt;&gt;0, 'Finish order'!A23,"")</f>
        <v>22</v>
      </c>
      <c r="B25" s="40" t="n">
        <f aca="false">IF('Finish order'!F23&lt;&gt;0, 'Finish order'!B23,"")</f>
        <v>20</v>
      </c>
      <c r="C25" s="40" t="n">
        <f aca="false">IF('Finish order'!F23&lt;&gt;0, 'Finish order'!D23,"")</f>
        <v>2</v>
      </c>
      <c r="D25" s="41" t="str">
        <f aca="false">PROPER('Finish order'!H23)</f>
        <v>Simon Jones</v>
      </c>
      <c r="E25" s="42" t="str">
        <f aca="false">IF('Finish order'!I23&lt;&gt;0,'Finish order'!I23,"")</f>
        <v>Pickering RC</v>
      </c>
      <c r="F25" s="40" t="str">
        <f aca="false">IF('Finish order'!K23&lt;&gt;0, (UPPER(LEFT('Finish order'!K23,2))&amp;MID('Finish order'!K23,3,LEN('Finish order'!K23))), "")</f>
        <v>M55</v>
      </c>
      <c r="G25" s="43" t="n">
        <f aca="false">IF('Finish order'!G23&lt;&gt;0,'Finish order'!G23,"")</f>
        <v>0.0564351851851852</v>
      </c>
    </row>
    <row r="26" s="33" customFormat="true" ht="15.75" hidden="false" customHeight="false" outlineLevel="0" collapsed="false">
      <c r="A26" s="39" t="n">
        <f aca="false">IF('Finish order'!F24&lt;&gt;0, 'Finish order'!A24,"")</f>
        <v>23</v>
      </c>
      <c r="B26" s="40" t="n">
        <f aca="false">IF('Finish order'!F24&lt;&gt;0, 'Finish order'!B24,"")</f>
        <v>21</v>
      </c>
      <c r="C26" s="40" t="n">
        <f aca="false">IF('Finish order'!F24&lt;&gt;0, 'Finish order'!D24,"")</f>
        <v>2</v>
      </c>
      <c r="D26" s="41" t="str">
        <f aca="false">PROPER('Finish order'!H24)</f>
        <v>Ashley Dodgson</v>
      </c>
      <c r="E26" s="42" t="str">
        <f aca="false">IF('Finish order'!I24&lt;&gt;0,'Finish order'!I24,"")</f>
        <v>Thirsk &amp; Sowerby Harriers</v>
      </c>
      <c r="F26" s="40" t="str">
        <f aca="false">IF('Finish order'!K24&lt;&gt;0, (UPPER(LEFT('Finish order'!K24,2))&amp;MID('Finish order'!K24,3,LEN('Finish order'!K24))), "")</f>
        <v>M50</v>
      </c>
      <c r="G26" s="43" t="n">
        <f aca="false">IF('Finish order'!G24&lt;&gt;0,'Finish order'!G24,"")</f>
        <v>0.0569328703703704</v>
      </c>
    </row>
    <row r="27" s="33" customFormat="true" ht="15.75" hidden="false" customHeight="false" outlineLevel="0" collapsed="false">
      <c r="A27" s="39" t="n">
        <f aca="false">IF('Finish order'!F25&lt;&gt;0, 'Finish order'!A25,"")</f>
        <v>24</v>
      </c>
      <c r="B27" s="40" t="n">
        <f aca="false">IF('Finish order'!F25&lt;&gt;0, 'Finish order'!B25,"")</f>
        <v>22</v>
      </c>
      <c r="C27" s="40" t="n">
        <f aca="false">IF('Finish order'!F25&lt;&gt;0, 'Finish order'!D25,"")</f>
        <v>3</v>
      </c>
      <c r="D27" s="41" t="str">
        <f aca="false">PROPER('Finish order'!H25)</f>
        <v>Julian Wardman</v>
      </c>
      <c r="E27" s="42" t="str">
        <f aca="false">IF('Finish order'!I25&lt;&gt;0,'Finish order'!I25,"")</f>
        <v>Esk Valley Fell Club</v>
      </c>
      <c r="F27" s="40" t="str">
        <f aca="false">IF('Finish order'!K25&lt;&gt;0, (UPPER(LEFT('Finish order'!K25,2))&amp;MID('Finish order'!K25,3,LEN('Finish order'!K25))), "")</f>
        <v>M55</v>
      </c>
      <c r="G27" s="43" t="n">
        <f aca="false">IF('Finish order'!G25&lt;&gt;0,'Finish order'!G25,"")</f>
        <v>0.0580555555555556</v>
      </c>
    </row>
    <row r="28" s="33" customFormat="true" ht="15.75" hidden="false" customHeight="false" outlineLevel="0" collapsed="false">
      <c r="A28" s="39" t="n">
        <f aca="false">IF('Finish order'!F26&lt;&gt;0, 'Finish order'!A26,"")</f>
        <v>25</v>
      </c>
      <c r="B28" s="40" t="n">
        <f aca="false">IF('Finish order'!F26&lt;&gt;0, 'Finish order'!B26,"")</f>
        <v>23</v>
      </c>
      <c r="C28" s="40" t="n">
        <f aca="false">IF('Finish order'!F26&lt;&gt;0, 'Finish order'!D26,"")</f>
        <v>4</v>
      </c>
      <c r="D28" s="41" t="str">
        <f aca="false">PROPER('Finish order'!H26)</f>
        <v>Martin Vasey</v>
      </c>
      <c r="E28" s="42" t="str">
        <f aca="false">IF('Finish order'!I26&lt;&gt;0,'Finish order'!I26,"")</f>
        <v>Middlesbrough &amp; Cleveland Harriers</v>
      </c>
      <c r="F28" s="40" t="str">
        <f aca="false">IF('Finish order'!K26&lt;&gt;0, (UPPER(LEFT('Finish order'!K26,2))&amp;MID('Finish order'!K26,3,LEN('Finish order'!K26))), "")</f>
        <v>M45</v>
      </c>
      <c r="G28" s="43" t="n">
        <f aca="false">IF('Finish order'!G26&lt;&gt;0,'Finish order'!G26,"")</f>
        <v>0.0584143518518519</v>
      </c>
    </row>
    <row r="29" s="33" customFormat="true" ht="15.75" hidden="false" customHeight="false" outlineLevel="0" collapsed="false">
      <c r="A29" s="39" t="n">
        <f aca="false">IF('Finish order'!F27&lt;&gt;0, 'Finish order'!A27,"")</f>
        <v>26</v>
      </c>
      <c r="B29" s="40" t="n">
        <f aca="false">IF('Finish order'!F27&lt;&gt;0, 'Finish order'!B27,"")</f>
        <v>24</v>
      </c>
      <c r="C29" s="40" t="n">
        <f aca="false">IF('Finish order'!F27&lt;&gt;0, 'Finish order'!D27,"")</f>
        <v>3</v>
      </c>
      <c r="D29" s="41" t="str">
        <f aca="false">PROPER('Finish order'!H27)</f>
        <v>Stephen Hardy</v>
      </c>
      <c r="E29" s="42" t="str">
        <f aca="false">IF('Finish order'!I27&lt;&gt;0,'Finish order'!I27,"")</f>
        <v>Loftus &amp; Whitby AC</v>
      </c>
      <c r="F29" s="40" t="str">
        <f aca="false">IF('Finish order'!K27&lt;&gt;0, (UPPER(LEFT('Finish order'!K27,2))&amp;MID('Finish order'!K27,3,LEN('Finish order'!K27))), "")</f>
        <v>M50</v>
      </c>
      <c r="G29" s="43" t="n">
        <f aca="false">IF('Finish order'!G27&lt;&gt;0,'Finish order'!G27,"")</f>
        <v>0.0591319444444444</v>
      </c>
    </row>
    <row r="30" s="33" customFormat="true" ht="15.75" hidden="false" customHeight="false" outlineLevel="0" collapsed="false">
      <c r="A30" s="39" t="n">
        <f aca="false">IF('Finish order'!F28&lt;&gt;0, 'Finish order'!A28,"")</f>
        <v>27</v>
      </c>
      <c r="B30" s="40" t="n">
        <f aca="false">IF('Finish order'!F28&lt;&gt;0, 'Finish order'!B28,"")</f>
        <v>25</v>
      </c>
      <c r="C30" s="40" t="n">
        <f aca="false">IF('Finish order'!F28&lt;&gt;0, 'Finish order'!D28,"")</f>
        <v>1</v>
      </c>
      <c r="D30" s="41" t="str">
        <f aca="false">PROPER('Finish order'!H28)</f>
        <v>Neil Rip Ridsdale</v>
      </c>
      <c r="E30" s="42" t="str">
        <f aca="false">IF('Finish order'!I28&lt;&gt;0,'Finish order'!I28,"")</f>
        <v>Esk Valley Fell Club</v>
      </c>
      <c r="F30" s="40" t="str">
        <f aca="false">IF('Finish order'!K28&lt;&gt;0, (UPPER(LEFT('Finish order'!K28,2))&amp;MID('Finish order'!K28,3,LEN('Finish order'!K28))), "")</f>
        <v>M65</v>
      </c>
      <c r="G30" s="43" t="n">
        <f aca="false">IF('Finish order'!G28&lt;&gt;0,'Finish order'!G28,"")</f>
        <v>0.0592824074074074</v>
      </c>
    </row>
    <row r="31" s="33" customFormat="true" ht="15.75" hidden="false" customHeight="false" outlineLevel="0" collapsed="false">
      <c r="A31" s="39" t="n">
        <f aca="false">IF('Finish order'!F29&lt;&gt;0, 'Finish order'!A29,"")</f>
        <v>28</v>
      </c>
      <c r="B31" s="40" t="n">
        <f aca="false">IF('Finish order'!F29&lt;&gt;0, 'Finish order'!B29,"")</f>
        <v>26</v>
      </c>
      <c r="C31" s="40" t="n">
        <f aca="false">IF('Finish order'!F29&lt;&gt;0, 'Finish order'!D29,"")</f>
        <v>5</v>
      </c>
      <c r="D31" s="41" t="str">
        <f aca="false">PROPER('Finish order'!H29)</f>
        <v>Adam Nodwell</v>
      </c>
      <c r="E31" s="42" t="str">
        <f aca="false">IF('Finish order'!I29&lt;&gt;0,'Finish order'!I29,"")</f>
        <v>North Leeds Fell Runners</v>
      </c>
      <c r="F31" s="40" t="str">
        <f aca="false">IF('Finish order'!K29&lt;&gt;0, (UPPER(LEFT('Finish order'!K29,2))&amp;MID('Finish order'!K29,3,LEN('Finish order'!K29))), "")</f>
        <v>M40</v>
      </c>
      <c r="G31" s="43" t="n">
        <f aca="false">IF('Finish order'!G29&lt;&gt;0,'Finish order'!G29,"")</f>
        <v>0.0594097222222222</v>
      </c>
    </row>
    <row r="32" s="33" customFormat="true" ht="15.75" hidden="false" customHeight="false" outlineLevel="0" collapsed="false">
      <c r="A32" s="39" t="n">
        <f aca="false">IF('Finish order'!F30&lt;&gt;0, 'Finish order'!A30,"")</f>
        <v>29</v>
      </c>
      <c r="B32" s="40" t="n">
        <f aca="false">IF('Finish order'!F30&lt;&gt;0, 'Finish order'!B30,"")</f>
        <v>27</v>
      </c>
      <c r="C32" s="40" t="n">
        <f aca="false">IF('Finish order'!F30&lt;&gt;0, 'Finish order'!D30,"")</f>
        <v>5</v>
      </c>
      <c r="D32" s="41" t="str">
        <f aca="false">PROPER('Finish order'!H30)</f>
        <v>Ekaitz Unanue</v>
      </c>
      <c r="E32" s="42" t="str">
        <f aca="false">IF('Finish order'!I30&lt;&gt;0,'Finish order'!I30,"")</f>
        <v>Scarborough AC</v>
      </c>
      <c r="F32" s="40" t="str">
        <f aca="false">IF('Finish order'!K30&lt;&gt;0, (UPPER(LEFT('Finish order'!K30,2))&amp;MID('Finish order'!K30,3,LEN('Finish order'!K30))), "")</f>
        <v>M45</v>
      </c>
      <c r="G32" s="43" t="n">
        <f aca="false">IF('Finish order'!G30&lt;&gt;0,'Finish order'!G30,"")</f>
        <v>0.0598958333333333</v>
      </c>
    </row>
    <row r="33" s="33" customFormat="true" ht="15.75" hidden="false" customHeight="false" outlineLevel="0" collapsed="false">
      <c r="A33" s="39" t="n">
        <f aca="false">IF('Finish order'!F31&lt;&gt;0, 'Finish order'!A31,"")</f>
        <v>30</v>
      </c>
      <c r="B33" s="40" t="n">
        <f aca="false">IF('Finish order'!F31&lt;&gt;0, 'Finish order'!B31,"")</f>
        <v>28</v>
      </c>
      <c r="C33" s="40" t="n">
        <f aca="false">IF('Finish order'!F31&lt;&gt;0, 'Finish order'!D31,"")</f>
        <v>4</v>
      </c>
      <c r="D33" s="41" t="str">
        <f aca="false">PROPER('Finish order'!H31)</f>
        <v>Nick Simmons</v>
      </c>
      <c r="E33" s="42" t="str">
        <f aca="false">IF('Finish order'!I31&lt;&gt;0,'Finish order'!I31,"")</f>
        <v>Individual#</v>
      </c>
      <c r="F33" s="40" t="str">
        <f aca="false">IF('Finish order'!K31&lt;&gt;0, (UPPER(LEFT('Finish order'!K31,2))&amp;MID('Finish order'!K31,3,LEN('Finish order'!K31))), "")</f>
        <v>M50</v>
      </c>
      <c r="G33" s="43" t="n">
        <f aca="false">IF('Finish order'!G31&lt;&gt;0,'Finish order'!G31,"")</f>
        <v>0.0600694444444444</v>
      </c>
    </row>
    <row r="34" s="33" customFormat="true" ht="15.75" hidden="false" customHeight="false" outlineLevel="0" collapsed="false">
      <c r="A34" s="39" t="n">
        <f aca="false">IF('Finish order'!F32&lt;&gt;0, 'Finish order'!A32,"")</f>
        <v>31</v>
      </c>
      <c r="B34" s="40" t="n">
        <f aca="false">IF('Finish order'!F32&lt;&gt;0, 'Finish order'!B32,"")</f>
        <v>29</v>
      </c>
      <c r="C34" s="40" t="n">
        <f aca="false">IF('Finish order'!F32&lt;&gt;0, 'Finish order'!D32,"")</f>
        <v>6</v>
      </c>
      <c r="D34" s="41" t="str">
        <f aca="false">PROPER('Finish order'!H32)</f>
        <v>Luke Green</v>
      </c>
      <c r="E34" s="42" t="str">
        <f aca="false">IF('Finish order'!I32&lt;&gt;0,'Finish order'!I32,"")</f>
        <v>North York Moors AC</v>
      </c>
      <c r="F34" s="40" t="str">
        <f aca="false">IF('Finish order'!K32&lt;&gt;0, (UPPER(LEFT('Finish order'!K32,2))&amp;MID('Finish order'!K32,3,LEN('Finish order'!K32))), "")</f>
        <v>MSEN</v>
      </c>
      <c r="G34" s="43" t="n">
        <f aca="false">IF('Finish order'!G32&lt;&gt;0,'Finish order'!G32,"")</f>
        <v>0.0602662037037037</v>
      </c>
    </row>
    <row r="35" s="33" customFormat="true" ht="15.75" hidden="false" customHeight="false" outlineLevel="0" collapsed="false">
      <c r="A35" s="39" t="n">
        <f aca="false">IF('Finish order'!F33&lt;&gt;0, 'Finish order'!A33,"")</f>
        <v>32</v>
      </c>
      <c r="B35" s="40" t="n">
        <f aca="false">IF('Finish order'!F33&lt;&gt;0, 'Finish order'!B33,"")</f>
        <v>3</v>
      </c>
      <c r="C35" s="40" t="n">
        <f aca="false">IF('Finish order'!F33&lt;&gt;0, 'Finish order'!D33,"")</f>
        <v>1</v>
      </c>
      <c r="D35" s="41" t="str">
        <f aca="false">PROPER('Finish order'!H33)</f>
        <v>Kelly Richmond</v>
      </c>
      <c r="E35" s="42" t="str">
        <f aca="false">IF('Finish order'!I33&lt;&gt;0,'Finish order'!I33,"")</f>
        <v>Pickering RC</v>
      </c>
      <c r="F35" s="40" t="str">
        <f aca="false">IF('Finish order'!K33&lt;&gt;0, (UPPER(LEFT('Finish order'!K33,2))&amp;MID('Finish order'!K33,3,LEN('Finish order'!K33))), "")</f>
        <v>WSEN</v>
      </c>
      <c r="G35" s="43" t="n">
        <f aca="false">IF('Finish order'!G33&lt;&gt;0,'Finish order'!G33,"")</f>
        <v>0.0610763888888889</v>
      </c>
    </row>
    <row r="36" s="33" customFormat="true" ht="15.75" hidden="false" customHeight="false" outlineLevel="0" collapsed="false">
      <c r="A36" s="39" t="n">
        <f aca="false">IF('Finish order'!F34&lt;&gt;0, 'Finish order'!A34,"")</f>
        <v>33</v>
      </c>
      <c r="B36" s="40" t="n">
        <f aca="false">IF('Finish order'!F34&lt;&gt;0, 'Finish order'!B34,"")</f>
        <v>30</v>
      </c>
      <c r="C36" s="40" t="n">
        <f aca="false">IF('Finish order'!F34&lt;&gt;0, 'Finish order'!D34,"")</f>
        <v>5</v>
      </c>
      <c r="D36" s="41" t="str">
        <f aca="false">PROPER('Finish order'!H34)</f>
        <v>Chris Jefferies</v>
      </c>
      <c r="E36" s="42" t="str">
        <f aca="false">IF('Finish order'!I34&lt;&gt;0,'Finish order'!I34,"")</f>
        <v>Billingham RC</v>
      </c>
      <c r="F36" s="40" t="str">
        <f aca="false">IF('Finish order'!K34&lt;&gt;0, (UPPER(LEFT('Finish order'!K34,2))&amp;MID('Finish order'!K34,3,LEN('Finish order'!K34))), "")</f>
        <v>M50</v>
      </c>
      <c r="G36" s="43" t="n">
        <f aca="false">IF('Finish order'!G34&lt;&gt;0,'Finish order'!G34,"")</f>
        <v>0.0615625</v>
      </c>
    </row>
    <row r="37" s="33" customFormat="true" ht="15.75" hidden="false" customHeight="false" outlineLevel="0" collapsed="false">
      <c r="A37" s="39" t="n">
        <f aca="false">IF('Finish order'!F35&lt;&gt;0, 'Finish order'!A35,"")</f>
        <v>34</v>
      </c>
      <c r="B37" s="40" t="n">
        <f aca="false">IF('Finish order'!F35&lt;&gt;0, 'Finish order'!B35,"")</f>
        <v>31</v>
      </c>
      <c r="C37" s="40" t="n">
        <f aca="false">IF('Finish order'!F35&lt;&gt;0, 'Finish order'!D35,"")</f>
        <v>6</v>
      </c>
      <c r="D37" s="41" t="str">
        <f aca="false">PROPER('Finish order'!H35)</f>
        <v>Robert Allinson</v>
      </c>
      <c r="E37" s="42" t="str">
        <f aca="false">IF('Finish order'!I35&lt;&gt;0,'Finish order'!I35,"")</f>
        <v>Redcar RC</v>
      </c>
      <c r="F37" s="40" t="str">
        <f aca="false">IF('Finish order'!K35&lt;&gt;0, (UPPER(LEFT('Finish order'!K35,2))&amp;MID('Finish order'!K35,3,LEN('Finish order'!K35))), "")</f>
        <v>M45</v>
      </c>
      <c r="G37" s="43" t="n">
        <f aca="false">IF('Finish order'!G35&lt;&gt;0,'Finish order'!G35,"")</f>
        <v>0.0616203703703704</v>
      </c>
    </row>
    <row r="38" s="33" customFormat="true" ht="15.75" hidden="false" customHeight="false" outlineLevel="0" collapsed="false">
      <c r="A38" s="39" t="n">
        <f aca="false">IF('Finish order'!F36&lt;&gt;0, 'Finish order'!A36,"")</f>
        <v>35</v>
      </c>
      <c r="B38" s="40" t="n">
        <f aca="false">IF('Finish order'!F36&lt;&gt;0, 'Finish order'!B36,"")</f>
        <v>4</v>
      </c>
      <c r="C38" s="40" t="n">
        <f aca="false">IF('Finish order'!F36&lt;&gt;0, 'Finish order'!D36,"")</f>
        <v>1</v>
      </c>
      <c r="D38" s="41" t="str">
        <f aca="false">PROPER('Finish order'!H36)</f>
        <v>Hester Butterworth</v>
      </c>
      <c r="E38" s="42" t="str">
        <f aca="false">IF('Finish order'!I36&lt;&gt;0,'Finish order'!I36,"")</f>
        <v>Scarborough AC</v>
      </c>
      <c r="F38" s="40" t="str">
        <f aca="false">IF('Finish order'!K36&lt;&gt;0, (UPPER(LEFT('Finish order'!K36,2))&amp;MID('Finish order'!K36,3,LEN('Finish order'!K36))), "")</f>
        <v>W55</v>
      </c>
      <c r="G38" s="43" t="n">
        <f aca="false">IF('Finish order'!G36&lt;&gt;0,'Finish order'!G36,"")</f>
        <v>0.0618518518518519</v>
      </c>
    </row>
    <row r="39" s="33" customFormat="true" ht="15.75" hidden="false" customHeight="false" outlineLevel="0" collapsed="false">
      <c r="A39" s="39" t="n">
        <f aca="false">IF('Finish order'!F37&lt;&gt;0, 'Finish order'!A37,"")</f>
        <v>36</v>
      </c>
      <c r="B39" s="40" t="n">
        <f aca="false">IF('Finish order'!F37&lt;&gt;0, 'Finish order'!B37,"")</f>
        <v>32</v>
      </c>
      <c r="C39" s="40" t="n">
        <f aca="false">IF('Finish order'!F37&lt;&gt;0, 'Finish order'!D37,"")</f>
        <v>7</v>
      </c>
      <c r="D39" s="41" t="str">
        <f aca="false">PROPER('Finish order'!H37)</f>
        <v>Richard Robinson</v>
      </c>
      <c r="E39" s="42" t="str">
        <f aca="false">IF('Finish order'!I37&lt;&gt;0,'Finish order'!I37,"")</f>
        <v>Pickering RC</v>
      </c>
      <c r="F39" s="40" t="str">
        <f aca="false">IF('Finish order'!K37&lt;&gt;0, (UPPER(LEFT('Finish order'!K37,2))&amp;MID('Finish order'!K37,3,LEN('Finish order'!K37))), "")</f>
        <v>M45</v>
      </c>
      <c r="G39" s="43" t="n">
        <f aca="false">IF('Finish order'!G37&lt;&gt;0,'Finish order'!G37,"")</f>
        <v>0.0634027777777778</v>
      </c>
    </row>
    <row r="40" s="33" customFormat="true" ht="15.75" hidden="false" customHeight="false" outlineLevel="0" collapsed="false">
      <c r="A40" s="39" t="n">
        <f aca="false">IF('Finish order'!F38&lt;&gt;0, 'Finish order'!A38,"")</f>
        <v>37</v>
      </c>
      <c r="B40" s="40" t="n">
        <f aca="false">IF('Finish order'!F38&lt;&gt;0, 'Finish order'!B38,"")</f>
        <v>33</v>
      </c>
      <c r="C40" s="40" t="n">
        <f aca="false">IF('Finish order'!F38&lt;&gt;0, 'Finish order'!D38,"")</f>
        <v>8</v>
      </c>
      <c r="D40" s="41" t="str">
        <f aca="false">PROPER('Finish order'!H38)</f>
        <v>Iain Milner</v>
      </c>
      <c r="E40" s="42" t="str">
        <f aca="false">IF('Finish order'!I38&lt;&gt;0,'Finish order'!I38,"")</f>
        <v>Individual#</v>
      </c>
      <c r="F40" s="40" t="str">
        <f aca="false">IF('Finish order'!K38&lt;&gt;0, (UPPER(LEFT('Finish order'!K38,2))&amp;MID('Finish order'!K38,3,LEN('Finish order'!K38))), "")</f>
        <v>M45</v>
      </c>
      <c r="G40" s="43" t="n">
        <f aca="false">IF('Finish order'!G38&lt;&gt;0,'Finish order'!G38,"")</f>
        <v>0.0634722222222222</v>
      </c>
    </row>
    <row r="41" s="33" customFormat="true" ht="15.75" hidden="false" customHeight="false" outlineLevel="0" collapsed="false">
      <c r="A41" s="39" t="n">
        <f aca="false">IF('Finish order'!F39&lt;&gt;0, 'Finish order'!A39,"")</f>
        <v>38</v>
      </c>
      <c r="B41" s="40" t="n">
        <f aca="false">IF('Finish order'!F39&lt;&gt;0, 'Finish order'!B39,"")</f>
        <v>34</v>
      </c>
      <c r="C41" s="40" t="n">
        <f aca="false">IF('Finish order'!F39&lt;&gt;0, 'Finish order'!D39,"")</f>
        <v>4</v>
      </c>
      <c r="D41" s="41" t="str">
        <f aca="false">PROPER('Finish order'!H39)</f>
        <v>Nigel Briggs</v>
      </c>
      <c r="E41" s="42" t="str">
        <f aca="false">IF('Finish order'!I39&lt;&gt;0,'Finish order'!I39,"")</f>
        <v>North York Moors AC</v>
      </c>
      <c r="F41" s="40" t="str">
        <f aca="false">IF('Finish order'!K39&lt;&gt;0, (UPPER(LEFT('Finish order'!K39,2))&amp;MID('Finish order'!K39,3,LEN('Finish order'!K39))), "")</f>
        <v>M60</v>
      </c>
      <c r="G41" s="43" t="n">
        <f aca="false">IF('Finish order'!G39&lt;&gt;0,'Finish order'!G39,"")</f>
        <v>0.0635532407407407</v>
      </c>
    </row>
    <row r="42" s="33" customFormat="true" ht="15.75" hidden="false" customHeight="false" outlineLevel="0" collapsed="false">
      <c r="A42" s="39" t="n">
        <f aca="false">IF('Finish order'!F40&lt;&gt;0, 'Finish order'!A40,"")</f>
        <v>39</v>
      </c>
      <c r="B42" s="40" t="n">
        <f aca="false">IF('Finish order'!F40&lt;&gt;0, 'Finish order'!B40,"")</f>
        <v>35</v>
      </c>
      <c r="C42" s="40" t="n">
        <f aca="false">IF('Finish order'!F40&lt;&gt;0, 'Finish order'!D40,"")</f>
        <v>2</v>
      </c>
      <c r="D42" s="41" t="str">
        <f aca="false">PROPER('Finish order'!H40)</f>
        <v>Barry Atkinson</v>
      </c>
      <c r="E42" s="42" t="str">
        <f aca="false">IF('Finish order'!I40&lt;&gt;0,'Finish order'!I40,"")</f>
        <v>York Knavesmire Harriers</v>
      </c>
      <c r="F42" s="40" t="str">
        <f aca="false">IF('Finish order'!K40&lt;&gt;0, (UPPER(LEFT('Finish order'!K40,2))&amp;MID('Finish order'!K40,3,LEN('Finish order'!K40))), "")</f>
        <v>M65</v>
      </c>
      <c r="G42" s="43" t="n">
        <f aca="false">IF('Finish order'!G40&lt;&gt;0,'Finish order'!G40,"")</f>
        <v>0.0636226851851852</v>
      </c>
    </row>
    <row r="43" s="33" customFormat="true" ht="15.75" hidden="false" customHeight="false" outlineLevel="0" collapsed="false">
      <c r="A43" s="39" t="n">
        <f aca="false">IF('Finish order'!F41&lt;&gt;0, 'Finish order'!A41,"")</f>
        <v>40</v>
      </c>
      <c r="B43" s="40" t="n">
        <f aca="false">IF('Finish order'!F41&lt;&gt;0, 'Finish order'!B41,"")</f>
        <v>36</v>
      </c>
      <c r="C43" s="40" t="n">
        <f aca="false">IF('Finish order'!F41&lt;&gt;0, 'Finish order'!D41,"")</f>
        <v>5</v>
      </c>
      <c r="D43" s="41" t="str">
        <f aca="false">PROPER('Finish order'!H41)</f>
        <v>Graham D Palmer</v>
      </c>
      <c r="E43" s="42" t="str">
        <f aca="false">IF('Finish order'!I41&lt;&gt;0,'Finish order'!I41,"")</f>
        <v>Loftus &amp; Whitby AC</v>
      </c>
      <c r="F43" s="40" t="str">
        <f aca="false">IF('Finish order'!K41&lt;&gt;0, (UPPER(LEFT('Finish order'!K41,2))&amp;MID('Finish order'!K41,3,LEN('Finish order'!K41))), "")</f>
        <v>M60</v>
      </c>
      <c r="G43" s="43" t="n">
        <f aca="false">IF('Finish order'!G41&lt;&gt;0,'Finish order'!G41,"")</f>
        <v>0.0637731481481482</v>
      </c>
    </row>
    <row r="44" s="33" customFormat="true" ht="15.75" hidden="false" customHeight="false" outlineLevel="0" collapsed="false">
      <c r="A44" s="39" t="n">
        <f aca="false">IF('Finish order'!F42&lt;&gt;0, 'Finish order'!A42,"")</f>
        <v>41</v>
      </c>
      <c r="B44" s="40" t="n">
        <f aca="false">IF('Finish order'!F42&lt;&gt;0, 'Finish order'!B42,"")</f>
        <v>5</v>
      </c>
      <c r="C44" s="40" t="n">
        <f aca="false">IF('Finish order'!F42&lt;&gt;0, 'Finish order'!D42,"")</f>
        <v>2</v>
      </c>
      <c r="D44" s="41" t="str">
        <f aca="false">PROPER('Finish order'!H42)</f>
        <v>Tabitha Mcnicholas</v>
      </c>
      <c r="E44" s="42" t="str">
        <f aca="false">IF('Finish order'!I42&lt;&gt;0,'Finish order'!I42,"")</f>
        <v>North York Moors AC</v>
      </c>
      <c r="F44" s="40" t="str">
        <f aca="false">IF('Finish order'!K42&lt;&gt;0, (UPPER(LEFT('Finish order'!K42,2))&amp;MID('Finish order'!K42,3,LEN('Finish order'!K42))), "")</f>
        <v>WSEN</v>
      </c>
      <c r="G44" s="43" t="n">
        <f aca="false">IF('Finish order'!G42&lt;&gt;0,'Finish order'!G42,"")</f>
        <v>0.0638194444444444</v>
      </c>
    </row>
    <row r="45" s="33" customFormat="true" ht="15.75" hidden="false" customHeight="false" outlineLevel="0" collapsed="false">
      <c r="A45" s="39" t="n">
        <f aca="false">IF('Finish order'!F43&lt;&gt;0, 'Finish order'!A43,"")</f>
        <v>42</v>
      </c>
      <c r="B45" s="40" t="n">
        <f aca="false">IF('Finish order'!F43&lt;&gt;0, 'Finish order'!B43,"")</f>
        <v>37</v>
      </c>
      <c r="C45" s="40" t="n">
        <f aca="false">IF('Finish order'!F43&lt;&gt;0, 'Finish order'!D43,"")</f>
        <v>6</v>
      </c>
      <c r="D45" s="41" t="str">
        <f aca="false">PROPER('Finish order'!H43)</f>
        <v>Christopher Clayton</v>
      </c>
      <c r="E45" s="42" t="str">
        <f aca="false">IF('Finish order'!I43&lt;&gt;0,'Finish order'!I43,"")</f>
        <v>Scarborough AC</v>
      </c>
      <c r="F45" s="40" t="str">
        <f aca="false">IF('Finish order'!K43&lt;&gt;0, (UPPER(LEFT('Finish order'!K43,2))&amp;MID('Finish order'!K43,3,LEN('Finish order'!K43))), "")</f>
        <v>M60</v>
      </c>
      <c r="G45" s="43" t="n">
        <f aca="false">IF('Finish order'!G43&lt;&gt;0,'Finish order'!G43,"")</f>
        <v>0.0638657407407407</v>
      </c>
    </row>
    <row r="46" s="33" customFormat="true" ht="15.75" hidden="false" customHeight="false" outlineLevel="0" collapsed="false">
      <c r="A46" s="39" t="n">
        <f aca="false">IF('Finish order'!F44&lt;&gt;0, 'Finish order'!A44,"")</f>
        <v>43</v>
      </c>
      <c r="B46" s="40" t="n">
        <f aca="false">IF('Finish order'!F44&lt;&gt;0, 'Finish order'!B44,"")</f>
        <v>38</v>
      </c>
      <c r="C46" s="40" t="n">
        <f aca="false">IF('Finish order'!F44&lt;&gt;0, 'Finish order'!D44,"")</f>
        <v>7</v>
      </c>
      <c r="D46" s="41" t="str">
        <f aca="false">PROPER('Finish order'!H44)</f>
        <v>Corey Taylor</v>
      </c>
      <c r="E46" s="42" t="str">
        <f aca="false">IF('Finish order'!I44&lt;&gt;0,'Finish order'!I44,"")</f>
        <v>Individual#</v>
      </c>
      <c r="F46" s="40" t="str">
        <f aca="false">IF('Finish order'!K44&lt;&gt;0, (UPPER(LEFT('Finish order'!K44,2))&amp;MID('Finish order'!K44,3,LEN('Finish order'!K44))), "")</f>
        <v>MSEN</v>
      </c>
      <c r="G46" s="43" t="n">
        <f aca="false">IF('Finish order'!G44&lt;&gt;0,'Finish order'!G44,"")</f>
        <v>0.0642361111111111</v>
      </c>
    </row>
    <row r="47" s="33" customFormat="true" ht="15.75" hidden="false" customHeight="false" outlineLevel="0" collapsed="false">
      <c r="A47" s="39" t="n">
        <f aca="false">IF('Finish order'!F45&lt;&gt;0, 'Finish order'!A45,"")</f>
        <v>44</v>
      </c>
      <c r="B47" s="40" t="n">
        <f aca="false">IF('Finish order'!F45&lt;&gt;0, 'Finish order'!B45,"")</f>
        <v>39</v>
      </c>
      <c r="C47" s="40" t="n">
        <f aca="false">IF('Finish order'!F45&lt;&gt;0, 'Finish order'!D45,"")</f>
        <v>6</v>
      </c>
      <c r="D47" s="41" t="str">
        <f aca="false">PROPER('Finish order'!H45)</f>
        <v>Andrew Gamble</v>
      </c>
      <c r="E47" s="42" t="str">
        <f aca="false">IF('Finish order'!I45&lt;&gt;0,'Finish order'!I45,"")</f>
        <v>Individual#</v>
      </c>
      <c r="F47" s="40" t="str">
        <f aca="false">IF('Finish order'!K45&lt;&gt;0, (UPPER(LEFT('Finish order'!K45,2))&amp;MID('Finish order'!K45,3,LEN('Finish order'!K45))), "")</f>
        <v>M50</v>
      </c>
      <c r="G47" s="43" t="n">
        <f aca="false">IF('Finish order'!G45&lt;&gt;0,'Finish order'!G45,"")</f>
        <v>0.0645601851851852</v>
      </c>
    </row>
    <row r="48" s="33" customFormat="true" ht="15.75" hidden="false" customHeight="false" outlineLevel="0" collapsed="false">
      <c r="A48" s="39" t="n">
        <f aca="false">IF('Finish order'!F46&lt;&gt;0, 'Finish order'!A46,"")</f>
        <v>45</v>
      </c>
      <c r="B48" s="40" t="n">
        <f aca="false">IF('Finish order'!F46&lt;&gt;0, 'Finish order'!B46,"")</f>
        <v>40</v>
      </c>
      <c r="C48" s="40" t="n">
        <f aca="false">IF('Finish order'!F46&lt;&gt;0, 'Finish order'!D46,"")</f>
        <v>4</v>
      </c>
      <c r="D48" s="41" t="str">
        <f aca="false">PROPER('Finish order'!H46)</f>
        <v>David Sanderson</v>
      </c>
      <c r="E48" s="42" t="str">
        <f aca="false">IF('Finish order'!I46&lt;&gt;0,'Finish order'!I46,"")</f>
        <v>Esk Valley Fell Club</v>
      </c>
      <c r="F48" s="40" t="str">
        <f aca="false">IF('Finish order'!K46&lt;&gt;0, (UPPER(LEFT('Finish order'!K46,2))&amp;MID('Finish order'!K46,3,LEN('Finish order'!K46))), "")</f>
        <v>M55</v>
      </c>
      <c r="G48" s="43" t="n">
        <f aca="false">IF('Finish order'!G46&lt;&gt;0,'Finish order'!G46,"")</f>
        <v>0.0646643518518519</v>
      </c>
    </row>
    <row r="49" s="33" customFormat="true" ht="15.75" hidden="false" customHeight="false" outlineLevel="0" collapsed="false">
      <c r="A49" s="39" t="n">
        <f aca="false">IF('Finish order'!F47&lt;&gt;0, 'Finish order'!A47,"")</f>
        <v>46</v>
      </c>
      <c r="B49" s="40" t="n">
        <f aca="false">IF('Finish order'!F47&lt;&gt;0, 'Finish order'!B47,"")</f>
        <v>41</v>
      </c>
      <c r="C49" s="40" t="n">
        <f aca="false">IF('Finish order'!F47&lt;&gt;0, 'Finish order'!D47,"")</f>
        <v>1</v>
      </c>
      <c r="D49" s="41" t="str">
        <f aca="false">PROPER('Finish order'!H47)</f>
        <v>Karl Edwards</v>
      </c>
      <c r="E49" s="42" t="str">
        <f aca="false">IF('Finish order'!I47&lt;&gt;0,'Finish order'!I47,"")</f>
        <v>Hartlepool Burn Road Harriers</v>
      </c>
      <c r="F49" s="40" t="str">
        <f aca="false">IF('Finish order'!K47&lt;&gt;0, (UPPER(LEFT('Finish order'!K47,2))&amp;MID('Finish order'!K47,3,LEN('Finish order'!K47))), "")</f>
        <v>M70</v>
      </c>
      <c r="G49" s="43" t="n">
        <f aca="false">IF('Finish order'!G47&lt;&gt;0,'Finish order'!G47,"")</f>
        <v>0.0648726851851852</v>
      </c>
    </row>
    <row r="50" s="33" customFormat="true" ht="15.75" hidden="false" customHeight="false" outlineLevel="0" collapsed="false">
      <c r="A50" s="39" t="n">
        <f aca="false">IF('Finish order'!F48&lt;&gt;0, 'Finish order'!A48,"")</f>
        <v>47</v>
      </c>
      <c r="B50" s="40" t="n">
        <f aca="false">IF('Finish order'!F48&lt;&gt;0, 'Finish order'!B48,"")</f>
        <v>42</v>
      </c>
      <c r="C50" s="40" t="n">
        <f aca="false">IF('Finish order'!F48&lt;&gt;0, 'Finish order'!D48,"")</f>
        <v>7</v>
      </c>
      <c r="D50" s="41" t="str">
        <f aca="false">PROPER('Finish order'!H48)</f>
        <v>Matt Rylatt</v>
      </c>
      <c r="E50" s="42" t="str">
        <f aca="false">IF('Finish order'!I48&lt;&gt;0,'Finish order'!I48,"")</f>
        <v>York Triathlon Club</v>
      </c>
      <c r="F50" s="40" t="str">
        <f aca="false">IF('Finish order'!K48&lt;&gt;0, (UPPER(LEFT('Finish order'!K48,2))&amp;MID('Finish order'!K48,3,LEN('Finish order'!K48))), "")</f>
        <v>M60</v>
      </c>
      <c r="G50" s="43" t="n">
        <f aca="false">IF('Finish order'!G48&lt;&gt;0,'Finish order'!G48,"")</f>
        <v>0.0650810185185185</v>
      </c>
    </row>
    <row r="51" s="33" customFormat="true" ht="15.75" hidden="false" customHeight="false" outlineLevel="0" collapsed="false">
      <c r="A51" s="39" t="n">
        <f aca="false">IF('Finish order'!F49&lt;&gt;0, 'Finish order'!A49,"")</f>
        <v>48</v>
      </c>
      <c r="B51" s="40" t="n">
        <f aca="false">IF('Finish order'!F49&lt;&gt;0, 'Finish order'!B49,"")</f>
        <v>6</v>
      </c>
      <c r="C51" s="40" t="n">
        <f aca="false">IF('Finish order'!F49&lt;&gt;0, 'Finish order'!D49,"")</f>
        <v>1</v>
      </c>
      <c r="D51" s="41" t="str">
        <f aca="false">PROPER('Finish order'!H49)</f>
        <v>Janet Patterson</v>
      </c>
      <c r="E51" s="42" t="str">
        <f aca="false">IF('Finish order'!I49&lt;&gt;0,'Finish order'!I49,"")</f>
        <v>Run Scarborough</v>
      </c>
      <c r="F51" s="40" t="str">
        <f aca="false">IF('Finish order'!K49&lt;&gt;0, (UPPER(LEFT('Finish order'!K49,2))&amp;MID('Finish order'!K49,3,LEN('Finish order'!K49))), "")</f>
        <v>W45</v>
      </c>
      <c r="G51" s="43" t="n">
        <f aca="false">IF('Finish order'!G49&lt;&gt;0,'Finish order'!G49,"")</f>
        <v>0.0651388888888889</v>
      </c>
    </row>
    <row r="52" s="33" customFormat="true" ht="15.75" hidden="false" customHeight="false" outlineLevel="0" collapsed="false">
      <c r="A52" s="39" t="n">
        <f aca="false">IF('Finish order'!F50&lt;&gt;0, 'Finish order'!A50,"")</f>
        <v>49</v>
      </c>
      <c r="B52" s="40" t="n">
        <f aca="false">IF('Finish order'!F50&lt;&gt;0, 'Finish order'!B50,"")</f>
        <v>43</v>
      </c>
      <c r="C52" s="40" t="n">
        <f aca="false">IF('Finish order'!F50&lt;&gt;0, 'Finish order'!D50,"")</f>
        <v>5</v>
      </c>
      <c r="D52" s="41" t="str">
        <f aca="false">PROPER('Finish order'!H50)</f>
        <v>Peter Walsh</v>
      </c>
      <c r="E52" s="42" t="str">
        <f aca="false">IF('Finish order'!I50&lt;&gt;0,'Finish order'!I50,"")</f>
        <v>Loftus &amp; Whitby AC</v>
      </c>
      <c r="F52" s="40" t="str">
        <f aca="false">IF('Finish order'!K50&lt;&gt;0, (UPPER(LEFT('Finish order'!K50,2))&amp;MID('Finish order'!K50,3,LEN('Finish order'!K50))), "")</f>
        <v>M55</v>
      </c>
      <c r="G52" s="43" t="n">
        <f aca="false">IF('Finish order'!G50&lt;&gt;0,'Finish order'!G50,"")</f>
        <v>0.066087962962963</v>
      </c>
    </row>
    <row r="53" s="33" customFormat="true" ht="15.75" hidden="false" customHeight="false" outlineLevel="0" collapsed="false">
      <c r="A53" s="39" t="n">
        <f aca="false">IF('Finish order'!F51&lt;&gt;0, 'Finish order'!A51,"")</f>
        <v>50</v>
      </c>
      <c r="B53" s="40" t="n">
        <f aca="false">IF('Finish order'!F51&lt;&gt;0, 'Finish order'!B51,"")</f>
        <v>7</v>
      </c>
      <c r="C53" s="40" t="n">
        <f aca="false">IF('Finish order'!F51&lt;&gt;0, 'Finish order'!D51,"")</f>
        <v>2</v>
      </c>
      <c r="D53" s="41" t="str">
        <f aca="false">PROPER('Finish order'!H51)</f>
        <v>Jess Evans</v>
      </c>
      <c r="E53" s="42" t="str">
        <f aca="false">IF('Finish order'!I51&lt;&gt;0,'Finish order'!I51,"")</f>
        <v>St Theresa's AC</v>
      </c>
      <c r="F53" s="40" t="str">
        <f aca="false">IF('Finish order'!K51&lt;&gt;0, (UPPER(LEFT('Finish order'!K51,2))&amp;MID('Finish order'!K51,3,LEN('Finish order'!K51))), "")</f>
        <v>W45</v>
      </c>
      <c r="G53" s="43" t="n">
        <f aca="false">IF('Finish order'!G51&lt;&gt;0,'Finish order'!G51,"")</f>
        <v>0.0662152777777778</v>
      </c>
    </row>
    <row r="54" s="33" customFormat="true" ht="15.75" hidden="false" customHeight="false" outlineLevel="0" collapsed="false">
      <c r="A54" s="39" t="n">
        <f aca="false">IF('Finish order'!F52&lt;&gt;0, 'Finish order'!A52,"")</f>
        <v>51</v>
      </c>
      <c r="B54" s="40" t="n">
        <f aca="false">IF('Finish order'!F52&lt;&gt;0, 'Finish order'!B52,"")</f>
        <v>44</v>
      </c>
      <c r="C54" s="40" t="n">
        <f aca="false">IF('Finish order'!F52&lt;&gt;0, 'Finish order'!D52,"")</f>
        <v>6</v>
      </c>
      <c r="D54" s="41" t="str">
        <f aca="false">PROPER('Finish order'!H52)</f>
        <v>Michael Holtby</v>
      </c>
      <c r="E54" s="42" t="str">
        <f aca="false">IF('Finish order'!I52&lt;&gt;0,'Finish order'!I52,"")</f>
        <v>Esk Valley Fell Club</v>
      </c>
      <c r="F54" s="40" t="str">
        <f aca="false">IF('Finish order'!K52&lt;&gt;0, (UPPER(LEFT('Finish order'!K52,2))&amp;MID('Finish order'!K52,3,LEN('Finish order'!K52))), "")</f>
        <v>M55</v>
      </c>
      <c r="G54" s="43" t="n">
        <f aca="false">IF('Finish order'!G52&lt;&gt;0,'Finish order'!G52,"")</f>
        <v>0.0664583333333333</v>
      </c>
    </row>
    <row r="55" s="33" customFormat="true" ht="15.75" hidden="false" customHeight="false" outlineLevel="0" collapsed="false">
      <c r="A55" s="39" t="n">
        <f aca="false">IF('Finish order'!F53&lt;&gt;0, 'Finish order'!A53,"")</f>
        <v>52</v>
      </c>
      <c r="B55" s="40" t="n">
        <f aca="false">IF('Finish order'!F53&lt;&gt;0, 'Finish order'!B53,"")</f>
        <v>8</v>
      </c>
      <c r="C55" s="40" t="n">
        <f aca="false">IF('Finish order'!F53&lt;&gt;0, 'Finish order'!D53,"")</f>
        <v>1</v>
      </c>
      <c r="D55" s="41" t="str">
        <f aca="false">PROPER('Finish order'!H53)</f>
        <v>Marianne Borsheim</v>
      </c>
      <c r="E55" s="42" t="str">
        <f aca="false">IF('Finish order'!I53&lt;&gt;0,'Finish order'!I53,"")</f>
        <v>Scarborough AC</v>
      </c>
      <c r="F55" s="40" t="str">
        <f aca="false">IF('Finish order'!K53&lt;&gt;0, (UPPER(LEFT('Finish order'!K53,2))&amp;MID('Finish order'!K53,3,LEN('Finish order'!K53))), "")</f>
        <v>W50</v>
      </c>
      <c r="G55" s="43" t="n">
        <f aca="false">IF('Finish order'!G53&lt;&gt;0,'Finish order'!G53,"")</f>
        <v>0.0667824074074074</v>
      </c>
    </row>
    <row r="56" s="33" customFormat="true" ht="15.75" hidden="false" customHeight="false" outlineLevel="0" collapsed="false">
      <c r="A56" s="39" t="n">
        <f aca="false">IF('Finish order'!F54&lt;&gt;0, 'Finish order'!A54,"")</f>
        <v>53</v>
      </c>
      <c r="B56" s="40" t="n">
        <f aca="false">IF('Finish order'!F54&lt;&gt;0, 'Finish order'!B54,"")</f>
        <v>45</v>
      </c>
      <c r="C56" s="40" t="n">
        <f aca="false">IF('Finish order'!F54&lt;&gt;0, 'Finish order'!D54,"")</f>
        <v>7</v>
      </c>
      <c r="D56" s="41" t="str">
        <f aca="false">PROPER('Finish order'!H54)</f>
        <v>Dale Hepples</v>
      </c>
      <c r="E56" s="42" t="str">
        <f aca="false">IF('Finish order'!I54&lt;&gt;0,'Finish order'!I54,"")</f>
        <v>Scarborough AC</v>
      </c>
      <c r="F56" s="40" t="str">
        <f aca="false">IF('Finish order'!K54&lt;&gt;0, (UPPER(LEFT('Finish order'!K54,2))&amp;MID('Finish order'!K54,3,LEN('Finish order'!K54))), "")</f>
        <v>M50</v>
      </c>
      <c r="G56" s="43" t="n">
        <f aca="false">IF('Finish order'!G54&lt;&gt;0,'Finish order'!G54,"")</f>
        <v>0.0672800925925926</v>
      </c>
    </row>
    <row r="57" s="33" customFormat="true" ht="15.75" hidden="false" customHeight="false" outlineLevel="0" collapsed="false">
      <c r="A57" s="39" t="n">
        <f aca="false">IF('Finish order'!F55&lt;&gt;0, 'Finish order'!A55,"")</f>
        <v>54</v>
      </c>
      <c r="B57" s="40" t="n">
        <f aca="false">IF('Finish order'!F55&lt;&gt;0, 'Finish order'!B55,"")</f>
        <v>9</v>
      </c>
      <c r="C57" s="40" t="n">
        <f aca="false">IF('Finish order'!F55&lt;&gt;0, 'Finish order'!D55,"")</f>
        <v>2</v>
      </c>
      <c r="D57" s="41" t="str">
        <f aca="false">PROPER('Finish order'!H55)</f>
        <v>Steph Lishman</v>
      </c>
      <c r="E57" s="42" t="str">
        <f aca="false">IF('Finish order'!I55&lt;&gt;0,'Finish order'!I55,"")</f>
        <v>Esk Valley Fell Club</v>
      </c>
      <c r="F57" s="40" t="str">
        <f aca="false">IF('Finish order'!K55&lt;&gt;0, (UPPER(LEFT('Finish order'!K55,2))&amp;MID('Finish order'!K55,3,LEN('Finish order'!K55))), "")</f>
        <v>W50</v>
      </c>
      <c r="G57" s="43" t="n">
        <f aca="false">IF('Finish order'!G55&lt;&gt;0,'Finish order'!G55,"")</f>
        <v>0.0680787037037037</v>
      </c>
    </row>
    <row r="58" s="33" customFormat="true" ht="15.75" hidden="false" customHeight="false" outlineLevel="0" collapsed="false">
      <c r="A58" s="39" t="n">
        <f aca="false">IF('Finish order'!F56&lt;&gt;0, 'Finish order'!A56,"")</f>
        <v>55</v>
      </c>
      <c r="B58" s="40" t="n">
        <f aca="false">IF('Finish order'!F56&lt;&gt;0, 'Finish order'!B56,"")</f>
        <v>10</v>
      </c>
      <c r="C58" s="40" t="n">
        <f aca="false">IF('Finish order'!F56&lt;&gt;0, 'Finish order'!D56,"")</f>
        <v>3</v>
      </c>
      <c r="D58" s="41" t="str">
        <f aca="false">PROPER('Finish order'!H56)</f>
        <v>Sally Carro Goodwill</v>
      </c>
      <c r="E58" s="42" t="str">
        <f aca="false">IF('Finish order'!I56&lt;&gt;0,'Finish order'!I56,"")</f>
        <v>York Knavesmire Harriers</v>
      </c>
      <c r="F58" s="40" t="str">
        <f aca="false">IF('Finish order'!K56&lt;&gt;0, (UPPER(LEFT('Finish order'!K56,2))&amp;MID('Finish order'!K56,3,LEN('Finish order'!K56))), "")</f>
        <v>W50</v>
      </c>
      <c r="G58" s="43" t="n">
        <f aca="false">IF('Finish order'!G56&lt;&gt;0,'Finish order'!G56,"")</f>
        <v>0.0686226851851852</v>
      </c>
    </row>
    <row r="59" s="33" customFormat="true" ht="15.75" hidden="false" customHeight="false" outlineLevel="0" collapsed="false">
      <c r="A59" s="39" t="n">
        <f aca="false">IF('Finish order'!F57&lt;&gt;0, 'Finish order'!A57,"")</f>
        <v>56</v>
      </c>
      <c r="B59" s="40" t="n">
        <f aca="false">IF('Finish order'!F57&lt;&gt;0, 'Finish order'!B57,"")</f>
        <v>46</v>
      </c>
      <c r="C59" s="40" t="n">
        <f aca="false">IF('Finish order'!F57&lt;&gt;0, 'Finish order'!D57,"")</f>
        <v>8</v>
      </c>
      <c r="D59" s="41" t="str">
        <f aca="false">PROPER('Finish order'!H57)</f>
        <v>David Simpson</v>
      </c>
      <c r="E59" s="42" t="str">
        <f aca="false">IF('Finish order'!I57&lt;&gt;0,'Finish order'!I57,"")</f>
        <v>York Knavesmire Harriers</v>
      </c>
      <c r="F59" s="40" t="str">
        <f aca="false">IF('Finish order'!K57&lt;&gt;0, (UPPER(LEFT('Finish order'!K57,2))&amp;MID('Finish order'!K57,3,LEN('Finish order'!K57))), "")</f>
        <v>M50</v>
      </c>
      <c r="G59" s="43" t="n">
        <f aca="false">IF('Finish order'!G57&lt;&gt;0,'Finish order'!G57,"")</f>
        <v>0.0686458333333333</v>
      </c>
    </row>
    <row r="60" s="33" customFormat="true" ht="15.75" hidden="false" customHeight="false" outlineLevel="0" collapsed="false">
      <c r="A60" s="39" t="n">
        <f aca="false">IF('Finish order'!F58&lt;&gt;0, 'Finish order'!A58,"")</f>
        <v>57</v>
      </c>
      <c r="B60" s="40" t="n">
        <f aca="false">IF('Finish order'!F58&lt;&gt;0, 'Finish order'!B58,"")</f>
        <v>47</v>
      </c>
      <c r="C60" s="40" t="n">
        <f aca="false">IF('Finish order'!F58&lt;&gt;0, 'Finish order'!D58,"")</f>
        <v>9</v>
      </c>
      <c r="D60" s="41" t="str">
        <f aca="false">PROPER('Finish order'!H58)</f>
        <v>Nigel Dove</v>
      </c>
      <c r="E60" s="42" t="str">
        <f aca="false">IF('Finish order'!I58&lt;&gt;0,'Finish order'!I58,"")</f>
        <v>Individual#</v>
      </c>
      <c r="F60" s="40" t="str">
        <f aca="false">IF('Finish order'!K58&lt;&gt;0, (UPPER(LEFT('Finish order'!K58,2))&amp;MID('Finish order'!K58,3,LEN('Finish order'!K58))), "")</f>
        <v>M45</v>
      </c>
      <c r="G60" s="43" t="n">
        <f aca="false">IF('Finish order'!G58&lt;&gt;0,'Finish order'!G58,"")</f>
        <v>0.0691319444444444</v>
      </c>
    </row>
    <row r="61" s="33" customFormat="true" ht="15.75" hidden="false" customHeight="false" outlineLevel="0" collapsed="false">
      <c r="A61" s="39" t="n">
        <f aca="false">IF('Finish order'!F59&lt;&gt;0, 'Finish order'!A59,"")</f>
        <v>58</v>
      </c>
      <c r="B61" s="40" t="n">
        <f aca="false">IF('Finish order'!F59&lt;&gt;0, 'Finish order'!B59,"")</f>
        <v>11</v>
      </c>
      <c r="C61" s="40" t="n">
        <f aca="false">IF('Finish order'!F59&lt;&gt;0, 'Finish order'!D59,"")</f>
        <v>3</v>
      </c>
      <c r="D61" s="41" t="str">
        <f aca="false">PROPER('Finish order'!H59)</f>
        <v>Siobhan Firman</v>
      </c>
      <c r="E61" s="42" t="str">
        <f aca="false">IF('Finish order'!I59&lt;&gt;0,'Finish order'!I59,"")</f>
        <v>Individual#</v>
      </c>
      <c r="F61" s="40" t="str">
        <f aca="false">IF('Finish order'!K59&lt;&gt;0, (UPPER(LEFT('Finish order'!K59,2))&amp;MID('Finish order'!K59,3,LEN('Finish order'!K59))), "")</f>
        <v>WSEN</v>
      </c>
      <c r="G61" s="43" t="n">
        <f aca="false">IF('Finish order'!G59&lt;&gt;0,'Finish order'!G59,"")</f>
        <v>0.0691435185185185</v>
      </c>
    </row>
    <row r="62" s="33" customFormat="true" ht="15.75" hidden="false" customHeight="false" outlineLevel="0" collapsed="false">
      <c r="A62" s="39" t="n">
        <f aca="false">IF('Finish order'!F60&lt;&gt;0, 'Finish order'!A60,"")</f>
        <v>59</v>
      </c>
      <c r="B62" s="40" t="n">
        <f aca="false">IF('Finish order'!F60&lt;&gt;0, 'Finish order'!B60,"")</f>
        <v>48</v>
      </c>
      <c r="C62" s="40" t="n">
        <f aca="false">IF('Finish order'!F60&lt;&gt;0, 'Finish order'!D60,"")</f>
        <v>6</v>
      </c>
      <c r="D62" s="41" t="str">
        <f aca="false">PROPER('Finish order'!H60)</f>
        <v>Allan Ball</v>
      </c>
      <c r="E62" s="42" t="str">
        <f aca="false">IF('Finish order'!I60&lt;&gt;0,'Finish order'!I60,"")</f>
        <v>South Shields Harriers &amp; AC</v>
      </c>
      <c r="F62" s="40" t="str">
        <f aca="false">IF('Finish order'!K60&lt;&gt;0, (UPPER(LEFT('Finish order'!K60,2))&amp;MID('Finish order'!K60,3,LEN('Finish order'!K60))), "")</f>
        <v>M40</v>
      </c>
      <c r="G62" s="43" t="n">
        <f aca="false">IF('Finish order'!G60&lt;&gt;0,'Finish order'!G60,"")</f>
        <v>0.069212962962963</v>
      </c>
    </row>
    <row r="63" s="33" customFormat="true" ht="15.75" hidden="false" customHeight="false" outlineLevel="0" collapsed="false">
      <c r="A63" s="39" t="n">
        <f aca="false">IF('Finish order'!F61&lt;&gt;0, 'Finish order'!A61,"")</f>
        <v>60</v>
      </c>
      <c r="B63" s="40" t="n">
        <f aca="false">IF('Finish order'!F61&lt;&gt;0, 'Finish order'!B61,"")</f>
        <v>12</v>
      </c>
      <c r="C63" s="40" t="n">
        <f aca="false">IF('Finish order'!F61&lt;&gt;0, 'Finish order'!D61,"")</f>
        <v>2</v>
      </c>
      <c r="D63" s="41" t="str">
        <f aca="false">PROPER('Finish order'!H61)</f>
        <v>Lucy Saggers</v>
      </c>
      <c r="E63" s="42" t="str">
        <f aca="false">IF('Finish order'!I61&lt;&gt;0,'Finish order'!I61,"")</f>
        <v>Pickering RC</v>
      </c>
      <c r="F63" s="40" t="str">
        <f aca="false">IF('Finish order'!K61&lt;&gt;0, (UPPER(LEFT('Finish order'!K61,2))&amp;MID('Finish order'!K61,3,LEN('Finish order'!K61))), "")</f>
        <v>W55</v>
      </c>
      <c r="G63" s="43" t="n">
        <f aca="false">IF('Finish order'!G61&lt;&gt;0,'Finish order'!G61,"")</f>
        <v>0.0692824074074074</v>
      </c>
    </row>
    <row r="64" s="33" customFormat="true" ht="15.75" hidden="false" customHeight="false" outlineLevel="0" collapsed="false">
      <c r="A64" s="39" t="n">
        <f aca="false">IF('Finish order'!F62&lt;&gt;0, 'Finish order'!A62,"")</f>
        <v>61</v>
      </c>
      <c r="B64" s="40" t="n">
        <f aca="false">IF('Finish order'!F62&lt;&gt;0, 'Finish order'!B62,"")</f>
        <v>49</v>
      </c>
      <c r="C64" s="40" t="n">
        <f aca="false">IF('Finish order'!F62&lt;&gt;0, 'Finish order'!D62,"")</f>
        <v>8</v>
      </c>
      <c r="D64" s="41" t="str">
        <f aca="false">PROPER('Finish order'!H62)</f>
        <v>Adam Green</v>
      </c>
      <c r="E64" s="42" t="str">
        <f aca="false">IF('Finish order'!I62&lt;&gt;0,'Finish order'!I62,"")</f>
        <v>Individual#</v>
      </c>
      <c r="F64" s="40" t="str">
        <f aca="false">IF('Finish order'!K62&lt;&gt;0, (UPPER(LEFT('Finish order'!K62,2))&amp;MID('Finish order'!K62,3,LEN('Finish order'!K62))), "")</f>
        <v>MSEN</v>
      </c>
      <c r="G64" s="43" t="n">
        <f aca="false">IF('Finish order'!G62&lt;&gt;0,'Finish order'!G62,"")</f>
        <v>0.0693981481481482</v>
      </c>
    </row>
    <row r="65" s="33" customFormat="true" ht="15.75" hidden="false" customHeight="false" outlineLevel="0" collapsed="false">
      <c r="A65" s="39" t="n">
        <f aca="false">IF('Finish order'!F63&lt;&gt;0, 'Finish order'!A63,"")</f>
        <v>62</v>
      </c>
      <c r="B65" s="40" t="n">
        <f aca="false">IF('Finish order'!F63&lt;&gt;0, 'Finish order'!B63,"")</f>
        <v>13</v>
      </c>
      <c r="C65" s="40" t="n">
        <f aca="false">IF('Finish order'!F63&lt;&gt;0, 'Finish order'!D63,"")</f>
        <v>4</v>
      </c>
      <c r="D65" s="41" t="str">
        <f aca="false">PROPER('Finish order'!H63)</f>
        <v>Melanie Ellwood</v>
      </c>
      <c r="E65" s="42" t="str">
        <f aca="false">IF('Finish order'!I63&lt;&gt;0,'Finish order'!I63,"")</f>
        <v>York Knavesmire Harriers</v>
      </c>
      <c r="F65" s="40" t="str">
        <f aca="false">IF('Finish order'!K63&lt;&gt;0, (UPPER(LEFT('Finish order'!K63,2))&amp;MID('Finish order'!K63,3,LEN('Finish order'!K63))), "")</f>
        <v>WSEN</v>
      </c>
      <c r="G65" s="43" t="n">
        <f aca="false">IF('Finish order'!G63&lt;&gt;0,'Finish order'!G63,"")</f>
        <v>0.0703703703703704</v>
      </c>
    </row>
    <row r="66" s="33" customFormat="true" ht="15.75" hidden="false" customHeight="false" outlineLevel="0" collapsed="false">
      <c r="A66" s="39" t="n">
        <f aca="false">IF('Finish order'!F64&lt;&gt;0, 'Finish order'!A64,"")</f>
        <v>63</v>
      </c>
      <c r="B66" s="40" t="n">
        <f aca="false">IF('Finish order'!F64&lt;&gt;0, 'Finish order'!B64,"")</f>
        <v>14</v>
      </c>
      <c r="C66" s="40" t="n">
        <f aca="false">IF('Finish order'!F64&lt;&gt;0, 'Finish order'!D64,"")</f>
        <v>3</v>
      </c>
      <c r="D66" s="41" t="str">
        <f aca="false">PROPER('Finish order'!H64)</f>
        <v>Sarah Hudson</v>
      </c>
      <c r="E66" s="42" t="str">
        <f aca="false">IF('Finish order'!I64&lt;&gt;0,'Finish order'!I64,"")</f>
        <v>Loftus &amp; Whitby AC</v>
      </c>
      <c r="F66" s="40" t="str">
        <f aca="false">IF('Finish order'!K64&lt;&gt;0, (UPPER(LEFT('Finish order'!K64,2))&amp;MID('Finish order'!K64,3,LEN('Finish order'!K64))), "")</f>
        <v>W45</v>
      </c>
      <c r="G66" s="43" t="n">
        <f aca="false">IF('Finish order'!G64&lt;&gt;0,'Finish order'!G64,"")</f>
        <v>0.0715740740740741</v>
      </c>
    </row>
    <row r="67" s="33" customFormat="true" ht="15.75" hidden="false" customHeight="false" outlineLevel="0" collapsed="false">
      <c r="A67" s="39" t="n">
        <f aca="false">IF('Finish order'!F65&lt;&gt;0, 'Finish order'!A65,"")</f>
        <v>64</v>
      </c>
      <c r="B67" s="40" t="n">
        <f aca="false">IF('Finish order'!F65&lt;&gt;0, 'Finish order'!B65,"")</f>
        <v>15</v>
      </c>
      <c r="C67" s="40" t="n">
        <f aca="false">IF('Finish order'!F65&lt;&gt;0, 'Finish order'!D65,"")</f>
        <v>4</v>
      </c>
      <c r="D67" s="41" t="str">
        <f aca="false">PROPER('Finish order'!H65)</f>
        <v>Alice Hayter</v>
      </c>
      <c r="E67" s="42" t="str">
        <f aca="false">IF('Finish order'!I65&lt;&gt;0,'Finish order'!I65,"")</f>
        <v>Pickering RC</v>
      </c>
      <c r="F67" s="40" t="str">
        <f aca="false">IF('Finish order'!K65&lt;&gt;0, (UPPER(LEFT('Finish order'!K65,2))&amp;MID('Finish order'!K65,3,LEN('Finish order'!K65))), "")</f>
        <v>W45</v>
      </c>
      <c r="G67" s="43" t="n">
        <f aca="false">IF('Finish order'!G65&lt;&gt;0,'Finish order'!G65,"")</f>
        <v>0.0719212962962963</v>
      </c>
    </row>
    <row r="68" s="33" customFormat="true" ht="15.75" hidden="false" customHeight="false" outlineLevel="0" collapsed="false">
      <c r="A68" s="39" t="n">
        <f aca="false">IF('Finish order'!F66&lt;&gt;0, 'Finish order'!A66,"")</f>
        <v>65</v>
      </c>
      <c r="B68" s="40" t="n">
        <f aca="false">IF('Finish order'!F66&lt;&gt;0, 'Finish order'!B66,"")</f>
        <v>50</v>
      </c>
      <c r="C68" s="40" t="n">
        <f aca="false">IF('Finish order'!F66&lt;&gt;0, 'Finish order'!D66,"")</f>
        <v>8</v>
      </c>
      <c r="D68" s="41" t="str">
        <f aca="false">PROPER('Finish order'!H66)</f>
        <v>Stephen Carter</v>
      </c>
      <c r="E68" s="42" t="str">
        <f aca="false">IF('Finish order'!I66&lt;&gt;0,'Finish order'!I66,"")</f>
        <v>Esk Valley Fell Club</v>
      </c>
      <c r="F68" s="40" t="str">
        <f aca="false">IF('Finish order'!K66&lt;&gt;0, (UPPER(LEFT('Finish order'!K66,2))&amp;MID('Finish order'!K66,3,LEN('Finish order'!K66))), "")</f>
        <v>M60</v>
      </c>
      <c r="G68" s="43" t="n">
        <f aca="false">IF('Finish order'!G66&lt;&gt;0,'Finish order'!G66,"")</f>
        <v>0.0729976851851852</v>
      </c>
    </row>
    <row r="69" s="33" customFormat="true" ht="15.75" hidden="false" customHeight="false" outlineLevel="0" collapsed="false">
      <c r="A69" s="39" t="n">
        <f aca="false">IF('Finish order'!F67&lt;&gt;0, 'Finish order'!A67,"")</f>
        <v>66</v>
      </c>
      <c r="B69" s="40" t="n">
        <f aca="false">IF('Finish order'!F67&lt;&gt;0, 'Finish order'!B67,"")</f>
        <v>16</v>
      </c>
      <c r="C69" s="40" t="n">
        <f aca="false">IF('Finish order'!F67&lt;&gt;0, 'Finish order'!D67,"")</f>
        <v>4</v>
      </c>
      <c r="D69" s="41" t="str">
        <f aca="false">PROPER('Finish order'!H67)</f>
        <v>Samantha Jones</v>
      </c>
      <c r="E69" s="42" t="str">
        <f aca="false">IF('Finish order'!I67&lt;&gt;0,'Finish order'!I67,"")</f>
        <v>Individual#</v>
      </c>
      <c r="F69" s="40" t="str">
        <f aca="false">IF('Finish order'!K67&lt;&gt;0, (UPPER(LEFT('Finish order'!K67,2))&amp;MID('Finish order'!K67,3,LEN('Finish order'!K67))), "")</f>
        <v>W50</v>
      </c>
      <c r="G69" s="43" t="n">
        <f aca="false">IF('Finish order'!G67&lt;&gt;0,'Finish order'!G67,"")</f>
        <v>0.073275462962963</v>
      </c>
    </row>
    <row r="70" s="33" customFormat="true" ht="15.75" hidden="false" customHeight="false" outlineLevel="0" collapsed="false">
      <c r="A70" s="39" t="n">
        <f aca="false">IF('Finish order'!F68&lt;&gt;0, 'Finish order'!A68,"")</f>
        <v>67</v>
      </c>
      <c r="B70" s="40" t="n">
        <f aca="false">IF('Finish order'!F68&lt;&gt;0, 'Finish order'!B68,"")</f>
        <v>51</v>
      </c>
      <c r="C70" s="40" t="n">
        <f aca="false">IF('Finish order'!F68&lt;&gt;0, 'Finish order'!D68,"")</f>
        <v>7</v>
      </c>
      <c r="D70" s="41" t="str">
        <f aca="false">PROPER('Finish order'!H68)</f>
        <v>Lee Shepherd</v>
      </c>
      <c r="E70" s="42" t="str">
        <f aca="false">IF('Finish order'!I68&lt;&gt;0,'Finish order'!I68,"")</f>
        <v>Individual#</v>
      </c>
      <c r="F70" s="40" t="str">
        <f aca="false">IF('Finish order'!K68&lt;&gt;0, (UPPER(LEFT('Finish order'!K68,2))&amp;MID('Finish order'!K68,3,LEN('Finish order'!K68))), "")</f>
        <v>M55</v>
      </c>
      <c r="G70" s="43" t="n">
        <f aca="false">IF('Finish order'!G68&lt;&gt;0,'Finish order'!G68,"")</f>
        <v>0.0734953703703704</v>
      </c>
    </row>
    <row r="71" s="33" customFormat="true" ht="15.75" hidden="false" customHeight="false" outlineLevel="0" collapsed="false">
      <c r="A71" s="39" t="n">
        <f aca="false">IF('Finish order'!F69&lt;&gt;0, 'Finish order'!A69,"")</f>
        <v>68</v>
      </c>
      <c r="B71" s="40" t="n">
        <f aca="false">IF('Finish order'!F69&lt;&gt;0, 'Finish order'!B69,"")</f>
        <v>17</v>
      </c>
      <c r="C71" s="40" t="n">
        <f aca="false">IF('Finish order'!F69&lt;&gt;0, 'Finish order'!D69,"")</f>
        <v>1</v>
      </c>
      <c r="D71" s="41" t="str">
        <f aca="false">PROPER('Finish order'!H69)</f>
        <v>Amie Cooper</v>
      </c>
      <c r="E71" s="42" t="str">
        <f aca="false">IF('Finish order'!I69&lt;&gt;0,'Finish order'!I69,"")</f>
        <v>Individual#</v>
      </c>
      <c r="F71" s="40" t="str">
        <f aca="false">IF('Finish order'!K69&lt;&gt;0, (UPPER(LEFT('Finish order'!K69,2))&amp;MID('Finish order'!K69,3,LEN('Finish order'!K69))), "")</f>
        <v>WU23</v>
      </c>
      <c r="G71" s="43" t="n">
        <f aca="false">IF('Finish order'!G69&lt;&gt;0,'Finish order'!G69,"")</f>
        <v>0.0736342592592593</v>
      </c>
    </row>
    <row r="72" s="33" customFormat="true" ht="15.75" hidden="false" customHeight="false" outlineLevel="0" collapsed="false">
      <c r="A72" s="39" t="n">
        <f aca="false">IF('Finish order'!F70&lt;&gt;0, 'Finish order'!A70,"")</f>
        <v>69</v>
      </c>
      <c r="B72" s="40" t="n">
        <f aca="false">IF('Finish order'!F70&lt;&gt;0, 'Finish order'!B70,"")</f>
        <v>52</v>
      </c>
      <c r="C72" s="40" t="n">
        <f aca="false">IF('Finish order'!F70&lt;&gt;0, 'Finish order'!D70,"")</f>
        <v>9</v>
      </c>
      <c r="D72" s="41" t="str">
        <f aca="false">PROPER('Finish order'!H70)</f>
        <v>Martin Mander</v>
      </c>
      <c r="E72" s="42" t="str">
        <f aca="false">IF('Finish order'!I70&lt;&gt;0,'Finish order'!I70,"")</f>
        <v>Run Scarborough</v>
      </c>
      <c r="F72" s="40" t="str">
        <f aca="false">IF('Finish order'!K70&lt;&gt;0, (UPPER(LEFT('Finish order'!K70,2))&amp;MID('Finish order'!K70,3,LEN('Finish order'!K70))), "")</f>
        <v>M50</v>
      </c>
      <c r="G72" s="43" t="n">
        <f aca="false">IF('Finish order'!G70&lt;&gt;0,'Finish order'!G70,"")</f>
        <v>0.073912037037037</v>
      </c>
    </row>
    <row r="73" s="33" customFormat="true" ht="15.75" hidden="false" customHeight="false" outlineLevel="0" collapsed="false">
      <c r="A73" s="39" t="n">
        <f aca="false">IF('Finish order'!F71&lt;&gt;0, 'Finish order'!A71,"")</f>
        <v>70</v>
      </c>
      <c r="B73" s="40" t="n">
        <f aca="false">IF('Finish order'!F71&lt;&gt;0, 'Finish order'!B71,"")</f>
        <v>18</v>
      </c>
      <c r="C73" s="40" t="n">
        <f aca="false">IF('Finish order'!F71&lt;&gt;0, 'Finish order'!D71,"")</f>
        <v>1</v>
      </c>
      <c r="D73" s="41" t="str">
        <f aca="false">PROPER('Finish order'!H71)</f>
        <v>Joanna Schreiber</v>
      </c>
      <c r="E73" s="42" t="str">
        <f aca="false">IF('Finish order'!I71&lt;&gt;0,'Finish order'!I71,"")</f>
        <v>Pudsey &amp; Bramley AC</v>
      </c>
      <c r="F73" s="40" t="str">
        <f aca="false">IF('Finish order'!K71&lt;&gt;0, (UPPER(LEFT('Finish order'!K71,2))&amp;MID('Finish order'!K71,3,LEN('Finish order'!K71))), "")</f>
        <v>W60</v>
      </c>
      <c r="G73" s="43" t="n">
        <f aca="false">IF('Finish order'!G71&lt;&gt;0,'Finish order'!G71,"")</f>
        <v>0.0742361111111111</v>
      </c>
    </row>
    <row r="74" s="33" customFormat="true" ht="15.75" hidden="false" customHeight="false" outlineLevel="0" collapsed="false">
      <c r="A74" s="39" t="n">
        <f aca="false">IF('Finish order'!F72&lt;&gt;0, 'Finish order'!A72,"")</f>
        <v>71</v>
      </c>
      <c r="B74" s="40" t="n">
        <f aca="false">IF('Finish order'!F72&lt;&gt;0, 'Finish order'!B72,"")</f>
        <v>53</v>
      </c>
      <c r="C74" s="40" t="n">
        <f aca="false">IF('Finish order'!F72&lt;&gt;0, 'Finish order'!D72,"")</f>
        <v>3</v>
      </c>
      <c r="D74" s="41" t="str">
        <f aca="false">PROPER('Finish order'!H72)</f>
        <v>Richard Parkin</v>
      </c>
      <c r="E74" s="42" t="str">
        <f aca="false">IF('Finish order'!I72&lt;&gt;0,'Finish order'!I72,"")</f>
        <v>Beverley AC</v>
      </c>
      <c r="F74" s="40" t="str">
        <f aca="false">IF('Finish order'!K72&lt;&gt;0, (UPPER(LEFT('Finish order'!K72,2))&amp;MID('Finish order'!K72,3,LEN('Finish order'!K72))), "")</f>
        <v>M65</v>
      </c>
      <c r="G74" s="43" t="n">
        <f aca="false">IF('Finish order'!G72&lt;&gt;0,'Finish order'!G72,"")</f>
        <v>0.0746064814814815</v>
      </c>
    </row>
    <row r="75" s="33" customFormat="true" ht="15.75" hidden="false" customHeight="false" outlineLevel="0" collapsed="false">
      <c r="A75" s="39" t="n">
        <f aca="false">IF('Finish order'!F73&lt;&gt;0, 'Finish order'!A73,"")</f>
        <v>72</v>
      </c>
      <c r="B75" s="40" t="n">
        <f aca="false">IF('Finish order'!F73&lt;&gt;0, 'Finish order'!B73,"")</f>
        <v>19</v>
      </c>
      <c r="C75" s="40" t="n">
        <f aca="false">IF('Finish order'!F73&lt;&gt;0, 'Finish order'!D73,"")</f>
        <v>5</v>
      </c>
      <c r="D75" s="41" t="str">
        <f aca="false">PROPER('Finish order'!H73)</f>
        <v>Alexandra Atkinson</v>
      </c>
      <c r="E75" s="42" t="str">
        <f aca="false">IF('Finish order'!I73&lt;&gt;0,'Finish order'!I73,"")</f>
        <v>Whitby Running Club</v>
      </c>
      <c r="F75" s="40" t="str">
        <f aca="false">IF('Finish order'!K73&lt;&gt;0, (UPPER(LEFT('Finish order'!K73,2))&amp;MID('Finish order'!K73,3,LEN('Finish order'!K73))), "")</f>
        <v>WSEN</v>
      </c>
      <c r="G75" s="43" t="n">
        <f aca="false">IF('Finish order'!G73&lt;&gt;0,'Finish order'!G73,"")</f>
        <v>0.0747106481481482</v>
      </c>
    </row>
    <row r="76" s="33" customFormat="true" ht="15.75" hidden="false" customHeight="false" outlineLevel="0" collapsed="false">
      <c r="A76" s="39" t="n">
        <f aca="false">IF('Finish order'!F74&lt;&gt;0, 'Finish order'!A74,"")</f>
        <v>73</v>
      </c>
      <c r="B76" s="40" t="n">
        <f aca="false">IF('Finish order'!F74&lt;&gt;0, 'Finish order'!B74,"")</f>
        <v>20</v>
      </c>
      <c r="C76" s="40" t="n">
        <f aca="false">IF('Finish order'!F74&lt;&gt;0, 'Finish order'!D74,"")</f>
        <v>5</v>
      </c>
      <c r="D76" s="41" t="str">
        <f aca="false">PROPER('Finish order'!H74)</f>
        <v>Helen Spring</v>
      </c>
      <c r="E76" s="42" t="str">
        <f aca="false">IF('Finish order'!I74&lt;&gt;0,'Finish order'!I74,"")</f>
        <v>Easingwold RC</v>
      </c>
      <c r="F76" s="40" t="str">
        <f aca="false">IF('Finish order'!K74&lt;&gt;0, (UPPER(LEFT('Finish order'!K74,2))&amp;MID('Finish order'!K74,3,LEN('Finish order'!K74))), "")</f>
        <v>W45</v>
      </c>
      <c r="G76" s="43" t="n">
        <f aca="false">IF('Finish order'!G74&lt;&gt;0,'Finish order'!G74,"")</f>
        <v>0.0754282407407407</v>
      </c>
    </row>
    <row r="77" s="33" customFormat="true" ht="15.75" hidden="false" customHeight="false" outlineLevel="0" collapsed="false">
      <c r="A77" s="39" t="n">
        <f aca="false">IF('Finish order'!F75&lt;&gt;0, 'Finish order'!A75,"")</f>
        <v>74</v>
      </c>
      <c r="B77" s="40" t="n">
        <f aca="false">IF('Finish order'!F75&lt;&gt;0, 'Finish order'!B75,"")</f>
        <v>21</v>
      </c>
      <c r="C77" s="40" t="n">
        <f aca="false">IF('Finish order'!F75&lt;&gt;0, 'Finish order'!D75,"")</f>
        <v>6</v>
      </c>
      <c r="D77" s="41" t="str">
        <f aca="false">PROPER('Finish order'!H75)</f>
        <v>Robyn Watson</v>
      </c>
      <c r="E77" s="42" t="str">
        <f aca="false">IF('Finish order'!I75&lt;&gt;0,'Finish order'!I75,"")</f>
        <v>Esk Valley Fell Club</v>
      </c>
      <c r="F77" s="40" t="str">
        <f aca="false">IF('Finish order'!K75&lt;&gt;0, (UPPER(LEFT('Finish order'!K75,2))&amp;MID('Finish order'!K75,3,LEN('Finish order'!K75))), "")</f>
        <v>WSEN</v>
      </c>
      <c r="G77" s="43" t="n">
        <f aca="false">IF('Finish order'!G75&lt;&gt;0,'Finish order'!G75,"")</f>
        <v>0.0757638888888889</v>
      </c>
    </row>
    <row r="78" s="33" customFormat="true" ht="15.75" hidden="false" customHeight="false" outlineLevel="0" collapsed="false">
      <c r="A78" s="39" t="n">
        <f aca="false">IF('Finish order'!F76&lt;&gt;0, 'Finish order'!A76,"")</f>
        <v>75</v>
      </c>
      <c r="B78" s="40" t="n">
        <f aca="false">IF('Finish order'!F76&lt;&gt;0, 'Finish order'!B76,"")</f>
        <v>54</v>
      </c>
      <c r="C78" s="40" t="n">
        <f aca="false">IF('Finish order'!F76&lt;&gt;0, 'Finish order'!D76,"")</f>
        <v>8</v>
      </c>
      <c r="D78" s="41" t="str">
        <f aca="false">PROPER('Finish order'!H76)</f>
        <v>Miles Sharp</v>
      </c>
      <c r="E78" s="42" t="str">
        <f aca="false">IF('Finish order'!I76&lt;&gt;0,'Finish order'!I76,"")</f>
        <v>Esk Valley Fell Club</v>
      </c>
      <c r="F78" s="40" t="str">
        <f aca="false">IF('Finish order'!K76&lt;&gt;0, (UPPER(LEFT('Finish order'!K76,2))&amp;MID('Finish order'!K76,3,LEN('Finish order'!K76))), "")</f>
        <v>M55</v>
      </c>
      <c r="G78" s="43" t="n">
        <f aca="false">IF('Finish order'!G76&lt;&gt;0,'Finish order'!G76,"")</f>
        <v>0.0765393518518519</v>
      </c>
    </row>
    <row r="79" s="33" customFormat="true" ht="15.75" hidden="false" customHeight="false" outlineLevel="0" collapsed="false">
      <c r="A79" s="39" t="n">
        <f aca="false">IF('Finish order'!F77&lt;&gt;0, 'Finish order'!A77,"")</f>
        <v>76</v>
      </c>
      <c r="B79" s="40" t="n">
        <f aca="false">IF('Finish order'!F77&lt;&gt;0, 'Finish order'!B77,"")</f>
        <v>55</v>
      </c>
      <c r="C79" s="40" t="n">
        <f aca="false">IF('Finish order'!F77&lt;&gt;0, 'Finish order'!D77,"")</f>
        <v>9</v>
      </c>
      <c r="D79" s="41" t="str">
        <f aca="false">PROPER('Finish order'!H77)</f>
        <v>Peter Murray</v>
      </c>
      <c r="E79" s="42" t="str">
        <f aca="false">IF('Finish order'!I77&lt;&gt;0,'Finish order'!I77,"")</f>
        <v>York Acorn RC</v>
      </c>
      <c r="F79" s="40" t="str">
        <f aca="false">IF('Finish order'!K77&lt;&gt;0, (UPPER(LEFT('Finish order'!K77,2))&amp;MID('Finish order'!K77,3,LEN('Finish order'!K77))), "")</f>
        <v>M55</v>
      </c>
      <c r="G79" s="43" t="n">
        <f aca="false">IF('Finish order'!G77&lt;&gt;0,'Finish order'!G77,"")</f>
        <v>0.0789351851851852</v>
      </c>
    </row>
    <row r="80" s="33" customFormat="true" ht="15.75" hidden="false" customHeight="false" outlineLevel="0" collapsed="false">
      <c r="A80" s="39" t="n">
        <f aca="false">IF('Finish order'!F78&lt;&gt;0, 'Finish order'!A78,"")</f>
        <v>77</v>
      </c>
      <c r="B80" s="40" t="n">
        <f aca="false">IF('Finish order'!F78&lt;&gt;0, 'Finish order'!B78,"")</f>
        <v>22</v>
      </c>
      <c r="C80" s="40" t="n">
        <f aca="false">IF('Finish order'!F78&lt;&gt;0, 'Finish order'!D78,"")</f>
        <v>6</v>
      </c>
      <c r="D80" s="41" t="str">
        <f aca="false">PROPER('Finish order'!H78)</f>
        <v>Lynn Humpleby</v>
      </c>
      <c r="E80" s="42" t="str">
        <f aca="false">IF('Finish order'!I78&lt;&gt;0,'Finish order'!I78,"")</f>
        <v>Pickering RC</v>
      </c>
      <c r="F80" s="40" t="str">
        <f aca="false">IF('Finish order'!K78&lt;&gt;0, (UPPER(LEFT('Finish order'!K78,2))&amp;MID('Finish order'!K78,3,LEN('Finish order'!K78))), "")</f>
        <v>W45</v>
      </c>
      <c r="G80" s="43" t="n">
        <f aca="false">IF('Finish order'!G78&lt;&gt;0,'Finish order'!G78,"")</f>
        <v>0.0791087962962963</v>
      </c>
    </row>
    <row r="81" s="33" customFormat="true" ht="15.75" hidden="false" customHeight="false" outlineLevel="0" collapsed="false">
      <c r="A81" s="39" t="n">
        <f aca="false">IF('Finish order'!F79&lt;&gt;0, 'Finish order'!A79,"")</f>
        <v>78</v>
      </c>
      <c r="B81" s="40" t="n">
        <f aca="false">IF('Finish order'!F79&lt;&gt;0, 'Finish order'!B79,"")</f>
        <v>56</v>
      </c>
      <c r="C81" s="40" t="n">
        <f aca="false">IF('Finish order'!F79&lt;&gt;0, 'Finish order'!D79,"")</f>
        <v>9</v>
      </c>
      <c r="D81" s="41" t="str">
        <f aca="false">PROPER('Finish order'!H79)</f>
        <v>Chris Tweddle</v>
      </c>
      <c r="E81" s="42" t="str">
        <f aca="false">IF('Finish order'!I79&lt;&gt;0,'Finish order'!I79,"")</f>
        <v>Boro Runners</v>
      </c>
      <c r="F81" s="40" t="str">
        <f aca="false">IF('Finish order'!K79&lt;&gt;0, (UPPER(LEFT('Finish order'!K79,2))&amp;MID('Finish order'!K79,3,LEN('Finish order'!K79))), "")</f>
        <v>M60</v>
      </c>
      <c r="G81" s="43" t="n">
        <f aca="false">IF('Finish order'!G79&lt;&gt;0,'Finish order'!G79,"")</f>
        <v>0.0798611111111111</v>
      </c>
    </row>
    <row r="82" s="33" customFormat="true" ht="15.75" hidden="false" customHeight="false" outlineLevel="0" collapsed="false">
      <c r="A82" s="39" t="n">
        <f aca="false">IF('Finish order'!F80&lt;&gt;0, 'Finish order'!A80,"")</f>
        <v>79</v>
      </c>
      <c r="B82" s="40" t="n">
        <f aca="false">IF('Finish order'!F80&lt;&gt;0, 'Finish order'!B80,"")</f>
        <v>57</v>
      </c>
      <c r="C82" s="40" t="n">
        <f aca="false">IF('Finish order'!F80&lt;&gt;0, 'Finish order'!D80,"")</f>
        <v>2</v>
      </c>
      <c r="D82" s="41" t="str">
        <f aca="false">PROPER('Finish order'!H80)</f>
        <v>Geoffrey Usher</v>
      </c>
      <c r="E82" s="42" t="str">
        <f aca="false">IF('Finish order'!I80&lt;&gt;0,'Finish order'!I80,"")</f>
        <v>Individual#</v>
      </c>
      <c r="F82" s="40" t="str">
        <f aca="false">IF('Finish order'!K80&lt;&gt;0, (UPPER(LEFT('Finish order'!K80,2))&amp;MID('Finish order'!K80,3,LEN('Finish order'!K80))), "")</f>
        <v>M70</v>
      </c>
      <c r="G82" s="43" t="n">
        <f aca="false">IF('Finish order'!G80&lt;&gt;0,'Finish order'!G80,"")</f>
        <v>0.0798958333333333</v>
      </c>
    </row>
    <row r="83" s="33" customFormat="true" ht="15.75" hidden="false" customHeight="false" outlineLevel="0" collapsed="false">
      <c r="A83" s="39" t="n">
        <f aca="false">IF('Finish order'!F81&lt;&gt;0, 'Finish order'!A81,"")</f>
        <v>80</v>
      </c>
      <c r="B83" s="40" t="n">
        <f aca="false">IF('Finish order'!F81&lt;&gt;0, 'Finish order'!B81,"")</f>
        <v>23</v>
      </c>
      <c r="C83" s="40" t="n">
        <f aca="false">IF('Finish order'!F81&lt;&gt;0, 'Finish order'!D81,"")</f>
        <v>2</v>
      </c>
      <c r="D83" s="41" t="str">
        <f aca="false">PROPER('Finish order'!H81)</f>
        <v>Julie Clayton</v>
      </c>
      <c r="E83" s="42" t="str">
        <f aca="false">IF('Finish order'!I81&lt;&gt;0,'Finish order'!I81,"")</f>
        <v>Scarborough AC</v>
      </c>
      <c r="F83" s="40" t="str">
        <f aca="false">IF('Finish order'!K81&lt;&gt;0, (UPPER(LEFT('Finish order'!K81,2))&amp;MID('Finish order'!K81,3,LEN('Finish order'!K81))), "")</f>
        <v>W60</v>
      </c>
      <c r="G83" s="43" t="n">
        <f aca="false">IF('Finish order'!G81&lt;&gt;0,'Finish order'!G81,"")</f>
        <v>0.0802430555555556</v>
      </c>
    </row>
    <row r="84" s="33" customFormat="true" ht="15.75" hidden="false" customHeight="false" outlineLevel="0" collapsed="false">
      <c r="A84" s="39" t="n">
        <f aca="false">IF('Finish order'!F82&lt;&gt;0, 'Finish order'!A82,"")</f>
        <v>81</v>
      </c>
      <c r="B84" s="40" t="n">
        <f aca="false">IF('Finish order'!F82&lt;&gt;0, 'Finish order'!B82,"")</f>
        <v>24</v>
      </c>
      <c r="C84" s="40" t="n">
        <f aca="false">IF('Finish order'!F82&lt;&gt;0, 'Finish order'!D82,"")</f>
        <v>7</v>
      </c>
      <c r="D84" s="41" t="str">
        <f aca="false">PROPER('Finish order'!H82)</f>
        <v>Sarah Walch</v>
      </c>
      <c r="E84" s="42" t="str">
        <f aca="false">IF('Finish order'!I82&lt;&gt;0,'Finish order'!I82,"")</f>
        <v>Denby Dale AC</v>
      </c>
      <c r="F84" s="40" t="str">
        <f aca="false">IF('Finish order'!K82&lt;&gt;0, (UPPER(LEFT('Finish order'!K82,2))&amp;MID('Finish order'!K82,3,LEN('Finish order'!K82))), "")</f>
        <v>W45</v>
      </c>
      <c r="G84" s="43" t="n">
        <f aca="false">IF('Finish order'!G82&lt;&gt;0,'Finish order'!G82,"")</f>
        <v>0.0848032407407407</v>
      </c>
    </row>
    <row r="85" s="33" customFormat="true" ht="15.75" hidden="false" customHeight="false" outlineLevel="0" collapsed="false">
      <c r="A85" s="39" t="n">
        <f aca="false">IF('Finish order'!F83&lt;&gt;0, 'Finish order'!A83,"")</f>
        <v>82</v>
      </c>
      <c r="B85" s="40" t="n">
        <f aca="false">IF('Finish order'!F83&lt;&gt;0, 'Finish order'!B83,"")</f>
        <v>25</v>
      </c>
      <c r="C85" s="40" t="n">
        <f aca="false">IF('Finish order'!F83&lt;&gt;0, 'Finish order'!D83,"")</f>
        <v>5</v>
      </c>
      <c r="D85" s="41" t="str">
        <f aca="false">PROPER('Finish order'!H83)</f>
        <v>Penny Holland</v>
      </c>
      <c r="E85" s="42" t="str">
        <f aca="false">IF('Finish order'!I83&lt;&gt;0,'Finish order'!I83,"")</f>
        <v>Lets Run</v>
      </c>
      <c r="F85" s="40" t="str">
        <f aca="false">IF('Finish order'!K83&lt;&gt;0, (UPPER(LEFT('Finish order'!K83,2))&amp;MID('Finish order'!K83,3,LEN('Finish order'!K83))), "")</f>
        <v>W50</v>
      </c>
      <c r="G85" s="43" t="n">
        <f aca="false">IF('Finish order'!G83&lt;&gt;0,'Finish order'!G83,"")</f>
        <v>0.0851273148148148</v>
      </c>
    </row>
    <row r="86" s="33" customFormat="true" ht="15.75" hidden="false" customHeight="false" outlineLevel="0" collapsed="false">
      <c r="A86" s="39" t="n">
        <f aca="false">IF('Finish order'!F84&lt;&gt;0, 'Finish order'!A84,"")</f>
        <v>83</v>
      </c>
      <c r="B86" s="40" t="n">
        <f aca="false">IF('Finish order'!F84&lt;&gt;0, 'Finish order'!B84,"")</f>
        <v>26</v>
      </c>
      <c r="C86" s="40" t="n">
        <f aca="false">IF('Finish order'!F84&lt;&gt;0, 'Finish order'!D84,"")</f>
        <v>7</v>
      </c>
      <c r="D86" s="41" t="str">
        <f aca="false">PROPER('Finish order'!H84)</f>
        <v>Kelly Grieve</v>
      </c>
      <c r="E86" s="42" t="str">
        <f aca="false">IF('Finish order'!I84&lt;&gt;0,'Finish order'!I84,"")</f>
        <v>Thirsk &amp; Sowerby Harriers</v>
      </c>
      <c r="F86" s="40" t="str">
        <f aca="false">IF('Finish order'!K84&lt;&gt;0, (UPPER(LEFT('Finish order'!K84,2))&amp;MID('Finish order'!K84,3,LEN('Finish order'!K84))), "")</f>
        <v>WSEN</v>
      </c>
      <c r="G86" s="43" t="n">
        <f aca="false">IF('Finish order'!G84&lt;&gt;0,'Finish order'!G84,"")</f>
        <v>0.0860532407407407</v>
      </c>
    </row>
    <row r="87" s="33" customFormat="true" ht="15.75" hidden="false" customHeight="false" outlineLevel="0" collapsed="false">
      <c r="A87" s="39" t="n">
        <f aca="false">IF('Finish order'!F85&lt;&gt;0, 'Finish order'!A85,"")</f>
        <v>84</v>
      </c>
      <c r="B87" s="40" t="n">
        <f aca="false">IF('Finish order'!F85&lt;&gt;0, 'Finish order'!B85,"")</f>
        <v>58</v>
      </c>
      <c r="C87" s="40" t="n">
        <f aca="false">IF('Finish order'!F85&lt;&gt;0, 'Finish order'!D85,"")</f>
        <v>4</v>
      </c>
      <c r="D87" s="41" t="str">
        <f aca="false">PROPER('Finish order'!H85)</f>
        <v>David Robinson</v>
      </c>
      <c r="E87" s="42" t="str">
        <f aca="false">IF('Finish order'!I85&lt;&gt;0,'Finish order'!I85,"")</f>
        <v>North York Moors AC</v>
      </c>
      <c r="F87" s="40" t="str">
        <f aca="false">IF('Finish order'!K85&lt;&gt;0, (UPPER(LEFT('Finish order'!K85,2))&amp;MID('Finish order'!K85,3,LEN('Finish order'!K85))), "")</f>
        <v>M65</v>
      </c>
      <c r="G87" s="43" t="n">
        <f aca="false">IF('Finish order'!G85&lt;&gt;0,'Finish order'!G85,"")</f>
        <v>0.0861226851851852</v>
      </c>
    </row>
    <row r="88" s="33" customFormat="true" ht="15.75" hidden="false" customHeight="false" outlineLevel="0" collapsed="false">
      <c r="A88" s="39" t="n">
        <f aca="false">IF('Finish order'!F86&lt;&gt;0, 'Finish order'!A86,"")</f>
        <v>85</v>
      </c>
      <c r="B88" s="40" t="n">
        <f aca="false">IF('Finish order'!F86&lt;&gt;0, 'Finish order'!B86,"")</f>
        <v>27</v>
      </c>
      <c r="C88" s="40" t="n">
        <f aca="false">IF('Finish order'!F86&lt;&gt;0, 'Finish order'!D86,"")</f>
        <v>6</v>
      </c>
      <c r="D88" s="41" t="str">
        <f aca="false">PROPER('Finish order'!H86)</f>
        <v>Serena Partridge</v>
      </c>
      <c r="E88" s="42" t="str">
        <f aca="false">IF('Finish order'!I86&lt;&gt;0,'Finish order'!I86,"")</f>
        <v>Pickering RC</v>
      </c>
      <c r="F88" s="40" t="str">
        <f aca="false">IF('Finish order'!K86&lt;&gt;0, (UPPER(LEFT('Finish order'!K86,2))&amp;MID('Finish order'!K86,3,LEN('Finish order'!K86))), "")</f>
        <v>W50</v>
      </c>
      <c r="G88" s="43" t="n">
        <f aca="false">IF('Finish order'!G86&lt;&gt;0,'Finish order'!G86,"")</f>
        <v>0.0862615740740741</v>
      </c>
    </row>
    <row r="89" s="33" customFormat="true" ht="15.75" hidden="false" customHeight="false" outlineLevel="0" collapsed="false">
      <c r="A89" s="39" t="n">
        <f aca="false">IF('Finish order'!F87&lt;&gt;0, 'Finish order'!A87,"")</f>
        <v>86</v>
      </c>
      <c r="B89" s="40" t="n">
        <f aca="false">IF('Finish order'!F87&lt;&gt;0, 'Finish order'!B87,"")</f>
        <v>28</v>
      </c>
      <c r="C89" s="40" t="n">
        <f aca="false">IF('Finish order'!F87&lt;&gt;0, 'Finish order'!D87,"")</f>
        <v>8</v>
      </c>
      <c r="D89" s="41" t="str">
        <f aca="false">PROPER('Finish order'!H87)</f>
        <v>Charlotte Williamson</v>
      </c>
      <c r="E89" s="42" t="str">
        <f aca="false">IF('Finish order'!I87&lt;&gt;0,'Finish order'!I87,"")</f>
        <v>South Shields Harriers &amp; AC</v>
      </c>
      <c r="F89" s="40" t="str">
        <f aca="false">IF('Finish order'!K87&lt;&gt;0, (UPPER(LEFT('Finish order'!K87,2))&amp;MID('Finish order'!K87,3,LEN('Finish order'!K87))), "")</f>
        <v>WSEN</v>
      </c>
      <c r="G89" s="43" t="n">
        <f aca="false">IF('Finish order'!G87&lt;&gt;0,'Finish order'!G87,"")</f>
        <v>0.0864814814814815</v>
      </c>
    </row>
    <row r="90" s="33" customFormat="true" ht="15.75" hidden="false" customHeight="false" outlineLevel="0" collapsed="false">
      <c r="A90" s="39" t="n">
        <f aca="false">IF('Finish order'!F88&lt;&gt;0, 'Finish order'!A88,"")</f>
        <v>87</v>
      </c>
      <c r="B90" s="40" t="n">
        <f aca="false">IF('Finish order'!F88&lt;&gt;0, 'Finish order'!B88,"")</f>
        <v>59</v>
      </c>
      <c r="C90" s="40" t="n">
        <f aca="false">IF('Finish order'!F88&lt;&gt;0, 'Finish order'!D88,"")</f>
        <v>7</v>
      </c>
      <c r="D90" s="41" t="str">
        <f aca="false">PROPER('Finish order'!H88)</f>
        <v>Kevin Steven</v>
      </c>
      <c r="E90" s="42" t="str">
        <f aca="false">IF('Finish order'!I88&lt;&gt;0,'Finish order'!I88,"")</f>
        <v>South Shields Harriers &amp; AC</v>
      </c>
      <c r="F90" s="40" t="str">
        <f aca="false">IF('Finish order'!K88&lt;&gt;0, (UPPER(LEFT('Finish order'!K88,2))&amp;MID('Finish order'!K88,3,LEN('Finish order'!K88))), "")</f>
        <v>M40</v>
      </c>
      <c r="G90" s="43" t="n">
        <f aca="false">IF('Finish order'!G88&lt;&gt;0,'Finish order'!G88,"")</f>
        <v>0.0865046296296296</v>
      </c>
    </row>
    <row r="91" s="33" customFormat="true" ht="15.75" hidden="false" customHeight="false" outlineLevel="0" collapsed="false">
      <c r="A91" s="39" t="n">
        <f aca="false">IF('Finish order'!F89&lt;&gt;0, 'Finish order'!A89,"")</f>
        <v>88</v>
      </c>
      <c r="B91" s="40" t="n">
        <f aca="false">IF('Finish order'!F89&lt;&gt;0, 'Finish order'!B89,"")</f>
        <v>60</v>
      </c>
      <c r="C91" s="40" t="n">
        <f aca="false">IF('Finish order'!F89&lt;&gt;0, 'Finish order'!D89,"")</f>
        <v>10</v>
      </c>
      <c r="D91" s="41" t="str">
        <f aca="false">PROPER('Finish order'!H89)</f>
        <v>Paul Cutler</v>
      </c>
      <c r="E91" s="42" t="str">
        <f aca="false">IF('Finish order'!I89&lt;&gt;0,'Finish order'!I89,"")</f>
        <v>Individual#</v>
      </c>
      <c r="F91" s="40" t="str">
        <f aca="false">IF('Finish order'!K89&lt;&gt;0, (UPPER(LEFT('Finish order'!K89,2))&amp;MID('Finish order'!K89,3,LEN('Finish order'!K89))), "")</f>
        <v>M60</v>
      </c>
      <c r="G91" s="43" t="n">
        <f aca="false">IF('Finish order'!G89&lt;&gt;0,'Finish order'!G89,"")</f>
        <v>0.086712962962963</v>
      </c>
    </row>
    <row r="92" s="33" customFormat="true" ht="15.75" hidden="false" customHeight="false" outlineLevel="0" collapsed="false">
      <c r="A92" s="39" t="n">
        <f aca="false">IF('Finish order'!F90&lt;&gt;0, 'Finish order'!A90,"")</f>
        <v>89</v>
      </c>
      <c r="B92" s="40" t="n">
        <f aca="false">IF('Finish order'!F90&lt;&gt;0, 'Finish order'!B90,"")</f>
        <v>61</v>
      </c>
      <c r="C92" s="40" t="n">
        <f aca="false">IF('Finish order'!F90&lt;&gt;0, 'Finish order'!D90,"")</f>
        <v>11</v>
      </c>
      <c r="D92" s="41" t="str">
        <f aca="false">PROPER('Finish order'!H90)</f>
        <v>Ian Robinson</v>
      </c>
      <c r="E92" s="42" t="str">
        <f aca="false">IF('Finish order'!I90&lt;&gt;0,'Finish order'!I90,"")</f>
        <v>Esk Valley Fell Club</v>
      </c>
      <c r="F92" s="40" t="str">
        <f aca="false">IF('Finish order'!K90&lt;&gt;0, (UPPER(LEFT('Finish order'!K90,2))&amp;MID('Finish order'!K90,3,LEN('Finish order'!K90))), "")</f>
        <v>M60</v>
      </c>
      <c r="G92" s="43" t="n">
        <f aca="false">IF('Finish order'!G90&lt;&gt;0,'Finish order'!G90,"")</f>
        <v>0.093587962962963</v>
      </c>
    </row>
    <row r="93" s="33" customFormat="true" ht="15.75" hidden="false" customHeight="false" outlineLevel="0" collapsed="false">
      <c r="A93" s="39" t="n">
        <f aca="false">IF('Finish order'!F91&lt;&gt;0, 'Finish order'!A91,"")</f>
        <v>90</v>
      </c>
      <c r="B93" s="40" t="n">
        <f aca="false">IF('Finish order'!F91&lt;&gt;0, 'Finish order'!B91,"")</f>
        <v>29</v>
      </c>
      <c r="C93" s="40" t="n">
        <f aca="false">IF('Finish order'!F91&lt;&gt;0, 'Finish order'!D91,"")</f>
        <v>8</v>
      </c>
      <c r="D93" s="41" t="str">
        <f aca="false">PROPER('Finish order'!H91)</f>
        <v>Kathryn Waterworth</v>
      </c>
      <c r="E93" s="42" t="str">
        <f aca="false">IF('Finish order'!I91&lt;&gt;0,'Finish order'!I91,"")</f>
        <v>Individual#</v>
      </c>
      <c r="F93" s="40" t="str">
        <f aca="false">IF('Finish order'!K91&lt;&gt;0, (UPPER(LEFT('Finish order'!K91,2))&amp;MID('Finish order'!K91,3,LEN('Finish order'!K91))), "")</f>
        <v>W45</v>
      </c>
      <c r="G93" s="43" t="n">
        <f aca="false">IF('Finish order'!G91&lt;&gt;0,'Finish order'!G91,"")</f>
        <v>0.0937384259259259</v>
      </c>
    </row>
    <row r="94" s="33" customFormat="true" ht="15.75" hidden="false" customHeight="false" outlineLevel="0" collapsed="false">
      <c r="A94" s="39" t="n">
        <f aca="false">IF('Finish order'!F92&lt;&gt;0, 'Finish order'!A92,"")</f>
        <v>91</v>
      </c>
      <c r="B94" s="40" t="n">
        <f aca="false">IF('Finish order'!F92&lt;&gt;0, 'Finish order'!B92,"")</f>
        <v>30</v>
      </c>
      <c r="C94" s="40" t="n">
        <f aca="false">IF('Finish order'!F92&lt;&gt;0, 'Finish order'!D92,"")</f>
        <v>3</v>
      </c>
      <c r="D94" s="41" t="str">
        <f aca="false">PROPER('Finish order'!H92)</f>
        <v>Sally Kingscott</v>
      </c>
      <c r="E94" s="42" t="str">
        <f aca="false">IF('Finish order'!I92&lt;&gt;0,'Finish order'!I92,"")</f>
        <v>Scarborough AC</v>
      </c>
      <c r="F94" s="40" t="str">
        <f aca="false">IF('Finish order'!K92&lt;&gt;0, (UPPER(LEFT('Finish order'!K92,2))&amp;MID('Finish order'!K92,3,LEN('Finish order'!K92))), "")</f>
        <v>W60</v>
      </c>
      <c r="G94" s="43" t="n">
        <f aca="false">IF('Finish order'!G92&lt;&gt;0,'Finish order'!G92,"")</f>
        <v>0.0939467592592593</v>
      </c>
    </row>
    <row r="95" s="33" customFormat="true" ht="15.75" hidden="false" customHeight="false" outlineLevel="0" collapsed="false">
      <c r="A95" s="39" t="str">
        <f aca="false">IF('Finish order'!F93&lt;&gt;0, 'Finish order'!A93,"")</f>
        <v/>
      </c>
      <c r="B95" s="40" t="str">
        <f aca="false">IF('Finish order'!F93&lt;&gt;0, 'Finish order'!B93,"")</f>
        <v/>
      </c>
      <c r="C95" s="40" t="str">
        <f aca="false">IF('Finish order'!F93&lt;&gt;0, 'Finish order'!D93,"")</f>
        <v/>
      </c>
      <c r="D95" s="41" t="str">
        <f aca="false">PROPER('Finish order'!H93)</f>
        <v/>
      </c>
      <c r="E95" s="42" t="str">
        <f aca="false">IF('Finish order'!I93&lt;&gt;0,'Finish order'!I93,"")</f>
        <v/>
      </c>
      <c r="F95" s="40" t="str">
        <f aca="false">IF('Finish order'!K93&lt;&gt;0, (UPPER(LEFT('Finish order'!K93,2))&amp;MID('Finish order'!K93,3,LEN('Finish order'!K93))), "")</f>
        <v/>
      </c>
      <c r="G95" s="43" t="str">
        <f aca="false">IF('Finish order'!G93&lt;&gt;0,'Finish order'!G93,"")</f>
        <v/>
      </c>
    </row>
    <row r="96" s="33" customFormat="true" ht="15.75" hidden="false" customHeight="false" outlineLevel="0" collapsed="false">
      <c r="A96" s="39" t="str">
        <f aca="false">IF('Finish order'!F94&lt;&gt;0, 'Finish order'!A94,"")</f>
        <v/>
      </c>
      <c r="B96" s="40" t="str">
        <f aca="false">IF('Finish order'!F94&lt;&gt;0, 'Finish order'!B94,"")</f>
        <v/>
      </c>
      <c r="C96" s="40" t="str">
        <f aca="false">IF('Finish order'!F94&lt;&gt;0, 'Finish order'!D94,"")</f>
        <v/>
      </c>
      <c r="D96" s="41" t="str">
        <f aca="false">PROPER('Finish order'!H94)</f>
        <v/>
      </c>
      <c r="E96" s="42" t="str">
        <f aca="false">IF('Finish order'!I94&lt;&gt;0,'Finish order'!I94,"")</f>
        <v/>
      </c>
      <c r="F96" s="40" t="str">
        <f aca="false">IF('Finish order'!K94&lt;&gt;0, (UPPER(LEFT('Finish order'!K94,2))&amp;MID('Finish order'!K94,3,LEN('Finish order'!K94))), "")</f>
        <v/>
      </c>
      <c r="G96" s="43" t="str">
        <f aca="false">IF('Finish order'!G94&lt;&gt;0,'Finish order'!G94,"")</f>
        <v/>
      </c>
    </row>
    <row r="97" s="33" customFormat="true" ht="15.75" hidden="false" customHeight="false" outlineLevel="0" collapsed="false">
      <c r="A97" s="39" t="str">
        <f aca="false">IF('Finish order'!F95&lt;&gt;0, 'Finish order'!A95,"")</f>
        <v/>
      </c>
      <c r="B97" s="40" t="str">
        <f aca="false">IF('Finish order'!F95&lt;&gt;0, 'Finish order'!B95,"")</f>
        <v/>
      </c>
      <c r="C97" s="40" t="str">
        <f aca="false">IF('Finish order'!F95&lt;&gt;0, 'Finish order'!D95,"")</f>
        <v/>
      </c>
      <c r="D97" s="41" t="str">
        <f aca="false">PROPER('Finish order'!H95)</f>
        <v/>
      </c>
      <c r="E97" s="42" t="str">
        <f aca="false">IF('Finish order'!I95&lt;&gt;0,'Finish order'!I95,"")</f>
        <v/>
      </c>
      <c r="F97" s="40" t="str">
        <f aca="false">IF('Finish order'!K95&lt;&gt;0, (UPPER(LEFT('Finish order'!K95,2))&amp;MID('Finish order'!K95,3,LEN('Finish order'!K95))), "")</f>
        <v/>
      </c>
      <c r="G97" s="43" t="str">
        <f aca="false">IF('Finish order'!G95&lt;&gt;0,'Finish order'!G95,"")</f>
        <v/>
      </c>
    </row>
    <row r="98" s="33" customFormat="true" ht="15.75" hidden="false" customHeight="false" outlineLevel="0" collapsed="false">
      <c r="A98" s="39" t="str">
        <f aca="false">IF('Finish order'!F96&lt;&gt;0, 'Finish order'!A96,"")</f>
        <v/>
      </c>
      <c r="B98" s="40" t="str">
        <f aca="false">IF('Finish order'!F96&lt;&gt;0, 'Finish order'!B96,"")</f>
        <v/>
      </c>
      <c r="C98" s="40" t="str">
        <f aca="false">IF('Finish order'!F96&lt;&gt;0, 'Finish order'!D96,"")</f>
        <v/>
      </c>
      <c r="D98" s="41" t="str">
        <f aca="false">PROPER('Finish order'!H96)</f>
        <v/>
      </c>
      <c r="E98" s="42" t="str">
        <f aca="false">IF('Finish order'!I96&lt;&gt;0,'Finish order'!I96,"")</f>
        <v/>
      </c>
      <c r="F98" s="40" t="str">
        <f aca="false">IF('Finish order'!K96&lt;&gt;0, (UPPER(LEFT('Finish order'!K96,2))&amp;MID('Finish order'!K96,3,LEN('Finish order'!K96))), "")</f>
        <v/>
      </c>
      <c r="G98" s="43" t="str">
        <f aca="false">IF('Finish order'!G96&lt;&gt;0,'Finish order'!G96,"")</f>
        <v/>
      </c>
    </row>
    <row r="99" s="33" customFormat="true" ht="15.75" hidden="false" customHeight="false" outlineLevel="0" collapsed="false">
      <c r="A99" s="39" t="str">
        <f aca="false">IF('Finish order'!F97&lt;&gt;0, 'Finish order'!A97,"")</f>
        <v/>
      </c>
      <c r="B99" s="40" t="str">
        <f aca="false">IF('Finish order'!F97&lt;&gt;0, 'Finish order'!B97,"")</f>
        <v/>
      </c>
      <c r="C99" s="40" t="str">
        <f aca="false">IF('Finish order'!F97&lt;&gt;0, 'Finish order'!D97,"")</f>
        <v/>
      </c>
      <c r="D99" s="41" t="str">
        <f aca="false">PROPER('Finish order'!H97)</f>
        <v/>
      </c>
      <c r="E99" s="42" t="str">
        <f aca="false">IF('Finish order'!I97&lt;&gt;0,'Finish order'!I97,"")</f>
        <v/>
      </c>
      <c r="F99" s="40" t="str">
        <f aca="false">IF('Finish order'!K97&lt;&gt;0, (UPPER(LEFT('Finish order'!K97,2))&amp;MID('Finish order'!K97,3,LEN('Finish order'!K97))), "")</f>
        <v/>
      </c>
      <c r="G99" s="43" t="str">
        <f aca="false">IF('Finish order'!G97&lt;&gt;0,'Finish order'!G97,"")</f>
        <v/>
      </c>
    </row>
    <row r="100" s="33" customFormat="true" ht="15.75" hidden="false" customHeight="false" outlineLevel="0" collapsed="false">
      <c r="A100" s="39" t="str">
        <f aca="false">IF('Finish order'!F98&lt;&gt;0, 'Finish order'!A98,"")</f>
        <v/>
      </c>
      <c r="B100" s="40" t="str">
        <f aca="false">IF('Finish order'!F98&lt;&gt;0, 'Finish order'!B98,"")</f>
        <v/>
      </c>
      <c r="C100" s="40" t="str">
        <f aca="false">IF('Finish order'!F98&lt;&gt;0, 'Finish order'!D98,"")</f>
        <v/>
      </c>
      <c r="D100" s="41" t="str">
        <f aca="false">PROPER('Finish order'!H98)</f>
        <v/>
      </c>
      <c r="E100" s="42" t="str">
        <f aca="false">IF('Finish order'!I98&lt;&gt;0,'Finish order'!I98,"")</f>
        <v/>
      </c>
      <c r="F100" s="40" t="str">
        <f aca="false">IF('Finish order'!K98&lt;&gt;0, (UPPER(LEFT('Finish order'!K98,2))&amp;MID('Finish order'!K98,3,LEN('Finish order'!K98))), "")</f>
        <v/>
      </c>
      <c r="G100" s="43" t="str">
        <f aca="false">IF('Finish order'!G98&lt;&gt;0,'Finish order'!G98,"")</f>
        <v/>
      </c>
    </row>
    <row r="101" s="33" customFormat="true" ht="15.75" hidden="false" customHeight="false" outlineLevel="0" collapsed="false">
      <c r="A101" s="39" t="str">
        <f aca="false">IF('Finish order'!F99&lt;&gt;0, 'Finish order'!A99,"")</f>
        <v/>
      </c>
      <c r="B101" s="40" t="str">
        <f aca="false">IF('Finish order'!F99&lt;&gt;0, 'Finish order'!B99,"")</f>
        <v/>
      </c>
      <c r="C101" s="40" t="str">
        <f aca="false">IF('Finish order'!F99&lt;&gt;0, 'Finish order'!D99,"")</f>
        <v/>
      </c>
      <c r="D101" s="41" t="str">
        <f aca="false">PROPER('Finish order'!H99)</f>
        <v/>
      </c>
      <c r="E101" s="42" t="str">
        <f aca="false">IF('Finish order'!I99&lt;&gt;0,'Finish order'!I99,"")</f>
        <v/>
      </c>
      <c r="F101" s="40" t="str">
        <f aca="false">IF('Finish order'!K99&lt;&gt;0, (UPPER(LEFT('Finish order'!K99,2))&amp;MID('Finish order'!K99,3,LEN('Finish order'!K99))), "")</f>
        <v/>
      </c>
      <c r="G101" s="43" t="str">
        <f aca="false">IF('Finish order'!G99&lt;&gt;0,'Finish order'!G99,"")</f>
        <v/>
      </c>
    </row>
    <row r="102" s="33" customFormat="true" ht="15.75" hidden="false" customHeight="false" outlineLevel="0" collapsed="false">
      <c r="A102" s="39" t="str">
        <f aca="false">IF('Finish order'!F100&lt;&gt;0, 'Finish order'!A100,"")</f>
        <v/>
      </c>
      <c r="B102" s="40" t="str">
        <f aca="false">IF('Finish order'!F100&lt;&gt;0, 'Finish order'!B100,"")</f>
        <v/>
      </c>
      <c r="C102" s="40" t="str">
        <f aca="false">IF('Finish order'!F100&lt;&gt;0, 'Finish order'!D100,"")</f>
        <v/>
      </c>
      <c r="D102" s="41" t="str">
        <f aca="false">PROPER('Finish order'!H100)</f>
        <v/>
      </c>
      <c r="E102" s="42" t="str">
        <f aca="false">IF('Finish order'!I100&lt;&gt;0,'Finish order'!I100,"")</f>
        <v/>
      </c>
      <c r="F102" s="40" t="str">
        <f aca="false">IF('Finish order'!K100&lt;&gt;0, (UPPER(LEFT('Finish order'!K100,2))&amp;MID('Finish order'!K100,3,LEN('Finish order'!K100))), "")</f>
        <v/>
      </c>
      <c r="G102" s="43" t="str">
        <f aca="false">IF('Finish order'!G100&lt;&gt;0,'Finish order'!G100,"")</f>
        <v/>
      </c>
    </row>
    <row r="103" s="33" customFormat="true" ht="15.75" hidden="false" customHeight="false" outlineLevel="0" collapsed="false">
      <c r="A103" s="39" t="str">
        <f aca="false">IF('Finish order'!F101&lt;&gt;0, 'Finish order'!A101,"")</f>
        <v/>
      </c>
      <c r="B103" s="40" t="str">
        <f aca="false">IF('Finish order'!F101&lt;&gt;0, 'Finish order'!B101,"")</f>
        <v/>
      </c>
      <c r="C103" s="40" t="str">
        <f aca="false">IF('Finish order'!F101&lt;&gt;0, 'Finish order'!D101,"")</f>
        <v/>
      </c>
      <c r="D103" s="41" t="str">
        <f aca="false">PROPER('Finish order'!H101)</f>
        <v/>
      </c>
      <c r="E103" s="42" t="str">
        <f aca="false">IF('Finish order'!I101&lt;&gt;0,'Finish order'!I101,"")</f>
        <v/>
      </c>
      <c r="F103" s="40" t="str">
        <f aca="false">IF('Finish order'!K101&lt;&gt;0, (UPPER(LEFT('Finish order'!K101,2))&amp;MID('Finish order'!K101,3,LEN('Finish order'!K101))), "")</f>
        <v/>
      </c>
      <c r="G103" s="43" t="str">
        <f aca="false">IF('Finish order'!G101&lt;&gt;0,'Finish order'!G101,"")</f>
        <v/>
      </c>
    </row>
    <row r="104" s="33" customFormat="true" ht="15.75" hidden="false" customHeight="false" outlineLevel="0" collapsed="false">
      <c r="A104" s="39" t="str">
        <f aca="false">IF('Finish order'!F102&lt;&gt;0, 'Finish order'!A102,"")</f>
        <v/>
      </c>
      <c r="B104" s="40" t="str">
        <f aca="false">IF('Finish order'!F102&lt;&gt;0, 'Finish order'!B102,"")</f>
        <v/>
      </c>
      <c r="C104" s="40" t="str">
        <f aca="false">IF('Finish order'!F102&lt;&gt;0, 'Finish order'!D102,"")</f>
        <v/>
      </c>
      <c r="D104" s="41" t="str">
        <f aca="false">PROPER('Finish order'!H102)</f>
        <v/>
      </c>
      <c r="E104" s="42" t="str">
        <f aca="false">IF('Finish order'!I102&lt;&gt;0,'Finish order'!I102,"")</f>
        <v/>
      </c>
      <c r="F104" s="40" t="str">
        <f aca="false">IF('Finish order'!K102&lt;&gt;0, (UPPER(LEFT('Finish order'!K102,2))&amp;MID('Finish order'!K102,3,LEN('Finish order'!K102))), "")</f>
        <v/>
      </c>
      <c r="G104" s="43" t="str">
        <f aca="false">IF('Finish order'!G102&lt;&gt;0,'Finish order'!G102,"")</f>
        <v/>
      </c>
    </row>
    <row r="105" s="33" customFormat="true" ht="15.75" hidden="false" customHeight="false" outlineLevel="0" collapsed="false">
      <c r="A105" s="39" t="str">
        <f aca="false">IF('Finish order'!F103&lt;&gt;0, 'Finish order'!A103,"")</f>
        <v/>
      </c>
      <c r="B105" s="40" t="str">
        <f aca="false">IF('Finish order'!F103&lt;&gt;0, 'Finish order'!B103,"")</f>
        <v/>
      </c>
      <c r="C105" s="40" t="str">
        <f aca="false">IF('Finish order'!F103&lt;&gt;0, 'Finish order'!D103,"")</f>
        <v/>
      </c>
      <c r="D105" s="41" t="str">
        <f aca="false">PROPER('Finish order'!H103)</f>
        <v/>
      </c>
      <c r="E105" s="42" t="str">
        <f aca="false">IF('Finish order'!I103&lt;&gt;0,'Finish order'!I103,"")</f>
        <v/>
      </c>
      <c r="F105" s="40" t="str">
        <f aca="false">IF('Finish order'!K103&lt;&gt;0, (UPPER(LEFT('Finish order'!K103,2))&amp;MID('Finish order'!K103,3,LEN('Finish order'!K103))), "")</f>
        <v/>
      </c>
      <c r="G105" s="43" t="str">
        <f aca="false">IF('Finish order'!G103&lt;&gt;0,'Finish order'!G103,"")</f>
        <v/>
      </c>
    </row>
    <row r="106" s="33" customFormat="true" ht="15.75" hidden="false" customHeight="false" outlineLevel="0" collapsed="false">
      <c r="A106" s="39" t="str">
        <f aca="false">IF('Finish order'!F104&lt;&gt;0, 'Finish order'!A104,"")</f>
        <v/>
      </c>
      <c r="B106" s="40" t="str">
        <f aca="false">IF('Finish order'!F104&lt;&gt;0, 'Finish order'!B104,"")</f>
        <v/>
      </c>
      <c r="C106" s="40" t="str">
        <f aca="false">IF('Finish order'!F104&lt;&gt;0, 'Finish order'!D104,"")</f>
        <v/>
      </c>
      <c r="D106" s="41" t="str">
        <f aca="false">PROPER('Finish order'!H104)</f>
        <v/>
      </c>
      <c r="E106" s="42" t="str">
        <f aca="false">IF('Finish order'!I104&lt;&gt;0,'Finish order'!I104,"")</f>
        <v/>
      </c>
      <c r="F106" s="40" t="str">
        <f aca="false">IF('Finish order'!K104&lt;&gt;0, (UPPER(LEFT('Finish order'!K104,2))&amp;MID('Finish order'!K104,3,LEN('Finish order'!K104))), "")</f>
        <v/>
      </c>
      <c r="G106" s="43" t="str">
        <f aca="false">IF('Finish order'!G104&lt;&gt;0,'Finish order'!G104,"")</f>
        <v/>
      </c>
    </row>
    <row r="107" s="33" customFormat="true" ht="15.75" hidden="false" customHeight="false" outlineLevel="0" collapsed="false">
      <c r="A107" s="39" t="str">
        <f aca="false">IF('Finish order'!F105&lt;&gt;0, 'Finish order'!A105,"")</f>
        <v/>
      </c>
      <c r="B107" s="40" t="str">
        <f aca="false">IF('Finish order'!F105&lt;&gt;0, 'Finish order'!B105,"")</f>
        <v/>
      </c>
      <c r="C107" s="40" t="str">
        <f aca="false">IF('Finish order'!F105&lt;&gt;0, 'Finish order'!D105,"")</f>
        <v/>
      </c>
      <c r="D107" s="41" t="str">
        <f aca="false">PROPER('Finish order'!H105)</f>
        <v/>
      </c>
      <c r="E107" s="42" t="str">
        <f aca="false">IF('Finish order'!I105&lt;&gt;0,'Finish order'!I105,"")</f>
        <v/>
      </c>
      <c r="F107" s="40" t="str">
        <f aca="false">IF('Finish order'!K105&lt;&gt;0, (UPPER(LEFT('Finish order'!K105,2))&amp;MID('Finish order'!K105,3,LEN('Finish order'!K105))), "")</f>
        <v/>
      </c>
      <c r="G107" s="43" t="str">
        <f aca="false">IF('Finish order'!G105&lt;&gt;0,'Finish order'!G105,"")</f>
        <v/>
      </c>
    </row>
    <row r="108" s="33" customFormat="true" ht="15.75" hidden="false" customHeight="false" outlineLevel="0" collapsed="false">
      <c r="A108" s="39" t="str">
        <f aca="false">IF('Finish order'!F106&lt;&gt;0, 'Finish order'!A106,"")</f>
        <v/>
      </c>
      <c r="B108" s="40" t="str">
        <f aca="false">IF('Finish order'!F106&lt;&gt;0, 'Finish order'!B106,"")</f>
        <v/>
      </c>
      <c r="C108" s="40" t="str">
        <f aca="false">IF('Finish order'!F106&lt;&gt;0, 'Finish order'!D106,"")</f>
        <v/>
      </c>
      <c r="D108" s="41" t="str">
        <f aca="false">PROPER('Finish order'!H106)</f>
        <v/>
      </c>
      <c r="E108" s="42" t="str">
        <f aca="false">IF('Finish order'!I106&lt;&gt;0,'Finish order'!I106,"")</f>
        <v/>
      </c>
      <c r="F108" s="40" t="str">
        <f aca="false">IF('Finish order'!K106&lt;&gt;0, (UPPER(LEFT('Finish order'!K106,2))&amp;MID('Finish order'!K106,3,LEN('Finish order'!K106))), "")</f>
        <v/>
      </c>
      <c r="G108" s="43" t="str">
        <f aca="false">IF('Finish order'!G106&lt;&gt;0,'Finish order'!G106,"")</f>
        <v/>
      </c>
    </row>
    <row r="109" s="33" customFormat="true" ht="15.75" hidden="false" customHeight="false" outlineLevel="0" collapsed="false">
      <c r="A109" s="39" t="str">
        <f aca="false">IF('Finish order'!F107&lt;&gt;0, 'Finish order'!A107,"")</f>
        <v/>
      </c>
      <c r="B109" s="40" t="str">
        <f aca="false">IF('Finish order'!F107&lt;&gt;0, 'Finish order'!B107,"")</f>
        <v/>
      </c>
      <c r="C109" s="40" t="str">
        <f aca="false">IF('Finish order'!F107&lt;&gt;0, 'Finish order'!D107,"")</f>
        <v/>
      </c>
      <c r="D109" s="41" t="str">
        <f aca="false">PROPER('Finish order'!H107)</f>
        <v/>
      </c>
      <c r="E109" s="42" t="str">
        <f aca="false">IF('Finish order'!I107&lt;&gt;0,'Finish order'!I107,"")</f>
        <v/>
      </c>
      <c r="F109" s="40" t="str">
        <f aca="false">IF('Finish order'!K107&lt;&gt;0, (UPPER(LEFT('Finish order'!K107,2))&amp;MID('Finish order'!K107,3,LEN('Finish order'!K107))), "")</f>
        <v/>
      </c>
      <c r="G109" s="43" t="str">
        <f aca="false">IF('Finish order'!G107&lt;&gt;0,'Finish order'!G107,"")</f>
        <v/>
      </c>
    </row>
    <row r="110" s="33" customFormat="true" ht="15.75" hidden="false" customHeight="false" outlineLevel="0" collapsed="false">
      <c r="A110" s="39" t="str">
        <f aca="false">IF('Finish order'!F108&lt;&gt;0, 'Finish order'!A108,"")</f>
        <v/>
      </c>
      <c r="B110" s="40" t="str">
        <f aca="false">IF('Finish order'!F108&lt;&gt;0, 'Finish order'!B108,"")</f>
        <v/>
      </c>
      <c r="C110" s="40" t="str">
        <f aca="false">IF('Finish order'!F108&lt;&gt;0, 'Finish order'!D108,"")</f>
        <v/>
      </c>
      <c r="D110" s="41" t="str">
        <f aca="false">PROPER('Finish order'!H108)</f>
        <v/>
      </c>
      <c r="E110" s="42" t="str">
        <f aca="false">IF('Finish order'!I108&lt;&gt;0,'Finish order'!I108,"")</f>
        <v/>
      </c>
      <c r="F110" s="40" t="str">
        <f aca="false">IF('Finish order'!K108&lt;&gt;0, (UPPER(LEFT('Finish order'!K108,2))&amp;MID('Finish order'!K108,3,LEN('Finish order'!K108))), "")</f>
        <v/>
      </c>
      <c r="G110" s="43" t="str">
        <f aca="false">IF('Finish order'!G108&lt;&gt;0,'Finish order'!G108,"")</f>
        <v/>
      </c>
    </row>
    <row r="111" s="33" customFormat="true" ht="15.75" hidden="false" customHeight="false" outlineLevel="0" collapsed="false">
      <c r="A111" s="39" t="str">
        <f aca="false">IF('Finish order'!F109&lt;&gt;0, 'Finish order'!A109,"")</f>
        <v/>
      </c>
      <c r="B111" s="40" t="str">
        <f aca="false">IF('Finish order'!F109&lt;&gt;0, 'Finish order'!B109,"")</f>
        <v/>
      </c>
      <c r="C111" s="40" t="str">
        <f aca="false">IF('Finish order'!F109&lt;&gt;0, 'Finish order'!D109,"")</f>
        <v/>
      </c>
      <c r="D111" s="41" t="str">
        <f aca="false">PROPER('Finish order'!H109)</f>
        <v/>
      </c>
      <c r="E111" s="42" t="str">
        <f aca="false">IF('Finish order'!I109&lt;&gt;0,'Finish order'!I109,"")</f>
        <v/>
      </c>
      <c r="F111" s="40" t="str">
        <f aca="false">IF('Finish order'!K109&lt;&gt;0, (UPPER(LEFT('Finish order'!K109,2))&amp;MID('Finish order'!K109,3,LEN('Finish order'!K109))), "")</f>
        <v/>
      </c>
      <c r="G111" s="43" t="str">
        <f aca="false">IF('Finish order'!G109&lt;&gt;0,'Finish order'!G109,"")</f>
        <v/>
      </c>
    </row>
    <row r="112" s="33" customFormat="true" ht="15.75" hidden="false" customHeight="false" outlineLevel="0" collapsed="false">
      <c r="A112" s="39" t="str">
        <f aca="false">IF('Finish order'!F110&lt;&gt;0, 'Finish order'!A110,"")</f>
        <v/>
      </c>
      <c r="B112" s="40" t="str">
        <f aca="false">IF('Finish order'!F110&lt;&gt;0, 'Finish order'!B110,"")</f>
        <v/>
      </c>
      <c r="C112" s="40" t="str">
        <f aca="false">IF('Finish order'!F110&lt;&gt;0, 'Finish order'!D110,"")</f>
        <v/>
      </c>
      <c r="D112" s="41" t="str">
        <f aca="false">PROPER('Finish order'!H110)</f>
        <v/>
      </c>
      <c r="E112" s="42" t="str">
        <f aca="false">IF('Finish order'!I110&lt;&gt;0,'Finish order'!I110,"")</f>
        <v/>
      </c>
      <c r="F112" s="40" t="str">
        <f aca="false">IF('Finish order'!K110&lt;&gt;0, (UPPER(LEFT('Finish order'!K110,2))&amp;MID('Finish order'!K110,3,LEN('Finish order'!K110))), "")</f>
        <v/>
      </c>
      <c r="G112" s="43" t="str">
        <f aca="false">IF('Finish order'!G110&lt;&gt;0,'Finish order'!G110,"")</f>
        <v/>
      </c>
    </row>
    <row r="113" s="33" customFormat="true" ht="15.75" hidden="false" customHeight="false" outlineLevel="0" collapsed="false">
      <c r="A113" s="39" t="str">
        <f aca="false">IF('Finish order'!F111&lt;&gt;0, 'Finish order'!A111,"")</f>
        <v/>
      </c>
      <c r="B113" s="40" t="str">
        <f aca="false">IF('Finish order'!F111&lt;&gt;0, 'Finish order'!B111,"")</f>
        <v/>
      </c>
      <c r="C113" s="40" t="str">
        <f aca="false">IF('Finish order'!F111&lt;&gt;0, 'Finish order'!D111,"")</f>
        <v/>
      </c>
      <c r="D113" s="41" t="str">
        <f aca="false">PROPER('Finish order'!H111)</f>
        <v/>
      </c>
      <c r="E113" s="42" t="str">
        <f aca="false">IF('Finish order'!I111&lt;&gt;0,'Finish order'!I111,"")</f>
        <v/>
      </c>
      <c r="F113" s="40" t="str">
        <f aca="false">IF('Finish order'!K111&lt;&gt;0, (UPPER(LEFT('Finish order'!K111,2))&amp;MID('Finish order'!K111,3,LEN('Finish order'!K111))), "")</f>
        <v/>
      </c>
      <c r="G113" s="43" t="str">
        <f aca="false">IF('Finish order'!G111&lt;&gt;0,'Finish order'!G111,"")</f>
        <v/>
      </c>
    </row>
    <row r="114" s="33" customFormat="true" ht="15.75" hidden="false" customHeight="false" outlineLevel="0" collapsed="false">
      <c r="A114" s="39" t="str">
        <f aca="false">IF('Finish order'!F112&lt;&gt;0, 'Finish order'!A112,"")</f>
        <v/>
      </c>
      <c r="B114" s="40" t="str">
        <f aca="false">IF('Finish order'!F112&lt;&gt;0, 'Finish order'!B112,"")</f>
        <v/>
      </c>
      <c r="C114" s="40" t="str">
        <f aca="false">IF('Finish order'!F112&lt;&gt;0, 'Finish order'!D112,"")</f>
        <v/>
      </c>
      <c r="D114" s="41" t="str">
        <f aca="false">PROPER('Finish order'!H112)</f>
        <v/>
      </c>
      <c r="E114" s="42" t="str">
        <f aca="false">IF('Finish order'!I112&lt;&gt;0,'Finish order'!I112,"")</f>
        <v/>
      </c>
      <c r="F114" s="40" t="str">
        <f aca="false">IF('Finish order'!K112&lt;&gt;0, (UPPER(LEFT('Finish order'!K112,2))&amp;MID('Finish order'!K112,3,LEN('Finish order'!K112))), "")</f>
        <v/>
      </c>
      <c r="G114" s="43" t="str">
        <f aca="false">IF('Finish order'!G112&lt;&gt;0,'Finish order'!G112,"")</f>
        <v/>
      </c>
    </row>
    <row r="115" s="33" customFormat="true" ht="15.75" hidden="false" customHeight="false" outlineLevel="0" collapsed="false">
      <c r="A115" s="39" t="str">
        <f aca="false">IF('Finish order'!F113&lt;&gt;0, 'Finish order'!A113,"")</f>
        <v/>
      </c>
      <c r="B115" s="40" t="str">
        <f aca="false">IF('Finish order'!F113&lt;&gt;0, 'Finish order'!B113,"")</f>
        <v/>
      </c>
      <c r="C115" s="40" t="str">
        <f aca="false">IF('Finish order'!F113&lt;&gt;0, 'Finish order'!D113,"")</f>
        <v/>
      </c>
      <c r="D115" s="41" t="str">
        <f aca="false">PROPER('Finish order'!H113)</f>
        <v/>
      </c>
      <c r="E115" s="42" t="str">
        <f aca="false">IF('Finish order'!I113&lt;&gt;0,'Finish order'!I113,"")</f>
        <v/>
      </c>
      <c r="F115" s="40" t="str">
        <f aca="false">IF('Finish order'!K113&lt;&gt;0, (UPPER(LEFT('Finish order'!K113,2))&amp;MID('Finish order'!K113,3,LEN('Finish order'!K113))), "")</f>
        <v/>
      </c>
      <c r="G115" s="43" t="str">
        <f aca="false">IF('Finish order'!G113&lt;&gt;0,'Finish order'!G113,"")</f>
        <v/>
      </c>
    </row>
    <row r="116" s="33" customFormat="true" ht="15.75" hidden="false" customHeight="false" outlineLevel="0" collapsed="false">
      <c r="A116" s="39" t="str">
        <f aca="false">IF('Finish order'!F114&lt;&gt;0, 'Finish order'!A114,"")</f>
        <v/>
      </c>
      <c r="B116" s="40" t="str">
        <f aca="false">IF('Finish order'!F114&lt;&gt;0, 'Finish order'!B114,"")</f>
        <v/>
      </c>
      <c r="C116" s="40" t="str">
        <f aca="false">IF('Finish order'!F114&lt;&gt;0, 'Finish order'!D114,"")</f>
        <v/>
      </c>
      <c r="D116" s="41" t="str">
        <f aca="false">PROPER('Finish order'!H114)</f>
        <v/>
      </c>
      <c r="E116" s="42" t="str">
        <f aca="false">IF('Finish order'!I114&lt;&gt;0,'Finish order'!I114,"")</f>
        <v/>
      </c>
      <c r="F116" s="40" t="str">
        <f aca="false">IF('Finish order'!K114&lt;&gt;0, (UPPER(LEFT('Finish order'!K114,2))&amp;MID('Finish order'!K114,3,LEN('Finish order'!K114))), "")</f>
        <v/>
      </c>
      <c r="G116" s="43" t="str">
        <f aca="false">IF('Finish order'!G114&lt;&gt;0,'Finish order'!G114,"")</f>
        <v/>
      </c>
    </row>
    <row r="117" s="33" customFormat="true" ht="15.75" hidden="false" customHeight="false" outlineLevel="0" collapsed="false">
      <c r="A117" s="39" t="str">
        <f aca="false">IF('Finish order'!F115&lt;&gt;0, 'Finish order'!A115,"")</f>
        <v/>
      </c>
      <c r="B117" s="40" t="str">
        <f aca="false">IF('Finish order'!F115&lt;&gt;0, 'Finish order'!B115,"")</f>
        <v/>
      </c>
      <c r="C117" s="40" t="str">
        <f aca="false">IF('Finish order'!F115&lt;&gt;0, 'Finish order'!D115,"")</f>
        <v/>
      </c>
      <c r="D117" s="41" t="str">
        <f aca="false">PROPER('Finish order'!H115)</f>
        <v/>
      </c>
      <c r="E117" s="42" t="str">
        <f aca="false">IF('Finish order'!I115&lt;&gt;0,'Finish order'!I115,"")</f>
        <v/>
      </c>
      <c r="F117" s="40" t="str">
        <f aca="false">IF('Finish order'!K115&lt;&gt;0, (UPPER(LEFT('Finish order'!K115,2))&amp;MID('Finish order'!K115,3,LEN('Finish order'!K115))), "")</f>
        <v/>
      </c>
      <c r="G117" s="43" t="str">
        <f aca="false">IF('Finish order'!G115&lt;&gt;0,'Finish order'!G115,"")</f>
        <v/>
      </c>
    </row>
    <row r="118" s="33" customFormat="true" ht="15.75" hidden="false" customHeight="false" outlineLevel="0" collapsed="false">
      <c r="A118" s="39" t="str">
        <f aca="false">IF('Finish order'!F116&lt;&gt;0, 'Finish order'!A116,"")</f>
        <v/>
      </c>
      <c r="B118" s="40" t="str">
        <f aca="false">IF('Finish order'!F116&lt;&gt;0, 'Finish order'!B116,"")</f>
        <v/>
      </c>
      <c r="C118" s="40" t="str">
        <f aca="false">IF('Finish order'!F116&lt;&gt;0, 'Finish order'!D116,"")</f>
        <v/>
      </c>
      <c r="D118" s="41" t="str">
        <f aca="false">PROPER('Finish order'!H116)</f>
        <v/>
      </c>
      <c r="E118" s="42" t="str">
        <f aca="false">IF('Finish order'!I116&lt;&gt;0,'Finish order'!I116,"")</f>
        <v/>
      </c>
      <c r="F118" s="40" t="str">
        <f aca="false">IF('Finish order'!K116&lt;&gt;0, (UPPER(LEFT('Finish order'!K116,2))&amp;MID('Finish order'!K116,3,LEN('Finish order'!K116))), "")</f>
        <v/>
      </c>
      <c r="G118" s="43" t="str">
        <f aca="false">IF('Finish order'!G116&lt;&gt;0,'Finish order'!G116,"")</f>
        <v/>
      </c>
    </row>
    <row r="119" s="33" customFormat="true" ht="15.75" hidden="false" customHeight="false" outlineLevel="0" collapsed="false">
      <c r="A119" s="39" t="str">
        <f aca="false">IF('Finish order'!F117&lt;&gt;0, 'Finish order'!A117,"")</f>
        <v/>
      </c>
      <c r="B119" s="40" t="str">
        <f aca="false">IF('Finish order'!F117&lt;&gt;0, 'Finish order'!B117,"")</f>
        <v/>
      </c>
      <c r="C119" s="40" t="str">
        <f aca="false">IF('Finish order'!F117&lt;&gt;0, 'Finish order'!D117,"")</f>
        <v/>
      </c>
      <c r="D119" s="41" t="str">
        <f aca="false">PROPER('Finish order'!H117)</f>
        <v/>
      </c>
      <c r="E119" s="42" t="str">
        <f aca="false">IF('Finish order'!I117&lt;&gt;0,'Finish order'!I117,"")</f>
        <v/>
      </c>
      <c r="F119" s="40" t="str">
        <f aca="false">IF('Finish order'!K117&lt;&gt;0, (UPPER(LEFT('Finish order'!K117,2))&amp;MID('Finish order'!K117,3,LEN('Finish order'!K117))), "")</f>
        <v/>
      </c>
      <c r="G119" s="43" t="str">
        <f aca="false">IF('Finish order'!G117&lt;&gt;0,'Finish order'!G117,"")</f>
        <v/>
      </c>
    </row>
    <row r="120" s="33" customFormat="true" ht="15.75" hidden="false" customHeight="false" outlineLevel="0" collapsed="false">
      <c r="A120" s="39" t="str">
        <f aca="false">IF('Finish order'!F118&lt;&gt;0, 'Finish order'!A118,"")</f>
        <v/>
      </c>
      <c r="B120" s="40" t="str">
        <f aca="false">IF('Finish order'!F118&lt;&gt;0, 'Finish order'!B118,"")</f>
        <v/>
      </c>
      <c r="C120" s="40" t="str">
        <f aca="false">IF('Finish order'!F118&lt;&gt;0, 'Finish order'!D118,"")</f>
        <v/>
      </c>
      <c r="D120" s="41" t="str">
        <f aca="false">PROPER('Finish order'!H118)</f>
        <v/>
      </c>
      <c r="E120" s="42" t="str">
        <f aca="false">IF('Finish order'!I118&lt;&gt;0,'Finish order'!I118,"")</f>
        <v/>
      </c>
      <c r="F120" s="40" t="str">
        <f aca="false">IF('Finish order'!K118&lt;&gt;0, (UPPER(LEFT('Finish order'!K118,2))&amp;MID('Finish order'!K118,3,LEN('Finish order'!K118))), "")</f>
        <v/>
      </c>
      <c r="G120" s="43" t="str">
        <f aca="false">IF('Finish order'!G118&lt;&gt;0,'Finish order'!G118,"")</f>
        <v/>
      </c>
    </row>
    <row r="121" s="33" customFormat="true" ht="15.75" hidden="false" customHeight="false" outlineLevel="0" collapsed="false">
      <c r="A121" s="39" t="str">
        <f aca="false">IF('Finish order'!F119&lt;&gt;0, 'Finish order'!A119,"")</f>
        <v/>
      </c>
      <c r="B121" s="40" t="str">
        <f aca="false">IF('Finish order'!F119&lt;&gt;0, 'Finish order'!B119,"")</f>
        <v/>
      </c>
      <c r="C121" s="40" t="str">
        <f aca="false">IF('Finish order'!F119&lt;&gt;0, 'Finish order'!D119,"")</f>
        <v/>
      </c>
      <c r="D121" s="41" t="str">
        <f aca="false">PROPER('Finish order'!H119)</f>
        <v/>
      </c>
      <c r="E121" s="42" t="str">
        <f aca="false">IF('Finish order'!I119&lt;&gt;0,'Finish order'!I119,"")</f>
        <v/>
      </c>
      <c r="F121" s="40" t="str">
        <f aca="false">IF('Finish order'!K119&lt;&gt;0, (UPPER(LEFT('Finish order'!K119,2))&amp;MID('Finish order'!K119,3,LEN('Finish order'!K119))), "")</f>
        <v/>
      </c>
      <c r="G121" s="43" t="str">
        <f aca="false">IF('Finish order'!G119&lt;&gt;0,'Finish order'!G119,"")</f>
        <v/>
      </c>
    </row>
    <row r="122" s="33" customFormat="true" ht="15.75" hidden="false" customHeight="false" outlineLevel="0" collapsed="false">
      <c r="A122" s="39" t="str">
        <f aca="false">IF('Finish order'!F120&lt;&gt;0, 'Finish order'!A120,"")</f>
        <v/>
      </c>
      <c r="B122" s="40" t="str">
        <f aca="false">IF('Finish order'!F120&lt;&gt;0, 'Finish order'!B120,"")</f>
        <v/>
      </c>
      <c r="C122" s="40" t="str">
        <f aca="false">IF('Finish order'!F120&lt;&gt;0, 'Finish order'!D120,"")</f>
        <v/>
      </c>
      <c r="D122" s="41" t="str">
        <f aca="false">PROPER('Finish order'!H120)</f>
        <v/>
      </c>
      <c r="E122" s="42" t="str">
        <f aca="false">IF('Finish order'!I120&lt;&gt;0,'Finish order'!I120,"")</f>
        <v/>
      </c>
      <c r="F122" s="40" t="str">
        <f aca="false">IF('Finish order'!K120&lt;&gt;0, (UPPER(LEFT('Finish order'!K120,2))&amp;MID('Finish order'!K120,3,LEN('Finish order'!K120))), "")</f>
        <v/>
      </c>
      <c r="G122" s="43" t="str">
        <f aca="false">IF('Finish order'!G120&lt;&gt;0,'Finish order'!G120,"")</f>
        <v/>
      </c>
    </row>
    <row r="123" s="33" customFormat="true" ht="15.75" hidden="false" customHeight="false" outlineLevel="0" collapsed="false">
      <c r="A123" s="39" t="str">
        <f aca="false">IF('Finish order'!F121&lt;&gt;0, 'Finish order'!A121,"")</f>
        <v/>
      </c>
      <c r="B123" s="40" t="str">
        <f aca="false">IF('Finish order'!F121&lt;&gt;0, 'Finish order'!B121,"")</f>
        <v/>
      </c>
      <c r="C123" s="40" t="str">
        <f aca="false">IF('Finish order'!F121&lt;&gt;0, 'Finish order'!D121,"")</f>
        <v/>
      </c>
      <c r="D123" s="41" t="str">
        <f aca="false">PROPER('Finish order'!H121)</f>
        <v/>
      </c>
      <c r="E123" s="42" t="str">
        <f aca="false">IF('Finish order'!I121&lt;&gt;0,'Finish order'!I121,"")</f>
        <v/>
      </c>
      <c r="F123" s="40" t="str">
        <f aca="false">IF('Finish order'!K121&lt;&gt;0, (UPPER(LEFT('Finish order'!K121,2))&amp;MID('Finish order'!K121,3,LEN('Finish order'!K121))), "")</f>
        <v/>
      </c>
      <c r="G123" s="43" t="str">
        <f aca="false">IF('Finish order'!G121&lt;&gt;0,'Finish order'!G121,"")</f>
        <v/>
      </c>
    </row>
    <row r="124" s="33" customFormat="true" ht="15.75" hidden="false" customHeight="false" outlineLevel="0" collapsed="false">
      <c r="A124" s="39" t="str">
        <f aca="false">IF('Finish order'!F122&lt;&gt;0, 'Finish order'!A122,"")</f>
        <v/>
      </c>
      <c r="B124" s="40" t="str">
        <f aca="false">IF('Finish order'!F122&lt;&gt;0, 'Finish order'!B122,"")</f>
        <v/>
      </c>
      <c r="C124" s="40" t="str">
        <f aca="false">IF('Finish order'!F122&lt;&gt;0, 'Finish order'!D122,"")</f>
        <v/>
      </c>
      <c r="D124" s="41" t="str">
        <f aca="false">PROPER('Finish order'!H122)</f>
        <v/>
      </c>
      <c r="E124" s="42" t="str">
        <f aca="false">IF('Finish order'!I122&lt;&gt;0,'Finish order'!I122,"")</f>
        <v/>
      </c>
      <c r="F124" s="40" t="str">
        <f aca="false">IF('Finish order'!K122&lt;&gt;0, (UPPER(LEFT('Finish order'!K122,2))&amp;MID('Finish order'!K122,3,LEN('Finish order'!K122))), "")</f>
        <v/>
      </c>
      <c r="G124" s="43" t="str">
        <f aca="false">IF('Finish order'!G122&lt;&gt;0,'Finish order'!G122,"")</f>
        <v/>
      </c>
    </row>
    <row r="125" s="33" customFormat="true" ht="15.75" hidden="false" customHeight="false" outlineLevel="0" collapsed="false">
      <c r="A125" s="39" t="str">
        <f aca="false">IF('Finish order'!F123&lt;&gt;0, 'Finish order'!A123,"")</f>
        <v/>
      </c>
      <c r="B125" s="40" t="str">
        <f aca="false">IF('Finish order'!F123&lt;&gt;0, 'Finish order'!B123,"")</f>
        <v/>
      </c>
      <c r="C125" s="40" t="str">
        <f aca="false">IF('Finish order'!F123&lt;&gt;0, 'Finish order'!D123,"")</f>
        <v/>
      </c>
      <c r="D125" s="41" t="str">
        <f aca="false">PROPER('Finish order'!H123)</f>
        <v/>
      </c>
      <c r="E125" s="42" t="str">
        <f aca="false">IF('Finish order'!I123&lt;&gt;0,'Finish order'!I123,"")</f>
        <v/>
      </c>
      <c r="F125" s="40" t="str">
        <f aca="false">IF('Finish order'!K123&lt;&gt;0, (UPPER(LEFT('Finish order'!K123,2))&amp;MID('Finish order'!K123,3,LEN('Finish order'!K123))), "")</f>
        <v/>
      </c>
      <c r="G125" s="43" t="str">
        <f aca="false">IF('Finish order'!G123&lt;&gt;0,'Finish order'!G123,"")</f>
        <v/>
      </c>
    </row>
    <row r="126" s="33" customFormat="true" ht="15.75" hidden="false" customHeight="false" outlineLevel="0" collapsed="false">
      <c r="A126" s="39" t="str">
        <f aca="false">IF('Finish order'!F124&lt;&gt;0, 'Finish order'!A124,"")</f>
        <v/>
      </c>
      <c r="B126" s="40" t="str">
        <f aca="false">IF('Finish order'!F124&lt;&gt;0, 'Finish order'!B124,"")</f>
        <v/>
      </c>
      <c r="C126" s="40" t="str">
        <f aca="false">IF('Finish order'!F124&lt;&gt;0, 'Finish order'!D124,"")</f>
        <v/>
      </c>
      <c r="D126" s="41" t="str">
        <f aca="false">PROPER('Finish order'!H124)</f>
        <v/>
      </c>
      <c r="E126" s="42" t="str">
        <f aca="false">IF('Finish order'!I124&lt;&gt;0,'Finish order'!I124,"")</f>
        <v/>
      </c>
      <c r="F126" s="40" t="str">
        <f aca="false">IF('Finish order'!K124&lt;&gt;0, (UPPER(LEFT('Finish order'!K124,2))&amp;MID('Finish order'!K124,3,LEN('Finish order'!K124))), "")</f>
        <v/>
      </c>
      <c r="G126" s="43" t="str">
        <f aca="false">IF('Finish order'!G124&lt;&gt;0,'Finish order'!G124,"")</f>
        <v/>
      </c>
    </row>
    <row r="127" s="33" customFormat="true" ht="15.75" hidden="false" customHeight="false" outlineLevel="0" collapsed="false">
      <c r="A127" s="39" t="str">
        <f aca="false">IF('Finish order'!F125&lt;&gt;0, 'Finish order'!A125,"")</f>
        <v/>
      </c>
      <c r="B127" s="40" t="str">
        <f aca="false">IF('Finish order'!F125&lt;&gt;0, 'Finish order'!B125,"")</f>
        <v/>
      </c>
      <c r="C127" s="40" t="str">
        <f aca="false">IF('Finish order'!F125&lt;&gt;0, 'Finish order'!D125,"")</f>
        <v/>
      </c>
      <c r="D127" s="41" t="str">
        <f aca="false">PROPER('Finish order'!H125)</f>
        <v/>
      </c>
      <c r="E127" s="42" t="str">
        <f aca="false">IF('Finish order'!I125&lt;&gt;0,'Finish order'!I125,"")</f>
        <v/>
      </c>
      <c r="F127" s="40" t="str">
        <f aca="false">IF('Finish order'!K125&lt;&gt;0, (UPPER(LEFT('Finish order'!K125,2))&amp;MID('Finish order'!K125,3,LEN('Finish order'!K125))), "")</f>
        <v/>
      </c>
      <c r="G127" s="43" t="str">
        <f aca="false">IF('Finish order'!G125&lt;&gt;0,'Finish order'!G125,"")</f>
        <v/>
      </c>
    </row>
    <row r="128" s="33" customFormat="true" ht="15.75" hidden="false" customHeight="false" outlineLevel="0" collapsed="false">
      <c r="A128" s="39" t="str">
        <f aca="false">IF('Finish order'!F126&lt;&gt;0, 'Finish order'!A126,"")</f>
        <v/>
      </c>
      <c r="B128" s="40" t="str">
        <f aca="false">IF('Finish order'!F126&lt;&gt;0, 'Finish order'!B126,"")</f>
        <v/>
      </c>
      <c r="C128" s="40" t="str">
        <f aca="false">IF('Finish order'!F126&lt;&gt;0, 'Finish order'!D126,"")</f>
        <v/>
      </c>
      <c r="D128" s="41" t="str">
        <f aca="false">PROPER('Finish order'!H126)</f>
        <v/>
      </c>
      <c r="E128" s="42" t="str">
        <f aca="false">IF('Finish order'!I126&lt;&gt;0,'Finish order'!I126,"")</f>
        <v/>
      </c>
      <c r="F128" s="40" t="str">
        <f aca="false">IF('Finish order'!K126&lt;&gt;0, (UPPER(LEFT('Finish order'!K126,2))&amp;MID('Finish order'!K126,3,LEN('Finish order'!K126))), "")</f>
        <v/>
      </c>
      <c r="G128" s="43" t="str">
        <f aca="false">IF('Finish order'!G126&lt;&gt;0,'Finish order'!G126,"")</f>
        <v/>
      </c>
    </row>
    <row r="129" s="33" customFormat="true" ht="15.75" hidden="false" customHeight="false" outlineLevel="0" collapsed="false">
      <c r="A129" s="39" t="str">
        <f aca="false">IF('Finish order'!F127&lt;&gt;0, 'Finish order'!A127,"")</f>
        <v/>
      </c>
      <c r="B129" s="40" t="str">
        <f aca="false">IF('Finish order'!F127&lt;&gt;0, 'Finish order'!B127,"")</f>
        <v/>
      </c>
      <c r="C129" s="40" t="str">
        <f aca="false">IF('Finish order'!F127&lt;&gt;0, 'Finish order'!D127,"")</f>
        <v/>
      </c>
      <c r="D129" s="41" t="str">
        <f aca="false">PROPER('Finish order'!H127)</f>
        <v/>
      </c>
      <c r="E129" s="42" t="str">
        <f aca="false">IF('Finish order'!I127&lt;&gt;0,'Finish order'!I127,"")</f>
        <v/>
      </c>
      <c r="F129" s="40" t="str">
        <f aca="false">IF('Finish order'!K127&lt;&gt;0, (UPPER(LEFT('Finish order'!K127,2))&amp;MID('Finish order'!K127,3,LEN('Finish order'!K127))), "")</f>
        <v/>
      </c>
      <c r="G129" s="43" t="str">
        <f aca="false">IF('Finish order'!G127&lt;&gt;0,'Finish order'!G127,"")</f>
        <v/>
      </c>
    </row>
    <row r="130" s="33" customFormat="true" ht="15.75" hidden="false" customHeight="false" outlineLevel="0" collapsed="false">
      <c r="A130" s="39" t="str">
        <f aca="false">IF('Finish order'!F128&lt;&gt;0, 'Finish order'!A128,"")</f>
        <v/>
      </c>
      <c r="B130" s="40" t="str">
        <f aca="false">IF('Finish order'!F128&lt;&gt;0, 'Finish order'!B128,"")</f>
        <v/>
      </c>
      <c r="C130" s="40" t="str">
        <f aca="false">IF('Finish order'!F128&lt;&gt;0, 'Finish order'!D128,"")</f>
        <v/>
      </c>
      <c r="D130" s="41" t="str">
        <f aca="false">PROPER('Finish order'!H128)</f>
        <v/>
      </c>
      <c r="E130" s="42" t="str">
        <f aca="false">IF('Finish order'!I128&lt;&gt;0,'Finish order'!I128,"")</f>
        <v/>
      </c>
      <c r="F130" s="40" t="str">
        <f aca="false">IF('Finish order'!K128&lt;&gt;0, (UPPER(LEFT('Finish order'!K128,2))&amp;MID('Finish order'!K128,3,LEN('Finish order'!K128))), "")</f>
        <v/>
      </c>
      <c r="G130" s="43" t="str">
        <f aca="false">IF('Finish order'!G128&lt;&gt;0,'Finish order'!G128,"")</f>
        <v/>
      </c>
    </row>
    <row r="131" s="33" customFormat="true" ht="15.75" hidden="false" customHeight="false" outlineLevel="0" collapsed="false">
      <c r="A131" s="39" t="str">
        <f aca="false">IF('Finish order'!F129&lt;&gt;0, 'Finish order'!A129,"")</f>
        <v/>
      </c>
      <c r="B131" s="40" t="str">
        <f aca="false">IF('Finish order'!F129&lt;&gt;0, 'Finish order'!B129,"")</f>
        <v/>
      </c>
      <c r="C131" s="40" t="str">
        <f aca="false">IF('Finish order'!F129&lt;&gt;0, 'Finish order'!D129,"")</f>
        <v/>
      </c>
      <c r="D131" s="41" t="str">
        <f aca="false">PROPER('Finish order'!H129)</f>
        <v/>
      </c>
      <c r="E131" s="42" t="str">
        <f aca="false">IF('Finish order'!I129&lt;&gt;0,'Finish order'!I129,"")</f>
        <v/>
      </c>
      <c r="F131" s="40" t="str">
        <f aca="false">IF('Finish order'!K129&lt;&gt;0, (UPPER(LEFT('Finish order'!K129,2))&amp;MID('Finish order'!K129,3,LEN('Finish order'!K129))), "")</f>
        <v/>
      </c>
      <c r="G131" s="43" t="str">
        <f aca="false">IF('Finish order'!G129&lt;&gt;0,'Finish order'!G129,"")</f>
        <v/>
      </c>
    </row>
    <row r="132" s="33" customFormat="true" ht="15.75" hidden="false" customHeight="false" outlineLevel="0" collapsed="false">
      <c r="A132" s="39" t="str">
        <f aca="false">IF('Finish order'!F130&lt;&gt;0, 'Finish order'!A130,"")</f>
        <v/>
      </c>
      <c r="B132" s="40" t="str">
        <f aca="false">IF('Finish order'!F130&lt;&gt;0, 'Finish order'!B130,"")</f>
        <v/>
      </c>
      <c r="C132" s="40" t="str">
        <f aca="false">IF('Finish order'!F130&lt;&gt;0, 'Finish order'!D130,"")</f>
        <v/>
      </c>
      <c r="D132" s="41" t="str">
        <f aca="false">PROPER('Finish order'!H130)</f>
        <v/>
      </c>
      <c r="E132" s="42" t="str">
        <f aca="false">IF('Finish order'!I130&lt;&gt;0,'Finish order'!I130,"")</f>
        <v/>
      </c>
      <c r="F132" s="40" t="str">
        <f aca="false">IF('Finish order'!K130&lt;&gt;0, (UPPER(LEFT('Finish order'!K130,2))&amp;MID('Finish order'!K130,3,LEN('Finish order'!K130))), "")</f>
        <v/>
      </c>
      <c r="G132" s="43" t="str">
        <f aca="false">IF('Finish order'!G130&lt;&gt;0,'Finish order'!G130,"")</f>
        <v/>
      </c>
    </row>
    <row r="133" s="33" customFormat="true" ht="15.75" hidden="false" customHeight="false" outlineLevel="0" collapsed="false">
      <c r="A133" s="39" t="str">
        <f aca="false">IF('Finish order'!F131&lt;&gt;0, 'Finish order'!A131,"")</f>
        <v/>
      </c>
      <c r="B133" s="40" t="str">
        <f aca="false">IF('Finish order'!F131&lt;&gt;0, 'Finish order'!B131,"")</f>
        <v/>
      </c>
      <c r="C133" s="40" t="str">
        <f aca="false">IF('Finish order'!F131&lt;&gt;0, 'Finish order'!D131,"")</f>
        <v/>
      </c>
      <c r="D133" s="41" t="str">
        <f aca="false">PROPER('Finish order'!H131)</f>
        <v/>
      </c>
      <c r="E133" s="42" t="str">
        <f aca="false">IF('Finish order'!I131&lt;&gt;0,'Finish order'!I131,"")</f>
        <v/>
      </c>
      <c r="F133" s="40" t="str">
        <f aca="false">IF('Finish order'!K131&lt;&gt;0, (UPPER(LEFT('Finish order'!K131,2))&amp;MID('Finish order'!K131,3,LEN('Finish order'!K131))), "")</f>
        <v/>
      </c>
      <c r="G133" s="43" t="str">
        <f aca="false">IF('Finish order'!G131&lt;&gt;0,'Finish order'!G131,"")</f>
        <v/>
      </c>
    </row>
    <row r="134" s="33" customFormat="true" ht="15.75" hidden="false" customHeight="false" outlineLevel="0" collapsed="false">
      <c r="A134" s="39" t="str">
        <f aca="false">IF('Finish order'!F132&lt;&gt;0, 'Finish order'!A132,"")</f>
        <v/>
      </c>
      <c r="B134" s="40" t="str">
        <f aca="false">IF('Finish order'!F132&lt;&gt;0, 'Finish order'!B132,"")</f>
        <v/>
      </c>
      <c r="C134" s="40" t="str">
        <f aca="false">IF('Finish order'!F132&lt;&gt;0, 'Finish order'!D132,"")</f>
        <v/>
      </c>
      <c r="D134" s="41" t="str">
        <f aca="false">PROPER('Finish order'!H132)</f>
        <v/>
      </c>
      <c r="E134" s="42" t="str">
        <f aca="false">IF('Finish order'!I132&lt;&gt;0,'Finish order'!I132,"")</f>
        <v/>
      </c>
      <c r="F134" s="40" t="str">
        <f aca="false">IF('Finish order'!K132&lt;&gt;0, (UPPER(LEFT('Finish order'!K132,2))&amp;MID('Finish order'!K132,3,LEN('Finish order'!K132))), "")</f>
        <v/>
      </c>
      <c r="G134" s="43" t="str">
        <f aca="false">IF('Finish order'!G132&lt;&gt;0,'Finish order'!G132,"")</f>
        <v/>
      </c>
    </row>
    <row r="135" s="33" customFormat="true" ht="15.75" hidden="false" customHeight="false" outlineLevel="0" collapsed="false">
      <c r="A135" s="39" t="str">
        <f aca="false">IF('Finish order'!F133&lt;&gt;0, 'Finish order'!A133,"")</f>
        <v/>
      </c>
      <c r="B135" s="40" t="str">
        <f aca="false">IF('Finish order'!F133&lt;&gt;0, 'Finish order'!B133,"")</f>
        <v/>
      </c>
      <c r="C135" s="40" t="str">
        <f aca="false">IF('Finish order'!F133&lt;&gt;0, 'Finish order'!D133,"")</f>
        <v/>
      </c>
      <c r="D135" s="41" t="str">
        <f aca="false">PROPER('Finish order'!H133)</f>
        <v/>
      </c>
      <c r="E135" s="42" t="str">
        <f aca="false">IF('Finish order'!I133&lt;&gt;0,'Finish order'!I133,"")</f>
        <v/>
      </c>
      <c r="F135" s="40" t="str">
        <f aca="false">IF('Finish order'!K133&lt;&gt;0, (UPPER(LEFT('Finish order'!K133,2))&amp;MID('Finish order'!K133,3,LEN('Finish order'!K133))), "")</f>
        <v/>
      </c>
      <c r="G135" s="43" t="str">
        <f aca="false">IF('Finish order'!G133&lt;&gt;0,'Finish order'!G133,"")</f>
        <v/>
      </c>
    </row>
    <row r="136" s="33" customFormat="true" ht="15.75" hidden="false" customHeight="false" outlineLevel="0" collapsed="false">
      <c r="A136" s="39" t="str">
        <f aca="false">IF('Finish order'!F134&lt;&gt;0, 'Finish order'!A134,"")</f>
        <v/>
      </c>
      <c r="B136" s="40" t="str">
        <f aca="false">IF('Finish order'!F134&lt;&gt;0, 'Finish order'!B134,"")</f>
        <v/>
      </c>
      <c r="C136" s="40" t="str">
        <f aca="false">IF('Finish order'!F134&lt;&gt;0, 'Finish order'!D134,"")</f>
        <v/>
      </c>
      <c r="D136" s="41" t="str">
        <f aca="false">PROPER('Finish order'!H134)</f>
        <v/>
      </c>
      <c r="E136" s="42" t="str">
        <f aca="false">IF('Finish order'!I134&lt;&gt;0,'Finish order'!I134,"")</f>
        <v/>
      </c>
      <c r="F136" s="40" t="str">
        <f aca="false">IF('Finish order'!K134&lt;&gt;0, (UPPER(LEFT('Finish order'!K134,2))&amp;MID('Finish order'!K134,3,LEN('Finish order'!K134))), "")</f>
        <v/>
      </c>
      <c r="G136" s="43" t="str">
        <f aca="false">IF('Finish order'!G134&lt;&gt;0,'Finish order'!G134,"")</f>
        <v/>
      </c>
    </row>
    <row r="137" s="33" customFormat="true" ht="15.75" hidden="false" customHeight="false" outlineLevel="0" collapsed="false">
      <c r="A137" s="39" t="str">
        <f aca="false">IF('Finish order'!F135&lt;&gt;0, 'Finish order'!A135,"")</f>
        <v/>
      </c>
      <c r="B137" s="40" t="str">
        <f aca="false">IF('Finish order'!F135&lt;&gt;0, 'Finish order'!B135,"")</f>
        <v/>
      </c>
      <c r="C137" s="40" t="str">
        <f aca="false">IF('Finish order'!F135&lt;&gt;0, 'Finish order'!D135,"")</f>
        <v/>
      </c>
      <c r="D137" s="41" t="str">
        <f aca="false">PROPER('Finish order'!H135)</f>
        <v/>
      </c>
      <c r="E137" s="42" t="str">
        <f aca="false">IF('Finish order'!I135&lt;&gt;0,'Finish order'!I135,"")</f>
        <v/>
      </c>
      <c r="F137" s="40" t="str">
        <f aca="false">IF('Finish order'!K135&lt;&gt;0, (UPPER(LEFT('Finish order'!K135,2))&amp;MID('Finish order'!K135,3,LEN('Finish order'!K135))), "")</f>
        <v/>
      </c>
      <c r="G137" s="43" t="str">
        <f aca="false">IF('Finish order'!G135&lt;&gt;0,'Finish order'!G135,"")</f>
        <v/>
      </c>
    </row>
    <row r="138" s="33" customFormat="true" ht="15.75" hidden="false" customHeight="false" outlineLevel="0" collapsed="false">
      <c r="A138" s="39" t="str">
        <f aca="false">IF('Finish order'!F136&lt;&gt;0, 'Finish order'!A136,"")</f>
        <v/>
      </c>
      <c r="B138" s="40" t="str">
        <f aca="false">IF('Finish order'!F136&lt;&gt;0, 'Finish order'!B136,"")</f>
        <v/>
      </c>
      <c r="C138" s="40" t="str">
        <f aca="false">IF('Finish order'!F136&lt;&gt;0, 'Finish order'!D136,"")</f>
        <v/>
      </c>
      <c r="D138" s="41" t="str">
        <f aca="false">PROPER('Finish order'!H136)</f>
        <v/>
      </c>
      <c r="E138" s="42" t="str">
        <f aca="false">IF('Finish order'!I136&lt;&gt;0,'Finish order'!I136,"")</f>
        <v/>
      </c>
      <c r="F138" s="40" t="str">
        <f aca="false">IF('Finish order'!K136&lt;&gt;0, (UPPER(LEFT('Finish order'!K136,2))&amp;MID('Finish order'!K136,3,LEN('Finish order'!K136))), "")</f>
        <v/>
      </c>
      <c r="G138" s="43" t="str">
        <f aca="false">IF('Finish order'!G136&lt;&gt;0,'Finish order'!G136,"")</f>
        <v/>
      </c>
    </row>
    <row r="139" s="33" customFormat="true" ht="15.75" hidden="false" customHeight="false" outlineLevel="0" collapsed="false">
      <c r="A139" s="39" t="str">
        <f aca="false">IF('Finish order'!F137&lt;&gt;0, 'Finish order'!A137,"")</f>
        <v/>
      </c>
      <c r="B139" s="40" t="str">
        <f aca="false">IF('Finish order'!F137&lt;&gt;0, 'Finish order'!B137,"")</f>
        <v/>
      </c>
      <c r="C139" s="40" t="str">
        <f aca="false">IF('Finish order'!F137&lt;&gt;0, 'Finish order'!D137,"")</f>
        <v/>
      </c>
      <c r="D139" s="41" t="str">
        <f aca="false">PROPER('Finish order'!H137)</f>
        <v/>
      </c>
      <c r="E139" s="42" t="str">
        <f aca="false">IF('Finish order'!I137&lt;&gt;0,'Finish order'!I137,"")</f>
        <v/>
      </c>
      <c r="F139" s="40" t="str">
        <f aca="false">IF('Finish order'!K137&lt;&gt;0, (UPPER(LEFT('Finish order'!K137,2))&amp;MID('Finish order'!K137,3,LEN('Finish order'!K137))), "")</f>
        <v/>
      </c>
      <c r="G139" s="43" t="str">
        <f aca="false">IF('Finish order'!G137&lt;&gt;0,'Finish order'!G137,"")</f>
        <v/>
      </c>
    </row>
    <row r="140" s="33" customFormat="true" ht="15.75" hidden="false" customHeight="false" outlineLevel="0" collapsed="false">
      <c r="A140" s="39" t="str">
        <f aca="false">IF('Finish order'!F138&lt;&gt;0, 'Finish order'!A138,"")</f>
        <v/>
      </c>
      <c r="B140" s="40" t="str">
        <f aca="false">IF('Finish order'!F138&lt;&gt;0, 'Finish order'!B138,"")</f>
        <v/>
      </c>
      <c r="C140" s="40" t="str">
        <f aca="false">IF('Finish order'!F138&lt;&gt;0, 'Finish order'!D138,"")</f>
        <v/>
      </c>
      <c r="D140" s="41" t="str">
        <f aca="false">PROPER('Finish order'!H138)</f>
        <v/>
      </c>
      <c r="E140" s="42" t="str">
        <f aca="false">IF('Finish order'!I138&lt;&gt;0,'Finish order'!I138,"")</f>
        <v/>
      </c>
      <c r="F140" s="40" t="str">
        <f aca="false">IF('Finish order'!K138&lt;&gt;0, (UPPER(LEFT('Finish order'!K138,2))&amp;MID('Finish order'!K138,3,LEN('Finish order'!K138))), "")</f>
        <v/>
      </c>
      <c r="G140" s="43" t="str">
        <f aca="false">IF('Finish order'!G138&lt;&gt;0,'Finish order'!G138,"")</f>
        <v/>
      </c>
    </row>
    <row r="141" s="33" customFormat="true" ht="15.75" hidden="false" customHeight="false" outlineLevel="0" collapsed="false">
      <c r="A141" s="39" t="str">
        <f aca="false">IF('Finish order'!F139&lt;&gt;0, 'Finish order'!A139,"")</f>
        <v/>
      </c>
      <c r="B141" s="40" t="str">
        <f aca="false">IF('Finish order'!F139&lt;&gt;0, 'Finish order'!B139,"")</f>
        <v/>
      </c>
      <c r="C141" s="40" t="str">
        <f aca="false">IF('Finish order'!F139&lt;&gt;0, 'Finish order'!D139,"")</f>
        <v/>
      </c>
      <c r="D141" s="41" t="str">
        <f aca="false">PROPER('Finish order'!H139)</f>
        <v/>
      </c>
      <c r="E141" s="42" t="str">
        <f aca="false">IF('Finish order'!I139&lt;&gt;0,'Finish order'!I139,"")</f>
        <v/>
      </c>
      <c r="F141" s="40" t="str">
        <f aca="false">IF('Finish order'!K139&lt;&gt;0, (UPPER(LEFT('Finish order'!K139,2))&amp;MID('Finish order'!K139,3,LEN('Finish order'!K139))), "")</f>
        <v/>
      </c>
      <c r="G141" s="43" t="str">
        <f aca="false">IF('Finish order'!G139&lt;&gt;0,'Finish order'!G139,"")</f>
        <v/>
      </c>
    </row>
    <row r="142" s="33" customFormat="true" ht="15.75" hidden="false" customHeight="false" outlineLevel="0" collapsed="false">
      <c r="A142" s="39" t="str">
        <f aca="false">IF('Finish order'!F140&lt;&gt;0, 'Finish order'!A140,"")</f>
        <v/>
      </c>
      <c r="B142" s="40" t="str">
        <f aca="false">IF('Finish order'!F140&lt;&gt;0, 'Finish order'!B140,"")</f>
        <v/>
      </c>
      <c r="C142" s="40" t="str">
        <f aca="false">IF('Finish order'!F140&lt;&gt;0, 'Finish order'!D140,"")</f>
        <v/>
      </c>
      <c r="D142" s="41" t="str">
        <f aca="false">PROPER('Finish order'!H140)</f>
        <v/>
      </c>
      <c r="E142" s="42" t="str">
        <f aca="false">IF('Finish order'!I140&lt;&gt;0,'Finish order'!I140,"")</f>
        <v/>
      </c>
      <c r="F142" s="40" t="str">
        <f aca="false">IF('Finish order'!K140&lt;&gt;0, (UPPER(LEFT('Finish order'!K140,2))&amp;MID('Finish order'!K140,3,LEN('Finish order'!K140))), "")</f>
        <v/>
      </c>
      <c r="G142" s="43" t="str">
        <f aca="false">IF('Finish order'!G140&lt;&gt;0,'Finish order'!G140,"")</f>
        <v/>
      </c>
    </row>
    <row r="143" s="33" customFormat="true" ht="15.75" hidden="false" customHeight="false" outlineLevel="0" collapsed="false">
      <c r="A143" s="39" t="str">
        <f aca="false">IF('Finish order'!F141&lt;&gt;0, 'Finish order'!A141,"")</f>
        <v/>
      </c>
      <c r="B143" s="40" t="str">
        <f aca="false">IF('Finish order'!F141&lt;&gt;0, 'Finish order'!B141,"")</f>
        <v/>
      </c>
      <c r="C143" s="40" t="str">
        <f aca="false">IF('Finish order'!F141&lt;&gt;0, 'Finish order'!D141,"")</f>
        <v/>
      </c>
      <c r="D143" s="41" t="str">
        <f aca="false">PROPER('Finish order'!H141)</f>
        <v/>
      </c>
      <c r="E143" s="42" t="str">
        <f aca="false">IF('Finish order'!I141&lt;&gt;0,'Finish order'!I141,"")</f>
        <v/>
      </c>
      <c r="F143" s="40" t="str">
        <f aca="false">IF('Finish order'!K141&lt;&gt;0, (UPPER(LEFT('Finish order'!K141,2))&amp;MID('Finish order'!K141,3,LEN('Finish order'!K141))), "")</f>
        <v/>
      </c>
      <c r="G143" s="43" t="str">
        <f aca="false">IF('Finish order'!G141&lt;&gt;0,'Finish order'!G141,"")</f>
        <v/>
      </c>
    </row>
    <row r="144" s="33" customFormat="true" ht="15.75" hidden="false" customHeight="false" outlineLevel="0" collapsed="false">
      <c r="A144" s="39" t="str">
        <f aca="false">IF('Finish order'!F142&lt;&gt;0, 'Finish order'!A142,"")</f>
        <v/>
      </c>
      <c r="B144" s="40" t="str">
        <f aca="false">IF('Finish order'!F142&lt;&gt;0, 'Finish order'!B142,"")</f>
        <v/>
      </c>
      <c r="C144" s="40" t="str">
        <f aca="false">IF('Finish order'!F142&lt;&gt;0, 'Finish order'!D142,"")</f>
        <v/>
      </c>
      <c r="D144" s="41" t="str">
        <f aca="false">PROPER('Finish order'!H142)</f>
        <v/>
      </c>
      <c r="E144" s="42" t="str">
        <f aca="false">IF('Finish order'!I142&lt;&gt;0,'Finish order'!I142,"")</f>
        <v/>
      </c>
      <c r="F144" s="40" t="str">
        <f aca="false">IF('Finish order'!K142&lt;&gt;0, (UPPER(LEFT('Finish order'!K142,2))&amp;MID('Finish order'!K142,3,LEN('Finish order'!K142))), "")</f>
        <v/>
      </c>
      <c r="G144" s="43" t="str">
        <f aca="false">IF('Finish order'!G142&lt;&gt;0,'Finish order'!G142,"")</f>
        <v/>
      </c>
    </row>
    <row r="145" s="33" customFormat="true" ht="15.75" hidden="false" customHeight="false" outlineLevel="0" collapsed="false">
      <c r="A145" s="39" t="str">
        <f aca="false">IF('Finish order'!F143&lt;&gt;0, 'Finish order'!A143,"")</f>
        <v/>
      </c>
      <c r="B145" s="40" t="str">
        <f aca="false">IF('Finish order'!F143&lt;&gt;0, 'Finish order'!B143,"")</f>
        <v/>
      </c>
      <c r="C145" s="40" t="str">
        <f aca="false">IF('Finish order'!F143&lt;&gt;0, 'Finish order'!D143,"")</f>
        <v/>
      </c>
      <c r="D145" s="41" t="str">
        <f aca="false">PROPER('Finish order'!H143)</f>
        <v/>
      </c>
      <c r="E145" s="42" t="str">
        <f aca="false">IF('Finish order'!I143&lt;&gt;0,'Finish order'!I143,"")</f>
        <v/>
      </c>
      <c r="F145" s="40" t="str">
        <f aca="false">IF('Finish order'!K143&lt;&gt;0, (UPPER(LEFT('Finish order'!K143,2))&amp;MID('Finish order'!K143,3,LEN('Finish order'!K143))), "")</f>
        <v/>
      </c>
      <c r="G145" s="43" t="str">
        <f aca="false">IF('Finish order'!G143&lt;&gt;0,'Finish order'!G143,"")</f>
        <v/>
      </c>
    </row>
    <row r="146" s="33" customFormat="true" ht="15.75" hidden="false" customHeight="false" outlineLevel="0" collapsed="false">
      <c r="A146" s="39" t="str">
        <f aca="false">IF('Finish order'!F144&lt;&gt;0, 'Finish order'!A144,"")</f>
        <v/>
      </c>
      <c r="B146" s="40" t="str">
        <f aca="false">IF('Finish order'!F144&lt;&gt;0, 'Finish order'!B144,"")</f>
        <v/>
      </c>
      <c r="C146" s="40" t="str">
        <f aca="false">IF('Finish order'!F144&lt;&gt;0, 'Finish order'!D144,"")</f>
        <v/>
      </c>
      <c r="D146" s="41" t="str">
        <f aca="false">PROPER('Finish order'!H144)</f>
        <v/>
      </c>
      <c r="E146" s="42" t="str">
        <f aca="false">IF('Finish order'!I144&lt;&gt;0,'Finish order'!I144,"")</f>
        <v/>
      </c>
      <c r="F146" s="40" t="str">
        <f aca="false">IF('Finish order'!K144&lt;&gt;0, (UPPER(LEFT('Finish order'!K144,2))&amp;MID('Finish order'!K144,3,LEN('Finish order'!K144))), "")</f>
        <v/>
      </c>
      <c r="G146" s="43" t="str">
        <f aca="false">IF('Finish order'!G144&lt;&gt;0,'Finish order'!G144,"")</f>
        <v/>
      </c>
    </row>
    <row r="147" s="33" customFormat="true" ht="15.75" hidden="false" customHeight="false" outlineLevel="0" collapsed="false">
      <c r="A147" s="39" t="str">
        <f aca="false">IF('Finish order'!F145&lt;&gt;0, 'Finish order'!A145,"")</f>
        <v/>
      </c>
      <c r="B147" s="40" t="str">
        <f aca="false">IF('Finish order'!F145&lt;&gt;0, 'Finish order'!B145,"")</f>
        <v/>
      </c>
      <c r="C147" s="40" t="str">
        <f aca="false">IF('Finish order'!F145&lt;&gt;0, 'Finish order'!D145,"")</f>
        <v/>
      </c>
      <c r="D147" s="41" t="str">
        <f aca="false">PROPER('Finish order'!H145)</f>
        <v/>
      </c>
      <c r="E147" s="42" t="str">
        <f aca="false">IF('Finish order'!I145&lt;&gt;0,'Finish order'!I145,"")</f>
        <v/>
      </c>
      <c r="F147" s="40" t="str">
        <f aca="false">IF('Finish order'!K145&lt;&gt;0, (UPPER(LEFT('Finish order'!K145,2))&amp;MID('Finish order'!K145,3,LEN('Finish order'!K145))), "")</f>
        <v/>
      </c>
      <c r="G147" s="43" t="str">
        <f aca="false">IF('Finish order'!G145&lt;&gt;0,'Finish order'!G145,"")</f>
        <v/>
      </c>
    </row>
    <row r="148" s="33" customFormat="true" ht="15.75" hidden="false" customHeight="false" outlineLevel="0" collapsed="false">
      <c r="A148" s="39" t="str">
        <f aca="false">IF('Finish order'!F146&lt;&gt;0, 'Finish order'!A146,"")</f>
        <v/>
      </c>
      <c r="B148" s="40" t="str">
        <f aca="false">IF('Finish order'!F146&lt;&gt;0, 'Finish order'!B146,"")</f>
        <v/>
      </c>
      <c r="C148" s="40" t="str">
        <f aca="false">IF('Finish order'!F146&lt;&gt;0, 'Finish order'!D146,"")</f>
        <v/>
      </c>
      <c r="D148" s="41" t="str">
        <f aca="false">PROPER('Finish order'!H146)</f>
        <v/>
      </c>
      <c r="E148" s="42" t="str">
        <f aca="false">IF('Finish order'!I146&lt;&gt;0,'Finish order'!I146,"")</f>
        <v/>
      </c>
      <c r="F148" s="40" t="str">
        <f aca="false">IF('Finish order'!K146&lt;&gt;0, (UPPER(LEFT('Finish order'!K146,2))&amp;MID('Finish order'!K146,3,LEN('Finish order'!K146))), "")</f>
        <v/>
      </c>
      <c r="G148" s="43" t="str">
        <f aca="false">IF('Finish order'!G146&lt;&gt;0,'Finish order'!G146,"")</f>
        <v/>
      </c>
    </row>
    <row r="149" s="33" customFormat="true" ht="15.75" hidden="false" customHeight="false" outlineLevel="0" collapsed="false">
      <c r="A149" s="39" t="str">
        <f aca="false">IF('Finish order'!F147&lt;&gt;0, 'Finish order'!A147,"")</f>
        <v/>
      </c>
      <c r="B149" s="40" t="str">
        <f aca="false">IF('Finish order'!F147&lt;&gt;0, 'Finish order'!B147,"")</f>
        <v/>
      </c>
      <c r="C149" s="40" t="str">
        <f aca="false">IF('Finish order'!F147&lt;&gt;0, 'Finish order'!D147,"")</f>
        <v/>
      </c>
      <c r="D149" s="41" t="str">
        <f aca="false">PROPER('Finish order'!H147)</f>
        <v/>
      </c>
      <c r="E149" s="42" t="str">
        <f aca="false">IF('Finish order'!I147&lt;&gt;0,'Finish order'!I147,"")</f>
        <v/>
      </c>
      <c r="F149" s="40" t="str">
        <f aca="false">IF('Finish order'!K147&lt;&gt;0, (UPPER(LEFT('Finish order'!K147,2))&amp;MID('Finish order'!K147,3,LEN('Finish order'!K147))), "")</f>
        <v/>
      </c>
      <c r="G149" s="43" t="str">
        <f aca="false">IF('Finish order'!G147&lt;&gt;0,'Finish order'!G147,"")</f>
        <v/>
      </c>
    </row>
    <row r="150" s="33" customFormat="true" ht="15.75" hidden="false" customHeight="false" outlineLevel="0" collapsed="false">
      <c r="A150" s="39" t="str">
        <f aca="false">IF('Finish order'!F148&lt;&gt;0, 'Finish order'!A148,"")</f>
        <v/>
      </c>
      <c r="B150" s="40" t="str">
        <f aca="false">IF('Finish order'!F148&lt;&gt;0, 'Finish order'!B148,"")</f>
        <v/>
      </c>
      <c r="C150" s="40" t="str">
        <f aca="false">IF('Finish order'!F148&lt;&gt;0, 'Finish order'!D148,"")</f>
        <v/>
      </c>
      <c r="D150" s="41" t="str">
        <f aca="false">PROPER('Finish order'!H148)</f>
        <v/>
      </c>
      <c r="E150" s="42" t="str">
        <f aca="false">IF('Finish order'!I148&lt;&gt;0,'Finish order'!I148,"")</f>
        <v/>
      </c>
      <c r="F150" s="40" t="str">
        <f aca="false">IF('Finish order'!K148&lt;&gt;0, (UPPER(LEFT('Finish order'!K148,2))&amp;MID('Finish order'!K148,3,LEN('Finish order'!K148))), "")</f>
        <v/>
      </c>
      <c r="G150" s="43" t="str">
        <f aca="false">IF('Finish order'!G148&lt;&gt;0,'Finish order'!G148,"")</f>
        <v/>
      </c>
    </row>
    <row r="151" s="33" customFormat="true" ht="15.75" hidden="false" customHeight="false" outlineLevel="0" collapsed="false">
      <c r="A151" s="39" t="str">
        <f aca="false">IF('Finish order'!F149&lt;&gt;0, 'Finish order'!A149,"")</f>
        <v/>
      </c>
      <c r="B151" s="40" t="str">
        <f aca="false">IF('Finish order'!F149&lt;&gt;0, 'Finish order'!B149,"")</f>
        <v/>
      </c>
      <c r="C151" s="40" t="str">
        <f aca="false">IF('Finish order'!F149&lt;&gt;0, 'Finish order'!D149,"")</f>
        <v/>
      </c>
      <c r="D151" s="41" t="str">
        <f aca="false">PROPER('Finish order'!H149)</f>
        <v/>
      </c>
      <c r="E151" s="42" t="str">
        <f aca="false">IF('Finish order'!I149&lt;&gt;0,'Finish order'!I149,"")</f>
        <v/>
      </c>
      <c r="F151" s="40" t="str">
        <f aca="false">IF('Finish order'!K149&lt;&gt;0, (UPPER(LEFT('Finish order'!K149,2))&amp;MID('Finish order'!K149,3,LEN('Finish order'!K149))), "")</f>
        <v/>
      </c>
      <c r="G151" s="43" t="str">
        <f aca="false">IF('Finish order'!G149&lt;&gt;0,'Finish order'!G149,"")</f>
        <v/>
      </c>
    </row>
    <row r="152" s="33" customFormat="true" ht="15.75" hidden="false" customHeight="false" outlineLevel="0" collapsed="false">
      <c r="A152" s="39" t="str">
        <f aca="false">IF('Finish order'!F150&lt;&gt;0, 'Finish order'!A150,"")</f>
        <v/>
      </c>
      <c r="B152" s="40" t="str">
        <f aca="false">IF('Finish order'!F150&lt;&gt;0, 'Finish order'!B150,"")</f>
        <v/>
      </c>
      <c r="C152" s="40" t="str">
        <f aca="false">IF('Finish order'!F150&lt;&gt;0, 'Finish order'!D150,"")</f>
        <v/>
      </c>
      <c r="D152" s="41" t="str">
        <f aca="false">PROPER('Finish order'!H150)</f>
        <v/>
      </c>
      <c r="E152" s="42" t="str">
        <f aca="false">IF('Finish order'!I150&lt;&gt;0,'Finish order'!I150,"")</f>
        <v/>
      </c>
      <c r="F152" s="40" t="str">
        <f aca="false">IF('Finish order'!K150&lt;&gt;0, (UPPER(LEFT('Finish order'!K150,2))&amp;MID('Finish order'!K150,3,LEN('Finish order'!K150))), "")</f>
        <v/>
      </c>
      <c r="G152" s="43" t="str">
        <f aca="false">IF('Finish order'!G150&lt;&gt;0,'Finish order'!G150,"")</f>
        <v/>
      </c>
    </row>
    <row r="153" s="33" customFormat="true" ht="15.75" hidden="false" customHeight="false" outlineLevel="0" collapsed="false">
      <c r="A153" s="39" t="str">
        <f aca="false">IF('Finish order'!F151&lt;&gt;0, 'Finish order'!A151,"")</f>
        <v/>
      </c>
      <c r="B153" s="40" t="str">
        <f aca="false">IF('Finish order'!F151&lt;&gt;0, 'Finish order'!B151,"")</f>
        <v/>
      </c>
      <c r="C153" s="40" t="str">
        <f aca="false">IF('Finish order'!F151&lt;&gt;0, 'Finish order'!D151,"")</f>
        <v/>
      </c>
      <c r="D153" s="41" t="str">
        <f aca="false">PROPER('Finish order'!H151)</f>
        <v/>
      </c>
      <c r="E153" s="42" t="str">
        <f aca="false">IF('Finish order'!I151&lt;&gt;0,'Finish order'!I151,"")</f>
        <v/>
      </c>
      <c r="F153" s="40" t="str">
        <f aca="false">IF('Finish order'!K151&lt;&gt;0, (UPPER(LEFT('Finish order'!K151,2))&amp;MID('Finish order'!K151,3,LEN('Finish order'!K151))), "")</f>
        <v/>
      </c>
      <c r="G153" s="43" t="str">
        <f aca="false">IF('Finish order'!G151&lt;&gt;0,'Finish order'!G151,"")</f>
        <v/>
      </c>
    </row>
    <row r="154" s="33" customFormat="true" ht="15.75" hidden="false" customHeight="false" outlineLevel="0" collapsed="false">
      <c r="A154" s="39" t="str">
        <f aca="false">IF('Finish order'!F152&lt;&gt;0, 'Finish order'!A152,"")</f>
        <v/>
      </c>
      <c r="B154" s="40" t="str">
        <f aca="false">IF('Finish order'!F152&lt;&gt;0, 'Finish order'!B152,"")</f>
        <v/>
      </c>
      <c r="C154" s="40" t="str">
        <f aca="false">IF('Finish order'!F152&lt;&gt;0, 'Finish order'!D152,"")</f>
        <v/>
      </c>
      <c r="D154" s="41" t="str">
        <f aca="false">PROPER('Finish order'!H152)</f>
        <v/>
      </c>
      <c r="E154" s="42" t="str">
        <f aca="false">IF('Finish order'!I152&lt;&gt;0,'Finish order'!I152,"")</f>
        <v/>
      </c>
      <c r="F154" s="40" t="str">
        <f aca="false">IF('Finish order'!K152&lt;&gt;0, (UPPER(LEFT('Finish order'!K152,2))&amp;MID('Finish order'!K152,3,LEN('Finish order'!K152))), "")</f>
        <v/>
      </c>
      <c r="G154" s="43" t="str">
        <f aca="false">IF('Finish order'!G152&lt;&gt;0,'Finish order'!G152,"")</f>
        <v/>
      </c>
    </row>
    <row r="155" s="33" customFormat="true" ht="15.75" hidden="false" customHeight="false" outlineLevel="0" collapsed="false">
      <c r="A155" s="39" t="str">
        <f aca="false">IF('Finish order'!F153&lt;&gt;0, 'Finish order'!A153,"")</f>
        <v/>
      </c>
      <c r="B155" s="40" t="str">
        <f aca="false">IF('Finish order'!F153&lt;&gt;0, 'Finish order'!B153,"")</f>
        <v/>
      </c>
      <c r="C155" s="40" t="str">
        <f aca="false">IF('Finish order'!F153&lt;&gt;0, 'Finish order'!D153,"")</f>
        <v/>
      </c>
      <c r="D155" s="41" t="str">
        <f aca="false">PROPER('Finish order'!H153)</f>
        <v/>
      </c>
      <c r="E155" s="42" t="str">
        <f aca="false">IF('Finish order'!I153&lt;&gt;0,'Finish order'!I153,"")</f>
        <v/>
      </c>
      <c r="F155" s="40" t="str">
        <f aca="false">IF('Finish order'!K153&lt;&gt;0, (UPPER(LEFT('Finish order'!K153,2))&amp;MID('Finish order'!K153,3,LEN('Finish order'!K153))), "")</f>
        <v/>
      </c>
      <c r="G155" s="43" t="str">
        <f aca="false">IF('Finish order'!G153&lt;&gt;0,'Finish order'!G153,"")</f>
        <v/>
      </c>
    </row>
    <row r="156" s="33" customFormat="true" ht="15.75" hidden="false" customHeight="false" outlineLevel="0" collapsed="false">
      <c r="A156" s="39" t="str">
        <f aca="false">IF('Finish order'!F154&lt;&gt;0, 'Finish order'!A154,"")</f>
        <v/>
      </c>
      <c r="B156" s="40" t="str">
        <f aca="false">IF('Finish order'!F154&lt;&gt;0, 'Finish order'!B154,"")</f>
        <v/>
      </c>
      <c r="C156" s="40" t="str">
        <f aca="false">IF('Finish order'!F154&lt;&gt;0, 'Finish order'!D154,"")</f>
        <v/>
      </c>
      <c r="D156" s="41" t="str">
        <f aca="false">PROPER('Finish order'!H154)</f>
        <v/>
      </c>
      <c r="E156" s="42" t="str">
        <f aca="false">IF('Finish order'!I154&lt;&gt;0,'Finish order'!I154,"")</f>
        <v/>
      </c>
      <c r="F156" s="40" t="str">
        <f aca="false">IF('Finish order'!K154&lt;&gt;0, (UPPER(LEFT('Finish order'!K154,2))&amp;MID('Finish order'!K154,3,LEN('Finish order'!K154))), "")</f>
        <v/>
      </c>
      <c r="G156" s="43" t="str">
        <f aca="false">IF('Finish order'!G154&lt;&gt;0,'Finish order'!G154,"")</f>
        <v/>
      </c>
    </row>
    <row r="157" s="33" customFormat="true" ht="15.75" hidden="false" customHeight="false" outlineLevel="0" collapsed="false">
      <c r="A157" s="39" t="str">
        <f aca="false">IF('Finish order'!F155&lt;&gt;0, 'Finish order'!A155,"")</f>
        <v/>
      </c>
      <c r="B157" s="40" t="str">
        <f aca="false">IF('Finish order'!F155&lt;&gt;0, 'Finish order'!B155,"")</f>
        <v/>
      </c>
      <c r="C157" s="40" t="str">
        <f aca="false">IF('Finish order'!F155&lt;&gt;0, 'Finish order'!D155,"")</f>
        <v/>
      </c>
      <c r="D157" s="41" t="str">
        <f aca="false">PROPER('Finish order'!H155)</f>
        <v/>
      </c>
      <c r="E157" s="42" t="str">
        <f aca="false">IF('Finish order'!I155&lt;&gt;0,'Finish order'!I155,"")</f>
        <v/>
      </c>
      <c r="F157" s="40" t="str">
        <f aca="false">IF('Finish order'!K155&lt;&gt;0, (UPPER(LEFT('Finish order'!K155,2))&amp;MID('Finish order'!K155,3,LEN('Finish order'!K155))), "")</f>
        <v/>
      </c>
      <c r="G157" s="43" t="str">
        <f aca="false">IF('Finish order'!G155&lt;&gt;0,'Finish order'!G155,"")</f>
        <v/>
      </c>
    </row>
    <row r="158" s="33" customFormat="true" ht="15.75" hidden="false" customHeight="false" outlineLevel="0" collapsed="false">
      <c r="A158" s="39" t="str">
        <f aca="false">IF('Finish order'!F156&lt;&gt;0, 'Finish order'!A156,"")</f>
        <v/>
      </c>
      <c r="B158" s="40" t="str">
        <f aca="false">IF('Finish order'!F156&lt;&gt;0, 'Finish order'!B156,"")</f>
        <v/>
      </c>
      <c r="C158" s="40" t="str">
        <f aca="false">IF('Finish order'!F156&lt;&gt;0, 'Finish order'!D156,"")</f>
        <v/>
      </c>
      <c r="D158" s="41" t="str">
        <f aca="false">PROPER('Finish order'!H156)</f>
        <v/>
      </c>
      <c r="E158" s="42" t="str">
        <f aca="false">IF('Finish order'!I156&lt;&gt;0,'Finish order'!I156,"")</f>
        <v/>
      </c>
      <c r="F158" s="40" t="str">
        <f aca="false">IF('Finish order'!K156&lt;&gt;0, (UPPER(LEFT('Finish order'!K156,2))&amp;MID('Finish order'!K156,3,LEN('Finish order'!K156))), "")</f>
        <v/>
      </c>
      <c r="G158" s="43" t="str">
        <f aca="false">IF('Finish order'!G156&lt;&gt;0,'Finish order'!G156,"")</f>
        <v/>
      </c>
    </row>
    <row r="159" s="33" customFormat="true" ht="15.75" hidden="false" customHeight="false" outlineLevel="0" collapsed="false">
      <c r="A159" s="39" t="str">
        <f aca="false">IF('Finish order'!F157&lt;&gt;0, 'Finish order'!A157,"")</f>
        <v/>
      </c>
      <c r="B159" s="40" t="str">
        <f aca="false">IF('Finish order'!F157&lt;&gt;0, 'Finish order'!B157,"")</f>
        <v/>
      </c>
      <c r="C159" s="40" t="str">
        <f aca="false">IF('Finish order'!F157&lt;&gt;0, 'Finish order'!D157,"")</f>
        <v/>
      </c>
      <c r="D159" s="41" t="str">
        <f aca="false">PROPER('Finish order'!H157)</f>
        <v/>
      </c>
      <c r="E159" s="42" t="str">
        <f aca="false">IF('Finish order'!I157&lt;&gt;0,'Finish order'!I157,"")</f>
        <v/>
      </c>
      <c r="F159" s="40" t="str">
        <f aca="false">IF('Finish order'!K157&lt;&gt;0, (UPPER(LEFT('Finish order'!K157,2))&amp;MID('Finish order'!K157,3,LEN('Finish order'!K157))), "")</f>
        <v/>
      </c>
      <c r="G159" s="43" t="str">
        <f aca="false">IF('Finish order'!G157&lt;&gt;0,'Finish order'!G157,"")</f>
        <v/>
      </c>
    </row>
    <row r="160" s="33" customFormat="true" ht="15.75" hidden="false" customHeight="false" outlineLevel="0" collapsed="false">
      <c r="A160" s="39" t="str">
        <f aca="false">IF('Finish order'!F158&lt;&gt;0, 'Finish order'!A158,"")</f>
        <v/>
      </c>
      <c r="B160" s="40" t="str">
        <f aca="false">IF('Finish order'!F158&lt;&gt;0, 'Finish order'!B158,"")</f>
        <v/>
      </c>
      <c r="C160" s="40" t="str">
        <f aca="false">IF('Finish order'!F158&lt;&gt;0, 'Finish order'!D158,"")</f>
        <v/>
      </c>
      <c r="D160" s="41" t="str">
        <f aca="false">PROPER('Finish order'!H158)</f>
        <v/>
      </c>
      <c r="E160" s="42" t="str">
        <f aca="false">IF('Finish order'!I158&lt;&gt;0,'Finish order'!I158,"")</f>
        <v/>
      </c>
      <c r="F160" s="40" t="str">
        <f aca="false">IF('Finish order'!K158&lt;&gt;0, (UPPER(LEFT('Finish order'!K158,2))&amp;MID('Finish order'!K158,3,LEN('Finish order'!K158))), "")</f>
        <v/>
      </c>
      <c r="G160" s="43" t="str">
        <f aca="false">IF('Finish order'!G158&lt;&gt;0,'Finish order'!G158,"")</f>
        <v/>
      </c>
    </row>
    <row r="161" s="33" customFormat="true" ht="15.75" hidden="false" customHeight="false" outlineLevel="0" collapsed="false">
      <c r="A161" s="39" t="str">
        <f aca="false">IF('Finish order'!F159&lt;&gt;0, 'Finish order'!A159,"")</f>
        <v/>
      </c>
      <c r="B161" s="40" t="str">
        <f aca="false">IF('Finish order'!F159&lt;&gt;0, 'Finish order'!B159,"")</f>
        <v/>
      </c>
      <c r="C161" s="40" t="str">
        <f aca="false">IF('Finish order'!F159&lt;&gt;0, 'Finish order'!D159,"")</f>
        <v/>
      </c>
      <c r="D161" s="41" t="str">
        <f aca="false">PROPER('Finish order'!H159)</f>
        <v/>
      </c>
      <c r="E161" s="42" t="str">
        <f aca="false">IF('Finish order'!I159&lt;&gt;0,'Finish order'!I159,"")</f>
        <v/>
      </c>
      <c r="F161" s="40" t="str">
        <f aca="false">IF('Finish order'!K159&lt;&gt;0, (UPPER(LEFT('Finish order'!K159,2))&amp;MID('Finish order'!K159,3,LEN('Finish order'!K159))), "")</f>
        <v/>
      </c>
      <c r="G161" s="43" t="str">
        <f aca="false">IF('Finish order'!G159&lt;&gt;0,'Finish order'!G159,"")</f>
        <v/>
      </c>
    </row>
    <row r="162" s="33" customFormat="true" ht="15.75" hidden="false" customHeight="false" outlineLevel="0" collapsed="false">
      <c r="A162" s="39" t="str">
        <f aca="false">IF('Finish order'!F160&lt;&gt;0, 'Finish order'!A160,"")</f>
        <v/>
      </c>
      <c r="B162" s="40" t="str">
        <f aca="false">IF('Finish order'!F160&lt;&gt;0, 'Finish order'!B160,"")</f>
        <v/>
      </c>
      <c r="C162" s="40" t="str">
        <f aca="false">IF('Finish order'!F160&lt;&gt;0, 'Finish order'!D160,"")</f>
        <v/>
      </c>
      <c r="D162" s="41" t="str">
        <f aca="false">PROPER('Finish order'!H160)</f>
        <v/>
      </c>
      <c r="E162" s="42" t="str">
        <f aca="false">IF('Finish order'!I160&lt;&gt;0,'Finish order'!I160,"")</f>
        <v/>
      </c>
      <c r="F162" s="40" t="str">
        <f aca="false">IF('Finish order'!K160&lt;&gt;0, (UPPER(LEFT('Finish order'!K160,2))&amp;MID('Finish order'!K160,3,LEN('Finish order'!K160))), "")</f>
        <v/>
      </c>
      <c r="G162" s="43" t="str">
        <f aca="false">IF('Finish order'!G160&lt;&gt;0,'Finish order'!G160,"")</f>
        <v/>
      </c>
    </row>
    <row r="163" s="33" customFormat="true" ht="15.75" hidden="false" customHeight="false" outlineLevel="0" collapsed="false">
      <c r="A163" s="39" t="str">
        <f aca="false">IF('Finish order'!F161&lt;&gt;0, 'Finish order'!A161,"")</f>
        <v/>
      </c>
      <c r="B163" s="40" t="str">
        <f aca="false">IF('Finish order'!F161&lt;&gt;0, 'Finish order'!B161,"")</f>
        <v/>
      </c>
      <c r="C163" s="40" t="str">
        <f aca="false">IF('Finish order'!F161&lt;&gt;0, 'Finish order'!D161,"")</f>
        <v/>
      </c>
      <c r="D163" s="41" t="str">
        <f aca="false">PROPER('Finish order'!H161)</f>
        <v/>
      </c>
      <c r="E163" s="42" t="str">
        <f aca="false">IF('Finish order'!I161&lt;&gt;0,'Finish order'!I161,"")</f>
        <v/>
      </c>
      <c r="F163" s="40" t="str">
        <f aca="false">IF('Finish order'!K161&lt;&gt;0, (UPPER(LEFT('Finish order'!K161,2))&amp;MID('Finish order'!K161,3,LEN('Finish order'!K161))), "")</f>
        <v/>
      </c>
      <c r="G163" s="43" t="str">
        <f aca="false">IF('Finish order'!G161&lt;&gt;0,'Finish order'!G161,"")</f>
        <v/>
      </c>
    </row>
    <row r="164" s="33" customFormat="true" ht="15.75" hidden="false" customHeight="false" outlineLevel="0" collapsed="false">
      <c r="A164" s="39" t="str">
        <f aca="false">IF('Finish order'!F162&lt;&gt;0, 'Finish order'!A162,"")</f>
        <v/>
      </c>
      <c r="B164" s="40" t="str">
        <f aca="false">IF('Finish order'!F162&lt;&gt;0, 'Finish order'!B162,"")</f>
        <v/>
      </c>
      <c r="C164" s="40" t="str">
        <f aca="false">IF('Finish order'!F162&lt;&gt;0, 'Finish order'!D162,"")</f>
        <v/>
      </c>
      <c r="D164" s="41" t="str">
        <f aca="false">PROPER('Finish order'!H162)</f>
        <v/>
      </c>
      <c r="E164" s="42" t="str">
        <f aca="false">IF('Finish order'!I162&lt;&gt;0,'Finish order'!I162,"")</f>
        <v/>
      </c>
      <c r="F164" s="40" t="str">
        <f aca="false">IF('Finish order'!K162&lt;&gt;0, (UPPER(LEFT('Finish order'!K162,2))&amp;MID('Finish order'!K162,3,LEN('Finish order'!K162))), "")</f>
        <v/>
      </c>
      <c r="G164" s="43" t="str">
        <f aca="false">IF('Finish order'!G162&lt;&gt;0,'Finish order'!G162,"")</f>
        <v/>
      </c>
    </row>
    <row r="165" s="33" customFormat="true" ht="15.75" hidden="false" customHeight="false" outlineLevel="0" collapsed="false">
      <c r="A165" s="39" t="str">
        <f aca="false">IF('Finish order'!F163&lt;&gt;0, 'Finish order'!A163,"")</f>
        <v/>
      </c>
      <c r="B165" s="40" t="str">
        <f aca="false">IF('Finish order'!F163&lt;&gt;0, 'Finish order'!B163,"")</f>
        <v/>
      </c>
      <c r="C165" s="40" t="str">
        <f aca="false">IF('Finish order'!F163&lt;&gt;0, 'Finish order'!D163,"")</f>
        <v/>
      </c>
      <c r="D165" s="41" t="str">
        <f aca="false">PROPER('Finish order'!H163)</f>
        <v/>
      </c>
      <c r="E165" s="42" t="str">
        <f aca="false">IF('Finish order'!I163&lt;&gt;0,'Finish order'!I163,"")</f>
        <v/>
      </c>
      <c r="F165" s="40" t="str">
        <f aca="false">IF('Finish order'!K163&lt;&gt;0, (UPPER(LEFT('Finish order'!K163,2))&amp;MID('Finish order'!K163,3,LEN('Finish order'!K163))), "")</f>
        <v/>
      </c>
      <c r="G165" s="43" t="str">
        <f aca="false">IF('Finish order'!G163&lt;&gt;0,'Finish order'!G163,"")</f>
        <v/>
      </c>
    </row>
    <row r="166" s="33" customFormat="true" ht="15.75" hidden="false" customHeight="false" outlineLevel="0" collapsed="false">
      <c r="A166" s="39" t="str">
        <f aca="false">IF('Finish order'!F164&lt;&gt;0, 'Finish order'!A164,"")</f>
        <v/>
      </c>
      <c r="B166" s="40" t="str">
        <f aca="false">IF('Finish order'!F164&lt;&gt;0, 'Finish order'!B164,"")</f>
        <v/>
      </c>
      <c r="C166" s="40" t="str">
        <f aca="false">IF('Finish order'!F164&lt;&gt;0, 'Finish order'!D164,"")</f>
        <v/>
      </c>
      <c r="D166" s="41" t="str">
        <f aca="false">PROPER('Finish order'!H164)</f>
        <v/>
      </c>
      <c r="E166" s="42" t="str">
        <f aca="false">IF('Finish order'!I164&lt;&gt;0,'Finish order'!I164,"")</f>
        <v/>
      </c>
      <c r="F166" s="40" t="str">
        <f aca="false">IF('Finish order'!K164&lt;&gt;0, (UPPER(LEFT('Finish order'!K164,2))&amp;MID('Finish order'!K164,3,LEN('Finish order'!K164))), "")</f>
        <v/>
      </c>
      <c r="G166" s="43" t="str">
        <f aca="false">IF('Finish order'!G164&lt;&gt;0,'Finish order'!G164,"")</f>
        <v/>
      </c>
    </row>
    <row r="167" s="33" customFormat="true" ht="15.75" hidden="false" customHeight="false" outlineLevel="0" collapsed="false">
      <c r="A167" s="39" t="str">
        <f aca="false">IF('Finish order'!F165&lt;&gt;0, 'Finish order'!A165,"")</f>
        <v/>
      </c>
      <c r="B167" s="40" t="str">
        <f aca="false">IF('Finish order'!F165&lt;&gt;0, 'Finish order'!B165,"")</f>
        <v/>
      </c>
      <c r="C167" s="40" t="str">
        <f aca="false">IF('Finish order'!F165&lt;&gt;0, 'Finish order'!D165,"")</f>
        <v/>
      </c>
      <c r="D167" s="41" t="str">
        <f aca="false">PROPER('Finish order'!H165)</f>
        <v/>
      </c>
      <c r="E167" s="42" t="str">
        <f aca="false">IF('Finish order'!I165&lt;&gt;0,'Finish order'!I165,"")</f>
        <v/>
      </c>
      <c r="F167" s="40" t="str">
        <f aca="false">IF('Finish order'!K165&lt;&gt;0, (UPPER(LEFT('Finish order'!K165,2))&amp;MID('Finish order'!K165,3,LEN('Finish order'!K165))), "")</f>
        <v/>
      </c>
      <c r="G167" s="43" t="str">
        <f aca="false">IF('Finish order'!G165&lt;&gt;0,'Finish order'!G165,"")</f>
        <v/>
      </c>
    </row>
    <row r="168" s="33" customFormat="true" ht="15.75" hidden="false" customHeight="false" outlineLevel="0" collapsed="false">
      <c r="A168" s="39" t="str">
        <f aca="false">IF('Finish order'!F166&lt;&gt;0, 'Finish order'!A166,"")</f>
        <v/>
      </c>
      <c r="B168" s="40" t="str">
        <f aca="false">IF('Finish order'!F166&lt;&gt;0, 'Finish order'!B166,"")</f>
        <v/>
      </c>
      <c r="C168" s="40" t="str">
        <f aca="false">IF('Finish order'!F166&lt;&gt;0, 'Finish order'!D166,"")</f>
        <v/>
      </c>
      <c r="D168" s="41" t="str">
        <f aca="false">PROPER('Finish order'!H166)</f>
        <v/>
      </c>
      <c r="E168" s="42" t="str">
        <f aca="false">IF('Finish order'!I166&lt;&gt;0,'Finish order'!I166,"")</f>
        <v/>
      </c>
      <c r="F168" s="40" t="str">
        <f aca="false">IF('Finish order'!K166&lt;&gt;0, (UPPER(LEFT('Finish order'!K166,2))&amp;MID('Finish order'!K166,3,LEN('Finish order'!K166))), "")</f>
        <v/>
      </c>
      <c r="G168" s="43" t="str">
        <f aca="false">IF('Finish order'!G166&lt;&gt;0,'Finish order'!G166,"")</f>
        <v/>
      </c>
    </row>
    <row r="169" s="33" customFormat="true" ht="15.75" hidden="false" customHeight="false" outlineLevel="0" collapsed="false">
      <c r="A169" s="39" t="str">
        <f aca="false">IF('Finish order'!F167&lt;&gt;0, 'Finish order'!A167,"")</f>
        <v/>
      </c>
      <c r="B169" s="40" t="str">
        <f aca="false">IF('Finish order'!F167&lt;&gt;0, 'Finish order'!B167,"")</f>
        <v/>
      </c>
      <c r="C169" s="40" t="str">
        <f aca="false">IF('Finish order'!F167&lt;&gt;0, 'Finish order'!D167,"")</f>
        <v/>
      </c>
      <c r="D169" s="41" t="str">
        <f aca="false">PROPER('Finish order'!H167)</f>
        <v/>
      </c>
      <c r="E169" s="42" t="str">
        <f aca="false">IF('Finish order'!I167&lt;&gt;0,'Finish order'!I167,"")</f>
        <v/>
      </c>
      <c r="F169" s="40" t="str">
        <f aca="false">IF('Finish order'!K167&lt;&gt;0, (UPPER(LEFT('Finish order'!K167,2))&amp;MID('Finish order'!K167,3,LEN('Finish order'!K167))), "")</f>
        <v/>
      </c>
      <c r="G169" s="43" t="str">
        <f aca="false">IF('Finish order'!G167&lt;&gt;0,'Finish order'!G167,"")</f>
        <v/>
      </c>
    </row>
    <row r="170" s="33" customFormat="true" ht="15.75" hidden="false" customHeight="false" outlineLevel="0" collapsed="false">
      <c r="A170" s="39" t="str">
        <f aca="false">IF('Finish order'!F168&lt;&gt;0, 'Finish order'!A168,"")</f>
        <v/>
      </c>
      <c r="B170" s="40" t="str">
        <f aca="false">IF('Finish order'!F168&lt;&gt;0, 'Finish order'!B168,"")</f>
        <v/>
      </c>
      <c r="C170" s="40" t="str">
        <f aca="false">IF('Finish order'!F168&lt;&gt;0, 'Finish order'!D168,"")</f>
        <v/>
      </c>
      <c r="D170" s="41" t="str">
        <f aca="false">PROPER('Finish order'!H168)</f>
        <v/>
      </c>
      <c r="E170" s="42" t="str">
        <f aca="false">IF('Finish order'!I168&lt;&gt;0,'Finish order'!I168,"")</f>
        <v/>
      </c>
      <c r="F170" s="40" t="str">
        <f aca="false">IF('Finish order'!K168&lt;&gt;0, (UPPER(LEFT('Finish order'!K168,2))&amp;MID('Finish order'!K168,3,LEN('Finish order'!K168))), "")</f>
        <v/>
      </c>
      <c r="G170" s="43" t="str">
        <f aca="false">IF('Finish order'!G168&lt;&gt;0,'Finish order'!G168,"")</f>
        <v/>
      </c>
    </row>
    <row r="171" s="33" customFormat="true" ht="15.75" hidden="false" customHeight="false" outlineLevel="0" collapsed="false">
      <c r="A171" s="39" t="str">
        <f aca="false">IF('Finish order'!F169&lt;&gt;0, 'Finish order'!A169,"")</f>
        <v/>
      </c>
      <c r="B171" s="40" t="str">
        <f aca="false">IF('Finish order'!F169&lt;&gt;0, 'Finish order'!B169,"")</f>
        <v/>
      </c>
      <c r="C171" s="40" t="str">
        <f aca="false">IF('Finish order'!F169&lt;&gt;0, 'Finish order'!D169,"")</f>
        <v/>
      </c>
      <c r="D171" s="41" t="str">
        <f aca="false">PROPER('Finish order'!H169)</f>
        <v/>
      </c>
      <c r="E171" s="42" t="str">
        <f aca="false">IF('Finish order'!I169&lt;&gt;0,'Finish order'!I169,"")</f>
        <v/>
      </c>
      <c r="F171" s="40" t="str">
        <f aca="false">IF('Finish order'!K169&lt;&gt;0, (UPPER(LEFT('Finish order'!K169,2))&amp;MID('Finish order'!K169,3,LEN('Finish order'!K169))), "")</f>
        <v/>
      </c>
      <c r="G171" s="43" t="str">
        <f aca="false">IF('Finish order'!G169&lt;&gt;0,'Finish order'!G169,"")</f>
        <v/>
      </c>
    </row>
    <row r="172" s="33" customFormat="true" ht="15.75" hidden="false" customHeight="false" outlineLevel="0" collapsed="false">
      <c r="A172" s="39" t="str">
        <f aca="false">IF('Finish order'!F170&lt;&gt;0, 'Finish order'!A170,"")</f>
        <v/>
      </c>
      <c r="B172" s="40" t="str">
        <f aca="false">IF('Finish order'!F170&lt;&gt;0, 'Finish order'!B170,"")</f>
        <v/>
      </c>
      <c r="C172" s="40" t="str">
        <f aca="false">IF('Finish order'!F170&lt;&gt;0, 'Finish order'!D170,"")</f>
        <v/>
      </c>
      <c r="D172" s="41" t="str">
        <f aca="false">PROPER('Finish order'!H170)</f>
        <v/>
      </c>
      <c r="E172" s="42" t="str">
        <f aca="false">IF('Finish order'!I170&lt;&gt;0,'Finish order'!I170,"")</f>
        <v/>
      </c>
      <c r="F172" s="40" t="str">
        <f aca="false">IF('Finish order'!K170&lt;&gt;0, (UPPER(LEFT('Finish order'!K170,2))&amp;MID('Finish order'!K170,3,LEN('Finish order'!K170))), "")</f>
        <v/>
      </c>
      <c r="G172" s="43" t="str">
        <f aca="false">IF('Finish order'!G170&lt;&gt;0,'Finish order'!G170,"")</f>
        <v/>
      </c>
    </row>
    <row r="173" s="33" customFormat="true" ht="15.75" hidden="false" customHeight="false" outlineLevel="0" collapsed="false">
      <c r="A173" s="39" t="str">
        <f aca="false">IF('Finish order'!F171&lt;&gt;0, 'Finish order'!A171,"")</f>
        <v/>
      </c>
      <c r="B173" s="40" t="str">
        <f aca="false">IF('Finish order'!F171&lt;&gt;0, 'Finish order'!B171,"")</f>
        <v/>
      </c>
      <c r="C173" s="40" t="str">
        <f aca="false">IF('Finish order'!F171&lt;&gt;0, 'Finish order'!D171,"")</f>
        <v/>
      </c>
      <c r="D173" s="41" t="str">
        <f aca="false">PROPER('Finish order'!H171)</f>
        <v/>
      </c>
      <c r="E173" s="42" t="str">
        <f aca="false">IF('Finish order'!I171&lt;&gt;0,'Finish order'!I171,"")</f>
        <v/>
      </c>
      <c r="F173" s="40" t="str">
        <f aca="false">IF('Finish order'!K171&lt;&gt;0, (UPPER(LEFT('Finish order'!K171,2))&amp;MID('Finish order'!K171,3,LEN('Finish order'!K171))), "")</f>
        <v/>
      </c>
      <c r="G173" s="43" t="str">
        <f aca="false">IF('Finish order'!G171&lt;&gt;0,'Finish order'!G171,"")</f>
        <v/>
      </c>
    </row>
    <row r="174" s="33" customFormat="true" ht="15.75" hidden="false" customHeight="false" outlineLevel="0" collapsed="false">
      <c r="A174" s="39" t="str">
        <f aca="false">IF('Finish order'!F172&lt;&gt;0, 'Finish order'!A172,"")</f>
        <v/>
      </c>
      <c r="B174" s="40" t="str">
        <f aca="false">IF('Finish order'!F172&lt;&gt;0, 'Finish order'!B172,"")</f>
        <v/>
      </c>
      <c r="C174" s="40" t="str">
        <f aca="false">IF('Finish order'!F172&lt;&gt;0, 'Finish order'!D172,"")</f>
        <v/>
      </c>
      <c r="D174" s="41" t="str">
        <f aca="false">PROPER('Finish order'!H172)</f>
        <v/>
      </c>
      <c r="E174" s="42" t="str">
        <f aca="false">IF('Finish order'!I172&lt;&gt;0,'Finish order'!I172,"")</f>
        <v/>
      </c>
      <c r="F174" s="40" t="str">
        <f aca="false">IF('Finish order'!K172&lt;&gt;0, (UPPER(LEFT('Finish order'!K172,2))&amp;MID('Finish order'!K172,3,LEN('Finish order'!K172))), "")</f>
        <v/>
      </c>
      <c r="G174" s="43" t="str">
        <f aca="false">IF('Finish order'!G172&lt;&gt;0,'Finish order'!G172,"")</f>
        <v/>
      </c>
    </row>
    <row r="175" s="33" customFormat="true" ht="15.75" hidden="false" customHeight="false" outlineLevel="0" collapsed="false">
      <c r="A175" s="39" t="str">
        <f aca="false">IF('Finish order'!F173&lt;&gt;0, 'Finish order'!A173,"")</f>
        <v/>
      </c>
      <c r="B175" s="40" t="str">
        <f aca="false">IF('Finish order'!F173&lt;&gt;0, 'Finish order'!B173,"")</f>
        <v/>
      </c>
      <c r="C175" s="40" t="str">
        <f aca="false">IF('Finish order'!F173&lt;&gt;0, 'Finish order'!D173,"")</f>
        <v/>
      </c>
      <c r="D175" s="41" t="str">
        <f aca="false">PROPER('Finish order'!H173)</f>
        <v/>
      </c>
      <c r="E175" s="42" t="str">
        <f aca="false">IF('Finish order'!I173&lt;&gt;0,'Finish order'!I173,"")</f>
        <v/>
      </c>
      <c r="F175" s="40" t="str">
        <f aca="false">IF('Finish order'!K173&lt;&gt;0, (UPPER(LEFT('Finish order'!K173,2))&amp;MID('Finish order'!K173,3,LEN('Finish order'!K173))), "")</f>
        <v/>
      </c>
      <c r="G175" s="43" t="str">
        <f aca="false">IF('Finish order'!G173&lt;&gt;0,'Finish order'!G173,"")</f>
        <v/>
      </c>
    </row>
    <row r="176" s="33" customFormat="true" ht="15.75" hidden="false" customHeight="false" outlineLevel="0" collapsed="false">
      <c r="A176" s="39" t="str">
        <f aca="false">IF('Finish order'!F174&lt;&gt;0, 'Finish order'!A174,"")</f>
        <v/>
      </c>
      <c r="B176" s="40" t="str">
        <f aca="false">IF('Finish order'!F174&lt;&gt;0, 'Finish order'!B174,"")</f>
        <v/>
      </c>
      <c r="C176" s="40" t="str">
        <f aca="false">IF('Finish order'!F174&lt;&gt;0, 'Finish order'!D174,"")</f>
        <v/>
      </c>
      <c r="D176" s="41" t="str">
        <f aca="false">PROPER('Finish order'!H174)</f>
        <v/>
      </c>
      <c r="E176" s="42" t="str">
        <f aca="false">IF('Finish order'!I174&lt;&gt;0,'Finish order'!I174,"")</f>
        <v/>
      </c>
      <c r="F176" s="40" t="str">
        <f aca="false">IF('Finish order'!K174&lt;&gt;0, (UPPER(LEFT('Finish order'!K174,2))&amp;MID('Finish order'!K174,3,LEN('Finish order'!K174))), "")</f>
        <v/>
      </c>
      <c r="G176" s="43" t="str">
        <f aca="false">IF('Finish order'!G174&lt;&gt;0,'Finish order'!G174,"")</f>
        <v/>
      </c>
    </row>
    <row r="177" s="33" customFormat="true" ht="15.75" hidden="false" customHeight="false" outlineLevel="0" collapsed="false">
      <c r="A177" s="39" t="str">
        <f aca="false">IF('Finish order'!F175&lt;&gt;0, 'Finish order'!A175,"")</f>
        <v/>
      </c>
      <c r="B177" s="40" t="str">
        <f aca="false">IF('Finish order'!F175&lt;&gt;0, 'Finish order'!B175,"")</f>
        <v/>
      </c>
      <c r="C177" s="40" t="str">
        <f aca="false">IF('Finish order'!F175&lt;&gt;0, 'Finish order'!D175,"")</f>
        <v/>
      </c>
      <c r="D177" s="41" t="str">
        <f aca="false">PROPER('Finish order'!H175)</f>
        <v/>
      </c>
      <c r="E177" s="42" t="str">
        <f aca="false">IF('Finish order'!I175&lt;&gt;0,'Finish order'!I175,"")</f>
        <v/>
      </c>
      <c r="F177" s="40" t="str">
        <f aca="false">IF('Finish order'!K175&lt;&gt;0, (UPPER(LEFT('Finish order'!K175,2))&amp;MID('Finish order'!K175,3,LEN('Finish order'!K175))), "")</f>
        <v/>
      </c>
      <c r="G177" s="43" t="str">
        <f aca="false">IF('Finish order'!G175&lt;&gt;0,'Finish order'!G175,"")</f>
        <v/>
      </c>
    </row>
    <row r="178" s="33" customFormat="true" ht="15.75" hidden="false" customHeight="false" outlineLevel="0" collapsed="false">
      <c r="A178" s="39" t="str">
        <f aca="false">IF('Finish order'!F176&lt;&gt;0, 'Finish order'!A176,"")</f>
        <v/>
      </c>
      <c r="B178" s="40" t="str">
        <f aca="false">IF('Finish order'!F176&lt;&gt;0, 'Finish order'!B176,"")</f>
        <v/>
      </c>
      <c r="C178" s="40" t="str">
        <f aca="false">IF('Finish order'!F176&lt;&gt;0, 'Finish order'!D176,"")</f>
        <v/>
      </c>
      <c r="D178" s="41" t="str">
        <f aca="false">PROPER('Finish order'!H176)</f>
        <v/>
      </c>
      <c r="E178" s="42" t="str">
        <f aca="false">IF('Finish order'!I176&lt;&gt;0,'Finish order'!I176,"")</f>
        <v/>
      </c>
      <c r="F178" s="40" t="str">
        <f aca="false">IF('Finish order'!K176&lt;&gt;0, (UPPER(LEFT('Finish order'!K176,2))&amp;MID('Finish order'!K176,3,LEN('Finish order'!K176))), "")</f>
        <v/>
      </c>
      <c r="G178" s="43" t="str">
        <f aca="false">IF('Finish order'!G176&lt;&gt;0,'Finish order'!G176,"")</f>
        <v/>
      </c>
    </row>
    <row r="179" s="33" customFormat="true" ht="15.75" hidden="false" customHeight="false" outlineLevel="0" collapsed="false">
      <c r="A179" s="39" t="str">
        <f aca="false">IF('Finish order'!F177&lt;&gt;0, 'Finish order'!A177,"")</f>
        <v/>
      </c>
      <c r="B179" s="40" t="str">
        <f aca="false">IF('Finish order'!F177&lt;&gt;0, 'Finish order'!B177,"")</f>
        <v/>
      </c>
      <c r="C179" s="40" t="str">
        <f aca="false">IF('Finish order'!F177&lt;&gt;0, 'Finish order'!D177,"")</f>
        <v/>
      </c>
      <c r="D179" s="41" t="str">
        <f aca="false">PROPER('Finish order'!H177)</f>
        <v/>
      </c>
      <c r="E179" s="42" t="str">
        <f aca="false">IF('Finish order'!I177&lt;&gt;0,'Finish order'!I177,"")</f>
        <v/>
      </c>
      <c r="F179" s="40" t="str">
        <f aca="false">IF('Finish order'!K177&lt;&gt;0, (UPPER(LEFT('Finish order'!K177,2))&amp;MID('Finish order'!K177,3,LEN('Finish order'!K177))), "")</f>
        <v/>
      </c>
      <c r="G179" s="43" t="str">
        <f aca="false">IF('Finish order'!G177&lt;&gt;0,'Finish order'!G177,"")</f>
        <v/>
      </c>
    </row>
    <row r="180" s="33" customFormat="true" ht="15.75" hidden="false" customHeight="false" outlineLevel="0" collapsed="false">
      <c r="A180" s="39" t="str">
        <f aca="false">IF('Finish order'!F178&lt;&gt;0, 'Finish order'!A178,"")</f>
        <v/>
      </c>
      <c r="B180" s="40" t="str">
        <f aca="false">IF('Finish order'!F178&lt;&gt;0, 'Finish order'!B178,"")</f>
        <v/>
      </c>
      <c r="C180" s="40" t="str">
        <f aca="false">IF('Finish order'!F178&lt;&gt;0, 'Finish order'!D178,"")</f>
        <v/>
      </c>
      <c r="D180" s="41" t="str">
        <f aca="false">PROPER('Finish order'!H178)</f>
        <v/>
      </c>
      <c r="E180" s="42" t="str">
        <f aca="false">IF('Finish order'!I178&lt;&gt;0,'Finish order'!I178,"")</f>
        <v/>
      </c>
      <c r="F180" s="40" t="str">
        <f aca="false">IF('Finish order'!K178&lt;&gt;0, (UPPER(LEFT('Finish order'!K178,2))&amp;MID('Finish order'!K178,3,LEN('Finish order'!K178))), "")</f>
        <v/>
      </c>
      <c r="G180" s="43" t="str">
        <f aca="false">IF('Finish order'!G178&lt;&gt;0,'Finish order'!G178,"")</f>
        <v/>
      </c>
    </row>
    <row r="181" s="33" customFormat="true" ht="15.75" hidden="false" customHeight="false" outlineLevel="0" collapsed="false">
      <c r="A181" s="39" t="str">
        <f aca="false">IF('Finish order'!F179&lt;&gt;0, 'Finish order'!A179,"")</f>
        <v/>
      </c>
      <c r="B181" s="40" t="str">
        <f aca="false">IF('Finish order'!F179&lt;&gt;0, 'Finish order'!B179,"")</f>
        <v/>
      </c>
      <c r="C181" s="40" t="str">
        <f aca="false">IF('Finish order'!F179&lt;&gt;0, 'Finish order'!D179,"")</f>
        <v/>
      </c>
      <c r="D181" s="41" t="str">
        <f aca="false">PROPER('Finish order'!H179)</f>
        <v/>
      </c>
      <c r="E181" s="42" t="str">
        <f aca="false">IF('Finish order'!I179&lt;&gt;0,'Finish order'!I179,"")</f>
        <v/>
      </c>
      <c r="F181" s="40" t="str">
        <f aca="false">IF('Finish order'!K179&lt;&gt;0, (UPPER(LEFT('Finish order'!K179,2))&amp;MID('Finish order'!K179,3,LEN('Finish order'!K179))), "")</f>
        <v/>
      </c>
      <c r="G181" s="43" t="str">
        <f aca="false">IF('Finish order'!G179&lt;&gt;0,'Finish order'!G179,"")</f>
        <v/>
      </c>
    </row>
    <row r="182" s="33" customFormat="true" ht="15.75" hidden="false" customHeight="false" outlineLevel="0" collapsed="false">
      <c r="A182" s="39" t="str">
        <f aca="false">IF('Finish order'!F180&lt;&gt;0, 'Finish order'!A180,"")</f>
        <v/>
      </c>
      <c r="B182" s="40" t="str">
        <f aca="false">IF('Finish order'!F180&lt;&gt;0, 'Finish order'!B180,"")</f>
        <v/>
      </c>
      <c r="C182" s="40" t="str">
        <f aca="false">IF('Finish order'!F180&lt;&gt;0, 'Finish order'!D180,"")</f>
        <v/>
      </c>
      <c r="D182" s="41" t="str">
        <f aca="false">PROPER('Finish order'!H180)</f>
        <v/>
      </c>
      <c r="E182" s="42" t="str">
        <f aca="false">IF('Finish order'!I180&lt;&gt;0,'Finish order'!I180,"")</f>
        <v/>
      </c>
      <c r="F182" s="40" t="str">
        <f aca="false">IF('Finish order'!K180&lt;&gt;0, (UPPER(LEFT('Finish order'!K180,2))&amp;MID('Finish order'!K180,3,LEN('Finish order'!K180))), "")</f>
        <v/>
      </c>
      <c r="G182" s="43" t="str">
        <f aca="false">IF('Finish order'!G180&lt;&gt;0,'Finish order'!G180,"")</f>
        <v/>
      </c>
    </row>
    <row r="183" s="33" customFormat="true" ht="15.75" hidden="false" customHeight="false" outlineLevel="0" collapsed="false">
      <c r="A183" s="39" t="str">
        <f aca="false">IF('Finish order'!F181&lt;&gt;0, 'Finish order'!A181,"")</f>
        <v/>
      </c>
      <c r="B183" s="40" t="str">
        <f aca="false">IF('Finish order'!F181&lt;&gt;0, 'Finish order'!B181,"")</f>
        <v/>
      </c>
      <c r="C183" s="40" t="str">
        <f aca="false">IF('Finish order'!F181&lt;&gt;0, 'Finish order'!D181,"")</f>
        <v/>
      </c>
      <c r="D183" s="41" t="str">
        <f aca="false">PROPER('Finish order'!H181)</f>
        <v/>
      </c>
      <c r="E183" s="42" t="str">
        <f aca="false">IF('Finish order'!I181&lt;&gt;0,'Finish order'!I181,"")</f>
        <v/>
      </c>
      <c r="F183" s="40" t="str">
        <f aca="false">IF('Finish order'!K181&lt;&gt;0, (UPPER(LEFT('Finish order'!K181,2))&amp;MID('Finish order'!K181,3,LEN('Finish order'!K181))), "")</f>
        <v/>
      </c>
      <c r="G183" s="43" t="str">
        <f aca="false">IF('Finish order'!G181&lt;&gt;0,'Finish order'!G181,"")</f>
        <v/>
      </c>
    </row>
    <row r="184" s="33" customFormat="true" ht="15.75" hidden="false" customHeight="false" outlineLevel="0" collapsed="false">
      <c r="A184" s="39" t="str">
        <f aca="false">IF('Finish order'!F182&lt;&gt;0, 'Finish order'!A182,"")</f>
        <v/>
      </c>
      <c r="B184" s="40" t="str">
        <f aca="false">IF('Finish order'!F182&lt;&gt;0, 'Finish order'!B182,"")</f>
        <v/>
      </c>
      <c r="C184" s="40" t="str">
        <f aca="false">IF('Finish order'!F182&lt;&gt;0, 'Finish order'!D182,"")</f>
        <v/>
      </c>
      <c r="D184" s="41" t="str">
        <f aca="false">PROPER('Finish order'!H182)</f>
        <v/>
      </c>
      <c r="E184" s="42" t="str">
        <f aca="false">IF('Finish order'!I182&lt;&gt;0,'Finish order'!I182,"")</f>
        <v/>
      </c>
      <c r="F184" s="40" t="str">
        <f aca="false">IF('Finish order'!K182&lt;&gt;0, (UPPER(LEFT('Finish order'!K182,2))&amp;MID('Finish order'!K182,3,LEN('Finish order'!K182))), "")</f>
        <v/>
      </c>
      <c r="G184" s="43" t="str">
        <f aca="false">IF('Finish order'!G182&lt;&gt;0,'Finish order'!G182,"")</f>
        <v/>
      </c>
    </row>
    <row r="185" s="33" customFormat="true" ht="15.75" hidden="false" customHeight="false" outlineLevel="0" collapsed="false">
      <c r="A185" s="39" t="str">
        <f aca="false">IF('Finish order'!F183&lt;&gt;0, 'Finish order'!A183,"")</f>
        <v/>
      </c>
      <c r="B185" s="40" t="str">
        <f aca="false">IF('Finish order'!F183&lt;&gt;0, 'Finish order'!B183,"")</f>
        <v/>
      </c>
      <c r="C185" s="40" t="str">
        <f aca="false">IF('Finish order'!F183&lt;&gt;0, 'Finish order'!D183,"")</f>
        <v/>
      </c>
      <c r="D185" s="41" t="str">
        <f aca="false">PROPER('Finish order'!H183)</f>
        <v/>
      </c>
      <c r="E185" s="42" t="str">
        <f aca="false">IF('Finish order'!I183&lt;&gt;0,'Finish order'!I183,"")</f>
        <v/>
      </c>
      <c r="F185" s="40" t="str">
        <f aca="false">IF('Finish order'!K183&lt;&gt;0, (UPPER(LEFT('Finish order'!K183,2))&amp;MID('Finish order'!K183,3,LEN('Finish order'!K183))), "")</f>
        <v/>
      </c>
      <c r="G185" s="43" t="str">
        <f aca="false">IF('Finish order'!G183&lt;&gt;0,'Finish order'!G183,"")</f>
        <v/>
      </c>
    </row>
    <row r="186" s="33" customFormat="true" ht="15.75" hidden="false" customHeight="false" outlineLevel="0" collapsed="false">
      <c r="A186" s="39" t="str">
        <f aca="false">IF('Finish order'!F184&lt;&gt;0, 'Finish order'!A184,"")</f>
        <v/>
      </c>
      <c r="B186" s="40" t="str">
        <f aca="false">IF('Finish order'!F184&lt;&gt;0, 'Finish order'!B184,"")</f>
        <v/>
      </c>
      <c r="C186" s="40" t="str">
        <f aca="false">IF('Finish order'!F184&lt;&gt;0, 'Finish order'!D184,"")</f>
        <v/>
      </c>
      <c r="D186" s="41" t="str">
        <f aca="false">PROPER('Finish order'!H184)</f>
        <v/>
      </c>
      <c r="E186" s="42" t="str">
        <f aca="false">IF('Finish order'!I184&lt;&gt;0,'Finish order'!I184,"")</f>
        <v/>
      </c>
      <c r="F186" s="40" t="str">
        <f aca="false">IF('Finish order'!K184&lt;&gt;0, (UPPER(LEFT('Finish order'!K184,2))&amp;MID('Finish order'!K184,3,LEN('Finish order'!K184))), "")</f>
        <v/>
      </c>
      <c r="G186" s="43" t="str">
        <f aca="false">IF('Finish order'!G184&lt;&gt;0,'Finish order'!G184,"")</f>
        <v/>
      </c>
    </row>
    <row r="187" s="33" customFormat="true" ht="15.75" hidden="false" customHeight="false" outlineLevel="0" collapsed="false">
      <c r="A187" s="39" t="str">
        <f aca="false">IF('Finish order'!F185&lt;&gt;0, 'Finish order'!A185,"")</f>
        <v/>
      </c>
      <c r="B187" s="40" t="str">
        <f aca="false">IF('Finish order'!F185&lt;&gt;0, 'Finish order'!B185,"")</f>
        <v/>
      </c>
      <c r="C187" s="40" t="str">
        <f aca="false">IF('Finish order'!F185&lt;&gt;0, 'Finish order'!D185,"")</f>
        <v/>
      </c>
      <c r="D187" s="41" t="str">
        <f aca="false">PROPER('Finish order'!H185)</f>
        <v/>
      </c>
      <c r="E187" s="42" t="str">
        <f aca="false">IF('Finish order'!I185&lt;&gt;0,'Finish order'!I185,"")</f>
        <v/>
      </c>
      <c r="F187" s="40" t="str">
        <f aca="false">IF('Finish order'!K185&lt;&gt;0, (UPPER(LEFT('Finish order'!K185,2))&amp;MID('Finish order'!K185,3,LEN('Finish order'!K185))), "")</f>
        <v/>
      </c>
      <c r="G187" s="43" t="str">
        <f aca="false">IF('Finish order'!G185&lt;&gt;0,'Finish order'!G185,"")</f>
        <v/>
      </c>
    </row>
    <row r="188" s="33" customFormat="true" ht="15.75" hidden="false" customHeight="false" outlineLevel="0" collapsed="false">
      <c r="A188" s="39" t="str">
        <f aca="false">IF('Finish order'!F186&lt;&gt;0, 'Finish order'!A186,"")</f>
        <v/>
      </c>
      <c r="B188" s="40" t="str">
        <f aca="false">IF('Finish order'!F186&lt;&gt;0, 'Finish order'!B186,"")</f>
        <v/>
      </c>
      <c r="C188" s="40" t="str">
        <f aca="false">IF('Finish order'!F186&lt;&gt;0, 'Finish order'!D186,"")</f>
        <v/>
      </c>
      <c r="D188" s="41" t="str">
        <f aca="false">PROPER('Finish order'!H186)</f>
        <v/>
      </c>
      <c r="E188" s="42" t="str">
        <f aca="false">IF('Finish order'!I186&lt;&gt;0,'Finish order'!I186,"")</f>
        <v/>
      </c>
      <c r="F188" s="40" t="str">
        <f aca="false">IF('Finish order'!K186&lt;&gt;0, (UPPER(LEFT('Finish order'!K186,2))&amp;MID('Finish order'!K186,3,LEN('Finish order'!K186))), "")</f>
        <v/>
      </c>
      <c r="G188" s="43" t="str">
        <f aca="false">IF('Finish order'!G186&lt;&gt;0,'Finish order'!G186,"")</f>
        <v/>
      </c>
    </row>
    <row r="189" s="33" customFormat="true" ht="15.75" hidden="false" customHeight="false" outlineLevel="0" collapsed="false">
      <c r="A189" s="39" t="str">
        <f aca="false">IF('Finish order'!F187&lt;&gt;0, 'Finish order'!A187,"")</f>
        <v/>
      </c>
      <c r="B189" s="40" t="str">
        <f aca="false">IF('Finish order'!F187&lt;&gt;0, 'Finish order'!B187,"")</f>
        <v/>
      </c>
      <c r="C189" s="40" t="str">
        <f aca="false">IF('Finish order'!F187&lt;&gt;0, 'Finish order'!D187,"")</f>
        <v/>
      </c>
      <c r="D189" s="41" t="str">
        <f aca="false">PROPER('Finish order'!H187)</f>
        <v/>
      </c>
      <c r="E189" s="42" t="str">
        <f aca="false">IF('Finish order'!I187&lt;&gt;0,'Finish order'!I187,"")</f>
        <v/>
      </c>
      <c r="F189" s="40" t="str">
        <f aca="false">IF('Finish order'!K187&lt;&gt;0, (UPPER(LEFT('Finish order'!K187,2))&amp;MID('Finish order'!K187,3,LEN('Finish order'!K187))), "")</f>
        <v/>
      </c>
      <c r="G189" s="43" t="str">
        <f aca="false">IF('Finish order'!G187&lt;&gt;0,'Finish order'!G187,"")</f>
        <v/>
      </c>
    </row>
    <row r="190" s="33" customFormat="true" ht="15.75" hidden="false" customHeight="false" outlineLevel="0" collapsed="false">
      <c r="A190" s="39" t="str">
        <f aca="false">IF('Finish order'!F188&lt;&gt;0, 'Finish order'!A188,"")</f>
        <v/>
      </c>
      <c r="B190" s="40" t="str">
        <f aca="false">IF('Finish order'!F188&lt;&gt;0, 'Finish order'!B188,"")</f>
        <v/>
      </c>
      <c r="C190" s="40" t="str">
        <f aca="false">IF('Finish order'!F188&lt;&gt;0, 'Finish order'!D188,"")</f>
        <v/>
      </c>
      <c r="D190" s="41" t="str">
        <f aca="false">PROPER('Finish order'!H188)</f>
        <v/>
      </c>
      <c r="E190" s="42" t="str">
        <f aca="false">IF('Finish order'!I188&lt;&gt;0,'Finish order'!I188,"")</f>
        <v/>
      </c>
      <c r="F190" s="40" t="str">
        <f aca="false">IF('Finish order'!K188&lt;&gt;0, (UPPER(LEFT('Finish order'!K188,2))&amp;MID('Finish order'!K188,3,LEN('Finish order'!K188))), "")</f>
        <v/>
      </c>
      <c r="G190" s="43" t="str">
        <f aca="false">IF('Finish order'!G188&lt;&gt;0,'Finish order'!G188,"")</f>
        <v/>
      </c>
    </row>
    <row r="191" s="33" customFormat="true" ht="15.75" hidden="false" customHeight="false" outlineLevel="0" collapsed="false">
      <c r="A191" s="39" t="str">
        <f aca="false">IF('Finish order'!F189&lt;&gt;0, 'Finish order'!A189,"")</f>
        <v/>
      </c>
      <c r="B191" s="40" t="str">
        <f aca="false">IF('Finish order'!F189&lt;&gt;0, 'Finish order'!B189,"")</f>
        <v/>
      </c>
      <c r="C191" s="40" t="str">
        <f aca="false">IF('Finish order'!F189&lt;&gt;0, 'Finish order'!D189,"")</f>
        <v/>
      </c>
      <c r="D191" s="41" t="str">
        <f aca="false">PROPER('Finish order'!H189)</f>
        <v/>
      </c>
      <c r="E191" s="42" t="str">
        <f aca="false">IF('Finish order'!I189&lt;&gt;0,'Finish order'!I189,"")</f>
        <v/>
      </c>
      <c r="F191" s="40" t="str">
        <f aca="false">IF('Finish order'!K189&lt;&gt;0, (UPPER(LEFT('Finish order'!K189,2))&amp;MID('Finish order'!K189,3,LEN('Finish order'!K189))), "")</f>
        <v/>
      </c>
      <c r="G191" s="43" t="str">
        <f aca="false">IF('Finish order'!G189&lt;&gt;0,'Finish order'!G189,"")</f>
        <v/>
      </c>
    </row>
    <row r="192" s="33" customFormat="true" ht="15.75" hidden="false" customHeight="false" outlineLevel="0" collapsed="false">
      <c r="A192" s="39" t="str">
        <f aca="false">IF('Finish order'!F190&lt;&gt;0, 'Finish order'!A190,"")</f>
        <v/>
      </c>
      <c r="B192" s="40" t="str">
        <f aca="false">IF('Finish order'!F190&lt;&gt;0, 'Finish order'!B190,"")</f>
        <v/>
      </c>
      <c r="C192" s="40" t="str">
        <f aca="false">IF('Finish order'!F190&lt;&gt;0, 'Finish order'!D190,"")</f>
        <v/>
      </c>
      <c r="D192" s="41" t="str">
        <f aca="false">PROPER('Finish order'!H190)</f>
        <v/>
      </c>
      <c r="E192" s="42" t="str">
        <f aca="false">IF('Finish order'!I190&lt;&gt;0,'Finish order'!I190,"")</f>
        <v/>
      </c>
      <c r="F192" s="40" t="str">
        <f aca="false">IF('Finish order'!K190&lt;&gt;0, (UPPER(LEFT('Finish order'!K190,2))&amp;MID('Finish order'!K190,3,LEN('Finish order'!K190))), "")</f>
        <v/>
      </c>
      <c r="G192" s="43" t="str">
        <f aca="false">IF('Finish order'!G190&lt;&gt;0,'Finish order'!G190,"")</f>
        <v/>
      </c>
    </row>
    <row r="193" s="33" customFormat="true" ht="15.75" hidden="false" customHeight="false" outlineLevel="0" collapsed="false">
      <c r="A193" s="39" t="str">
        <f aca="false">IF('Finish order'!F191&lt;&gt;0, 'Finish order'!A191,"")</f>
        <v/>
      </c>
      <c r="B193" s="40" t="str">
        <f aca="false">IF('Finish order'!F191&lt;&gt;0, 'Finish order'!B191,"")</f>
        <v/>
      </c>
      <c r="C193" s="40" t="str">
        <f aca="false">IF('Finish order'!F191&lt;&gt;0, 'Finish order'!D191,"")</f>
        <v/>
      </c>
      <c r="D193" s="41" t="str">
        <f aca="false">PROPER('Finish order'!H191)</f>
        <v/>
      </c>
      <c r="E193" s="42" t="str">
        <f aca="false">IF('Finish order'!I191&lt;&gt;0,'Finish order'!I191,"")</f>
        <v/>
      </c>
      <c r="F193" s="40" t="str">
        <f aca="false">IF('Finish order'!K191&lt;&gt;0, (UPPER(LEFT('Finish order'!K191,2))&amp;MID('Finish order'!K191,3,LEN('Finish order'!K191))), "")</f>
        <v/>
      </c>
      <c r="G193" s="43" t="str">
        <f aca="false">IF('Finish order'!G191&lt;&gt;0,'Finish order'!G191,"")</f>
        <v/>
      </c>
    </row>
    <row r="194" s="33" customFormat="true" ht="15.75" hidden="false" customHeight="false" outlineLevel="0" collapsed="false">
      <c r="A194" s="39" t="str">
        <f aca="false">IF('Finish order'!F192&lt;&gt;0, 'Finish order'!A192,"")</f>
        <v/>
      </c>
      <c r="B194" s="40" t="str">
        <f aca="false">IF('Finish order'!F192&lt;&gt;0, 'Finish order'!B192,"")</f>
        <v/>
      </c>
      <c r="C194" s="40" t="str">
        <f aca="false">IF('Finish order'!F192&lt;&gt;0, 'Finish order'!D192,"")</f>
        <v/>
      </c>
      <c r="D194" s="41" t="str">
        <f aca="false">PROPER('Finish order'!H192)</f>
        <v/>
      </c>
      <c r="E194" s="42" t="str">
        <f aca="false">IF('Finish order'!I192&lt;&gt;0,'Finish order'!I192,"")</f>
        <v/>
      </c>
      <c r="F194" s="40" t="str">
        <f aca="false">IF('Finish order'!K192&lt;&gt;0, (UPPER(LEFT('Finish order'!K192,2))&amp;MID('Finish order'!K192,3,LEN('Finish order'!K192))), "")</f>
        <v/>
      </c>
      <c r="G194" s="43" t="str">
        <f aca="false">IF('Finish order'!G192&lt;&gt;0,'Finish order'!G192,"")</f>
        <v/>
      </c>
    </row>
    <row r="195" s="33" customFormat="true" ht="15.75" hidden="false" customHeight="false" outlineLevel="0" collapsed="false">
      <c r="A195" s="39" t="str">
        <f aca="false">IF('Finish order'!F193&lt;&gt;0, 'Finish order'!A193,"")</f>
        <v/>
      </c>
      <c r="B195" s="40" t="str">
        <f aca="false">IF('Finish order'!F193&lt;&gt;0, 'Finish order'!B193,"")</f>
        <v/>
      </c>
      <c r="C195" s="40" t="str">
        <f aca="false">IF('Finish order'!F193&lt;&gt;0, 'Finish order'!D193,"")</f>
        <v/>
      </c>
      <c r="D195" s="41" t="str">
        <f aca="false">PROPER('Finish order'!H193)</f>
        <v/>
      </c>
      <c r="E195" s="42" t="str">
        <f aca="false">IF('Finish order'!I193&lt;&gt;0,'Finish order'!I193,"")</f>
        <v/>
      </c>
      <c r="F195" s="40" t="str">
        <f aca="false">IF('Finish order'!K193&lt;&gt;0, (UPPER(LEFT('Finish order'!K193,2))&amp;MID('Finish order'!K193,3,LEN('Finish order'!K193))), "")</f>
        <v/>
      </c>
      <c r="G195" s="43" t="str">
        <f aca="false">IF('Finish order'!G193&lt;&gt;0,'Finish order'!G193,"")</f>
        <v/>
      </c>
    </row>
    <row r="196" s="33" customFormat="true" ht="15.75" hidden="false" customHeight="false" outlineLevel="0" collapsed="false">
      <c r="A196" s="39" t="str">
        <f aca="false">IF('Finish order'!F194&lt;&gt;0, 'Finish order'!A194,"")</f>
        <v/>
      </c>
      <c r="B196" s="40" t="str">
        <f aca="false">IF('Finish order'!F194&lt;&gt;0, 'Finish order'!B194,"")</f>
        <v/>
      </c>
      <c r="C196" s="40" t="str">
        <f aca="false">IF('Finish order'!F194&lt;&gt;0, 'Finish order'!D194,"")</f>
        <v/>
      </c>
      <c r="D196" s="41" t="str">
        <f aca="false">PROPER('Finish order'!H194)</f>
        <v/>
      </c>
      <c r="E196" s="42" t="str">
        <f aca="false">IF('Finish order'!I194&lt;&gt;0,'Finish order'!I194,"")</f>
        <v/>
      </c>
      <c r="F196" s="40" t="str">
        <f aca="false">IF('Finish order'!K194&lt;&gt;0, (UPPER(LEFT('Finish order'!K194,2))&amp;MID('Finish order'!K194,3,LEN('Finish order'!K194))), "")</f>
        <v/>
      </c>
      <c r="G196" s="43" t="str">
        <f aca="false">IF('Finish order'!G194&lt;&gt;0,'Finish order'!G194,"")</f>
        <v/>
      </c>
    </row>
    <row r="197" s="33" customFormat="true" ht="15.75" hidden="false" customHeight="false" outlineLevel="0" collapsed="false">
      <c r="A197" s="39" t="str">
        <f aca="false">IF('Finish order'!F195&lt;&gt;0, 'Finish order'!A195,"")</f>
        <v/>
      </c>
      <c r="B197" s="40" t="str">
        <f aca="false">IF('Finish order'!F195&lt;&gt;0, 'Finish order'!B195,"")</f>
        <v/>
      </c>
      <c r="C197" s="40" t="str">
        <f aca="false">IF('Finish order'!F195&lt;&gt;0, 'Finish order'!D195,"")</f>
        <v/>
      </c>
      <c r="D197" s="41" t="str">
        <f aca="false">PROPER('Finish order'!H195)</f>
        <v/>
      </c>
      <c r="E197" s="42" t="str">
        <f aca="false">IF('Finish order'!I195&lt;&gt;0,'Finish order'!I195,"")</f>
        <v/>
      </c>
      <c r="F197" s="40" t="str">
        <f aca="false">IF('Finish order'!K195&lt;&gt;0, (UPPER(LEFT('Finish order'!K195,2))&amp;MID('Finish order'!K195,3,LEN('Finish order'!K195))), "")</f>
        <v/>
      </c>
      <c r="G197" s="43" t="str">
        <f aca="false">IF('Finish order'!G195&lt;&gt;0,'Finish order'!G195,"")</f>
        <v/>
      </c>
    </row>
    <row r="198" s="33" customFormat="true" ht="15.75" hidden="false" customHeight="false" outlineLevel="0" collapsed="false">
      <c r="A198" s="39" t="str">
        <f aca="false">IF('Finish order'!F196&lt;&gt;0, 'Finish order'!A196,"")</f>
        <v/>
      </c>
      <c r="B198" s="40" t="str">
        <f aca="false">IF('Finish order'!F196&lt;&gt;0, 'Finish order'!B196,"")</f>
        <v/>
      </c>
      <c r="C198" s="40" t="str">
        <f aca="false">IF('Finish order'!F196&lt;&gt;0, 'Finish order'!D196,"")</f>
        <v/>
      </c>
      <c r="D198" s="41" t="str">
        <f aca="false">PROPER('Finish order'!H196)</f>
        <v/>
      </c>
      <c r="E198" s="42" t="str">
        <f aca="false">IF('Finish order'!I196&lt;&gt;0,'Finish order'!I196,"")</f>
        <v/>
      </c>
      <c r="F198" s="40" t="str">
        <f aca="false">IF('Finish order'!K196&lt;&gt;0, (UPPER(LEFT('Finish order'!K196,2))&amp;MID('Finish order'!K196,3,LEN('Finish order'!K196))), "")</f>
        <v/>
      </c>
      <c r="G198" s="43" t="str">
        <f aca="false">IF('Finish order'!G196&lt;&gt;0,'Finish order'!G196,"")</f>
        <v/>
      </c>
    </row>
    <row r="199" s="33" customFormat="true" ht="15.75" hidden="false" customHeight="false" outlineLevel="0" collapsed="false">
      <c r="A199" s="39" t="str">
        <f aca="false">IF('Finish order'!F197&lt;&gt;0, 'Finish order'!A197,"")</f>
        <v/>
      </c>
      <c r="B199" s="40" t="str">
        <f aca="false">IF('Finish order'!F197&lt;&gt;0, 'Finish order'!B197,"")</f>
        <v/>
      </c>
      <c r="C199" s="40" t="str">
        <f aca="false">IF('Finish order'!F197&lt;&gt;0, 'Finish order'!D197,"")</f>
        <v/>
      </c>
      <c r="D199" s="41" t="str">
        <f aca="false">PROPER('Finish order'!H197)</f>
        <v/>
      </c>
      <c r="E199" s="42" t="str">
        <f aca="false">IF('Finish order'!I197&lt;&gt;0,'Finish order'!I197,"")</f>
        <v/>
      </c>
      <c r="F199" s="40" t="str">
        <f aca="false">IF('Finish order'!K197&lt;&gt;0, (UPPER(LEFT('Finish order'!K197,2))&amp;MID('Finish order'!K197,3,LEN('Finish order'!K197))), "")</f>
        <v/>
      </c>
      <c r="G199" s="43" t="str">
        <f aca="false">IF('Finish order'!G197&lt;&gt;0,'Finish order'!G197,"")</f>
        <v/>
      </c>
    </row>
    <row r="200" s="33" customFormat="true" ht="15.75" hidden="false" customHeight="false" outlineLevel="0" collapsed="false">
      <c r="A200" s="39" t="str">
        <f aca="false">IF('Finish order'!F198&lt;&gt;0, 'Finish order'!A198,"")</f>
        <v/>
      </c>
      <c r="B200" s="40" t="str">
        <f aca="false">IF('Finish order'!F198&lt;&gt;0, 'Finish order'!B198,"")</f>
        <v/>
      </c>
      <c r="C200" s="40" t="str">
        <f aca="false">IF('Finish order'!F198&lt;&gt;0, 'Finish order'!D198,"")</f>
        <v/>
      </c>
      <c r="D200" s="41" t="str">
        <f aca="false">PROPER('Finish order'!H198)</f>
        <v/>
      </c>
      <c r="E200" s="42" t="str">
        <f aca="false">IF('Finish order'!I198&lt;&gt;0,'Finish order'!I198,"")</f>
        <v/>
      </c>
      <c r="F200" s="40" t="str">
        <f aca="false">IF('Finish order'!K198&lt;&gt;0, (UPPER(LEFT('Finish order'!K198,2))&amp;MID('Finish order'!K198,3,LEN('Finish order'!K198))), "")</f>
        <v/>
      </c>
      <c r="G200" s="43" t="str">
        <f aca="false">IF('Finish order'!G198&lt;&gt;0,'Finish order'!G198,"")</f>
        <v/>
      </c>
    </row>
    <row r="201" s="33" customFormat="true" ht="15.75" hidden="false" customHeight="false" outlineLevel="0" collapsed="false">
      <c r="A201" s="39" t="str">
        <f aca="false">IF('Finish order'!F199&lt;&gt;0, 'Finish order'!A199,"")</f>
        <v/>
      </c>
      <c r="B201" s="40" t="str">
        <f aca="false">IF('Finish order'!F199&lt;&gt;0, 'Finish order'!B199,"")</f>
        <v/>
      </c>
      <c r="C201" s="40" t="str">
        <f aca="false">IF('Finish order'!F199&lt;&gt;0, 'Finish order'!D199,"")</f>
        <v/>
      </c>
      <c r="D201" s="41" t="str">
        <f aca="false">PROPER('Finish order'!H199)</f>
        <v/>
      </c>
      <c r="E201" s="42" t="str">
        <f aca="false">IF('Finish order'!I199&lt;&gt;0,'Finish order'!I199,"")</f>
        <v/>
      </c>
      <c r="F201" s="40" t="str">
        <f aca="false">IF('Finish order'!K199&lt;&gt;0, (UPPER(LEFT('Finish order'!K199,2))&amp;MID('Finish order'!K199,3,LEN('Finish order'!K199))), "")</f>
        <v/>
      </c>
      <c r="G201" s="43" t="str">
        <f aca="false">IF('Finish order'!G199&lt;&gt;0,'Finish order'!G199,"")</f>
        <v/>
      </c>
    </row>
    <row r="202" s="33" customFormat="true" ht="15.75" hidden="false" customHeight="false" outlineLevel="0" collapsed="false">
      <c r="A202" s="39" t="str">
        <f aca="false">IF('Finish order'!F200&lt;&gt;0, 'Finish order'!A200,"")</f>
        <v/>
      </c>
      <c r="B202" s="40" t="str">
        <f aca="false">IF('Finish order'!F200&lt;&gt;0, 'Finish order'!B200,"")</f>
        <v/>
      </c>
      <c r="C202" s="40" t="str">
        <f aca="false">IF('Finish order'!F200&lt;&gt;0, 'Finish order'!D200,"")</f>
        <v/>
      </c>
      <c r="D202" s="41" t="str">
        <f aca="false">PROPER('Finish order'!H200)</f>
        <v/>
      </c>
      <c r="E202" s="42" t="str">
        <f aca="false">IF('Finish order'!I200&lt;&gt;0,'Finish order'!I200,"")</f>
        <v/>
      </c>
      <c r="F202" s="40" t="str">
        <f aca="false">IF('Finish order'!K200&lt;&gt;0, (UPPER(LEFT('Finish order'!K200,2))&amp;MID('Finish order'!K200,3,LEN('Finish order'!K200))), "")</f>
        <v/>
      </c>
      <c r="G202" s="43" t="str">
        <f aca="false">IF('Finish order'!G200&lt;&gt;0,'Finish order'!G200,"")</f>
        <v/>
      </c>
    </row>
    <row r="203" s="33" customFormat="true" ht="15.75" hidden="false" customHeight="false" outlineLevel="0" collapsed="false">
      <c r="A203" s="45" t="str">
        <f aca="false">IF('Finish order'!F201&lt;&gt;0, 'Finish order'!A201,"")</f>
        <v/>
      </c>
      <c r="B203" s="46" t="str">
        <f aca="false">IF('Finish order'!F201&lt;&gt;0, 'Finish order'!B201,"")</f>
        <v/>
      </c>
      <c r="C203" s="46" t="str">
        <f aca="false">IF('Finish order'!F201&lt;&gt;0, 'Finish order'!D201,"")</f>
        <v/>
      </c>
      <c r="D203" s="47" t="str">
        <f aca="false">PROPER('Finish order'!H201)</f>
        <v/>
      </c>
      <c r="E203" s="48" t="str">
        <f aca="false">IF('Finish order'!I201&lt;&gt;0,'Finish order'!I201,"")</f>
        <v/>
      </c>
      <c r="F203" s="46" t="str">
        <f aca="false">IF('Finish order'!K201&lt;&gt;0, (UPPER(LEFT('Finish order'!K201,2))&amp;MID('Finish order'!K201,3,LEN('Finish order'!K201))), "")</f>
        <v/>
      </c>
      <c r="G203" s="49" t="str">
        <f aca="false">IF('Finish order'!G201&lt;&gt;0,'Finish order'!G201,"")</f>
        <v/>
      </c>
    </row>
    <row r="204" customFormat="false" ht="15.75" hidden="false" customHeight="false" outlineLevel="0" collapsed="false">
      <c r="A204" s="45" t="str">
        <f aca="false">IF('Finish order'!F202&lt;&gt;0, 'Finish order'!A202,"")</f>
        <v/>
      </c>
      <c r="B204" s="46" t="str">
        <f aca="false">IF('Finish order'!F202&lt;&gt;0, 'Finish order'!B202,"")</f>
        <v/>
      </c>
      <c r="C204" s="46" t="str">
        <f aca="false">IF('Finish order'!F202&lt;&gt;0, 'Finish order'!D202,"")</f>
        <v/>
      </c>
      <c r="D204" s="47" t="str">
        <f aca="false">PROPER('Finish order'!H202)</f>
        <v/>
      </c>
      <c r="E204" s="48" t="str">
        <f aca="false">IF('Finish order'!I202&lt;&gt;0,'Finish order'!I202,"")</f>
        <v/>
      </c>
      <c r="F204" s="46" t="str">
        <f aca="false">IF('Finish order'!K202&lt;&gt;0, (UPPER(LEFT('Finish order'!K202,2))&amp;MID('Finish order'!K202,3,LEN('Finish order'!K202))), "")</f>
        <v/>
      </c>
      <c r="G204" s="49" t="str">
        <f aca="false">IF('Finish order'!G202&lt;&gt;0,'Finish order'!G202,"")</f>
        <v/>
      </c>
    </row>
    <row r="205" customFormat="false" ht="15.75" hidden="false" customHeight="false" outlineLevel="0" collapsed="false">
      <c r="A205" s="45" t="str">
        <f aca="false">IF('Finish order'!F203&lt;&gt;0, 'Finish order'!A203,"")</f>
        <v/>
      </c>
      <c r="B205" s="46" t="str">
        <f aca="false">IF('Finish order'!F203&lt;&gt;0, 'Finish order'!B203,"")</f>
        <v/>
      </c>
      <c r="C205" s="46" t="str">
        <f aca="false">IF('Finish order'!F203&lt;&gt;0, 'Finish order'!D203,"")</f>
        <v/>
      </c>
      <c r="D205" s="47" t="str">
        <f aca="false">PROPER('Finish order'!H203)</f>
        <v/>
      </c>
      <c r="E205" s="48" t="str">
        <f aca="false">IF('Finish order'!I203&lt;&gt;0,'Finish order'!I203,"")</f>
        <v/>
      </c>
      <c r="F205" s="46" t="str">
        <f aca="false">IF('Finish order'!K203&lt;&gt;0, (UPPER(LEFT('Finish order'!K203,2))&amp;MID('Finish order'!K203,3,LEN('Finish order'!K203))), "")</f>
        <v/>
      </c>
      <c r="G205" s="49" t="str">
        <f aca="false">IF('Finish order'!G203&lt;&gt;0,'Finish order'!G203,"")</f>
        <v/>
      </c>
    </row>
    <row r="206" customFormat="false" ht="15.75" hidden="false" customHeight="false" outlineLevel="0" collapsed="false">
      <c r="A206" s="45" t="str">
        <f aca="false">IF('Finish order'!F204&lt;&gt;0, 'Finish order'!A204,"")</f>
        <v/>
      </c>
      <c r="B206" s="46" t="str">
        <f aca="false">IF('Finish order'!F204&lt;&gt;0, 'Finish order'!B204,"")</f>
        <v/>
      </c>
      <c r="C206" s="46" t="str">
        <f aca="false">IF('Finish order'!F204&lt;&gt;0, 'Finish order'!D204,"")</f>
        <v/>
      </c>
      <c r="D206" s="47" t="str">
        <f aca="false">PROPER('Finish order'!H204)</f>
        <v/>
      </c>
      <c r="E206" s="48" t="str">
        <f aca="false">IF('Finish order'!I204&lt;&gt;0,'Finish order'!I204,"")</f>
        <v/>
      </c>
      <c r="F206" s="46" t="str">
        <f aca="false">IF('Finish order'!K204&lt;&gt;0, (UPPER(LEFT('Finish order'!K204,2))&amp;MID('Finish order'!K204,3,LEN('Finish order'!K204))), "")</f>
        <v/>
      </c>
      <c r="G206" s="49" t="str">
        <f aca="false">IF('Finish order'!G204&lt;&gt;0,'Finish order'!G204,"")</f>
        <v/>
      </c>
    </row>
    <row r="207" customFormat="false" ht="15.75" hidden="false" customHeight="false" outlineLevel="0" collapsed="false">
      <c r="A207" s="45" t="str">
        <f aca="false">IF('Finish order'!F205&lt;&gt;0, 'Finish order'!A205,"")</f>
        <v/>
      </c>
      <c r="B207" s="46" t="str">
        <f aca="false">IF('Finish order'!F205&lt;&gt;0, 'Finish order'!B205,"")</f>
        <v/>
      </c>
      <c r="C207" s="46" t="str">
        <f aca="false">IF('Finish order'!F205&lt;&gt;0, 'Finish order'!D205,"")</f>
        <v/>
      </c>
      <c r="D207" s="47" t="str">
        <f aca="false">PROPER('Finish order'!H205)</f>
        <v/>
      </c>
      <c r="E207" s="48" t="str">
        <f aca="false">IF('Finish order'!I205&lt;&gt;0,'Finish order'!I205,"")</f>
        <v/>
      </c>
      <c r="F207" s="46" t="str">
        <f aca="false">IF('Finish order'!K205&lt;&gt;0, (UPPER(LEFT('Finish order'!K205,2))&amp;MID('Finish order'!K205,3,LEN('Finish order'!K205))), "")</f>
        <v/>
      </c>
      <c r="G207" s="49" t="str">
        <f aca="false">IF('Finish order'!G205&lt;&gt;0,'Finish order'!G205,"")</f>
        <v/>
      </c>
    </row>
    <row r="208" customFormat="false" ht="15.75" hidden="false" customHeight="false" outlineLevel="0" collapsed="false">
      <c r="A208" s="45" t="str">
        <f aca="false">IF('Finish order'!F206&lt;&gt;0, 'Finish order'!A206,"")</f>
        <v/>
      </c>
      <c r="B208" s="46" t="str">
        <f aca="false">IF('Finish order'!F206&lt;&gt;0, 'Finish order'!B206,"")</f>
        <v/>
      </c>
      <c r="C208" s="46" t="str">
        <f aca="false">IF('Finish order'!F206&lt;&gt;0, 'Finish order'!D206,"")</f>
        <v/>
      </c>
      <c r="D208" s="47" t="str">
        <f aca="false">PROPER('Finish order'!H206)</f>
        <v/>
      </c>
      <c r="E208" s="48" t="str">
        <f aca="false">IF('Finish order'!I206&lt;&gt;0,'Finish order'!I206,"")</f>
        <v/>
      </c>
      <c r="F208" s="46" t="str">
        <f aca="false">IF('Finish order'!K206&lt;&gt;0, (UPPER(LEFT('Finish order'!K206,2))&amp;MID('Finish order'!K206,3,LEN('Finish order'!K206))), "")</f>
        <v/>
      </c>
      <c r="G208" s="49" t="str">
        <f aca="false">IF('Finish order'!G206&lt;&gt;0,'Finish order'!G206,"")</f>
        <v/>
      </c>
    </row>
    <row r="209" customFormat="false" ht="15.75" hidden="false" customHeight="false" outlineLevel="0" collapsed="false">
      <c r="A209" s="45" t="str">
        <f aca="false">IF('Finish order'!F207&lt;&gt;0, 'Finish order'!A207,"")</f>
        <v/>
      </c>
      <c r="B209" s="46" t="str">
        <f aca="false">IF('Finish order'!F207&lt;&gt;0, 'Finish order'!B207,"")</f>
        <v/>
      </c>
      <c r="C209" s="46" t="str">
        <f aca="false">IF('Finish order'!F207&lt;&gt;0, 'Finish order'!D207,"")</f>
        <v/>
      </c>
      <c r="D209" s="47" t="str">
        <f aca="false">PROPER('Finish order'!H207)</f>
        <v/>
      </c>
      <c r="E209" s="48" t="str">
        <f aca="false">IF('Finish order'!I207&lt;&gt;0,'Finish order'!I207,"")</f>
        <v/>
      </c>
      <c r="F209" s="46" t="str">
        <f aca="false">IF('Finish order'!K207&lt;&gt;0, (UPPER(LEFT('Finish order'!K207,2))&amp;MID('Finish order'!K207,3,LEN('Finish order'!K207))), "")</f>
        <v/>
      </c>
      <c r="G209" s="49" t="str">
        <f aca="false">IF('Finish order'!G207&lt;&gt;0,'Finish order'!G207,"")</f>
        <v/>
      </c>
    </row>
    <row r="210" customFormat="false" ht="15.75" hidden="false" customHeight="false" outlineLevel="0" collapsed="false">
      <c r="A210" s="45" t="str">
        <f aca="false">IF('Finish order'!F208&lt;&gt;0, 'Finish order'!A208,"")</f>
        <v/>
      </c>
      <c r="B210" s="46" t="str">
        <f aca="false">IF('Finish order'!F208&lt;&gt;0, 'Finish order'!B208,"")</f>
        <v/>
      </c>
      <c r="C210" s="46" t="str">
        <f aca="false">IF('Finish order'!F208&lt;&gt;0, 'Finish order'!D208,"")</f>
        <v/>
      </c>
      <c r="D210" s="47" t="str">
        <f aca="false">PROPER('Finish order'!H208)</f>
        <v/>
      </c>
      <c r="E210" s="48" t="str">
        <f aca="false">IF('Finish order'!I208&lt;&gt;0,'Finish order'!I208,"")</f>
        <v/>
      </c>
      <c r="F210" s="46" t="str">
        <f aca="false">IF('Finish order'!K208&lt;&gt;0, (UPPER(LEFT('Finish order'!K208,2))&amp;MID('Finish order'!K208,3,LEN('Finish order'!K208))), "")</f>
        <v/>
      </c>
      <c r="G210" s="49" t="str">
        <f aca="false">IF('Finish order'!G208&lt;&gt;0,'Finish order'!G208,"")</f>
        <v/>
      </c>
    </row>
    <row r="211" customFormat="false" ht="15.75" hidden="false" customHeight="false" outlineLevel="0" collapsed="false">
      <c r="A211" s="45" t="str">
        <f aca="false">IF('Finish order'!F209&lt;&gt;0, 'Finish order'!A209,"")</f>
        <v/>
      </c>
      <c r="B211" s="46" t="str">
        <f aca="false">IF('Finish order'!F209&lt;&gt;0, 'Finish order'!B209,"")</f>
        <v/>
      </c>
      <c r="C211" s="46" t="str">
        <f aca="false">IF('Finish order'!F209&lt;&gt;0, 'Finish order'!D209,"")</f>
        <v/>
      </c>
      <c r="D211" s="47" t="str">
        <f aca="false">PROPER('Finish order'!H209)</f>
        <v/>
      </c>
      <c r="E211" s="48" t="str">
        <f aca="false">IF('Finish order'!I209&lt;&gt;0,'Finish order'!I209,"")</f>
        <v/>
      </c>
      <c r="F211" s="46" t="str">
        <f aca="false">IF('Finish order'!K209&lt;&gt;0, (UPPER(LEFT('Finish order'!K209,2))&amp;MID('Finish order'!K209,3,LEN('Finish order'!K209))), "")</f>
        <v/>
      </c>
      <c r="G211" s="49" t="str">
        <f aca="false">IF('Finish order'!G209&lt;&gt;0,'Finish order'!G209,"")</f>
        <v/>
      </c>
    </row>
    <row r="212" customFormat="false" ht="15.75" hidden="false" customHeight="false" outlineLevel="0" collapsed="false">
      <c r="A212" s="45" t="str">
        <f aca="false">IF('Finish order'!F210&lt;&gt;0, 'Finish order'!A210,"")</f>
        <v/>
      </c>
      <c r="B212" s="46" t="str">
        <f aca="false">IF('Finish order'!F210&lt;&gt;0, 'Finish order'!B210,"")</f>
        <v/>
      </c>
      <c r="C212" s="46" t="str">
        <f aca="false">IF('Finish order'!F210&lt;&gt;0, 'Finish order'!D210,"")</f>
        <v/>
      </c>
      <c r="D212" s="47" t="str">
        <f aca="false">PROPER('Finish order'!H210)</f>
        <v/>
      </c>
      <c r="E212" s="48" t="str">
        <f aca="false">IF('Finish order'!I210&lt;&gt;0,'Finish order'!I210,"")</f>
        <v/>
      </c>
      <c r="F212" s="46" t="str">
        <f aca="false">IF('Finish order'!K210&lt;&gt;0, (UPPER(LEFT('Finish order'!K210,2))&amp;MID('Finish order'!K210,3,LEN('Finish order'!K210))), "")</f>
        <v/>
      </c>
      <c r="G212" s="49" t="str">
        <f aca="false">IF('Finish order'!G210&lt;&gt;0,'Finish order'!G210,"")</f>
        <v/>
      </c>
    </row>
    <row r="213" customFormat="false" ht="15.75" hidden="false" customHeight="false" outlineLevel="0" collapsed="false">
      <c r="A213" s="45" t="str">
        <f aca="false">IF('Finish order'!F211&lt;&gt;0, 'Finish order'!A211,"")</f>
        <v/>
      </c>
      <c r="B213" s="46" t="str">
        <f aca="false">IF('Finish order'!F211&lt;&gt;0, 'Finish order'!B211,"")</f>
        <v/>
      </c>
      <c r="C213" s="46" t="str">
        <f aca="false">IF('Finish order'!F211&lt;&gt;0, 'Finish order'!D211,"")</f>
        <v/>
      </c>
      <c r="D213" s="47" t="str">
        <f aca="false">PROPER('Finish order'!H211)</f>
        <v/>
      </c>
      <c r="E213" s="48" t="str">
        <f aca="false">IF('Finish order'!I211&lt;&gt;0,'Finish order'!I211,"")</f>
        <v/>
      </c>
      <c r="F213" s="46" t="str">
        <f aca="false">IF('Finish order'!K211&lt;&gt;0, (UPPER(LEFT('Finish order'!K211,2))&amp;MID('Finish order'!K211,3,LEN('Finish order'!K211))), "")</f>
        <v/>
      </c>
      <c r="G213" s="49" t="str">
        <f aca="false">IF('Finish order'!G211&lt;&gt;0,'Finish order'!G211,"")</f>
        <v/>
      </c>
    </row>
    <row r="214" customFormat="false" ht="15.75" hidden="false" customHeight="false" outlineLevel="0" collapsed="false">
      <c r="A214" s="45" t="str">
        <f aca="false">IF('Finish order'!F212&lt;&gt;0, 'Finish order'!A212,"")</f>
        <v/>
      </c>
      <c r="B214" s="46" t="str">
        <f aca="false">IF('Finish order'!F212&lt;&gt;0, 'Finish order'!B212,"")</f>
        <v/>
      </c>
      <c r="C214" s="46" t="str">
        <f aca="false">IF('Finish order'!F212&lt;&gt;0, 'Finish order'!D212,"")</f>
        <v/>
      </c>
      <c r="D214" s="47" t="str">
        <f aca="false">PROPER('Finish order'!H212)</f>
        <v/>
      </c>
      <c r="E214" s="48" t="str">
        <f aca="false">IF('Finish order'!I212&lt;&gt;0,'Finish order'!I212,"")</f>
        <v/>
      </c>
      <c r="F214" s="46" t="str">
        <f aca="false">IF('Finish order'!K212&lt;&gt;0, (UPPER(LEFT('Finish order'!K212,2))&amp;MID('Finish order'!K212,3,LEN('Finish order'!K212))), "")</f>
        <v/>
      </c>
      <c r="G214" s="49" t="str">
        <f aca="false">IF('Finish order'!G212&lt;&gt;0,'Finish order'!G212,"")</f>
        <v/>
      </c>
    </row>
    <row r="215" customFormat="false" ht="15.75" hidden="false" customHeight="false" outlineLevel="0" collapsed="false">
      <c r="A215" s="45" t="str">
        <f aca="false">IF('Finish order'!F213&lt;&gt;0, 'Finish order'!A213,"")</f>
        <v/>
      </c>
      <c r="B215" s="46" t="str">
        <f aca="false">IF('Finish order'!F213&lt;&gt;0, 'Finish order'!B213,"")</f>
        <v/>
      </c>
      <c r="C215" s="46" t="str">
        <f aca="false">IF('Finish order'!F213&lt;&gt;0, 'Finish order'!D213,"")</f>
        <v/>
      </c>
      <c r="D215" s="47" t="str">
        <f aca="false">PROPER('Finish order'!H213)</f>
        <v/>
      </c>
      <c r="E215" s="48" t="str">
        <f aca="false">IF('Finish order'!I213&lt;&gt;0,'Finish order'!I213,"")</f>
        <v/>
      </c>
      <c r="F215" s="46" t="str">
        <f aca="false">IF('Finish order'!K213&lt;&gt;0, (UPPER(LEFT('Finish order'!K213,2))&amp;MID('Finish order'!K213,3,LEN('Finish order'!K213))), "")</f>
        <v/>
      </c>
      <c r="G215" s="49" t="str">
        <f aca="false">IF('Finish order'!G213&lt;&gt;0,'Finish order'!G213,"")</f>
        <v/>
      </c>
    </row>
    <row r="216" customFormat="false" ht="15.75" hidden="false" customHeight="false" outlineLevel="0" collapsed="false">
      <c r="A216" s="45" t="str">
        <f aca="false">IF('Finish order'!F214&lt;&gt;0, 'Finish order'!A214,"")</f>
        <v/>
      </c>
      <c r="B216" s="46" t="str">
        <f aca="false">IF('Finish order'!F214&lt;&gt;0, 'Finish order'!B214,"")</f>
        <v/>
      </c>
      <c r="C216" s="46" t="str">
        <f aca="false">IF('Finish order'!F214&lt;&gt;0, 'Finish order'!D214,"")</f>
        <v/>
      </c>
      <c r="D216" s="47" t="str">
        <f aca="false">PROPER('Finish order'!H214)</f>
        <v/>
      </c>
      <c r="E216" s="48" t="str">
        <f aca="false">IF('Finish order'!I214&lt;&gt;0,'Finish order'!I214,"")</f>
        <v/>
      </c>
      <c r="F216" s="46" t="str">
        <f aca="false">IF('Finish order'!K214&lt;&gt;0, (UPPER(LEFT('Finish order'!K214,2))&amp;MID('Finish order'!K214,3,LEN('Finish order'!K214))), "")</f>
        <v/>
      </c>
      <c r="G216" s="49" t="str">
        <f aca="false">IF('Finish order'!G214&lt;&gt;0,'Finish order'!G214,"")</f>
        <v/>
      </c>
    </row>
    <row r="217" customFormat="false" ht="15.75" hidden="false" customHeight="false" outlineLevel="0" collapsed="false">
      <c r="A217" s="45" t="str">
        <f aca="false">IF('Finish order'!F215&lt;&gt;0, 'Finish order'!A215,"")</f>
        <v/>
      </c>
      <c r="B217" s="46" t="str">
        <f aca="false">IF('Finish order'!F215&lt;&gt;0, 'Finish order'!B215,"")</f>
        <v/>
      </c>
      <c r="C217" s="46" t="str">
        <f aca="false">IF('Finish order'!F215&lt;&gt;0, 'Finish order'!D215,"")</f>
        <v/>
      </c>
      <c r="D217" s="47" t="str">
        <f aca="false">PROPER('Finish order'!H215)</f>
        <v/>
      </c>
      <c r="E217" s="48" t="str">
        <f aca="false">IF('Finish order'!I215&lt;&gt;0,'Finish order'!I215,"")</f>
        <v/>
      </c>
      <c r="F217" s="46" t="str">
        <f aca="false">IF('Finish order'!K215&lt;&gt;0, (UPPER(LEFT('Finish order'!K215,2))&amp;MID('Finish order'!K215,3,LEN('Finish order'!K215))), "")</f>
        <v/>
      </c>
      <c r="G217" s="49" t="str">
        <f aca="false">IF('Finish order'!G215&lt;&gt;0,'Finish order'!G215,"")</f>
        <v/>
      </c>
    </row>
    <row r="218" customFormat="false" ht="15.75" hidden="false" customHeight="false" outlineLevel="0" collapsed="false">
      <c r="A218" s="45" t="str">
        <f aca="false">IF('Finish order'!F216&lt;&gt;0, 'Finish order'!A216,"")</f>
        <v/>
      </c>
      <c r="B218" s="46" t="str">
        <f aca="false">IF('Finish order'!F216&lt;&gt;0, 'Finish order'!B216,"")</f>
        <v/>
      </c>
      <c r="C218" s="46" t="str">
        <f aca="false">IF('Finish order'!F216&lt;&gt;0, 'Finish order'!D216,"")</f>
        <v/>
      </c>
      <c r="D218" s="47" t="str">
        <f aca="false">PROPER('Finish order'!H216)</f>
        <v/>
      </c>
      <c r="E218" s="48" t="str">
        <f aca="false">IF('Finish order'!I216&lt;&gt;0,'Finish order'!I216,"")</f>
        <v/>
      </c>
      <c r="F218" s="46" t="str">
        <f aca="false">IF('Finish order'!K216&lt;&gt;0, (UPPER(LEFT('Finish order'!K216,2))&amp;MID('Finish order'!K216,3,LEN('Finish order'!K216))), "")</f>
        <v/>
      </c>
      <c r="G218" s="49" t="str">
        <f aca="false">IF('Finish order'!G216&lt;&gt;0,'Finish order'!G216,"")</f>
        <v/>
      </c>
    </row>
    <row r="219" customFormat="false" ht="15.75" hidden="false" customHeight="false" outlineLevel="0" collapsed="false">
      <c r="A219" s="45" t="str">
        <f aca="false">IF('Finish order'!F217&lt;&gt;0, 'Finish order'!A217,"")</f>
        <v/>
      </c>
      <c r="B219" s="46" t="str">
        <f aca="false">IF('Finish order'!F217&lt;&gt;0, 'Finish order'!B217,"")</f>
        <v/>
      </c>
      <c r="C219" s="46" t="str">
        <f aca="false">IF('Finish order'!F217&lt;&gt;0, 'Finish order'!D217,"")</f>
        <v/>
      </c>
      <c r="D219" s="47" t="str">
        <f aca="false">PROPER('Finish order'!H217)</f>
        <v/>
      </c>
      <c r="E219" s="48" t="str">
        <f aca="false">IF('Finish order'!I217&lt;&gt;0,'Finish order'!I217,"")</f>
        <v/>
      </c>
      <c r="F219" s="46" t="str">
        <f aca="false">IF('Finish order'!K217&lt;&gt;0, (UPPER(LEFT('Finish order'!K217,2))&amp;MID('Finish order'!K217,3,LEN('Finish order'!K217))), "")</f>
        <v/>
      </c>
      <c r="G219" s="49" t="str">
        <f aca="false">IF('Finish order'!G217&lt;&gt;0,'Finish order'!G217,"")</f>
        <v/>
      </c>
    </row>
    <row r="220" customFormat="false" ht="15.75" hidden="false" customHeight="false" outlineLevel="0" collapsed="false">
      <c r="A220" s="45" t="str">
        <f aca="false">IF('Finish order'!F218&lt;&gt;0, 'Finish order'!A218,"")</f>
        <v/>
      </c>
      <c r="B220" s="46" t="str">
        <f aca="false">IF('Finish order'!F218&lt;&gt;0, 'Finish order'!B218,"")</f>
        <v/>
      </c>
      <c r="C220" s="46" t="str">
        <f aca="false">IF('Finish order'!F218&lt;&gt;0, 'Finish order'!D218,"")</f>
        <v/>
      </c>
      <c r="D220" s="47" t="str">
        <f aca="false">PROPER('Finish order'!H218)</f>
        <v/>
      </c>
      <c r="E220" s="48" t="str">
        <f aca="false">IF('Finish order'!I218&lt;&gt;0,'Finish order'!I218,"")</f>
        <v/>
      </c>
      <c r="F220" s="46" t="str">
        <f aca="false">IF('Finish order'!K218&lt;&gt;0, (UPPER(LEFT('Finish order'!K218,2))&amp;MID('Finish order'!K218,3,LEN('Finish order'!K218))), "")</f>
        <v/>
      </c>
      <c r="G220" s="49" t="str">
        <f aca="false">IF('Finish order'!G218&lt;&gt;0,'Finish order'!G218,"")</f>
        <v/>
      </c>
    </row>
    <row r="221" customFormat="false" ht="15.75" hidden="false" customHeight="false" outlineLevel="0" collapsed="false">
      <c r="A221" s="45" t="str">
        <f aca="false">IF('Finish order'!F219&lt;&gt;0, 'Finish order'!A219,"")</f>
        <v/>
      </c>
      <c r="B221" s="46" t="str">
        <f aca="false">IF('Finish order'!F219&lt;&gt;0, 'Finish order'!B219,"")</f>
        <v/>
      </c>
      <c r="C221" s="46" t="str">
        <f aca="false">IF('Finish order'!F219&lt;&gt;0, 'Finish order'!D219,"")</f>
        <v/>
      </c>
      <c r="D221" s="47" t="str">
        <f aca="false">PROPER('Finish order'!H219)</f>
        <v/>
      </c>
      <c r="E221" s="48" t="str">
        <f aca="false">IF('Finish order'!I219&lt;&gt;0,'Finish order'!I219,"")</f>
        <v/>
      </c>
      <c r="F221" s="46" t="str">
        <f aca="false">IF('Finish order'!K219&lt;&gt;0, (UPPER(LEFT('Finish order'!K219,2))&amp;MID('Finish order'!K219,3,LEN('Finish order'!K219))), "")</f>
        <v/>
      </c>
      <c r="G221" s="49" t="str">
        <f aca="false">IF('Finish order'!G219&lt;&gt;0,'Finish order'!G219,"")</f>
        <v/>
      </c>
    </row>
    <row r="222" customFormat="false" ht="15.75" hidden="false" customHeight="false" outlineLevel="0" collapsed="false">
      <c r="A222" s="45" t="str">
        <f aca="false">IF('Finish order'!F220&lt;&gt;0, 'Finish order'!A220,"")</f>
        <v/>
      </c>
      <c r="B222" s="46" t="str">
        <f aca="false">IF('Finish order'!F220&lt;&gt;0, 'Finish order'!B220,"")</f>
        <v/>
      </c>
      <c r="C222" s="46" t="str">
        <f aca="false">IF('Finish order'!F220&lt;&gt;0, 'Finish order'!D220,"")</f>
        <v/>
      </c>
      <c r="D222" s="47" t="str">
        <f aca="false">PROPER('Finish order'!H220)</f>
        <v/>
      </c>
      <c r="E222" s="48" t="str">
        <f aca="false">IF('Finish order'!I220&lt;&gt;0,'Finish order'!I220,"")</f>
        <v/>
      </c>
      <c r="F222" s="46" t="str">
        <f aca="false">IF('Finish order'!K220&lt;&gt;0, (UPPER(LEFT('Finish order'!K220,2))&amp;MID('Finish order'!K220,3,LEN('Finish order'!K220))), "")</f>
        <v/>
      </c>
      <c r="G222" s="49" t="str">
        <f aca="false">IF('Finish order'!G220&lt;&gt;0,'Finish order'!G220,"")</f>
        <v/>
      </c>
    </row>
    <row r="223" customFormat="false" ht="15.75" hidden="false" customHeight="false" outlineLevel="0" collapsed="false">
      <c r="A223" s="45" t="str">
        <f aca="false">IF('Finish order'!F221&lt;&gt;0, 'Finish order'!A221,"")</f>
        <v/>
      </c>
      <c r="B223" s="46" t="str">
        <f aca="false">IF('Finish order'!F221&lt;&gt;0, 'Finish order'!B221,"")</f>
        <v/>
      </c>
      <c r="C223" s="46" t="str">
        <f aca="false">IF('Finish order'!F221&lt;&gt;0, 'Finish order'!D221,"")</f>
        <v/>
      </c>
      <c r="D223" s="47" t="str">
        <f aca="false">PROPER('Finish order'!H221)</f>
        <v/>
      </c>
      <c r="E223" s="48" t="str">
        <f aca="false">IF('Finish order'!I221&lt;&gt;0,'Finish order'!I221,"")</f>
        <v/>
      </c>
      <c r="F223" s="46" t="str">
        <f aca="false">IF('Finish order'!K221&lt;&gt;0, (UPPER(LEFT('Finish order'!K221,2))&amp;MID('Finish order'!K221,3,LEN('Finish order'!K221))), "")</f>
        <v/>
      </c>
      <c r="G223" s="49" t="str">
        <f aca="false">IF('Finish order'!G221&lt;&gt;0,'Finish order'!G221,"")</f>
        <v/>
      </c>
    </row>
    <row r="224" customFormat="false" ht="15.75" hidden="false" customHeight="false" outlineLevel="0" collapsed="false">
      <c r="A224" s="45" t="str">
        <f aca="false">IF('Finish order'!F222&lt;&gt;0, 'Finish order'!A222,"")</f>
        <v/>
      </c>
      <c r="B224" s="46" t="str">
        <f aca="false">IF('Finish order'!F222&lt;&gt;0, 'Finish order'!B222,"")</f>
        <v/>
      </c>
      <c r="C224" s="46" t="str">
        <f aca="false">IF('Finish order'!F222&lt;&gt;0, 'Finish order'!D222,"")</f>
        <v/>
      </c>
      <c r="D224" s="47" t="str">
        <f aca="false">PROPER('Finish order'!H222)</f>
        <v/>
      </c>
      <c r="E224" s="48" t="str">
        <f aca="false">IF('Finish order'!I222&lt;&gt;0,'Finish order'!I222,"")</f>
        <v/>
      </c>
      <c r="F224" s="46" t="str">
        <f aca="false">IF('Finish order'!K222&lt;&gt;0, (UPPER(LEFT('Finish order'!K222,2))&amp;MID('Finish order'!K222,3,LEN('Finish order'!K222))), "")</f>
        <v/>
      </c>
      <c r="G224" s="49" t="str">
        <f aca="false">IF('Finish order'!G222&lt;&gt;0,'Finish order'!G222,"")</f>
        <v/>
      </c>
    </row>
    <row r="225" customFormat="false" ht="15.75" hidden="false" customHeight="false" outlineLevel="0" collapsed="false">
      <c r="A225" s="45" t="str">
        <f aca="false">IF('Finish order'!F223&lt;&gt;0, 'Finish order'!A223,"")</f>
        <v/>
      </c>
      <c r="B225" s="46" t="str">
        <f aca="false">IF('Finish order'!F223&lt;&gt;0, 'Finish order'!B223,"")</f>
        <v/>
      </c>
      <c r="C225" s="46" t="str">
        <f aca="false">IF('Finish order'!F223&lt;&gt;0, 'Finish order'!D223,"")</f>
        <v/>
      </c>
      <c r="D225" s="47" t="str">
        <f aca="false">PROPER('Finish order'!H223)</f>
        <v/>
      </c>
      <c r="E225" s="48" t="str">
        <f aca="false">IF('Finish order'!I223&lt;&gt;0,'Finish order'!I223,"")</f>
        <v/>
      </c>
      <c r="F225" s="46" t="str">
        <f aca="false">IF('Finish order'!K223&lt;&gt;0, (UPPER(LEFT('Finish order'!K223,2))&amp;MID('Finish order'!K223,3,LEN('Finish order'!K223))), "")</f>
        <v/>
      </c>
      <c r="G225" s="49" t="str">
        <f aca="false">IF('Finish order'!G223&lt;&gt;0,'Finish order'!G223,"")</f>
        <v/>
      </c>
    </row>
    <row r="226" customFormat="false" ht="15.75" hidden="false" customHeight="false" outlineLevel="0" collapsed="false">
      <c r="A226" s="45" t="str">
        <f aca="false">IF('Finish order'!F224&lt;&gt;0, 'Finish order'!A224,"")</f>
        <v/>
      </c>
      <c r="B226" s="46" t="str">
        <f aca="false">IF('Finish order'!F224&lt;&gt;0, 'Finish order'!B224,"")</f>
        <v/>
      </c>
      <c r="C226" s="46" t="str">
        <f aca="false">IF('Finish order'!F224&lt;&gt;0, 'Finish order'!D224,"")</f>
        <v/>
      </c>
      <c r="D226" s="47" t="str">
        <f aca="false">PROPER('Finish order'!H224)</f>
        <v/>
      </c>
      <c r="E226" s="48" t="str">
        <f aca="false">IF('Finish order'!I224&lt;&gt;0,'Finish order'!I224,"")</f>
        <v/>
      </c>
      <c r="F226" s="46" t="str">
        <f aca="false">IF('Finish order'!K224&lt;&gt;0, (UPPER(LEFT('Finish order'!K224,2))&amp;MID('Finish order'!K224,3,LEN('Finish order'!K224))), "")</f>
        <v/>
      </c>
      <c r="G226" s="49" t="str">
        <f aca="false">IF('Finish order'!G224&lt;&gt;0,'Finish order'!G224,"")</f>
        <v/>
      </c>
    </row>
    <row r="227" customFormat="false" ht="15.75" hidden="false" customHeight="false" outlineLevel="0" collapsed="false">
      <c r="A227" s="45" t="str">
        <f aca="false">IF('Finish order'!F225&lt;&gt;0, 'Finish order'!A225,"")</f>
        <v/>
      </c>
      <c r="B227" s="46" t="str">
        <f aca="false">IF('Finish order'!F225&lt;&gt;0, 'Finish order'!B225,"")</f>
        <v/>
      </c>
      <c r="C227" s="46" t="str">
        <f aca="false">IF('Finish order'!F225&lt;&gt;0, 'Finish order'!D225,"")</f>
        <v/>
      </c>
      <c r="D227" s="47" t="str">
        <f aca="false">PROPER('Finish order'!H225)</f>
        <v/>
      </c>
      <c r="E227" s="48" t="str">
        <f aca="false">IF('Finish order'!I225&lt;&gt;0,'Finish order'!I225,"")</f>
        <v/>
      </c>
      <c r="F227" s="46" t="str">
        <f aca="false">IF('Finish order'!K225&lt;&gt;0, (UPPER(LEFT('Finish order'!K225,2))&amp;MID('Finish order'!K225,3,LEN('Finish order'!K225))), "")</f>
        <v/>
      </c>
      <c r="G227" s="49" t="str">
        <f aca="false">IF('Finish order'!G225&lt;&gt;0,'Finish order'!G225,"")</f>
        <v/>
      </c>
    </row>
    <row r="228" customFormat="false" ht="15.75" hidden="false" customHeight="false" outlineLevel="0" collapsed="false">
      <c r="A228" s="45" t="str">
        <f aca="false">IF('Finish order'!F226&lt;&gt;0, 'Finish order'!A226,"")</f>
        <v/>
      </c>
      <c r="B228" s="46" t="str">
        <f aca="false">IF('Finish order'!F226&lt;&gt;0, 'Finish order'!B226,"")</f>
        <v/>
      </c>
      <c r="C228" s="46" t="str">
        <f aca="false">IF('Finish order'!F226&lt;&gt;0, 'Finish order'!D226,"")</f>
        <v/>
      </c>
      <c r="D228" s="47" t="str">
        <f aca="false">PROPER('Finish order'!H226)</f>
        <v/>
      </c>
      <c r="E228" s="48" t="str">
        <f aca="false">IF('Finish order'!I226&lt;&gt;0,'Finish order'!I226,"")</f>
        <v/>
      </c>
      <c r="F228" s="46" t="str">
        <f aca="false">IF('Finish order'!K226&lt;&gt;0, (UPPER(LEFT('Finish order'!K226,2))&amp;MID('Finish order'!K226,3,LEN('Finish order'!K226))), "")</f>
        <v/>
      </c>
      <c r="G228" s="49" t="str">
        <f aca="false">IF('Finish order'!G226&lt;&gt;0,'Finish order'!G226,"")</f>
        <v/>
      </c>
    </row>
    <row r="229" customFormat="false" ht="15.75" hidden="false" customHeight="false" outlineLevel="0" collapsed="false">
      <c r="A229" s="45" t="str">
        <f aca="false">IF('Finish order'!F227&lt;&gt;0, 'Finish order'!A227,"")</f>
        <v/>
      </c>
      <c r="B229" s="46" t="str">
        <f aca="false">IF('Finish order'!F227&lt;&gt;0, 'Finish order'!B227,"")</f>
        <v/>
      </c>
      <c r="C229" s="46" t="str">
        <f aca="false">IF('Finish order'!F227&lt;&gt;0, 'Finish order'!D227,"")</f>
        <v/>
      </c>
      <c r="D229" s="47" t="str">
        <f aca="false">PROPER('Finish order'!H227)</f>
        <v/>
      </c>
      <c r="E229" s="48" t="str">
        <f aca="false">IF('Finish order'!I227&lt;&gt;0,'Finish order'!I227,"")</f>
        <v/>
      </c>
      <c r="F229" s="46" t="str">
        <f aca="false">IF('Finish order'!K227&lt;&gt;0, (UPPER(LEFT('Finish order'!K227,2))&amp;MID('Finish order'!K227,3,LEN('Finish order'!K227))), "")</f>
        <v/>
      </c>
      <c r="G229" s="49" t="str">
        <f aca="false">IF('Finish order'!G227&lt;&gt;0,'Finish order'!G227,"")</f>
        <v/>
      </c>
    </row>
    <row r="230" customFormat="false" ht="15.75" hidden="false" customHeight="false" outlineLevel="0" collapsed="false">
      <c r="A230" s="45" t="str">
        <f aca="false">IF('Finish order'!F228&lt;&gt;0, 'Finish order'!A228,"")</f>
        <v/>
      </c>
      <c r="B230" s="46" t="str">
        <f aca="false">IF('Finish order'!F228&lt;&gt;0, 'Finish order'!B228,"")</f>
        <v/>
      </c>
      <c r="C230" s="46" t="str">
        <f aca="false">IF('Finish order'!F228&lt;&gt;0, 'Finish order'!D228,"")</f>
        <v/>
      </c>
      <c r="D230" s="47" t="str">
        <f aca="false">PROPER('Finish order'!H228)</f>
        <v/>
      </c>
      <c r="E230" s="48" t="str">
        <f aca="false">IF('Finish order'!I228&lt;&gt;0,'Finish order'!I228,"")</f>
        <v/>
      </c>
      <c r="F230" s="46" t="str">
        <f aca="false">IF('Finish order'!K228&lt;&gt;0, (UPPER(LEFT('Finish order'!K228,2))&amp;MID('Finish order'!K228,3,LEN('Finish order'!K228))), "")</f>
        <v/>
      </c>
      <c r="G230" s="49" t="str">
        <f aca="false">IF('Finish order'!G228&lt;&gt;0,'Finish order'!G228,"")</f>
        <v/>
      </c>
    </row>
    <row r="231" customFormat="false" ht="15.75" hidden="false" customHeight="false" outlineLevel="0" collapsed="false">
      <c r="A231" s="45" t="str">
        <f aca="false">IF('Finish order'!F229&lt;&gt;0, 'Finish order'!A229,"")</f>
        <v/>
      </c>
      <c r="B231" s="46" t="str">
        <f aca="false">IF('Finish order'!F229&lt;&gt;0, 'Finish order'!B229,"")</f>
        <v/>
      </c>
      <c r="C231" s="46" t="str">
        <f aca="false">IF('Finish order'!F229&lt;&gt;0, 'Finish order'!D229,"")</f>
        <v/>
      </c>
      <c r="D231" s="47" t="str">
        <f aca="false">PROPER('Finish order'!H229)</f>
        <v/>
      </c>
      <c r="E231" s="48" t="str">
        <f aca="false">IF('Finish order'!I229&lt;&gt;0,'Finish order'!I229,"")</f>
        <v/>
      </c>
      <c r="F231" s="46" t="str">
        <f aca="false">IF('Finish order'!K229&lt;&gt;0, (UPPER(LEFT('Finish order'!K229,2))&amp;MID('Finish order'!K229,3,LEN('Finish order'!K229))), "")</f>
        <v/>
      </c>
      <c r="G231" s="49" t="str">
        <f aca="false">IF('Finish order'!G229&lt;&gt;0,'Finish order'!G229,"")</f>
        <v/>
      </c>
    </row>
    <row r="232" customFormat="false" ht="15.75" hidden="false" customHeight="false" outlineLevel="0" collapsed="false">
      <c r="A232" s="45" t="str">
        <f aca="false">IF('Finish order'!F230&lt;&gt;0, 'Finish order'!A230,"")</f>
        <v/>
      </c>
      <c r="B232" s="46" t="str">
        <f aca="false">IF('Finish order'!F230&lt;&gt;0, 'Finish order'!B230,"")</f>
        <v/>
      </c>
      <c r="C232" s="46" t="str">
        <f aca="false">IF('Finish order'!F230&lt;&gt;0, 'Finish order'!D230,"")</f>
        <v/>
      </c>
      <c r="D232" s="47" t="str">
        <f aca="false">PROPER('Finish order'!H230)</f>
        <v/>
      </c>
      <c r="E232" s="48" t="str">
        <f aca="false">IF('Finish order'!I230&lt;&gt;0,'Finish order'!I230,"")</f>
        <v/>
      </c>
      <c r="F232" s="46" t="str">
        <f aca="false">IF('Finish order'!K230&lt;&gt;0, (UPPER(LEFT('Finish order'!K230,2))&amp;MID('Finish order'!K230,3,LEN('Finish order'!K230))), "")</f>
        <v/>
      </c>
      <c r="G232" s="49" t="str">
        <f aca="false">IF('Finish order'!G230&lt;&gt;0,'Finish order'!G230,"")</f>
        <v/>
      </c>
    </row>
    <row r="233" customFormat="false" ht="15.75" hidden="false" customHeight="false" outlineLevel="0" collapsed="false">
      <c r="A233" s="45" t="str">
        <f aca="false">IF('Finish order'!F231&lt;&gt;0, 'Finish order'!A231,"")</f>
        <v/>
      </c>
      <c r="B233" s="46" t="str">
        <f aca="false">IF('Finish order'!F231&lt;&gt;0, 'Finish order'!B231,"")</f>
        <v/>
      </c>
      <c r="C233" s="46" t="str">
        <f aca="false">IF('Finish order'!F231&lt;&gt;0, 'Finish order'!D231,"")</f>
        <v/>
      </c>
      <c r="D233" s="47" t="str">
        <f aca="false">PROPER('Finish order'!H231)</f>
        <v/>
      </c>
      <c r="E233" s="48" t="str">
        <f aca="false">IF('Finish order'!I231&lt;&gt;0,'Finish order'!I231,"")</f>
        <v/>
      </c>
      <c r="F233" s="46" t="str">
        <f aca="false">IF('Finish order'!K231&lt;&gt;0, (UPPER(LEFT('Finish order'!K231,2))&amp;MID('Finish order'!K231,3,LEN('Finish order'!K231))), "")</f>
        <v/>
      </c>
      <c r="G233" s="49" t="str">
        <f aca="false">IF('Finish order'!G231&lt;&gt;0,'Finish order'!G231,"")</f>
        <v/>
      </c>
    </row>
    <row r="234" customFormat="false" ht="15.75" hidden="false" customHeight="false" outlineLevel="0" collapsed="false">
      <c r="A234" s="45" t="str">
        <f aca="false">IF('Finish order'!F232&lt;&gt;0, 'Finish order'!A232,"")</f>
        <v/>
      </c>
      <c r="B234" s="46" t="str">
        <f aca="false">IF('Finish order'!F232&lt;&gt;0, 'Finish order'!B232,"")</f>
        <v/>
      </c>
      <c r="C234" s="46" t="str">
        <f aca="false">IF('Finish order'!F232&lt;&gt;0, 'Finish order'!D232,"")</f>
        <v/>
      </c>
      <c r="D234" s="47" t="str">
        <f aca="false">PROPER('Finish order'!H232)</f>
        <v/>
      </c>
      <c r="E234" s="48" t="str">
        <f aca="false">IF('Finish order'!I232&lt;&gt;0,'Finish order'!I232,"")</f>
        <v/>
      </c>
      <c r="F234" s="46" t="str">
        <f aca="false">IF('Finish order'!K232&lt;&gt;0, (UPPER(LEFT('Finish order'!K232,2))&amp;MID('Finish order'!K232,3,LEN('Finish order'!K232))), "")</f>
        <v/>
      </c>
      <c r="G234" s="49" t="str">
        <f aca="false">IF('Finish order'!G232&lt;&gt;0,'Finish order'!G232,"")</f>
        <v/>
      </c>
    </row>
    <row r="235" customFormat="false" ht="15.75" hidden="false" customHeight="false" outlineLevel="0" collapsed="false">
      <c r="A235" s="45" t="str">
        <f aca="false">IF('Finish order'!F233&lt;&gt;0, 'Finish order'!A233,"")</f>
        <v/>
      </c>
      <c r="B235" s="46" t="str">
        <f aca="false">IF('Finish order'!F233&lt;&gt;0, 'Finish order'!B233,"")</f>
        <v/>
      </c>
      <c r="C235" s="46" t="str">
        <f aca="false">IF('Finish order'!F233&lt;&gt;0, 'Finish order'!D233,"")</f>
        <v/>
      </c>
      <c r="D235" s="47" t="str">
        <f aca="false">PROPER('Finish order'!H233)</f>
        <v/>
      </c>
      <c r="E235" s="48" t="str">
        <f aca="false">IF('Finish order'!I233&lt;&gt;0,'Finish order'!I233,"")</f>
        <v/>
      </c>
      <c r="F235" s="46" t="str">
        <f aca="false">IF('Finish order'!K233&lt;&gt;0, (UPPER(LEFT('Finish order'!K233,2))&amp;MID('Finish order'!K233,3,LEN('Finish order'!K233))), "")</f>
        <v/>
      </c>
      <c r="G235" s="49" t="str">
        <f aca="false">IF('Finish order'!G233&lt;&gt;0,'Finish order'!G233,"")</f>
        <v/>
      </c>
    </row>
    <row r="236" customFormat="false" ht="15.75" hidden="false" customHeight="false" outlineLevel="0" collapsed="false">
      <c r="A236" s="45" t="str">
        <f aca="false">IF('Finish order'!F234&lt;&gt;0, 'Finish order'!A234,"")</f>
        <v/>
      </c>
      <c r="B236" s="46" t="str">
        <f aca="false">IF('Finish order'!F234&lt;&gt;0, 'Finish order'!B234,"")</f>
        <v/>
      </c>
      <c r="C236" s="46" t="str">
        <f aca="false">IF('Finish order'!F234&lt;&gt;0, 'Finish order'!D234,"")</f>
        <v/>
      </c>
      <c r="D236" s="47" t="str">
        <f aca="false">PROPER('Finish order'!H234)</f>
        <v/>
      </c>
      <c r="E236" s="48" t="str">
        <f aca="false">IF('Finish order'!I234&lt;&gt;0,'Finish order'!I234,"")</f>
        <v/>
      </c>
      <c r="F236" s="46" t="str">
        <f aca="false">IF('Finish order'!K234&lt;&gt;0, (UPPER(LEFT('Finish order'!K234,2))&amp;MID('Finish order'!K234,3,LEN('Finish order'!K234))), "")</f>
        <v/>
      </c>
      <c r="G236" s="49" t="str">
        <f aca="false">IF('Finish order'!G234&lt;&gt;0,'Finish order'!G234,"")</f>
        <v/>
      </c>
    </row>
    <row r="237" customFormat="false" ht="15.75" hidden="false" customHeight="false" outlineLevel="0" collapsed="false">
      <c r="A237" s="45" t="str">
        <f aca="false">IF('Finish order'!F235&lt;&gt;0, 'Finish order'!A235,"")</f>
        <v/>
      </c>
      <c r="B237" s="46" t="str">
        <f aca="false">IF('Finish order'!F235&lt;&gt;0, 'Finish order'!B235,"")</f>
        <v/>
      </c>
      <c r="C237" s="46" t="str">
        <f aca="false">IF('Finish order'!F235&lt;&gt;0, 'Finish order'!D235,"")</f>
        <v/>
      </c>
      <c r="D237" s="47" t="str">
        <f aca="false">PROPER('Finish order'!H235)</f>
        <v/>
      </c>
      <c r="E237" s="48" t="str">
        <f aca="false">IF('Finish order'!I235&lt;&gt;0,'Finish order'!I235,"")</f>
        <v/>
      </c>
      <c r="F237" s="46" t="str">
        <f aca="false">IF('Finish order'!K235&lt;&gt;0, (UPPER(LEFT('Finish order'!K235,2))&amp;MID('Finish order'!K235,3,LEN('Finish order'!K235))), "")</f>
        <v/>
      </c>
      <c r="G237" s="49" t="str">
        <f aca="false">IF('Finish order'!G235&lt;&gt;0,'Finish order'!G235,"")</f>
        <v/>
      </c>
    </row>
    <row r="238" customFormat="false" ht="15.75" hidden="false" customHeight="false" outlineLevel="0" collapsed="false">
      <c r="A238" s="45" t="str">
        <f aca="false">IF('Finish order'!F236&lt;&gt;0, 'Finish order'!A236,"")</f>
        <v/>
      </c>
      <c r="B238" s="46" t="str">
        <f aca="false">IF('Finish order'!F236&lt;&gt;0, 'Finish order'!B236,"")</f>
        <v/>
      </c>
      <c r="C238" s="46" t="str">
        <f aca="false">IF('Finish order'!F236&lt;&gt;0, 'Finish order'!D236,"")</f>
        <v/>
      </c>
      <c r="D238" s="47" t="str">
        <f aca="false">PROPER('Finish order'!H236)</f>
        <v/>
      </c>
      <c r="E238" s="48" t="str">
        <f aca="false">IF('Finish order'!I236&lt;&gt;0,'Finish order'!I236,"")</f>
        <v/>
      </c>
      <c r="F238" s="46" t="str">
        <f aca="false">IF('Finish order'!K236&lt;&gt;0, (UPPER(LEFT('Finish order'!K236,2))&amp;MID('Finish order'!K236,3,LEN('Finish order'!K236))), "")</f>
        <v/>
      </c>
      <c r="G238" s="49" t="str">
        <f aca="false">IF('Finish order'!G236&lt;&gt;0,'Finish order'!G236,"")</f>
        <v/>
      </c>
    </row>
    <row r="239" customFormat="false" ht="15.75" hidden="false" customHeight="false" outlineLevel="0" collapsed="false">
      <c r="A239" s="45" t="str">
        <f aca="false">IF('Finish order'!F237&lt;&gt;0, 'Finish order'!A237,"")</f>
        <v/>
      </c>
      <c r="B239" s="46" t="str">
        <f aca="false">IF('Finish order'!F237&lt;&gt;0, 'Finish order'!B237,"")</f>
        <v/>
      </c>
      <c r="C239" s="46" t="str">
        <f aca="false">IF('Finish order'!F237&lt;&gt;0, 'Finish order'!D237,"")</f>
        <v/>
      </c>
      <c r="D239" s="47" t="str">
        <f aca="false">PROPER('Finish order'!H237)</f>
        <v/>
      </c>
      <c r="E239" s="48" t="str">
        <f aca="false">IF('Finish order'!I237&lt;&gt;0,'Finish order'!I237,"")</f>
        <v/>
      </c>
      <c r="F239" s="46" t="str">
        <f aca="false">IF('Finish order'!K237&lt;&gt;0, (UPPER(LEFT('Finish order'!K237,2))&amp;MID('Finish order'!K237,3,LEN('Finish order'!K237))), "")</f>
        <v/>
      </c>
      <c r="G239" s="49" t="str">
        <f aca="false">IF('Finish order'!G237&lt;&gt;0,'Finish order'!G237,"")</f>
        <v/>
      </c>
    </row>
    <row r="240" customFormat="false" ht="15.75" hidden="false" customHeight="false" outlineLevel="0" collapsed="false">
      <c r="A240" s="45" t="str">
        <f aca="false">IF('Finish order'!F238&lt;&gt;0, 'Finish order'!A238,"")</f>
        <v/>
      </c>
      <c r="B240" s="46" t="str">
        <f aca="false">IF('Finish order'!F238&lt;&gt;0, 'Finish order'!B238,"")</f>
        <v/>
      </c>
      <c r="C240" s="46" t="str">
        <f aca="false">IF('Finish order'!F238&lt;&gt;0, 'Finish order'!D238,"")</f>
        <v/>
      </c>
      <c r="D240" s="47" t="str">
        <f aca="false">PROPER('Finish order'!H238)</f>
        <v/>
      </c>
      <c r="E240" s="48" t="str">
        <f aca="false">IF('Finish order'!I238&lt;&gt;0,'Finish order'!I238,"")</f>
        <v/>
      </c>
      <c r="F240" s="46" t="str">
        <f aca="false">IF('Finish order'!K238&lt;&gt;0, (UPPER(LEFT('Finish order'!K238,2))&amp;MID('Finish order'!K238,3,LEN('Finish order'!K238))), "")</f>
        <v/>
      </c>
      <c r="G240" s="49" t="str">
        <f aca="false">IF('Finish order'!G238&lt;&gt;0,'Finish order'!G238,"")</f>
        <v/>
      </c>
    </row>
    <row r="241" customFormat="false" ht="15.75" hidden="false" customHeight="false" outlineLevel="0" collapsed="false">
      <c r="A241" s="45" t="str">
        <f aca="false">IF('Finish order'!F239&lt;&gt;0, 'Finish order'!A239,"")</f>
        <v/>
      </c>
      <c r="B241" s="46" t="str">
        <f aca="false">IF('Finish order'!F239&lt;&gt;0, 'Finish order'!B239,"")</f>
        <v/>
      </c>
      <c r="C241" s="46" t="str">
        <f aca="false">IF('Finish order'!F239&lt;&gt;0, 'Finish order'!D239,"")</f>
        <v/>
      </c>
      <c r="D241" s="47" t="str">
        <f aca="false">PROPER('Finish order'!H239)</f>
        <v/>
      </c>
      <c r="E241" s="48" t="str">
        <f aca="false">IF('Finish order'!I239&lt;&gt;0,'Finish order'!I239,"")</f>
        <v/>
      </c>
      <c r="F241" s="46" t="str">
        <f aca="false">IF('Finish order'!K239&lt;&gt;0, (UPPER(LEFT('Finish order'!K239,2))&amp;MID('Finish order'!K239,3,LEN('Finish order'!K239))), "")</f>
        <v/>
      </c>
      <c r="G241" s="49" t="str">
        <f aca="false">IF('Finish order'!G239&lt;&gt;0,'Finish order'!G239,"")</f>
        <v/>
      </c>
    </row>
    <row r="242" customFormat="false" ht="15.75" hidden="false" customHeight="false" outlineLevel="0" collapsed="false">
      <c r="A242" s="45" t="str">
        <f aca="false">IF('Finish order'!F240&lt;&gt;0, 'Finish order'!A240,"")</f>
        <v/>
      </c>
      <c r="B242" s="46" t="str">
        <f aca="false">IF('Finish order'!F240&lt;&gt;0, 'Finish order'!B240,"")</f>
        <v/>
      </c>
      <c r="C242" s="46" t="str">
        <f aca="false">IF('Finish order'!F240&lt;&gt;0, 'Finish order'!D240,"")</f>
        <v/>
      </c>
      <c r="D242" s="47" t="str">
        <f aca="false">PROPER('Finish order'!H240)</f>
        <v/>
      </c>
      <c r="E242" s="48" t="str">
        <f aca="false">IF('Finish order'!I240&lt;&gt;0,'Finish order'!I240,"")</f>
        <v/>
      </c>
      <c r="F242" s="46" t="str">
        <f aca="false">IF('Finish order'!K240&lt;&gt;0, (UPPER(LEFT('Finish order'!K240,2))&amp;MID('Finish order'!K240,3,LEN('Finish order'!K240))), "")</f>
        <v/>
      </c>
      <c r="G242" s="49" t="str">
        <f aca="false">IF('Finish order'!G240&lt;&gt;0,'Finish order'!G240,"")</f>
        <v/>
      </c>
    </row>
    <row r="243" customFormat="false" ht="15.75" hidden="false" customHeight="false" outlineLevel="0" collapsed="false">
      <c r="A243" s="45" t="str">
        <f aca="false">IF('Finish order'!F241&lt;&gt;0, 'Finish order'!A241,"")</f>
        <v/>
      </c>
      <c r="B243" s="46" t="str">
        <f aca="false">IF('Finish order'!F241&lt;&gt;0, 'Finish order'!B241,"")</f>
        <v/>
      </c>
      <c r="C243" s="46" t="str">
        <f aca="false">IF('Finish order'!F241&lt;&gt;0, 'Finish order'!D241,"")</f>
        <v/>
      </c>
      <c r="D243" s="47" t="str">
        <f aca="false">PROPER('Finish order'!H241)</f>
        <v/>
      </c>
      <c r="E243" s="48" t="str">
        <f aca="false">IF('Finish order'!I241&lt;&gt;0,'Finish order'!I241,"")</f>
        <v/>
      </c>
      <c r="F243" s="46" t="str">
        <f aca="false">IF('Finish order'!K241&lt;&gt;0, (UPPER(LEFT('Finish order'!K241,2))&amp;MID('Finish order'!K241,3,LEN('Finish order'!K241))), "")</f>
        <v/>
      </c>
      <c r="G243" s="49" t="str">
        <f aca="false">IF('Finish order'!G241&lt;&gt;0,'Finish order'!G241,"")</f>
        <v/>
      </c>
    </row>
    <row r="244" customFormat="false" ht="15.75" hidden="false" customHeight="false" outlineLevel="0" collapsed="false">
      <c r="A244" s="45" t="str">
        <f aca="false">IF('Finish order'!F242&lt;&gt;0, 'Finish order'!A242,"")</f>
        <v/>
      </c>
      <c r="B244" s="46" t="str">
        <f aca="false">IF('Finish order'!F242&lt;&gt;0, 'Finish order'!B242,"")</f>
        <v/>
      </c>
      <c r="C244" s="46" t="str">
        <f aca="false">IF('Finish order'!F242&lt;&gt;0, 'Finish order'!D242,"")</f>
        <v/>
      </c>
      <c r="D244" s="47" t="str">
        <f aca="false">PROPER('Finish order'!H242)</f>
        <v/>
      </c>
      <c r="E244" s="48" t="str">
        <f aca="false">IF('Finish order'!I242&lt;&gt;0,'Finish order'!I242,"")</f>
        <v/>
      </c>
      <c r="F244" s="46" t="str">
        <f aca="false">IF('Finish order'!K242&lt;&gt;0, (UPPER(LEFT('Finish order'!K242,2))&amp;MID('Finish order'!K242,3,LEN('Finish order'!K242))), "")</f>
        <v/>
      </c>
      <c r="G244" s="49" t="str">
        <f aca="false">IF('Finish order'!G242&lt;&gt;0,'Finish order'!G242,"")</f>
        <v/>
      </c>
    </row>
    <row r="245" customFormat="false" ht="15.75" hidden="false" customHeight="false" outlineLevel="0" collapsed="false">
      <c r="A245" s="45" t="str">
        <f aca="false">IF('Finish order'!F243&lt;&gt;0, 'Finish order'!A243,"")</f>
        <v/>
      </c>
      <c r="B245" s="46" t="str">
        <f aca="false">IF('Finish order'!F243&lt;&gt;0, 'Finish order'!B243,"")</f>
        <v/>
      </c>
      <c r="C245" s="46" t="str">
        <f aca="false">IF('Finish order'!F243&lt;&gt;0, 'Finish order'!D243,"")</f>
        <v/>
      </c>
      <c r="D245" s="47" t="str">
        <f aca="false">PROPER('Finish order'!H243)</f>
        <v/>
      </c>
      <c r="E245" s="48" t="str">
        <f aca="false">IF('Finish order'!I243&lt;&gt;0,'Finish order'!I243,"")</f>
        <v/>
      </c>
      <c r="F245" s="46" t="str">
        <f aca="false">IF('Finish order'!K243&lt;&gt;0, (UPPER(LEFT('Finish order'!K243,2))&amp;MID('Finish order'!K243,3,LEN('Finish order'!K243))), "")</f>
        <v/>
      </c>
      <c r="G245" s="49" t="str">
        <f aca="false">IF('Finish order'!G243&lt;&gt;0,'Finish order'!G243,"")</f>
        <v/>
      </c>
    </row>
    <row r="246" customFormat="false" ht="15.75" hidden="false" customHeight="false" outlineLevel="0" collapsed="false">
      <c r="A246" s="45" t="str">
        <f aca="false">IF('Finish order'!F244&lt;&gt;0, 'Finish order'!A244,"")</f>
        <v/>
      </c>
      <c r="B246" s="46" t="str">
        <f aca="false">IF('Finish order'!F244&lt;&gt;0, 'Finish order'!B244,"")</f>
        <v/>
      </c>
      <c r="C246" s="46" t="str">
        <f aca="false">IF('Finish order'!F244&lt;&gt;0, 'Finish order'!D244,"")</f>
        <v/>
      </c>
      <c r="D246" s="47" t="str">
        <f aca="false">PROPER('Finish order'!H244)</f>
        <v/>
      </c>
      <c r="E246" s="48" t="str">
        <f aca="false">IF('Finish order'!I244&lt;&gt;0,'Finish order'!I244,"")</f>
        <v/>
      </c>
      <c r="F246" s="46" t="str">
        <f aca="false">IF('Finish order'!K244&lt;&gt;0, (UPPER(LEFT('Finish order'!K244,2))&amp;MID('Finish order'!K244,3,LEN('Finish order'!K244))), "")</f>
        <v/>
      </c>
      <c r="G246" s="49" t="str">
        <f aca="false">IF('Finish order'!G244&lt;&gt;0,'Finish order'!G244,"")</f>
        <v/>
      </c>
    </row>
    <row r="247" customFormat="false" ht="15.75" hidden="false" customHeight="false" outlineLevel="0" collapsed="false">
      <c r="A247" s="45" t="str">
        <f aca="false">IF('Finish order'!F245&lt;&gt;0, 'Finish order'!A245,"")</f>
        <v/>
      </c>
      <c r="B247" s="46" t="str">
        <f aca="false">IF('Finish order'!F245&lt;&gt;0, 'Finish order'!B245,"")</f>
        <v/>
      </c>
      <c r="C247" s="46" t="str">
        <f aca="false">IF('Finish order'!F245&lt;&gt;0, 'Finish order'!D245,"")</f>
        <v/>
      </c>
      <c r="D247" s="47" t="str">
        <f aca="false">PROPER('Finish order'!H245)</f>
        <v/>
      </c>
      <c r="E247" s="48" t="str">
        <f aca="false">IF('Finish order'!I245&lt;&gt;0,'Finish order'!I245,"")</f>
        <v/>
      </c>
      <c r="F247" s="46" t="str">
        <f aca="false">IF('Finish order'!K245&lt;&gt;0, (UPPER(LEFT('Finish order'!K245,2))&amp;MID('Finish order'!K245,3,LEN('Finish order'!K245))), "")</f>
        <v/>
      </c>
      <c r="G247" s="49" t="str">
        <f aca="false">IF('Finish order'!G245&lt;&gt;0,'Finish order'!G245,"")</f>
        <v/>
      </c>
    </row>
    <row r="248" customFormat="false" ht="15.75" hidden="false" customHeight="false" outlineLevel="0" collapsed="false">
      <c r="A248" s="45" t="str">
        <f aca="false">IF('Finish order'!F246&lt;&gt;0, 'Finish order'!A246,"")</f>
        <v/>
      </c>
      <c r="B248" s="46" t="str">
        <f aca="false">IF('Finish order'!F246&lt;&gt;0, 'Finish order'!B246,"")</f>
        <v/>
      </c>
      <c r="C248" s="46" t="str">
        <f aca="false">IF('Finish order'!F246&lt;&gt;0, 'Finish order'!D246,"")</f>
        <v/>
      </c>
      <c r="D248" s="47" t="str">
        <f aca="false">PROPER('Finish order'!H246)</f>
        <v/>
      </c>
      <c r="E248" s="48" t="str">
        <f aca="false">IF('Finish order'!I246&lt;&gt;0,'Finish order'!I246,"")</f>
        <v/>
      </c>
      <c r="F248" s="46" t="str">
        <f aca="false">IF('Finish order'!K246&lt;&gt;0, (UPPER(LEFT('Finish order'!K246,2))&amp;MID('Finish order'!K246,3,LEN('Finish order'!K246))), "")</f>
        <v/>
      </c>
      <c r="G248" s="49" t="str">
        <f aca="false">IF('Finish order'!G246&lt;&gt;0,'Finish order'!G246,"")</f>
        <v/>
      </c>
    </row>
    <row r="249" customFormat="false" ht="15.75" hidden="false" customHeight="false" outlineLevel="0" collapsed="false">
      <c r="A249" s="45" t="str">
        <f aca="false">IF('Finish order'!F247&lt;&gt;0, 'Finish order'!A247,"")</f>
        <v/>
      </c>
      <c r="B249" s="46" t="str">
        <f aca="false">IF('Finish order'!F247&lt;&gt;0, 'Finish order'!B247,"")</f>
        <v/>
      </c>
      <c r="C249" s="46" t="str">
        <f aca="false">IF('Finish order'!F247&lt;&gt;0, 'Finish order'!D247,"")</f>
        <v/>
      </c>
      <c r="D249" s="47" t="str">
        <f aca="false">PROPER('Finish order'!H247)</f>
        <v/>
      </c>
      <c r="E249" s="48" t="str">
        <f aca="false">IF('Finish order'!I247&lt;&gt;0,'Finish order'!I247,"")</f>
        <v/>
      </c>
      <c r="F249" s="46" t="str">
        <f aca="false">IF('Finish order'!K247&lt;&gt;0, (UPPER(LEFT('Finish order'!K247,2))&amp;MID('Finish order'!K247,3,LEN('Finish order'!K247))), "")</f>
        <v/>
      </c>
      <c r="G249" s="49" t="str">
        <f aca="false">IF('Finish order'!G247&lt;&gt;0,'Finish order'!G247,"")</f>
        <v/>
      </c>
    </row>
    <row r="250" customFormat="false" ht="15.75" hidden="false" customHeight="false" outlineLevel="0" collapsed="false">
      <c r="A250" s="45" t="str">
        <f aca="false">IF('Finish order'!F248&lt;&gt;0, 'Finish order'!A248,"")</f>
        <v/>
      </c>
      <c r="B250" s="46" t="str">
        <f aca="false">IF('Finish order'!F248&lt;&gt;0, 'Finish order'!B248,"")</f>
        <v/>
      </c>
      <c r="C250" s="46" t="str">
        <f aca="false">IF('Finish order'!F248&lt;&gt;0, 'Finish order'!D248,"")</f>
        <v/>
      </c>
      <c r="D250" s="47" t="str">
        <f aca="false">PROPER('Finish order'!H248)</f>
        <v/>
      </c>
      <c r="E250" s="48" t="str">
        <f aca="false">IF('Finish order'!I248&lt;&gt;0,'Finish order'!I248,"")</f>
        <v/>
      </c>
      <c r="F250" s="46" t="str">
        <f aca="false">IF('Finish order'!K248&lt;&gt;0, (UPPER(LEFT('Finish order'!K248,2))&amp;MID('Finish order'!K248,3,LEN('Finish order'!K248))), "")</f>
        <v/>
      </c>
      <c r="G250" s="49" t="str">
        <f aca="false">IF('Finish order'!G248&lt;&gt;0,'Finish order'!G248,"")</f>
        <v/>
      </c>
    </row>
    <row r="251" customFormat="false" ht="15.75" hidden="false" customHeight="false" outlineLevel="0" collapsed="false">
      <c r="A251" s="45" t="str">
        <f aca="false">IF('Finish order'!F249&lt;&gt;0, 'Finish order'!A249,"")</f>
        <v/>
      </c>
      <c r="B251" s="46" t="str">
        <f aca="false">IF('Finish order'!F249&lt;&gt;0, 'Finish order'!B249,"")</f>
        <v/>
      </c>
      <c r="C251" s="46" t="str">
        <f aca="false">IF('Finish order'!F249&lt;&gt;0, 'Finish order'!D249,"")</f>
        <v/>
      </c>
      <c r="D251" s="47" t="str">
        <f aca="false">PROPER('Finish order'!H249)</f>
        <v/>
      </c>
      <c r="E251" s="48" t="str">
        <f aca="false">IF('Finish order'!I249&lt;&gt;0,'Finish order'!I249,"")</f>
        <v/>
      </c>
      <c r="F251" s="46" t="str">
        <f aca="false">IF('Finish order'!K249&lt;&gt;0, (UPPER(LEFT('Finish order'!K249,2))&amp;MID('Finish order'!K249,3,LEN('Finish order'!K249))), "")</f>
        <v/>
      </c>
      <c r="G251" s="49" t="str">
        <f aca="false">IF('Finish order'!G249&lt;&gt;0,'Finish order'!G249,"")</f>
        <v/>
      </c>
    </row>
    <row r="252" customFormat="false" ht="15.75" hidden="false" customHeight="false" outlineLevel="0" collapsed="false">
      <c r="A252" s="45" t="str">
        <f aca="false">IF('Finish order'!F250&lt;&gt;0, 'Finish order'!A250,"")</f>
        <v/>
      </c>
      <c r="B252" s="46" t="str">
        <f aca="false">IF('Finish order'!F250&lt;&gt;0, 'Finish order'!B250,"")</f>
        <v/>
      </c>
      <c r="C252" s="46" t="str">
        <f aca="false">IF('Finish order'!F250&lt;&gt;0, 'Finish order'!D250,"")</f>
        <v/>
      </c>
      <c r="D252" s="47" t="str">
        <f aca="false">PROPER('Finish order'!H250)</f>
        <v/>
      </c>
      <c r="E252" s="48" t="str">
        <f aca="false">IF('Finish order'!I250&lt;&gt;0,'Finish order'!I250,"")</f>
        <v/>
      </c>
      <c r="F252" s="46" t="str">
        <f aca="false">IF('Finish order'!K250&lt;&gt;0, (UPPER(LEFT('Finish order'!K250,2))&amp;MID('Finish order'!K250,3,LEN('Finish order'!K250))), "")</f>
        <v/>
      </c>
      <c r="G252" s="49" t="str">
        <f aca="false">IF('Finish order'!G250&lt;&gt;0,'Finish order'!G250,"")</f>
        <v/>
      </c>
    </row>
    <row r="253" customFormat="false" ht="15.75" hidden="false" customHeight="false" outlineLevel="0" collapsed="false">
      <c r="A253" s="45" t="str">
        <f aca="false">IF('Finish order'!F251&lt;&gt;0, 'Finish order'!A251,"")</f>
        <v/>
      </c>
      <c r="B253" s="46" t="str">
        <f aca="false">IF('Finish order'!F251&lt;&gt;0, 'Finish order'!B251,"")</f>
        <v/>
      </c>
      <c r="C253" s="46" t="str">
        <f aca="false">IF('Finish order'!F251&lt;&gt;0, 'Finish order'!D251,"")</f>
        <v/>
      </c>
      <c r="D253" s="47" t="str">
        <f aca="false">PROPER('Finish order'!H251)</f>
        <v/>
      </c>
      <c r="E253" s="48" t="str">
        <f aca="false">IF('Finish order'!I251&lt;&gt;0,'Finish order'!I251,"")</f>
        <v/>
      </c>
      <c r="F253" s="46" t="str">
        <f aca="false">IF('Finish order'!K251&lt;&gt;0, (UPPER(LEFT('Finish order'!K251,2))&amp;MID('Finish order'!K251,3,LEN('Finish order'!K251))), "")</f>
        <v/>
      </c>
      <c r="G253" s="49" t="str">
        <f aca="false">IF('Finish order'!G251&lt;&gt;0,'Finish order'!G251,"")</f>
        <v/>
      </c>
    </row>
    <row r="254" customFormat="false" ht="15.75" hidden="false" customHeight="false" outlineLevel="0" collapsed="false">
      <c r="A254" s="45" t="str">
        <f aca="false">IF('Finish order'!F252&lt;&gt;0, 'Finish order'!A252,"")</f>
        <v/>
      </c>
      <c r="B254" s="46" t="str">
        <f aca="false">IF('Finish order'!F252&lt;&gt;0, 'Finish order'!B252,"")</f>
        <v/>
      </c>
      <c r="C254" s="46" t="str">
        <f aca="false">IF('Finish order'!F252&lt;&gt;0, 'Finish order'!D252,"")</f>
        <v/>
      </c>
      <c r="D254" s="47" t="str">
        <f aca="false">PROPER('Finish order'!H252)</f>
        <v/>
      </c>
      <c r="E254" s="48" t="str">
        <f aca="false">IF('Finish order'!I252&lt;&gt;0,'Finish order'!I252,"")</f>
        <v/>
      </c>
      <c r="F254" s="46" t="str">
        <f aca="false">IF('Finish order'!K252&lt;&gt;0, (UPPER(LEFT('Finish order'!K252,2))&amp;MID('Finish order'!K252,3,LEN('Finish order'!K252))), "")</f>
        <v/>
      </c>
      <c r="G254" s="49" t="str">
        <f aca="false">IF('Finish order'!G252&lt;&gt;0,'Finish order'!G252,"")</f>
        <v/>
      </c>
    </row>
    <row r="255" customFormat="false" ht="15.75" hidden="false" customHeight="false" outlineLevel="0" collapsed="false">
      <c r="A255" s="45" t="str">
        <f aca="false">IF('Finish order'!F253&lt;&gt;0, 'Finish order'!A253,"")</f>
        <v/>
      </c>
      <c r="B255" s="46" t="str">
        <f aca="false">IF('Finish order'!F253&lt;&gt;0, 'Finish order'!B253,"")</f>
        <v/>
      </c>
      <c r="C255" s="46" t="str">
        <f aca="false">IF('Finish order'!F253&lt;&gt;0, 'Finish order'!D253,"")</f>
        <v/>
      </c>
      <c r="D255" s="47" t="str">
        <f aca="false">PROPER('Finish order'!H253)</f>
        <v/>
      </c>
      <c r="E255" s="48" t="str">
        <f aca="false">IF('Finish order'!I253&lt;&gt;0,'Finish order'!I253,"")</f>
        <v/>
      </c>
      <c r="F255" s="46" t="str">
        <f aca="false">IF('Finish order'!K253&lt;&gt;0, (UPPER(LEFT('Finish order'!K253,2))&amp;MID('Finish order'!K253,3,LEN('Finish order'!K253))), "")</f>
        <v/>
      </c>
      <c r="G255" s="49" t="str">
        <f aca="false">IF('Finish order'!G253&lt;&gt;0,'Finish order'!G253,"")</f>
        <v/>
      </c>
    </row>
    <row r="256" customFormat="false" ht="15.75" hidden="false" customHeight="false" outlineLevel="0" collapsed="false">
      <c r="A256" s="45" t="str">
        <f aca="false">IF('Finish order'!F254&lt;&gt;0, 'Finish order'!A254,"")</f>
        <v/>
      </c>
      <c r="B256" s="46" t="str">
        <f aca="false">IF('Finish order'!F254&lt;&gt;0, 'Finish order'!B254,"")</f>
        <v/>
      </c>
      <c r="C256" s="46" t="str">
        <f aca="false">IF('Finish order'!F254&lt;&gt;0, 'Finish order'!D254,"")</f>
        <v/>
      </c>
      <c r="D256" s="47" t="str">
        <f aca="false">PROPER('Finish order'!H254)</f>
        <v/>
      </c>
      <c r="E256" s="48" t="str">
        <f aca="false">IF('Finish order'!I254&lt;&gt;0,'Finish order'!I254,"")</f>
        <v/>
      </c>
      <c r="F256" s="46" t="str">
        <f aca="false">IF('Finish order'!K254&lt;&gt;0, (UPPER(LEFT('Finish order'!K254,2))&amp;MID('Finish order'!K254,3,LEN('Finish order'!K254))), "")</f>
        <v/>
      </c>
      <c r="G256" s="49" t="str">
        <f aca="false">IF('Finish order'!G254&lt;&gt;0,'Finish order'!G254,"")</f>
        <v/>
      </c>
    </row>
    <row r="257" customFormat="false" ht="15.75" hidden="false" customHeight="false" outlineLevel="0" collapsed="false">
      <c r="A257" s="45" t="str">
        <f aca="false">IF('Finish order'!F255&lt;&gt;0, 'Finish order'!A255,"")</f>
        <v/>
      </c>
      <c r="B257" s="46" t="str">
        <f aca="false">IF('Finish order'!F255&lt;&gt;0, 'Finish order'!B255,"")</f>
        <v/>
      </c>
      <c r="C257" s="46" t="str">
        <f aca="false">IF('Finish order'!F255&lt;&gt;0, 'Finish order'!D255,"")</f>
        <v/>
      </c>
      <c r="D257" s="47" t="str">
        <f aca="false">PROPER('Finish order'!H255)</f>
        <v/>
      </c>
      <c r="E257" s="48" t="str">
        <f aca="false">IF('Finish order'!I255&lt;&gt;0,'Finish order'!I255,"")</f>
        <v/>
      </c>
      <c r="F257" s="46" t="str">
        <f aca="false">IF('Finish order'!K255&lt;&gt;0, (UPPER(LEFT('Finish order'!K255,2))&amp;MID('Finish order'!K255,3,LEN('Finish order'!K255))), "")</f>
        <v/>
      </c>
      <c r="G257" s="49" t="str">
        <f aca="false">IF('Finish order'!G255&lt;&gt;0,'Finish order'!G255,"")</f>
        <v/>
      </c>
    </row>
    <row r="258" customFormat="false" ht="15.75" hidden="false" customHeight="false" outlineLevel="0" collapsed="false">
      <c r="A258" s="45" t="str">
        <f aca="false">IF('Finish order'!F256&lt;&gt;0, 'Finish order'!A256,"")</f>
        <v/>
      </c>
      <c r="B258" s="46" t="str">
        <f aca="false">IF('Finish order'!F256&lt;&gt;0, 'Finish order'!B256,"")</f>
        <v/>
      </c>
      <c r="C258" s="46" t="str">
        <f aca="false">IF('Finish order'!F256&lt;&gt;0, 'Finish order'!D256,"")</f>
        <v/>
      </c>
      <c r="D258" s="47" t="str">
        <f aca="false">PROPER('Finish order'!H256)</f>
        <v/>
      </c>
      <c r="E258" s="48" t="str">
        <f aca="false">IF('Finish order'!I256&lt;&gt;0,'Finish order'!I256,"")</f>
        <v/>
      </c>
      <c r="F258" s="46" t="str">
        <f aca="false">IF('Finish order'!K256&lt;&gt;0, (UPPER(LEFT('Finish order'!K256,2))&amp;MID('Finish order'!K256,3,LEN('Finish order'!K256))), "")</f>
        <v/>
      </c>
      <c r="G258" s="49" t="str">
        <f aca="false">IF('Finish order'!G256&lt;&gt;0,'Finish order'!G256,"")</f>
        <v/>
      </c>
    </row>
    <row r="259" customFormat="false" ht="15.75" hidden="false" customHeight="false" outlineLevel="0" collapsed="false">
      <c r="A259" s="45" t="str">
        <f aca="false">IF('Finish order'!F257&lt;&gt;0, 'Finish order'!A257,"")</f>
        <v/>
      </c>
      <c r="B259" s="46" t="str">
        <f aca="false">IF('Finish order'!F257&lt;&gt;0, 'Finish order'!B257,"")</f>
        <v/>
      </c>
      <c r="C259" s="46" t="str">
        <f aca="false">IF('Finish order'!F257&lt;&gt;0, 'Finish order'!D257,"")</f>
        <v/>
      </c>
      <c r="D259" s="47" t="str">
        <f aca="false">PROPER('Finish order'!H257)</f>
        <v/>
      </c>
      <c r="E259" s="48" t="str">
        <f aca="false">IF('Finish order'!I257&lt;&gt;0,'Finish order'!I257,"")</f>
        <v/>
      </c>
      <c r="F259" s="46" t="str">
        <f aca="false">IF('Finish order'!K257&lt;&gt;0, (UPPER(LEFT('Finish order'!K257,2))&amp;MID('Finish order'!K257,3,LEN('Finish order'!K257))), "")</f>
        <v/>
      </c>
      <c r="G259" s="49" t="str">
        <f aca="false">IF('Finish order'!G257&lt;&gt;0,'Finish order'!G257,"")</f>
        <v/>
      </c>
    </row>
    <row r="260" customFormat="false" ht="15.75" hidden="false" customHeight="false" outlineLevel="0" collapsed="false">
      <c r="A260" s="45" t="str">
        <f aca="false">IF('Finish order'!F258&lt;&gt;0, 'Finish order'!A258,"")</f>
        <v/>
      </c>
      <c r="B260" s="46" t="str">
        <f aca="false">IF('Finish order'!F258&lt;&gt;0, 'Finish order'!B258,"")</f>
        <v/>
      </c>
      <c r="C260" s="46" t="str">
        <f aca="false">IF('Finish order'!F258&lt;&gt;0, 'Finish order'!D258,"")</f>
        <v/>
      </c>
      <c r="D260" s="47" t="str">
        <f aca="false">PROPER('Finish order'!H258)</f>
        <v/>
      </c>
      <c r="E260" s="48" t="str">
        <f aca="false">IF('Finish order'!I258&lt;&gt;0,'Finish order'!I258,"")</f>
        <v/>
      </c>
      <c r="F260" s="46" t="str">
        <f aca="false">IF('Finish order'!K258&lt;&gt;0, (UPPER(LEFT('Finish order'!K258,2))&amp;MID('Finish order'!K258,3,LEN('Finish order'!K258))), "")</f>
        <v/>
      </c>
      <c r="G260" s="49" t="str">
        <f aca="false">IF('Finish order'!G258&lt;&gt;0,'Finish order'!G258,"")</f>
        <v/>
      </c>
    </row>
    <row r="261" customFormat="false" ht="15.75" hidden="false" customHeight="false" outlineLevel="0" collapsed="false">
      <c r="A261" s="45" t="str">
        <f aca="false">IF('Finish order'!F259&lt;&gt;0, 'Finish order'!A259,"")</f>
        <v/>
      </c>
      <c r="B261" s="46" t="str">
        <f aca="false">IF('Finish order'!F259&lt;&gt;0, 'Finish order'!B259,"")</f>
        <v/>
      </c>
      <c r="C261" s="46" t="str">
        <f aca="false">IF('Finish order'!F259&lt;&gt;0, 'Finish order'!D259,"")</f>
        <v/>
      </c>
      <c r="D261" s="47" t="str">
        <f aca="false">PROPER('Finish order'!H259)</f>
        <v/>
      </c>
      <c r="E261" s="48" t="str">
        <f aca="false">IF('Finish order'!I259&lt;&gt;0,'Finish order'!I259,"")</f>
        <v/>
      </c>
      <c r="F261" s="46" t="str">
        <f aca="false">IF('Finish order'!K259&lt;&gt;0, (UPPER(LEFT('Finish order'!K259,2))&amp;MID('Finish order'!K259,3,LEN('Finish order'!K259))), "")</f>
        <v/>
      </c>
      <c r="G261" s="49" t="str">
        <f aca="false">IF('Finish order'!G259&lt;&gt;0,'Finish order'!G259,"")</f>
        <v/>
      </c>
    </row>
    <row r="262" customFormat="false" ht="15.75" hidden="false" customHeight="false" outlineLevel="0" collapsed="false">
      <c r="A262" s="45" t="str">
        <f aca="false">IF('Finish order'!F260&lt;&gt;0, 'Finish order'!A260,"")</f>
        <v/>
      </c>
      <c r="B262" s="46" t="str">
        <f aca="false">IF('Finish order'!F260&lt;&gt;0, 'Finish order'!B260,"")</f>
        <v/>
      </c>
      <c r="C262" s="46" t="str">
        <f aca="false">IF('Finish order'!F260&lt;&gt;0, 'Finish order'!D260,"")</f>
        <v/>
      </c>
      <c r="D262" s="47" t="str">
        <f aca="false">PROPER('Finish order'!H260)</f>
        <v/>
      </c>
      <c r="E262" s="48" t="str">
        <f aca="false">IF('Finish order'!I260&lt;&gt;0,'Finish order'!I260,"")</f>
        <v/>
      </c>
      <c r="F262" s="46" t="str">
        <f aca="false">IF('Finish order'!K260&lt;&gt;0, (UPPER(LEFT('Finish order'!K260,2))&amp;MID('Finish order'!K260,3,LEN('Finish order'!K260))), "")</f>
        <v/>
      </c>
      <c r="G262" s="49" t="str">
        <f aca="false">IF('Finish order'!G260&lt;&gt;0,'Finish order'!G260,"")</f>
        <v/>
      </c>
    </row>
    <row r="263" customFormat="false" ht="15.75" hidden="false" customHeight="false" outlineLevel="0" collapsed="false">
      <c r="A263" s="45" t="str">
        <f aca="false">IF('Finish order'!F261&lt;&gt;0, 'Finish order'!A261,"")</f>
        <v/>
      </c>
      <c r="B263" s="46" t="str">
        <f aca="false">IF('Finish order'!F261&lt;&gt;0, 'Finish order'!B261,"")</f>
        <v/>
      </c>
      <c r="C263" s="46" t="str">
        <f aca="false">IF('Finish order'!F261&lt;&gt;0, 'Finish order'!D261,"")</f>
        <v/>
      </c>
      <c r="D263" s="47" t="str">
        <f aca="false">PROPER('Finish order'!H261)</f>
        <v/>
      </c>
      <c r="E263" s="48" t="str">
        <f aca="false">IF('Finish order'!I261&lt;&gt;0,'Finish order'!I261,"")</f>
        <v/>
      </c>
      <c r="F263" s="46" t="str">
        <f aca="false">IF('Finish order'!K261&lt;&gt;0, (UPPER(LEFT('Finish order'!K261,2))&amp;MID('Finish order'!K261,3,LEN('Finish order'!K261))), "")</f>
        <v/>
      </c>
      <c r="G263" s="49" t="str">
        <f aca="false">IF('Finish order'!G261&lt;&gt;0,'Finish order'!G261,"")</f>
        <v/>
      </c>
    </row>
    <row r="264" customFormat="false" ht="15.75" hidden="false" customHeight="false" outlineLevel="0" collapsed="false">
      <c r="A264" s="45" t="str">
        <f aca="false">IF('Finish order'!F262&lt;&gt;0, 'Finish order'!A262,"")</f>
        <v/>
      </c>
      <c r="B264" s="46" t="str">
        <f aca="false">IF('Finish order'!F262&lt;&gt;0, 'Finish order'!B262,"")</f>
        <v/>
      </c>
      <c r="C264" s="46" t="str">
        <f aca="false">IF('Finish order'!F262&lt;&gt;0, 'Finish order'!D262,"")</f>
        <v/>
      </c>
      <c r="D264" s="47" t="str">
        <f aca="false">PROPER('Finish order'!H262)</f>
        <v/>
      </c>
      <c r="E264" s="48" t="str">
        <f aca="false">IF('Finish order'!I262&lt;&gt;0,'Finish order'!I262,"")</f>
        <v/>
      </c>
      <c r="F264" s="46" t="str">
        <f aca="false">IF('Finish order'!K262&lt;&gt;0, (UPPER(LEFT('Finish order'!K262,2))&amp;MID('Finish order'!K262,3,LEN('Finish order'!K262))), "")</f>
        <v/>
      </c>
      <c r="G264" s="49" t="str">
        <f aca="false">IF('Finish order'!G262&lt;&gt;0,'Finish order'!G262,"")</f>
        <v/>
      </c>
    </row>
    <row r="265" customFormat="false" ht="15.75" hidden="false" customHeight="false" outlineLevel="0" collapsed="false">
      <c r="A265" s="45" t="str">
        <f aca="false">IF('Finish order'!F263&lt;&gt;0, 'Finish order'!A263,"")</f>
        <v/>
      </c>
      <c r="B265" s="46" t="str">
        <f aca="false">IF('Finish order'!F263&lt;&gt;0, 'Finish order'!B263,"")</f>
        <v/>
      </c>
      <c r="C265" s="46" t="str">
        <f aca="false">IF('Finish order'!F263&lt;&gt;0, 'Finish order'!D263,"")</f>
        <v/>
      </c>
      <c r="D265" s="47" t="str">
        <f aca="false">PROPER('Finish order'!H263)</f>
        <v/>
      </c>
      <c r="E265" s="48" t="str">
        <f aca="false">IF('Finish order'!I263&lt;&gt;0,'Finish order'!I263,"")</f>
        <v/>
      </c>
      <c r="F265" s="46" t="str">
        <f aca="false">IF('Finish order'!K263&lt;&gt;0, (UPPER(LEFT('Finish order'!K263,2))&amp;MID('Finish order'!K263,3,LEN('Finish order'!K263))), "")</f>
        <v/>
      </c>
      <c r="G265" s="49" t="str">
        <f aca="false">IF('Finish order'!G263&lt;&gt;0,'Finish order'!G263,"")</f>
        <v/>
      </c>
    </row>
    <row r="266" customFormat="false" ht="15.75" hidden="false" customHeight="false" outlineLevel="0" collapsed="false">
      <c r="A266" s="45" t="str">
        <f aca="false">IF('Finish order'!F264&lt;&gt;0, 'Finish order'!A264,"")</f>
        <v/>
      </c>
      <c r="B266" s="46" t="str">
        <f aca="false">IF('Finish order'!F264&lt;&gt;0, 'Finish order'!B264,"")</f>
        <v/>
      </c>
      <c r="C266" s="46" t="str">
        <f aca="false">IF('Finish order'!F264&lt;&gt;0, 'Finish order'!D264,"")</f>
        <v/>
      </c>
      <c r="D266" s="47" t="str">
        <f aca="false">PROPER('Finish order'!H264)</f>
        <v/>
      </c>
      <c r="E266" s="48" t="str">
        <f aca="false">IF('Finish order'!I264&lt;&gt;0,'Finish order'!I264,"")</f>
        <v/>
      </c>
      <c r="F266" s="46" t="str">
        <f aca="false">IF('Finish order'!K264&lt;&gt;0, (UPPER(LEFT('Finish order'!K264,2))&amp;MID('Finish order'!K264,3,LEN('Finish order'!K264))), "")</f>
        <v/>
      </c>
      <c r="G266" s="49" t="str">
        <f aca="false">IF('Finish order'!G264&lt;&gt;0,'Finish order'!G264,"")</f>
        <v/>
      </c>
    </row>
    <row r="267" customFormat="false" ht="15.75" hidden="false" customHeight="false" outlineLevel="0" collapsed="false">
      <c r="A267" s="45" t="str">
        <f aca="false">IF('Finish order'!F265&lt;&gt;0, 'Finish order'!A265,"")</f>
        <v/>
      </c>
      <c r="B267" s="46" t="str">
        <f aca="false">IF('Finish order'!F265&lt;&gt;0, 'Finish order'!B265,"")</f>
        <v/>
      </c>
      <c r="C267" s="46" t="str">
        <f aca="false">IF('Finish order'!F265&lt;&gt;0, 'Finish order'!D265,"")</f>
        <v/>
      </c>
      <c r="D267" s="47" t="str">
        <f aca="false">PROPER('Finish order'!H265)</f>
        <v/>
      </c>
      <c r="E267" s="48" t="str">
        <f aca="false">IF('Finish order'!I265&lt;&gt;0,'Finish order'!I265,"")</f>
        <v/>
      </c>
      <c r="F267" s="46" t="str">
        <f aca="false">IF('Finish order'!K265&lt;&gt;0, (UPPER(LEFT('Finish order'!K265,2))&amp;MID('Finish order'!K265,3,LEN('Finish order'!K265))), "")</f>
        <v/>
      </c>
      <c r="G267" s="49" t="str">
        <f aca="false">IF('Finish order'!G265&lt;&gt;0,'Finish order'!G265,"")</f>
        <v/>
      </c>
    </row>
    <row r="268" customFormat="false" ht="15.75" hidden="false" customHeight="false" outlineLevel="0" collapsed="false">
      <c r="A268" s="45" t="str">
        <f aca="false">IF('Finish order'!F266&lt;&gt;0, 'Finish order'!A266,"")</f>
        <v/>
      </c>
      <c r="B268" s="46" t="str">
        <f aca="false">IF('Finish order'!F266&lt;&gt;0, 'Finish order'!B266,"")</f>
        <v/>
      </c>
      <c r="C268" s="46" t="str">
        <f aca="false">IF('Finish order'!F266&lt;&gt;0, 'Finish order'!D266,"")</f>
        <v/>
      </c>
      <c r="D268" s="47" t="str">
        <f aca="false">PROPER('Finish order'!H266)</f>
        <v/>
      </c>
      <c r="E268" s="48" t="str">
        <f aca="false">IF('Finish order'!I266&lt;&gt;0,'Finish order'!I266,"")</f>
        <v/>
      </c>
      <c r="F268" s="46" t="str">
        <f aca="false">IF('Finish order'!K266&lt;&gt;0, (UPPER(LEFT('Finish order'!K266,2))&amp;MID('Finish order'!K266,3,LEN('Finish order'!K266))), "")</f>
        <v/>
      </c>
      <c r="G268" s="49" t="str">
        <f aca="false">IF('Finish order'!G266&lt;&gt;0,'Finish order'!G266,"")</f>
        <v/>
      </c>
    </row>
    <row r="269" customFormat="false" ht="15.75" hidden="false" customHeight="false" outlineLevel="0" collapsed="false">
      <c r="A269" s="45" t="str">
        <f aca="false">IF('Finish order'!F267&lt;&gt;0, 'Finish order'!A267,"")</f>
        <v/>
      </c>
      <c r="B269" s="46" t="str">
        <f aca="false">IF('Finish order'!F267&lt;&gt;0, 'Finish order'!B267,"")</f>
        <v/>
      </c>
      <c r="C269" s="46" t="str">
        <f aca="false">IF('Finish order'!F267&lt;&gt;0, 'Finish order'!D267,"")</f>
        <v/>
      </c>
      <c r="D269" s="47" t="str">
        <f aca="false">PROPER('Finish order'!H267)</f>
        <v/>
      </c>
      <c r="E269" s="48" t="str">
        <f aca="false">IF('Finish order'!I267&lt;&gt;0,'Finish order'!I267,"")</f>
        <v/>
      </c>
      <c r="F269" s="46" t="str">
        <f aca="false">IF('Finish order'!K267&lt;&gt;0, (UPPER(LEFT('Finish order'!K267,2))&amp;MID('Finish order'!K267,3,LEN('Finish order'!K267))), "")</f>
        <v/>
      </c>
      <c r="G269" s="49" t="str">
        <f aca="false">IF('Finish order'!G267&lt;&gt;0,'Finish order'!G267,"")</f>
        <v/>
      </c>
    </row>
    <row r="270" customFormat="false" ht="15.75" hidden="false" customHeight="false" outlineLevel="0" collapsed="false">
      <c r="A270" s="45" t="str">
        <f aca="false">IF('Finish order'!F268&lt;&gt;0, 'Finish order'!A268,"")</f>
        <v/>
      </c>
      <c r="B270" s="46" t="str">
        <f aca="false">IF('Finish order'!F268&lt;&gt;0, 'Finish order'!B268,"")</f>
        <v/>
      </c>
      <c r="C270" s="46" t="str">
        <f aca="false">IF('Finish order'!F268&lt;&gt;0, 'Finish order'!D268,"")</f>
        <v/>
      </c>
      <c r="D270" s="47" t="str">
        <f aca="false">PROPER('Finish order'!H268)</f>
        <v/>
      </c>
      <c r="E270" s="48" t="str">
        <f aca="false">IF('Finish order'!I268&lt;&gt;0,'Finish order'!I268,"")</f>
        <v/>
      </c>
      <c r="F270" s="46" t="str">
        <f aca="false">IF('Finish order'!K268&lt;&gt;0, (UPPER(LEFT('Finish order'!K268,2))&amp;MID('Finish order'!K268,3,LEN('Finish order'!K268))), "")</f>
        <v/>
      </c>
      <c r="G270" s="49" t="str">
        <f aca="false">IF('Finish order'!G268&lt;&gt;0,'Finish order'!G268,"")</f>
        <v/>
      </c>
    </row>
    <row r="271" customFormat="false" ht="15.75" hidden="false" customHeight="false" outlineLevel="0" collapsed="false">
      <c r="A271" s="45" t="str">
        <f aca="false">IF('Finish order'!F269&lt;&gt;0, 'Finish order'!A269,"")</f>
        <v/>
      </c>
      <c r="B271" s="46" t="str">
        <f aca="false">IF('Finish order'!F269&lt;&gt;0, 'Finish order'!B269,"")</f>
        <v/>
      </c>
      <c r="C271" s="46" t="str">
        <f aca="false">IF('Finish order'!F269&lt;&gt;0, 'Finish order'!D269,"")</f>
        <v/>
      </c>
      <c r="D271" s="47" t="str">
        <f aca="false">PROPER('Finish order'!H269)</f>
        <v/>
      </c>
      <c r="E271" s="48" t="str">
        <f aca="false">IF('Finish order'!I269&lt;&gt;0,'Finish order'!I269,"")</f>
        <v/>
      </c>
      <c r="F271" s="46" t="str">
        <f aca="false">IF('Finish order'!K269&lt;&gt;0, (UPPER(LEFT('Finish order'!K269,2))&amp;MID('Finish order'!K269,3,LEN('Finish order'!K269))), "")</f>
        <v/>
      </c>
      <c r="G271" s="49" t="str">
        <f aca="false">IF('Finish order'!G269&lt;&gt;0,'Finish order'!G269,"")</f>
        <v/>
      </c>
    </row>
    <row r="272" customFormat="false" ht="15.75" hidden="false" customHeight="false" outlineLevel="0" collapsed="false">
      <c r="A272" s="45" t="str">
        <f aca="false">IF('Finish order'!F270&lt;&gt;0, 'Finish order'!A270,"")</f>
        <v/>
      </c>
      <c r="B272" s="46" t="str">
        <f aca="false">IF('Finish order'!F270&lt;&gt;0, 'Finish order'!B270,"")</f>
        <v/>
      </c>
      <c r="C272" s="46" t="str">
        <f aca="false">IF('Finish order'!F270&lt;&gt;0, 'Finish order'!D270,"")</f>
        <v/>
      </c>
      <c r="D272" s="47" t="str">
        <f aca="false">PROPER('Finish order'!H270)</f>
        <v/>
      </c>
      <c r="E272" s="48" t="str">
        <f aca="false">IF('Finish order'!I270&lt;&gt;0,'Finish order'!I270,"")</f>
        <v/>
      </c>
      <c r="F272" s="46" t="str">
        <f aca="false">IF('Finish order'!K270&lt;&gt;0, (UPPER(LEFT('Finish order'!K270,2))&amp;MID('Finish order'!K270,3,LEN('Finish order'!K270))), "")</f>
        <v/>
      </c>
      <c r="G272" s="49" t="str">
        <f aca="false">IF('Finish order'!G270&lt;&gt;0,'Finish order'!G270,"")</f>
        <v/>
      </c>
    </row>
    <row r="273" customFormat="false" ht="15.75" hidden="false" customHeight="false" outlineLevel="0" collapsed="false">
      <c r="A273" s="45" t="str">
        <f aca="false">IF('Finish order'!F271&lt;&gt;0, 'Finish order'!A271,"")</f>
        <v/>
      </c>
      <c r="B273" s="46" t="str">
        <f aca="false">IF('Finish order'!F271&lt;&gt;0, 'Finish order'!B271,"")</f>
        <v/>
      </c>
      <c r="C273" s="46" t="str">
        <f aca="false">IF('Finish order'!F271&lt;&gt;0, 'Finish order'!D271,"")</f>
        <v/>
      </c>
      <c r="D273" s="47" t="str">
        <f aca="false">PROPER('Finish order'!H271)</f>
        <v/>
      </c>
      <c r="E273" s="48" t="str">
        <f aca="false">IF('Finish order'!I271&lt;&gt;0,'Finish order'!I271,"")</f>
        <v/>
      </c>
      <c r="F273" s="46" t="str">
        <f aca="false">IF('Finish order'!K271&lt;&gt;0, (UPPER(LEFT('Finish order'!K271,2))&amp;MID('Finish order'!K271,3,LEN('Finish order'!K271))), "")</f>
        <v/>
      </c>
      <c r="G273" s="49" t="str">
        <f aca="false">IF('Finish order'!G271&lt;&gt;0,'Finish order'!G271,"")</f>
        <v/>
      </c>
    </row>
    <row r="274" customFormat="false" ht="15.75" hidden="false" customHeight="false" outlineLevel="0" collapsed="false">
      <c r="A274" s="45" t="str">
        <f aca="false">IF('Finish order'!F272&lt;&gt;0, 'Finish order'!A272,"")</f>
        <v/>
      </c>
      <c r="B274" s="46" t="str">
        <f aca="false">IF('Finish order'!F272&lt;&gt;0, 'Finish order'!B272,"")</f>
        <v/>
      </c>
      <c r="C274" s="46" t="str">
        <f aca="false">IF('Finish order'!F272&lt;&gt;0, 'Finish order'!D272,"")</f>
        <v/>
      </c>
      <c r="D274" s="47" t="str">
        <f aca="false">PROPER('Finish order'!H272)</f>
        <v/>
      </c>
      <c r="E274" s="48" t="str">
        <f aca="false">IF('Finish order'!I272&lt;&gt;0,'Finish order'!I272,"")</f>
        <v/>
      </c>
      <c r="F274" s="46" t="str">
        <f aca="false">IF('Finish order'!K272&lt;&gt;0, (UPPER(LEFT('Finish order'!K272,2))&amp;MID('Finish order'!K272,3,LEN('Finish order'!K272))), "")</f>
        <v/>
      </c>
      <c r="G274" s="49" t="str">
        <f aca="false">IF('Finish order'!G272&lt;&gt;0,'Finish order'!G272,"")</f>
        <v/>
      </c>
    </row>
    <row r="275" customFormat="false" ht="15.75" hidden="false" customHeight="false" outlineLevel="0" collapsed="false">
      <c r="A275" s="45" t="str">
        <f aca="false">IF('Finish order'!F273&lt;&gt;0, 'Finish order'!A273,"")</f>
        <v/>
      </c>
      <c r="B275" s="46" t="str">
        <f aca="false">IF('Finish order'!F273&lt;&gt;0, 'Finish order'!B273,"")</f>
        <v/>
      </c>
      <c r="C275" s="46" t="str">
        <f aca="false">IF('Finish order'!F273&lt;&gt;0, 'Finish order'!D273,"")</f>
        <v/>
      </c>
      <c r="D275" s="47" t="str">
        <f aca="false">PROPER('Finish order'!H273)</f>
        <v/>
      </c>
      <c r="E275" s="48" t="str">
        <f aca="false">IF('Finish order'!I273&lt;&gt;0,'Finish order'!I273,"")</f>
        <v/>
      </c>
      <c r="F275" s="46" t="str">
        <f aca="false">IF('Finish order'!K273&lt;&gt;0, (UPPER(LEFT('Finish order'!K273,2))&amp;MID('Finish order'!K273,3,LEN('Finish order'!K273))), "")</f>
        <v/>
      </c>
      <c r="G275" s="49" t="str">
        <f aca="false">IF('Finish order'!G273&lt;&gt;0,'Finish order'!G273,"")</f>
        <v/>
      </c>
    </row>
    <row r="276" customFormat="false" ht="15.75" hidden="false" customHeight="false" outlineLevel="0" collapsed="false">
      <c r="A276" s="45" t="str">
        <f aca="false">IF('Finish order'!F274&lt;&gt;0, 'Finish order'!A274,"")</f>
        <v/>
      </c>
      <c r="B276" s="46" t="str">
        <f aca="false">IF('Finish order'!F274&lt;&gt;0, 'Finish order'!B274,"")</f>
        <v/>
      </c>
      <c r="C276" s="46" t="str">
        <f aca="false">IF('Finish order'!F274&lt;&gt;0, 'Finish order'!D274,"")</f>
        <v/>
      </c>
      <c r="D276" s="47" t="str">
        <f aca="false">PROPER('Finish order'!H274)</f>
        <v/>
      </c>
      <c r="E276" s="48" t="str">
        <f aca="false">IF('Finish order'!I274&lt;&gt;0,'Finish order'!I274,"")</f>
        <v/>
      </c>
      <c r="F276" s="46" t="str">
        <f aca="false">IF('Finish order'!K274&lt;&gt;0, (UPPER(LEFT('Finish order'!K274,2))&amp;MID('Finish order'!K274,3,LEN('Finish order'!K274))), "")</f>
        <v/>
      </c>
      <c r="G276" s="49" t="str">
        <f aca="false">IF('Finish order'!G274&lt;&gt;0,'Finish order'!G274,"")</f>
        <v/>
      </c>
    </row>
    <row r="277" customFormat="false" ht="15.75" hidden="false" customHeight="false" outlineLevel="0" collapsed="false">
      <c r="A277" s="45" t="str">
        <f aca="false">IF('Finish order'!F275&lt;&gt;0, 'Finish order'!A275,"")</f>
        <v/>
      </c>
      <c r="B277" s="46" t="str">
        <f aca="false">IF('Finish order'!F275&lt;&gt;0, 'Finish order'!B275,"")</f>
        <v/>
      </c>
      <c r="C277" s="46" t="str">
        <f aca="false">IF('Finish order'!F275&lt;&gt;0, 'Finish order'!D275,"")</f>
        <v/>
      </c>
      <c r="D277" s="47" t="str">
        <f aca="false">PROPER('Finish order'!H275)</f>
        <v/>
      </c>
      <c r="E277" s="48" t="str">
        <f aca="false">IF('Finish order'!I275&lt;&gt;0,'Finish order'!I275,"")</f>
        <v/>
      </c>
      <c r="F277" s="46" t="str">
        <f aca="false">IF('Finish order'!K275&lt;&gt;0, (UPPER(LEFT('Finish order'!K275,2))&amp;MID('Finish order'!K275,3,LEN('Finish order'!K275))), "")</f>
        <v/>
      </c>
      <c r="G277" s="49" t="str">
        <f aca="false">IF('Finish order'!G275&lt;&gt;0,'Finish order'!G275,"")</f>
        <v/>
      </c>
    </row>
    <row r="278" customFormat="false" ht="15.75" hidden="false" customHeight="false" outlineLevel="0" collapsed="false">
      <c r="A278" s="45" t="str">
        <f aca="false">IF('Finish order'!F276&lt;&gt;0, 'Finish order'!A276,"")</f>
        <v/>
      </c>
      <c r="B278" s="46" t="str">
        <f aca="false">IF('Finish order'!F276&lt;&gt;0, 'Finish order'!B276,"")</f>
        <v/>
      </c>
      <c r="C278" s="46" t="str">
        <f aca="false">IF('Finish order'!F276&lt;&gt;0, 'Finish order'!D276,"")</f>
        <v/>
      </c>
      <c r="D278" s="47" t="str">
        <f aca="false">PROPER('Finish order'!H276)</f>
        <v/>
      </c>
      <c r="E278" s="48" t="str">
        <f aca="false">IF('Finish order'!I276&lt;&gt;0,'Finish order'!I276,"")</f>
        <v/>
      </c>
      <c r="F278" s="46" t="str">
        <f aca="false">IF('Finish order'!K276&lt;&gt;0, (UPPER(LEFT('Finish order'!K276,2))&amp;MID('Finish order'!K276,3,LEN('Finish order'!K276))), "")</f>
        <v/>
      </c>
      <c r="G278" s="49" t="str">
        <f aca="false">IF('Finish order'!G276&lt;&gt;0,'Finish order'!G276,"")</f>
        <v/>
      </c>
    </row>
    <row r="279" customFormat="false" ht="15.75" hidden="false" customHeight="false" outlineLevel="0" collapsed="false">
      <c r="A279" s="45" t="str">
        <f aca="false">IF('Finish order'!F277&lt;&gt;0, 'Finish order'!A277,"")</f>
        <v/>
      </c>
      <c r="B279" s="46" t="str">
        <f aca="false">IF('Finish order'!F277&lt;&gt;0, 'Finish order'!B277,"")</f>
        <v/>
      </c>
      <c r="C279" s="46" t="str">
        <f aca="false">IF('Finish order'!F277&lt;&gt;0, 'Finish order'!D277,"")</f>
        <v/>
      </c>
      <c r="D279" s="47" t="str">
        <f aca="false">PROPER('Finish order'!H277)</f>
        <v/>
      </c>
      <c r="E279" s="48" t="str">
        <f aca="false">IF('Finish order'!I277&lt;&gt;0,'Finish order'!I277,"")</f>
        <v/>
      </c>
      <c r="F279" s="46" t="str">
        <f aca="false">IF('Finish order'!K277&lt;&gt;0, (UPPER(LEFT('Finish order'!K277,2))&amp;MID('Finish order'!K277,3,LEN('Finish order'!K277))), "")</f>
        <v/>
      </c>
      <c r="G279" s="49" t="str">
        <f aca="false">IF('Finish order'!G277&lt;&gt;0,'Finish order'!G277,"")</f>
        <v/>
      </c>
    </row>
    <row r="280" customFormat="false" ht="15.75" hidden="false" customHeight="false" outlineLevel="0" collapsed="false">
      <c r="A280" s="45" t="str">
        <f aca="false">IF('Finish order'!F278&lt;&gt;0, 'Finish order'!A278,"")</f>
        <v/>
      </c>
      <c r="B280" s="46" t="str">
        <f aca="false">IF('Finish order'!F278&lt;&gt;0, 'Finish order'!B278,"")</f>
        <v/>
      </c>
      <c r="C280" s="46" t="str">
        <f aca="false">IF('Finish order'!F278&lt;&gt;0, 'Finish order'!D278,"")</f>
        <v/>
      </c>
      <c r="D280" s="47" t="str">
        <f aca="false">PROPER('Finish order'!H278)</f>
        <v/>
      </c>
      <c r="E280" s="48" t="str">
        <f aca="false">IF('Finish order'!I278&lt;&gt;0,'Finish order'!I278,"")</f>
        <v/>
      </c>
      <c r="F280" s="46" t="str">
        <f aca="false">IF('Finish order'!K278&lt;&gt;0, (UPPER(LEFT('Finish order'!K278,2))&amp;MID('Finish order'!K278,3,LEN('Finish order'!K278))), "")</f>
        <v/>
      </c>
      <c r="G280" s="49" t="str">
        <f aca="false">IF('Finish order'!G278&lt;&gt;0,'Finish order'!G278,"")</f>
        <v/>
      </c>
    </row>
    <row r="281" customFormat="false" ht="15.75" hidden="false" customHeight="false" outlineLevel="0" collapsed="false">
      <c r="A281" s="45" t="str">
        <f aca="false">IF('Finish order'!F279&lt;&gt;0, 'Finish order'!A279,"")</f>
        <v/>
      </c>
      <c r="B281" s="46" t="str">
        <f aca="false">IF('Finish order'!F279&lt;&gt;0, 'Finish order'!B279,"")</f>
        <v/>
      </c>
      <c r="C281" s="46" t="str">
        <f aca="false">IF('Finish order'!F279&lt;&gt;0, 'Finish order'!D279,"")</f>
        <v/>
      </c>
      <c r="D281" s="47" t="str">
        <f aca="false">PROPER('Finish order'!H279)</f>
        <v/>
      </c>
      <c r="E281" s="48" t="str">
        <f aca="false">IF('Finish order'!I279&lt;&gt;0,'Finish order'!I279,"")</f>
        <v/>
      </c>
      <c r="F281" s="46" t="str">
        <f aca="false">IF('Finish order'!K279&lt;&gt;0, (UPPER(LEFT('Finish order'!K279,2))&amp;MID('Finish order'!K279,3,LEN('Finish order'!K279))), "")</f>
        <v/>
      </c>
      <c r="G281" s="49" t="str">
        <f aca="false">IF('Finish order'!G279&lt;&gt;0,'Finish order'!G279,"")</f>
        <v/>
      </c>
    </row>
    <row r="282" customFormat="false" ht="15.75" hidden="false" customHeight="false" outlineLevel="0" collapsed="false">
      <c r="A282" s="45" t="str">
        <f aca="false">IF('Finish order'!F280&lt;&gt;0, 'Finish order'!A280,"")</f>
        <v/>
      </c>
      <c r="B282" s="46" t="str">
        <f aca="false">IF('Finish order'!F280&lt;&gt;0, 'Finish order'!B280,"")</f>
        <v/>
      </c>
      <c r="C282" s="46" t="str">
        <f aca="false">IF('Finish order'!F280&lt;&gt;0, 'Finish order'!D280,"")</f>
        <v/>
      </c>
      <c r="D282" s="47" t="str">
        <f aca="false">PROPER('Finish order'!H280)</f>
        <v/>
      </c>
      <c r="E282" s="48" t="str">
        <f aca="false">IF('Finish order'!I280&lt;&gt;0,'Finish order'!I280,"")</f>
        <v/>
      </c>
      <c r="F282" s="46" t="str">
        <f aca="false">IF('Finish order'!K280&lt;&gt;0, (UPPER(LEFT('Finish order'!K280,2))&amp;MID('Finish order'!K280,3,LEN('Finish order'!K280))), "")</f>
        <v/>
      </c>
      <c r="G282" s="49" t="str">
        <f aca="false">IF('Finish order'!G280&lt;&gt;0,'Finish order'!G280,"")</f>
        <v/>
      </c>
    </row>
    <row r="283" customFormat="false" ht="15.75" hidden="false" customHeight="false" outlineLevel="0" collapsed="false">
      <c r="A283" s="45" t="str">
        <f aca="false">IF('Finish order'!F281&lt;&gt;0, 'Finish order'!A281,"")</f>
        <v/>
      </c>
      <c r="B283" s="46" t="str">
        <f aca="false">IF('Finish order'!F281&lt;&gt;0, 'Finish order'!B281,"")</f>
        <v/>
      </c>
      <c r="C283" s="46" t="str">
        <f aca="false">IF('Finish order'!F281&lt;&gt;0, 'Finish order'!D281,"")</f>
        <v/>
      </c>
      <c r="D283" s="47" t="str">
        <f aca="false">PROPER('Finish order'!H281)</f>
        <v/>
      </c>
      <c r="E283" s="48" t="str">
        <f aca="false">IF('Finish order'!I281&lt;&gt;0,'Finish order'!I281,"")</f>
        <v/>
      </c>
      <c r="F283" s="46" t="str">
        <f aca="false">IF('Finish order'!K281&lt;&gt;0, (UPPER(LEFT('Finish order'!K281,2))&amp;MID('Finish order'!K281,3,LEN('Finish order'!K281))), "")</f>
        <v/>
      </c>
      <c r="G283" s="49" t="str">
        <f aca="false">IF('Finish order'!G281&lt;&gt;0,'Finish order'!G281,"")</f>
        <v/>
      </c>
    </row>
    <row r="284" customFormat="false" ht="15.75" hidden="false" customHeight="false" outlineLevel="0" collapsed="false">
      <c r="A284" s="45" t="str">
        <f aca="false">IF('Finish order'!F282&lt;&gt;0, 'Finish order'!A282,"")</f>
        <v/>
      </c>
      <c r="B284" s="46" t="str">
        <f aca="false">IF('Finish order'!F282&lt;&gt;0, 'Finish order'!B282,"")</f>
        <v/>
      </c>
      <c r="C284" s="46" t="str">
        <f aca="false">IF('Finish order'!F282&lt;&gt;0, 'Finish order'!D282,"")</f>
        <v/>
      </c>
      <c r="D284" s="47" t="str">
        <f aca="false">PROPER('Finish order'!H282)</f>
        <v/>
      </c>
      <c r="E284" s="48" t="str">
        <f aca="false">IF('Finish order'!I282&lt;&gt;0,'Finish order'!I282,"")</f>
        <v/>
      </c>
      <c r="F284" s="46" t="str">
        <f aca="false">IF('Finish order'!K282&lt;&gt;0, (UPPER(LEFT('Finish order'!K282,2))&amp;MID('Finish order'!K282,3,LEN('Finish order'!K282))), "")</f>
        <v/>
      </c>
      <c r="G284" s="49" t="str">
        <f aca="false">IF('Finish order'!G282&lt;&gt;0,'Finish order'!G282,"")</f>
        <v/>
      </c>
    </row>
    <row r="285" customFormat="false" ht="15.75" hidden="false" customHeight="false" outlineLevel="0" collapsed="false">
      <c r="A285" s="45" t="str">
        <f aca="false">IF('Finish order'!F283&lt;&gt;0, 'Finish order'!A283,"")</f>
        <v/>
      </c>
      <c r="B285" s="46" t="str">
        <f aca="false">IF('Finish order'!F283&lt;&gt;0, 'Finish order'!B283,"")</f>
        <v/>
      </c>
      <c r="C285" s="46" t="str">
        <f aca="false">IF('Finish order'!F283&lt;&gt;0, 'Finish order'!D283,"")</f>
        <v/>
      </c>
      <c r="D285" s="47" t="str">
        <f aca="false">PROPER('Finish order'!H283)</f>
        <v/>
      </c>
      <c r="E285" s="48" t="str">
        <f aca="false">IF('Finish order'!I283&lt;&gt;0,'Finish order'!I283,"")</f>
        <v/>
      </c>
      <c r="F285" s="46" t="str">
        <f aca="false">IF('Finish order'!K283&lt;&gt;0, (UPPER(LEFT('Finish order'!K283,2))&amp;MID('Finish order'!K283,3,LEN('Finish order'!K283))), "")</f>
        <v/>
      </c>
      <c r="G285" s="49" t="str">
        <f aca="false">IF('Finish order'!G283&lt;&gt;0,'Finish order'!G283,"")</f>
        <v/>
      </c>
    </row>
    <row r="286" customFormat="false" ht="15.75" hidden="false" customHeight="false" outlineLevel="0" collapsed="false">
      <c r="A286" s="45" t="str">
        <f aca="false">IF('Finish order'!F284&lt;&gt;0, 'Finish order'!A284,"")</f>
        <v/>
      </c>
      <c r="B286" s="46" t="str">
        <f aca="false">IF('Finish order'!F284&lt;&gt;0, 'Finish order'!B284,"")</f>
        <v/>
      </c>
      <c r="C286" s="46" t="str">
        <f aca="false">IF('Finish order'!F284&lt;&gt;0, 'Finish order'!D284,"")</f>
        <v/>
      </c>
      <c r="D286" s="47" t="str">
        <f aca="false">PROPER('Finish order'!H284)</f>
        <v/>
      </c>
      <c r="E286" s="48" t="str">
        <f aca="false">IF('Finish order'!I284&lt;&gt;0,'Finish order'!I284,"")</f>
        <v/>
      </c>
      <c r="F286" s="46" t="str">
        <f aca="false">IF('Finish order'!K284&lt;&gt;0, (UPPER(LEFT('Finish order'!K284,2))&amp;MID('Finish order'!K284,3,LEN('Finish order'!K284))), "")</f>
        <v/>
      </c>
      <c r="G286" s="49" t="str">
        <f aca="false">IF('Finish order'!G284&lt;&gt;0,'Finish order'!G284,"")</f>
        <v/>
      </c>
    </row>
    <row r="287" customFormat="false" ht="15.75" hidden="false" customHeight="false" outlineLevel="0" collapsed="false">
      <c r="A287" s="45" t="str">
        <f aca="false">IF('Finish order'!F285&lt;&gt;0, 'Finish order'!A285,"")</f>
        <v/>
      </c>
      <c r="B287" s="46" t="str">
        <f aca="false">IF('Finish order'!F285&lt;&gt;0, 'Finish order'!B285,"")</f>
        <v/>
      </c>
      <c r="C287" s="46" t="str">
        <f aca="false">IF('Finish order'!F285&lt;&gt;0, 'Finish order'!D285,"")</f>
        <v/>
      </c>
      <c r="D287" s="47" t="str">
        <f aca="false">PROPER('Finish order'!H285)</f>
        <v/>
      </c>
      <c r="E287" s="48" t="str">
        <f aca="false">IF('Finish order'!I285&lt;&gt;0,'Finish order'!I285,"")</f>
        <v/>
      </c>
      <c r="F287" s="46" t="str">
        <f aca="false">IF('Finish order'!K285&lt;&gt;0, (UPPER(LEFT('Finish order'!K285,2))&amp;MID('Finish order'!K285,3,LEN('Finish order'!K285))), "")</f>
        <v/>
      </c>
      <c r="G287" s="49" t="str">
        <f aca="false">IF('Finish order'!G285&lt;&gt;0,'Finish order'!G285,"")</f>
        <v/>
      </c>
    </row>
    <row r="288" customFormat="false" ht="15.75" hidden="false" customHeight="false" outlineLevel="0" collapsed="false">
      <c r="A288" s="45" t="str">
        <f aca="false">IF('Finish order'!F286&lt;&gt;0, 'Finish order'!A286,"")</f>
        <v/>
      </c>
      <c r="B288" s="46" t="str">
        <f aca="false">IF('Finish order'!F286&lt;&gt;0, 'Finish order'!B286,"")</f>
        <v/>
      </c>
      <c r="C288" s="46" t="str">
        <f aca="false">IF('Finish order'!F286&lt;&gt;0, 'Finish order'!D286,"")</f>
        <v/>
      </c>
      <c r="D288" s="47" t="str">
        <f aca="false">PROPER('Finish order'!H286)</f>
        <v/>
      </c>
      <c r="E288" s="48" t="str">
        <f aca="false">IF('Finish order'!I286&lt;&gt;0,'Finish order'!I286,"")</f>
        <v/>
      </c>
      <c r="F288" s="46" t="str">
        <f aca="false">IF('Finish order'!K286&lt;&gt;0, (UPPER(LEFT('Finish order'!K286,2))&amp;MID('Finish order'!K286,3,LEN('Finish order'!K286))), "")</f>
        <v/>
      </c>
      <c r="G288" s="49" t="str">
        <f aca="false">IF('Finish order'!G286&lt;&gt;0,'Finish order'!G286,"")</f>
        <v/>
      </c>
    </row>
    <row r="289" customFormat="false" ht="15.75" hidden="false" customHeight="false" outlineLevel="0" collapsed="false">
      <c r="A289" s="45" t="str">
        <f aca="false">IF('Finish order'!F287&lt;&gt;0, 'Finish order'!A287,"")</f>
        <v/>
      </c>
      <c r="B289" s="46" t="str">
        <f aca="false">IF('Finish order'!F287&lt;&gt;0, 'Finish order'!B287,"")</f>
        <v/>
      </c>
      <c r="C289" s="46" t="str">
        <f aca="false">IF('Finish order'!F287&lt;&gt;0, 'Finish order'!D287,"")</f>
        <v/>
      </c>
      <c r="D289" s="47" t="str">
        <f aca="false">PROPER('Finish order'!H287)</f>
        <v/>
      </c>
      <c r="E289" s="48" t="str">
        <f aca="false">IF('Finish order'!I287&lt;&gt;0,'Finish order'!I287,"")</f>
        <v/>
      </c>
      <c r="F289" s="46" t="str">
        <f aca="false">IF('Finish order'!K287&lt;&gt;0, (UPPER(LEFT('Finish order'!K287,2))&amp;MID('Finish order'!K287,3,LEN('Finish order'!K287))), "")</f>
        <v/>
      </c>
      <c r="G289" s="49" t="str">
        <f aca="false">IF('Finish order'!G287&lt;&gt;0,'Finish order'!G287,"")</f>
        <v/>
      </c>
    </row>
    <row r="290" customFormat="false" ht="15.75" hidden="false" customHeight="false" outlineLevel="0" collapsed="false">
      <c r="A290" s="45" t="str">
        <f aca="false">IF('Finish order'!F288&lt;&gt;0, 'Finish order'!A288,"")</f>
        <v/>
      </c>
      <c r="B290" s="46" t="str">
        <f aca="false">IF('Finish order'!F288&lt;&gt;0, 'Finish order'!B288,"")</f>
        <v/>
      </c>
      <c r="C290" s="46" t="str">
        <f aca="false">IF('Finish order'!F288&lt;&gt;0, 'Finish order'!D288,"")</f>
        <v/>
      </c>
      <c r="D290" s="47" t="str">
        <f aca="false">PROPER('Finish order'!H288)</f>
        <v/>
      </c>
      <c r="E290" s="48" t="str">
        <f aca="false">IF('Finish order'!I288&lt;&gt;0,'Finish order'!I288,"")</f>
        <v/>
      </c>
      <c r="F290" s="46" t="str">
        <f aca="false">IF('Finish order'!K288&lt;&gt;0, (UPPER(LEFT('Finish order'!K288,2))&amp;MID('Finish order'!K288,3,LEN('Finish order'!K288))), "")</f>
        <v/>
      </c>
      <c r="G290" s="49" t="str">
        <f aca="false">IF('Finish order'!G288&lt;&gt;0,'Finish order'!G288,"")</f>
        <v/>
      </c>
    </row>
    <row r="291" customFormat="false" ht="15.75" hidden="false" customHeight="false" outlineLevel="0" collapsed="false">
      <c r="A291" s="45" t="str">
        <f aca="false">IF('Finish order'!F289&lt;&gt;0, 'Finish order'!A289,"")</f>
        <v/>
      </c>
      <c r="B291" s="46" t="str">
        <f aca="false">IF('Finish order'!F289&lt;&gt;0, 'Finish order'!B289,"")</f>
        <v/>
      </c>
      <c r="C291" s="46" t="str">
        <f aca="false">IF('Finish order'!F289&lt;&gt;0, 'Finish order'!D289,"")</f>
        <v/>
      </c>
      <c r="D291" s="47" t="str">
        <f aca="false">PROPER('Finish order'!H289)</f>
        <v/>
      </c>
      <c r="E291" s="48" t="str">
        <f aca="false">IF('Finish order'!I289&lt;&gt;0,'Finish order'!I289,"")</f>
        <v/>
      </c>
      <c r="F291" s="46" t="str">
        <f aca="false">IF('Finish order'!K289&lt;&gt;0, (UPPER(LEFT('Finish order'!K289,2))&amp;MID('Finish order'!K289,3,LEN('Finish order'!K289))), "")</f>
        <v/>
      </c>
      <c r="G291" s="49" t="str">
        <f aca="false">IF('Finish order'!G289&lt;&gt;0,'Finish order'!G289,"")</f>
        <v/>
      </c>
    </row>
    <row r="292" customFormat="false" ht="15.75" hidden="false" customHeight="false" outlineLevel="0" collapsed="false">
      <c r="A292" s="45" t="str">
        <f aca="false">IF('Finish order'!F290&lt;&gt;0, 'Finish order'!A290,"")</f>
        <v/>
      </c>
      <c r="B292" s="46" t="str">
        <f aca="false">IF('Finish order'!F290&lt;&gt;0, 'Finish order'!B290,"")</f>
        <v/>
      </c>
      <c r="C292" s="46" t="str">
        <f aca="false">IF('Finish order'!F290&lt;&gt;0, 'Finish order'!D290,"")</f>
        <v/>
      </c>
      <c r="D292" s="47" t="str">
        <f aca="false">PROPER('Finish order'!H290)</f>
        <v/>
      </c>
      <c r="E292" s="48" t="str">
        <f aca="false">IF('Finish order'!I290&lt;&gt;0,'Finish order'!I290,"")</f>
        <v/>
      </c>
      <c r="F292" s="46" t="str">
        <f aca="false">IF('Finish order'!K290&lt;&gt;0, (UPPER(LEFT('Finish order'!K290,2))&amp;MID('Finish order'!K290,3,LEN('Finish order'!K290))), "")</f>
        <v/>
      </c>
      <c r="G292" s="49" t="str">
        <f aca="false">IF('Finish order'!G290&lt;&gt;0,'Finish order'!G290,"")</f>
        <v/>
      </c>
    </row>
    <row r="293" customFormat="false" ht="15.75" hidden="false" customHeight="false" outlineLevel="0" collapsed="false">
      <c r="A293" s="45" t="str">
        <f aca="false">IF('Finish order'!F291&lt;&gt;0, 'Finish order'!A291,"")</f>
        <v/>
      </c>
      <c r="B293" s="46" t="str">
        <f aca="false">IF('Finish order'!F291&lt;&gt;0, 'Finish order'!B291,"")</f>
        <v/>
      </c>
      <c r="C293" s="46" t="str">
        <f aca="false">IF('Finish order'!F291&lt;&gt;0, 'Finish order'!D291,"")</f>
        <v/>
      </c>
      <c r="D293" s="47" t="str">
        <f aca="false">PROPER('Finish order'!H291)</f>
        <v/>
      </c>
      <c r="E293" s="48" t="str">
        <f aca="false">IF('Finish order'!I291&lt;&gt;0,'Finish order'!I291,"")</f>
        <v/>
      </c>
      <c r="F293" s="46" t="str">
        <f aca="false">IF('Finish order'!K291&lt;&gt;0, (UPPER(LEFT('Finish order'!K291,2))&amp;MID('Finish order'!K291,3,LEN('Finish order'!K291))), "")</f>
        <v/>
      </c>
      <c r="G293" s="49" t="str">
        <f aca="false">IF('Finish order'!G291&lt;&gt;0,'Finish order'!G291,"")</f>
        <v/>
      </c>
    </row>
    <row r="294" customFormat="false" ht="15.75" hidden="false" customHeight="false" outlineLevel="0" collapsed="false">
      <c r="A294" s="45" t="str">
        <f aca="false">IF('Finish order'!F292&lt;&gt;0, 'Finish order'!A292,"")</f>
        <v/>
      </c>
      <c r="B294" s="46" t="str">
        <f aca="false">IF('Finish order'!F292&lt;&gt;0, 'Finish order'!B292,"")</f>
        <v/>
      </c>
      <c r="C294" s="46" t="str">
        <f aca="false">IF('Finish order'!F292&lt;&gt;0, 'Finish order'!D292,"")</f>
        <v/>
      </c>
      <c r="D294" s="47" t="str">
        <f aca="false">PROPER('Finish order'!H292)</f>
        <v/>
      </c>
      <c r="E294" s="48" t="str">
        <f aca="false">IF('Finish order'!I292&lt;&gt;0,'Finish order'!I292,"")</f>
        <v/>
      </c>
      <c r="F294" s="46" t="str">
        <f aca="false">IF('Finish order'!K292&lt;&gt;0, (UPPER(LEFT('Finish order'!K292,2))&amp;MID('Finish order'!K292,3,LEN('Finish order'!K292))), "")</f>
        <v/>
      </c>
      <c r="G294" s="49" t="str">
        <f aca="false">IF('Finish order'!G292&lt;&gt;0,'Finish order'!G292,"")</f>
        <v/>
      </c>
    </row>
    <row r="295" customFormat="false" ht="15.75" hidden="false" customHeight="false" outlineLevel="0" collapsed="false">
      <c r="A295" s="45" t="str">
        <f aca="false">IF('Finish order'!F293&lt;&gt;0, 'Finish order'!A293,"")</f>
        <v/>
      </c>
      <c r="B295" s="46" t="str">
        <f aca="false">IF('Finish order'!F293&lt;&gt;0, 'Finish order'!B293,"")</f>
        <v/>
      </c>
      <c r="C295" s="46" t="str">
        <f aca="false">IF('Finish order'!F293&lt;&gt;0, 'Finish order'!D293,"")</f>
        <v/>
      </c>
      <c r="D295" s="47" t="str">
        <f aca="false">PROPER('Finish order'!H293)</f>
        <v/>
      </c>
      <c r="E295" s="48" t="str">
        <f aca="false">IF('Finish order'!I293&lt;&gt;0,'Finish order'!I293,"")</f>
        <v/>
      </c>
      <c r="F295" s="46" t="str">
        <f aca="false">IF('Finish order'!K293&lt;&gt;0, (UPPER(LEFT('Finish order'!K293,2))&amp;MID('Finish order'!K293,3,LEN('Finish order'!K293))), "")</f>
        <v/>
      </c>
      <c r="G295" s="49" t="str">
        <f aca="false">IF('Finish order'!G293&lt;&gt;0,'Finish order'!G293,"")</f>
        <v/>
      </c>
    </row>
    <row r="296" customFormat="false" ht="15.75" hidden="false" customHeight="false" outlineLevel="0" collapsed="false">
      <c r="A296" s="45" t="str">
        <f aca="false">IF('Finish order'!F294&lt;&gt;0, 'Finish order'!A294,"")</f>
        <v/>
      </c>
      <c r="B296" s="46" t="str">
        <f aca="false">IF('Finish order'!F294&lt;&gt;0, 'Finish order'!B294,"")</f>
        <v/>
      </c>
      <c r="C296" s="46" t="str">
        <f aca="false">IF('Finish order'!F294&lt;&gt;0, 'Finish order'!D294,"")</f>
        <v/>
      </c>
      <c r="D296" s="47" t="str">
        <f aca="false">PROPER('Finish order'!H294)</f>
        <v/>
      </c>
      <c r="E296" s="48" t="str">
        <f aca="false">IF('Finish order'!I294&lt;&gt;0,'Finish order'!I294,"")</f>
        <v/>
      </c>
      <c r="F296" s="46" t="str">
        <f aca="false">IF('Finish order'!K294&lt;&gt;0, (UPPER(LEFT('Finish order'!K294,2))&amp;MID('Finish order'!K294,3,LEN('Finish order'!K294))), "")</f>
        <v/>
      </c>
      <c r="G296" s="49" t="str">
        <f aca="false">IF('Finish order'!G294&lt;&gt;0,'Finish order'!G294,"")</f>
        <v/>
      </c>
    </row>
    <row r="297" customFormat="false" ht="15.75" hidden="false" customHeight="false" outlineLevel="0" collapsed="false">
      <c r="A297" s="45" t="str">
        <f aca="false">IF('Finish order'!F295&lt;&gt;0, 'Finish order'!A295,"")</f>
        <v/>
      </c>
      <c r="B297" s="46" t="str">
        <f aca="false">IF('Finish order'!F295&lt;&gt;0, 'Finish order'!B295,"")</f>
        <v/>
      </c>
      <c r="C297" s="46" t="str">
        <f aca="false">IF('Finish order'!F295&lt;&gt;0, 'Finish order'!D295,"")</f>
        <v/>
      </c>
      <c r="D297" s="47" t="str">
        <f aca="false">PROPER('Finish order'!H295)</f>
        <v/>
      </c>
      <c r="E297" s="48" t="str">
        <f aca="false">IF('Finish order'!I295&lt;&gt;0,'Finish order'!I295,"")</f>
        <v/>
      </c>
      <c r="F297" s="46" t="str">
        <f aca="false">IF('Finish order'!K295&lt;&gt;0, (UPPER(LEFT('Finish order'!K295,2))&amp;MID('Finish order'!K295,3,LEN('Finish order'!K295))), "")</f>
        <v/>
      </c>
      <c r="G297" s="49" t="str">
        <f aca="false">IF('Finish order'!G295&lt;&gt;0,'Finish order'!G295,"")</f>
        <v/>
      </c>
    </row>
    <row r="298" customFormat="false" ht="15.75" hidden="false" customHeight="false" outlineLevel="0" collapsed="false">
      <c r="A298" s="45" t="str">
        <f aca="false">IF('Finish order'!F296&lt;&gt;0, 'Finish order'!A296,"")</f>
        <v/>
      </c>
      <c r="B298" s="46" t="str">
        <f aca="false">IF('Finish order'!F296&lt;&gt;0, 'Finish order'!B296,"")</f>
        <v/>
      </c>
      <c r="C298" s="46" t="str">
        <f aca="false">IF('Finish order'!F296&lt;&gt;0, 'Finish order'!D296,"")</f>
        <v/>
      </c>
      <c r="D298" s="47" t="str">
        <f aca="false">PROPER('Finish order'!H296)</f>
        <v/>
      </c>
      <c r="E298" s="48" t="str">
        <f aca="false">IF('Finish order'!I296&lt;&gt;0,'Finish order'!I296,"")</f>
        <v/>
      </c>
      <c r="F298" s="46" t="str">
        <f aca="false">IF('Finish order'!K296&lt;&gt;0, (UPPER(LEFT('Finish order'!K296,2))&amp;MID('Finish order'!K296,3,LEN('Finish order'!K296))), "")</f>
        <v/>
      </c>
      <c r="G298" s="49" t="str">
        <f aca="false">IF('Finish order'!G296&lt;&gt;0,'Finish order'!G296,"")</f>
        <v/>
      </c>
    </row>
    <row r="299" customFormat="false" ht="15.75" hidden="false" customHeight="false" outlineLevel="0" collapsed="false">
      <c r="A299" s="45" t="str">
        <f aca="false">IF('Finish order'!F297&lt;&gt;0, 'Finish order'!A297,"")</f>
        <v/>
      </c>
      <c r="B299" s="46" t="str">
        <f aca="false">IF('Finish order'!F297&lt;&gt;0, 'Finish order'!B297,"")</f>
        <v/>
      </c>
      <c r="C299" s="46" t="str">
        <f aca="false">IF('Finish order'!F297&lt;&gt;0, 'Finish order'!D297,"")</f>
        <v/>
      </c>
      <c r="D299" s="47" t="str">
        <f aca="false">PROPER('Finish order'!H297)</f>
        <v/>
      </c>
      <c r="E299" s="48" t="str">
        <f aca="false">IF('Finish order'!I297&lt;&gt;0,'Finish order'!I297,"")</f>
        <v/>
      </c>
      <c r="F299" s="46" t="str">
        <f aca="false">IF('Finish order'!K297&lt;&gt;0, (UPPER(LEFT('Finish order'!K297,2))&amp;MID('Finish order'!K297,3,LEN('Finish order'!K297))), "")</f>
        <v/>
      </c>
      <c r="G299" s="49" t="str">
        <f aca="false">IF('Finish order'!G297&lt;&gt;0,'Finish order'!G297,"")</f>
        <v/>
      </c>
    </row>
    <row r="300" customFormat="false" ht="15.75" hidden="false" customHeight="false" outlineLevel="0" collapsed="false">
      <c r="A300" s="45" t="str">
        <f aca="false">IF('Finish order'!F298&lt;&gt;0, 'Finish order'!A298,"")</f>
        <v/>
      </c>
      <c r="B300" s="46" t="str">
        <f aca="false">IF('Finish order'!F298&lt;&gt;0, 'Finish order'!B298,"")</f>
        <v/>
      </c>
      <c r="C300" s="46" t="str">
        <f aca="false">IF('Finish order'!F298&lt;&gt;0, 'Finish order'!D298,"")</f>
        <v/>
      </c>
      <c r="D300" s="47" t="str">
        <f aca="false">PROPER('Finish order'!H298)</f>
        <v/>
      </c>
      <c r="E300" s="48" t="str">
        <f aca="false">IF('Finish order'!I298&lt;&gt;0,'Finish order'!I298,"")</f>
        <v/>
      </c>
      <c r="F300" s="46" t="str">
        <f aca="false">IF('Finish order'!K298&lt;&gt;0, (UPPER(LEFT('Finish order'!K298,2))&amp;MID('Finish order'!K298,3,LEN('Finish order'!K298))), "")</f>
        <v/>
      </c>
      <c r="G300" s="49" t="str">
        <f aca="false">IF('Finish order'!G298&lt;&gt;0,'Finish order'!G298,"")</f>
        <v/>
      </c>
    </row>
    <row r="301" customFormat="false" ht="15.75" hidden="false" customHeight="false" outlineLevel="0" collapsed="false">
      <c r="A301" s="45" t="str">
        <f aca="false">IF('Finish order'!F299&lt;&gt;0, 'Finish order'!A299,"")</f>
        <v/>
      </c>
      <c r="B301" s="46" t="str">
        <f aca="false">IF('Finish order'!F299&lt;&gt;0, 'Finish order'!B299,"")</f>
        <v/>
      </c>
      <c r="C301" s="46" t="str">
        <f aca="false">IF('Finish order'!F299&lt;&gt;0, 'Finish order'!D299,"")</f>
        <v/>
      </c>
      <c r="D301" s="47" t="str">
        <f aca="false">PROPER('Finish order'!H299)</f>
        <v/>
      </c>
      <c r="E301" s="48" t="str">
        <f aca="false">IF('Finish order'!I299&lt;&gt;0,'Finish order'!I299,"")</f>
        <v/>
      </c>
      <c r="F301" s="46" t="str">
        <f aca="false">IF('Finish order'!K299&lt;&gt;0, (UPPER(LEFT('Finish order'!K299,2))&amp;MID('Finish order'!K299,3,LEN('Finish order'!K299))), "")</f>
        <v/>
      </c>
      <c r="G301" s="49" t="str">
        <f aca="false">IF('Finish order'!G299&lt;&gt;0,'Finish order'!G299,"")</f>
        <v/>
      </c>
    </row>
    <row r="302" customFormat="false" ht="15.75" hidden="false" customHeight="false" outlineLevel="0" collapsed="false">
      <c r="A302" s="45" t="str">
        <f aca="false">IF('Finish order'!F300&lt;&gt;0, 'Finish order'!A300,"")</f>
        <v/>
      </c>
      <c r="B302" s="46" t="str">
        <f aca="false">IF('Finish order'!F300&lt;&gt;0, 'Finish order'!B300,"")</f>
        <v/>
      </c>
      <c r="C302" s="46" t="str">
        <f aca="false">IF('Finish order'!F300&lt;&gt;0, 'Finish order'!D300,"")</f>
        <v/>
      </c>
      <c r="D302" s="47" t="str">
        <f aca="false">PROPER('Finish order'!H300)</f>
        <v/>
      </c>
      <c r="E302" s="48" t="str">
        <f aca="false">IF('Finish order'!I300&lt;&gt;0,'Finish order'!I300,"")</f>
        <v/>
      </c>
      <c r="F302" s="46" t="str">
        <f aca="false">IF('Finish order'!K300&lt;&gt;0, (UPPER(LEFT('Finish order'!K300,2))&amp;MID('Finish order'!K300,3,LEN('Finish order'!K300))), "")</f>
        <v/>
      </c>
      <c r="G302" s="49" t="str">
        <f aca="false">IF('Finish order'!G300&lt;&gt;0,'Finish order'!G300,"")</f>
        <v/>
      </c>
    </row>
    <row r="303" customFormat="false" ht="15.75" hidden="false" customHeight="false" outlineLevel="0" collapsed="false">
      <c r="A303" s="45" t="str">
        <f aca="false">IF('Finish order'!F301&lt;&gt;0, 'Finish order'!A301,"")</f>
        <v/>
      </c>
      <c r="B303" s="46" t="str">
        <f aca="false">IF('Finish order'!F301&lt;&gt;0, 'Finish order'!B301,"")</f>
        <v/>
      </c>
      <c r="C303" s="46" t="str">
        <f aca="false">IF('Finish order'!F301&lt;&gt;0, 'Finish order'!D301,"")</f>
        <v/>
      </c>
      <c r="D303" s="47" t="str">
        <f aca="false">PROPER('Finish order'!H301)</f>
        <v/>
      </c>
      <c r="E303" s="48" t="str">
        <f aca="false">IF('Finish order'!I301&lt;&gt;0,'Finish order'!I301,"")</f>
        <v/>
      </c>
      <c r="F303" s="46" t="str">
        <f aca="false">IF('Finish order'!K301&lt;&gt;0, (UPPER(LEFT('Finish order'!K301,2))&amp;MID('Finish order'!K301,3,LEN('Finish order'!K301))), "")</f>
        <v/>
      </c>
      <c r="G303" s="49" t="str">
        <f aca="false">IF('Finish order'!G301&lt;&gt;0,'Finish order'!G301,"")</f>
        <v/>
      </c>
    </row>
    <row r="304" customFormat="false" ht="15.75" hidden="false" customHeight="false" outlineLevel="0" collapsed="false">
      <c r="A304" s="45" t="str">
        <f aca="false">IF('Finish order'!F302&lt;&gt;0, 'Finish order'!A302,"")</f>
        <v/>
      </c>
      <c r="B304" s="46" t="str">
        <f aca="false">IF('Finish order'!F302&lt;&gt;0, 'Finish order'!B302,"")</f>
        <v/>
      </c>
      <c r="C304" s="46" t="str">
        <f aca="false">IF('Finish order'!F302&lt;&gt;0, 'Finish order'!D302,"")</f>
        <v/>
      </c>
      <c r="D304" s="47" t="str">
        <f aca="false">PROPER('Finish order'!H302)</f>
        <v/>
      </c>
      <c r="E304" s="48" t="str">
        <f aca="false">IF('Finish order'!I302&lt;&gt;0,'Finish order'!I302,"")</f>
        <v/>
      </c>
      <c r="F304" s="46" t="str">
        <f aca="false">IF('Finish order'!K302&lt;&gt;0, (UPPER(LEFT('Finish order'!K302,2))&amp;MID('Finish order'!K302,3,LEN('Finish order'!K302))), "")</f>
        <v/>
      </c>
      <c r="G304" s="49" t="str">
        <f aca="false">IF('Finish order'!G302&lt;&gt;0,'Finish order'!G302,"")</f>
        <v/>
      </c>
    </row>
    <row r="305" customFormat="false" ht="15.75" hidden="false" customHeight="false" outlineLevel="0" collapsed="false">
      <c r="A305" s="45" t="str">
        <f aca="false">IF('Finish order'!F303&lt;&gt;0, 'Finish order'!A303,"")</f>
        <v/>
      </c>
      <c r="B305" s="46" t="str">
        <f aca="false">IF('Finish order'!F303&lt;&gt;0, 'Finish order'!B303,"")</f>
        <v/>
      </c>
      <c r="C305" s="46" t="str">
        <f aca="false">IF('Finish order'!F303&lt;&gt;0, 'Finish order'!D303,"")</f>
        <v/>
      </c>
      <c r="D305" s="47" t="str">
        <f aca="false">PROPER('Finish order'!H303)</f>
        <v/>
      </c>
      <c r="E305" s="48" t="str">
        <f aca="false">IF('Finish order'!I303&lt;&gt;0,'Finish order'!I303,"")</f>
        <v/>
      </c>
      <c r="F305" s="46" t="str">
        <f aca="false">IF('Finish order'!K303&lt;&gt;0, (UPPER(LEFT('Finish order'!K303,2))&amp;MID('Finish order'!K303,3,LEN('Finish order'!K303))), "")</f>
        <v/>
      </c>
      <c r="G305" s="49" t="str">
        <f aca="false">IF('Finish order'!G303&lt;&gt;0,'Finish order'!G303,"")</f>
        <v/>
      </c>
    </row>
    <row r="306" customFormat="false" ht="15.75" hidden="false" customHeight="false" outlineLevel="0" collapsed="false">
      <c r="A306" s="45" t="str">
        <f aca="false">IF('Finish order'!F304&lt;&gt;0, 'Finish order'!A304,"")</f>
        <v/>
      </c>
      <c r="B306" s="46" t="str">
        <f aca="false">IF('Finish order'!F304&lt;&gt;0, 'Finish order'!B304,"")</f>
        <v/>
      </c>
      <c r="C306" s="46" t="str">
        <f aca="false">IF('Finish order'!F304&lt;&gt;0, 'Finish order'!D304,"")</f>
        <v/>
      </c>
      <c r="D306" s="47" t="str">
        <f aca="false">PROPER('Finish order'!H304)</f>
        <v/>
      </c>
      <c r="E306" s="48" t="str">
        <f aca="false">IF('Finish order'!I304&lt;&gt;0,'Finish order'!I304,"")</f>
        <v/>
      </c>
      <c r="F306" s="46" t="str">
        <f aca="false">IF('Finish order'!K304&lt;&gt;0, (UPPER(LEFT('Finish order'!K304,2))&amp;MID('Finish order'!K304,3,LEN('Finish order'!K304))), "")</f>
        <v/>
      </c>
      <c r="G306" s="49" t="str">
        <f aca="false">IF('Finish order'!G304&lt;&gt;0,'Finish order'!G304,"")</f>
        <v/>
      </c>
    </row>
    <row r="307" customFormat="false" ht="15.75" hidden="false" customHeight="false" outlineLevel="0" collapsed="false">
      <c r="A307" s="45" t="str">
        <f aca="false">IF('Finish order'!F305&lt;&gt;0, 'Finish order'!A305,"")</f>
        <v/>
      </c>
      <c r="B307" s="46" t="str">
        <f aca="false">IF('Finish order'!F305&lt;&gt;0, 'Finish order'!B305,"")</f>
        <v/>
      </c>
      <c r="C307" s="46" t="str">
        <f aca="false">IF('Finish order'!F305&lt;&gt;0, 'Finish order'!D305,"")</f>
        <v/>
      </c>
      <c r="D307" s="47" t="str">
        <f aca="false">PROPER('Finish order'!H305)</f>
        <v/>
      </c>
      <c r="E307" s="48" t="str">
        <f aca="false">IF('Finish order'!I305&lt;&gt;0,'Finish order'!I305,"")</f>
        <v/>
      </c>
      <c r="F307" s="46" t="str">
        <f aca="false">IF('Finish order'!K305&lt;&gt;0, (UPPER(LEFT('Finish order'!K305,2))&amp;MID('Finish order'!K305,3,LEN('Finish order'!K305))), "")</f>
        <v/>
      </c>
      <c r="G307" s="49" t="str">
        <f aca="false">IF('Finish order'!G305&lt;&gt;0,'Finish order'!G305,"")</f>
        <v/>
      </c>
    </row>
    <row r="308" customFormat="false" ht="15.75" hidden="false" customHeight="false" outlineLevel="0" collapsed="false">
      <c r="A308" s="45" t="str">
        <f aca="false">IF('Finish order'!F306&lt;&gt;0, 'Finish order'!A306,"")</f>
        <v/>
      </c>
      <c r="B308" s="46" t="str">
        <f aca="false">IF('Finish order'!F306&lt;&gt;0, 'Finish order'!B306,"")</f>
        <v/>
      </c>
      <c r="C308" s="46" t="str">
        <f aca="false">IF('Finish order'!F306&lt;&gt;0, 'Finish order'!D306,"")</f>
        <v/>
      </c>
      <c r="D308" s="47" t="str">
        <f aca="false">PROPER('Finish order'!H306)</f>
        <v/>
      </c>
      <c r="E308" s="48" t="str">
        <f aca="false">IF('Finish order'!I306&lt;&gt;0,'Finish order'!I306,"")</f>
        <v/>
      </c>
      <c r="F308" s="46" t="str">
        <f aca="false">IF('Finish order'!K306&lt;&gt;0, (UPPER(LEFT('Finish order'!K306,2))&amp;MID('Finish order'!K306,3,LEN('Finish order'!K306))), "")</f>
        <v/>
      </c>
      <c r="G308" s="49" t="str">
        <f aca="false">IF('Finish order'!G306&lt;&gt;0,'Finish order'!G306,"")</f>
        <v/>
      </c>
    </row>
    <row r="309" customFormat="false" ht="15.75" hidden="false" customHeight="false" outlineLevel="0" collapsed="false">
      <c r="A309" s="45" t="str">
        <f aca="false">IF('Finish order'!F307&lt;&gt;0, 'Finish order'!A307,"")</f>
        <v/>
      </c>
      <c r="B309" s="46" t="str">
        <f aca="false">IF('Finish order'!F307&lt;&gt;0, 'Finish order'!B307,"")</f>
        <v/>
      </c>
      <c r="C309" s="46" t="str">
        <f aca="false">IF('Finish order'!F307&lt;&gt;0, 'Finish order'!D307,"")</f>
        <v/>
      </c>
      <c r="D309" s="47" t="str">
        <f aca="false">PROPER('Finish order'!H307)</f>
        <v/>
      </c>
      <c r="E309" s="48" t="str">
        <f aca="false">IF('Finish order'!I307&lt;&gt;0,'Finish order'!I307,"")</f>
        <v/>
      </c>
      <c r="F309" s="46" t="str">
        <f aca="false">IF('Finish order'!K307&lt;&gt;0, (UPPER(LEFT('Finish order'!K307,2))&amp;MID('Finish order'!K307,3,LEN('Finish order'!K307))), "")</f>
        <v/>
      </c>
      <c r="G309" s="49" t="str">
        <f aca="false">IF('Finish order'!G307&lt;&gt;0,'Finish order'!G307,"")</f>
        <v/>
      </c>
    </row>
    <row r="310" customFormat="false" ht="15.75" hidden="false" customHeight="false" outlineLevel="0" collapsed="false">
      <c r="A310" s="45" t="str">
        <f aca="false">IF('Finish order'!F308&lt;&gt;0, 'Finish order'!A308,"")</f>
        <v/>
      </c>
      <c r="B310" s="46" t="str">
        <f aca="false">IF('Finish order'!F308&lt;&gt;0, 'Finish order'!B308,"")</f>
        <v/>
      </c>
      <c r="C310" s="46" t="str">
        <f aca="false">IF('Finish order'!F308&lt;&gt;0, 'Finish order'!D308,"")</f>
        <v/>
      </c>
      <c r="D310" s="47" t="str">
        <f aca="false">PROPER('Finish order'!H308)</f>
        <v/>
      </c>
      <c r="E310" s="48" t="str">
        <f aca="false">IF('Finish order'!I308&lt;&gt;0,'Finish order'!I308,"")</f>
        <v/>
      </c>
      <c r="F310" s="46" t="str">
        <f aca="false">IF('Finish order'!K308&lt;&gt;0, (UPPER(LEFT('Finish order'!K308,2))&amp;MID('Finish order'!K308,3,LEN('Finish order'!K308))), "")</f>
        <v/>
      </c>
      <c r="G310" s="49" t="str">
        <f aca="false">IF('Finish order'!G308&lt;&gt;0,'Finish order'!G308,"")</f>
        <v/>
      </c>
    </row>
    <row r="311" customFormat="false" ht="15.75" hidden="false" customHeight="false" outlineLevel="0" collapsed="false">
      <c r="A311" s="45" t="str">
        <f aca="false">IF('Finish order'!F309&lt;&gt;0, 'Finish order'!A309,"")</f>
        <v/>
      </c>
      <c r="B311" s="46" t="str">
        <f aca="false">IF('Finish order'!F309&lt;&gt;0, 'Finish order'!B309,"")</f>
        <v/>
      </c>
      <c r="C311" s="46" t="str">
        <f aca="false">IF('Finish order'!F309&lt;&gt;0, 'Finish order'!D309,"")</f>
        <v/>
      </c>
      <c r="D311" s="47" t="str">
        <f aca="false">PROPER('Finish order'!H309)</f>
        <v/>
      </c>
      <c r="E311" s="48" t="str">
        <f aca="false">IF('Finish order'!I309&lt;&gt;0,'Finish order'!I309,"")</f>
        <v/>
      </c>
      <c r="F311" s="46" t="str">
        <f aca="false">IF('Finish order'!K309&lt;&gt;0, (UPPER(LEFT('Finish order'!K309,2))&amp;MID('Finish order'!K309,3,LEN('Finish order'!K309))), "")</f>
        <v/>
      </c>
      <c r="G311" s="49" t="str">
        <f aca="false">IF('Finish order'!G309&lt;&gt;0,'Finish order'!G309,"")</f>
        <v/>
      </c>
    </row>
    <row r="312" customFormat="false" ht="15.75" hidden="false" customHeight="false" outlineLevel="0" collapsed="false">
      <c r="A312" s="45" t="str">
        <f aca="false">IF('Finish order'!F310&lt;&gt;0, 'Finish order'!A310,"")</f>
        <v/>
      </c>
      <c r="B312" s="46" t="str">
        <f aca="false">IF('Finish order'!F310&lt;&gt;0, 'Finish order'!B310,"")</f>
        <v/>
      </c>
      <c r="C312" s="46" t="str">
        <f aca="false">IF('Finish order'!F310&lt;&gt;0, 'Finish order'!D310,"")</f>
        <v/>
      </c>
      <c r="D312" s="47" t="str">
        <f aca="false">PROPER('Finish order'!H310)</f>
        <v/>
      </c>
      <c r="E312" s="48" t="str">
        <f aca="false">IF('Finish order'!I310&lt;&gt;0,'Finish order'!I310,"")</f>
        <v/>
      </c>
      <c r="F312" s="46" t="str">
        <f aca="false">IF('Finish order'!K310&lt;&gt;0, (UPPER(LEFT('Finish order'!K310,2))&amp;MID('Finish order'!K310,3,LEN('Finish order'!K310))), "")</f>
        <v/>
      </c>
      <c r="G312" s="49" t="str">
        <f aca="false">IF('Finish order'!G310&lt;&gt;0,'Finish order'!G310,"")</f>
        <v/>
      </c>
    </row>
    <row r="313" customFormat="false" ht="15.75" hidden="false" customHeight="false" outlineLevel="0" collapsed="false">
      <c r="A313" s="45" t="str">
        <f aca="false">IF('Finish order'!F311&lt;&gt;0, 'Finish order'!A311,"")</f>
        <v/>
      </c>
      <c r="B313" s="46" t="str">
        <f aca="false">IF('Finish order'!F311&lt;&gt;0, 'Finish order'!B311,"")</f>
        <v/>
      </c>
      <c r="C313" s="46" t="str">
        <f aca="false">IF('Finish order'!F311&lt;&gt;0, 'Finish order'!D311,"")</f>
        <v/>
      </c>
      <c r="D313" s="47" t="str">
        <f aca="false">PROPER('Finish order'!H311)</f>
        <v/>
      </c>
      <c r="E313" s="48" t="str">
        <f aca="false">IF('Finish order'!I311&lt;&gt;0,'Finish order'!I311,"")</f>
        <v/>
      </c>
      <c r="F313" s="46" t="str">
        <f aca="false">IF('Finish order'!K311&lt;&gt;0, (UPPER(LEFT('Finish order'!K311,2))&amp;MID('Finish order'!K311,3,LEN('Finish order'!K311))), "")</f>
        <v/>
      </c>
      <c r="G313" s="49" t="str">
        <f aca="false">IF('Finish order'!G311&lt;&gt;0,'Finish order'!G311,"")</f>
        <v/>
      </c>
    </row>
    <row r="314" customFormat="false" ht="15.75" hidden="false" customHeight="false" outlineLevel="0" collapsed="false">
      <c r="A314" s="45" t="str">
        <f aca="false">IF('Finish order'!F312&lt;&gt;0, 'Finish order'!A312,"")</f>
        <v/>
      </c>
      <c r="B314" s="46" t="str">
        <f aca="false">IF('Finish order'!F312&lt;&gt;0, 'Finish order'!B312,"")</f>
        <v/>
      </c>
      <c r="C314" s="46" t="str">
        <f aca="false">IF('Finish order'!F312&lt;&gt;0, 'Finish order'!D312,"")</f>
        <v/>
      </c>
      <c r="D314" s="47" t="str">
        <f aca="false">PROPER('Finish order'!H312)</f>
        <v/>
      </c>
      <c r="E314" s="48" t="str">
        <f aca="false">IF('Finish order'!I312&lt;&gt;0,'Finish order'!I312,"")</f>
        <v/>
      </c>
      <c r="F314" s="46" t="str">
        <f aca="false">IF('Finish order'!K312&lt;&gt;0, (UPPER(LEFT('Finish order'!K312,2))&amp;MID('Finish order'!K312,3,LEN('Finish order'!K312))), "")</f>
        <v/>
      </c>
      <c r="G314" s="49" t="str">
        <f aca="false">IF('Finish order'!G312&lt;&gt;0,'Finish order'!G312,"")</f>
        <v/>
      </c>
    </row>
    <row r="315" customFormat="false" ht="15.75" hidden="false" customHeight="false" outlineLevel="0" collapsed="false">
      <c r="A315" s="45" t="str">
        <f aca="false">IF('Finish order'!F313&lt;&gt;0, 'Finish order'!A313,"")</f>
        <v/>
      </c>
      <c r="B315" s="46" t="str">
        <f aca="false">IF('Finish order'!F313&lt;&gt;0, 'Finish order'!B313,"")</f>
        <v/>
      </c>
      <c r="C315" s="46" t="str">
        <f aca="false">IF('Finish order'!F313&lt;&gt;0, 'Finish order'!D313,"")</f>
        <v/>
      </c>
      <c r="D315" s="47" t="str">
        <f aca="false">PROPER('Finish order'!H313)</f>
        <v/>
      </c>
      <c r="E315" s="48" t="str">
        <f aca="false">IF('Finish order'!I313&lt;&gt;0,'Finish order'!I313,"")</f>
        <v/>
      </c>
      <c r="F315" s="46" t="str">
        <f aca="false">IF('Finish order'!K313&lt;&gt;0, (UPPER(LEFT('Finish order'!K313,2))&amp;MID('Finish order'!K313,3,LEN('Finish order'!K313))), "")</f>
        <v/>
      </c>
      <c r="G315" s="49" t="str">
        <f aca="false">IF('Finish order'!G313&lt;&gt;0,'Finish order'!G313,"")</f>
        <v/>
      </c>
    </row>
    <row r="316" customFormat="false" ht="15.75" hidden="false" customHeight="false" outlineLevel="0" collapsed="false">
      <c r="A316" s="45" t="str">
        <f aca="false">IF('Finish order'!F314&lt;&gt;0, 'Finish order'!A314,"")</f>
        <v/>
      </c>
      <c r="B316" s="46" t="str">
        <f aca="false">IF('Finish order'!F314&lt;&gt;0, 'Finish order'!B314,"")</f>
        <v/>
      </c>
      <c r="C316" s="46" t="str">
        <f aca="false">IF('Finish order'!F314&lt;&gt;0, 'Finish order'!D314,"")</f>
        <v/>
      </c>
      <c r="D316" s="47" t="str">
        <f aca="false">PROPER('Finish order'!H314)</f>
        <v/>
      </c>
      <c r="E316" s="48" t="str">
        <f aca="false">IF('Finish order'!I314&lt;&gt;0,'Finish order'!I314,"")</f>
        <v/>
      </c>
      <c r="F316" s="46" t="str">
        <f aca="false">IF('Finish order'!K314&lt;&gt;0, (UPPER(LEFT('Finish order'!K314,2))&amp;MID('Finish order'!K314,3,LEN('Finish order'!K314))), "")</f>
        <v/>
      </c>
      <c r="G316" s="49" t="str">
        <f aca="false">IF('Finish order'!G314&lt;&gt;0,'Finish order'!G314,"")</f>
        <v/>
      </c>
    </row>
    <row r="317" customFormat="false" ht="15.75" hidden="false" customHeight="false" outlineLevel="0" collapsed="false">
      <c r="A317" s="45" t="str">
        <f aca="false">IF('Finish order'!F315&lt;&gt;0, 'Finish order'!A315,"")</f>
        <v/>
      </c>
      <c r="B317" s="46" t="str">
        <f aca="false">IF('Finish order'!F315&lt;&gt;0, 'Finish order'!B315,"")</f>
        <v/>
      </c>
      <c r="C317" s="46" t="str">
        <f aca="false">IF('Finish order'!F315&lt;&gt;0, 'Finish order'!D315,"")</f>
        <v/>
      </c>
      <c r="D317" s="47" t="str">
        <f aca="false">PROPER('Finish order'!H315)</f>
        <v/>
      </c>
      <c r="E317" s="48" t="str">
        <f aca="false">IF('Finish order'!I315&lt;&gt;0,'Finish order'!I315,"")</f>
        <v/>
      </c>
      <c r="F317" s="46" t="str">
        <f aca="false">IF('Finish order'!K315&lt;&gt;0, (UPPER(LEFT('Finish order'!K315,2))&amp;MID('Finish order'!K315,3,LEN('Finish order'!K315))), "")</f>
        <v/>
      </c>
      <c r="G317" s="49" t="str">
        <f aca="false">IF('Finish order'!G315&lt;&gt;0,'Finish order'!G315,"")</f>
        <v/>
      </c>
    </row>
    <row r="318" customFormat="false" ht="15.75" hidden="false" customHeight="false" outlineLevel="0" collapsed="false">
      <c r="A318" s="45" t="str">
        <f aca="false">IF('Finish order'!F316&lt;&gt;0, 'Finish order'!A316,"")</f>
        <v/>
      </c>
      <c r="B318" s="46" t="str">
        <f aca="false">IF('Finish order'!F316&lt;&gt;0, 'Finish order'!B316,"")</f>
        <v/>
      </c>
      <c r="C318" s="46" t="str">
        <f aca="false">IF('Finish order'!F316&lt;&gt;0, 'Finish order'!D316,"")</f>
        <v/>
      </c>
      <c r="D318" s="47" t="str">
        <f aca="false">PROPER('Finish order'!H316)</f>
        <v/>
      </c>
      <c r="E318" s="48" t="str">
        <f aca="false">IF('Finish order'!I316&lt;&gt;0,'Finish order'!I316,"")</f>
        <v/>
      </c>
      <c r="F318" s="46" t="str">
        <f aca="false">IF('Finish order'!K316&lt;&gt;0, (UPPER(LEFT('Finish order'!K316,2))&amp;MID('Finish order'!K316,3,LEN('Finish order'!K316))), "")</f>
        <v/>
      </c>
      <c r="G318" s="49" t="str">
        <f aca="false">IF('Finish order'!G316&lt;&gt;0,'Finish order'!G316,"")</f>
        <v/>
      </c>
    </row>
    <row r="319" customFormat="false" ht="15.75" hidden="false" customHeight="false" outlineLevel="0" collapsed="false">
      <c r="A319" s="45" t="str">
        <f aca="false">IF('Finish order'!F317&lt;&gt;0, 'Finish order'!A317,"")</f>
        <v/>
      </c>
      <c r="B319" s="46" t="str">
        <f aca="false">IF('Finish order'!F317&lt;&gt;0, 'Finish order'!B317,"")</f>
        <v/>
      </c>
      <c r="C319" s="46" t="str">
        <f aca="false">IF('Finish order'!F317&lt;&gt;0, 'Finish order'!D317,"")</f>
        <v/>
      </c>
      <c r="D319" s="47" t="str">
        <f aca="false">PROPER('Finish order'!H317)</f>
        <v/>
      </c>
      <c r="E319" s="48" t="str">
        <f aca="false">IF('Finish order'!I317&lt;&gt;0,'Finish order'!I317,"")</f>
        <v/>
      </c>
      <c r="F319" s="46" t="str">
        <f aca="false">IF('Finish order'!K317&lt;&gt;0, (UPPER(LEFT('Finish order'!K317,2))&amp;MID('Finish order'!K317,3,LEN('Finish order'!K317))), "")</f>
        <v/>
      </c>
      <c r="G319" s="49" t="str">
        <f aca="false">IF('Finish order'!G317&lt;&gt;0,'Finish order'!G317,"")</f>
        <v/>
      </c>
    </row>
    <row r="320" customFormat="false" ht="15.75" hidden="false" customHeight="false" outlineLevel="0" collapsed="false">
      <c r="A320" s="45" t="str">
        <f aca="false">IF('Finish order'!F318&lt;&gt;0, 'Finish order'!A318,"")</f>
        <v/>
      </c>
      <c r="B320" s="46" t="str">
        <f aca="false">IF('Finish order'!F318&lt;&gt;0, 'Finish order'!B318,"")</f>
        <v/>
      </c>
      <c r="C320" s="46" t="str">
        <f aca="false">IF('Finish order'!F318&lt;&gt;0, 'Finish order'!D318,"")</f>
        <v/>
      </c>
      <c r="D320" s="47" t="str">
        <f aca="false">PROPER('Finish order'!H318)</f>
        <v/>
      </c>
      <c r="E320" s="48" t="str">
        <f aca="false">IF('Finish order'!I318&lt;&gt;0,'Finish order'!I318,"")</f>
        <v/>
      </c>
      <c r="F320" s="46" t="str">
        <f aca="false">IF('Finish order'!K318&lt;&gt;0, (UPPER(LEFT('Finish order'!K318,2))&amp;MID('Finish order'!K318,3,LEN('Finish order'!K318))), "")</f>
        <v/>
      </c>
      <c r="G320" s="49" t="str">
        <f aca="false">IF('Finish order'!G318&lt;&gt;0,'Finish order'!G318,"")</f>
        <v/>
      </c>
    </row>
    <row r="321" customFormat="false" ht="15.75" hidden="false" customHeight="false" outlineLevel="0" collapsed="false">
      <c r="A321" s="45" t="str">
        <f aca="false">IF('Finish order'!F319&lt;&gt;0, 'Finish order'!A319,"")</f>
        <v/>
      </c>
      <c r="B321" s="46" t="str">
        <f aca="false">IF('Finish order'!F319&lt;&gt;0, 'Finish order'!B319,"")</f>
        <v/>
      </c>
      <c r="C321" s="46" t="str">
        <f aca="false">IF('Finish order'!F319&lt;&gt;0, 'Finish order'!D319,"")</f>
        <v/>
      </c>
      <c r="D321" s="47" t="str">
        <f aca="false">PROPER('Finish order'!H319)</f>
        <v/>
      </c>
      <c r="E321" s="48" t="str">
        <f aca="false">IF('Finish order'!I319&lt;&gt;0,'Finish order'!I319,"")</f>
        <v/>
      </c>
      <c r="F321" s="46" t="str">
        <f aca="false">IF('Finish order'!K319&lt;&gt;0, (UPPER(LEFT('Finish order'!K319,2))&amp;MID('Finish order'!K319,3,LEN('Finish order'!K319))), "")</f>
        <v/>
      </c>
      <c r="G321" s="49" t="str">
        <f aca="false">IF('Finish order'!G319&lt;&gt;0,'Finish order'!G319,"")</f>
        <v/>
      </c>
    </row>
    <row r="322" customFormat="false" ht="15.75" hidden="false" customHeight="false" outlineLevel="0" collapsed="false">
      <c r="A322" s="45" t="str">
        <f aca="false">IF('Finish order'!F320&lt;&gt;0, 'Finish order'!A320,"")</f>
        <v/>
      </c>
      <c r="B322" s="46" t="str">
        <f aca="false">IF('Finish order'!F320&lt;&gt;0, 'Finish order'!B320,"")</f>
        <v/>
      </c>
      <c r="C322" s="46" t="str">
        <f aca="false">IF('Finish order'!F320&lt;&gt;0, 'Finish order'!D320,"")</f>
        <v/>
      </c>
      <c r="D322" s="47" t="str">
        <f aca="false">PROPER('Finish order'!H320)</f>
        <v/>
      </c>
      <c r="E322" s="48" t="str">
        <f aca="false">IF('Finish order'!I320&lt;&gt;0,'Finish order'!I320,"")</f>
        <v/>
      </c>
      <c r="F322" s="46" t="str">
        <f aca="false">IF('Finish order'!K320&lt;&gt;0, (UPPER(LEFT('Finish order'!K320,2))&amp;MID('Finish order'!K320,3,LEN('Finish order'!K320))), "")</f>
        <v/>
      </c>
      <c r="G322" s="49" t="str">
        <f aca="false">IF('Finish order'!G320&lt;&gt;0,'Finish order'!G320,"")</f>
        <v/>
      </c>
    </row>
    <row r="323" customFormat="false" ht="15.75" hidden="false" customHeight="false" outlineLevel="0" collapsed="false">
      <c r="A323" s="45" t="str">
        <f aca="false">IF('Finish order'!F321&lt;&gt;0, 'Finish order'!A321,"")</f>
        <v/>
      </c>
      <c r="B323" s="46" t="str">
        <f aca="false">IF('Finish order'!F321&lt;&gt;0, 'Finish order'!B321,"")</f>
        <v/>
      </c>
      <c r="C323" s="46" t="str">
        <f aca="false">IF('Finish order'!F321&lt;&gt;0, 'Finish order'!D321,"")</f>
        <v/>
      </c>
      <c r="D323" s="47" t="str">
        <f aca="false">PROPER('Finish order'!H321)</f>
        <v/>
      </c>
      <c r="E323" s="48" t="str">
        <f aca="false">IF('Finish order'!I321&lt;&gt;0,'Finish order'!I321,"")</f>
        <v/>
      </c>
      <c r="F323" s="46" t="str">
        <f aca="false">IF('Finish order'!K321&lt;&gt;0, (UPPER(LEFT('Finish order'!K321,2))&amp;MID('Finish order'!K321,3,LEN('Finish order'!K321))), "")</f>
        <v/>
      </c>
      <c r="G323" s="49" t="str">
        <f aca="false">IF('Finish order'!G321&lt;&gt;0,'Finish order'!G321,"")</f>
        <v/>
      </c>
    </row>
    <row r="324" customFormat="false" ht="15.75" hidden="false" customHeight="false" outlineLevel="0" collapsed="false">
      <c r="A324" s="45" t="str">
        <f aca="false">IF('Finish order'!F322&lt;&gt;0, 'Finish order'!A322,"")</f>
        <v/>
      </c>
      <c r="B324" s="46" t="str">
        <f aca="false">IF('Finish order'!F322&lt;&gt;0, 'Finish order'!B322,"")</f>
        <v/>
      </c>
      <c r="C324" s="46" t="str">
        <f aca="false">IF('Finish order'!F322&lt;&gt;0, 'Finish order'!D322,"")</f>
        <v/>
      </c>
      <c r="D324" s="47" t="str">
        <f aca="false">PROPER('Finish order'!H322)</f>
        <v/>
      </c>
      <c r="E324" s="48" t="str">
        <f aca="false">IF('Finish order'!I322&lt;&gt;0,'Finish order'!I322,"")</f>
        <v/>
      </c>
      <c r="F324" s="46" t="str">
        <f aca="false">IF('Finish order'!K322&lt;&gt;0, (UPPER(LEFT('Finish order'!K322,2))&amp;MID('Finish order'!K322,3,LEN('Finish order'!K322))), "")</f>
        <v/>
      </c>
      <c r="G324" s="49" t="str">
        <f aca="false">IF('Finish order'!G322&lt;&gt;0,'Finish order'!G322,"")</f>
        <v/>
      </c>
    </row>
    <row r="325" customFormat="false" ht="15.75" hidden="false" customHeight="false" outlineLevel="0" collapsed="false">
      <c r="A325" s="45" t="str">
        <f aca="false">IF('Finish order'!F323&lt;&gt;0, 'Finish order'!A323,"")</f>
        <v/>
      </c>
      <c r="B325" s="46" t="str">
        <f aca="false">IF('Finish order'!F323&lt;&gt;0, 'Finish order'!B323,"")</f>
        <v/>
      </c>
      <c r="C325" s="46" t="str">
        <f aca="false">IF('Finish order'!F323&lt;&gt;0, 'Finish order'!D323,"")</f>
        <v/>
      </c>
      <c r="D325" s="47" t="str">
        <f aca="false">PROPER('Finish order'!H323)</f>
        <v/>
      </c>
      <c r="E325" s="48" t="str">
        <f aca="false">IF('Finish order'!I323&lt;&gt;0,'Finish order'!I323,"")</f>
        <v/>
      </c>
      <c r="F325" s="46" t="str">
        <f aca="false">IF('Finish order'!K323&lt;&gt;0, (UPPER(LEFT('Finish order'!K323,2))&amp;MID('Finish order'!K323,3,LEN('Finish order'!K323))), "")</f>
        <v/>
      </c>
      <c r="G325" s="49" t="str">
        <f aca="false">IF('Finish order'!G323&lt;&gt;0,'Finish order'!G323,"")</f>
        <v/>
      </c>
    </row>
    <row r="326" customFormat="false" ht="15.75" hidden="false" customHeight="false" outlineLevel="0" collapsed="false">
      <c r="A326" s="45" t="str">
        <f aca="false">IF('Finish order'!F324&lt;&gt;0, 'Finish order'!A324,"")</f>
        <v/>
      </c>
      <c r="B326" s="46" t="str">
        <f aca="false">IF('Finish order'!F324&lt;&gt;0, 'Finish order'!B324,"")</f>
        <v/>
      </c>
      <c r="C326" s="46" t="str">
        <f aca="false">IF('Finish order'!F324&lt;&gt;0, 'Finish order'!D324,"")</f>
        <v/>
      </c>
      <c r="D326" s="47" t="str">
        <f aca="false">PROPER('Finish order'!H324)</f>
        <v/>
      </c>
      <c r="E326" s="48" t="str">
        <f aca="false">IF('Finish order'!I324&lt;&gt;0,'Finish order'!I324,"")</f>
        <v/>
      </c>
      <c r="F326" s="46" t="str">
        <f aca="false">IF('Finish order'!K324&lt;&gt;0, (UPPER(LEFT('Finish order'!K324,2))&amp;MID('Finish order'!K324,3,LEN('Finish order'!K324))), "")</f>
        <v/>
      </c>
      <c r="G326" s="49" t="str">
        <f aca="false">IF('Finish order'!G324&lt;&gt;0,'Finish order'!G324,"")</f>
        <v/>
      </c>
    </row>
    <row r="327" customFormat="false" ht="15.75" hidden="false" customHeight="false" outlineLevel="0" collapsed="false">
      <c r="A327" s="45" t="str">
        <f aca="false">IF('Finish order'!F325&lt;&gt;0, 'Finish order'!A325,"")</f>
        <v/>
      </c>
      <c r="B327" s="46" t="str">
        <f aca="false">IF('Finish order'!F325&lt;&gt;0, 'Finish order'!B325,"")</f>
        <v/>
      </c>
      <c r="C327" s="46" t="str">
        <f aca="false">IF('Finish order'!F325&lt;&gt;0, 'Finish order'!D325,"")</f>
        <v/>
      </c>
      <c r="D327" s="47" t="str">
        <f aca="false">PROPER('Finish order'!H325)</f>
        <v/>
      </c>
      <c r="E327" s="48" t="str">
        <f aca="false">IF('Finish order'!I325&lt;&gt;0,'Finish order'!I325,"")</f>
        <v/>
      </c>
      <c r="F327" s="46" t="str">
        <f aca="false">IF('Finish order'!K325&lt;&gt;0, (UPPER(LEFT('Finish order'!K325,2))&amp;MID('Finish order'!K325,3,LEN('Finish order'!K325))), "")</f>
        <v/>
      </c>
      <c r="G327" s="49" t="str">
        <f aca="false">IF('Finish order'!G325&lt;&gt;0,'Finish order'!G325,"")</f>
        <v/>
      </c>
    </row>
    <row r="328" customFormat="false" ht="15.75" hidden="false" customHeight="false" outlineLevel="0" collapsed="false">
      <c r="A328" s="45" t="str">
        <f aca="false">IF('Finish order'!F326&lt;&gt;0, 'Finish order'!A326,"")</f>
        <v/>
      </c>
      <c r="B328" s="46" t="str">
        <f aca="false">IF('Finish order'!F326&lt;&gt;0, 'Finish order'!B326,"")</f>
        <v/>
      </c>
      <c r="C328" s="46" t="str">
        <f aca="false">IF('Finish order'!F326&lt;&gt;0, 'Finish order'!D326,"")</f>
        <v/>
      </c>
      <c r="D328" s="47" t="str">
        <f aca="false">PROPER('Finish order'!H326)</f>
        <v/>
      </c>
      <c r="E328" s="48" t="str">
        <f aca="false">IF('Finish order'!I326&lt;&gt;0,'Finish order'!I326,"")</f>
        <v/>
      </c>
      <c r="F328" s="46" t="str">
        <f aca="false">IF('Finish order'!K326&lt;&gt;0, (UPPER(LEFT('Finish order'!K326,2))&amp;MID('Finish order'!K326,3,LEN('Finish order'!K326))), "")</f>
        <v/>
      </c>
      <c r="G328" s="49" t="str">
        <f aca="false">IF('Finish order'!G326&lt;&gt;0,'Finish order'!G326,"")</f>
        <v/>
      </c>
    </row>
    <row r="329" customFormat="false" ht="15.75" hidden="false" customHeight="false" outlineLevel="0" collapsed="false">
      <c r="A329" s="45" t="str">
        <f aca="false">IF('Finish order'!F327&lt;&gt;0, 'Finish order'!A327,"")</f>
        <v/>
      </c>
      <c r="B329" s="46" t="str">
        <f aca="false">IF('Finish order'!F327&lt;&gt;0, 'Finish order'!B327,"")</f>
        <v/>
      </c>
      <c r="C329" s="46" t="str">
        <f aca="false">IF('Finish order'!F327&lt;&gt;0, 'Finish order'!D327,"")</f>
        <v/>
      </c>
      <c r="D329" s="47" t="str">
        <f aca="false">PROPER('Finish order'!H327)</f>
        <v/>
      </c>
      <c r="E329" s="48" t="str">
        <f aca="false">IF('Finish order'!I327&lt;&gt;0,'Finish order'!I327,"")</f>
        <v/>
      </c>
      <c r="F329" s="46" t="str">
        <f aca="false">IF('Finish order'!K327&lt;&gt;0, (UPPER(LEFT('Finish order'!K327,2))&amp;MID('Finish order'!K327,3,LEN('Finish order'!K327))), "")</f>
        <v/>
      </c>
      <c r="G329" s="49" t="str">
        <f aca="false">IF('Finish order'!G327&lt;&gt;0,'Finish order'!G327,"")</f>
        <v/>
      </c>
    </row>
    <row r="330" customFormat="false" ht="15.75" hidden="false" customHeight="false" outlineLevel="0" collapsed="false">
      <c r="A330" s="45" t="str">
        <f aca="false">IF('Finish order'!F328&lt;&gt;0, 'Finish order'!A328,"")</f>
        <v/>
      </c>
      <c r="B330" s="46" t="str">
        <f aca="false">IF('Finish order'!F328&lt;&gt;0, 'Finish order'!B328,"")</f>
        <v/>
      </c>
      <c r="C330" s="46" t="str">
        <f aca="false">IF('Finish order'!F328&lt;&gt;0, 'Finish order'!D328,"")</f>
        <v/>
      </c>
      <c r="D330" s="47" t="str">
        <f aca="false">PROPER('Finish order'!H328)</f>
        <v/>
      </c>
      <c r="E330" s="48" t="str">
        <f aca="false">IF('Finish order'!I328&lt;&gt;0,'Finish order'!I328,"")</f>
        <v/>
      </c>
      <c r="F330" s="46" t="str">
        <f aca="false">IF('Finish order'!K328&lt;&gt;0, (UPPER(LEFT('Finish order'!K328,2))&amp;MID('Finish order'!K328,3,LEN('Finish order'!K328))), "")</f>
        <v/>
      </c>
      <c r="G330" s="49" t="str">
        <f aca="false">IF('Finish order'!G328&lt;&gt;0,'Finish order'!G328,"")</f>
        <v/>
      </c>
    </row>
    <row r="331" customFormat="false" ht="15.75" hidden="false" customHeight="false" outlineLevel="0" collapsed="false">
      <c r="A331" s="45" t="str">
        <f aca="false">IF('Finish order'!F329&lt;&gt;0, 'Finish order'!A329,"")</f>
        <v/>
      </c>
      <c r="B331" s="46" t="str">
        <f aca="false">IF('Finish order'!F329&lt;&gt;0, 'Finish order'!B329,"")</f>
        <v/>
      </c>
      <c r="C331" s="46" t="str">
        <f aca="false">IF('Finish order'!F329&lt;&gt;0, 'Finish order'!D329,"")</f>
        <v/>
      </c>
      <c r="D331" s="47" t="str">
        <f aca="false">PROPER('Finish order'!H329)</f>
        <v/>
      </c>
      <c r="E331" s="48" t="str">
        <f aca="false">IF('Finish order'!I329&lt;&gt;0,'Finish order'!I329,"")</f>
        <v/>
      </c>
      <c r="F331" s="46" t="str">
        <f aca="false">IF('Finish order'!K329&lt;&gt;0, (UPPER(LEFT('Finish order'!K329,2))&amp;MID('Finish order'!K329,3,LEN('Finish order'!K329))), "")</f>
        <v/>
      </c>
      <c r="G331" s="49" t="str">
        <f aca="false">IF('Finish order'!G329&lt;&gt;0,'Finish order'!G329,"")</f>
        <v/>
      </c>
    </row>
    <row r="332" customFormat="false" ht="15.75" hidden="false" customHeight="false" outlineLevel="0" collapsed="false">
      <c r="A332" s="45" t="str">
        <f aca="false">IF('Finish order'!F330&lt;&gt;0, 'Finish order'!A330,"")</f>
        <v/>
      </c>
      <c r="B332" s="46" t="str">
        <f aca="false">IF('Finish order'!F330&lt;&gt;0, 'Finish order'!B330,"")</f>
        <v/>
      </c>
      <c r="C332" s="46" t="str">
        <f aca="false">IF('Finish order'!F330&lt;&gt;0, 'Finish order'!D330,"")</f>
        <v/>
      </c>
      <c r="D332" s="47" t="str">
        <f aca="false">PROPER('Finish order'!H330)</f>
        <v/>
      </c>
      <c r="E332" s="48" t="str">
        <f aca="false">IF('Finish order'!I330&lt;&gt;0,'Finish order'!I330,"")</f>
        <v/>
      </c>
      <c r="F332" s="46" t="str">
        <f aca="false">IF('Finish order'!K330&lt;&gt;0, (UPPER(LEFT('Finish order'!K330,2))&amp;MID('Finish order'!K330,3,LEN('Finish order'!K330))), "")</f>
        <v/>
      </c>
      <c r="G332" s="49" t="str">
        <f aca="false">IF('Finish order'!G330&lt;&gt;0,'Finish order'!G330,"")</f>
        <v/>
      </c>
    </row>
    <row r="333" customFormat="false" ht="15.75" hidden="false" customHeight="false" outlineLevel="0" collapsed="false">
      <c r="A333" s="45" t="str">
        <f aca="false">IF('Finish order'!F331&lt;&gt;0, 'Finish order'!A331,"")</f>
        <v/>
      </c>
      <c r="B333" s="46" t="str">
        <f aca="false">IF('Finish order'!F331&lt;&gt;0, 'Finish order'!B331,"")</f>
        <v/>
      </c>
      <c r="C333" s="46" t="str">
        <f aca="false">IF('Finish order'!F331&lt;&gt;0, 'Finish order'!D331,"")</f>
        <v/>
      </c>
      <c r="D333" s="47" t="str">
        <f aca="false">PROPER('Finish order'!H331)</f>
        <v/>
      </c>
      <c r="E333" s="48" t="str">
        <f aca="false">IF('Finish order'!I331&lt;&gt;0,'Finish order'!I331,"")</f>
        <v/>
      </c>
      <c r="F333" s="46" t="str">
        <f aca="false">IF('Finish order'!K331&lt;&gt;0, (UPPER(LEFT('Finish order'!K331,2))&amp;MID('Finish order'!K331,3,LEN('Finish order'!K331))), "")</f>
        <v/>
      </c>
      <c r="G333" s="49" t="str">
        <f aca="false">IF('Finish order'!G331&lt;&gt;0,'Finish order'!G331,"")</f>
        <v/>
      </c>
    </row>
    <row r="334" customFormat="false" ht="15.75" hidden="false" customHeight="false" outlineLevel="0" collapsed="false">
      <c r="A334" s="45" t="str">
        <f aca="false">IF('Finish order'!F332&lt;&gt;0, 'Finish order'!A332,"")</f>
        <v/>
      </c>
      <c r="B334" s="46" t="str">
        <f aca="false">IF('Finish order'!F332&lt;&gt;0, 'Finish order'!B332,"")</f>
        <v/>
      </c>
      <c r="C334" s="46" t="str">
        <f aca="false">IF('Finish order'!F332&lt;&gt;0, 'Finish order'!D332,"")</f>
        <v/>
      </c>
      <c r="D334" s="47" t="str">
        <f aca="false">PROPER('Finish order'!H332)</f>
        <v/>
      </c>
      <c r="E334" s="48" t="str">
        <f aca="false">IF('Finish order'!I332&lt;&gt;0,'Finish order'!I332,"")</f>
        <v/>
      </c>
      <c r="F334" s="46" t="str">
        <f aca="false">IF('Finish order'!K332&lt;&gt;0, (UPPER(LEFT('Finish order'!K332,2))&amp;MID('Finish order'!K332,3,LEN('Finish order'!K332))), "")</f>
        <v/>
      </c>
      <c r="G334" s="49" t="str">
        <f aca="false">IF('Finish order'!G332&lt;&gt;0,'Finish order'!G332,"")</f>
        <v/>
      </c>
    </row>
    <row r="335" customFormat="false" ht="15.75" hidden="false" customHeight="false" outlineLevel="0" collapsed="false">
      <c r="A335" s="45" t="str">
        <f aca="false">IF('Finish order'!F333&lt;&gt;0, 'Finish order'!A333,"")</f>
        <v/>
      </c>
      <c r="B335" s="46" t="str">
        <f aca="false">IF('Finish order'!F333&lt;&gt;0, 'Finish order'!B333,"")</f>
        <v/>
      </c>
      <c r="C335" s="46" t="str">
        <f aca="false">IF('Finish order'!F333&lt;&gt;0, 'Finish order'!D333,"")</f>
        <v/>
      </c>
      <c r="D335" s="47" t="str">
        <f aca="false">PROPER('Finish order'!H333)</f>
        <v/>
      </c>
      <c r="E335" s="48" t="str">
        <f aca="false">IF('Finish order'!I333&lt;&gt;0,'Finish order'!I333,"")</f>
        <v/>
      </c>
      <c r="F335" s="46" t="str">
        <f aca="false">IF('Finish order'!K333&lt;&gt;0, (UPPER(LEFT('Finish order'!K333,2))&amp;MID('Finish order'!K333,3,LEN('Finish order'!K333))), "")</f>
        <v/>
      </c>
      <c r="G335" s="49" t="str">
        <f aca="false">IF('Finish order'!G333&lt;&gt;0,'Finish order'!G333,"")</f>
        <v/>
      </c>
    </row>
    <row r="336" customFormat="false" ht="15.75" hidden="false" customHeight="false" outlineLevel="0" collapsed="false">
      <c r="A336" s="45" t="str">
        <f aca="false">IF('Finish order'!F334&lt;&gt;0, 'Finish order'!A334,"")</f>
        <v/>
      </c>
      <c r="B336" s="46" t="str">
        <f aca="false">IF('Finish order'!F334&lt;&gt;0, 'Finish order'!B334,"")</f>
        <v/>
      </c>
      <c r="C336" s="46" t="str">
        <f aca="false">IF('Finish order'!F334&lt;&gt;0, 'Finish order'!D334,"")</f>
        <v/>
      </c>
      <c r="D336" s="47" t="str">
        <f aca="false">PROPER('Finish order'!H334)</f>
        <v/>
      </c>
      <c r="E336" s="48" t="str">
        <f aca="false">IF('Finish order'!I334&lt;&gt;0,'Finish order'!I334,"")</f>
        <v/>
      </c>
      <c r="F336" s="46" t="str">
        <f aca="false">IF('Finish order'!K334&lt;&gt;0, (UPPER(LEFT('Finish order'!K334,2))&amp;MID('Finish order'!K334,3,LEN('Finish order'!K334))), "")</f>
        <v/>
      </c>
      <c r="G336" s="49" t="str">
        <f aca="false">IF('Finish order'!G334&lt;&gt;0,'Finish order'!G334,"")</f>
        <v/>
      </c>
    </row>
    <row r="337" customFormat="false" ht="15.75" hidden="false" customHeight="false" outlineLevel="0" collapsed="false">
      <c r="A337" s="45" t="str">
        <f aca="false">IF('Finish order'!F335&lt;&gt;0, 'Finish order'!A335,"")</f>
        <v/>
      </c>
      <c r="B337" s="46" t="str">
        <f aca="false">IF('Finish order'!F335&lt;&gt;0, 'Finish order'!B335,"")</f>
        <v/>
      </c>
      <c r="C337" s="46" t="str">
        <f aca="false">IF('Finish order'!F335&lt;&gt;0, 'Finish order'!D335,"")</f>
        <v/>
      </c>
      <c r="D337" s="47" t="str">
        <f aca="false">PROPER('Finish order'!H335)</f>
        <v/>
      </c>
      <c r="E337" s="48" t="str">
        <f aca="false">IF('Finish order'!I335&lt;&gt;0,'Finish order'!I335,"")</f>
        <v/>
      </c>
      <c r="F337" s="46" t="str">
        <f aca="false">IF('Finish order'!K335&lt;&gt;0, (UPPER(LEFT('Finish order'!K335,2))&amp;MID('Finish order'!K335,3,LEN('Finish order'!K335))), "")</f>
        <v/>
      </c>
      <c r="G337" s="49" t="str">
        <f aca="false">IF('Finish order'!G335&lt;&gt;0,'Finish order'!G335,"")</f>
        <v/>
      </c>
    </row>
    <row r="338" customFormat="false" ht="15.75" hidden="false" customHeight="false" outlineLevel="0" collapsed="false">
      <c r="A338" s="45" t="str">
        <f aca="false">IF('Finish order'!F336&lt;&gt;0, 'Finish order'!A336,"")</f>
        <v/>
      </c>
      <c r="B338" s="46" t="str">
        <f aca="false">IF('Finish order'!F336&lt;&gt;0, 'Finish order'!B336,"")</f>
        <v/>
      </c>
      <c r="C338" s="46" t="str">
        <f aca="false">IF('Finish order'!F336&lt;&gt;0, 'Finish order'!D336,"")</f>
        <v/>
      </c>
      <c r="D338" s="47" t="str">
        <f aca="false">PROPER('Finish order'!H336)</f>
        <v/>
      </c>
      <c r="E338" s="48" t="str">
        <f aca="false">IF('Finish order'!I336&lt;&gt;0,'Finish order'!I336,"")</f>
        <v/>
      </c>
      <c r="F338" s="46" t="str">
        <f aca="false">IF('Finish order'!K336&lt;&gt;0, (UPPER(LEFT('Finish order'!K336,2))&amp;MID('Finish order'!K336,3,LEN('Finish order'!K336))), "")</f>
        <v/>
      </c>
      <c r="G338" s="49" t="str">
        <f aca="false">IF('Finish order'!G336&lt;&gt;0,'Finish order'!G336,"")</f>
        <v/>
      </c>
    </row>
    <row r="339" customFormat="false" ht="15.75" hidden="false" customHeight="false" outlineLevel="0" collapsed="false">
      <c r="A339" s="45" t="str">
        <f aca="false">IF('Finish order'!F337&lt;&gt;0, 'Finish order'!A337,"")</f>
        <v/>
      </c>
      <c r="B339" s="46" t="str">
        <f aca="false">IF('Finish order'!F337&lt;&gt;0, 'Finish order'!B337,"")</f>
        <v/>
      </c>
      <c r="C339" s="46" t="str">
        <f aca="false">IF('Finish order'!F337&lt;&gt;0, 'Finish order'!D337,"")</f>
        <v/>
      </c>
      <c r="D339" s="47" t="str">
        <f aca="false">PROPER('Finish order'!H337)</f>
        <v/>
      </c>
      <c r="E339" s="48" t="str">
        <f aca="false">IF('Finish order'!I337&lt;&gt;0,'Finish order'!I337,"")</f>
        <v/>
      </c>
      <c r="F339" s="46" t="str">
        <f aca="false">IF('Finish order'!K337&lt;&gt;0, (UPPER(LEFT('Finish order'!K337,2))&amp;MID('Finish order'!K337,3,LEN('Finish order'!K337))), "")</f>
        <v/>
      </c>
      <c r="G339" s="49" t="str">
        <f aca="false">IF('Finish order'!G337&lt;&gt;0,'Finish order'!G337,"")</f>
        <v/>
      </c>
    </row>
    <row r="340" customFormat="false" ht="15.75" hidden="false" customHeight="false" outlineLevel="0" collapsed="false">
      <c r="A340" s="45" t="str">
        <f aca="false">IF('Finish order'!F338&lt;&gt;0, 'Finish order'!A338,"")</f>
        <v/>
      </c>
      <c r="B340" s="46" t="str">
        <f aca="false">IF('Finish order'!F338&lt;&gt;0, 'Finish order'!B338,"")</f>
        <v/>
      </c>
      <c r="C340" s="46" t="str">
        <f aca="false">IF('Finish order'!F338&lt;&gt;0, 'Finish order'!D338,"")</f>
        <v/>
      </c>
      <c r="D340" s="47" t="str">
        <f aca="false">PROPER('Finish order'!H338)</f>
        <v/>
      </c>
      <c r="E340" s="48" t="str">
        <f aca="false">IF('Finish order'!I338&lt;&gt;0,'Finish order'!I338,"")</f>
        <v/>
      </c>
      <c r="F340" s="46" t="str">
        <f aca="false">IF('Finish order'!K338&lt;&gt;0, (UPPER(LEFT('Finish order'!K338,2))&amp;MID('Finish order'!K338,3,LEN('Finish order'!K338))), "")</f>
        <v/>
      </c>
      <c r="G340" s="49" t="str">
        <f aca="false">IF('Finish order'!G338&lt;&gt;0,'Finish order'!G338,"")</f>
        <v/>
      </c>
    </row>
    <row r="341" customFormat="false" ht="15.75" hidden="false" customHeight="false" outlineLevel="0" collapsed="false">
      <c r="A341" s="45" t="str">
        <f aca="false">IF('Finish order'!F339&lt;&gt;0, 'Finish order'!A339,"")</f>
        <v/>
      </c>
      <c r="B341" s="46" t="str">
        <f aca="false">IF('Finish order'!F339&lt;&gt;0, 'Finish order'!B339,"")</f>
        <v/>
      </c>
      <c r="C341" s="46" t="str">
        <f aca="false">IF('Finish order'!F339&lt;&gt;0, 'Finish order'!D339,"")</f>
        <v/>
      </c>
      <c r="D341" s="47" t="str">
        <f aca="false">PROPER('Finish order'!H339)</f>
        <v/>
      </c>
      <c r="E341" s="48" t="str">
        <f aca="false">IF('Finish order'!I339&lt;&gt;0,'Finish order'!I339,"")</f>
        <v/>
      </c>
      <c r="F341" s="46" t="str">
        <f aca="false">IF('Finish order'!K339&lt;&gt;0, (UPPER(LEFT('Finish order'!K339,2))&amp;MID('Finish order'!K339,3,LEN('Finish order'!K339))), "")</f>
        <v/>
      </c>
      <c r="G341" s="49" t="str">
        <f aca="false">IF('Finish order'!G339&lt;&gt;0,'Finish order'!G339,"")</f>
        <v/>
      </c>
    </row>
    <row r="342" customFormat="false" ht="15.75" hidden="false" customHeight="false" outlineLevel="0" collapsed="false">
      <c r="A342" s="45" t="str">
        <f aca="false">IF('Finish order'!F340&lt;&gt;0, 'Finish order'!A340,"")</f>
        <v/>
      </c>
      <c r="B342" s="46" t="str">
        <f aca="false">IF('Finish order'!F340&lt;&gt;0, 'Finish order'!B340,"")</f>
        <v/>
      </c>
      <c r="C342" s="46" t="str">
        <f aca="false">IF('Finish order'!F340&lt;&gt;0, 'Finish order'!D340,"")</f>
        <v/>
      </c>
      <c r="D342" s="47" t="str">
        <f aca="false">PROPER('Finish order'!H340)</f>
        <v/>
      </c>
      <c r="E342" s="48" t="str">
        <f aca="false">IF('Finish order'!I340&lt;&gt;0,'Finish order'!I340,"")</f>
        <v/>
      </c>
      <c r="F342" s="46" t="str">
        <f aca="false">IF('Finish order'!K340&lt;&gt;0, (UPPER(LEFT('Finish order'!K340,2))&amp;MID('Finish order'!K340,3,LEN('Finish order'!K340))), "")</f>
        <v/>
      </c>
      <c r="G342" s="49" t="str">
        <f aca="false">IF('Finish order'!G340&lt;&gt;0,'Finish order'!G340,"")</f>
        <v/>
      </c>
    </row>
    <row r="343" customFormat="false" ht="15.75" hidden="false" customHeight="false" outlineLevel="0" collapsed="false">
      <c r="A343" s="45" t="str">
        <f aca="false">IF('Finish order'!F341&lt;&gt;0, 'Finish order'!A341,"")</f>
        <v/>
      </c>
      <c r="B343" s="46" t="str">
        <f aca="false">IF('Finish order'!F341&lt;&gt;0, 'Finish order'!B341,"")</f>
        <v/>
      </c>
      <c r="C343" s="46" t="str">
        <f aca="false">IF('Finish order'!F341&lt;&gt;0, 'Finish order'!D341,"")</f>
        <v/>
      </c>
      <c r="D343" s="47" t="str">
        <f aca="false">PROPER('Finish order'!H341)</f>
        <v/>
      </c>
      <c r="E343" s="48" t="str">
        <f aca="false">IF('Finish order'!I341&lt;&gt;0,'Finish order'!I341,"")</f>
        <v/>
      </c>
      <c r="F343" s="46" t="str">
        <f aca="false">IF('Finish order'!K341&lt;&gt;0, (UPPER(LEFT('Finish order'!K341,2))&amp;MID('Finish order'!K341,3,LEN('Finish order'!K341))), "")</f>
        <v/>
      </c>
      <c r="G343" s="49" t="str">
        <f aca="false">IF('Finish order'!G341&lt;&gt;0,'Finish order'!G341,"")</f>
        <v/>
      </c>
    </row>
    <row r="344" customFormat="false" ht="15.75" hidden="false" customHeight="false" outlineLevel="0" collapsed="false">
      <c r="A344" s="45" t="str">
        <f aca="false">IF('Finish order'!F342&lt;&gt;0, 'Finish order'!A342,"")</f>
        <v/>
      </c>
      <c r="B344" s="46" t="str">
        <f aca="false">IF('Finish order'!F342&lt;&gt;0, 'Finish order'!B342,"")</f>
        <v/>
      </c>
      <c r="C344" s="46" t="str">
        <f aca="false">IF('Finish order'!F342&lt;&gt;0, 'Finish order'!D342,"")</f>
        <v/>
      </c>
      <c r="D344" s="47" t="str">
        <f aca="false">PROPER('Finish order'!H342)</f>
        <v/>
      </c>
      <c r="E344" s="48" t="str">
        <f aca="false">IF('Finish order'!I342&lt;&gt;0,'Finish order'!I342,"")</f>
        <v/>
      </c>
      <c r="F344" s="46" t="str">
        <f aca="false">IF('Finish order'!K342&lt;&gt;0, (UPPER(LEFT('Finish order'!K342,2))&amp;MID('Finish order'!K342,3,LEN('Finish order'!K342))), "")</f>
        <v/>
      </c>
      <c r="G344" s="49" t="str">
        <f aca="false">IF('Finish order'!G342&lt;&gt;0,'Finish order'!G342,"")</f>
        <v/>
      </c>
    </row>
    <row r="345" customFormat="false" ht="15.75" hidden="false" customHeight="false" outlineLevel="0" collapsed="false">
      <c r="A345" s="45" t="str">
        <f aca="false">IF('Finish order'!F343&lt;&gt;0, 'Finish order'!A343,"")</f>
        <v/>
      </c>
      <c r="B345" s="46" t="str">
        <f aca="false">IF('Finish order'!F343&lt;&gt;0, 'Finish order'!B343,"")</f>
        <v/>
      </c>
      <c r="C345" s="46" t="str">
        <f aca="false">IF('Finish order'!F343&lt;&gt;0, 'Finish order'!D343,"")</f>
        <v/>
      </c>
      <c r="D345" s="47" t="str">
        <f aca="false">PROPER('Finish order'!H343)</f>
        <v/>
      </c>
      <c r="E345" s="48" t="str">
        <f aca="false">IF('Finish order'!I343&lt;&gt;0,'Finish order'!I343,"")</f>
        <v/>
      </c>
      <c r="F345" s="46" t="str">
        <f aca="false">IF('Finish order'!K343&lt;&gt;0, (UPPER(LEFT('Finish order'!K343,2))&amp;MID('Finish order'!K343,3,LEN('Finish order'!K343))), "")</f>
        <v/>
      </c>
      <c r="G345" s="49" t="str">
        <f aca="false">IF('Finish order'!G343&lt;&gt;0,'Finish order'!G343,"")</f>
        <v/>
      </c>
    </row>
    <row r="346" customFormat="false" ht="15.75" hidden="false" customHeight="false" outlineLevel="0" collapsed="false">
      <c r="A346" s="45" t="str">
        <f aca="false">IF('Finish order'!F344&lt;&gt;0, 'Finish order'!A344,"")</f>
        <v/>
      </c>
      <c r="B346" s="46" t="str">
        <f aca="false">IF('Finish order'!F344&lt;&gt;0, 'Finish order'!B344,"")</f>
        <v/>
      </c>
      <c r="C346" s="46" t="str">
        <f aca="false">IF('Finish order'!F344&lt;&gt;0, 'Finish order'!D344,"")</f>
        <v/>
      </c>
      <c r="D346" s="47" t="str">
        <f aca="false">PROPER('Finish order'!H344)</f>
        <v/>
      </c>
      <c r="E346" s="48" t="str">
        <f aca="false">IF('Finish order'!I344&lt;&gt;0,'Finish order'!I344,"")</f>
        <v/>
      </c>
      <c r="F346" s="46" t="str">
        <f aca="false">IF('Finish order'!K344&lt;&gt;0, (UPPER(LEFT('Finish order'!K344,2))&amp;MID('Finish order'!K344,3,LEN('Finish order'!K344))), "")</f>
        <v/>
      </c>
      <c r="G346" s="49" t="str">
        <f aca="false">IF('Finish order'!G344&lt;&gt;0,'Finish order'!G344,"")</f>
        <v/>
      </c>
    </row>
    <row r="347" customFormat="false" ht="15.75" hidden="false" customHeight="false" outlineLevel="0" collapsed="false">
      <c r="A347" s="45" t="str">
        <f aca="false">IF('Finish order'!F345&lt;&gt;0, 'Finish order'!A345,"")</f>
        <v/>
      </c>
      <c r="B347" s="46" t="str">
        <f aca="false">IF('Finish order'!F345&lt;&gt;0, 'Finish order'!B345,"")</f>
        <v/>
      </c>
      <c r="C347" s="46" t="str">
        <f aca="false">IF('Finish order'!F345&lt;&gt;0, 'Finish order'!D345,"")</f>
        <v/>
      </c>
      <c r="D347" s="47" t="str">
        <f aca="false">PROPER('Finish order'!H345)</f>
        <v/>
      </c>
      <c r="E347" s="48" t="str">
        <f aca="false">IF('Finish order'!I345&lt;&gt;0,'Finish order'!I345,"")</f>
        <v/>
      </c>
      <c r="F347" s="46" t="str">
        <f aca="false">IF('Finish order'!K345&lt;&gt;0, (UPPER(LEFT('Finish order'!K345,2))&amp;MID('Finish order'!K345,3,LEN('Finish order'!K345))), "")</f>
        <v/>
      </c>
      <c r="G347" s="49" t="str">
        <f aca="false">IF('Finish order'!G345&lt;&gt;0,'Finish order'!G345,"")</f>
        <v/>
      </c>
    </row>
    <row r="348" customFormat="false" ht="15.75" hidden="false" customHeight="false" outlineLevel="0" collapsed="false">
      <c r="A348" s="45" t="str">
        <f aca="false">IF('Finish order'!F346&lt;&gt;0, 'Finish order'!A346,"")</f>
        <v/>
      </c>
      <c r="B348" s="46" t="str">
        <f aca="false">IF('Finish order'!F346&lt;&gt;0, 'Finish order'!B346,"")</f>
        <v/>
      </c>
      <c r="C348" s="46" t="str">
        <f aca="false">IF('Finish order'!F346&lt;&gt;0, 'Finish order'!D346,"")</f>
        <v/>
      </c>
      <c r="D348" s="47" t="str">
        <f aca="false">PROPER('Finish order'!H346)</f>
        <v/>
      </c>
      <c r="E348" s="48" t="str">
        <f aca="false">IF('Finish order'!I346&lt;&gt;0,'Finish order'!I346,"")</f>
        <v/>
      </c>
      <c r="F348" s="46" t="str">
        <f aca="false">IF('Finish order'!K346&lt;&gt;0, (UPPER(LEFT('Finish order'!K346,2))&amp;MID('Finish order'!K346,3,LEN('Finish order'!K346))), "")</f>
        <v/>
      </c>
      <c r="G348" s="49" t="str">
        <f aca="false">IF('Finish order'!G346&lt;&gt;0,'Finish order'!G346,"")</f>
        <v/>
      </c>
    </row>
    <row r="349" customFormat="false" ht="15.75" hidden="false" customHeight="false" outlineLevel="0" collapsed="false">
      <c r="A349" s="45" t="str">
        <f aca="false">IF('Finish order'!F347&lt;&gt;0, 'Finish order'!A347,"")</f>
        <v/>
      </c>
      <c r="B349" s="46" t="str">
        <f aca="false">IF('Finish order'!F347&lt;&gt;0, 'Finish order'!B347,"")</f>
        <v/>
      </c>
      <c r="C349" s="46" t="str">
        <f aca="false">IF('Finish order'!F347&lt;&gt;0, 'Finish order'!D347,"")</f>
        <v/>
      </c>
      <c r="D349" s="47" t="str">
        <f aca="false">PROPER('Finish order'!H347)</f>
        <v/>
      </c>
      <c r="E349" s="48" t="str">
        <f aca="false">IF('Finish order'!I347&lt;&gt;0,'Finish order'!I347,"")</f>
        <v/>
      </c>
      <c r="F349" s="46" t="str">
        <f aca="false">IF('Finish order'!K347&lt;&gt;0, (UPPER(LEFT('Finish order'!K347,2))&amp;MID('Finish order'!K347,3,LEN('Finish order'!K347))), "")</f>
        <v/>
      </c>
      <c r="G349" s="49" t="str">
        <f aca="false">IF('Finish order'!G347&lt;&gt;0,'Finish order'!G347,"")</f>
        <v/>
      </c>
    </row>
    <row r="350" customFormat="false" ht="15.75" hidden="false" customHeight="false" outlineLevel="0" collapsed="false">
      <c r="A350" s="45" t="str">
        <f aca="false">IF('Finish order'!F348&lt;&gt;0, 'Finish order'!A348,"")</f>
        <v/>
      </c>
      <c r="B350" s="46" t="str">
        <f aca="false">IF('Finish order'!F348&lt;&gt;0, 'Finish order'!B348,"")</f>
        <v/>
      </c>
      <c r="C350" s="46" t="str">
        <f aca="false">IF('Finish order'!F348&lt;&gt;0, 'Finish order'!D348,"")</f>
        <v/>
      </c>
      <c r="D350" s="47" t="str">
        <f aca="false">PROPER('Finish order'!H348)</f>
        <v/>
      </c>
      <c r="E350" s="48" t="str">
        <f aca="false">IF('Finish order'!I348&lt;&gt;0,'Finish order'!I348,"")</f>
        <v/>
      </c>
      <c r="F350" s="46" t="str">
        <f aca="false">IF('Finish order'!K348&lt;&gt;0, (UPPER(LEFT('Finish order'!K348,2))&amp;MID('Finish order'!K348,3,LEN('Finish order'!K348))), "")</f>
        <v/>
      </c>
      <c r="G350" s="49" t="str">
        <f aca="false">IF('Finish order'!G348&lt;&gt;0,'Finish order'!G348,"")</f>
        <v/>
      </c>
    </row>
    <row r="351" customFormat="false" ht="15.75" hidden="false" customHeight="false" outlineLevel="0" collapsed="false">
      <c r="A351" s="45" t="str">
        <f aca="false">IF('Finish order'!F349&lt;&gt;0, 'Finish order'!A349,"")</f>
        <v/>
      </c>
      <c r="B351" s="46" t="str">
        <f aca="false">IF('Finish order'!F349&lt;&gt;0, 'Finish order'!B349,"")</f>
        <v/>
      </c>
      <c r="C351" s="46" t="str">
        <f aca="false">IF('Finish order'!F349&lt;&gt;0, 'Finish order'!D349,"")</f>
        <v/>
      </c>
      <c r="D351" s="47" t="str">
        <f aca="false">PROPER('Finish order'!H349)</f>
        <v/>
      </c>
      <c r="E351" s="48" t="str">
        <f aca="false">IF('Finish order'!I349&lt;&gt;0,'Finish order'!I349,"")</f>
        <v/>
      </c>
      <c r="F351" s="46" t="str">
        <f aca="false">IF('Finish order'!K349&lt;&gt;0, (UPPER(LEFT('Finish order'!K349,2))&amp;MID('Finish order'!K349,3,LEN('Finish order'!K349))), "")</f>
        <v/>
      </c>
      <c r="G351" s="49" t="str">
        <f aca="false">IF('Finish order'!G349&lt;&gt;0,'Finish order'!G349,"")</f>
        <v/>
      </c>
    </row>
    <row r="352" customFormat="false" ht="15.75" hidden="false" customHeight="false" outlineLevel="0" collapsed="false">
      <c r="A352" s="45" t="str">
        <f aca="false">IF('Finish order'!F350&lt;&gt;0, 'Finish order'!A350,"")</f>
        <v/>
      </c>
      <c r="B352" s="46" t="str">
        <f aca="false">IF('Finish order'!F350&lt;&gt;0, 'Finish order'!B350,"")</f>
        <v/>
      </c>
      <c r="C352" s="46" t="str">
        <f aca="false">IF('Finish order'!F350&lt;&gt;0, 'Finish order'!D350,"")</f>
        <v/>
      </c>
      <c r="D352" s="47" t="str">
        <f aca="false">PROPER('Finish order'!H350)</f>
        <v/>
      </c>
      <c r="E352" s="48" t="str">
        <f aca="false">IF('Finish order'!I350&lt;&gt;0,'Finish order'!I350,"")</f>
        <v/>
      </c>
      <c r="F352" s="46" t="str">
        <f aca="false">IF('Finish order'!K350&lt;&gt;0, (UPPER(LEFT('Finish order'!K350,2))&amp;MID('Finish order'!K350,3,LEN('Finish order'!K350))), "")</f>
        <v/>
      </c>
      <c r="G352" s="49" t="str">
        <f aca="false">IF('Finish order'!G350&lt;&gt;0,'Finish order'!G350,"")</f>
        <v/>
      </c>
    </row>
    <row r="353" customFormat="false" ht="15.75" hidden="false" customHeight="false" outlineLevel="0" collapsed="false">
      <c r="A353" s="45" t="str">
        <f aca="false">IF('Finish order'!F351&lt;&gt;0, 'Finish order'!A351,"")</f>
        <v/>
      </c>
      <c r="B353" s="46" t="str">
        <f aca="false">IF('Finish order'!F351&lt;&gt;0, 'Finish order'!B351,"")</f>
        <v/>
      </c>
      <c r="C353" s="46" t="str">
        <f aca="false">IF('Finish order'!F351&lt;&gt;0, 'Finish order'!D351,"")</f>
        <v/>
      </c>
      <c r="D353" s="47" t="str">
        <f aca="false">PROPER('Finish order'!H351)</f>
        <v/>
      </c>
      <c r="E353" s="48" t="str">
        <f aca="false">IF('Finish order'!I351&lt;&gt;0,'Finish order'!I351,"")</f>
        <v/>
      </c>
      <c r="F353" s="46" t="str">
        <f aca="false">IF('Finish order'!K351&lt;&gt;0, (UPPER(LEFT('Finish order'!K351,2))&amp;MID('Finish order'!K351,3,LEN('Finish order'!K351))), "")</f>
        <v/>
      </c>
      <c r="G353" s="49" t="str">
        <f aca="false">IF('Finish order'!G351&lt;&gt;0,'Finish order'!G351,"")</f>
        <v/>
      </c>
    </row>
    <row r="354" customFormat="false" ht="15.75" hidden="false" customHeight="false" outlineLevel="0" collapsed="false">
      <c r="A354" s="45" t="str">
        <f aca="false">IF('Finish order'!F352&lt;&gt;0, 'Finish order'!A352,"")</f>
        <v/>
      </c>
      <c r="B354" s="46" t="str">
        <f aca="false">IF('Finish order'!F352&lt;&gt;0, 'Finish order'!B352,"")</f>
        <v/>
      </c>
      <c r="C354" s="46" t="str">
        <f aca="false">IF('Finish order'!F352&lt;&gt;0, 'Finish order'!D352,"")</f>
        <v/>
      </c>
      <c r="D354" s="47" t="str">
        <f aca="false">PROPER('Finish order'!H352)</f>
        <v/>
      </c>
      <c r="E354" s="48" t="str">
        <f aca="false">IF('Finish order'!I352&lt;&gt;0,'Finish order'!I352,"")</f>
        <v/>
      </c>
      <c r="F354" s="46" t="str">
        <f aca="false">IF('Finish order'!K352&lt;&gt;0, (UPPER(LEFT('Finish order'!K352,2))&amp;MID('Finish order'!K352,3,LEN('Finish order'!K352))), "")</f>
        <v/>
      </c>
      <c r="G354" s="49" t="str">
        <f aca="false">IF('Finish order'!G352&lt;&gt;0,'Finish order'!G352,"")</f>
        <v/>
      </c>
    </row>
    <row r="355" customFormat="false" ht="15.75" hidden="false" customHeight="false" outlineLevel="0" collapsed="false">
      <c r="A355" s="45" t="str">
        <f aca="false">IF('Finish order'!F353&lt;&gt;0, 'Finish order'!A353,"")</f>
        <v/>
      </c>
      <c r="B355" s="46" t="str">
        <f aca="false">IF('Finish order'!F353&lt;&gt;0, 'Finish order'!B353,"")</f>
        <v/>
      </c>
      <c r="C355" s="46" t="str">
        <f aca="false">IF('Finish order'!F353&lt;&gt;0, 'Finish order'!D353,"")</f>
        <v/>
      </c>
      <c r="D355" s="47" t="str">
        <f aca="false">PROPER('Finish order'!H353)</f>
        <v/>
      </c>
      <c r="E355" s="48" t="str">
        <f aca="false">IF('Finish order'!I353&lt;&gt;0,'Finish order'!I353,"")</f>
        <v/>
      </c>
      <c r="F355" s="46" t="str">
        <f aca="false">IF('Finish order'!K353&lt;&gt;0, (UPPER(LEFT('Finish order'!K353,2))&amp;MID('Finish order'!K353,3,LEN('Finish order'!K353))), "")</f>
        <v/>
      </c>
      <c r="G355" s="49" t="str">
        <f aca="false">IF('Finish order'!G353&lt;&gt;0,'Finish order'!G353,"")</f>
        <v/>
      </c>
    </row>
    <row r="356" customFormat="false" ht="15.75" hidden="false" customHeight="false" outlineLevel="0" collapsed="false">
      <c r="A356" s="45" t="str">
        <f aca="false">IF('Finish order'!F354&lt;&gt;0, 'Finish order'!A354,"")</f>
        <v/>
      </c>
      <c r="B356" s="46" t="str">
        <f aca="false">IF('Finish order'!F354&lt;&gt;0, 'Finish order'!B354,"")</f>
        <v/>
      </c>
      <c r="C356" s="46" t="str">
        <f aca="false">IF('Finish order'!F354&lt;&gt;0, 'Finish order'!D354,"")</f>
        <v/>
      </c>
      <c r="D356" s="47" t="str">
        <f aca="false">PROPER('Finish order'!H354)</f>
        <v/>
      </c>
      <c r="E356" s="48" t="str">
        <f aca="false">IF('Finish order'!I354&lt;&gt;0,'Finish order'!I354,"")</f>
        <v/>
      </c>
      <c r="F356" s="46" t="str">
        <f aca="false">IF('Finish order'!K354&lt;&gt;0, (UPPER(LEFT('Finish order'!K354,2))&amp;MID('Finish order'!K354,3,LEN('Finish order'!K354))), "")</f>
        <v/>
      </c>
      <c r="G356" s="49" t="str">
        <f aca="false">IF('Finish order'!G354&lt;&gt;0,'Finish order'!G354,"")</f>
        <v/>
      </c>
    </row>
    <row r="357" customFormat="false" ht="15.75" hidden="false" customHeight="false" outlineLevel="0" collapsed="false">
      <c r="A357" s="45" t="str">
        <f aca="false">IF('Finish order'!F355&lt;&gt;0, 'Finish order'!A355,"")</f>
        <v/>
      </c>
      <c r="B357" s="46" t="str">
        <f aca="false">IF('Finish order'!F355&lt;&gt;0, 'Finish order'!B355,"")</f>
        <v/>
      </c>
      <c r="C357" s="46" t="str">
        <f aca="false">IF('Finish order'!F355&lt;&gt;0, 'Finish order'!D355,"")</f>
        <v/>
      </c>
      <c r="D357" s="47" t="str">
        <f aca="false">PROPER('Finish order'!H355)</f>
        <v/>
      </c>
      <c r="E357" s="48" t="str">
        <f aca="false">IF('Finish order'!I355&lt;&gt;0,'Finish order'!I355,"")</f>
        <v/>
      </c>
      <c r="F357" s="46" t="str">
        <f aca="false">IF('Finish order'!K355&lt;&gt;0, (UPPER(LEFT('Finish order'!K355,2))&amp;MID('Finish order'!K355,3,LEN('Finish order'!K355))), "")</f>
        <v/>
      </c>
      <c r="G357" s="49" t="str">
        <f aca="false">IF('Finish order'!G355&lt;&gt;0,'Finish order'!G355,"")</f>
        <v/>
      </c>
    </row>
    <row r="358" customFormat="false" ht="15.75" hidden="false" customHeight="false" outlineLevel="0" collapsed="false">
      <c r="A358" s="45" t="str">
        <f aca="false">IF('Finish order'!F356&lt;&gt;0, 'Finish order'!A356,"")</f>
        <v/>
      </c>
      <c r="B358" s="46" t="str">
        <f aca="false">IF('Finish order'!F356&lt;&gt;0, 'Finish order'!B356,"")</f>
        <v/>
      </c>
      <c r="C358" s="46" t="str">
        <f aca="false">IF('Finish order'!F356&lt;&gt;0, 'Finish order'!D356,"")</f>
        <v/>
      </c>
      <c r="D358" s="47" t="str">
        <f aca="false">PROPER('Finish order'!H356)</f>
        <v/>
      </c>
      <c r="E358" s="48" t="str">
        <f aca="false">IF('Finish order'!I356&lt;&gt;0,'Finish order'!I356,"")</f>
        <v/>
      </c>
      <c r="F358" s="46" t="str">
        <f aca="false">IF('Finish order'!K356&lt;&gt;0, (UPPER(LEFT('Finish order'!K356,2))&amp;MID('Finish order'!K356,3,LEN('Finish order'!K356))), "")</f>
        <v/>
      </c>
      <c r="G358" s="49" t="str">
        <f aca="false">IF('Finish order'!G356&lt;&gt;0,'Finish order'!G356,"")</f>
        <v/>
      </c>
    </row>
    <row r="359" customFormat="false" ht="15.75" hidden="false" customHeight="false" outlineLevel="0" collapsed="false">
      <c r="A359" s="45" t="str">
        <f aca="false">IF('Finish order'!F357&lt;&gt;0, 'Finish order'!A357,"")</f>
        <v/>
      </c>
      <c r="B359" s="46" t="str">
        <f aca="false">IF('Finish order'!F357&lt;&gt;0, 'Finish order'!B357,"")</f>
        <v/>
      </c>
      <c r="C359" s="46" t="str">
        <f aca="false">IF('Finish order'!F357&lt;&gt;0, 'Finish order'!D357,"")</f>
        <v/>
      </c>
      <c r="D359" s="47" t="str">
        <f aca="false">PROPER('Finish order'!H357)</f>
        <v/>
      </c>
      <c r="E359" s="48" t="str">
        <f aca="false">IF('Finish order'!I357&lt;&gt;0,'Finish order'!I357,"")</f>
        <v/>
      </c>
      <c r="F359" s="46" t="str">
        <f aca="false">IF('Finish order'!K357&lt;&gt;0, (UPPER(LEFT('Finish order'!K357,2))&amp;MID('Finish order'!K357,3,LEN('Finish order'!K357))), "")</f>
        <v/>
      </c>
      <c r="G359" s="49" t="str">
        <f aca="false">IF('Finish order'!G357&lt;&gt;0,'Finish order'!G357,"")</f>
        <v/>
      </c>
    </row>
    <row r="360" customFormat="false" ht="15.75" hidden="false" customHeight="false" outlineLevel="0" collapsed="false">
      <c r="A360" s="45" t="str">
        <f aca="false">IF('Finish order'!F358&lt;&gt;0, 'Finish order'!A358,"")</f>
        <v/>
      </c>
      <c r="B360" s="46" t="str">
        <f aca="false">IF('Finish order'!F358&lt;&gt;0, 'Finish order'!B358,"")</f>
        <v/>
      </c>
      <c r="C360" s="46" t="str">
        <f aca="false">IF('Finish order'!F358&lt;&gt;0, 'Finish order'!D358,"")</f>
        <v/>
      </c>
      <c r="D360" s="47" t="str">
        <f aca="false">PROPER('Finish order'!H358)</f>
        <v/>
      </c>
      <c r="E360" s="48" t="str">
        <f aca="false">IF('Finish order'!I358&lt;&gt;0,'Finish order'!I358,"")</f>
        <v/>
      </c>
      <c r="F360" s="46" t="str">
        <f aca="false">IF('Finish order'!K358&lt;&gt;0, (UPPER(LEFT('Finish order'!K358,2))&amp;MID('Finish order'!K358,3,LEN('Finish order'!K358))), "")</f>
        <v/>
      </c>
      <c r="G360" s="49" t="str">
        <f aca="false">IF('Finish order'!G358&lt;&gt;0,'Finish order'!G358,"")</f>
        <v/>
      </c>
    </row>
    <row r="361" customFormat="false" ht="15.75" hidden="false" customHeight="false" outlineLevel="0" collapsed="false">
      <c r="A361" s="45" t="str">
        <f aca="false">IF('Finish order'!F359&lt;&gt;0, 'Finish order'!A359,"")</f>
        <v/>
      </c>
      <c r="B361" s="46" t="str">
        <f aca="false">IF('Finish order'!F359&lt;&gt;0, 'Finish order'!B359,"")</f>
        <v/>
      </c>
      <c r="C361" s="46" t="str">
        <f aca="false">IF('Finish order'!F359&lt;&gt;0, 'Finish order'!D359,"")</f>
        <v/>
      </c>
      <c r="D361" s="47" t="str">
        <f aca="false">PROPER('Finish order'!H359)</f>
        <v/>
      </c>
      <c r="E361" s="48" t="str">
        <f aca="false">IF('Finish order'!I359&lt;&gt;0,'Finish order'!I359,"")</f>
        <v/>
      </c>
      <c r="F361" s="46" t="str">
        <f aca="false">IF('Finish order'!K359&lt;&gt;0, (UPPER(LEFT('Finish order'!K359,2))&amp;MID('Finish order'!K359,3,LEN('Finish order'!K359))), "")</f>
        <v/>
      </c>
      <c r="G361" s="49" t="str">
        <f aca="false">IF('Finish order'!G359&lt;&gt;0,'Finish order'!G359,"")</f>
        <v/>
      </c>
    </row>
    <row r="362" customFormat="false" ht="15.75" hidden="false" customHeight="false" outlineLevel="0" collapsed="false">
      <c r="A362" s="45" t="str">
        <f aca="false">IF('Finish order'!F360&lt;&gt;0, 'Finish order'!A360,"")</f>
        <v/>
      </c>
      <c r="B362" s="46" t="str">
        <f aca="false">IF('Finish order'!F360&lt;&gt;0, 'Finish order'!B360,"")</f>
        <v/>
      </c>
      <c r="C362" s="46" t="str">
        <f aca="false">IF('Finish order'!F360&lt;&gt;0, 'Finish order'!D360,"")</f>
        <v/>
      </c>
      <c r="D362" s="47" t="str">
        <f aca="false">PROPER('Finish order'!H360)</f>
        <v/>
      </c>
      <c r="E362" s="48" t="str">
        <f aca="false">IF('Finish order'!I360&lt;&gt;0,'Finish order'!I360,"")</f>
        <v/>
      </c>
      <c r="F362" s="46" t="str">
        <f aca="false">IF('Finish order'!K360&lt;&gt;0, (UPPER(LEFT('Finish order'!K360,2))&amp;MID('Finish order'!K360,3,LEN('Finish order'!K360))), "")</f>
        <v/>
      </c>
      <c r="G362" s="49" t="str">
        <f aca="false">IF('Finish order'!G360&lt;&gt;0,'Finish order'!G360,"")</f>
        <v/>
      </c>
    </row>
    <row r="363" customFormat="false" ht="15.75" hidden="false" customHeight="false" outlineLevel="0" collapsed="false">
      <c r="A363" s="45" t="str">
        <f aca="false">IF('Finish order'!F361&lt;&gt;0, 'Finish order'!A361,"")</f>
        <v/>
      </c>
      <c r="B363" s="46" t="str">
        <f aca="false">IF('Finish order'!F361&lt;&gt;0, 'Finish order'!B361,"")</f>
        <v/>
      </c>
      <c r="C363" s="46" t="str">
        <f aca="false">IF('Finish order'!F361&lt;&gt;0, 'Finish order'!D361,"")</f>
        <v/>
      </c>
      <c r="D363" s="47" t="str">
        <f aca="false">PROPER('Finish order'!H361)</f>
        <v/>
      </c>
      <c r="E363" s="48" t="str">
        <f aca="false">IF('Finish order'!I361&lt;&gt;0,'Finish order'!I361,"")</f>
        <v/>
      </c>
      <c r="F363" s="46" t="str">
        <f aca="false">IF('Finish order'!K361&lt;&gt;0, (UPPER(LEFT('Finish order'!K361,2))&amp;MID('Finish order'!K361,3,LEN('Finish order'!K361))), "")</f>
        <v/>
      </c>
      <c r="G363" s="49" t="str">
        <f aca="false">IF('Finish order'!G361&lt;&gt;0,'Finish order'!G361,"")</f>
        <v/>
      </c>
    </row>
    <row r="364" customFormat="false" ht="15.75" hidden="false" customHeight="false" outlineLevel="0" collapsed="false">
      <c r="A364" s="45" t="str">
        <f aca="false">IF('Finish order'!F362&lt;&gt;0, 'Finish order'!A362,"")</f>
        <v/>
      </c>
      <c r="B364" s="46" t="str">
        <f aca="false">IF('Finish order'!F362&lt;&gt;0, 'Finish order'!B362,"")</f>
        <v/>
      </c>
      <c r="C364" s="46" t="str">
        <f aca="false">IF('Finish order'!F362&lt;&gt;0, 'Finish order'!D362,"")</f>
        <v/>
      </c>
      <c r="D364" s="47" t="str">
        <f aca="false">PROPER('Finish order'!H362)</f>
        <v/>
      </c>
      <c r="E364" s="48" t="str">
        <f aca="false">IF('Finish order'!I362&lt;&gt;0,'Finish order'!I362,"")</f>
        <v/>
      </c>
      <c r="F364" s="46" t="str">
        <f aca="false">IF('Finish order'!K362&lt;&gt;0, (UPPER(LEFT('Finish order'!K362,2))&amp;MID('Finish order'!K362,3,LEN('Finish order'!K362))), "")</f>
        <v/>
      </c>
      <c r="G364" s="49" t="str">
        <f aca="false">IF('Finish order'!G362&lt;&gt;0,'Finish order'!G362,"")</f>
        <v/>
      </c>
    </row>
    <row r="365" customFormat="false" ht="15.75" hidden="false" customHeight="false" outlineLevel="0" collapsed="false">
      <c r="A365" s="45" t="str">
        <f aca="false">IF('Finish order'!F363&lt;&gt;0, 'Finish order'!A363,"")</f>
        <v/>
      </c>
      <c r="B365" s="46" t="str">
        <f aca="false">IF('Finish order'!F363&lt;&gt;0, 'Finish order'!B363,"")</f>
        <v/>
      </c>
      <c r="C365" s="46" t="str">
        <f aca="false">IF('Finish order'!F363&lt;&gt;0, 'Finish order'!D363,"")</f>
        <v/>
      </c>
      <c r="D365" s="47" t="str">
        <f aca="false">PROPER('Finish order'!H363)</f>
        <v/>
      </c>
      <c r="E365" s="48" t="str">
        <f aca="false">IF('Finish order'!I363&lt;&gt;0,'Finish order'!I363,"")</f>
        <v/>
      </c>
      <c r="F365" s="46" t="str">
        <f aca="false">IF('Finish order'!K363&lt;&gt;0, (UPPER(LEFT('Finish order'!K363,2))&amp;MID('Finish order'!K363,3,LEN('Finish order'!K363))), "")</f>
        <v/>
      </c>
      <c r="G365" s="49" t="str">
        <f aca="false">IF('Finish order'!G363&lt;&gt;0,'Finish order'!G363,"")</f>
        <v/>
      </c>
    </row>
    <row r="366" customFormat="false" ht="15.75" hidden="false" customHeight="false" outlineLevel="0" collapsed="false">
      <c r="A366" s="45" t="str">
        <f aca="false">IF('Finish order'!F364&lt;&gt;0, 'Finish order'!A364,"")</f>
        <v/>
      </c>
      <c r="B366" s="46" t="str">
        <f aca="false">IF('Finish order'!F364&lt;&gt;0, 'Finish order'!B364,"")</f>
        <v/>
      </c>
      <c r="C366" s="46" t="str">
        <f aca="false">IF('Finish order'!F364&lt;&gt;0, 'Finish order'!D364,"")</f>
        <v/>
      </c>
      <c r="D366" s="47" t="str">
        <f aca="false">PROPER('Finish order'!H364)</f>
        <v/>
      </c>
      <c r="E366" s="48" t="str">
        <f aca="false">IF('Finish order'!I364&lt;&gt;0,'Finish order'!I364,"")</f>
        <v/>
      </c>
      <c r="F366" s="46" t="str">
        <f aca="false">IF('Finish order'!K364&lt;&gt;0, (UPPER(LEFT('Finish order'!K364,2))&amp;MID('Finish order'!K364,3,LEN('Finish order'!K364))), "")</f>
        <v/>
      </c>
      <c r="G366" s="49" t="str">
        <f aca="false">IF('Finish order'!G364&lt;&gt;0,'Finish order'!G364,"")</f>
        <v/>
      </c>
    </row>
    <row r="367" customFormat="false" ht="15.75" hidden="false" customHeight="false" outlineLevel="0" collapsed="false">
      <c r="A367" s="45" t="str">
        <f aca="false">IF('Finish order'!F365&lt;&gt;0, 'Finish order'!A365,"")</f>
        <v/>
      </c>
      <c r="B367" s="46" t="str">
        <f aca="false">IF('Finish order'!F365&lt;&gt;0, 'Finish order'!B365,"")</f>
        <v/>
      </c>
      <c r="C367" s="46" t="str">
        <f aca="false">IF('Finish order'!F365&lt;&gt;0, 'Finish order'!D365,"")</f>
        <v/>
      </c>
      <c r="D367" s="47" t="str">
        <f aca="false">PROPER('Finish order'!H365)</f>
        <v/>
      </c>
      <c r="E367" s="48" t="str">
        <f aca="false">IF('Finish order'!I365&lt;&gt;0,'Finish order'!I365,"")</f>
        <v/>
      </c>
      <c r="F367" s="46" t="str">
        <f aca="false">IF('Finish order'!K365&lt;&gt;0, (UPPER(LEFT('Finish order'!K365,2))&amp;MID('Finish order'!K365,3,LEN('Finish order'!K365))), "")</f>
        <v/>
      </c>
      <c r="G367" s="49" t="str">
        <f aca="false">IF('Finish order'!G365&lt;&gt;0,'Finish order'!G365,"")</f>
        <v/>
      </c>
    </row>
    <row r="368" customFormat="false" ht="15.75" hidden="false" customHeight="false" outlineLevel="0" collapsed="false">
      <c r="A368" s="45" t="str">
        <f aca="false">IF('Finish order'!F366&lt;&gt;0, 'Finish order'!A366,"")</f>
        <v/>
      </c>
      <c r="B368" s="46" t="str">
        <f aca="false">IF('Finish order'!F366&lt;&gt;0, 'Finish order'!B366,"")</f>
        <v/>
      </c>
      <c r="C368" s="46" t="str">
        <f aca="false">IF('Finish order'!F366&lt;&gt;0, 'Finish order'!D366,"")</f>
        <v/>
      </c>
      <c r="D368" s="47" t="str">
        <f aca="false">PROPER('Finish order'!H366)</f>
        <v/>
      </c>
      <c r="E368" s="48" t="str">
        <f aca="false">IF('Finish order'!I366&lt;&gt;0,'Finish order'!I366,"")</f>
        <v/>
      </c>
      <c r="F368" s="46" t="str">
        <f aca="false">IF('Finish order'!K366&lt;&gt;0, (UPPER(LEFT('Finish order'!K366,2))&amp;MID('Finish order'!K366,3,LEN('Finish order'!K366))), "")</f>
        <v/>
      </c>
      <c r="G368" s="49" t="str">
        <f aca="false">IF('Finish order'!G366&lt;&gt;0,'Finish order'!G366,"")</f>
        <v/>
      </c>
    </row>
    <row r="369" customFormat="false" ht="15.75" hidden="false" customHeight="false" outlineLevel="0" collapsed="false">
      <c r="A369" s="45" t="str">
        <f aca="false">IF('Finish order'!F367&lt;&gt;0, 'Finish order'!A367,"")</f>
        <v/>
      </c>
      <c r="B369" s="46" t="str">
        <f aca="false">IF('Finish order'!F367&lt;&gt;0, 'Finish order'!B367,"")</f>
        <v/>
      </c>
      <c r="C369" s="46" t="str">
        <f aca="false">IF('Finish order'!F367&lt;&gt;0, 'Finish order'!D367,"")</f>
        <v/>
      </c>
      <c r="D369" s="47" t="str">
        <f aca="false">PROPER('Finish order'!H367)</f>
        <v/>
      </c>
      <c r="E369" s="48" t="str">
        <f aca="false">IF('Finish order'!I367&lt;&gt;0,'Finish order'!I367,"")</f>
        <v/>
      </c>
      <c r="F369" s="46" t="str">
        <f aca="false">IF('Finish order'!K367&lt;&gt;0, (UPPER(LEFT('Finish order'!K367,2))&amp;MID('Finish order'!K367,3,LEN('Finish order'!K367))), "")</f>
        <v/>
      </c>
      <c r="G369" s="49" t="str">
        <f aca="false">IF('Finish order'!G367&lt;&gt;0,'Finish order'!G367,"")</f>
        <v/>
      </c>
    </row>
    <row r="370" customFormat="false" ht="15.75" hidden="false" customHeight="false" outlineLevel="0" collapsed="false">
      <c r="A370" s="45" t="str">
        <f aca="false">IF('Finish order'!F368&lt;&gt;0, 'Finish order'!A368,"")</f>
        <v/>
      </c>
      <c r="B370" s="46" t="str">
        <f aca="false">IF('Finish order'!F368&lt;&gt;0, 'Finish order'!B368,"")</f>
        <v/>
      </c>
      <c r="C370" s="46" t="str">
        <f aca="false">IF('Finish order'!F368&lt;&gt;0, 'Finish order'!D368,"")</f>
        <v/>
      </c>
      <c r="D370" s="47" t="str">
        <f aca="false">PROPER('Finish order'!H368)</f>
        <v/>
      </c>
      <c r="E370" s="48" t="str">
        <f aca="false">IF('Finish order'!I368&lt;&gt;0,'Finish order'!I368,"")</f>
        <v/>
      </c>
      <c r="F370" s="46" t="str">
        <f aca="false">IF('Finish order'!K368&lt;&gt;0, (UPPER(LEFT('Finish order'!K368,2))&amp;MID('Finish order'!K368,3,LEN('Finish order'!K368))), "")</f>
        <v/>
      </c>
      <c r="G370" s="49" t="str">
        <f aca="false">IF('Finish order'!G368&lt;&gt;0,'Finish order'!G368,"")</f>
        <v/>
      </c>
    </row>
    <row r="371" customFormat="false" ht="15.75" hidden="false" customHeight="false" outlineLevel="0" collapsed="false">
      <c r="A371" s="45" t="str">
        <f aca="false">IF('Finish order'!F369&lt;&gt;0, 'Finish order'!A369,"")</f>
        <v/>
      </c>
      <c r="B371" s="46" t="str">
        <f aca="false">IF('Finish order'!F369&lt;&gt;0, 'Finish order'!B369,"")</f>
        <v/>
      </c>
      <c r="C371" s="46" t="str">
        <f aca="false">IF('Finish order'!F369&lt;&gt;0, 'Finish order'!D369,"")</f>
        <v/>
      </c>
      <c r="D371" s="47" t="str">
        <f aca="false">PROPER('Finish order'!H369)</f>
        <v/>
      </c>
      <c r="E371" s="48" t="str">
        <f aca="false">IF('Finish order'!I369&lt;&gt;0,'Finish order'!I369,"")</f>
        <v/>
      </c>
      <c r="F371" s="46" t="str">
        <f aca="false">IF('Finish order'!K369&lt;&gt;0, (UPPER(LEFT('Finish order'!K369,2))&amp;MID('Finish order'!K369,3,LEN('Finish order'!K369))), "")</f>
        <v/>
      </c>
      <c r="G371" s="49" t="str">
        <f aca="false">IF('Finish order'!G369&lt;&gt;0,'Finish order'!G369,"")</f>
        <v/>
      </c>
    </row>
    <row r="372" customFormat="false" ht="15.75" hidden="false" customHeight="false" outlineLevel="0" collapsed="false">
      <c r="A372" s="45" t="str">
        <f aca="false">IF('Finish order'!F370&lt;&gt;0, 'Finish order'!A370,"")</f>
        <v/>
      </c>
      <c r="B372" s="46" t="str">
        <f aca="false">IF('Finish order'!F370&lt;&gt;0, 'Finish order'!B370,"")</f>
        <v/>
      </c>
      <c r="C372" s="46" t="str">
        <f aca="false">IF('Finish order'!F370&lt;&gt;0, 'Finish order'!D370,"")</f>
        <v/>
      </c>
      <c r="D372" s="47" t="str">
        <f aca="false">PROPER('Finish order'!H370)</f>
        <v/>
      </c>
      <c r="E372" s="48" t="str">
        <f aca="false">IF('Finish order'!I370&lt;&gt;0,'Finish order'!I370,"")</f>
        <v/>
      </c>
      <c r="F372" s="46" t="str">
        <f aca="false">IF('Finish order'!K370&lt;&gt;0, (UPPER(LEFT('Finish order'!K370,2))&amp;MID('Finish order'!K370,3,LEN('Finish order'!K370))), "")</f>
        <v/>
      </c>
      <c r="G372" s="49" t="str">
        <f aca="false">IF('Finish order'!G370&lt;&gt;0,'Finish order'!G370,"")</f>
        <v/>
      </c>
    </row>
    <row r="373" customFormat="false" ht="15.75" hidden="false" customHeight="false" outlineLevel="0" collapsed="false">
      <c r="A373" s="45" t="str">
        <f aca="false">IF('Finish order'!F371&lt;&gt;0, 'Finish order'!A371,"")</f>
        <v/>
      </c>
      <c r="B373" s="46" t="str">
        <f aca="false">IF('Finish order'!F371&lt;&gt;0, 'Finish order'!B371,"")</f>
        <v/>
      </c>
      <c r="C373" s="46" t="str">
        <f aca="false">IF('Finish order'!F371&lt;&gt;0, 'Finish order'!D371,"")</f>
        <v/>
      </c>
      <c r="D373" s="47" t="str">
        <f aca="false">PROPER('Finish order'!H371)</f>
        <v/>
      </c>
      <c r="E373" s="48" t="str">
        <f aca="false">IF('Finish order'!I371&lt;&gt;0,'Finish order'!I371,"")</f>
        <v/>
      </c>
      <c r="F373" s="46" t="str">
        <f aca="false">IF('Finish order'!K371&lt;&gt;0, (UPPER(LEFT('Finish order'!K371,2))&amp;MID('Finish order'!K371,3,LEN('Finish order'!K371))), "")</f>
        <v/>
      </c>
      <c r="G373" s="49" t="str">
        <f aca="false">IF('Finish order'!G371&lt;&gt;0,'Finish order'!G371,"")</f>
        <v/>
      </c>
    </row>
    <row r="374" customFormat="false" ht="15.75" hidden="false" customHeight="false" outlineLevel="0" collapsed="false">
      <c r="A374" s="45" t="str">
        <f aca="false">IF('Finish order'!F372&lt;&gt;0, 'Finish order'!A372,"")</f>
        <v/>
      </c>
      <c r="B374" s="46" t="str">
        <f aca="false">IF('Finish order'!F372&lt;&gt;0, 'Finish order'!B372,"")</f>
        <v/>
      </c>
      <c r="C374" s="46" t="str">
        <f aca="false">IF('Finish order'!F372&lt;&gt;0, 'Finish order'!D372,"")</f>
        <v/>
      </c>
      <c r="D374" s="47" t="str">
        <f aca="false">PROPER('Finish order'!H372)</f>
        <v/>
      </c>
      <c r="E374" s="48" t="str">
        <f aca="false">IF('Finish order'!I372&lt;&gt;0,'Finish order'!I372,"")</f>
        <v/>
      </c>
      <c r="F374" s="46" t="str">
        <f aca="false">IF('Finish order'!K372&lt;&gt;0, (UPPER(LEFT('Finish order'!K372,2))&amp;MID('Finish order'!K372,3,LEN('Finish order'!K372))), "")</f>
        <v/>
      </c>
      <c r="G374" s="49" t="str">
        <f aca="false">IF('Finish order'!G372&lt;&gt;0,'Finish order'!G372,"")</f>
        <v/>
      </c>
    </row>
    <row r="375" customFormat="false" ht="15.75" hidden="false" customHeight="false" outlineLevel="0" collapsed="false">
      <c r="A375" s="45" t="str">
        <f aca="false">IF('Finish order'!F373&lt;&gt;0, 'Finish order'!A373,"")</f>
        <v/>
      </c>
      <c r="B375" s="46" t="str">
        <f aca="false">IF('Finish order'!F373&lt;&gt;0, 'Finish order'!B373,"")</f>
        <v/>
      </c>
      <c r="C375" s="46" t="str">
        <f aca="false">IF('Finish order'!F373&lt;&gt;0, 'Finish order'!D373,"")</f>
        <v/>
      </c>
      <c r="D375" s="47" t="str">
        <f aca="false">PROPER('Finish order'!H373)</f>
        <v/>
      </c>
      <c r="E375" s="48" t="str">
        <f aca="false">IF('Finish order'!I373&lt;&gt;0,'Finish order'!I373,"")</f>
        <v/>
      </c>
      <c r="F375" s="46" t="str">
        <f aca="false">IF('Finish order'!K373&lt;&gt;0, (UPPER(LEFT('Finish order'!K373,2))&amp;MID('Finish order'!K373,3,LEN('Finish order'!K373))), "")</f>
        <v/>
      </c>
      <c r="G375" s="49" t="str">
        <f aca="false">IF('Finish order'!G373&lt;&gt;0,'Finish order'!G373,"")</f>
        <v/>
      </c>
    </row>
    <row r="376" customFormat="false" ht="15.75" hidden="false" customHeight="false" outlineLevel="0" collapsed="false">
      <c r="A376" s="45" t="str">
        <f aca="false">IF('Finish order'!F374&lt;&gt;0, 'Finish order'!A374,"")</f>
        <v/>
      </c>
      <c r="B376" s="46" t="str">
        <f aca="false">IF('Finish order'!F374&lt;&gt;0, 'Finish order'!B374,"")</f>
        <v/>
      </c>
      <c r="C376" s="46" t="str">
        <f aca="false">IF('Finish order'!F374&lt;&gt;0, 'Finish order'!D374,"")</f>
        <v/>
      </c>
      <c r="D376" s="47" t="str">
        <f aca="false">PROPER('Finish order'!H374)</f>
        <v/>
      </c>
      <c r="E376" s="48" t="str">
        <f aca="false">IF('Finish order'!I374&lt;&gt;0,'Finish order'!I374,"")</f>
        <v/>
      </c>
      <c r="F376" s="46" t="str">
        <f aca="false">IF('Finish order'!K374&lt;&gt;0, (UPPER(LEFT('Finish order'!K374,2))&amp;MID('Finish order'!K374,3,LEN('Finish order'!K374))), "")</f>
        <v/>
      </c>
      <c r="G376" s="49" t="str">
        <f aca="false">IF('Finish order'!G374&lt;&gt;0,'Finish order'!G374,"")</f>
        <v/>
      </c>
    </row>
    <row r="377" customFormat="false" ht="15.75" hidden="false" customHeight="false" outlineLevel="0" collapsed="false">
      <c r="A377" s="45" t="str">
        <f aca="false">IF('Finish order'!F375&lt;&gt;0, 'Finish order'!A375,"")</f>
        <v/>
      </c>
      <c r="B377" s="46" t="str">
        <f aca="false">IF('Finish order'!F375&lt;&gt;0, 'Finish order'!B375,"")</f>
        <v/>
      </c>
      <c r="C377" s="46" t="str">
        <f aca="false">IF('Finish order'!F375&lt;&gt;0, 'Finish order'!D375,"")</f>
        <v/>
      </c>
      <c r="D377" s="47" t="str">
        <f aca="false">PROPER('Finish order'!H375)</f>
        <v/>
      </c>
      <c r="E377" s="48" t="str">
        <f aca="false">IF('Finish order'!I375&lt;&gt;0,'Finish order'!I375,"")</f>
        <v/>
      </c>
      <c r="F377" s="46" t="str">
        <f aca="false">IF('Finish order'!K375&lt;&gt;0, (UPPER(LEFT('Finish order'!K375,2))&amp;MID('Finish order'!K375,3,LEN('Finish order'!K375))), "")</f>
        <v/>
      </c>
      <c r="G377" s="49" t="str">
        <f aca="false">IF('Finish order'!G375&lt;&gt;0,'Finish order'!G375,"")</f>
        <v/>
      </c>
    </row>
    <row r="378" customFormat="false" ht="15.75" hidden="false" customHeight="false" outlineLevel="0" collapsed="false">
      <c r="A378" s="45" t="str">
        <f aca="false">IF('Finish order'!F376&lt;&gt;0, 'Finish order'!A376,"")</f>
        <v/>
      </c>
      <c r="B378" s="46" t="str">
        <f aca="false">IF('Finish order'!F376&lt;&gt;0, 'Finish order'!B376,"")</f>
        <v/>
      </c>
      <c r="C378" s="46" t="str">
        <f aca="false">IF('Finish order'!F376&lt;&gt;0, 'Finish order'!D376,"")</f>
        <v/>
      </c>
      <c r="D378" s="47" t="str">
        <f aca="false">PROPER('Finish order'!H376)</f>
        <v/>
      </c>
      <c r="E378" s="48" t="str">
        <f aca="false">IF('Finish order'!I376&lt;&gt;0,'Finish order'!I376,"")</f>
        <v/>
      </c>
      <c r="F378" s="46" t="str">
        <f aca="false">IF('Finish order'!K376&lt;&gt;0, (UPPER(LEFT('Finish order'!K376,2))&amp;MID('Finish order'!K376,3,LEN('Finish order'!K376))), "")</f>
        <v/>
      </c>
      <c r="G378" s="49" t="str">
        <f aca="false">IF('Finish order'!G376&lt;&gt;0,'Finish order'!G376,"")</f>
        <v/>
      </c>
    </row>
    <row r="379" customFormat="false" ht="15.75" hidden="false" customHeight="false" outlineLevel="0" collapsed="false">
      <c r="A379" s="45" t="str">
        <f aca="false">IF('Finish order'!F377&lt;&gt;0, 'Finish order'!A377,"")</f>
        <v/>
      </c>
      <c r="B379" s="46" t="str">
        <f aca="false">IF('Finish order'!F377&lt;&gt;0, 'Finish order'!B377,"")</f>
        <v/>
      </c>
      <c r="C379" s="46" t="str">
        <f aca="false">IF('Finish order'!F377&lt;&gt;0, 'Finish order'!D377,"")</f>
        <v/>
      </c>
      <c r="D379" s="47" t="str">
        <f aca="false">PROPER('Finish order'!H377)</f>
        <v/>
      </c>
      <c r="E379" s="48" t="str">
        <f aca="false">IF('Finish order'!I377&lt;&gt;0,'Finish order'!I377,"")</f>
        <v/>
      </c>
      <c r="F379" s="46" t="str">
        <f aca="false">IF('Finish order'!K377&lt;&gt;0, (UPPER(LEFT('Finish order'!K377,2))&amp;MID('Finish order'!K377,3,LEN('Finish order'!K377))), "")</f>
        <v/>
      </c>
      <c r="G379" s="49" t="str">
        <f aca="false">IF('Finish order'!G377&lt;&gt;0,'Finish order'!G377,"")</f>
        <v/>
      </c>
    </row>
    <row r="380" customFormat="false" ht="15.75" hidden="false" customHeight="false" outlineLevel="0" collapsed="false">
      <c r="A380" s="45" t="str">
        <f aca="false">IF('Finish order'!F378&lt;&gt;0, 'Finish order'!A378,"")</f>
        <v/>
      </c>
      <c r="B380" s="46" t="str">
        <f aca="false">IF('Finish order'!F378&lt;&gt;0, 'Finish order'!B378,"")</f>
        <v/>
      </c>
      <c r="C380" s="46" t="str">
        <f aca="false">IF('Finish order'!F378&lt;&gt;0, 'Finish order'!D378,"")</f>
        <v/>
      </c>
      <c r="D380" s="47" t="str">
        <f aca="false">PROPER('Finish order'!H378)</f>
        <v/>
      </c>
      <c r="E380" s="48" t="str">
        <f aca="false">IF('Finish order'!I378&lt;&gt;0,'Finish order'!I378,"")</f>
        <v/>
      </c>
      <c r="F380" s="46" t="str">
        <f aca="false">IF('Finish order'!K378&lt;&gt;0, (UPPER(LEFT('Finish order'!K378,2))&amp;MID('Finish order'!K378,3,LEN('Finish order'!K378))), "")</f>
        <v/>
      </c>
      <c r="G380" s="49" t="str">
        <f aca="false">IF('Finish order'!G378&lt;&gt;0,'Finish order'!G378,"")</f>
        <v/>
      </c>
    </row>
    <row r="381" customFormat="false" ht="15.75" hidden="false" customHeight="false" outlineLevel="0" collapsed="false">
      <c r="A381" s="45" t="str">
        <f aca="false">IF('Finish order'!F379&lt;&gt;0, 'Finish order'!A379,"")</f>
        <v/>
      </c>
      <c r="B381" s="46" t="str">
        <f aca="false">IF('Finish order'!F379&lt;&gt;0, 'Finish order'!B379,"")</f>
        <v/>
      </c>
      <c r="C381" s="46" t="str">
        <f aca="false">IF('Finish order'!F379&lt;&gt;0, 'Finish order'!D379,"")</f>
        <v/>
      </c>
      <c r="D381" s="47" t="str">
        <f aca="false">PROPER('Finish order'!H379)</f>
        <v/>
      </c>
      <c r="E381" s="48" t="str">
        <f aca="false">IF('Finish order'!I379&lt;&gt;0,'Finish order'!I379,"")</f>
        <v/>
      </c>
      <c r="F381" s="46" t="str">
        <f aca="false">IF('Finish order'!K379&lt;&gt;0, (UPPER(LEFT('Finish order'!K379,2))&amp;MID('Finish order'!K379,3,LEN('Finish order'!K379))), "")</f>
        <v/>
      </c>
      <c r="G381" s="49" t="str">
        <f aca="false">IF('Finish order'!G379&lt;&gt;0,'Finish order'!G379,"")</f>
        <v/>
      </c>
    </row>
    <row r="382" customFormat="false" ht="15.75" hidden="false" customHeight="false" outlineLevel="0" collapsed="false">
      <c r="A382" s="45" t="str">
        <f aca="false">IF('Finish order'!F380&lt;&gt;0, 'Finish order'!A380,"")</f>
        <v/>
      </c>
      <c r="B382" s="46" t="str">
        <f aca="false">IF('Finish order'!F380&lt;&gt;0, 'Finish order'!B380,"")</f>
        <v/>
      </c>
      <c r="C382" s="46" t="str">
        <f aca="false">IF('Finish order'!F380&lt;&gt;0, 'Finish order'!D380,"")</f>
        <v/>
      </c>
      <c r="D382" s="47" t="str">
        <f aca="false">PROPER('Finish order'!H380)</f>
        <v/>
      </c>
      <c r="E382" s="48" t="str">
        <f aca="false">IF('Finish order'!I380&lt;&gt;0,'Finish order'!I380,"")</f>
        <v/>
      </c>
      <c r="F382" s="46" t="str">
        <f aca="false">IF('Finish order'!K380&lt;&gt;0, (UPPER(LEFT('Finish order'!K380,2))&amp;MID('Finish order'!K380,3,LEN('Finish order'!K380))), "")</f>
        <v/>
      </c>
      <c r="G382" s="49" t="str">
        <f aca="false">IF('Finish order'!G380&lt;&gt;0,'Finish order'!G380,"")</f>
        <v/>
      </c>
    </row>
    <row r="383" customFormat="false" ht="15.75" hidden="false" customHeight="false" outlineLevel="0" collapsed="false">
      <c r="A383" s="45" t="str">
        <f aca="false">IF('Finish order'!F381&lt;&gt;0, 'Finish order'!A381,"")</f>
        <v/>
      </c>
      <c r="B383" s="46" t="str">
        <f aca="false">IF('Finish order'!F381&lt;&gt;0, 'Finish order'!B381,"")</f>
        <v/>
      </c>
      <c r="C383" s="46" t="str">
        <f aca="false">IF('Finish order'!F381&lt;&gt;0, 'Finish order'!D381,"")</f>
        <v/>
      </c>
      <c r="D383" s="47" t="str">
        <f aca="false">PROPER('Finish order'!H381)</f>
        <v/>
      </c>
      <c r="E383" s="48" t="str">
        <f aca="false">IF('Finish order'!I381&lt;&gt;0,'Finish order'!I381,"")</f>
        <v/>
      </c>
      <c r="F383" s="46" t="str">
        <f aca="false">IF('Finish order'!K381&lt;&gt;0, (UPPER(LEFT('Finish order'!K381,2))&amp;MID('Finish order'!K381,3,LEN('Finish order'!K381))), "")</f>
        <v/>
      </c>
      <c r="G383" s="49" t="str">
        <f aca="false">IF('Finish order'!G381&lt;&gt;0,'Finish order'!G381,"")</f>
        <v/>
      </c>
    </row>
    <row r="384" customFormat="false" ht="15.75" hidden="false" customHeight="false" outlineLevel="0" collapsed="false">
      <c r="A384" s="45" t="str">
        <f aca="false">IF('Finish order'!F382&lt;&gt;0, 'Finish order'!A382,"")</f>
        <v/>
      </c>
      <c r="B384" s="46" t="str">
        <f aca="false">IF('Finish order'!F382&lt;&gt;0, 'Finish order'!B382,"")</f>
        <v/>
      </c>
      <c r="C384" s="46" t="str">
        <f aca="false">IF('Finish order'!F382&lt;&gt;0, 'Finish order'!D382,"")</f>
        <v/>
      </c>
      <c r="D384" s="47" t="str">
        <f aca="false">PROPER('Finish order'!H382)</f>
        <v/>
      </c>
      <c r="E384" s="48" t="str">
        <f aca="false">IF('Finish order'!I382&lt;&gt;0,'Finish order'!I382,"")</f>
        <v/>
      </c>
      <c r="F384" s="46" t="str">
        <f aca="false">IF('Finish order'!K382&lt;&gt;0, (UPPER(LEFT('Finish order'!K382,2))&amp;MID('Finish order'!K382,3,LEN('Finish order'!K382))), "")</f>
        <v/>
      </c>
      <c r="G384" s="49" t="str">
        <f aca="false">IF('Finish order'!G382&lt;&gt;0,'Finish order'!G382,"")</f>
        <v/>
      </c>
    </row>
    <row r="385" customFormat="false" ht="15.75" hidden="false" customHeight="false" outlineLevel="0" collapsed="false">
      <c r="A385" s="45" t="str">
        <f aca="false">IF('Finish order'!F383&lt;&gt;0, 'Finish order'!A383,"")</f>
        <v/>
      </c>
      <c r="B385" s="46" t="str">
        <f aca="false">IF('Finish order'!F383&lt;&gt;0, 'Finish order'!B383,"")</f>
        <v/>
      </c>
      <c r="C385" s="46" t="str">
        <f aca="false">IF('Finish order'!F383&lt;&gt;0, 'Finish order'!D383,"")</f>
        <v/>
      </c>
      <c r="D385" s="47" t="str">
        <f aca="false">PROPER('Finish order'!H383)</f>
        <v/>
      </c>
      <c r="E385" s="48" t="str">
        <f aca="false">IF('Finish order'!I383&lt;&gt;0,'Finish order'!I383,"")</f>
        <v/>
      </c>
      <c r="F385" s="46" t="str">
        <f aca="false">IF('Finish order'!K383&lt;&gt;0, (UPPER(LEFT('Finish order'!K383,2))&amp;MID('Finish order'!K383,3,LEN('Finish order'!K383))), "")</f>
        <v/>
      </c>
      <c r="G385" s="49" t="str">
        <f aca="false">IF('Finish order'!G383&lt;&gt;0,'Finish order'!G383,"")</f>
        <v/>
      </c>
    </row>
    <row r="386" customFormat="false" ht="15.75" hidden="false" customHeight="false" outlineLevel="0" collapsed="false">
      <c r="A386" s="45" t="str">
        <f aca="false">IF('Finish order'!F384&lt;&gt;0, 'Finish order'!A384,"")</f>
        <v/>
      </c>
      <c r="B386" s="46" t="str">
        <f aca="false">IF('Finish order'!F384&lt;&gt;0, 'Finish order'!B384,"")</f>
        <v/>
      </c>
      <c r="C386" s="46" t="str">
        <f aca="false">IF('Finish order'!F384&lt;&gt;0, 'Finish order'!D384,"")</f>
        <v/>
      </c>
      <c r="D386" s="47" t="str">
        <f aca="false">PROPER('Finish order'!H384)</f>
        <v/>
      </c>
      <c r="E386" s="48" t="str">
        <f aca="false">IF('Finish order'!I384&lt;&gt;0,'Finish order'!I384,"")</f>
        <v/>
      </c>
      <c r="F386" s="46" t="str">
        <f aca="false">IF('Finish order'!K384&lt;&gt;0, (UPPER(LEFT('Finish order'!K384,2))&amp;MID('Finish order'!K384,3,LEN('Finish order'!K384))), "")</f>
        <v/>
      </c>
      <c r="G386" s="49" t="str">
        <f aca="false">IF('Finish order'!G384&lt;&gt;0,'Finish order'!G384,"")</f>
        <v/>
      </c>
    </row>
    <row r="387" customFormat="false" ht="15.75" hidden="false" customHeight="false" outlineLevel="0" collapsed="false">
      <c r="A387" s="45" t="str">
        <f aca="false">IF('Finish order'!F385&lt;&gt;0, 'Finish order'!A385,"")</f>
        <v/>
      </c>
      <c r="B387" s="46" t="str">
        <f aca="false">IF('Finish order'!F385&lt;&gt;0, 'Finish order'!B385,"")</f>
        <v/>
      </c>
      <c r="C387" s="46" t="str">
        <f aca="false">IF('Finish order'!F385&lt;&gt;0, 'Finish order'!D385,"")</f>
        <v/>
      </c>
      <c r="D387" s="47" t="str">
        <f aca="false">PROPER('Finish order'!H385)</f>
        <v/>
      </c>
      <c r="E387" s="48" t="str">
        <f aca="false">IF('Finish order'!I385&lt;&gt;0,'Finish order'!I385,"")</f>
        <v/>
      </c>
      <c r="F387" s="46" t="str">
        <f aca="false">IF('Finish order'!K385&lt;&gt;0, (UPPER(LEFT('Finish order'!K385,2))&amp;MID('Finish order'!K385,3,LEN('Finish order'!K385))), "")</f>
        <v/>
      </c>
      <c r="G387" s="49" t="str">
        <f aca="false">IF('Finish order'!G385&lt;&gt;0,'Finish order'!G385,"")</f>
        <v/>
      </c>
    </row>
    <row r="388" customFormat="false" ht="15.75" hidden="false" customHeight="false" outlineLevel="0" collapsed="false">
      <c r="A388" s="45" t="str">
        <f aca="false">IF('Finish order'!F386&lt;&gt;0, 'Finish order'!A386,"")</f>
        <v/>
      </c>
      <c r="B388" s="46" t="str">
        <f aca="false">IF('Finish order'!F386&lt;&gt;0, 'Finish order'!B386,"")</f>
        <v/>
      </c>
      <c r="C388" s="46" t="str">
        <f aca="false">IF('Finish order'!F386&lt;&gt;0, 'Finish order'!D386,"")</f>
        <v/>
      </c>
      <c r="D388" s="47" t="str">
        <f aca="false">PROPER('Finish order'!H386)</f>
        <v/>
      </c>
      <c r="E388" s="48" t="str">
        <f aca="false">IF('Finish order'!I386&lt;&gt;0,'Finish order'!I386,"")</f>
        <v/>
      </c>
      <c r="F388" s="46" t="str">
        <f aca="false">IF('Finish order'!K386&lt;&gt;0, (UPPER(LEFT('Finish order'!K386,2))&amp;MID('Finish order'!K386,3,LEN('Finish order'!K386))), "")</f>
        <v/>
      </c>
      <c r="G388" s="49" t="str">
        <f aca="false">IF('Finish order'!G386&lt;&gt;0,'Finish order'!G386,"")</f>
        <v/>
      </c>
    </row>
    <row r="389" customFormat="false" ht="15.75" hidden="false" customHeight="false" outlineLevel="0" collapsed="false">
      <c r="A389" s="45" t="str">
        <f aca="false">IF('Finish order'!F387&lt;&gt;0, 'Finish order'!A387,"")</f>
        <v/>
      </c>
      <c r="B389" s="46" t="str">
        <f aca="false">IF('Finish order'!F387&lt;&gt;0, 'Finish order'!B387,"")</f>
        <v/>
      </c>
      <c r="C389" s="46" t="str">
        <f aca="false">IF('Finish order'!F387&lt;&gt;0, 'Finish order'!D387,"")</f>
        <v/>
      </c>
      <c r="D389" s="47" t="str">
        <f aca="false">PROPER('Finish order'!H387)</f>
        <v/>
      </c>
      <c r="E389" s="48" t="str">
        <f aca="false">IF('Finish order'!I387&lt;&gt;0,'Finish order'!I387,"")</f>
        <v/>
      </c>
      <c r="F389" s="46" t="str">
        <f aca="false">IF('Finish order'!K387&lt;&gt;0, (UPPER(LEFT('Finish order'!K387,2))&amp;MID('Finish order'!K387,3,LEN('Finish order'!K387))), "")</f>
        <v/>
      </c>
      <c r="G389" s="49" t="str">
        <f aca="false">IF('Finish order'!G387&lt;&gt;0,'Finish order'!G387,"")</f>
        <v/>
      </c>
    </row>
    <row r="390" customFormat="false" ht="15.75" hidden="false" customHeight="false" outlineLevel="0" collapsed="false">
      <c r="A390" s="45" t="str">
        <f aca="false">IF('Finish order'!F388&lt;&gt;0, 'Finish order'!A388,"")</f>
        <v/>
      </c>
      <c r="B390" s="46" t="str">
        <f aca="false">IF('Finish order'!F388&lt;&gt;0, 'Finish order'!B388,"")</f>
        <v/>
      </c>
      <c r="C390" s="46" t="str">
        <f aca="false">IF('Finish order'!F388&lt;&gt;0, 'Finish order'!D388,"")</f>
        <v/>
      </c>
      <c r="D390" s="47" t="str">
        <f aca="false">PROPER('Finish order'!H388)</f>
        <v/>
      </c>
      <c r="E390" s="48" t="str">
        <f aca="false">IF('Finish order'!I388&lt;&gt;0,'Finish order'!I388,"")</f>
        <v/>
      </c>
      <c r="F390" s="46" t="str">
        <f aca="false">IF('Finish order'!K388&lt;&gt;0, (UPPER(LEFT('Finish order'!K388,2))&amp;MID('Finish order'!K388,3,LEN('Finish order'!K388))), "")</f>
        <v/>
      </c>
      <c r="G390" s="49" t="str">
        <f aca="false">IF('Finish order'!G388&lt;&gt;0,'Finish order'!G388,"")</f>
        <v/>
      </c>
    </row>
    <row r="391" customFormat="false" ht="15.75" hidden="false" customHeight="false" outlineLevel="0" collapsed="false">
      <c r="A391" s="45" t="str">
        <f aca="false">IF('Finish order'!F389&lt;&gt;0, 'Finish order'!A389,"")</f>
        <v/>
      </c>
      <c r="B391" s="46" t="str">
        <f aca="false">IF('Finish order'!F389&lt;&gt;0, 'Finish order'!B389,"")</f>
        <v/>
      </c>
      <c r="C391" s="46" t="str">
        <f aca="false">IF('Finish order'!F389&lt;&gt;0, 'Finish order'!D389,"")</f>
        <v/>
      </c>
      <c r="D391" s="47" t="str">
        <f aca="false">PROPER('Finish order'!H389)</f>
        <v/>
      </c>
      <c r="E391" s="48" t="str">
        <f aca="false">IF('Finish order'!I389&lt;&gt;0,'Finish order'!I389,"")</f>
        <v/>
      </c>
      <c r="F391" s="46" t="str">
        <f aca="false">IF('Finish order'!K389&lt;&gt;0, (UPPER(LEFT('Finish order'!K389,2))&amp;MID('Finish order'!K389,3,LEN('Finish order'!K389))), "")</f>
        <v/>
      </c>
      <c r="G391" s="49" t="str">
        <f aca="false">IF('Finish order'!G389&lt;&gt;0,'Finish order'!G389,"")</f>
        <v/>
      </c>
    </row>
    <row r="392" customFormat="false" ht="15.75" hidden="false" customHeight="false" outlineLevel="0" collapsed="false">
      <c r="A392" s="45" t="str">
        <f aca="false">IF('Finish order'!F390&lt;&gt;0, 'Finish order'!A390,"")</f>
        <v/>
      </c>
      <c r="B392" s="46" t="str">
        <f aca="false">IF('Finish order'!F390&lt;&gt;0, 'Finish order'!B390,"")</f>
        <v/>
      </c>
      <c r="C392" s="46" t="str">
        <f aca="false">IF('Finish order'!F390&lt;&gt;0, 'Finish order'!D390,"")</f>
        <v/>
      </c>
      <c r="D392" s="47" t="str">
        <f aca="false">PROPER('Finish order'!H390)</f>
        <v/>
      </c>
      <c r="E392" s="48" t="str">
        <f aca="false">IF('Finish order'!I390&lt;&gt;0,'Finish order'!I390,"")</f>
        <v/>
      </c>
      <c r="F392" s="46" t="str">
        <f aca="false">IF('Finish order'!K390&lt;&gt;0, (UPPER(LEFT('Finish order'!K390,2))&amp;MID('Finish order'!K390,3,LEN('Finish order'!K390))), "")</f>
        <v/>
      </c>
      <c r="G392" s="49" t="str">
        <f aca="false">IF('Finish order'!G390&lt;&gt;0,'Finish order'!G390,"")</f>
        <v/>
      </c>
    </row>
    <row r="393" customFormat="false" ht="15.75" hidden="false" customHeight="false" outlineLevel="0" collapsed="false">
      <c r="A393" s="45" t="str">
        <f aca="false">IF('Finish order'!F391&lt;&gt;0, 'Finish order'!A391,"")</f>
        <v/>
      </c>
      <c r="B393" s="46" t="str">
        <f aca="false">IF('Finish order'!F391&lt;&gt;0, 'Finish order'!B391,"")</f>
        <v/>
      </c>
      <c r="C393" s="46" t="str">
        <f aca="false">IF('Finish order'!F391&lt;&gt;0, 'Finish order'!D391,"")</f>
        <v/>
      </c>
      <c r="D393" s="47" t="str">
        <f aca="false">PROPER('Finish order'!H391)</f>
        <v/>
      </c>
      <c r="E393" s="48" t="str">
        <f aca="false">IF('Finish order'!I391&lt;&gt;0,'Finish order'!I391,"")</f>
        <v/>
      </c>
      <c r="F393" s="46" t="str">
        <f aca="false">IF('Finish order'!K391&lt;&gt;0, (UPPER(LEFT('Finish order'!K391,2))&amp;MID('Finish order'!K391,3,LEN('Finish order'!K391))), "")</f>
        <v/>
      </c>
      <c r="G393" s="49" t="str">
        <f aca="false">IF('Finish order'!G391&lt;&gt;0,'Finish order'!G391,"")</f>
        <v/>
      </c>
    </row>
    <row r="394" customFormat="false" ht="15.75" hidden="false" customHeight="false" outlineLevel="0" collapsed="false">
      <c r="A394" s="45" t="str">
        <f aca="false">IF('Finish order'!F392&lt;&gt;0, 'Finish order'!A392,"")</f>
        <v/>
      </c>
      <c r="B394" s="46" t="str">
        <f aca="false">IF('Finish order'!F392&lt;&gt;0, 'Finish order'!B392,"")</f>
        <v/>
      </c>
      <c r="C394" s="46" t="str">
        <f aca="false">IF('Finish order'!F392&lt;&gt;0, 'Finish order'!D392,"")</f>
        <v/>
      </c>
      <c r="D394" s="47" t="str">
        <f aca="false">PROPER('Finish order'!H392)</f>
        <v/>
      </c>
      <c r="E394" s="48" t="str">
        <f aca="false">IF('Finish order'!I392&lt;&gt;0,'Finish order'!I392,"")</f>
        <v/>
      </c>
      <c r="F394" s="46" t="str">
        <f aca="false">IF('Finish order'!K392&lt;&gt;0, (UPPER(LEFT('Finish order'!K392,2))&amp;MID('Finish order'!K392,3,LEN('Finish order'!K392))), "")</f>
        <v/>
      </c>
      <c r="G394" s="49" t="str">
        <f aca="false">IF('Finish order'!G392&lt;&gt;0,'Finish order'!G392,"")</f>
        <v/>
      </c>
    </row>
    <row r="395" customFormat="false" ht="15.75" hidden="false" customHeight="false" outlineLevel="0" collapsed="false">
      <c r="A395" s="45" t="str">
        <f aca="false">IF('Finish order'!F393&lt;&gt;0, 'Finish order'!A393,"")</f>
        <v/>
      </c>
      <c r="B395" s="46" t="str">
        <f aca="false">IF('Finish order'!F393&lt;&gt;0, 'Finish order'!B393,"")</f>
        <v/>
      </c>
      <c r="C395" s="46" t="str">
        <f aca="false">IF('Finish order'!F393&lt;&gt;0, 'Finish order'!D393,"")</f>
        <v/>
      </c>
      <c r="D395" s="47" t="str">
        <f aca="false">PROPER('Finish order'!H393)</f>
        <v/>
      </c>
      <c r="E395" s="48" t="str">
        <f aca="false">IF('Finish order'!I393&lt;&gt;0,'Finish order'!I393,"")</f>
        <v/>
      </c>
      <c r="F395" s="46" t="str">
        <f aca="false">IF('Finish order'!K393&lt;&gt;0, (UPPER(LEFT('Finish order'!K393,2))&amp;MID('Finish order'!K393,3,LEN('Finish order'!K393))), "")</f>
        <v/>
      </c>
      <c r="G395" s="49" t="str">
        <f aca="false">IF('Finish order'!G393&lt;&gt;0,'Finish order'!G393,"")</f>
        <v/>
      </c>
    </row>
    <row r="396" customFormat="false" ht="15.75" hidden="false" customHeight="false" outlineLevel="0" collapsed="false">
      <c r="A396" s="45" t="str">
        <f aca="false">IF('Finish order'!F394&lt;&gt;0, 'Finish order'!A394,"")</f>
        <v/>
      </c>
      <c r="B396" s="46" t="str">
        <f aca="false">IF('Finish order'!F394&lt;&gt;0, 'Finish order'!B394,"")</f>
        <v/>
      </c>
      <c r="C396" s="46" t="str">
        <f aca="false">IF('Finish order'!F394&lt;&gt;0, 'Finish order'!D394,"")</f>
        <v/>
      </c>
      <c r="D396" s="47" t="str">
        <f aca="false">PROPER('Finish order'!H394)</f>
        <v/>
      </c>
      <c r="E396" s="48" t="str">
        <f aca="false">IF('Finish order'!I394&lt;&gt;0,'Finish order'!I394,"")</f>
        <v/>
      </c>
      <c r="F396" s="46" t="str">
        <f aca="false">IF('Finish order'!K394&lt;&gt;0, (UPPER(LEFT('Finish order'!K394,2))&amp;MID('Finish order'!K394,3,LEN('Finish order'!K394))), "")</f>
        <v/>
      </c>
      <c r="G396" s="49" t="str">
        <f aca="false">IF('Finish order'!G394&lt;&gt;0,'Finish order'!G394,"")</f>
        <v/>
      </c>
    </row>
    <row r="397" customFormat="false" ht="15.75" hidden="false" customHeight="false" outlineLevel="0" collapsed="false">
      <c r="A397" s="45" t="str">
        <f aca="false">IF('Finish order'!F395&lt;&gt;0, 'Finish order'!A395,"")</f>
        <v/>
      </c>
      <c r="B397" s="46" t="str">
        <f aca="false">IF('Finish order'!F395&lt;&gt;0, 'Finish order'!B395,"")</f>
        <v/>
      </c>
      <c r="C397" s="46" t="str">
        <f aca="false">IF('Finish order'!F395&lt;&gt;0, 'Finish order'!D395,"")</f>
        <v/>
      </c>
      <c r="D397" s="47" t="str">
        <f aca="false">PROPER('Finish order'!H395)</f>
        <v/>
      </c>
      <c r="E397" s="48" t="str">
        <f aca="false">IF('Finish order'!I395&lt;&gt;0,'Finish order'!I395,"")</f>
        <v/>
      </c>
      <c r="F397" s="46" t="str">
        <f aca="false">IF('Finish order'!K395&lt;&gt;0, (UPPER(LEFT('Finish order'!K395,2))&amp;MID('Finish order'!K395,3,LEN('Finish order'!K395))), "")</f>
        <v/>
      </c>
      <c r="G397" s="49" t="str">
        <f aca="false">IF('Finish order'!G395&lt;&gt;0,'Finish order'!G395,"")</f>
        <v/>
      </c>
    </row>
    <row r="398" customFormat="false" ht="15.75" hidden="false" customHeight="false" outlineLevel="0" collapsed="false">
      <c r="A398" s="45" t="str">
        <f aca="false">IF('Finish order'!F396&lt;&gt;0, 'Finish order'!A396,"")</f>
        <v/>
      </c>
      <c r="B398" s="46" t="str">
        <f aca="false">IF('Finish order'!F396&lt;&gt;0, 'Finish order'!B396,"")</f>
        <v/>
      </c>
      <c r="C398" s="46" t="str">
        <f aca="false">IF('Finish order'!F396&lt;&gt;0, 'Finish order'!D396,"")</f>
        <v/>
      </c>
      <c r="D398" s="47" t="str">
        <f aca="false">PROPER('Finish order'!H396)</f>
        <v/>
      </c>
      <c r="E398" s="48" t="str">
        <f aca="false">IF('Finish order'!I396&lt;&gt;0,'Finish order'!I396,"")</f>
        <v/>
      </c>
      <c r="F398" s="46" t="str">
        <f aca="false">IF('Finish order'!K396&lt;&gt;0, (UPPER(LEFT('Finish order'!K396,2))&amp;MID('Finish order'!K396,3,LEN('Finish order'!K396))), "")</f>
        <v/>
      </c>
      <c r="G398" s="49" t="str">
        <f aca="false">IF('Finish order'!G396&lt;&gt;0,'Finish order'!G396,"")</f>
        <v/>
      </c>
    </row>
    <row r="399" customFormat="false" ht="15.75" hidden="false" customHeight="false" outlineLevel="0" collapsed="false">
      <c r="A399" s="45" t="str">
        <f aca="false">IF('Finish order'!F397&lt;&gt;0, 'Finish order'!A397,"")</f>
        <v/>
      </c>
      <c r="B399" s="46" t="str">
        <f aca="false">IF('Finish order'!F397&lt;&gt;0, 'Finish order'!B397,"")</f>
        <v/>
      </c>
      <c r="C399" s="46" t="str">
        <f aca="false">IF('Finish order'!F397&lt;&gt;0, 'Finish order'!D397,"")</f>
        <v/>
      </c>
      <c r="D399" s="47" t="str">
        <f aca="false">PROPER('Finish order'!H397)</f>
        <v/>
      </c>
      <c r="E399" s="48" t="str">
        <f aca="false">IF('Finish order'!I397&lt;&gt;0,'Finish order'!I397,"")</f>
        <v/>
      </c>
      <c r="F399" s="46" t="str">
        <f aca="false">IF('Finish order'!K397&lt;&gt;0, (UPPER(LEFT('Finish order'!K397,2))&amp;MID('Finish order'!K397,3,LEN('Finish order'!K397))), "")</f>
        <v/>
      </c>
      <c r="G399" s="49" t="str">
        <f aca="false">IF('Finish order'!G397&lt;&gt;0,'Finish order'!G397,"")</f>
        <v/>
      </c>
    </row>
    <row r="400" customFormat="false" ht="15.75" hidden="false" customHeight="false" outlineLevel="0" collapsed="false">
      <c r="A400" s="45" t="str">
        <f aca="false">IF('Finish order'!F398&lt;&gt;0, 'Finish order'!A398,"")</f>
        <v/>
      </c>
      <c r="B400" s="46" t="str">
        <f aca="false">IF('Finish order'!F398&lt;&gt;0, 'Finish order'!B398,"")</f>
        <v/>
      </c>
      <c r="C400" s="46" t="str">
        <f aca="false">IF('Finish order'!F398&lt;&gt;0, 'Finish order'!D398,"")</f>
        <v/>
      </c>
      <c r="D400" s="47" t="str">
        <f aca="false">PROPER('Finish order'!H398)</f>
        <v/>
      </c>
      <c r="E400" s="48" t="str">
        <f aca="false">IF('Finish order'!I398&lt;&gt;0,'Finish order'!I398,"")</f>
        <v/>
      </c>
      <c r="F400" s="46" t="str">
        <f aca="false">IF('Finish order'!K398&lt;&gt;0, (UPPER(LEFT('Finish order'!K398,2))&amp;MID('Finish order'!K398,3,LEN('Finish order'!K398))), "")</f>
        <v/>
      </c>
      <c r="G400" s="49" t="str">
        <f aca="false">IF('Finish order'!G398&lt;&gt;0,'Finish order'!G398,"")</f>
        <v/>
      </c>
    </row>
    <row r="401" customFormat="false" ht="15.75" hidden="false" customHeight="false" outlineLevel="0" collapsed="false">
      <c r="A401" s="45" t="str">
        <f aca="false">IF('Finish order'!F399&lt;&gt;0, 'Finish order'!A399,"")</f>
        <v/>
      </c>
      <c r="B401" s="46" t="str">
        <f aca="false">IF('Finish order'!F399&lt;&gt;0, 'Finish order'!B399,"")</f>
        <v/>
      </c>
      <c r="C401" s="46" t="str">
        <f aca="false">IF('Finish order'!F399&lt;&gt;0, 'Finish order'!D399,"")</f>
        <v/>
      </c>
      <c r="D401" s="47" t="str">
        <f aca="false">PROPER('Finish order'!H399)</f>
        <v/>
      </c>
      <c r="E401" s="48" t="str">
        <f aca="false">IF('Finish order'!I399&lt;&gt;0,'Finish order'!I399,"")</f>
        <v/>
      </c>
      <c r="F401" s="46" t="str">
        <f aca="false">IF('Finish order'!K399&lt;&gt;0, (UPPER(LEFT('Finish order'!K399,2))&amp;MID('Finish order'!K399,3,LEN('Finish order'!K399))), "")</f>
        <v/>
      </c>
      <c r="G401" s="49" t="str">
        <f aca="false">IF('Finish order'!G399&lt;&gt;0,'Finish order'!G399,"")</f>
        <v/>
      </c>
    </row>
    <row r="402" customFormat="false" ht="15.75" hidden="false" customHeight="false" outlineLevel="0" collapsed="false">
      <c r="A402" s="45" t="str">
        <f aca="false">IF('Finish order'!F400&lt;&gt;0, 'Finish order'!A400,"")</f>
        <v/>
      </c>
      <c r="B402" s="46" t="str">
        <f aca="false">IF('Finish order'!F400&lt;&gt;0, 'Finish order'!B400,"")</f>
        <v/>
      </c>
      <c r="C402" s="46" t="str">
        <f aca="false">IF('Finish order'!F400&lt;&gt;0, 'Finish order'!D400,"")</f>
        <v/>
      </c>
      <c r="D402" s="47" t="str">
        <f aca="false">PROPER('Finish order'!H400)</f>
        <v/>
      </c>
      <c r="E402" s="48" t="str">
        <f aca="false">IF('Finish order'!I400&lt;&gt;0,'Finish order'!I400,"")</f>
        <v/>
      </c>
      <c r="F402" s="46" t="str">
        <f aca="false">IF('Finish order'!K400&lt;&gt;0, (UPPER(LEFT('Finish order'!K400,2))&amp;MID('Finish order'!K400,3,LEN('Finish order'!K400))), "")</f>
        <v/>
      </c>
      <c r="G402" s="49" t="str">
        <f aca="false">IF('Finish order'!G400&lt;&gt;0,'Finish order'!G400,"")</f>
        <v/>
      </c>
    </row>
    <row r="403" customFormat="false" ht="15.75" hidden="false" customHeight="false" outlineLevel="0" collapsed="false">
      <c r="A403" s="45" t="str">
        <f aca="false">IF('Finish order'!F401&lt;&gt;0, 'Finish order'!A401,"")</f>
        <v/>
      </c>
      <c r="B403" s="46" t="str">
        <f aca="false">IF('Finish order'!F401&lt;&gt;0, 'Finish order'!B401,"")</f>
        <v/>
      </c>
      <c r="C403" s="46" t="str">
        <f aca="false">IF('Finish order'!F401&lt;&gt;0, 'Finish order'!D401,"")</f>
        <v/>
      </c>
      <c r="D403" s="47" t="str">
        <f aca="false">PROPER('Finish order'!H401)</f>
        <v/>
      </c>
      <c r="E403" s="48" t="str">
        <f aca="false">IF('Finish order'!I401&lt;&gt;0,'Finish order'!I401,"")</f>
        <v/>
      </c>
      <c r="F403" s="46" t="str">
        <f aca="false">IF('Finish order'!K401&lt;&gt;0, (UPPER(LEFT('Finish order'!K401,2))&amp;MID('Finish order'!K401,3,LEN('Finish order'!K401))), "")</f>
        <v/>
      </c>
      <c r="G403" s="49" t="str">
        <f aca="false">IF('Finish order'!G401&lt;&gt;0,'Finish order'!G401,"")</f>
        <v/>
      </c>
    </row>
    <row r="404" customFormat="false" ht="15.75" hidden="false" customHeight="false" outlineLevel="0" collapsed="false">
      <c r="A404" s="45" t="str">
        <f aca="false">IF('Finish order'!F402&lt;&gt;0, 'Finish order'!A402,"")</f>
        <v/>
      </c>
      <c r="B404" s="46" t="str">
        <f aca="false">IF('Finish order'!F402&lt;&gt;0, 'Finish order'!B402,"")</f>
        <v/>
      </c>
      <c r="C404" s="46" t="str">
        <f aca="false">IF('Finish order'!F402&lt;&gt;0, 'Finish order'!D402,"")</f>
        <v/>
      </c>
      <c r="D404" s="47" t="str">
        <f aca="false">PROPER('Finish order'!H402)</f>
        <v/>
      </c>
      <c r="E404" s="48" t="str">
        <f aca="false">IF('Finish order'!I402&lt;&gt;0,'Finish order'!I402,"")</f>
        <v/>
      </c>
      <c r="F404" s="46" t="str">
        <f aca="false">IF('Finish order'!K402&lt;&gt;0, (UPPER(LEFT('Finish order'!K402,2))&amp;MID('Finish order'!K402,3,LEN('Finish order'!K402))), "")</f>
        <v/>
      </c>
      <c r="G404" s="49" t="str">
        <f aca="false">IF('Finish order'!G402&lt;&gt;0,'Finish order'!G402,"")</f>
        <v/>
      </c>
    </row>
    <row r="405" customFormat="false" ht="15.75" hidden="false" customHeight="false" outlineLevel="0" collapsed="false">
      <c r="A405" s="45" t="str">
        <f aca="false">IF('Finish order'!F403&lt;&gt;0, 'Finish order'!A403,"")</f>
        <v/>
      </c>
      <c r="B405" s="46" t="str">
        <f aca="false">IF('Finish order'!F403&lt;&gt;0, 'Finish order'!B403,"")</f>
        <v/>
      </c>
      <c r="C405" s="46" t="str">
        <f aca="false">IF('Finish order'!F403&lt;&gt;0, 'Finish order'!D403,"")</f>
        <v/>
      </c>
      <c r="D405" s="47" t="str">
        <f aca="false">PROPER('Finish order'!H403)</f>
        <v/>
      </c>
      <c r="E405" s="48" t="str">
        <f aca="false">IF('Finish order'!I403&lt;&gt;0,'Finish order'!I403,"")</f>
        <v/>
      </c>
      <c r="F405" s="46" t="str">
        <f aca="false">IF('Finish order'!K403&lt;&gt;0, (UPPER(LEFT('Finish order'!K403,2))&amp;MID('Finish order'!K403,3,LEN('Finish order'!K403))), "")</f>
        <v/>
      </c>
      <c r="G405" s="49" t="str">
        <f aca="false">IF('Finish order'!G403&lt;&gt;0,'Finish order'!G403,"")</f>
        <v/>
      </c>
    </row>
    <row r="406" customFormat="false" ht="15.75" hidden="false" customHeight="false" outlineLevel="0" collapsed="false">
      <c r="A406" s="45" t="str">
        <f aca="false">IF('Finish order'!F404&lt;&gt;0, 'Finish order'!A404,"")</f>
        <v/>
      </c>
      <c r="B406" s="46" t="str">
        <f aca="false">IF('Finish order'!F404&lt;&gt;0, 'Finish order'!B404,"")</f>
        <v/>
      </c>
      <c r="C406" s="46" t="str">
        <f aca="false">IF('Finish order'!F404&lt;&gt;0, 'Finish order'!D404,"")</f>
        <v/>
      </c>
      <c r="D406" s="47" t="str">
        <f aca="false">PROPER('Finish order'!H404)</f>
        <v/>
      </c>
      <c r="E406" s="48" t="str">
        <f aca="false">IF('Finish order'!I404&lt;&gt;0,'Finish order'!I404,"")</f>
        <v/>
      </c>
      <c r="F406" s="46" t="str">
        <f aca="false">IF('Finish order'!K404&lt;&gt;0, (UPPER(LEFT('Finish order'!K404,2))&amp;MID('Finish order'!K404,3,LEN('Finish order'!K404))), "")</f>
        <v/>
      </c>
      <c r="G406" s="49" t="str">
        <f aca="false">IF('Finish order'!G404&lt;&gt;0,'Finish order'!G404,"")</f>
        <v/>
      </c>
    </row>
    <row r="407" customFormat="false" ht="15.75" hidden="false" customHeight="false" outlineLevel="0" collapsed="false">
      <c r="A407" s="45" t="str">
        <f aca="false">IF('Finish order'!F405&lt;&gt;0, 'Finish order'!A405,"")</f>
        <v/>
      </c>
      <c r="B407" s="46" t="str">
        <f aca="false">IF('Finish order'!F405&lt;&gt;0, 'Finish order'!B405,"")</f>
        <v/>
      </c>
      <c r="C407" s="46" t="str">
        <f aca="false">IF('Finish order'!F405&lt;&gt;0, 'Finish order'!D405,"")</f>
        <v/>
      </c>
      <c r="D407" s="47" t="str">
        <f aca="false">PROPER('Finish order'!H405)</f>
        <v/>
      </c>
      <c r="E407" s="48" t="str">
        <f aca="false">IF('Finish order'!I405&lt;&gt;0,'Finish order'!I405,"")</f>
        <v/>
      </c>
      <c r="F407" s="46" t="str">
        <f aca="false">IF('Finish order'!K405&lt;&gt;0, (UPPER(LEFT('Finish order'!K405,2))&amp;MID('Finish order'!K405,3,LEN('Finish order'!K405))), "")</f>
        <v/>
      </c>
      <c r="G407" s="49" t="str">
        <f aca="false">IF('Finish order'!G405&lt;&gt;0,'Finish order'!G405,"")</f>
        <v/>
      </c>
    </row>
    <row r="408" customFormat="false" ht="15.75" hidden="false" customHeight="false" outlineLevel="0" collapsed="false">
      <c r="A408" s="45" t="str">
        <f aca="false">IF('Finish order'!F406&lt;&gt;0, 'Finish order'!A406,"")</f>
        <v/>
      </c>
      <c r="B408" s="46" t="str">
        <f aca="false">IF('Finish order'!F406&lt;&gt;0, 'Finish order'!B406,"")</f>
        <v/>
      </c>
      <c r="C408" s="46" t="str">
        <f aca="false">IF('Finish order'!F406&lt;&gt;0, 'Finish order'!D406,"")</f>
        <v/>
      </c>
      <c r="D408" s="47" t="str">
        <f aca="false">PROPER('Finish order'!H406)</f>
        <v/>
      </c>
      <c r="E408" s="48" t="str">
        <f aca="false">IF('Finish order'!I406&lt;&gt;0,'Finish order'!I406,"")</f>
        <v/>
      </c>
      <c r="F408" s="46" t="str">
        <f aca="false">IF('Finish order'!K406&lt;&gt;0, (UPPER(LEFT('Finish order'!K406,2))&amp;MID('Finish order'!K406,3,LEN('Finish order'!K406))), "")</f>
        <v/>
      </c>
      <c r="G408" s="49" t="str">
        <f aca="false">IF('Finish order'!G406&lt;&gt;0,'Finish order'!G406,"")</f>
        <v/>
      </c>
    </row>
    <row r="409" customFormat="false" ht="15.75" hidden="false" customHeight="false" outlineLevel="0" collapsed="false">
      <c r="A409" s="45" t="str">
        <f aca="false">IF('Finish order'!F407&lt;&gt;0, 'Finish order'!A407,"")</f>
        <v/>
      </c>
      <c r="B409" s="46" t="str">
        <f aca="false">IF('Finish order'!F407&lt;&gt;0, 'Finish order'!B407,"")</f>
        <v/>
      </c>
      <c r="C409" s="46" t="str">
        <f aca="false">IF('Finish order'!F407&lt;&gt;0, 'Finish order'!D407,"")</f>
        <v/>
      </c>
      <c r="D409" s="47" t="str">
        <f aca="false">PROPER('Finish order'!H407)</f>
        <v/>
      </c>
      <c r="E409" s="48" t="str">
        <f aca="false">IF('Finish order'!I407&lt;&gt;0,'Finish order'!I407,"")</f>
        <v/>
      </c>
      <c r="F409" s="46" t="str">
        <f aca="false">IF('Finish order'!K407&lt;&gt;0, (UPPER(LEFT('Finish order'!K407,2))&amp;MID('Finish order'!K407,3,LEN('Finish order'!K407))), "")</f>
        <v/>
      </c>
      <c r="G409" s="49" t="str">
        <f aca="false">IF('Finish order'!G407&lt;&gt;0,'Finish order'!G407,"")</f>
        <v/>
      </c>
    </row>
    <row r="410" customFormat="false" ht="15.75" hidden="false" customHeight="false" outlineLevel="0" collapsed="false">
      <c r="A410" s="45" t="str">
        <f aca="false">IF('Finish order'!F408&lt;&gt;0, 'Finish order'!A408,"")</f>
        <v/>
      </c>
      <c r="B410" s="46" t="str">
        <f aca="false">IF('Finish order'!F408&lt;&gt;0, 'Finish order'!B408,"")</f>
        <v/>
      </c>
      <c r="C410" s="46" t="str">
        <f aca="false">IF('Finish order'!F408&lt;&gt;0, 'Finish order'!D408,"")</f>
        <v/>
      </c>
      <c r="D410" s="47" t="str">
        <f aca="false">PROPER('Finish order'!H408)</f>
        <v/>
      </c>
      <c r="E410" s="48" t="str">
        <f aca="false">IF('Finish order'!I408&lt;&gt;0,'Finish order'!I408,"")</f>
        <v/>
      </c>
      <c r="F410" s="46" t="str">
        <f aca="false">IF('Finish order'!K408&lt;&gt;0, (UPPER(LEFT('Finish order'!K408,2))&amp;MID('Finish order'!K408,3,LEN('Finish order'!K408))), "")</f>
        <v/>
      </c>
      <c r="G410" s="49" t="str">
        <f aca="false">IF('Finish order'!G408&lt;&gt;0,'Finish order'!G408,"")</f>
        <v/>
      </c>
    </row>
    <row r="411" customFormat="false" ht="15.75" hidden="false" customHeight="false" outlineLevel="0" collapsed="false">
      <c r="A411" s="45" t="str">
        <f aca="false">IF('Finish order'!F409&lt;&gt;0, 'Finish order'!A409,"")</f>
        <v/>
      </c>
      <c r="B411" s="46" t="str">
        <f aca="false">IF('Finish order'!F409&lt;&gt;0, 'Finish order'!B409,"")</f>
        <v/>
      </c>
      <c r="C411" s="46" t="str">
        <f aca="false">IF('Finish order'!F409&lt;&gt;0, 'Finish order'!D409,"")</f>
        <v/>
      </c>
      <c r="D411" s="47" t="str">
        <f aca="false">PROPER('Finish order'!H409)</f>
        <v/>
      </c>
      <c r="E411" s="48" t="str">
        <f aca="false">IF('Finish order'!I409&lt;&gt;0,'Finish order'!I409,"")</f>
        <v/>
      </c>
      <c r="F411" s="46" t="str">
        <f aca="false">IF('Finish order'!K409&lt;&gt;0, (UPPER(LEFT('Finish order'!K409,2))&amp;MID('Finish order'!K409,3,LEN('Finish order'!K409))), "")</f>
        <v/>
      </c>
      <c r="G411" s="49" t="str">
        <f aca="false">IF('Finish order'!G409&lt;&gt;0,'Finish order'!G409,"")</f>
        <v/>
      </c>
    </row>
    <row r="412" customFormat="false" ht="15.75" hidden="false" customHeight="false" outlineLevel="0" collapsed="false">
      <c r="A412" s="45" t="str">
        <f aca="false">IF('Finish order'!F410&lt;&gt;0, 'Finish order'!A410,"")</f>
        <v/>
      </c>
      <c r="B412" s="46" t="str">
        <f aca="false">IF('Finish order'!F410&lt;&gt;0, 'Finish order'!B410,"")</f>
        <v/>
      </c>
      <c r="C412" s="46" t="str">
        <f aca="false">IF('Finish order'!F410&lt;&gt;0, 'Finish order'!D410,"")</f>
        <v/>
      </c>
      <c r="D412" s="47" t="str">
        <f aca="false">PROPER('Finish order'!H410)</f>
        <v/>
      </c>
      <c r="E412" s="48" t="str">
        <f aca="false">IF('Finish order'!I410&lt;&gt;0,'Finish order'!I410,"")</f>
        <v/>
      </c>
      <c r="F412" s="46" t="str">
        <f aca="false">IF('Finish order'!K410&lt;&gt;0, (UPPER(LEFT('Finish order'!K410,2))&amp;MID('Finish order'!K410,3,LEN('Finish order'!K410))), "")</f>
        <v/>
      </c>
      <c r="G412" s="49" t="str">
        <f aca="false">IF('Finish order'!G410&lt;&gt;0,'Finish order'!G410,"")</f>
        <v/>
      </c>
    </row>
    <row r="413" customFormat="false" ht="15.75" hidden="false" customHeight="false" outlineLevel="0" collapsed="false">
      <c r="A413" s="45" t="str">
        <f aca="false">IF('Finish order'!F411&lt;&gt;0, 'Finish order'!A411,"")</f>
        <v/>
      </c>
      <c r="B413" s="46" t="str">
        <f aca="false">IF('Finish order'!F411&lt;&gt;0, 'Finish order'!B411,"")</f>
        <v/>
      </c>
      <c r="C413" s="46" t="str">
        <f aca="false">IF('Finish order'!F411&lt;&gt;0, 'Finish order'!D411,"")</f>
        <v/>
      </c>
      <c r="D413" s="47" t="str">
        <f aca="false">PROPER('Finish order'!H411)</f>
        <v/>
      </c>
      <c r="E413" s="48" t="str">
        <f aca="false">IF('Finish order'!I411&lt;&gt;0,'Finish order'!I411,"")</f>
        <v/>
      </c>
      <c r="F413" s="46" t="str">
        <f aca="false">IF('Finish order'!K411&lt;&gt;0, (UPPER(LEFT('Finish order'!K411,2))&amp;MID('Finish order'!K411,3,LEN('Finish order'!K411))), "")</f>
        <v/>
      </c>
      <c r="G413" s="49" t="str">
        <f aca="false">IF('Finish order'!G411&lt;&gt;0,'Finish order'!G411,"")</f>
        <v/>
      </c>
    </row>
    <row r="414" customFormat="false" ht="15.75" hidden="false" customHeight="false" outlineLevel="0" collapsed="false">
      <c r="A414" s="45" t="str">
        <f aca="false">IF('Finish order'!F412&lt;&gt;0, 'Finish order'!A412,"")</f>
        <v/>
      </c>
      <c r="B414" s="46" t="str">
        <f aca="false">IF('Finish order'!F412&lt;&gt;0, 'Finish order'!B412,"")</f>
        <v/>
      </c>
      <c r="C414" s="46" t="str">
        <f aca="false">IF('Finish order'!F412&lt;&gt;0, 'Finish order'!D412,"")</f>
        <v/>
      </c>
      <c r="D414" s="47" t="str">
        <f aca="false">PROPER('Finish order'!H412)</f>
        <v/>
      </c>
      <c r="E414" s="48" t="str">
        <f aca="false">IF('Finish order'!I412&lt;&gt;0,'Finish order'!I412,"")</f>
        <v/>
      </c>
      <c r="F414" s="46" t="str">
        <f aca="false">IF('Finish order'!K412&lt;&gt;0, (UPPER(LEFT('Finish order'!K412,2))&amp;MID('Finish order'!K412,3,LEN('Finish order'!K412))), "")</f>
        <v/>
      </c>
      <c r="G414" s="49" t="str">
        <f aca="false">IF('Finish order'!G412&lt;&gt;0,'Finish order'!G412,"")</f>
        <v/>
      </c>
    </row>
    <row r="415" customFormat="false" ht="15.75" hidden="false" customHeight="false" outlineLevel="0" collapsed="false">
      <c r="A415" s="45" t="str">
        <f aca="false">IF('Finish order'!F413&lt;&gt;0, 'Finish order'!A413,"")</f>
        <v/>
      </c>
      <c r="B415" s="46" t="str">
        <f aca="false">IF('Finish order'!F413&lt;&gt;0, 'Finish order'!B413,"")</f>
        <v/>
      </c>
      <c r="C415" s="46" t="str">
        <f aca="false">IF('Finish order'!F413&lt;&gt;0, 'Finish order'!D413,"")</f>
        <v/>
      </c>
      <c r="D415" s="47" t="str">
        <f aca="false">PROPER('Finish order'!H413)</f>
        <v/>
      </c>
      <c r="E415" s="48" t="str">
        <f aca="false">IF('Finish order'!I413&lt;&gt;0,'Finish order'!I413,"")</f>
        <v/>
      </c>
      <c r="F415" s="46" t="str">
        <f aca="false">IF('Finish order'!K413&lt;&gt;0, (UPPER(LEFT('Finish order'!K413,2))&amp;MID('Finish order'!K413,3,LEN('Finish order'!K413))), "")</f>
        <v/>
      </c>
      <c r="G415" s="49" t="str">
        <f aca="false">IF('Finish order'!G413&lt;&gt;0,'Finish order'!G413,"")</f>
        <v/>
      </c>
    </row>
    <row r="416" customFormat="false" ht="15.75" hidden="false" customHeight="false" outlineLevel="0" collapsed="false">
      <c r="A416" s="45" t="str">
        <f aca="false">IF('Finish order'!F414&lt;&gt;0, 'Finish order'!A414,"")</f>
        <v/>
      </c>
      <c r="B416" s="46" t="str">
        <f aca="false">IF('Finish order'!F414&lt;&gt;0, 'Finish order'!B414,"")</f>
        <v/>
      </c>
      <c r="C416" s="46" t="str">
        <f aca="false">IF('Finish order'!F414&lt;&gt;0, 'Finish order'!D414,"")</f>
        <v/>
      </c>
      <c r="D416" s="47" t="str">
        <f aca="false">PROPER('Finish order'!H414)</f>
        <v/>
      </c>
      <c r="E416" s="48" t="str">
        <f aca="false">IF('Finish order'!I414&lt;&gt;0,'Finish order'!I414,"")</f>
        <v/>
      </c>
      <c r="F416" s="46" t="str">
        <f aca="false">IF('Finish order'!K414&lt;&gt;0, (UPPER(LEFT('Finish order'!K414,2))&amp;MID('Finish order'!K414,3,LEN('Finish order'!K414))), "")</f>
        <v/>
      </c>
      <c r="G416" s="49" t="str">
        <f aca="false">IF('Finish order'!G414&lt;&gt;0,'Finish order'!G414,"")</f>
        <v/>
      </c>
    </row>
    <row r="417" customFormat="false" ht="15.75" hidden="false" customHeight="false" outlineLevel="0" collapsed="false">
      <c r="A417" s="45" t="str">
        <f aca="false">IF('Finish order'!F415&lt;&gt;0, 'Finish order'!A415,"")</f>
        <v/>
      </c>
      <c r="B417" s="46" t="str">
        <f aca="false">IF('Finish order'!F415&lt;&gt;0, 'Finish order'!B415,"")</f>
        <v/>
      </c>
      <c r="C417" s="46" t="str">
        <f aca="false">IF('Finish order'!F415&lt;&gt;0, 'Finish order'!D415,"")</f>
        <v/>
      </c>
      <c r="D417" s="47" t="str">
        <f aca="false">PROPER('Finish order'!H415)</f>
        <v/>
      </c>
      <c r="E417" s="48" t="str">
        <f aca="false">IF('Finish order'!I415&lt;&gt;0,'Finish order'!I415,"")</f>
        <v/>
      </c>
      <c r="F417" s="46" t="str">
        <f aca="false">IF('Finish order'!K415&lt;&gt;0, (UPPER(LEFT('Finish order'!K415,2))&amp;MID('Finish order'!K415,3,LEN('Finish order'!K415))), "")</f>
        <v/>
      </c>
      <c r="G417" s="49" t="str">
        <f aca="false">IF('Finish order'!G415&lt;&gt;0,'Finish order'!G415,"")</f>
        <v/>
      </c>
    </row>
    <row r="418" customFormat="false" ht="15.75" hidden="false" customHeight="false" outlineLevel="0" collapsed="false">
      <c r="A418" s="45" t="str">
        <f aca="false">IF('Finish order'!F416&lt;&gt;0, 'Finish order'!A416,"")</f>
        <v/>
      </c>
      <c r="B418" s="46" t="str">
        <f aca="false">IF('Finish order'!F416&lt;&gt;0, 'Finish order'!B416,"")</f>
        <v/>
      </c>
      <c r="C418" s="46" t="str">
        <f aca="false">IF('Finish order'!F416&lt;&gt;0, 'Finish order'!D416,"")</f>
        <v/>
      </c>
      <c r="D418" s="47" t="str">
        <f aca="false">PROPER('Finish order'!H416)</f>
        <v/>
      </c>
      <c r="E418" s="48" t="str">
        <f aca="false">IF('Finish order'!I416&lt;&gt;0,'Finish order'!I416,"")</f>
        <v/>
      </c>
      <c r="F418" s="46" t="str">
        <f aca="false">IF('Finish order'!K416&lt;&gt;0, (UPPER(LEFT('Finish order'!K416,2))&amp;MID('Finish order'!K416,3,LEN('Finish order'!K416))), "")</f>
        <v/>
      </c>
      <c r="G418" s="49" t="str">
        <f aca="false">IF('Finish order'!G416&lt;&gt;0,'Finish order'!G416,"")</f>
        <v/>
      </c>
    </row>
    <row r="419" customFormat="false" ht="15.75" hidden="false" customHeight="false" outlineLevel="0" collapsed="false">
      <c r="A419" s="45" t="str">
        <f aca="false">IF('Finish order'!F417&lt;&gt;0, 'Finish order'!A417,"")</f>
        <v/>
      </c>
      <c r="B419" s="46" t="str">
        <f aca="false">IF('Finish order'!F417&lt;&gt;0, 'Finish order'!B417,"")</f>
        <v/>
      </c>
      <c r="C419" s="46" t="str">
        <f aca="false">IF('Finish order'!F417&lt;&gt;0, 'Finish order'!D417,"")</f>
        <v/>
      </c>
      <c r="D419" s="47" t="str">
        <f aca="false">PROPER('Finish order'!H417)</f>
        <v/>
      </c>
      <c r="E419" s="48" t="str">
        <f aca="false">IF('Finish order'!I417&lt;&gt;0,'Finish order'!I417,"")</f>
        <v/>
      </c>
      <c r="F419" s="46" t="str">
        <f aca="false">IF('Finish order'!K417&lt;&gt;0, (UPPER(LEFT('Finish order'!K417,2))&amp;MID('Finish order'!K417,3,LEN('Finish order'!K417))), "")</f>
        <v/>
      </c>
      <c r="G419" s="49" t="str">
        <f aca="false">IF('Finish order'!G417&lt;&gt;0,'Finish order'!G417,"")</f>
        <v/>
      </c>
    </row>
    <row r="420" customFormat="false" ht="15.75" hidden="false" customHeight="false" outlineLevel="0" collapsed="false">
      <c r="A420" s="45" t="str">
        <f aca="false">IF('Finish order'!F418&lt;&gt;0, 'Finish order'!A418,"")</f>
        <v/>
      </c>
      <c r="B420" s="46" t="str">
        <f aca="false">IF('Finish order'!F418&lt;&gt;0, 'Finish order'!B418,"")</f>
        <v/>
      </c>
      <c r="C420" s="46" t="str">
        <f aca="false">IF('Finish order'!F418&lt;&gt;0, 'Finish order'!D418,"")</f>
        <v/>
      </c>
      <c r="D420" s="47" t="str">
        <f aca="false">PROPER('Finish order'!H418)</f>
        <v/>
      </c>
      <c r="E420" s="48" t="str">
        <f aca="false">IF('Finish order'!I418&lt;&gt;0,'Finish order'!I418,"")</f>
        <v/>
      </c>
      <c r="F420" s="46" t="str">
        <f aca="false">IF('Finish order'!K418&lt;&gt;0, (UPPER(LEFT('Finish order'!K418,2))&amp;MID('Finish order'!K418,3,LEN('Finish order'!K418))), "")</f>
        <v/>
      </c>
      <c r="G420" s="49" t="str">
        <f aca="false">IF('Finish order'!G418&lt;&gt;0,'Finish order'!G418,"")</f>
        <v/>
      </c>
    </row>
    <row r="421" customFormat="false" ht="15.75" hidden="false" customHeight="false" outlineLevel="0" collapsed="false">
      <c r="A421" s="45" t="str">
        <f aca="false">IF('Finish order'!F419&lt;&gt;0, 'Finish order'!A419,"")</f>
        <v/>
      </c>
      <c r="B421" s="46" t="str">
        <f aca="false">IF('Finish order'!F419&lt;&gt;0, 'Finish order'!B419,"")</f>
        <v/>
      </c>
      <c r="C421" s="46" t="str">
        <f aca="false">IF('Finish order'!F419&lt;&gt;0, 'Finish order'!D419,"")</f>
        <v/>
      </c>
      <c r="D421" s="47" t="str">
        <f aca="false">PROPER('Finish order'!H419)</f>
        <v/>
      </c>
      <c r="E421" s="48" t="str">
        <f aca="false">IF('Finish order'!I419&lt;&gt;0,'Finish order'!I419,"")</f>
        <v/>
      </c>
      <c r="F421" s="46" t="str">
        <f aca="false">IF('Finish order'!K419&lt;&gt;0, (UPPER(LEFT('Finish order'!K419,2))&amp;MID('Finish order'!K419,3,LEN('Finish order'!K419))), "")</f>
        <v/>
      </c>
      <c r="G421" s="49" t="str">
        <f aca="false">IF('Finish order'!G419&lt;&gt;0,'Finish order'!G419,"")</f>
        <v/>
      </c>
    </row>
    <row r="422" customFormat="false" ht="15.75" hidden="false" customHeight="false" outlineLevel="0" collapsed="false">
      <c r="A422" s="45" t="str">
        <f aca="false">IF('Finish order'!F420&lt;&gt;0, 'Finish order'!A420,"")</f>
        <v/>
      </c>
      <c r="B422" s="46" t="str">
        <f aca="false">IF('Finish order'!F420&lt;&gt;0, 'Finish order'!B420,"")</f>
        <v/>
      </c>
      <c r="C422" s="46" t="str">
        <f aca="false">IF('Finish order'!F420&lt;&gt;0, 'Finish order'!D420,"")</f>
        <v/>
      </c>
      <c r="D422" s="47" t="str">
        <f aca="false">PROPER('Finish order'!H420)</f>
        <v/>
      </c>
      <c r="E422" s="48" t="str">
        <f aca="false">IF('Finish order'!I420&lt;&gt;0,'Finish order'!I420,"")</f>
        <v/>
      </c>
      <c r="F422" s="46" t="str">
        <f aca="false">IF('Finish order'!K420&lt;&gt;0, (UPPER(LEFT('Finish order'!K420,2))&amp;MID('Finish order'!K420,3,LEN('Finish order'!K420))), "")</f>
        <v/>
      </c>
      <c r="G422" s="49" t="str">
        <f aca="false">IF('Finish order'!G420&lt;&gt;0,'Finish order'!G420,"")</f>
        <v/>
      </c>
    </row>
    <row r="423" customFormat="false" ht="15.75" hidden="false" customHeight="false" outlineLevel="0" collapsed="false">
      <c r="A423" s="45" t="str">
        <f aca="false">IF('Finish order'!F421&lt;&gt;0, 'Finish order'!A421,"")</f>
        <v/>
      </c>
      <c r="B423" s="46" t="str">
        <f aca="false">IF('Finish order'!F421&lt;&gt;0, 'Finish order'!B421,"")</f>
        <v/>
      </c>
      <c r="C423" s="46" t="str">
        <f aca="false">IF('Finish order'!F421&lt;&gt;0, 'Finish order'!D421,"")</f>
        <v/>
      </c>
      <c r="D423" s="47" t="str">
        <f aca="false">PROPER('Finish order'!H421)</f>
        <v/>
      </c>
      <c r="E423" s="48" t="str">
        <f aca="false">IF('Finish order'!I421&lt;&gt;0,'Finish order'!I421,"")</f>
        <v/>
      </c>
      <c r="F423" s="46" t="str">
        <f aca="false">IF('Finish order'!K421&lt;&gt;0, (UPPER(LEFT('Finish order'!K421,2))&amp;MID('Finish order'!K421,3,LEN('Finish order'!K421))), "")</f>
        <v/>
      </c>
      <c r="G423" s="49" t="str">
        <f aca="false">IF('Finish order'!G421&lt;&gt;0,'Finish order'!G421,"")</f>
        <v/>
      </c>
    </row>
    <row r="424" customFormat="false" ht="15.75" hidden="false" customHeight="false" outlineLevel="0" collapsed="false">
      <c r="A424" s="45" t="str">
        <f aca="false">IF('Finish order'!F422&lt;&gt;0, 'Finish order'!A422,"")</f>
        <v/>
      </c>
      <c r="B424" s="46" t="str">
        <f aca="false">IF('Finish order'!F422&lt;&gt;0, 'Finish order'!B422,"")</f>
        <v/>
      </c>
      <c r="C424" s="46" t="str">
        <f aca="false">IF('Finish order'!F422&lt;&gt;0, 'Finish order'!D422,"")</f>
        <v/>
      </c>
      <c r="D424" s="47" t="str">
        <f aca="false">PROPER('Finish order'!H422)</f>
        <v/>
      </c>
      <c r="E424" s="48" t="str">
        <f aca="false">IF('Finish order'!I422&lt;&gt;0,'Finish order'!I422,"")</f>
        <v/>
      </c>
      <c r="F424" s="46" t="str">
        <f aca="false">IF('Finish order'!K422&lt;&gt;0, (UPPER(LEFT('Finish order'!K422,2))&amp;MID('Finish order'!K422,3,LEN('Finish order'!K422))), "")</f>
        <v/>
      </c>
      <c r="G424" s="49" t="str">
        <f aca="false">IF('Finish order'!G422&lt;&gt;0,'Finish order'!G422,"")</f>
        <v/>
      </c>
    </row>
    <row r="425" customFormat="false" ht="15.75" hidden="false" customHeight="false" outlineLevel="0" collapsed="false">
      <c r="A425" s="45" t="str">
        <f aca="false">IF('Finish order'!F423&lt;&gt;0, 'Finish order'!A423,"")</f>
        <v/>
      </c>
      <c r="B425" s="46" t="str">
        <f aca="false">IF('Finish order'!F423&lt;&gt;0, 'Finish order'!B423,"")</f>
        <v/>
      </c>
      <c r="C425" s="46" t="str">
        <f aca="false">IF('Finish order'!F423&lt;&gt;0, 'Finish order'!D423,"")</f>
        <v/>
      </c>
      <c r="D425" s="47" t="str">
        <f aca="false">PROPER('Finish order'!H423)</f>
        <v/>
      </c>
      <c r="E425" s="48" t="str">
        <f aca="false">IF('Finish order'!I423&lt;&gt;0,'Finish order'!I423,"")</f>
        <v/>
      </c>
      <c r="F425" s="46" t="str">
        <f aca="false">IF('Finish order'!K423&lt;&gt;0, (UPPER(LEFT('Finish order'!K423,2))&amp;MID('Finish order'!K423,3,LEN('Finish order'!K423))), "")</f>
        <v/>
      </c>
      <c r="G425" s="49" t="str">
        <f aca="false">IF('Finish order'!G423&lt;&gt;0,'Finish order'!G423,"")</f>
        <v/>
      </c>
    </row>
    <row r="426" customFormat="false" ht="15.75" hidden="false" customHeight="false" outlineLevel="0" collapsed="false">
      <c r="A426" s="45" t="str">
        <f aca="false">IF('Finish order'!F424&lt;&gt;0, 'Finish order'!A424,"")</f>
        <v/>
      </c>
      <c r="B426" s="46" t="str">
        <f aca="false">IF('Finish order'!F424&lt;&gt;0, 'Finish order'!B424,"")</f>
        <v/>
      </c>
      <c r="C426" s="46" t="str">
        <f aca="false">IF('Finish order'!F424&lt;&gt;0, 'Finish order'!D424,"")</f>
        <v/>
      </c>
      <c r="D426" s="47" t="str">
        <f aca="false">PROPER('Finish order'!H424)</f>
        <v/>
      </c>
      <c r="E426" s="48" t="str">
        <f aca="false">IF('Finish order'!I424&lt;&gt;0,'Finish order'!I424,"")</f>
        <v/>
      </c>
      <c r="F426" s="46" t="str">
        <f aca="false">IF('Finish order'!K424&lt;&gt;0, (UPPER(LEFT('Finish order'!K424,2))&amp;MID('Finish order'!K424,3,LEN('Finish order'!K424))), "")</f>
        <v/>
      </c>
      <c r="G426" s="49" t="str">
        <f aca="false">IF('Finish order'!G424&lt;&gt;0,'Finish order'!G424,"")</f>
        <v/>
      </c>
    </row>
    <row r="427" customFormat="false" ht="15.75" hidden="false" customHeight="false" outlineLevel="0" collapsed="false">
      <c r="A427" s="45" t="str">
        <f aca="false">IF('Finish order'!F425&lt;&gt;0, 'Finish order'!A425,"")</f>
        <v/>
      </c>
      <c r="B427" s="46" t="str">
        <f aca="false">IF('Finish order'!F425&lt;&gt;0, 'Finish order'!B425,"")</f>
        <v/>
      </c>
      <c r="C427" s="46" t="str">
        <f aca="false">IF('Finish order'!F425&lt;&gt;0, 'Finish order'!D425,"")</f>
        <v/>
      </c>
      <c r="D427" s="47" t="str">
        <f aca="false">PROPER('Finish order'!H425)</f>
        <v/>
      </c>
      <c r="E427" s="48" t="str">
        <f aca="false">IF('Finish order'!I425&lt;&gt;0,'Finish order'!I425,"")</f>
        <v/>
      </c>
      <c r="F427" s="46" t="str">
        <f aca="false">IF('Finish order'!K425&lt;&gt;0, (UPPER(LEFT('Finish order'!K425,2))&amp;MID('Finish order'!K425,3,LEN('Finish order'!K425))), "")</f>
        <v/>
      </c>
      <c r="G427" s="49" t="str">
        <f aca="false">IF('Finish order'!G425&lt;&gt;0,'Finish order'!G425,"")</f>
        <v/>
      </c>
    </row>
    <row r="428" customFormat="false" ht="15.75" hidden="false" customHeight="false" outlineLevel="0" collapsed="false">
      <c r="A428" s="45" t="str">
        <f aca="false">IF('Finish order'!F426&lt;&gt;0, 'Finish order'!A426,"")</f>
        <v/>
      </c>
      <c r="B428" s="46" t="str">
        <f aca="false">IF('Finish order'!F426&lt;&gt;0, 'Finish order'!B426,"")</f>
        <v/>
      </c>
      <c r="C428" s="46" t="str">
        <f aca="false">IF('Finish order'!F426&lt;&gt;0, 'Finish order'!D426,"")</f>
        <v/>
      </c>
      <c r="D428" s="47" t="str">
        <f aca="false">PROPER('Finish order'!H426)</f>
        <v/>
      </c>
      <c r="E428" s="48" t="str">
        <f aca="false">IF('Finish order'!I426&lt;&gt;0,'Finish order'!I426,"")</f>
        <v/>
      </c>
      <c r="F428" s="46" t="str">
        <f aca="false">IF('Finish order'!K426&lt;&gt;0, (UPPER(LEFT('Finish order'!K426,2))&amp;MID('Finish order'!K426,3,LEN('Finish order'!K426))), "")</f>
        <v/>
      </c>
      <c r="G428" s="49" t="str">
        <f aca="false">IF('Finish order'!G426&lt;&gt;0,'Finish order'!G426,"")</f>
        <v/>
      </c>
    </row>
    <row r="429" customFormat="false" ht="15.75" hidden="false" customHeight="false" outlineLevel="0" collapsed="false">
      <c r="A429" s="45" t="str">
        <f aca="false">IF('Finish order'!F427&lt;&gt;0, 'Finish order'!A427,"")</f>
        <v/>
      </c>
      <c r="B429" s="46" t="str">
        <f aca="false">IF('Finish order'!F427&lt;&gt;0, 'Finish order'!B427,"")</f>
        <v/>
      </c>
      <c r="C429" s="46" t="str">
        <f aca="false">IF('Finish order'!F427&lt;&gt;0, 'Finish order'!D427,"")</f>
        <v/>
      </c>
      <c r="D429" s="47" t="str">
        <f aca="false">PROPER('Finish order'!H427)</f>
        <v/>
      </c>
      <c r="E429" s="48" t="str">
        <f aca="false">IF('Finish order'!I427&lt;&gt;0,'Finish order'!I427,"")</f>
        <v/>
      </c>
      <c r="F429" s="46" t="str">
        <f aca="false">IF('Finish order'!K427&lt;&gt;0, (UPPER(LEFT('Finish order'!K427,2))&amp;MID('Finish order'!K427,3,LEN('Finish order'!K427))), "")</f>
        <v/>
      </c>
      <c r="G429" s="49" t="str">
        <f aca="false">IF('Finish order'!G427&lt;&gt;0,'Finish order'!G427,"")</f>
        <v/>
      </c>
    </row>
    <row r="430" customFormat="false" ht="15.75" hidden="false" customHeight="false" outlineLevel="0" collapsed="false">
      <c r="A430" s="45" t="str">
        <f aca="false">IF('Finish order'!F428&lt;&gt;0, 'Finish order'!A428,"")</f>
        <v/>
      </c>
      <c r="B430" s="46" t="str">
        <f aca="false">IF('Finish order'!F428&lt;&gt;0, 'Finish order'!B428,"")</f>
        <v/>
      </c>
      <c r="C430" s="46" t="str">
        <f aca="false">IF('Finish order'!F428&lt;&gt;0, 'Finish order'!D428,"")</f>
        <v/>
      </c>
      <c r="D430" s="47" t="str">
        <f aca="false">PROPER('Finish order'!H428)</f>
        <v/>
      </c>
      <c r="E430" s="48" t="str">
        <f aca="false">IF('Finish order'!I428&lt;&gt;0,'Finish order'!I428,"")</f>
        <v/>
      </c>
      <c r="F430" s="46" t="str">
        <f aca="false">IF('Finish order'!K428&lt;&gt;0, (UPPER(LEFT('Finish order'!K428,2))&amp;MID('Finish order'!K428,3,LEN('Finish order'!K428))), "")</f>
        <v/>
      </c>
      <c r="G430" s="49" t="str">
        <f aca="false">IF('Finish order'!G428&lt;&gt;0,'Finish order'!G428,"")</f>
        <v/>
      </c>
    </row>
    <row r="431" customFormat="false" ht="15.75" hidden="false" customHeight="false" outlineLevel="0" collapsed="false">
      <c r="A431" s="45" t="str">
        <f aca="false">IF('Finish order'!F429&lt;&gt;0, 'Finish order'!A429,"")</f>
        <v/>
      </c>
      <c r="B431" s="46" t="str">
        <f aca="false">IF('Finish order'!F429&lt;&gt;0, 'Finish order'!B429,"")</f>
        <v/>
      </c>
      <c r="C431" s="46" t="str">
        <f aca="false">IF('Finish order'!F429&lt;&gt;0, 'Finish order'!D429,"")</f>
        <v/>
      </c>
      <c r="D431" s="47" t="str">
        <f aca="false">PROPER('Finish order'!H429)</f>
        <v/>
      </c>
      <c r="E431" s="48" t="str">
        <f aca="false">IF('Finish order'!I429&lt;&gt;0,'Finish order'!I429,"")</f>
        <v/>
      </c>
      <c r="F431" s="46" t="str">
        <f aca="false">IF('Finish order'!K429&lt;&gt;0, (UPPER(LEFT('Finish order'!K429,2))&amp;MID('Finish order'!K429,3,LEN('Finish order'!K429))), "")</f>
        <v/>
      </c>
      <c r="G431" s="49" t="str">
        <f aca="false">IF('Finish order'!G429&lt;&gt;0,'Finish order'!G429,"")</f>
        <v/>
      </c>
    </row>
    <row r="432" customFormat="false" ht="15.75" hidden="false" customHeight="false" outlineLevel="0" collapsed="false">
      <c r="A432" s="45" t="str">
        <f aca="false">IF('Finish order'!F430&lt;&gt;0, 'Finish order'!A430,"")</f>
        <v/>
      </c>
      <c r="B432" s="46" t="str">
        <f aca="false">IF('Finish order'!F430&lt;&gt;0, 'Finish order'!B430,"")</f>
        <v/>
      </c>
      <c r="C432" s="46" t="str">
        <f aca="false">IF('Finish order'!F430&lt;&gt;0, 'Finish order'!D430,"")</f>
        <v/>
      </c>
      <c r="D432" s="47" t="str">
        <f aca="false">PROPER('Finish order'!H430)</f>
        <v/>
      </c>
      <c r="E432" s="48" t="str">
        <f aca="false">IF('Finish order'!I430&lt;&gt;0,'Finish order'!I430,"")</f>
        <v/>
      </c>
      <c r="F432" s="46" t="str">
        <f aca="false">IF('Finish order'!K430&lt;&gt;0, (UPPER(LEFT('Finish order'!K430,2))&amp;MID('Finish order'!K430,3,LEN('Finish order'!K430))), "")</f>
        <v/>
      </c>
      <c r="G432" s="49" t="str">
        <f aca="false">IF('Finish order'!G430&lt;&gt;0,'Finish order'!G430,"")</f>
        <v/>
      </c>
    </row>
    <row r="433" customFormat="false" ht="15.75" hidden="false" customHeight="false" outlineLevel="0" collapsed="false">
      <c r="A433" s="45" t="str">
        <f aca="false">IF('Finish order'!F431&lt;&gt;0, 'Finish order'!A431,"")</f>
        <v/>
      </c>
      <c r="B433" s="46" t="str">
        <f aca="false">IF('Finish order'!F431&lt;&gt;0, 'Finish order'!B431,"")</f>
        <v/>
      </c>
      <c r="C433" s="46" t="str">
        <f aca="false">IF('Finish order'!F431&lt;&gt;0, 'Finish order'!D431,"")</f>
        <v/>
      </c>
      <c r="D433" s="47" t="str">
        <f aca="false">PROPER('Finish order'!H431)</f>
        <v/>
      </c>
      <c r="E433" s="48" t="str">
        <f aca="false">IF('Finish order'!I431&lt;&gt;0,'Finish order'!I431,"")</f>
        <v/>
      </c>
      <c r="F433" s="46" t="str">
        <f aca="false">IF('Finish order'!K431&lt;&gt;0, (UPPER(LEFT('Finish order'!K431,2))&amp;MID('Finish order'!K431,3,LEN('Finish order'!K431))), "")</f>
        <v/>
      </c>
      <c r="G433" s="49" t="str">
        <f aca="false">IF('Finish order'!G431&lt;&gt;0,'Finish order'!G431,"")</f>
        <v/>
      </c>
    </row>
    <row r="434" customFormat="false" ht="15.75" hidden="false" customHeight="false" outlineLevel="0" collapsed="false">
      <c r="A434" s="45" t="str">
        <f aca="false">IF('Finish order'!F432&lt;&gt;0, 'Finish order'!A432,"")</f>
        <v/>
      </c>
      <c r="B434" s="46" t="str">
        <f aca="false">IF('Finish order'!F432&lt;&gt;0, 'Finish order'!B432,"")</f>
        <v/>
      </c>
      <c r="C434" s="46" t="str">
        <f aca="false">IF('Finish order'!F432&lt;&gt;0, 'Finish order'!D432,"")</f>
        <v/>
      </c>
      <c r="D434" s="47" t="str">
        <f aca="false">PROPER('Finish order'!H432)</f>
        <v/>
      </c>
      <c r="E434" s="48" t="str">
        <f aca="false">IF('Finish order'!I432&lt;&gt;0,'Finish order'!I432,"")</f>
        <v/>
      </c>
      <c r="F434" s="46" t="str">
        <f aca="false">IF('Finish order'!K432&lt;&gt;0, (UPPER(LEFT('Finish order'!K432,2))&amp;MID('Finish order'!K432,3,LEN('Finish order'!K432))), "")</f>
        <v/>
      </c>
      <c r="G434" s="49" t="str">
        <f aca="false">IF('Finish order'!G432&lt;&gt;0,'Finish order'!G432,"")</f>
        <v/>
      </c>
    </row>
    <row r="435" customFormat="false" ht="15.75" hidden="false" customHeight="false" outlineLevel="0" collapsed="false">
      <c r="A435" s="45" t="str">
        <f aca="false">IF('Finish order'!F433&lt;&gt;0, 'Finish order'!A433,"")</f>
        <v/>
      </c>
      <c r="B435" s="46" t="str">
        <f aca="false">IF('Finish order'!F433&lt;&gt;0, 'Finish order'!B433,"")</f>
        <v/>
      </c>
      <c r="C435" s="46" t="str">
        <f aca="false">IF('Finish order'!F433&lt;&gt;0, 'Finish order'!D433,"")</f>
        <v/>
      </c>
      <c r="D435" s="47" t="str">
        <f aca="false">PROPER('Finish order'!H433)</f>
        <v/>
      </c>
      <c r="E435" s="48" t="str">
        <f aca="false">IF('Finish order'!I433&lt;&gt;0,'Finish order'!I433,"")</f>
        <v/>
      </c>
      <c r="F435" s="46" t="str">
        <f aca="false">IF('Finish order'!K433&lt;&gt;0, (UPPER(LEFT('Finish order'!K433,2))&amp;MID('Finish order'!K433,3,LEN('Finish order'!K433))), "")</f>
        <v/>
      </c>
      <c r="G435" s="49" t="str">
        <f aca="false">IF('Finish order'!G433&lt;&gt;0,'Finish order'!G433,"")</f>
        <v/>
      </c>
    </row>
    <row r="436" customFormat="false" ht="15.75" hidden="false" customHeight="false" outlineLevel="0" collapsed="false">
      <c r="A436" s="45" t="str">
        <f aca="false">IF('Finish order'!F434&lt;&gt;0, 'Finish order'!A434,"")</f>
        <v/>
      </c>
      <c r="B436" s="46" t="str">
        <f aca="false">IF('Finish order'!F434&lt;&gt;0, 'Finish order'!B434,"")</f>
        <v/>
      </c>
      <c r="C436" s="46" t="str">
        <f aca="false">IF('Finish order'!F434&lt;&gt;0, 'Finish order'!D434,"")</f>
        <v/>
      </c>
      <c r="D436" s="47" t="str">
        <f aca="false">PROPER('Finish order'!H434)</f>
        <v/>
      </c>
      <c r="E436" s="48" t="str">
        <f aca="false">IF('Finish order'!I434&lt;&gt;0,'Finish order'!I434,"")</f>
        <v/>
      </c>
      <c r="F436" s="46" t="str">
        <f aca="false">IF('Finish order'!K434&lt;&gt;0, (UPPER(LEFT('Finish order'!K434,2))&amp;MID('Finish order'!K434,3,LEN('Finish order'!K434))), "")</f>
        <v/>
      </c>
      <c r="G436" s="49" t="str">
        <f aca="false">IF('Finish order'!G434&lt;&gt;0,'Finish order'!G434,"")</f>
        <v/>
      </c>
    </row>
    <row r="437" customFormat="false" ht="15.75" hidden="false" customHeight="false" outlineLevel="0" collapsed="false">
      <c r="A437" s="45" t="str">
        <f aca="false">IF('Finish order'!F435&lt;&gt;0, 'Finish order'!A435,"")</f>
        <v/>
      </c>
      <c r="B437" s="46" t="str">
        <f aca="false">IF('Finish order'!F435&lt;&gt;0, 'Finish order'!B435,"")</f>
        <v/>
      </c>
      <c r="C437" s="46" t="str">
        <f aca="false">IF('Finish order'!F435&lt;&gt;0, 'Finish order'!D435,"")</f>
        <v/>
      </c>
      <c r="D437" s="47" t="str">
        <f aca="false">PROPER('Finish order'!H435)</f>
        <v/>
      </c>
      <c r="E437" s="48" t="str">
        <f aca="false">IF('Finish order'!I435&lt;&gt;0,'Finish order'!I435,"")</f>
        <v/>
      </c>
      <c r="F437" s="46" t="str">
        <f aca="false">IF('Finish order'!K435&lt;&gt;0, (UPPER(LEFT('Finish order'!K435,2))&amp;MID('Finish order'!K435,3,LEN('Finish order'!K435))), "")</f>
        <v/>
      </c>
      <c r="G437" s="49" t="str">
        <f aca="false">IF('Finish order'!G435&lt;&gt;0,'Finish order'!G435,"")</f>
        <v/>
      </c>
    </row>
    <row r="438" customFormat="false" ht="15.75" hidden="false" customHeight="false" outlineLevel="0" collapsed="false">
      <c r="A438" s="45" t="str">
        <f aca="false">IF('Finish order'!F436&lt;&gt;0, 'Finish order'!A436,"")</f>
        <v/>
      </c>
      <c r="B438" s="46" t="str">
        <f aca="false">IF('Finish order'!F436&lt;&gt;0, 'Finish order'!B436,"")</f>
        <v/>
      </c>
      <c r="C438" s="46" t="str">
        <f aca="false">IF('Finish order'!F436&lt;&gt;0, 'Finish order'!D436,"")</f>
        <v/>
      </c>
      <c r="D438" s="47" t="str">
        <f aca="false">PROPER('Finish order'!H436)</f>
        <v/>
      </c>
      <c r="E438" s="48" t="str">
        <f aca="false">IF('Finish order'!I436&lt;&gt;0,'Finish order'!I436,"")</f>
        <v/>
      </c>
      <c r="F438" s="46" t="str">
        <f aca="false">IF('Finish order'!K436&lt;&gt;0, (UPPER(LEFT('Finish order'!K436,2))&amp;MID('Finish order'!K436,3,LEN('Finish order'!K436))), "")</f>
        <v/>
      </c>
      <c r="G438" s="49" t="str">
        <f aca="false">IF('Finish order'!G436&lt;&gt;0,'Finish order'!G436,"")</f>
        <v/>
      </c>
    </row>
    <row r="439" customFormat="false" ht="15.75" hidden="false" customHeight="false" outlineLevel="0" collapsed="false">
      <c r="A439" s="45" t="str">
        <f aca="false">IF('Finish order'!F437&lt;&gt;0, 'Finish order'!A437,"")</f>
        <v/>
      </c>
      <c r="B439" s="46" t="str">
        <f aca="false">IF('Finish order'!F437&lt;&gt;0, 'Finish order'!B437,"")</f>
        <v/>
      </c>
      <c r="C439" s="46" t="str">
        <f aca="false">IF('Finish order'!F437&lt;&gt;0, 'Finish order'!D437,"")</f>
        <v/>
      </c>
      <c r="D439" s="47" t="str">
        <f aca="false">PROPER('Finish order'!H437)</f>
        <v/>
      </c>
      <c r="E439" s="48" t="str">
        <f aca="false">IF('Finish order'!I437&lt;&gt;0,'Finish order'!I437,"")</f>
        <v/>
      </c>
      <c r="F439" s="46" t="str">
        <f aca="false">IF('Finish order'!K437&lt;&gt;0, (UPPER(LEFT('Finish order'!K437,2))&amp;MID('Finish order'!K437,3,LEN('Finish order'!K437))), "")</f>
        <v/>
      </c>
      <c r="G439" s="49" t="str">
        <f aca="false">IF('Finish order'!G437&lt;&gt;0,'Finish order'!G437,"")</f>
        <v/>
      </c>
    </row>
    <row r="440" customFormat="false" ht="15.75" hidden="false" customHeight="false" outlineLevel="0" collapsed="false">
      <c r="A440" s="45" t="str">
        <f aca="false">IF('Finish order'!F438&lt;&gt;0, 'Finish order'!A438,"")</f>
        <v/>
      </c>
      <c r="B440" s="46" t="str">
        <f aca="false">IF('Finish order'!F438&lt;&gt;0, 'Finish order'!B438,"")</f>
        <v/>
      </c>
      <c r="C440" s="46" t="str">
        <f aca="false">IF('Finish order'!F438&lt;&gt;0, 'Finish order'!D438,"")</f>
        <v/>
      </c>
      <c r="D440" s="47" t="str">
        <f aca="false">PROPER('Finish order'!H438)</f>
        <v/>
      </c>
      <c r="E440" s="48" t="str">
        <f aca="false">IF('Finish order'!I438&lt;&gt;0,'Finish order'!I438,"")</f>
        <v/>
      </c>
      <c r="F440" s="46" t="str">
        <f aca="false">IF('Finish order'!K438&lt;&gt;0, (UPPER(LEFT('Finish order'!K438,2))&amp;MID('Finish order'!K438,3,LEN('Finish order'!K438))), "")</f>
        <v/>
      </c>
      <c r="G440" s="49" t="str">
        <f aca="false">IF('Finish order'!G438&lt;&gt;0,'Finish order'!G438,"")</f>
        <v/>
      </c>
    </row>
    <row r="441" customFormat="false" ht="15.75" hidden="false" customHeight="false" outlineLevel="0" collapsed="false">
      <c r="A441" s="45" t="str">
        <f aca="false">IF('Finish order'!F439&lt;&gt;0, 'Finish order'!A439,"")</f>
        <v/>
      </c>
      <c r="B441" s="46" t="str">
        <f aca="false">IF('Finish order'!F439&lt;&gt;0, 'Finish order'!B439,"")</f>
        <v/>
      </c>
      <c r="C441" s="46" t="str">
        <f aca="false">IF('Finish order'!F439&lt;&gt;0, 'Finish order'!D439,"")</f>
        <v/>
      </c>
      <c r="D441" s="47" t="str">
        <f aca="false">PROPER('Finish order'!H439)</f>
        <v/>
      </c>
      <c r="E441" s="48" t="str">
        <f aca="false">IF('Finish order'!I439&lt;&gt;0,'Finish order'!I439,"")</f>
        <v/>
      </c>
      <c r="F441" s="46" t="str">
        <f aca="false">IF('Finish order'!K439&lt;&gt;0, (UPPER(LEFT('Finish order'!K439,2))&amp;MID('Finish order'!K439,3,LEN('Finish order'!K439))), "")</f>
        <v/>
      </c>
      <c r="G441" s="49" t="str">
        <f aca="false">IF('Finish order'!G439&lt;&gt;0,'Finish order'!G439,"")</f>
        <v/>
      </c>
    </row>
    <row r="442" customFormat="false" ht="15.75" hidden="false" customHeight="false" outlineLevel="0" collapsed="false">
      <c r="A442" s="45" t="str">
        <f aca="false">IF('Finish order'!F440&lt;&gt;0, 'Finish order'!A440,"")</f>
        <v/>
      </c>
      <c r="B442" s="46" t="str">
        <f aca="false">IF('Finish order'!F440&lt;&gt;0, 'Finish order'!B440,"")</f>
        <v/>
      </c>
      <c r="C442" s="46" t="str">
        <f aca="false">IF('Finish order'!F440&lt;&gt;0, 'Finish order'!D440,"")</f>
        <v/>
      </c>
      <c r="D442" s="47" t="str">
        <f aca="false">PROPER('Finish order'!H440)</f>
        <v/>
      </c>
      <c r="E442" s="48" t="str">
        <f aca="false">IF('Finish order'!I440&lt;&gt;0,'Finish order'!I440,"")</f>
        <v/>
      </c>
      <c r="F442" s="46" t="str">
        <f aca="false">IF('Finish order'!K440&lt;&gt;0, (UPPER(LEFT('Finish order'!K440,2))&amp;MID('Finish order'!K440,3,LEN('Finish order'!K440))), "")</f>
        <v/>
      </c>
      <c r="G442" s="49" t="str">
        <f aca="false">IF('Finish order'!G440&lt;&gt;0,'Finish order'!G440,"")</f>
        <v/>
      </c>
    </row>
    <row r="443" customFormat="false" ht="15.75" hidden="false" customHeight="false" outlineLevel="0" collapsed="false">
      <c r="A443" s="45" t="str">
        <f aca="false">IF('Finish order'!F441&lt;&gt;0, 'Finish order'!A441,"")</f>
        <v/>
      </c>
      <c r="B443" s="46" t="str">
        <f aca="false">IF('Finish order'!F441&lt;&gt;0, 'Finish order'!B441,"")</f>
        <v/>
      </c>
      <c r="C443" s="46" t="str">
        <f aca="false">IF('Finish order'!F441&lt;&gt;0, 'Finish order'!D441,"")</f>
        <v/>
      </c>
      <c r="D443" s="47" t="str">
        <f aca="false">PROPER('Finish order'!H441)</f>
        <v/>
      </c>
      <c r="E443" s="48" t="str">
        <f aca="false">IF('Finish order'!I441&lt;&gt;0,'Finish order'!I441,"")</f>
        <v/>
      </c>
      <c r="F443" s="46" t="str">
        <f aca="false">IF('Finish order'!K441&lt;&gt;0, (UPPER(LEFT('Finish order'!K441,2))&amp;MID('Finish order'!K441,3,LEN('Finish order'!K441))), "")</f>
        <v/>
      </c>
      <c r="G443" s="49" t="str">
        <f aca="false">IF('Finish order'!G441&lt;&gt;0,'Finish order'!G441,"")</f>
        <v/>
      </c>
    </row>
    <row r="444" customFormat="false" ht="15.75" hidden="false" customHeight="false" outlineLevel="0" collapsed="false">
      <c r="A444" s="45" t="str">
        <f aca="false">IF('Finish order'!F442&lt;&gt;0, 'Finish order'!A442,"")</f>
        <v/>
      </c>
      <c r="B444" s="46" t="str">
        <f aca="false">IF('Finish order'!F442&lt;&gt;0, 'Finish order'!B442,"")</f>
        <v/>
      </c>
      <c r="C444" s="46" t="str">
        <f aca="false">IF('Finish order'!F442&lt;&gt;0, 'Finish order'!D442,"")</f>
        <v/>
      </c>
      <c r="D444" s="47" t="str">
        <f aca="false">PROPER('Finish order'!H442)</f>
        <v/>
      </c>
      <c r="E444" s="48" t="str">
        <f aca="false">IF('Finish order'!I442&lt;&gt;0,'Finish order'!I442,"")</f>
        <v/>
      </c>
      <c r="F444" s="46" t="str">
        <f aca="false">IF('Finish order'!K442&lt;&gt;0, (UPPER(LEFT('Finish order'!K442,2))&amp;MID('Finish order'!K442,3,LEN('Finish order'!K442))), "")</f>
        <v/>
      </c>
      <c r="G444" s="49" t="str">
        <f aca="false">IF('Finish order'!G442&lt;&gt;0,'Finish order'!G442,"")</f>
        <v/>
      </c>
    </row>
    <row r="445" customFormat="false" ht="15.75" hidden="false" customHeight="false" outlineLevel="0" collapsed="false">
      <c r="A445" s="45" t="str">
        <f aca="false">IF('Finish order'!F443&lt;&gt;0, 'Finish order'!A443,"")</f>
        <v/>
      </c>
      <c r="B445" s="46" t="str">
        <f aca="false">IF('Finish order'!F443&lt;&gt;0, 'Finish order'!B443,"")</f>
        <v/>
      </c>
      <c r="C445" s="46" t="str">
        <f aca="false">IF('Finish order'!F443&lt;&gt;0, 'Finish order'!D443,"")</f>
        <v/>
      </c>
      <c r="D445" s="47" t="str">
        <f aca="false">PROPER('Finish order'!H443)</f>
        <v/>
      </c>
      <c r="E445" s="48" t="str">
        <f aca="false">IF('Finish order'!I443&lt;&gt;0,'Finish order'!I443,"")</f>
        <v/>
      </c>
      <c r="F445" s="46" t="str">
        <f aca="false">IF('Finish order'!K443&lt;&gt;0, (UPPER(LEFT('Finish order'!K443,2))&amp;MID('Finish order'!K443,3,LEN('Finish order'!K443))), "")</f>
        <v/>
      </c>
      <c r="G445" s="49" t="str">
        <f aca="false">IF('Finish order'!G443&lt;&gt;0,'Finish order'!G443,"")</f>
        <v/>
      </c>
    </row>
    <row r="446" customFormat="false" ht="15.75" hidden="false" customHeight="false" outlineLevel="0" collapsed="false">
      <c r="A446" s="45" t="str">
        <f aca="false">IF('Finish order'!F444&lt;&gt;0, 'Finish order'!A444,"")</f>
        <v/>
      </c>
      <c r="B446" s="46" t="str">
        <f aca="false">IF('Finish order'!F444&lt;&gt;0, 'Finish order'!B444,"")</f>
        <v/>
      </c>
      <c r="C446" s="46" t="str">
        <f aca="false">IF('Finish order'!F444&lt;&gt;0, 'Finish order'!D444,"")</f>
        <v/>
      </c>
      <c r="D446" s="47" t="str">
        <f aca="false">PROPER('Finish order'!H444)</f>
        <v/>
      </c>
      <c r="E446" s="48" t="str">
        <f aca="false">IF('Finish order'!I444&lt;&gt;0,'Finish order'!I444,"")</f>
        <v/>
      </c>
      <c r="F446" s="46" t="str">
        <f aca="false">IF('Finish order'!K444&lt;&gt;0, (UPPER(LEFT('Finish order'!K444,2))&amp;MID('Finish order'!K444,3,LEN('Finish order'!K444))), "")</f>
        <v/>
      </c>
      <c r="G446" s="49" t="str">
        <f aca="false">IF('Finish order'!G444&lt;&gt;0,'Finish order'!G444,"")</f>
        <v/>
      </c>
    </row>
    <row r="447" customFormat="false" ht="15.75" hidden="false" customHeight="false" outlineLevel="0" collapsed="false">
      <c r="A447" s="45" t="str">
        <f aca="false">IF('Finish order'!F445&lt;&gt;0, 'Finish order'!A445,"")</f>
        <v/>
      </c>
      <c r="B447" s="46" t="str">
        <f aca="false">IF('Finish order'!F445&lt;&gt;0, 'Finish order'!B445,"")</f>
        <v/>
      </c>
      <c r="C447" s="46" t="str">
        <f aca="false">IF('Finish order'!F445&lt;&gt;0, 'Finish order'!D445,"")</f>
        <v/>
      </c>
      <c r="D447" s="47" t="str">
        <f aca="false">PROPER('Finish order'!H445)</f>
        <v/>
      </c>
      <c r="E447" s="48" t="str">
        <f aca="false">IF('Finish order'!I445&lt;&gt;0,'Finish order'!I445,"")</f>
        <v/>
      </c>
      <c r="F447" s="46" t="str">
        <f aca="false">IF('Finish order'!K445&lt;&gt;0, (UPPER(LEFT('Finish order'!K445,2))&amp;MID('Finish order'!K445,3,LEN('Finish order'!K445))), "")</f>
        <v/>
      </c>
      <c r="G447" s="49" t="str">
        <f aca="false">IF('Finish order'!G445&lt;&gt;0,'Finish order'!G445,"")</f>
        <v/>
      </c>
    </row>
    <row r="448" customFormat="false" ht="15.75" hidden="false" customHeight="false" outlineLevel="0" collapsed="false">
      <c r="A448" s="45" t="str">
        <f aca="false">IF('Finish order'!F446&lt;&gt;0, 'Finish order'!A446,"")</f>
        <v/>
      </c>
      <c r="B448" s="46" t="str">
        <f aca="false">IF('Finish order'!F446&lt;&gt;0, 'Finish order'!B446,"")</f>
        <v/>
      </c>
      <c r="C448" s="46" t="str">
        <f aca="false">IF('Finish order'!F446&lt;&gt;0, 'Finish order'!D446,"")</f>
        <v/>
      </c>
      <c r="D448" s="47" t="str">
        <f aca="false">PROPER('Finish order'!H446)</f>
        <v/>
      </c>
      <c r="E448" s="48" t="str">
        <f aca="false">IF('Finish order'!I446&lt;&gt;0,'Finish order'!I446,"")</f>
        <v/>
      </c>
      <c r="F448" s="46" t="str">
        <f aca="false">IF('Finish order'!K446&lt;&gt;0, (UPPER(LEFT('Finish order'!K446,2))&amp;MID('Finish order'!K446,3,LEN('Finish order'!K446))), "")</f>
        <v/>
      </c>
      <c r="G448" s="49" t="str">
        <f aca="false">IF('Finish order'!G446&lt;&gt;0,'Finish order'!G446,"")</f>
        <v/>
      </c>
    </row>
    <row r="449" customFormat="false" ht="15.75" hidden="false" customHeight="false" outlineLevel="0" collapsed="false">
      <c r="A449" s="45" t="str">
        <f aca="false">IF('Finish order'!F447&lt;&gt;0, 'Finish order'!A447,"")</f>
        <v/>
      </c>
      <c r="B449" s="46" t="str">
        <f aca="false">IF('Finish order'!F447&lt;&gt;0, 'Finish order'!B447,"")</f>
        <v/>
      </c>
      <c r="C449" s="46" t="str">
        <f aca="false">IF('Finish order'!F447&lt;&gt;0, 'Finish order'!D447,"")</f>
        <v/>
      </c>
      <c r="D449" s="47" t="str">
        <f aca="false">PROPER('Finish order'!H447)</f>
        <v/>
      </c>
      <c r="E449" s="48" t="str">
        <f aca="false">IF('Finish order'!I447&lt;&gt;0,'Finish order'!I447,"")</f>
        <v/>
      </c>
      <c r="F449" s="46" t="str">
        <f aca="false">IF('Finish order'!K447&lt;&gt;0, (UPPER(LEFT('Finish order'!K447,2))&amp;MID('Finish order'!K447,3,LEN('Finish order'!K447))), "")</f>
        <v/>
      </c>
      <c r="G449" s="49" t="str">
        <f aca="false">IF('Finish order'!G447&lt;&gt;0,'Finish order'!G447,"")</f>
        <v/>
      </c>
    </row>
    <row r="450" customFormat="false" ht="15.75" hidden="false" customHeight="false" outlineLevel="0" collapsed="false">
      <c r="A450" s="45" t="str">
        <f aca="false">IF('Finish order'!F448&lt;&gt;0, 'Finish order'!A448,"")</f>
        <v/>
      </c>
      <c r="B450" s="46" t="str">
        <f aca="false">IF('Finish order'!F448&lt;&gt;0, 'Finish order'!B448,"")</f>
        <v/>
      </c>
      <c r="C450" s="46" t="str">
        <f aca="false">IF('Finish order'!F448&lt;&gt;0, 'Finish order'!D448,"")</f>
        <v/>
      </c>
      <c r="D450" s="47" t="str">
        <f aca="false">PROPER('Finish order'!H448)</f>
        <v/>
      </c>
      <c r="E450" s="48" t="str">
        <f aca="false">IF('Finish order'!I448&lt;&gt;0,'Finish order'!I448,"")</f>
        <v/>
      </c>
      <c r="F450" s="46" t="str">
        <f aca="false">IF('Finish order'!K448&lt;&gt;0, (UPPER(LEFT('Finish order'!K448,2))&amp;MID('Finish order'!K448,3,LEN('Finish order'!K448))), "")</f>
        <v/>
      </c>
      <c r="G450" s="49" t="str">
        <f aca="false">IF('Finish order'!G448&lt;&gt;0,'Finish order'!G448,"")</f>
        <v/>
      </c>
    </row>
    <row r="451" customFormat="false" ht="15.75" hidden="false" customHeight="false" outlineLevel="0" collapsed="false">
      <c r="A451" s="45" t="str">
        <f aca="false">IF('Finish order'!F449&lt;&gt;0, 'Finish order'!A449,"")</f>
        <v/>
      </c>
      <c r="B451" s="46" t="str">
        <f aca="false">IF('Finish order'!F449&lt;&gt;0, 'Finish order'!B449,"")</f>
        <v/>
      </c>
      <c r="C451" s="46" t="str">
        <f aca="false">IF('Finish order'!F449&lt;&gt;0, 'Finish order'!D449,"")</f>
        <v/>
      </c>
      <c r="D451" s="47" t="str">
        <f aca="false">PROPER('Finish order'!H449)</f>
        <v/>
      </c>
      <c r="E451" s="48" t="str">
        <f aca="false">IF('Finish order'!I449&lt;&gt;0,'Finish order'!I449,"")</f>
        <v/>
      </c>
      <c r="F451" s="46" t="str">
        <f aca="false">IF('Finish order'!K449&lt;&gt;0, (UPPER(LEFT('Finish order'!K449,2))&amp;MID('Finish order'!K449,3,LEN('Finish order'!K449))), "")</f>
        <v/>
      </c>
      <c r="G451" s="49" t="str">
        <f aca="false">IF('Finish order'!G449&lt;&gt;0,'Finish order'!G449,"")</f>
        <v/>
      </c>
    </row>
    <row r="452" customFormat="false" ht="15.75" hidden="false" customHeight="false" outlineLevel="0" collapsed="false">
      <c r="A452" s="45" t="str">
        <f aca="false">IF('Finish order'!F450&lt;&gt;0, 'Finish order'!A450,"")</f>
        <v/>
      </c>
      <c r="B452" s="46" t="str">
        <f aca="false">IF('Finish order'!F450&lt;&gt;0, 'Finish order'!B450,"")</f>
        <v/>
      </c>
      <c r="C452" s="46" t="str">
        <f aca="false">IF('Finish order'!F450&lt;&gt;0, 'Finish order'!D450,"")</f>
        <v/>
      </c>
      <c r="D452" s="47" t="str">
        <f aca="false">PROPER('Finish order'!H450)</f>
        <v/>
      </c>
      <c r="E452" s="48" t="str">
        <f aca="false">IF('Finish order'!I450&lt;&gt;0,'Finish order'!I450,"")</f>
        <v/>
      </c>
      <c r="F452" s="46" t="str">
        <f aca="false">IF('Finish order'!K450&lt;&gt;0, (UPPER(LEFT('Finish order'!K450,2))&amp;MID('Finish order'!K450,3,LEN('Finish order'!K450))), "")</f>
        <v/>
      </c>
      <c r="G452" s="49" t="str">
        <f aca="false">IF('Finish order'!G450&lt;&gt;0,'Finish order'!G450,"")</f>
        <v/>
      </c>
    </row>
    <row r="453" customFormat="false" ht="15.75" hidden="false" customHeight="false" outlineLevel="0" collapsed="false">
      <c r="A453" s="45" t="str">
        <f aca="false">IF('Finish order'!F451&lt;&gt;0, 'Finish order'!A451,"")</f>
        <v/>
      </c>
      <c r="B453" s="46" t="str">
        <f aca="false">IF('Finish order'!F451&lt;&gt;0, 'Finish order'!B451,"")</f>
        <v/>
      </c>
      <c r="C453" s="46" t="str">
        <f aca="false">IF('Finish order'!F451&lt;&gt;0, 'Finish order'!D451,"")</f>
        <v/>
      </c>
      <c r="D453" s="47" t="str">
        <f aca="false">PROPER('Finish order'!H451)</f>
        <v/>
      </c>
      <c r="E453" s="48" t="str">
        <f aca="false">IF('Finish order'!I451&lt;&gt;0,'Finish order'!I451,"")</f>
        <v/>
      </c>
      <c r="F453" s="46" t="str">
        <f aca="false">IF('Finish order'!K451&lt;&gt;0, (UPPER(LEFT('Finish order'!K451,2))&amp;MID('Finish order'!K451,3,LEN('Finish order'!K451))), "")</f>
        <v/>
      </c>
      <c r="G453" s="49" t="str">
        <f aca="false">IF('Finish order'!G451&lt;&gt;0,'Finish order'!G451,"")</f>
        <v/>
      </c>
    </row>
    <row r="454" customFormat="false" ht="15.75" hidden="false" customHeight="false" outlineLevel="0" collapsed="false">
      <c r="A454" s="45" t="str">
        <f aca="false">IF('Finish order'!F452&lt;&gt;0, 'Finish order'!A452,"")</f>
        <v/>
      </c>
      <c r="B454" s="46" t="str">
        <f aca="false">IF('Finish order'!F452&lt;&gt;0, 'Finish order'!B452,"")</f>
        <v/>
      </c>
      <c r="C454" s="46" t="str">
        <f aca="false">IF('Finish order'!F452&lt;&gt;0, 'Finish order'!D452,"")</f>
        <v/>
      </c>
      <c r="D454" s="47" t="str">
        <f aca="false">PROPER('Finish order'!H452)</f>
        <v/>
      </c>
      <c r="E454" s="48" t="str">
        <f aca="false">IF('Finish order'!I452&lt;&gt;0,'Finish order'!I452,"")</f>
        <v/>
      </c>
      <c r="F454" s="46" t="str">
        <f aca="false">IF('Finish order'!K452&lt;&gt;0, (UPPER(LEFT('Finish order'!K452,2))&amp;MID('Finish order'!K452,3,LEN('Finish order'!K452))), "")</f>
        <v/>
      </c>
      <c r="G454" s="49" t="str">
        <f aca="false">IF('Finish order'!G452&lt;&gt;0,'Finish order'!G452,"")</f>
        <v/>
      </c>
    </row>
    <row r="455" customFormat="false" ht="15.75" hidden="false" customHeight="false" outlineLevel="0" collapsed="false">
      <c r="A455" s="45" t="str">
        <f aca="false">IF('Finish order'!F453&lt;&gt;0, 'Finish order'!A453,"")</f>
        <v/>
      </c>
      <c r="B455" s="46" t="str">
        <f aca="false">IF('Finish order'!F453&lt;&gt;0, 'Finish order'!B453,"")</f>
        <v/>
      </c>
      <c r="C455" s="46" t="str">
        <f aca="false">IF('Finish order'!F453&lt;&gt;0, 'Finish order'!D453,"")</f>
        <v/>
      </c>
      <c r="D455" s="47" t="str">
        <f aca="false">PROPER('Finish order'!H453)</f>
        <v/>
      </c>
      <c r="E455" s="48" t="str">
        <f aca="false">IF('Finish order'!I453&lt;&gt;0,'Finish order'!I453,"")</f>
        <v/>
      </c>
      <c r="F455" s="46" t="str">
        <f aca="false">IF('Finish order'!K453&lt;&gt;0, (UPPER(LEFT('Finish order'!K453,2))&amp;MID('Finish order'!K453,3,LEN('Finish order'!K453))), "")</f>
        <v/>
      </c>
      <c r="G455" s="49" t="str">
        <f aca="false">IF('Finish order'!G453&lt;&gt;0,'Finish order'!G453,"")</f>
        <v/>
      </c>
    </row>
    <row r="456" customFormat="false" ht="15.75" hidden="false" customHeight="false" outlineLevel="0" collapsed="false">
      <c r="A456" s="45" t="str">
        <f aca="false">IF('Finish order'!F454&lt;&gt;0, 'Finish order'!A454,"")</f>
        <v/>
      </c>
      <c r="B456" s="46" t="str">
        <f aca="false">IF('Finish order'!F454&lt;&gt;0, 'Finish order'!B454,"")</f>
        <v/>
      </c>
      <c r="C456" s="46" t="str">
        <f aca="false">IF('Finish order'!F454&lt;&gt;0, 'Finish order'!D454,"")</f>
        <v/>
      </c>
      <c r="D456" s="47" t="str">
        <f aca="false">PROPER('Finish order'!H454)</f>
        <v/>
      </c>
      <c r="E456" s="48" t="str">
        <f aca="false">IF('Finish order'!I454&lt;&gt;0,'Finish order'!I454,"")</f>
        <v/>
      </c>
      <c r="F456" s="46" t="str">
        <f aca="false">IF('Finish order'!K454&lt;&gt;0, (UPPER(LEFT('Finish order'!K454,2))&amp;MID('Finish order'!K454,3,LEN('Finish order'!K454))), "")</f>
        <v/>
      </c>
      <c r="G456" s="49" t="str">
        <f aca="false">IF('Finish order'!G454&lt;&gt;0,'Finish order'!G454,"")</f>
        <v/>
      </c>
    </row>
    <row r="457" customFormat="false" ht="15.75" hidden="false" customHeight="false" outlineLevel="0" collapsed="false">
      <c r="A457" s="45" t="str">
        <f aca="false">IF('Finish order'!F455&lt;&gt;0, 'Finish order'!A455,"")</f>
        <v/>
      </c>
      <c r="B457" s="46" t="str">
        <f aca="false">IF('Finish order'!F455&lt;&gt;0, 'Finish order'!B455,"")</f>
        <v/>
      </c>
      <c r="C457" s="46" t="str">
        <f aca="false">IF('Finish order'!F455&lt;&gt;0, 'Finish order'!D455,"")</f>
        <v/>
      </c>
      <c r="D457" s="47" t="str">
        <f aca="false">PROPER('Finish order'!H455)</f>
        <v/>
      </c>
      <c r="E457" s="48" t="str">
        <f aca="false">IF('Finish order'!I455&lt;&gt;0,'Finish order'!I455,"")</f>
        <v/>
      </c>
      <c r="F457" s="46" t="str">
        <f aca="false">IF('Finish order'!K455&lt;&gt;0, (UPPER(LEFT('Finish order'!K455,2))&amp;MID('Finish order'!K455,3,LEN('Finish order'!K455))), "")</f>
        <v/>
      </c>
      <c r="G457" s="49" t="str">
        <f aca="false">IF('Finish order'!G455&lt;&gt;0,'Finish order'!G455,"")</f>
        <v/>
      </c>
    </row>
    <row r="458" customFormat="false" ht="15.75" hidden="false" customHeight="false" outlineLevel="0" collapsed="false">
      <c r="A458" s="45" t="str">
        <f aca="false">IF('Finish order'!F456&lt;&gt;0, 'Finish order'!A456,"")</f>
        <v/>
      </c>
      <c r="B458" s="46" t="str">
        <f aca="false">IF('Finish order'!F456&lt;&gt;0, 'Finish order'!B456,"")</f>
        <v/>
      </c>
      <c r="C458" s="46" t="str">
        <f aca="false">IF('Finish order'!F456&lt;&gt;0, 'Finish order'!D456,"")</f>
        <v/>
      </c>
      <c r="D458" s="47" t="str">
        <f aca="false">PROPER('Finish order'!H456)</f>
        <v/>
      </c>
      <c r="E458" s="48" t="str">
        <f aca="false">IF('Finish order'!I456&lt;&gt;0,'Finish order'!I456,"")</f>
        <v/>
      </c>
      <c r="F458" s="46" t="str">
        <f aca="false">IF('Finish order'!K456&lt;&gt;0, (UPPER(LEFT('Finish order'!K456,2))&amp;MID('Finish order'!K456,3,LEN('Finish order'!K456))), "")</f>
        <v/>
      </c>
      <c r="G458" s="49" t="str">
        <f aca="false">IF('Finish order'!G456&lt;&gt;0,'Finish order'!G456,"")</f>
        <v/>
      </c>
    </row>
    <row r="459" customFormat="false" ht="15.75" hidden="false" customHeight="false" outlineLevel="0" collapsed="false">
      <c r="A459" s="45" t="str">
        <f aca="false">IF('Finish order'!F457&lt;&gt;0, 'Finish order'!A457,"")</f>
        <v/>
      </c>
      <c r="B459" s="46" t="str">
        <f aca="false">IF('Finish order'!F457&lt;&gt;0, 'Finish order'!B457,"")</f>
        <v/>
      </c>
      <c r="C459" s="46" t="str">
        <f aca="false">IF('Finish order'!F457&lt;&gt;0, 'Finish order'!D457,"")</f>
        <v/>
      </c>
      <c r="D459" s="47" t="str">
        <f aca="false">PROPER('Finish order'!H457)</f>
        <v/>
      </c>
      <c r="E459" s="48" t="str">
        <f aca="false">IF('Finish order'!I457&lt;&gt;0,'Finish order'!I457,"")</f>
        <v/>
      </c>
      <c r="F459" s="46" t="str">
        <f aca="false">IF('Finish order'!K457&lt;&gt;0, (UPPER(LEFT('Finish order'!K457,2))&amp;MID('Finish order'!K457,3,LEN('Finish order'!K457))), "")</f>
        <v/>
      </c>
      <c r="G459" s="49" t="str">
        <f aca="false">IF('Finish order'!G457&lt;&gt;0,'Finish order'!G457,"")</f>
        <v/>
      </c>
    </row>
    <row r="460" customFormat="false" ht="15.75" hidden="false" customHeight="false" outlineLevel="0" collapsed="false">
      <c r="A460" s="45" t="str">
        <f aca="false">IF('Finish order'!F458&lt;&gt;0, 'Finish order'!A458,"")</f>
        <v/>
      </c>
      <c r="B460" s="46" t="str">
        <f aca="false">IF('Finish order'!F458&lt;&gt;0, 'Finish order'!B458,"")</f>
        <v/>
      </c>
      <c r="C460" s="46" t="str">
        <f aca="false">IF('Finish order'!F458&lt;&gt;0, 'Finish order'!D458,"")</f>
        <v/>
      </c>
      <c r="D460" s="47" t="str">
        <f aca="false">PROPER('Finish order'!H458)</f>
        <v/>
      </c>
      <c r="E460" s="48" t="str">
        <f aca="false">IF('Finish order'!I458&lt;&gt;0,'Finish order'!I458,"")</f>
        <v/>
      </c>
      <c r="F460" s="46" t="str">
        <f aca="false">IF('Finish order'!K458&lt;&gt;0, (UPPER(LEFT('Finish order'!K458,2))&amp;MID('Finish order'!K458,3,LEN('Finish order'!K458))), "")</f>
        <v/>
      </c>
      <c r="G460" s="49" t="str">
        <f aca="false">IF('Finish order'!G458&lt;&gt;0,'Finish order'!G458,"")</f>
        <v/>
      </c>
    </row>
    <row r="461" customFormat="false" ht="15.75" hidden="false" customHeight="false" outlineLevel="0" collapsed="false">
      <c r="A461" s="45" t="str">
        <f aca="false">IF('Finish order'!F459&lt;&gt;0, 'Finish order'!A459,"")</f>
        <v/>
      </c>
      <c r="B461" s="46" t="str">
        <f aca="false">IF('Finish order'!F459&lt;&gt;0, 'Finish order'!B459,"")</f>
        <v/>
      </c>
      <c r="C461" s="46" t="str">
        <f aca="false">IF('Finish order'!F459&lt;&gt;0, 'Finish order'!D459,"")</f>
        <v/>
      </c>
      <c r="D461" s="47" t="str">
        <f aca="false">PROPER('Finish order'!H459)</f>
        <v/>
      </c>
      <c r="E461" s="48" t="str">
        <f aca="false">IF('Finish order'!I459&lt;&gt;0,'Finish order'!I459,"")</f>
        <v/>
      </c>
      <c r="F461" s="46" t="str">
        <f aca="false">IF('Finish order'!K459&lt;&gt;0, (UPPER(LEFT('Finish order'!K459,2))&amp;MID('Finish order'!K459,3,LEN('Finish order'!K459))), "")</f>
        <v/>
      </c>
      <c r="G461" s="49" t="str">
        <f aca="false">IF('Finish order'!G459&lt;&gt;0,'Finish order'!G459,"")</f>
        <v/>
      </c>
    </row>
    <row r="462" customFormat="false" ht="15.75" hidden="false" customHeight="false" outlineLevel="0" collapsed="false">
      <c r="A462" s="45" t="str">
        <f aca="false">IF('Finish order'!F460&lt;&gt;0, 'Finish order'!A460,"")</f>
        <v/>
      </c>
      <c r="B462" s="46" t="str">
        <f aca="false">IF('Finish order'!F460&lt;&gt;0, 'Finish order'!B460,"")</f>
        <v/>
      </c>
      <c r="C462" s="46" t="str">
        <f aca="false">IF('Finish order'!F460&lt;&gt;0, 'Finish order'!D460,"")</f>
        <v/>
      </c>
      <c r="D462" s="47" t="str">
        <f aca="false">PROPER('Finish order'!H460)</f>
        <v/>
      </c>
      <c r="E462" s="48" t="str">
        <f aca="false">IF('Finish order'!I460&lt;&gt;0,'Finish order'!I460,"")</f>
        <v/>
      </c>
      <c r="F462" s="46" t="str">
        <f aca="false">IF('Finish order'!K460&lt;&gt;0, (UPPER(LEFT('Finish order'!K460,2))&amp;MID('Finish order'!K460,3,LEN('Finish order'!K460))), "")</f>
        <v/>
      </c>
      <c r="G462" s="49" t="str">
        <f aca="false">IF('Finish order'!G460&lt;&gt;0,'Finish order'!G460,"")</f>
        <v/>
      </c>
    </row>
    <row r="463" customFormat="false" ht="15.75" hidden="false" customHeight="false" outlineLevel="0" collapsed="false">
      <c r="A463" s="45" t="str">
        <f aca="false">IF('Finish order'!F461&lt;&gt;0, 'Finish order'!A461,"")</f>
        <v/>
      </c>
      <c r="B463" s="46" t="str">
        <f aca="false">IF('Finish order'!F461&lt;&gt;0, 'Finish order'!B461,"")</f>
        <v/>
      </c>
      <c r="C463" s="46" t="str">
        <f aca="false">IF('Finish order'!F461&lt;&gt;0, 'Finish order'!D461,"")</f>
        <v/>
      </c>
      <c r="D463" s="47" t="str">
        <f aca="false">PROPER('Finish order'!H461)</f>
        <v/>
      </c>
      <c r="E463" s="48" t="str">
        <f aca="false">IF('Finish order'!I461&lt;&gt;0,'Finish order'!I461,"")</f>
        <v/>
      </c>
      <c r="F463" s="46" t="str">
        <f aca="false">IF('Finish order'!K461&lt;&gt;0, (UPPER(LEFT('Finish order'!K461,2))&amp;MID('Finish order'!K461,3,LEN('Finish order'!K461))), "")</f>
        <v/>
      </c>
      <c r="G463" s="49" t="str">
        <f aca="false">IF('Finish order'!G461&lt;&gt;0,'Finish order'!G461,"")</f>
        <v/>
      </c>
    </row>
    <row r="464" customFormat="false" ht="15.75" hidden="false" customHeight="false" outlineLevel="0" collapsed="false">
      <c r="A464" s="45" t="str">
        <f aca="false">IF('Finish order'!F462&lt;&gt;0, 'Finish order'!A462,"")</f>
        <v/>
      </c>
      <c r="B464" s="46" t="str">
        <f aca="false">IF('Finish order'!F462&lt;&gt;0, 'Finish order'!B462,"")</f>
        <v/>
      </c>
      <c r="C464" s="46" t="str">
        <f aca="false">IF('Finish order'!F462&lt;&gt;0, 'Finish order'!D462,"")</f>
        <v/>
      </c>
      <c r="D464" s="47" t="str">
        <f aca="false">PROPER('Finish order'!H462)</f>
        <v/>
      </c>
      <c r="E464" s="48" t="str">
        <f aca="false">IF('Finish order'!I462&lt;&gt;0,'Finish order'!I462,"")</f>
        <v/>
      </c>
      <c r="F464" s="46" t="str">
        <f aca="false">IF('Finish order'!K462&lt;&gt;0, (UPPER(LEFT('Finish order'!K462,2))&amp;MID('Finish order'!K462,3,LEN('Finish order'!K462))), "")</f>
        <v/>
      </c>
      <c r="G464" s="49" t="str">
        <f aca="false">IF('Finish order'!G462&lt;&gt;0,'Finish order'!G462,"")</f>
        <v/>
      </c>
    </row>
    <row r="465" customFormat="false" ht="15.75" hidden="false" customHeight="false" outlineLevel="0" collapsed="false">
      <c r="A465" s="45" t="str">
        <f aca="false">IF('Finish order'!F463&lt;&gt;0, 'Finish order'!A463,"")</f>
        <v/>
      </c>
      <c r="B465" s="46" t="str">
        <f aca="false">IF('Finish order'!F463&lt;&gt;0, 'Finish order'!B463,"")</f>
        <v/>
      </c>
      <c r="C465" s="46" t="str">
        <f aca="false">IF('Finish order'!F463&lt;&gt;0, 'Finish order'!D463,"")</f>
        <v/>
      </c>
      <c r="D465" s="47" t="str">
        <f aca="false">PROPER('Finish order'!H463)</f>
        <v/>
      </c>
      <c r="E465" s="48" t="str">
        <f aca="false">IF('Finish order'!I463&lt;&gt;0,'Finish order'!I463,"")</f>
        <v/>
      </c>
      <c r="F465" s="46" t="str">
        <f aca="false">IF('Finish order'!K463&lt;&gt;0, (UPPER(LEFT('Finish order'!K463,2))&amp;MID('Finish order'!K463,3,LEN('Finish order'!K463))), "")</f>
        <v/>
      </c>
      <c r="G465" s="49" t="str">
        <f aca="false">IF('Finish order'!G463&lt;&gt;0,'Finish order'!G463,"")</f>
        <v/>
      </c>
    </row>
    <row r="466" customFormat="false" ht="15.75" hidden="false" customHeight="false" outlineLevel="0" collapsed="false">
      <c r="A466" s="45" t="str">
        <f aca="false">IF('Finish order'!F464&lt;&gt;0, 'Finish order'!A464,"")</f>
        <v/>
      </c>
      <c r="B466" s="46" t="str">
        <f aca="false">IF('Finish order'!F464&lt;&gt;0, 'Finish order'!B464,"")</f>
        <v/>
      </c>
      <c r="C466" s="46" t="str">
        <f aca="false">IF('Finish order'!F464&lt;&gt;0, 'Finish order'!D464,"")</f>
        <v/>
      </c>
      <c r="D466" s="47" t="str">
        <f aca="false">PROPER('Finish order'!H464)</f>
        <v/>
      </c>
      <c r="E466" s="48" t="str">
        <f aca="false">IF('Finish order'!I464&lt;&gt;0,'Finish order'!I464,"")</f>
        <v/>
      </c>
      <c r="F466" s="46" t="str">
        <f aca="false">IF('Finish order'!K464&lt;&gt;0, (UPPER(LEFT('Finish order'!K464,2))&amp;MID('Finish order'!K464,3,LEN('Finish order'!K464))), "")</f>
        <v/>
      </c>
      <c r="G466" s="49" t="str">
        <f aca="false">IF('Finish order'!G464&lt;&gt;0,'Finish order'!G464,"")</f>
        <v/>
      </c>
    </row>
    <row r="467" customFormat="false" ht="15.75" hidden="false" customHeight="false" outlineLevel="0" collapsed="false">
      <c r="A467" s="45" t="str">
        <f aca="false">IF('Finish order'!F465&lt;&gt;0, 'Finish order'!A465,"")</f>
        <v/>
      </c>
      <c r="B467" s="46" t="str">
        <f aca="false">IF('Finish order'!F465&lt;&gt;0, 'Finish order'!B465,"")</f>
        <v/>
      </c>
      <c r="C467" s="46" t="str">
        <f aca="false">IF('Finish order'!F465&lt;&gt;0, 'Finish order'!D465,"")</f>
        <v/>
      </c>
      <c r="D467" s="47" t="str">
        <f aca="false">PROPER('Finish order'!H465)</f>
        <v/>
      </c>
      <c r="E467" s="48" t="str">
        <f aca="false">IF('Finish order'!I465&lt;&gt;0,'Finish order'!I465,"")</f>
        <v/>
      </c>
      <c r="F467" s="46" t="str">
        <f aca="false">IF('Finish order'!K465&lt;&gt;0, (UPPER(LEFT('Finish order'!K465,2))&amp;MID('Finish order'!K465,3,LEN('Finish order'!K465))), "")</f>
        <v/>
      </c>
      <c r="G467" s="49" t="str">
        <f aca="false">IF('Finish order'!G465&lt;&gt;0,'Finish order'!G465,"")</f>
        <v/>
      </c>
    </row>
    <row r="468" customFormat="false" ht="15.75" hidden="false" customHeight="false" outlineLevel="0" collapsed="false">
      <c r="A468" s="45" t="str">
        <f aca="false">IF('Finish order'!F466&lt;&gt;0, 'Finish order'!A466,"")</f>
        <v/>
      </c>
      <c r="B468" s="46" t="str">
        <f aca="false">IF('Finish order'!F466&lt;&gt;0, 'Finish order'!B466,"")</f>
        <v/>
      </c>
      <c r="C468" s="46" t="str">
        <f aca="false">IF('Finish order'!F466&lt;&gt;0, 'Finish order'!D466,"")</f>
        <v/>
      </c>
      <c r="D468" s="47" t="str">
        <f aca="false">PROPER('Finish order'!H466)</f>
        <v/>
      </c>
      <c r="E468" s="48" t="str">
        <f aca="false">IF('Finish order'!I466&lt;&gt;0,'Finish order'!I466,"")</f>
        <v/>
      </c>
      <c r="F468" s="46" t="str">
        <f aca="false">IF('Finish order'!K466&lt;&gt;0, (UPPER(LEFT('Finish order'!K466,2))&amp;MID('Finish order'!K466,3,LEN('Finish order'!K466))), "")</f>
        <v/>
      </c>
      <c r="G468" s="49" t="str">
        <f aca="false">IF('Finish order'!G466&lt;&gt;0,'Finish order'!G466,"")</f>
        <v/>
      </c>
    </row>
    <row r="469" customFormat="false" ht="15.75" hidden="false" customHeight="false" outlineLevel="0" collapsed="false">
      <c r="A469" s="45" t="str">
        <f aca="false">IF('Finish order'!F467&lt;&gt;0, 'Finish order'!A467,"")</f>
        <v/>
      </c>
      <c r="B469" s="46" t="str">
        <f aca="false">IF('Finish order'!F467&lt;&gt;0, 'Finish order'!B467,"")</f>
        <v/>
      </c>
      <c r="C469" s="46" t="str">
        <f aca="false">IF('Finish order'!F467&lt;&gt;0, 'Finish order'!D467,"")</f>
        <v/>
      </c>
      <c r="D469" s="47" t="str">
        <f aca="false">PROPER('Finish order'!H467)</f>
        <v/>
      </c>
      <c r="E469" s="48" t="str">
        <f aca="false">IF('Finish order'!I467&lt;&gt;0,'Finish order'!I467,"")</f>
        <v/>
      </c>
      <c r="F469" s="46" t="str">
        <f aca="false">IF('Finish order'!K467&lt;&gt;0, (UPPER(LEFT('Finish order'!K467,2))&amp;MID('Finish order'!K467,3,LEN('Finish order'!K467))), "")</f>
        <v/>
      </c>
      <c r="G469" s="49" t="str">
        <f aca="false">IF('Finish order'!G467&lt;&gt;0,'Finish order'!G467,"")</f>
        <v/>
      </c>
    </row>
    <row r="470" customFormat="false" ht="15.75" hidden="false" customHeight="false" outlineLevel="0" collapsed="false">
      <c r="A470" s="45" t="str">
        <f aca="false">IF('Finish order'!F468&lt;&gt;0, 'Finish order'!A468,"")</f>
        <v/>
      </c>
      <c r="B470" s="46" t="str">
        <f aca="false">IF('Finish order'!F468&lt;&gt;0, 'Finish order'!B468,"")</f>
        <v/>
      </c>
      <c r="C470" s="46" t="str">
        <f aca="false">IF('Finish order'!F468&lt;&gt;0, 'Finish order'!D468,"")</f>
        <v/>
      </c>
      <c r="D470" s="47" t="str">
        <f aca="false">PROPER('Finish order'!H468)</f>
        <v/>
      </c>
      <c r="E470" s="48" t="str">
        <f aca="false">IF('Finish order'!I468&lt;&gt;0,'Finish order'!I468,"")</f>
        <v/>
      </c>
      <c r="F470" s="46" t="str">
        <f aca="false">IF('Finish order'!K468&lt;&gt;0, (UPPER(LEFT('Finish order'!K468,2))&amp;MID('Finish order'!K468,3,LEN('Finish order'!K468))), "")</f>
        <v/>
      </c>
      <c r="G470" s="49" t="str">
        <f aca="false">IF('Finish order'!G468&lt;&gt;0,'Finish order'!G468,"")</f>
        <v/>
      </c>
    </row>
    <row r="471" customFormat="false" ht="15.75" hidden="false" customHeight="false" outlineLevel="0" collapsed="false">
      <c r="A471" s="45" t="str">
        <f aca="false">IF('Finish order'!F469&lt;&gt;0, 'Finish order'!A469,"")</f>
        <v/>
      </c>
      <c r="B471" s="46" t="str">
        <f aca="false">IF('Finish order'!F469&lt;&gt;0, 'Finish order'!B469,"")</f>
        <v/>
      </c>
      <c r="C471" s="46" t="str">
        <f aca="false">IF('Finish order'!F469&lt;&gt;0, 'Finish order'!D469,"")</f>
        <v/>
      </c>
      <c r="D471" s="47" t="str">
        <f aca="false">PROPER('Finish order'!H469)</f>
        <v/>
      </c>
      <c r="E471" s="48" t="str">
        <f aca="false">IF('Finish order'!I469&lt;&gt;0,'Finish order'!I469,"")</f>
        <v/>
      </c>
      <c r="F471" s="46" t="str">
        <f aca="false">IF('Finish order'!K469&lt;&gt;0, (UPPER(LEFT('Finish order'!K469,2))&amp;MID('Finish order'!K469,3,LEN('Finish order'!K469))), "")</f>
        <v/>
      </c>
      <c r="G471" s="49" t="str">
        <f aca="false">IF('Finish order'!G469&lt;&gt;0,'Finish order'!G469,"")</f>
        <v/>
      </c>
    </row>
    <row r="472" customFormat="false" ht="15.75" hidden="false" customHeight="false" outlineLevel="0" collapsed="false">
      <c r="A472" s="45" t="str">
        <f aca="false">IF('Finish order'!F470&lt;&gt;0, 'Finish order'!A470,"")</f>
        <v/>
      </c>
      <c r="B472" s="46" t="str">
        <f aca="false">IF('Finish order'!F470&lt;&gt;0, 'Finish order'!B470,"")</f>
        <v/>
      </c>
      <c r="C472" s="46" t="str">
        <f aca="false">IF('Finish order'!F470&lt;&gt;0, 'Finish order'!D470,"")</f>
        <v/>
      </c>
      <c r="D472" s="47" t="str">
        <f aca="false">PROPER('Finish order'!H470)</f>
        <v/>
      </c>
      <c r="E472" s="48" t="str">
        <f aca="false">IF('Finish order'!I470&lt;&gt;0,'Finish order'!I470,"")</f>
        <v/>
      </c>
      <c r="F472" s="46" t="str">
        <f aca="false">IF('Finish order'!K470&lt;&gt;0, (UPPER(LEFT('Finish order'!K470,2))&amp;MID('Finish order'!K470,3,LEN('Finish order'!K470))), "")</f>
        <v/>
      </c>
      <c r="G472" s="49" t="str">
        <f aca="false">IF('Finish order'!G470&lt;&gt;0,'Finish order'!G470,"")</f>
        <v/>
      </c>
    </row>
    <row r="473" customFormat="false" ht="15.75" hidden="false" customHeight="false" outlineLevel="0" collapsed="false">
      <c r="A473" s="45" t="str">
        <f aca="false">IF('Finish order'!F471&lt;&gt;0, 'Finish order'!A471,"")</f>
        <v/>
      </c>
      <c r="B473" s="46" t="str">
        <f aca="false">IF('Finish order'!F471&lt;&gt;0, 'Finish order'!B471,"")</f>
        <v/>
      </c>
      <c r="C473" s="46" t="str">
        <f aca="false">IF('Finish order'!F471&lt;&gt;0, 'Finish order'!D471,"")</f>
        <v/>
      </c>
      <c r="D473" s="47" t="str">
        <f aca="false">PROPER('Finish order'!H471)</f>
        <v/>
      </c>
      <c r="E473" s="48" t="str">
        <f aca="false">IF('Finish order'!I471&lt;&gt;0,'Finish order'!I471,"")</f>
        <v/>
      </c>
      <c r="F473" s="46" t="str">
        <f aca="false">IF('Finish order'!K471&lt;&gt;0, (UPPER(LEFT('Finish order'!K471,2))&amp;MID('Finish order'!K471,3,LEN('Finish order'!K471))), "")</f>
        <v/>
      </c>
      <c r="G473" s="49" t="str">
        <f aca="false">IF('Finish order'!G471&lt;&gt;0,'Finish order'!G471,"")</f>
        <v/>
      </c>
    </row>
    <row r="474" customFormat="false" ht="15.75" hidden="false" customHeight="false" outlineLevel="0" collapsed="false">
      <c r="A474" s="45" t="str">
        <f aca="false">IF('Finish order'!F472&lt;&gt;0, 'Finish order'!A472,"")</f>
        <v/>
      </c>
      <c r="B474" s="46" t="str">
        <f aca="false">IF('Finish order'!F472&lt;&gt;0, 'Finish order'!B472,"")</f>
        <v/>
      </c>
      <c r="C474" s="46" t="str">
        <f aca="false">IF('Finish order'!F472&lt;&gt;0, 'Finish order'!D472,"")</f>
        <v/>
      </c>
      <c r="D474" s="47" t="str">
        <f aca="false">PROPER('Finish order'!H472)</f>
        <v/>
      </c>
      <c r="E474" s="48" t="str">
        <f aca="false">IF('Finish order'!I472&lt;&gt;0,'Finish order'!I472,"")</f>
        <v/>
      </c>
      <c r="F474" s="46" t="str">
        <f aca="false">IF('Finish order'!K472&lt;&gt;0, (UPPER(LEFT('Finish order'!K472,2))&amp;MID('Finish order'!K472,3,LEN('Finish order'!K472))), "")</f>
        <v/>
      </c>
      <c r="G474" s="49" t="str">
        <f aca="false">IF('Finish order'!G472&lt;&gt;0,'Finish order'!G472,"")</f>
        <v/>
      </c>
    </row>
    <row r="475" customFormat="false" ht="15.75" hidden="false" customHeight="false" outlineLevel="0" collapsed="false">
      <c r="A475" s="45" t="str">
        <f aca="false">IF('Finish order'!F473&lt;&gt;0, 'Finish order'!A473,"")</f>
        <v/>
      </c>
      <c r="B475" s="46" t="str">
        <f aca="false">IF('Finish order'!F473&lt;&gt;0, 'Finish order'!B473,"")</f>
        <v/>
      </c>
      <c r="C475" s="46" t="str">
        <f aca="false">IF('Finish order'!F473&lt;&gt;0, 'Finish order'!D473,"")</f>
        <v/>
      </c>
      <c r="D475" s="47" t="str">
        <f aca="false">PROPER('Finish order'!H473)</f>
        <v/>
      </c>
      <c r="E475" s="48" t="str">
        <f aca="false">IF('Finish order'!I473&lt;&gt;0,'Finish order'!I473,"")</f>
        <v/>
      </c>
      <c r="F475" s="46" t="str">
        <f aca="false">IF('Finish order'!K473&lt;&gt;0, (UPPER(LEFT('Finish order'!K473,2))&amp;MID('Finish order'!K473,3,LEN('Finish order'!K473))), "")</f>
        <v/>
      </c>
      <c r="G475" s="49" t="str">
        <f aca="false">IF('Finish order'!G473&lt;&gt;0,'Finish order'!G473,"")</f>
        <v/>
      </c>
    </row>
    <row r="476" customFormat="false" ht="15.75" hidden="false" customHeight="false" outlineLevel="0" collapsed="false">
      <c r="A476" s="45" t="str">
        <f aca="false">IF('Finish order'!F474&lt;&gt;0, 'Finish order'!A474,"")</f>
        <v/>
      </c>
      <c r="B476" s="46" t="str">
        <f aca="false">IF('Finish order'!F474&lt;&gt;0, 'Finish order'!B474,"")</f>
        <v/>
      </c>
      <c r="C476" s="46" t="str">
        <f aca="false">IF('Finish order'!F474&lt;&gt;0, 'Finish order'!D474,"")</f>
        <v/>
      </c>
      <c r="D476" s="47" t="str">
        <f aca="false">PROPER('Finish order'!H474)</f>
        <v/>
      </c>
      <c r="E476" s="48" t="str">
        <f aca="false">IF('Finish order'!I474&lt;&gt;0,'Finish order'!I474,"")</f>
        <v/>
      </c>
      <c r="F476" s="46" t="str">
        <f aca="false">IF('Finish order'!K474&lt;&gt;0, (UPPER(LEFT('Finish order'!K474,2))&amp;MID('Finish order'!K474,3,LEN('Finish order'!K474))), "")</f>
        <v/>
      </c>
      <c r="G476" s="49" t="str">
        <f aca="false">IF('Finish order'!G474&lt;&gt;0,'Finish order'!G474,"")</f>
        <v/>
      </c>
    </row>
    <row r="477" customFormat="false" ht="15.75" hidden="false" customHeight="false" outlineLevel="0" collapsed="false">
      <c r="A477" s="45" t="str">
        <f aca="false">IF('Finish order'!F475&lt;&gt;0, 'Finish order'!A475,"")</f>
        <v/>
      </c>
      <c r="B477" s="46" t="str">
        <f aca="false">IF('Finish order'!F475&lt;&gt;0, 'Finish order'!B475,"")</f>
        <v/>
      </c>
      <c r="C477" s="46" t="str">
        <f aca="false">IF('Finish order'!F475&lt;&gt;0, 'Finish order'!D475,"")</f>
        <v/>
      </c>
      <c r="D477" s="47" t="str">
        <f aca="false">PROPER('Finish order'!H475)</f>
        <v/>
      </c>
      <c r="E477" s="48" t="str">
        <f aca="false">IF('Finish order'!I475&lt;&gt;0,'Finish order'!I475,"")</f>
        <v/>
      </c>
      <c r="F477" s="46" t="str">
        <f aca="false">IF('Finish order'!K475&lt;&gt;0, (UPPER(LEFT('Finish order'!K475,2))&amp;MID('Finish order'!K475,3,LEN('Finish order'!K475))), "")</f>
        <v/>
      </c>
      <c r="G477" s="49" t="str">
        <f aca="false">IF('Finish order'!G475&lt;&gt;0,'Finish order'!G475,"")</f>
        <v/>
      </c>
    </row>
    <row r="478" customFormat="false" ht="15.75" hidden="false" customHeight="false" outlineLevel="0" collapsed="false">
      <c r="A478" s="45" t="str">
        <f aca="false">IF('Finish order'!F476&lt;&gt;0, 'Finish order'!A476,"")</f>
        <v/>
      </c>
      <c r="B478" s="46" t="str">
        <f aca="false">IF('Finish order'!F476&lt;&gt;0, 'Finish order'!B476,"")</f>
        <v/>
      </c>
      <c r="C478" s="46" t="str">
        <f aca="false">IF('Finish order'!F476&lt;&gt;0, 'Finish order'!D476,"")</f>
        <v/>
      </c>
      <c r="D478" s="47" t="str">
        <f aca="false">PROPER('Finish order'!H476)</f>
        <v/>
      </c>
      <c r="E478" s="48" t="str">
        <f aca="false">IF('Finish order'!I476&lt;&gt;0,'Finish order'!I476,"")</f>
        <v/>
      </c>
      <c r="F478" s="46" t="str">
        <f aca="false">IF('Finish order'!K476&lt;&gt;0, (UPPER(LEFT('Finish order'!K476,2))&amp;MID('Finish order'!K476,3,LEN('Finish order'!K476))), "")</f>
        <v/>
      </c>
      <c r="G478" s="49" t="str">
        <f aca="false">IF('Finish order'!G476&lt;&gt;0,'Finish order'!G476,"")</f>
        <v/>
      </c>
    </row>
    <row r="479" customFormat="false" ht="15.75" hidden="false" customHeight="false" outlineLevel="0" collapsed="false">
      <c r="A479" s="45" t="str">
        <f aca="false">IF('Finish order'!F477&lt;&gt;0, 'Finish order'!A477,"")</f>
        <v/>
      </c>
      <c r="B479" s="46" t="str">
        <f aca="false">IF('Finish order'!F477&lt;&gt;0, 'Finish order'!B477,"")</f>
        <v/>
      </c>
      <c r="C479" s="46" t="str">
        <f aca="false">IF('Finish order'!F477&lt;&gt;0, 'Finish order'!D477,"")</f>
        <v/>
      </c>
      <c r="D479" s="47" t="str">
        <f aca="false">PROPER('Finish order'!H477)</f>
        <v/>
      </c>
      <c r="E479" s="48" t="str">
        <f aca="false">IF('Finish order'!I477&lt;&gt;0,'Finish order'!I477,"")</f>
        <v/>
      </c>
      <c r="F479" s="46" t="str">
        <f aca="false">IF('Finish order'!K477&lt;&gt;0, (UPPER(LEFT('Finish order'!K477,2))&amp;MID('Finish order'!K477,3,LEN('Finish order'!K477))), "")</f>
        <v/>
      </c>
      <c r="G479" s="49" t="str">
        <f aca="false">IF('Finish order'!G477&lt;&gt;0,'Finish order'!G477,"")</f>
        <v/>
      </c>
    </row>
    <row r="480" customFormat="false" ht="15.75" hidden="false" customHeight="false" outlineLevel="0" collapsed="false">
      <c r="A480" s="45" t="str">
        <f aca="false">IF('Finish order'!F478&lt;&gt;0, 'Finish order'!A478,"")</f>
        <v/>
      </c>
      <c r="B480" s="46" t="str">
        <f aca="false">IF('Finish order'!F478&lt;&gt;0, 'Finish order'!B478,"")</f>
        <v/>
      </c>
      <c r="C480" s="46" t="str">
        <f aca="false">IF('Finish order'!F478&lt;&gt;0, 'Finish order'!D478,"")</f>
        <v/>
      </c>
      <c r="D480" s="47" t="str">
        <f aca="false">PROPER('Finish order'!H478)</f>
        <v/>
      </c>
      <c r="E480" s="48" t="str">
        <f aca="false">IF('Finish order'!I478&lt;&gt;0,'Finish order'!I478,"")</f>
        <v/>
      </c>
      <c r="F480" s="46" t="str">
        <f aca="false">IF('Finish order'!K478&lt;&gt;0, (UPPER(LEFT('Finish order'!K478,2))&amp;MID('Finish order'!K478,3,LEN('Finish order'!K478))), "")</f>
        <v/>
      </c>
      <c r="G480" s="49" t="str">
        <f aca="false">IF('Finish order'!G478&lt;&gt;0,'Finish order'!G478,"")</f>
        <v/>
      </c>
    </row>
    <row r="481" customFormat="false" ht="15.75" hidden="false" customHeight="false" outlineLevel="0" collapsed="false">
      <c r="A481" s="45" t="str">
        <f aca="false">IF('Finish order'!F479&lt;&gt;0, 'Finish order'!A479,"")</f>
        <v/>
      </c>
      <c r="B481" s="46" t="str">
        <f aca="false">IF('Finish order'!F479&lt;&gt;0, 'Finish order'!B479,"")</f>
        <v/>
      </c>
      <c r="C481" s="46" t="str">
        <f aca="false">IF('Finish order'!F479&lt;&gt;0, 'Finish order'!D479,"")</f>
        <v/>
      </c>
      <c r="D481" s="47" t="str">
        <f aca="false">PROPER('Finish order'!H479)</f>
        <v/>
      </c>
      <c r="E481" s="48" t="str">
        <f aca="false">IF('Finish order'!I479&lt;&gt;0,'Finish order'!I479,"")</f>
        <v/>
      </c>
      <c r="F481" s="46" t="str">
        <f aca="false">IF('Finish order'!K479&lt;&gt;0, (UPPER(LEFT('Finish order'!K479,2))&amp;MID('Finish order'!K479,3,LEN('Finish order'!K479))), "")</f>
        <v/>
      </c>
      <c r="G481" s="49" t="str">
        <f aca="false">IF('Finish order'!G479&lt;&gt;0,'Finish order'!G479,"")</f>
        <v/>
      </c>
    </row>
    <row r="482" customFormat="false" ht="15.75" hidden="false" customHeight="false" outlineLevel="0" collapsed="false">
      <c r="A482" s="45" t="str">
        <f aca="false">IF('Finish order'!F480&lt;&gt;0, 'Finish order'!A480,"")</f>
        <v/>
      </c>
      <c r="B482" s="46" t="str">
        <f aca="false">IF('Finish order'!F480&lt;&gt;0, 'Finish order'!B480,"")</f>
        <v/>
      </c>
      <c r="C482" s="46" t="str">
        <f aca="false">IF('Finish order'!F480&lt;&gt;0, 'Finish order'!D480,"")</f>
        <v/>
      </c>
      <c r="D482" s="47" t="str">
        <f aca="false">PROPER('Finish order'!H480)</f>
        <v/>
      </c>
      <c r="E482" s="48" t="str">
        <f aca="false">IF('Finish order'!I480&lt;&gt;0,'Finish order'!I480,"")</f>
        <v/>
      </c>
      <c r="F482" s="46" t="str">
        <f aca="false">IF('Finish order'!K480&lt;&gt;0, (UPPER(LEFT('Finish order'!K480,2))&amp;MID('Finish order'!K480,3,LEN('Finish order'!K480))), "")</f>
        <v/>
      </c>
      <c r="G482" s="49" t="str">
        <f aca="false">IF('Finish order'!G480&lt;&gt;0,'Finish order'!G480,"")</f>
        <v/>
      </c>
    </row>
    <row r="483" customFormat="false" ht="15.75" hidden="false" customHeight="false" outlineLevel="0" collapsed="false">
      <c r="A483" s="45" t="str">
        <f aca="false">IF('Finish order'!F481&lt;&gt;0, 'Finish order'!A481,"")</f>
        <v/>
      </c>
      <c r="B483" s="46" t="str">
        <f aca="false">IF('Finish order'!F481&lt;&gt;0, 'Finish order'!B481,"")</f>
        <v/>
      </c>
      <c r="C483" s="46" t="str">
        <f aca="false">IF('Finish order'!F481&lt;&gt;0, 'Finish order'!D481,"")</f>
        <v/>
      </c>
      <c r="D483" s="47" t="str">
        <f aca="false">PROPER('Finish order'!H481)</f>
        <v/>
      </c>
      <c r="E483" s="48" t="str">
        <f aca="false">IF('Finish order'!I481&lt;&gt;0,'Finish order'!I481,"")</f>
        <v/>
      </c>
      <c r="F483" s="46" t="str">
        <f aca="false">IF('Finish order'!K481&lt;&gt;0, (UPPER(LEFT('Finish order'!K481,2))&amp;MID('Finish order'!K481,3,LEN('Finish order'!K481))), "")</f>
        <v/>
      </c>
      <c r="G483" s="49" t="str">
        <f aca="false">IF('Finish order'!G481&lt;&gt;0,'Finish order'!G481,"")</f>
        <v/>
      </c>
    </row>
    <row r="484" customFormat="false" ht="15.75" hidden="false" customHeight="false" outlineLevel="0" collapsed="false">
      <c r="A484" s="45" t="str">
        <f aca="false">IF('Finish order'!F482&lt;&gt;0, 'Finish order'!A482,"")</f>
        <v/>
      </c>
      <c r="B484" s="46" t="str">
        <f aca="false">IF('Finish order'!F482&lt;&gt;0, 'Finish order'!B482,"")</f>
        <v/>
      </c>
      <c r="C484" s="46" t="str">
        <f aca="false">IF('Finish order'!F482&lt;&gt;0, 'Finish order'!D482,"")</f>
        <v/>
      </c>
      <c r="D484" s="47" t="str">
        <f aca="false">PROPER('Finish order'!H482)</f>
        <v/>
      </c>
      <c r="E484" s="48" t="str">
        <f aca="false">IF('Finish order'!I482&lt;&gt;0,'Finish order'!I482,"")</f>
        <v/>
      </c>
      <c r="F484" s="46" t="str">
        <f aca="false">IF('Finish order'!K482&lt;&gt;0, (UPPER(LEFT('Finish order'!K482,2))&amp;MID('Finish order'!K482,3,LEN('Finish order'!K482))), "")</f>
        <v/>
      </c>
      <c r="G484" s="49" t="str">
        <f aca="false">IF('Finish order'!G482&lt;&gt;0,'Finish order'!G482,"")</f>
        <v/>
      </c>
    </row>
    <row r="485" customFormat="false" ht="15.75" hidden="false" customHeight="false" outlineLevel="0" collapsed="false">
      <c r="A485" s="45" t="str">
        <f aca="false">IF('Finish order'!F483&lt;&gt;0, 'Finish order'!A483,"")</f>
        <v/>
      </c>
      <c r="B485" s="46" t="str">
        <f aca="false">IF('Finish order'!F483&lt;&gt;0, 'Finish order'!B483,"")</f>
        <v/>
      </c>
      <c r="C485" s="46" t="str">
        <f aca="false">IF('Finish order'!F483&lt;&gt;0, 'Finish order'!D483,"")</f>
        <v/>
      </c>
      <c r="D485" s="47" t="str">
        <f aca="false">PROPER('Finish order'!H483)</f>
        <v/>
      </c>
      <c r="E485" s="48" t="str">
        <f aca="false">IF('Finish order'!I483&lt;&gt;0,'Finish order'!I483,"")</f>
        <v/>
      </c>
      <c r="F485" s="46" t="str">
        <f aca="false">IF('Finish order'!K483&lt;&gt;0, (UPPER(LEFT('Finish order'!K483,2))&amp;MID('Finish order'!K483,3,LEN('Finish order'!K483))), "")</f>
        <v/>
      </c>
      <c r="G485" s="49" t="str">
        <f aca="false">IF('Finish order'!G483&lt;&gt;0,'Finish order'!G483,"")</f>
        <v/>
      </c>
    </row>
    <row r="486" customFormat="false" ht="15.75" hidden="false" customHeight="false" outlineLevel="0" collapsed="false">
      <c r="A486" s="45" t="str">
        <f aca="false">IF('Finish order'!F484&lt;&gt;0, 'Finish order'!A484,"")</f>
        <v/>
      </c>
      <c r="B486" s="46" t="str">
        <f aca="false">IF('Finish order'!F484&lt;&gt;0, 'Finish order'!B484,"")</f>
        <v/>
      </c>
      <c r="C486" s="46" t="str">
        <f aca="false">IF('Finish order'!F484&lt;&gt;0, 'Finish order'!D484,"")</f>
        <v/>
      </c>
      <c r="D486" s="47" t="str">
        <f aca="false">PROPER('Finish order'!H484)</f>
        <v/>
      </c>
      <c r="E486" s="48" t="str">
        <f aca="false">IF('Finish order'!I484&lt;&gt;0,'Finish order'!I484,"")</f>
        <v/>
      </c>
      <c r="F486" s="46" t="str">
        <f aca="false">IF('Finish order'!K484&lt;&gt;0, (UPPER(LEFT('Finish order'!K484,2))&amp;MID('Finish order'!K484,3,LEN('Finish order'!K484))), "")</f>
        <v/>
      </c>
      <c r="G486" s="49" t="str">
        <f aca="false">IF('Finish order'!G484&lt;&gt;0,'Finish order'!G484,"")</f>
        <v/>
      </c>
    </row>
    <row r="487" customFormat="false" ht="15.75" hidden="false" customHeight="false" outlineLevel="0" collapsed="false">
      <c r="A487" s="45" t="str">
        <f aca="false">IF('Finish order'!F485&lt;&gt;0, 'Finish order'!A485,"")</f>
        <v/>
      </c>
      <c r="B487" s="46" t="str">
        <f aca="false">IF('Finish order'!F485&lt;&gt;0, 'Finish order'!B485,"")</f>
        <v/>
      </c>
      <c r="C487" s="46" t="str">
        <f aca="false">IF('Finish order'!F485&lt;&gt;0, 'Finish order'!D485,"")</f>
        <v/>
      </c>
      <c r="D487" s="47" t="str">
        <f aca="false">PROPER('Finish order'!H485)</f>
        <v/>
      </c>
      <c r="E487" s="48" t="str">
        <f aca="false">IF('Finish order'!I485&lt;&gt;0,'Finish order'!I485,"")</f>
        <v/>
      </c>
      <c r="F487" s="46" t="str">
        <f aca="false">IF('Finish order'!K485&lt;&gt;0, (UPPER(LEFT('Finish order'!K485,2))&amp;MID('Finish order'!K485,3,LEN('Finish order'!K485))), "")</f>
        <v/>
      </c>
      <c r="G487" s="49" t="str">
        <f aca="false">IF('Finish order'!G485&lt;&gt;0,'Finish order'!G485,"")</f>
        <v/>
      </c>
    </row>
    <row r="488" customFormat="false" ht="15.75" hidden="false" customHeight="false" outlineLevel="0" collapsed="false">
      <c r="A488" s="45" t="str">
        <f aca="false">IF('Finish order'!F486&lt;&gt;0, 'Finish order'!A486,"")</f>
        <v/>
      </c>
      <c r="B488" s="46" t="str">
        <f aca="false">IF('Finish order'!F486&lt;&gt;0, 'Finish order'!B486,"")</f>
        <v/>
      </c>
      <c r="C488" s="46" t="str">
        <f aca="false">IF('Finish order'!F486&lt;&gt;0, 'Finish order'!D486,"")</f>
        <v/>
      </c>
      <c r="D488" s="47" t="str">
        <f aca="false">PROPER('Finish order'!H486)</f>
        <v/>
      </c>
      <c r="E488" s="48" t="str">
        <f aca="false">IF('Finish order'!I486&lt;&gt;0,'Finish order'!I486,"")</f>
        <v/>
      </c>
      <c r="F488" s="46" t="str">
        <f aca="false">IF('Finish order'!K486&lt;&gt;0, (UPPER(LEFT('Finish order'!K486,2))&amp;MID('Finish order'!K486,3,LEN('Finish order'!K486))), "")</f>
        <v/>
      </c>
      <c r="G488" s="49" t="str">
        <f aca="false">IF('Finish order'!G486&lt;&gt;0,'Finish order'!G486,"")</f>
        <v/>
      </c>
    </row>
    <row r="489" customFormat="false" ht="15.75" hidden="false" customHeight="false" outlineLevel="0" collapsed="false">
      <c r="A489" s="45" t="str">
        <f aca="false">IF('Finish order'!F487&lt;&gt;0, 'Finish order'!A487,"")</f>
        <v/>
      </c>
      <c r="B489" s="46" t="str">
        <f aca="false">IF('Finish order'!F487&lt;&gt;0, 'Finish order'!B487,"")</f>
        <v/>
      </c>
      <c r="C489" s="46" t="str">
        <f aca="false">IF('Finish order'!F487&lt;&gt;0, 'Finish order'!D487,"")</f>
        <v/>
      </c>
      <c r="D489" s="47" t="str">
        <f aca="false">PROPER('Finish order'!H487)</f>
        <v/>
      </c>
      <c r="E489" s="48" t="str">
        <f aca="false">IF('Finish order'!I487&lt;&gt;0,'Finish order'!I487,"")</f>
        <v/>
      </c>
      <c r="F489" s="46" t="str">
        <f aca="false">IF('Finish order'!K487&lt;&gt;0, (UPPER(LEFT('Finish order'!K487,2))&amp;MID('Finish order'!K487,3,LEN('Finish order'!K487))), "")</f>
        <v/>
      </c>
      <c r="G489" s="49" t="str">
        <f aca="false">IF('Finish order'!G487&lt;&gt;0,'Finish order'!G487,"")</f>
        <v/>
      </c>
    </row>
    <row r="490" customFormat="false" ht="15.75" hidden="false" customHeight="false" outlineLevel="0" collapsed="false">
      <c r="A490" s="45" t="str">
        <f aca="false">IF('Finish order'!F488&lt;&gt;0, 'Finish order'!A488,"")</f>
        <v/>
      </c>
      <c r="B490" s="46" t="str">
        <f aca="false">IF('Finish order'!F488&lt;&gt;0, 'Finish order'!B488,"")</f>
        <v/>
      </c>
      <c r="C490" s="46" t="str">
        <f aca="false">IF('Finish order'!F488&lt;&gt;0, 'Finish order'!D488,"")</f>
        <v/>
      </c>
      <c r="D490" s="47" t="str">
        <f aca="false">PROPER('Finish order'!H488)</f>
        <v/>
      </c>
      <c r="E490" s="48" t="str">
        <f aca="false">IF('Finish order'!I488&lt;&gt;0,'Finish order'!I488,"")</f>
        <v/>
      </c>
      <c r="F490" s="46" t="str">
        <f aca="false">IF('Finish order'!K488&lt;&gt;0, (UPPER(LEFT('Finish order'!K488,2))&amp;MID('Finish order'!K488,3,LEN('Finish order'!K488))), "")</f>
        <v/>
      </c>
      <c r="G490" s="49" t="str">
        <f aca="false">IF('Finish order'!G488&lt;&gt;0,'Finish order'!G488,"")</f>
        <v/>
      </c>
    </row>
    <row r="491" customFormat="false" ht="15.75" hidden="false" customHeight="false" outlineLevel="0" collapsed="false">
      <c r="A491" s="45" t="str">
        <f aca="false">IF('Finish order'!F489&lt;&gt;0, 'Finish order'!A489,"")</f>
        <v/>
      </c>
      <c r="B491" s="46" t="str">
        <f aca="false">IF('Finish order'!F489&lt;&gt;0, 'Finish order'!B489,"")</f>
        <v/>
      </c>
      <c r="C491" s="46" t="str">
        <f aca="false">IF('Finish order'!F489&lt;&gt;0, 'Finish order'!D489,"")</f>
        <v/>
      </c>
      <c r="D491" s="47" t="str">
        <f aca="false">PROPER('Finish order'!H489)</f>
        <v/>
      </c>
      <c r="E491" s="48" t="str">
        <f aca="false">IF('Finish order'!I489&lt;&gt;0,'Finish order'!I489,"")</f>
        <v/>
      </c>
      <c r="F491" s="46" t="str">
        <f aca="false">IF('Finish order'!K489&lt;&gt;0, (UPPER(LEFT('Finish order'!K489,2))&amp;MID('Finish order'!K489,3,LEN('Finish order'!K489))), "")</f>
        <v/>
      </c>
      <c r="G491" s="49" t="str">
        <f aca="false">IF('Finish order'!G489&lt;&gt;0,'Finish order'!G489,"")</f>
        <v/>
      </c>
    </row>
    <row r="492" customFormat="false" ht="15.75" hidden="false" customHeight="false" outlineLevel="0" collapsed="false">
      <c r="A492" s="45" t="str">
        <f aca="false">IF('Finish order'!F490&lt;&gt;0, 'Finish order'!A490,"")</f>
        <v/>
      </c>
      <c r="B492" s="46" t="str">
        <f aca="false">IF('Finish order'!F490&lt;&gt;0, 'Finish order'!B490,"")</f>
        <v/>
      </c>
      <c r="C492" s="46" t="str">
        <f aca="false">IF('Finish order'!F490&lt;&gt;0, 'Finish order'!D490,"")</f>
        <v/>
      </c>
      <c r="D492" s="47" t="str">
        <f aca="false">PROPER('Finish order'!H490)</f>
        <v/>
      </c>
      <c r="E492" s="48" t="str">
        <f aca="false">IF('Finish order'!I490&lt;&gt;0,'Finish order'!I490,"")</f>
        <v/>
      </c>
      <c r="F492" s="46" t="str">
        <f aca="false">IF('Finish order'!K490&lt;&gt;0, (UPPER(LEFT('Finish order'!K490,2))&amp;MID('Finish order'!K490,3,LEN('Finish order'!K490))), "")</f>
        <v/>
      </c>
      <c r="G492" s="49" t="str">
        <f aca="false">IF('Finish order'!G490&lt;&gt;0,'Finish order'!G490,"")</f>
        <v/>
      </c>
    </row>
    <row r="493" customFormat="false" ht="15.75" hidden="false" customHeight="false" outlineLevel="0" collapsed="false">
      <c r="A493" s="45" t="str">
        <f aca="false">IF('Finish order'!F491&lt;&gt;0, 'Finish order'!A491,"")</f>
        <v/>
      </c>
      <c r="B493" s="46" t="str">
        <f aca="false">IF('Finish order'!F491&lt;&gt;0, 'Finish order'!B491,"")</f>
        <v/>
      </c>
      <c r="C493" s="46" t="str">
        <f aca="false">IF('Finish order'!F491&lt;&gt;0, 'Finish order'!D491,"")</f>
        <v/>
      </c>
      <c r="D493" s="47" t="str">
        <f aca="false">PROPER('Finish order'!H491)</f>
        <v/>
      </c>
      <c r="E493" s="48" t="str">
        <f aca="false">IF('Finish order'!I491&lt;&gt;0,'Finish order'!I491,"")</f>
        <v/>
      </c>
      <c r="F493" s="46" t="str">
        <f aca="false">IF('Finish order'!K491&lt;&gt;0, (UPPER(LEFT('Finish order'!K491,2))&amp;MID('Finish order'!K491,3,LEN('Finish order'!K491))), "")</f>
        <v/>
      </c>
      <c r="G493" s="49" t="str">
        <f aca="false">IF('Finish order'!G491&lt;&gt;0,'Finish order'!G491,"")</f>
        <v/>
      </c>
    </row>
    <row r="494" customFormat="false" ht="15.75" hidden="false" customHeight="false" outlineLevel="0" collapsed="false">
      <c r="A494" s="45" t="str">
        <f aca="false">IF('Finish order'!F492&lt;&gt;0, 'Finish order'!A492,"")</f>
        <v/>
      </c>
      <c r="B494" s="46" t="str">
        <f aca="false">IF('Finish order'!F492&lt;&gt;0, 'Finish order'!B492,"")</f>
        <v/>
      </c>
      <c r="C494" s="46" t="str">
        <f aca="false">IF('Finish order'!F492&lt;&gt;0, 'Finish order'!D492,"")</f>
        <v/>
      </c>
      <c r="D494" s="47" t="str">
        <f aca="false">PROPER('Finish order'!H492)</f>
        <v/>
      </c>
      <c r="E494" s="48" t="str">
        <f aca="false">IF('Finish order'!I492&lt;&gt;0,'Finish order'!I492,"")</f>
        <v/>
      </c>
      <c r="F494" s="46" t="str">
        <f aca="false">IF('Finish order'!K492&lt;&gt;0, (UPPER(LEFT('Finish order'!K492,2))&amp;MID('Finish order'!K492,3,LEN('Finish order'!K492))), "")</f>
        <v/>
      </c>
      <c r="G494" s="49" t="str">
        <f aca="false">IF('Finish order'!G492&lt;&gt;0,'Finish order'!G492,"")</f>
        <v/>
      </c>
    </row>
    <row r="495" customFormat="false" ht="15.75" hidden="false" customHeight="false" outlineLevel="0" collapsed="false">
      <c r="A495" s="45" t="str">
        <f aca="false">IF('Finish order'!F493&lt;&gt;0, 'Finish order'!A493,"")</f>
        <v/>
      </c>
      <c r="B495" s="46" t="str">
        <f aca="false">IF('Finish order'!F493&lt;&gt;0, 'Finish order'!B493,"")</f>
        <v/>
      </c>
      <c r="C495" s="46" t="str">
        <f aca="false">IF('Finish order'!F493&lt;&gt;0, 'Finish order'!D493,"")</f>
        <v/>
      </c>
      <c r="D495" s="47" t="str">
        <f aca="false">PROPER('Finish order'!H493)</f>
        <v/>
      </c>
      <c r="E495" s="48" t="str">
        <f aca="false">IF('Finish order'!I493&lt;&gt;0,'Finish order'!I493,"")</f>
        <v/>
      </c>
      <c r="F495" s="46" t="str">
        <f aca="false">IF('Finish order'!K493&lt;&gt;0, (UPPER(LEFT('Finish order'!K493,2))&amp;MID('Finish order'!K493,3,LEN('Finish order'!K493))), "")</f>
        <v/>
      </c>
      <c r="G495" s="49" t="str">
        <f aca="false">IF('Finish order'!G493&lt;&gt;0,'Finish order'!G493,"")</f>
        <v/>
      </c>
    </row>
    <row r="496" customFormat="false" ht="15.75" hidden="false" customHeight="false" outlineLevel="0" collapsed="false">
      <c r="A496" s="45" t="str">
        <f aca="false">IF('Finish order'!F494&lt;&gt;0, 'Finish order'!A494,"")</f>
        <v/>
      </c>
      <c r="B496" s="46" t="str">
        <f aca="false">IF('Finish order'!F494&lt;&gt;0, 'Finish order'!B494,"")</f>
        <v/>
      </c>
      <c r="C496" s="46" t="str">
        <f aca="false">IF('Finish order'!F494&lt;&gt;0, 'Finish order'!D494,"")</f>
        <v/>
      </c>
      <c r="D496" s="47" t="str">
        <f aca="false">PROPER('Finish order'!H494)</f>
        <v/>
      </c>
      <c r="E496" s="48" t="str">
        <f aca="false">IF('Finish order'!I494&lt;&gt;0,'Finish order'!I494,"")</f>
        <v/>
      </c>
      <c r="F496" s="46" t="str">
        <f aca="false">IF('Finish order'!K494&lt;&gt;0, (UPPER(LEFT('Finish order'!K494,2))&amp;MID('Finish order'!K494,3,LEN('Finish order'!K494))), "")</f>
        <v/>
      </c>
      <c r="G496" s="49" t="str">
        <f aca="false">IF('Finish order'!G494&lt;&gt;0,'Finish order'!G494,"")</f>
        <v/>
      </c>
    </row>
    <row r="497" customFormat="false" ht="15.75" hidden="false" customHeight="false" outlineLevel="0" collapsed="false">
      <c r="A497" s="45" t="str">
        <f aca="false">IF('Finish order'!F495&lt;&gt;0, 'Finish order'!A495,"")</f>
        <v/>
      </c>
      <c r="B497" s="46" t="str">
        <f aca="false">IF('Finish order'!F495&lt;&gt;0, 'Finish order'!B495,"")</f>
        <v/>
      </c>
      <c r="C497" s="46" t="str">
        <f aca="false">IF('Finish order'!F495&lt;&gt;0, 'Finish order'!D495,"")</f>
        <v/>
      </c>
      <c r="D497" s="47" t="str">
        <f aca="false">PROPER('Finish order'!H495)</f>
        <v/>
      </c>
      <c r="E497" s="48" t="str">
        <f aca="false">IF('Finish order'!I495&lt;&gt;0,'Finish order'!I495,"")</f>
        <v/>
      </c>
      <c r="F497" s="46" t="str">
        <f aca="false">IF('Finish order'!K495&lt;&gt;0, (UPPER(LEFT('Finish order'!K495,2))&amp;MID('Finish order'!K495,3,LEN('Finish order'!K495))), "")</f>
        <v/>
      </c>
      <c r="G497" s="49" t="str">
        <f aca="false">IF('Finish order'!G495&lt;&gt;0,'Finish order'!G495,"")</f>
        <v/>
      </c>
    </row>
    <row r="498" customFormat="false" ht="15.75" hidden="false" customHeight="false" outlineLevel="0" collapsed="false">
      <c r="A498" s="45" t="str">
        <f aca="false">IF('Finish order'!F496&lt;&gt;0, 'Finish order'!A496,"")</f>
        <v/>
      </c>
      <c r="B498" s="46" t="str">
        <f aca="false">IF('Finish order'!F496&lt;&gt;0, 'Finish order'!B496,"")</f>
        <v/>
      </c>
      <c r="C498" s="46" t="str">
        <f aca="false">IF('Finish order'!F496&lt;&gt;0, 'Finish order'!D496,"")</f>
        <v/>
      </c>
      <c r="D498" s="47" t="str">
        <f aca="false">PROPER('Finish order'!H496)</f>
        <v/>
      </c>
      <c r="E498" s="48" t="str">
        <f aca="false">IF('Finish order'!I496&lt;&gt;0,'Finish order'!I496,"")</f>
        <v/>
      </c>
      <c r="F498" s="46" t="str">
        <f aca="false">IF('Finish order'!K496&lt;&gt;0, (UPPER(LEFT('Finish order'!K496,2))&amp;MID('Finish order'!K496,3,LEN('Finish order'!K496))), "")</f>
        <v/>
      </c>
      <c r="G498" s="49" t="str">
        <f aca="false">IF('Finish order'!G496&lt;&gt;0,'Finish order'!G496,"")</f>
        <v/>
      </c>
    </row>
    <row r="499" customFormat="false" ht="15.75" hidden="false" customHeight="false" outlineLevel="0" collapsed="false">
      <c r="A499" s="45" t="str">
        <f aca="false">IF('Finish order'!F497&lt;&gt;0, 'Finish order'!A497,"")</f>
        <v/>
      </c>
      <c r="B499" s="46" t="str">
        <f aca="false">IF('Finish order'!F497&lt;&gt;0, 'Finish order'!B497,"")</f>
        <v/>
      </c>
      <c r="C499" s="46" t="str">
        <f aca="false">IF('Finish order'!F497&lt;&gt;0, 'Finish order'!D497,"")</f>
        <v/>
      </c>
      <c r="D499" s="47" t="str">
        <f aca="false">PROPER('Finish order'!H497)</f>
        <v/>
      </c>
      <c r="E499" s="48" t="str">
        <f aca="false">IF('Finish order'!I497&lt;&gt;0,'Finish order'!I497,"")</f>
        <v/>
      </c>
      <c r="F499" s="46" t="str">
        <f aca="false">IF('Finish order'!K497&lt;&gt;0, (UPPER(LEFT('Finish order'!K497,2))&amp;MID('Finish order'!K497,3,LEN('Finish order'!K497))), "")</f>
        <v/>
      </c>
      <c r="G499" s="49" t="str">
        <f aca="false">IF('Finish order'!G497&lt;&gt;0,'Finish order'!G497,"")</f>
        <v/>
      </c>
    </row>
    <row r="500" customFormat="false" ht="15.75" hidden="false" customHeight="false" outlineLevel="0" collapsed="false">
      <c r="A500" s="45" t="str">
        <f aca="false">IF('Finish order'!F498&lt;&gt;0, 'Finish order'!A498,"")</f>
        <v/>
      </c>
      <c r="B500" s="46" t="str">
        <f aca="false">IF('Finish order'!F498&lt;&gt;0, 'Finish order'!B498,"")</f>
        <v/>
      </c>
      <c r="C500" s="46" t="str">
        <f aca="false">IF('Finish order'!F498&lt;&gt;0, 'Finish order'!D498,"")</f>
        <v/>
      </c>
      <c r="D500" s="47" t="str">
        <f aca="false">PROPER('Finish order'!H498)</f>
        <v/>
      </c>
      <c r="E500" s="48" t="str">
        <f aca="false">IF('Finish order'!I498&lt;&gt;0,'Finish order'!I498,"")</f>
        <v/>
      </c>
      <c r="F500" s="46" t="str">
        <f aca="false">IF('Finish order'!K498&lt;&gt;0, (UPPER(LEFT('Finish order'!K498,2))&amp;MID('Finish order'!K498,3,LEN('Finish order'!K498))), "")</f>
        <v/>
      </c>
      <c r="G500" s="49" t="str">
        <f aca="false">IF('Finish order'!G498&lt;&gt;0,'Finish order'!G498,"")</f>
        <v/>
      </c>
    </row>
    <row r="501" customFormat="false" ht="15.75" hidden="false" customHeight="false" outlineLevel="0" collapsed="false">
      <c r="A501" s="45" t="str">
        <f aca="false">IF('Finish order'!F499&lt;&gt;0, 'Finish order'!A499,"")</f>
        <v/>
      </c>
      <c r="B501" s="46" t="str">
        <f aca="false">IF('Finish order'!F499&lt;&gt;0, 'Finish order'!B499,"")</f>
        <v/>
      </c>
      <c r="C501" s="46" t="str">
        <f aca="false">IF('Finish order'!F499&lt;&gt;0, 'Finish order'!D499,"")</f>
        <v/>
      </c>
      <c r="D501" s="47" t="str">
        <f aca="false">PROPER('Finish order'!H499)</f>
        <v/>
      </c>
      <c r="E501" s="48" t="str">
        <f aca="false">IF('Finish order'!I499&lt;&gt;0,'Finish order'!I499,"")</f>
        <v/>
      </c>
      <c r="F501" s="46" t="str">
        <f aca="false">IF('Finish order'!K499&lt;&gt;0, (UPPER(LEFT('Finish order'!K499,2))&amp;MID('Finish order'!K499,3,LEN('Finish order'!K499))), "")</f>
        <v/>
      </c>
      <c r="G501" s="49" t="str">
        <f aca="false">IF('Finish order'!G499&lt;&gt;0,'Finish order'!G499,"")</f>
        <v/>
      </c>
    </row>
    <row r="502" customFormat="false" ht="15.75" hidden="false" customHeight="false" outlineLevel="0" collapsed="false">
      <c r="A502" s="45" t="str">
        <f aca="false">IF('Finish order'!F500&lt;&gt;0, 'Finish order'!A500,"")</f>
        <v/>
      </c>
      <c r="B502" s="46" t="str">
        <f aca="false">IF('Finish order'!F500&lt;&gt;0, 'Finish order'!B500,"")</f>
        <v/>
      </c>
      <c r="C502" s="46" t="str">
        <f aca="false">IF('Finish order'!F500&lt;&gt;0, 'Finish order'!D500,"")</f>
        <v/>
      </c>
      <c r="D502" s="47" t="str">
        <f aca="false">PROPER('Finish order'!H500)</f>
        <v/>
      </c>
      <c r="E502" s="48" t="str">
        <f aca="false">IF('Finish order'!I500&lt;&gt;0,'Finish order'!I500,"")</f>
        <v/>
      </c>
      <c r="F502" s="46" t="str">
        <f aca="false">IF('Finish order'!K500&lt;&gt;0, (UPPER(LEFT('Finish order'!K500,2))&amp;MID('Finish order'!K500,3,LEN('Finish order'!K500))), "")</f>
        <v/>
      </c>
      <c r="G502" s="49" t="str">
        <f aca="false">IF('Finish order'!G500&lt;&gt;0,'Finish order'!G500,"")</f>
        <v/>
      </c>
    </row>
    <row r="503" customFormat="false" ht="15.75" hidden="false" customHeight="false" outlineLevel="0" collapsed="false">
      <c r="A503" s="45" t="str">
        <f aca="false">IF('Finish order'!F501&lt;&gt;0, 'Finish order'!A501,"")</f>
        <v/>
      </c>
      <c r="B503" s="46" t="str">
        <f aca="false">IF('Finish order'!F501&lt;&gt;0, 'Finish order'!B501,"")</f>
        <v/>
      </c>
      <c r="C503" s="46" t="str">
        <f aca="false">IF('Finish order'!F501&lt;&gt;0, 'Finish order'!D501,"")</f>
        <v/>
      </c>
      <c r="D503" s="47" t="str">
        <f aca="false">PROPER('Finish order'!H501)</f>
        <v/>
      </c>
      <c r="E503" s="48" t="str">
        <f aca="false">IF('Finish order'!I501&lt;&gt;0,'Finish order'!I501,"")</f>
        <v/>
      </c>
      <c r="F503" s="46" t="str">
        <f aca="false">IF('Finish order'!K501&lt;&gt;0, (UPPER(LEFT('Finish order'!K501,2))&amp;MID('Finish order'!K501,3,LEN('Finish order'!K501))), "")</f>
        <v/>
      </c>
      <c r="G503" s="49" t="str">
        <f aca="false">IF('Finish order'!G501&lt;&gt;0,'Finish order'!G501,"")</f>
        <v/>
      </c>
    </row>
  </sheetData>
  <mergeCells count="1">
    <mergeCell ref="A1:G1"/>
  </mergeCells>
  <printOptions headings="false" gridLines="false" gridLinesSet="true" horizontalCentered="false" verticalCentered="false"/>
  <pageMargins left="0.7" right="0.7" top="0.75" bottom="0.75" header="0.511811023622047" footer="0.511811023622047"/>
  <pageSetup paperSize="9" scale="100" fitToWidth="1" fitToHeight="999" pageOrder="downThenOver" orientation="portrait" blackAndWhite="false" draft="false" cellComments="none" horizontalDpi="300" verticalDpi="300" copies="1"/>
  <headerFooter differentFirst="false" differentOddEven="false">
    <oddHeader/>
    <oddFooter/>
  </headerFooter>
  <drawing r:id="rId1"/>
  <tableParts>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0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498" activeCellId="0" sqref="A498"/>
    </sheetView>
  </sheetViews>
  <sheetFormatPr defaultColWidth="11.42578125" defaultRowHeight="15" zeroHeight="false" outlineLevelRow="0" outlineLevelCol="0"/>
  <cols>
    <col collapsed="false" customWidth="true" hidden="false" outlineLevel="0" max="1" min="1" style="0" width="17"/>
    <col collapsed="false" customWidth="true" hidden="false" outlineLevel="0" max="3" min="3" style="0" width="31.33"/>
  </cols>
  <sheetData>
    <row r="1" customFormat="false" ht="15" hidden="false" customHeight="false" outlineLevel="0" collapsed="false">
      <c r="A1" s="0" t="s">
        <v>1055</v>
      </c>
      <c r="B1" s="0" t="s">
        <v>36</v>
      </c>
      <c r="C1" s="0" t="s">
        <v>34</v>
      </c>
      <c r="D1" s="0" t="s">
        <v>1019</v>
      </c>
    </row>
    <row r="2" customFormat="false" ht="15" hidden="false" customHeight="false" outlineLevel="0" collapsed="false">
      <c r="A2" s="0" t="str">
        <f aca="false">'Published format'!D4</f>
        <v>Harry Butterworth</v>
      </c>
      <c r="B2" s="0" t="str">
        <f aca="false">'Published format'!F4</f>
        <v>MU23</v>
      </c>
      <c r="C2" s="0" t="str">
        <f aca="false">'Published format'!E4</f>
        <v>Scarborough AC</v>
      </c>
      <c r="D2" s="50" t="n">
        <f aca="false">'Published format'!G4</f>
        <v>0.0451967592592593</v>
      </c>
    </row>
    <row r="3" customFormat="false" ht="15" hidden="false" customHeight="false" outlineLevel="0" collapsed="false">
      <c r="A3" s="0" t="str">
        <f aca="false">'Published format'!D5</f>
        <v>Dan Bateson</v>
      </c>
      <c r="B3" s="0" t="str">
        <f aca="false">'Published format'!F5</f>
        <v>M40</v>
      </c>
      <c r="C3" s="0" t="str">
        <f aca="false">'Published format'!E5</f>
        <v>Scarborough AC</v>
      </c>
      <c r="D3" s="50" t="n">
        <f aca="false">'Published format'!G5</f>
        <v>0.0452430555555556</v>
      </c>
    </row>
    <row r="4" customFormat="false" ht="15" hidden="false" customHeight="false" outlineLevel="0" collapsed="false">
      <c r="A4" s="0" t="str">
        <f aca="false">'Published format'!D6</f>
        <v>Robert Preston</v>
      </c>
      <c r="B4" s="0" t="str">
        <f aca="false">'Published format'!F6</f>
        <v>MSEN</v>
      </c>
      <c r="C4" s="0" t="str">
        <f aca="false">'Published format'!E6</f>
        <v>Pickering RC</v>
      </c>
      <c r="D4" s="50" t="n">
        <f aca="false">'Published format'!G6</f>
        <v>0.0480555555555556</v>
      </c>
    </row>
    <row r="5" customFormat="false" ht="15" hidden="false" customHeight="false" outlineLevel="0" collapsed="false">
      <c r="A5" s="0" t="str">
        <f aca="false">'Published format'!D7</f>
        <v>Paul Lawton</v>
      </c>
      <c r="B5" s="0" t="str">
        <f aca="false">'Published format'!F7</f>
        <v>MSEN</v>
      </c>
      <c r="C5" s="0" t="str">
        <f aca="false">'Published format'!E7</f>
        <v>Scarborough AC</v>
      </c>
      <c r="D5" s="50" t="n">
        <f aca="false">'Published format'!G7</f>
        <v>0.0500694444444444</v>
      </c>
    </row>
    <row r="6" customFormat="false" ht="15" hidden="false" customHeight="false" outlineLevel="0" collapsed="false">
      <c r="A6" s="0" t="str">
        <f aca="false">'Published format'!D8</f>
        <v>Ian Rowan</v>
      </c>
      <c r="B6" s="0" t="str">
        <f aca="false">'Published format'!F8</f>
        <v>M45</v>
      </c>
      <c r="C6" s="0" t="str">
        <f aca="false">'Published format'!E8</f>
        <v>Esk Valley Fell Club</v>
      </c>
      <c r="D6" s="50" t="n">
        <f aca="false">'Published format'!G8</f>
        <v>0.0510416666666667</v>
      </c>
    </row>
    <row r="7" customFormat="false" ht="15" hidden="false" customHeight="false" outlineLevel="0" collapsed="false">
      <c r="A7" s="0" t="str">
        <f aca="false">'Published format'!D9</f>
        <v>Peter Walker</v>
      </c>
      <c r="B7" s="0" t="str">
        <f aca="false">'Published format'!F9</f>
        <v>M40</v>
      </c>
      <c r="C7" s="0" t="str">
        <f aca="false">'Published format'!E9</f>
        <v>York Knavesmire Harriers</v>
      </c>
      <c r="D7" s="50" t="n">
        <f aca="false">'Published format'!G9</f>
        <v>0.0514236111111111</v>
      </c>
    </row>
    <row r="8" customFormat="false" ht="15" hidden="false" customHeight="false" outlineLevel="0" collapsed="false">
      <c r="A8" s="0" t="str">
        <f aca="false">'Published format'!D10</f>
        <v>Stephen Pugh</v>
      </c>
      <c r="B8" s="0" t="str">
        <f aca="false">'Published format'!F10</f>
        <v>M55</v>
      </c>
      <c r="C8" s="0" t="str">
        <f aca="false">'Published format'!E10</f>
        <v>Esk Valley Fell Club</v>
      </c>
      <c r="D8" s="50" t="n">
        <f aca="false">'Published format'!G10</f>
        <v>0.052349537037037</v>
      </c>
    </row>
    <row r="9" customFormat="false" ht="15" hidden="false" customHeight="false" outlineLevel="0" collapsed="false">
      <c r="A9" s="0" t="str">
        <f aca="false">'Published format'!D11</f>
        <v>Rorie Mcintosh</v>
      </c>
      <c r="B9" s="0" t="str">
        <f aca="false">'Published format'!F11</f>
        <v>M40</v>
      </c>
      <c r="C9" s="0" t="str">
        <f aca="false">'Published format'!E11</f>
        <v>Esk Valley Fell Club</v>
      </c>
      <c r="D9" s="50" t="n">
        <f aca="false">'Published format'!G11</f>
        <v>0.0524884259259259</v>
      </c>
    </row>
    <row r="10" customFormat="false" ht="15" hidden="false" customHeight="false" outlineLevel="0" collapsed="false">
      <c r="A10" s="0" t="str">
        <f aca="false">'Published format'!D12</f>
        <v>Damian Kilpin</v>
      </c>
      <c r="B10" s="0" t="str">
        <f aca="false">'Published format'!F12</f>
        <v>M45</v>
      </c>
      <c r="C10" s="0" t="str">
        <f aca="false">'Published format'!E12</f>
        <v>Penistone Footpath Runners &amp; AC</v>
      </c>
      <c r="D10" s="50" t="n">
        <f aca="false">'Published format'!G12</f>
        <v>0.0531944444444445</v>
      </c>
    </row>
    <row r="11" customFormat="false" ht="15" hidden="false" customHeight="false" outlineLevel="0" collapsed="false">
      <c r="A11" s="0" t="str">
        <f aca="false">'Published format'!D13</f>
        <v>Catherine Williamson</v>
      </c>
      <c r="B11" s="0" t="str">
        <f aca="false">'Published format'!F13</f>
        <v>W40</v>
      </c>
      <c r="C11" s="0" t="str">
        <f aca="false">'Published format'!E13</f>
        <v>Loftus &amp; Whitby AC</v>
      </c>
      <c r="D11" s="50" t="n">
        <f aca="false">'Published format'!G13</f>
        <v>0.0532638888888889</v>
      </c>
    </row>
    <row r="12" customFormat="false" ht="15" hidden="false" customHeight="false" outlineLevel="0" collapsed="false">
      <c r="A12" s="0" t="str">
        <f aca="false">'Published format'!D14</f>
        <v>Glynn Ellwood</v>
      </c>
      <c r="B12" s="0" t="str">
        <f aca="false">'Published format'!F14</f>
        <v>MSEN</v>
      </c>
      <c r="C12" s="0" t="str">
        <f aca="false">'Published format'!E14</f>
        <v>York Knavesmire Harriers</v>
      </c>
      <c r="D12" s="50" t="n">
        <f aca="false">'Published format'!G14</f>
        <v>0.0533101851851852</v>
      </c>
    </row>
    <row r="13" customFormat="false" ht="15" hidden="false" customHeight="false" outlineLevel="0" collapsed="false">
      <c r="A13" s="0" t="str">
        <f aca="false">'Published format'!D15</f>
        <v>Alex Linsley</v>
      </c>
      <c r="B13" s="0" t="str">
        <f aca="false">'Published format'!F15</f>
        <v>MSEN</v>
      </c>
      <c r="C13" s="0" t="str">
        <f aca="false">'Published format'!E15</f>
        <v>Individual#</v>
      </c>
      <c r="D13" s="50" t="n">
        <f aca="false">'Published format'!G15</f>
        <v>0.0533796296296296</v>
      </c>
    </row>
    <row r="14" customFormat="false" ht="15" hidden="false" customHeight="false" outlineLevel="0" collapsed="false">
      <c r="A14" s="0" t="str">
        <f aca="false">'Published format'!D16</f>
        <v>Rhona Marshall</v>
      </c>
      <c r="B14" s="0" t="str">
        <f aca="false">'Published format'!F16</f>
        <v>W40</v>
      </c>
      <c r="C14" s="0" t="str">
        <f aca="false">'Published format'!E16</f>
        <v>Scarborough AC</v>
      </c>
      <c r="D14" s="50" t="n">
        <f aca="false">'Published format'!G16</f>
        <v>0.0545138888888889</v>
      </c>
    </row>
    <row r="15" customFormat="false" ht="15" hidden="false" customHeight="false" outlineLevel="0" collapsed="false">
      <c r="A15" s="0" t="str">
        <f aca="false">'Published format'!D17</f>
        <v>Chris Doble</v>
      </c>
      <c r="B15" s="0" t="str">
        <f aca="false">'Published format'!F17</f>
        <v>MSEN</v>
      </c>
      <c r="C15" s="0" t="str">
        <f aca="false">'Published format'!E17</f>
        <v>York Knavesmire Harriers</v>
      </c>
      <c r="D15" s="50" t="n">
        <f aca="false">'Published format'!G17</f>
        <v>0.0545833333333333</v>
      </c>
    </row>
    <row r="16" customFormat="false" ht="15" hidden="false" customHeight="false" outlineLevel="0" collapsed="false">
      <c r="A16" s="0" t="str">
        <f aca="false">'Published format'!D18</f>
        <v>Michael Richmond</v>
      </c>
      <c r="B16" s="0" t="str">
        <f aca="false">'Published format'!F18</f>
        <v>M45</v>
      </c>
      <c r="C16" s="0" t="str">
        <f aca="false">'Published format'!E18</f>
        <v>Pickering RC</v>
      </c>
      <c r="D16" s="50" t="n">
        <f aca="false">'Published format'!G18</f>
        <v>0.0546990740740741</v>
      </c>
    </row>
    <row r="17" customFormat="false" ht="15" hidden="false" customHeight="false" outlineLevel="0" collapsed="false">
      <c r="A17" s="0" t="str">
        <f aca="false">'Published format'!D19</f>
        <v>Reiner Hesse</v>
      </c>
      <c r="B17" s="0" t="str">
        <f aca="false">'Published format'!F19</f>
        <v>M50</v>
      </c>
      <c r="C17" s="0" t="str">
        <f aca="false">'Published format'!E19</f>
        <v>Loftus &amp; Whitby AC</v>
      </c>
      <c r="D17" s="50" t="n">
        <f aca="false">'Published format'!G19</f>
        <v>0.0548148148148148</v>
      </c>
    </row>
    <row r="18" customFormat="false" ht="15" hidden="false" customHeight="false" outlineLevel="0" collapsed="false">
      <c r="A18" s="0" t="str">
        <f aca="false">'Published format'!D20</f>
        <v>James Mullholland</v>
      </c>
      <c r="B18" s="0" t="str">
        <f aca="false">'Published format'!F20</f>
        <v>MU23</v>
      </c>
      <c r="C18" s="0" t="str">
        <f aca="false">'Published format'!E20</f>
        <v>Individual#</v>
      </c>
      <c r="D18" s="50" t="n">
        <f aca="false">'Published format'!G20</f>
        <v>0.055162037037037</v>
      </c>
    </row>
    <row r="19" customFormat="false" ht="15" hidden="false" customHeight="false" outlineLevel="0" collapsed="false">
      <c r="A19" s="0" t="str">
        <f aca="false">'Published format'!D21</f>
        <v>Iain Yates</v>
      </c>
      <c r="B19" s="0" t="str">
        <f aca="false">'Published format'!F21</f>
        <v>M40</v>
      </c>
      <c r="C19" s="0" t="str">
        <f aca="false">'Published format'!E21</f>
        <v>York Knavesmire Harriers</v>
      </c>
      <c r="D19" s="50" t="n">
        <f aca="false">'Published format'!G21</f>
        <v>0.055462962962963</v>
      </c>
    </row>
    <row r="20" customFormat="false" ht="15" hidden="false" customHeight="false" outlineLevel="0" collapsed="false">
      <c r="A20" s="0" t="str">
        <f aca="false">'Published format'!D22</f>
        <v>Jim Rogers</v>
      </c>
      <c r="B20" s="0" t="str">
        <f aca="false">'Published format'!F22</f>
        <v>M60</v>
      </c>
      <c r="C20" s="0" t="str">
        <f aca="false">'Published format'!E22</f>
        <v>City of Hull AC</v>
      </c>
      <c r="D20" s="50" t="n">
        <f aca="false">'Published format'!G22</f>
        <v>0.0559606481481482</v>
      </c>
    </row>
    <row r="21" customFormat="false" ht="15" hidden="false" customHeight="false" outlineLevel="0" collapsed="false">
      <c r="A21" s="0" t="str">
        <f aca="false">'Published format'!D23</f>
        <v>David Hughes</v>
      </c>
      <c r="B21" s="0" t="str">
        <f aca="false">'Published format'!F23</f>
        <v>M60</v>
      </c>
      <c r="C21" s="0" t="str">
        <f aca="false">'Published format'!E23</f>
        <v>North York Moors AC</v>
      </c>
      <c r="D21" s="50" t="n">
        <f aca="false">'Published format'!G23</f>
        <v>0.0560763888888889</v>
      </c>
    </row>
    <row r="22" customFormat="false" ht="15" hidden="false" customHeight="false" outlineLevel="0" collapsed="false">
      <c r="A22" s="0" t="str">
        <f aca="false">'Published format'!D24</f>
        <v>David Allison</v>
      </c>
      <c r="B22" s="0" t="str">
        <f aca="false">'Published format'!F24</f>
        <v>M60</v>
      </c>
      <c r="C22" s="0" t="str">
        <f aca="false">'Published format'!E24</f>
        <v>North York Moors AC</v>
      </c>
      <c r="D22" s="50" t="n">
        <f aca="false">'Published format'!G24</f>
        <v>0.0561574074074074</v>
      </c>
    </row>
    <row r="23" customFormat="false" ht="15" hidden="false" customHeight="false" outlineLevel="0" collapsed="false">
      <c r="A23" s="0" t="str">
        <f aca="false">'Published format'!D25</f>
        <v>Simon Jones</v>
      </c>
      <c r="B23" s="0" t="str">
        <f aca="false">'Published format'!F25</f>
        <v>M55</v>
      </c>
      <c r="C23" s="0" t="str">
        <f aca="false">'Published format'!E25</f>
        <v>Pickering RC</v>
      </c>
      <c r="D23" s="50" t="n">
        <f aca="false">'Published format'!G25</f>
        <v>0.0564351851851852</v>
      </c>
    </row>
    <row r="24" customFormat="false" ht="15" hidden="false" customHeight="false" outlineLevel="0" collapsed="false">
      <c r="A24" s="0" t="str">
        <f aca="false">'Published format'!D26</f>
        <v>Ashley Dodgson</v>
      </c>
      <c r="B24" s="0" t="str">
        <f aca="false">'Published format'!F26</f>
        <v>M50</v>
      </c>
      <c r="C24" s="0" t="str">
        <f aca="false">'Published format'!E26</f>
        <v>Thirsk &amp; Sowerby Harriers</v>
      </c>
      <c r="D24" s="50" t="n">
        <f aca="false">'Published format'!G26</f>
        <v>0.0569328703703704</v>
      </c>
    </row>
    <row r="25" customFormat="false" ht="15" hidden="false" customHeight="false" outlineLevel="0" collapsed="false">
      <c r="A25" s="0" t="str">
        <f aca="false">'Published format'!D27</f>
        <v>Julian Wardman</v>
      </c>
      <c r="B25" s="0" t="str">
        <f aca="false">'Published format'!F27</f>
        <v>M55</v>
      </c>
      <c r="C25" s="0" t="str">
        <f aca="false">'Published format'!E27</f>
        <v>Esk Valley Fell Club</v>
      </c>
      <c r="D25" s="50" t="n">
        <f aca="false">'Published format'!G27</f>
        <v>0.0580555555555556</v>
      </c>
    </row>
    <row r="26" customFormat="false" ht="15" hidden="false" customHeight="false" outlineLevel="0" collapsed="false">
      <c r="A26" s="0" t="str">
        <f aca="false">'Published format'!D28</f>
        <v>Martin Vasey</v>
      </c>
      <c r="B26" s="0" t="str">
        <f aca="false">'Published format'!F28</f>
        <v>M45</v>
      </c>
      <c r="C26" s="0" t="str">
        <f aca="false">'Published format'!E28</f>
        <v>Middlesbrough &amp; Cleveland Harriers</v>
      </c>
      <c r="D26" s="50" t="n">
        <f aca="false">'Published format'!G28</f>
        <v>0.0584143518518519</v>
      </c>
    </row>
    <row r="27" customFormat="false" ht="15" hidden="false" customHeight="false" outlineLevel="0" collapsed="false">
      <c r="A27" s="0" t="str">
        <f aca="false">'Published format'!D29</f>
        <v>Stephen Hardy</v>
      </c>
      <c r="B27" s="0" t="str">
        <f aca="false">'Published format'!F29</f>
        <v>M50</v>
      </c>
      <c r="C27" s="0" t="str">
        <f aca="false">'Published format'!E29</f>
        <v>Loftus &amp; Whitby AC</v>
      </c>
      <c r="D27" s="50" t="n">
        <f aca="false">'Published format'!G29</f>
        <v>0.0591319444444444</v>
      </c>
    </row>
    <row r="28" customFormat="false" ht="15" hidden="false" customHeight="false" outlineLevel="0" collapsed="false">
      <c r="A28" s="0" t="str">
        <f aca="false">'Published format'!D30</f>
        <v>Neil Rip Ridsdale</v>
      </c>
      <c r="B28" s="0" t="str">
        <f aca="false">'Published format'!F30</f>
        <v>M65</v>
      </c>
      <c r="C28" s="0" t="str">
        <f aca="false">'Published format'!E30</f>
        <v>Esk Valley Fell Club</v>
      </c>
      <c r="D28" s="50" t="n">
        <f aca="false">'Published format'!G30</f>
        <v>0.0592824074074074</v>
      </c>
    </row>
    <row r="29" customFormat="false" ht="15" hidden="false" customHeight="false" outlineLevel="0" collapsed="false">
      <c r="A29" s="0" t="str">
        <f aca="false">'Published format'!D31</f>
        <v>Adam Nodwell</v>
      </c>
      <c r="B29" s="0" t="str">
        <f aca="false">'Published format'!F31</f>
        <v>M40</v>
      </c>
      <c r="C29" s="0" t="str">
        <f aca="false">'Published format'!E31</f>
        <v>North Leeds Fell Runners</v>
      </c>
      <c r="D29" s="50" t="n">
        <f aca="false">'Published format'!G31</f>
        <v>0.0594097222222222</v>
      </c>
    </row>
    <row r="30" customFormat="false" ht="15" hidden="false" customHeight="false" outlineLevel="0" collapsed="false">
      <c r="A30" s="0" t="str">
        <f aca="false">'Published format'!D32</f>
        <v>Ekaitz Unanue</v>
      </c>
      <c r="B30" s="0" t="str">
        <f aca="false">'Published format'!F32</f>
        <v>M45</v>
      </c>
      <c r="C30" s="0" t="str">
        <f aca="false">'Published format'!E32</f>
        <v>Scarborough AC</v>
      </c>
      <c r="D30" s="50" t="n">
        <f aca="false">'Published format'!G32</f>
        <v>0.0598958333333333</v>
      </c>
    </row>
    <row r="31" customFormat="false" ht="15" hidden="false" customHeight="false" outlineLevel="0" collapsed="false">
      <c r="A31" s="0" t="str">
        <f aca="false">'Published format'!D33</f>
        <v>Nick Simmons</v>
      </c>
      <c r="B31" s="0" t="str">
        <f aca="false">'Published format'!F33</f>
        <v>M50</v>
      </c>
      <c r="C31" s="0" t="str">
        <f aca="false">'Published format'!E33</f>
        <v>Individual#</v>
      </c>
      <c r="D31" s="50" t="n">
        <f aca="false">'Published format'!G33</f>
        <v>0.0600694444444444</v>
      </c>
    </row>
    <row r="32" customFormat="false" ht="15" hidden="false" customHeight="false" outlineLevel="0" collapsed="false">
      <c r="A32" s="0" t="str">
        <f aca="false">'Published format'!D34</f>
        <v>Luke Green</v>
      </c>
      <c r="B32" s="0" t="str">
        <f aca="false">'Published format'!F34</f>
        <v>MSEN</v>
      </c>
      <c r="C32" s="0" t="str">
        <f aca="false">'Published format'!E34</f>
        <v>North York Moors AC</v>
      </c>
      <c r="D32" s="50" t="n">
        <f aca="false">'Published format'!G34</f>
        <v>0.0602662037037037</v>
      </c>
    </row>
    <row r="33" customFormat="false" ht="15" hidden="false" customHeight="false" outlineLevel="0" collapsed="false">
      <c r="A33" s="0" t="str">
        <f aca="false">'Published format'!D35</f>
        <v>Kelly Richmond</v>
      </c>
      <c r="B33" s="0" t="str">
        <f aca="false">'Published format'!F35</f>
        <v>WSEN</v>
      </c>
      <c r="C33" s="0" t="str">
        <f aca="false">'Published format'!E35</f>
        <v>Pickering RC</v>
      </c>
      <c r="D33" s="50" t="n">
        <f aca="false">'Published format'!G35</f>
        <v>0.0610763888888889</v>
      </c>
    </row>
    <row r="34" customFormat="false" ht="15" hidden="false" customHeight="false" outlineLevel="0" collapsed="false">
      <c r="A34" s="0" t="str">
        <f aca="false">'Published format'!D36</f>
        <v>Chris Jefferies</v>
      </c>
      <c r="B34" s="0" t="str">
        <f aca="false">'Published format'!F36</f>
        <v>M50</v>
      </c>
      <c r="C34" s="0" t="str">
        <f aca="false">'Published format'!E36</f>
        <v>Billingham RC</v>
      </c>
      <c r="D34" s="50" t="n">
        <f aca="false">'Published format'!G36</f>
        <v>0.0615625</v>
      </c>
    </row>
    <row r="35" customFormat="false" ht="15" hidden="false" customHeight="false" outlineLevel="0" collapsed="false">
      <c r="A35" s="0" t="str">
        <f aca="false">'Published format'!D37</f>
        <v>Robert Allinson</v>
      </c>
      <c r="B35" s="0" t="str">
        <f aca="false">'Published format'!F37</f>
        <v>M45</v>
      </c>
      <c r="C35" s="0" t="str">
        <f aca="false">'Published format'!E37</f>
        <v>Redcar RC</v>
      </c>
      <c r="D35" s="50" t="n">
        <f aca="false">'Published format'!G37</f>
        <v>0.0616203703703704</v>
      </c>
    </row>
    <row r="36" customFormat="false" ht="15" hidden="false" customHeight="false" outlineLevel="0" collapsed="false">
      <c r="A36" s="0" t="str">
        <f aca="false">'Published format'!D38</f>
        <v>Hester Butterworth</v>
      </c>
      <c r="B36" s="0" t="str">
        <f aca="false">'Published format'!F38</f>
        <v>W55</v>
      </c>
      <c r="C36" s="0" t="str">
        <f aca="false">'Published format'!E38</f>
        <v>Scarborough AC</v>
      </c>
      <c r="D36" s="50" t="n">
        <f aca="false">'Published format'!G38</f>
        <v>0.0618518518518519</v>
      </c>
    </row>
    <row r="37" customFormat="false" ht="15" hidden="false" customHeight="false" outlineLevel="0" collapsed="false">
      <c r="A37" s="0" t="str">
        <f aca="false">'Published format'!D39</f>
        <v>Richard Robinson</v>
      </c>
      <c r="B37" s="0" t="str">
        <f aca="false">'Published format'!F39</f>
        <v>M45</v>
      </c>
      <c r="C37" s="0" t="str">
        <f aca="false">'Published format'!E39</f>
        <v>Pickering RC</v>
      </c>
      <c r="D37" s="50" t="n">
        <f aca="false">'Published format'!G39</f>
        <v>0.0634027777777778</v>
      </c>
    </row>
    <row r="38" customFormat="false" ht="15" hidden="false" customHeight="false" outlineLevel="0" collapsed="false">
      <c r="A38" s="0" t="str">
        <f aca="false">'Published format'!D40</f>
        <v>Iain Milner</v>
      </c>
      <c r="B38" s="0" t="str">
        <f aca="false">'Published format'!F40</f>
        <v>M45</v>
      </c>
      <c r="C38" s="0" t="str">
        <f aca="false">'Published format'!E40</f>
        <v>Individual#</v>
      </c>
      <c r="D38" s="50" t="n">
        <f aca="false">'Published format'!G40</f>
        <v>0.0634722222222222</v>
      </c>
    </row>
    <row r="39" customFormat="false" ht="15" hidden="false" customHeight="false" outlineLevel="0" collapsed="false">
      <c r="A39" s="0" t="str">
        <f aca="false">'Published format'!D41</f>
        <v>Nigel Briggs</v>
      </c>
      <c r="B39" s="0" t="str">
        <f aca="false">'Published format'!F41</f>
        <v>M60</v>
      </c>
      <c r="C39" s="0" t="str">
        <f aca="false">'Published format'!E41</f>
        <v>North York Moors AC</v>
      </c>
      <c r="D39" s="50" t="n">
        <f aca="false">'Published format'!G41</f>
        <v>0.0635532407407407</v>
      </c>
    </row>
    <row r="40" customFormat="false" ht="15" hidden="false" customHeight="false" outlineLevel="0" collapsed="false">
      <c r="A40" s="0" t="str">
        <f aca="false">'Published format'!D42</f>
        <v>Barry Atkinson</v>
      </c>
      <c r="B40" s="0" t="str">
        <f aca="false">'Published format'!F42</f>
        <v>M65</v>
      </c>
      <c r="C40" s="0" t="str">
        <f aca="false">'Published format'!E42</f>
        <v>York Knavesmire Harriers</v>
      </c>
      <c r="D40" s="50" t="n">
        <f aca="false">'Published format'!G42</f>
        <v>0.0636226851851852</v>
      </c>
    </row>
    <row r="41" customFormat="false" ht="15" hidden="false" customHeight="false" outlineLevel="0" collapsed="false">
      <c r="A41" s="0" t="str">
        <f aca="false">'Published format'!D43</f>
        <v>Graham D Palmer</v>
      </c>
      <c r="B41" s="0" t="str">
        <f aca="false">'Published format'!F43</f>
        <v>M60</v>
      </c>
      <c r="C41" s="0" t="str">
        <f aca="false">'Published format'!E43</f>
        <v>Loftus &amp; Whitby AC</v>
      </c>
      <c r="D41" s="50" t="n">
        <f aca="false">'Published format'!G43</f>
        <v>0.0637731481481482</v>
      </c>
    </row>
    <row r="42" customFormat="false" ht="15" hidden="false" customHeight="false" outlineLevel="0" collapsed="false">
      <c r="A42" s="0" t="str">
        <f aca="false">'Published format'!D44</f>
        <v>Tabitha Mcnicholas</v>
      </c>
      <c r="B42" s="0" t="str">
        <f aca="false">'Published format'!F44</f>
        <v>WSEN</v>
      </c>
      <c r="C42" s="0" t="str">
        <f aca="false">'Published format'!E44</f>
        <v>North York Moors AC</v>
      </c>
      <c r="D42" s="50" t="n">
        <f aca="false">'Published format'!G44</f>
        <v>0.0638194444444444</v>
      </c>
    </row>
    <row r="43" customFormat="false" ht="15" hidden="false" customHeight="false" outlineLevel="0" collapsed="false">
      <c r="A43" s="0" t="str">
        <f aca="false">'Published format'!D45</f>
        <v>Christopher Clayton</v>
      </c>
      <c r="B43" s="0" t="str">
        <f aca="false">'Published format'!F45</f>
        <v>M60</v>
      </c>
      <c r="C43" s="0" t="str">
        <f aca="false">'Published format'!E45</f>
        <v>Scarborough AC</v>
      </c>
      <c r="D43" s="50" t="n">
        <f aca="false">'Published format'!G45</f>
        <v>0.0638657407407407</v>
      </c>
    </row>
    <row r="44" customFormat="false" ht="15" hidden="false" customHeight="false" outlineLevel="0" collapsed="false">
      <c r="A44" s="0" t="str">
        <f aca="false">'Published format'!D46</f>
        <v>Corey Taylor</v>
      </c>
      <c r="B44" s="0" t="str">
        <f aca="false">'Published format'!F46</f>
        <v>MSEN</v>
      </c>
      <c r="C44" s="0" t="str">
        <f aca="false">'Published format'!E46</f>
        <v>Individual#</v>
      </c>
      <c r="D44" s="50" t="n">
        <f aca="false">'Published format'!G46</f>
        <v>0.0642361111111111</v>
      </c>
    </row>
    <row r="45" customFormat="false" ht="15" hidden="false" customHeight="false" outlineLevel="0" collapsed="false">
      <c r="A45" s="0" t="str">
        <f aca="false">'Published format'!D47</f>
        <v>Andrew Gamble</v>
      </c>
      <c r="B45" s="0" t="str">
        <f aca="false">'Published format'!F47</f>
        <v>M50</v>
      </c>
      <c r="C45" s="0" t="str">
        <f aca="false">'Published format'!E47</f>
        <v>Individual#</v>
      </c>
      <c r="D45" s="50" t="n">
        <f aca="false">'Published format'!G47</f>
        <v>0.0645601851851852</v>
      </c>
    </row>
    <row r="46" customFormat="false" ht="15" hidden="false" customHeight="false" outlineLevel="0" collapsed="false">
      <c r="A46" s="0" t="str">
        <f aca="false">'Published format'!D48</f>
        <v>David Sanderson</v>
      </c>
      <c r="B46" s="0" t="str">
        <f aca="false">'Published format'!F48</f>
        <v>M55</v>
      </c>
      <c r="C46" s="0" t="str">
        <f aca="false">'Published format'!E48</f>
        <v>Esk Valley Fell Club</v>
      </c>
      <c r="D46" s="50" t="n">
        <f aca="false">'Published format'!G48</f>
        <v>0.0646643518518519</v>
      </c>
    </row>
    <row r="47" customFormat="false" ht="15" hidden="false" customHeight="false" outlineLevel="0" collapsed="false">
      <c r="A47" s="0" t="str">
        <f aca="false">'Published format'!D49</f>
        <v>Karl Edwards</v>
      </c>
      <c r="B47" s="0" t="str">
        <f aca="false">'Published format'!F49</f>
        <v>M70</v>
      </c>
      <c r="C47" s="0" t="str">
        <f aca="false">'Published format'!E49</f>
        <v>Hartlepool Burn Road Harriers</v>
      </c>
      <c r="D47" s="50" t="n">
        <f aca="false">'Published format'!G49</f>
        <v>0.0648726851851852</v>
      </c>
    </row>
    <row r="48" customFormat="false" ht="15" hidden="false" customHeight="false" outlineLevel="0" collapsed="false">
      <c r="A48" s="0" t="str">
        <f aca="false">'Published format'!D50</f>
        <v>Matt Rylatt</v>
      </c>
      <c r="B48" s="0" t="str">
        <f aca="false">'Published format'!F50</f>
        <v>M60</v>
      </c>
      <c r="C48" s="0" t="str">
        <f aca="false">'Published format'!E50</f>
        <v>York Triathlon Club</v>
      </c>
      <c r="D48" s="50" t="n">
        <f aca="false">'Published format'!G50</f>
        <v>0.0650810185185185</v>
      </c>
    </row>
    <row r="49" customFormat="false" ht="15" hidden="false" customHeight="false" outlineLevel="0" collapsed="false">
      <c r="A49" s="0" t="str">
        <f aca="false">'Published format'!D51</f>
        <v>Janet Patterson</v>
      </c>
      <c r="B49" s="0" t="str">
        <f aca="false">'Published format'!F51</f>
        <v>W45</v>
      </c>
      <c r="C49" s="0" t="str">
        <f aca="false">'Published format'!E51</f>
        <v>Run Scarborough</v>
      </c>
      <c r="D49" s="50" t="n">
        <f aca="false">'Published format'!G51</f>
        <v>0.0651388888888889</v>
      </c>
    </row>
    <row r="50" customFormat="false" ht="15" hidden="false" customHeight="false" outlineLevel="0" collapsed="false">
      <c r="A50" s="0" t="str">
        <f aca="false">'Published format'!D52</f>
        <v>Peter Walsh</v>
      </c>
      <c r="B50" s="0" t="str">
        <f aca="false">'Published format'!F52</f>
        <v>M55</v>
      </c>
      <c r="C50" s="0" t="str">
        <f aca="false">'Published format'!E52</f>
        <v>Loftus &amp; Whitby AC</v>
      </c>
      <c r="D50" s="50" t="n">
        <f aca="false">'Published format'!G52</f>
        <v>0.066087962962963</v>
      </c>
    </row>
    <row r="51" customFormat="false" ht="15" hidden="false" customHeight="false" outlineLevel="0" collapsed="false">
      <c r="A51" s="0" t="str">
        <f aca="false">'Published format'!D53</f>
        <v>Jess Evans</v>
      </c>
      <c r="B51" s="0" t="str">
        <f aca="false">'Published format'!F53</f>
        <v>W45</v>
      </c>
      <c r="C51" s="0" t="str">
        <f aca="false">'Published format'!E53</f>
        <v>St Theresa's AC</v>
      </c>
      <c r="D51" s="50" t="n">
        <f aca="false">'Published format'!G53</f>
        <v>0.0662152777777778</v>
      </c>
    </row>
    <row r="52" customFormat="false" ht="15" hidden="false" customHeight="false" outlineLevel="0" collapsed="false">
      <c r="A52" s="0" t="str">
        <f aca="false">'Published format'!D54</f>
        <v>Michael Holtby</v>
      </c>
      <c r="B52" s="0" t="str">
        <f aca="false">'Published format'!F54</f>
        <v>M55</v>
      </c>
      <c r="C52" s="0" t="str">
        <f aca="false">'Published format'!E54</f>
        <v>Esk Valley Fell Club</v>
      </c>
      <c r="D52" s="50" t="n">
        <f aca="false">'Published format'!G54</f>
        <v>0.0664583333333333</v>
      </c>
    </row>
    <row r="53" customFormat="false" ht="15" hidden="false" customHeight="false" outlineLevel="0" collapsed="false">
      <c r="A53" s="0" t="str">
        <f aca="false">'Published format'!D55</f>
        <v>Marianne Borsheim</v>
      </c>
      <c r="B53" s="0" t="str">
        <f aca="false">'Published format'!F55</f>
        <v>W50</v>
      </c>
      <c r="C53" s="0" t="str">
        <f aca="false">'Published format'!E55</f>
        <v>Scarborough AC</v>
      </c>
      <c r="D53" s="50" t="n">
        <f aca="false">'Published format'!G55</f>
        <v>0.0667824074074074</v>
      </c>
    </row>
    <row r="54" customFormat="false" ht="15" hidden="false" customHeight="false" outlineLevel="0" collapsed="false">
      <c r="A54" s="0" t="str">
        <f aca="false">'Published format'!D56</f>
        <v>Dale Hepples</v>
      </c>
      <c r="B54" s="0" t="str">
        <f aca="false">'Published format'!F56</f>
        <v>M50</v>
      </c>
      <c r="C54" s="0" t="str">
        <f aca="false">'Published format'!E56</f>
        <v>Scarborough AC</v>
      </c>
      <c r="D54" s="50" t="n">
        <f aca="false">'Published format'!G56</f>
        <v>0.0672800925925926</v>
      </c>
    </row>
    <row r="55" customFormat="false" ht="15" hidden="false" customHeight="false" outlineLevel="0" collapsed="false">
      <c r="A55" s="0" t="str">
        <f aca="false">'Published format'!D57</f>
        <v>Steph Lishman</v>
      </c>
      <c r="B55" s="0" t="str">
        <f aca="false">'Published format'!F57</f>
        <v>W50</v>
      </c>
      <c r="C55" s="0" t="str">
        <f aca="false">'Published format'!E57</f>
        <v>Esk Valley Fell Club</v>
      </c>
      <c r="D55" s="50" t="n">
        <f aca="false">'Published format'!G57</f>
        <v>0.0680787037037037</v>
      </c>
    </row>
    <row r="56" customFormat="false" ht="15" hidden="false" customHeight="false" outlineLevel="0" collapsed="false">
      <c r="A56" s="0" t="str">
        <f aca="false">'Published format'!D58</f>
        <v>Sally Carro Goodwill</v>
      </c>
      <c r="B56" s="0" t="str">
        <f aca="false">'Published format'!F58</f>
        <v>W50</v>
      </c>
      <c r="C56" s="0" t="str">
        <f aca="false">'Published format'!E58</f>
        <v>York Knavesmire Harriers</v>
      </c>
      <c r="D56" s="50" t="n">
        <f aca="false">'Published format'!G58</f>
        <v>0.0686226851851852</v>
      </c>
    </row>
    <row r="57" customFormat="false" ht="15" hidden="false" customHeight="false" outlineLevel="0" collapsed="false">
      <c r="A57" s="0" t="str">
        <f aca="false">'Published format'!D59</f>
        <v>David Simpson</v>
      </c>
      <c r="B57" s="0" t="str">
        <f aca="false">'Published format'!F59</f>
        <v>M50</v>
      </c>
      <c r="C57" s="0" t="str">
        <f aca="false">'Published format'!E59</f>
        <v>York Knavesmire Harriers</v>
      </c>
      <c r="D57" s="50" t="n">
        <f aca="false">'Published format'!G59</f>
        <v>0.0686458333333333</v>
      </c>
    </row>
    <row r="58" customFormat="false" ht="15" hidden="false" customHeight="false" outlineLevel="0" collapsed="false">
      <c r="A58" s="0" t="str">
        <f aca="false">'Published format'!D60</f>
        <v>Nigel Dove</v>
      </c>
      <c r="B58" s="0" t="str">
        <f aca="false">'Published format'!F60</f>
        <v>M45</v>
      </c>
      <c r="C58" s="0" t="str">
        <f aca="false">'Published format'!E60</f>
        <v>Individual#</v>
      </c>
      <c r="D58" s="50" t="n">
        <f aca="false">'Published format'!G60</f>
        <v>0.0691319444444444</v>
      </c>
    </row>
    <row r="59" customFormat="false" ht="15" hidden="false" customHeight="false" outlineLevel="0" collapsed="false">
      <c r="A59" s="0" t="str">
        <f aca="false">'Published format'!D61</f>
        <v>Siobhan Firman</v>
      </c>
      <c r="B59" s="0" t="str">
        <f aca="false">'Published format'!F61</f>
        <v>WSEN</v>
      </c>
      <c r="C59" s="0" t="str">
        <f aca="false">'Published format'!E61</f>
        <v>Individual#</v>
      </c>
      <c r="D59" s="50" t="n">
        <f aca="false">'Published format'!G61</f>
        <v>0.0691435185185185</v>
      </c>
    </row>
    <row r="60" customFormat="false" ht="15" hidden="false" customHeight="false" outlineLevel="0" collapsed="false">
      <c r="A60" s="0" t="str">
        <f aca="false">'Published format'!D62</f>
        <v>Allan Ball</v>
      </c>
      <c r="B60" s="0" t="str">
        <f aca="false">'Published format'!F62</f>
        <v>M40</v>
      </c>
      <c r="C60" s="0" t="str">
        <f aca="false">'Published format'!E62</f>
        <v>South Shields Harriers &amp; AC</v>
      </c>
      <c r="D60" s="50" t="n">
        <f aca="false">'Published format'!G62</f>
        <v>0.069212962962963</v>
      </c>
    </row>
    <row r="61" customFormat="false" ht="15" hidden="false" customHeight="false" outlineLevel="0" collapsed="false">
      <c r="A61" s="0" t="str">
        <f aca="false">'Published format'!D63</f>
        <v>Lucy Saggers</v>
      </c>
      <c r="B61" s="0" t="str">
        <f aca="false">'Published format'!F63</f>
        <v>W55</v>
      </c>
      <c r="C61" s="0" t="str">
        <f aca="false">'Published format'!E63</f>
        <v>Pickering RC</v>
      </c>
      <c r="D61" s="50" t="n">
        <f aca="false">'Published format'!G63</f>
        <v>0.0692824074074074</v>
      </c>
    </row>
    <row r="62" customFormat="false" ht="15" hidden="false" customHeight="false" outlineLevel="0" collapsed="false">
      <c r="A62" s="0" t="str">
        <f aca="false">'Published format'!D64</f>
        <v>Adam Green</v>
      </c>
      <c r="B62" s="0" t="str">
        <f aca="false">'Published format'!F64</f>
        <v>MSEN</v>
      </c>
      <c r="C62" s="0" t="str">
        <f aca="false">'Published format'!E64</f>
        <v>Individual#</v>
      </c>
      <c r="D62" s="50" t="n">
        <f aca="false">'Published format'!G64</f>
        <v>0.0693981481481482</v>
      </c>
    </row>
    <row r="63" customFormat="false" ht="15" hidden="false" customHeight="false" outlineLevel="0" collapsed="false">
      <c r="A63" s="0" t="str">
        <f aca="false">'Published format'!D65</f>
        <v>Melanie Ellwood</v>
      </c>
      <c r="B63" s="0" t="str">
        <f aca="false">'Published format'!F65</f>
        <v>WSEN</v>
      </c>
      <c r="C63" s="0" t="str">
        <f aca="false">'Published format'!E65</f>
        <v>York Knavesmire Harriers</v>
      </c>
      <c r="D63" s="50" t="n">
        <f aca="false">'Published format'!G65</f>
        <v>0.0703703703703704</v>
      </c>
    </row>
    <row r="64" customFormat="false" ht="15" hidden="false" customHeight="false" outlineLevel="0" collapsed="false">
      <c r="A64" s="0" t="str">
        <f aca="false">'Published format'!D66</f>
        <v>Sarah Hudson</v>
      </c>
      <c r="B64" s="0" t="str">
        <f aca="false">'Published format'!F66</f>
        <v>W45</v>
      </c>
      <c r="C64" s="0" t="str">
        <f aca="false">'Published format'!E66</f>
        <v>Loftus &amp; Whitby AC</v>
      </c>
      <c r="D64" s="50" t="n">
        <f aca="false">'Published format'!G66</f>
        <v>0.0715740740740741</v>
      </c>
    </row>
    <row r="65" customFormat="false" ht="15" hidden="false" customHeight="false" outlineLevel="0" collapsed="false">
      <c r="A65" s="0" t="str">
        <f aca="false">'Published format'!D67</f>
        <v>Alice Hayter</v>
      </c>
      <c r="B65" s="0" t="str">
        <f aca="false">'Published format'!F67</f>
        <v>W45</v>
      </c>
      <c r="C65" s="0" t="str">
        <f aca="false">'Published format'!E67</f>
        <v>Pickering RC</v>
      </c>
      <c r="D65" s="50" t="n">
        <f aca="false">'Published format'!G67</f>
        <v>0.0719212962962963</v>
      </c>
    </row>
    <row r="66" customFormat="false" ht="15" hidden="false" customHeight="false" outlineLevel="0" collapsed="false">
      <c r="A66" s="0" t="str">
        <f aca="false">'Published format'!D68</f>
        <v>Stephen Carter</v>
      </c>
      <c r="B66" s="0" t="str">
        <f aca="false">'Published format'!F68</f>
        <v>M60</v>
      </c>
      <c r="C66" s="0" t="str">
        <f aca="false">'Published format'!E68</f>
        <v>Esk Valley Fell Club</v>
      </c>
      <c r="D66" s="50" t="n">
        <f aca="false">'Published format'!G68</f>
        <v>0.0729976851851852</v>
      </c>
    </row>
    <row r="67" customFormat="false" ht="15" hidden="false" customHeight="false" outlineLevel="0" collapsed="false">
      <c r="A67" s="0" t="str">
        <f aca="false">'Published format'!D69</f>
        <v>Samantha Jones</v>
      </c>
      <c r="B67" s="0" t="str">
        <f aca="false">'Published format'!F69</f>
        <v>W50</v>
      </c>
      <c r="C67" s="0" t="str">
        <f aca="false">'Published format'!E69</f>
        <v>Individual#</v>
      </c>
      <c r="D67" s="50" t="n">
        <f aca="false">'Published format'!G69</f>
        <v>0.073275462962963</v>
      </c>
    </row>
    <row r="68" customFormat="false" ht="15" hidden="false" customHeight="false" outlineLevel="0" collapsed="false">
      <c r="A68" s="0" t="str">
        <f aca="false">'Published format'!D70</f>
        <v>Lee Shepherd</v>
      </c>
      <c r="B68" s="0" t="str">
        <f aca="false">'Published format'!F70</f>
        <v>M55</v>
      </c>
      <c r="C68" s="0" t="str">
        <f aca="false">'Published format'!E70</f>
        <v>Individual#</v>
      </c>
      <c r="D68" s="50" t="n">
        <f aca="false">'Published format'!G70</f>
        <v>0.0734953703703704</v>
      </c>
    </row>
    <row r="69" customFormat="false" ht="15" hidden="false" customHeight="false" outlineLevel="0" collapsed="false">
      <c r="A69" s="0" t="str">
        <f aca="false">'Published format'!D71</f>
        <v>Amie Cooper</v>
      </c>
      <c r="B69" s="0" t="str">
        <f aca="false">'Published format'!F71</f>
        <v>WU23</v>
      </c>
      <c r="C69" s="0" t="str">
        <f aca="false">'Published format'!E71</f>
        <v>Individual#</v>
      </c>
      <c r="D69" s="50" t="n">
        <f aca="false">'Published format'!G71</f>
        <v>0.0736342592592593</v>
      </c>
    </row>
    <row r="70" customFormat="false" ht="15" hidden="false" customHeight="false" outlineLevel="0" collapsed="false">
      <c r="A70" s="0" t="str">
        <f aca="false">'Published format'!D72</f>
        <v>Martin Mander</v>
      </c>
      <c r="B70" s="0" t="str">
        <f aca="false">'Published format'!F72</f>
        <v>M50</v>
      </c>
      <c r="C70" s="0" t="str">
        <f aca="false">'Published format'!E72</f>
        <v>Run Scarborough</v>
      </c>
      <c r="D70" s="50" t="n">
        <f aca="false">'Published format'!G72</f>
        <v>0.073912037037037</v>
      </c>
    </row>
    <row r="71" customFormat="false" ht="15" hidden="false" customHeight="false" outlineLevel="0" collapsed="false">
      <c r="A71" s="0" t="str">
        <f aca="false">'Published format'!D73</f>
        <v>Joanna Schreiber</v>
      </c>
      <c r="B71" s="0" t="str">
        <f aca="false">'Published format'!F73</f>
        <v>W60</v>
      </c>
      <c r="C71" s="0" t="str">
        <f aca="false">'Published format'!E73</f>
        <v>Pudsey &amp; Bramley AC</v>
      </c>
      <c r="D71" s="50" t="n">
        <f aca="false">'Published format'!G73</f>
        <v>0.0742361111111111</v>
      </c>
    </row>
    <row r="72" customFormat="false" ht="15" hidden="false" customHeight="false" outlineLevel="0" collapsed="false">
      <c r="A72" s="0" t="str">
        <f aca="false">'Published format'!D74</f>
        <v>Richard Parkin</v>
      </c>
      <c r="B72" s="0" t="str">
        <f aca="false">'Published format'!F74</f>
        <v>M65</v>
      </c>
      <c r="C72" s="0" t="str">
        <f aca="false">'Published format'!E74</f>
        <v>Beverley AC</v>
      </c>
      <c r="D72" s="50" t="n">
        <f aca="false">'Published format'!G74</f>
        <v>0.0746064814814815</v>
      </c>
    </row>
    <row r="73" customFormat="false" ht="15" hidden="false" customHeight="false" outlineLevel="0" collapsed="false">
      <c r="A73" s="0" t="str">
        <f aca="false">'Published format'!D75</f>
        <v>Alexandra Atkinson</v>
      </c>
      <c r="B73" s="0" t="str">
        <f aca="false">'Published format'!F75</f>
        <v>WSEN</v>
      </c>
      <c r="C73" s="0" t="str">
        <f aca="false">'Published format'!E75</f>
        <v>Whitby Running Club</v>
      </c>
      <c r="D73" s="50" t="n">
        <f aca="false">'Published format'!G75</f>
        <v>0.0747106481481482</v>
      </c>
    </row>
    <row r="74" customFormat="false" ht="15" hidden="false" customHeight="false" outlineLevel="0" collapsed="false">
      <c r="A74" s="0" t="str">
        <f aca="false">'Published format'!D76</f>
        <v>Helen Spring</v>
      </c>
      <c r="B74" s="0" t="str">
        <f aca="false">'Published format'!F76</f>
        <v>W45</v>
      </c>
      <c r="C74" s="0" t="str">
        <f aca="false">'Published format'!E76</f>
        <v>Easingwold RC</v>
      </c>
      <c r="D74" s="50" t="n">
        <f aca="false">'Published format'!G76</f>
        <v>0.0754282407407407</v>
      </c>
    </row>
    <row r="75" customFormat="false" ht="15" hidden="false" customHeight="false" outlineLevel="0" collapsed="false">
      <c r="A75" s="0" t="str">
        <f aca="false">'Published format'!D77</f>
        <v>Robyn Watson</v>
      </c>
      <c r="B75" s="0" t="str">
        <f aca="false">'Published format'!F77</f>
        <v>WSEN</v>
      </c>
      <c r="C75" s="0" t="str">
        <f aca="false">'Published format'!E77</f>
        <v>Esk Valley Fell Club</v>
      </c>
      <c r="D75" s="50" t="n">
        <f aca="false">'Published format'!G77</f>
        <v>0.0757638888888889</v>
      </c>
    </row>
    <row r="76" customFormat="false" ht="15" hidden="false" customHeight="false" outlineLevel="0" collapsed="false">
      <c r="A76" s="0" t="str">
        <f aca="false">'Published format'!D78</f>
        <v>Miles Sharp</v>
      </c>
      <c r="B76" s="0" t="str">
        <f aca="false">'Published format'!F78</f>
        <v>M55</v>
      </c>
      <c r="C76" s="0" t="str">
        <f aca="false">'Published format'!E78</f>
        <v>Esk Valley Fell Club</v>
      </c>
      <c r="D76" s="50" t="n">
        <f aca="false">'Published format'!G78</f>
        <v>0.0765393518518519</v>
      </c>
    </row>
    <row r="77" customFormat="false" ht="15" hidden="false" customHeight="false" outlineLevel="0" collapsed="false">
      <c r="A77" s="0" t="str">
        <f aca="false">'Published format'!D79</f>
        <v>Peter Murray</v>
      </c>
      <c r="B77" s="0" t="str">
        <f aca="false">'Published format'!F79</f>
        <v>M55</v>
      </c>
      <c r="C77" s="0" t="str">
        <f aca="false">'Published format'!E79</f>
        <v>York Acorn RC</v>
      </c>
      <c r="D77" s="50" t="n">
        <f aca="false">'Published format'!G79</f>
        <v>0.0789351851851852</v>
      </c>
    </row>
    <row r="78" customFormat="false" ht="15" hidden="false" customHeight="false" outlineLevel="0" collapsed="false">
      <c r="A78" s="0" t="str">
        <f aca="false">'Published format'!D80</f>
        <v>Lynn Humpleby</v>
      </c>
      <c r="B78" s="0" t="str">
        <f aca="false">'Published format'!F80</f>
        <v>W45</v>
      </c>
      <c r="C78" s="0" t="str">
        <f aca="false">'Published format'!E80</f>
        <v>Pickering RC</v>
      </c>
      <c r="D78" s="50" t="n">
        <f aca="false">'Published format'!G80</f>
        <v>0.0791087962962963</v>
      </c>
    </row>
    <row r="79" customFormat="false" ht="15" hidden="false" customHeight="false" outlineLevel="0" collapsed="false">
      <c r="A79" s="0" t="str">
        <f aca="false">'Published format'!D81</f>
        <v>Chris Tweddle</v>
      </c>
      <c r="B79" s="0" t="str">
        <f aca="false">'Published format'!F81</f>
        <v>M60</v>
      </c>
      <c r="C79" s="0" t="str">
        <f aca="false">'Published format'!E81</f>
        <v>Boro Runners</v>
      </c>
      <c r="D79" s="50" t="n">
        <f aca="false">'Published format'!G81</f>
        <v>0.0798611111111111</v>
      </c>
    </row>
    <row r="80" customFormat="false" ht="15" hidden="false" customHeight="false" outlineLevel="0" collapsed="false">
      <c r="A80" s="0" t="str">
        <f aca="false">'Published format'!D82</f>
        <v>Geoffrey Usher</v>
      </c>
      <c r="B80" s="0" t="str">
        <f aca="false">'Published format'!F82</f>
        <v>M70</v>
      </c>
      <c r="C80" s="0" t="str">
        <f aca="false">'Published format'!E82</f>
        <v>Individual#</v>
      </c>
      <c r="D80" s="50" t="n">
        <f aca="false">'Published format'!G82</f>
        <v>0.0798958333333333</v>
      </c>
    </row>
    <row r="81" customFormat="false" ht="15" hidden="false" customHeight="false" outlineLevel="0" collapsed="false">
      <c r="A81" s="0" t="str">
        <f aca="false">'Published format'!D83</f>
        <v>Julie Clayton</v>
      </c>
      <c r="B81" s="0" t="str">
        <f aca="false">'Published format'!F83</f>
        <v>W60</v>
      </c>
      <c r="C81" s="0" t="str">
        <f aca="false">'Published format'!E83</f>
        <v>Scarborough AC</v>
      </c>
      <c r="D81" s="50" t="n">
        <f aca="false">'Published format'!G83</f>
        <v>0.0802430555555556</v>
      </c>
    </row>
    <row r="82" customFormat="false" ht="15" hidden="false" customHeight="false" outlineLevel="0" collapsed="false">
      <c r="A82" s="0" t="str">
        <f aca="false">'Published format'!D84</f>
        <v>Sarah Walch</v>
      </c>
      <c r="B82" s="0" t="str">
        <f aca="false">'Published format'!F84</f>
        <v>W45</v>
      </c>
      <c r="C82" s="0" t="str">
        <f aca="false">'Published format'!E84</f>
        <v>Denby Dale AC</v>
      </c>
      <c r="D82" s="50" t="n">
        <f aca="false">'Published format'!G84</f>
        <v>0.0848032407407407</v>
      </c>
    </row>
    <row r="83" customFormat="false" ht="15" hidden="false" customHeight="false" outlineLevel="0" collapsed="false">
      <c r="A83" s="0" t="str">
        <f aca="false">'Published format'!D85</f>
        <v>Penny Holland</v>
      </c>
      <c r="B83" s="0" t="str">
        <f aca="false">'Published format'!F85</f>
        <v>W50</v>
      </c>
      <c r="C83" s="0" t="str">
        <f aca="false">'Published format'!E85</f>
        <v>Lets Run</v>
      </c>
      <c r="D83" s="50" t="n">
        <f aca="false">'Published format'!G85</f>
        <v>0.0851273148148148</v>
      </c>
    </row>
    <row r="84" customFormat="false" ht="15" hidden="false" customHeight="false" outlineLevel="0" collapsed="false">
      <c r="A84" s="0" t="str">
        <f aca="false">'Published format'!D86</f>
        <v>Kelly Grieve</v>
      </c>
      <c r="B84" s="0" t="str">
        <f aca="false">'Published format'!F86</f>
        <v>WSEN</v>
      </c>
      <c r="C84" s="0" t="str">
        <f aca="false">'Published format'!E86</f>
        <v>Thirsk &amp; Sowerby Harriers</v>
      </c>
      <c r="D84" s="50" t="n">
        <f aca="false">'Published format'!G86</f>
        <v>0.0860532407407407</v>
      </c>
    </row>
    <row r="85" customFormat="false" ht="15" hidden="false" customHeight="false" outlineLevel="0" collapsed="false">
      <c r="A85" s="0" t="str">
        <f aca="false">'Published format'!D87</f>
        <v>David Robinson</v>
      </c>
      <c r="B85" s="0" t="str">
        <f aca="false">'Published format'!F87</f>
        <v>M65</v>
      </c>
      <c r="C85" s="0" t="str">
        <f aca="false">'Published format'!E87</f>
        <v>North York Moors AC</v>
      </c>
      <c r="D85" s="50" t="n">
        <f aca="false">'Published format'!G87</f>
        <v>0.0861226851851852</v>
      </c>
    </row>
    <row r="86" customFormat="false" ht="15" hidden="false" customHeight="false" outlineLevel="0" collapsed="false">
      <c r="A86" s="0" t="str">
        <f aca="false">'Published format'!D88</f>
        <v>Serena Partridge</v>
      </c>
      <c r="B86" s="0" t="str">
        <f aca="false">'Published format'!F88</f>
        <v>W50</v>
      </c>
      <c r="C86" s="0" t="str">
        <f aca="false">'Published format'!E88</f>
        <v>Pickering RC</v>
      </c>
      <c r="D86" s="50" t="n">
        <f aca="false">'Published format'!G88</f>
        <v>0.0862615740740741</v>
      </c>
    </row>
    <row r="87" customFormat="false" ht="15" hidden="false" customHeight="false" outlineLevel="0" collapsed="false">
      <c r="A87" s="0" t="str">
        <f aca="false">'Published format'!D89</f>
        <v>Charlotte Williamson</v>
      </c>
      <c r="B87" s="0" t="str">
        <f aca="false">'Published format'!F89</f>
        <v>WSEN</v>
      </c>
      <c r="C87" s="0" t="str">
        <f aca="false">'Published format'!E89</f>
        <v>South Shields Harriers &amp; AC</v>
      </c>
      <c r="D87" s="50" t="n">
        <f aca="false">'Published format'!G89</f>
        <v>0.0864814814814815</v>
      </c>
    </row>
    <row r="88" customFormat="false" ht="15" hidden="false" customHeight="false" outlineLevel="0" collapsed="false">
      <c r="A88" s="0" t="str">
        <f aca="false">'Published format'!D90</f>
        <v>Kevin Steven</v>
      </c>
      <c r="B88" s="0" t="str">
        <f aca="false">'Published format'!F90</f>
        <v>M40</v>
      </c>
      <c r="C88" s="0" t="str">
        <f aca="false">'Published format'!E90</f>
        <v>South Shields Harriers &amp; AC</v>
      </c>
      <c r="D88" s="50" t="n">
        <f aca="false">'Published format'!G90</f>
        <v>0.0865046296296296</v>
      </c>
    </row>
    <row r="89" customFormat="false" ht="15" hidden="false" customHeight="false" outlineLevel="0" collapsed="false">
      <c r="A89" s="0" t="str">
        <f aca="false">'Published format'!D91</f>
        <v>Paul Cutler</v>
      </c>
      <c r="B89" s="0" t="str">
        <f aca="false">'Published format'!F91</f>
        <v>M60</v>
      </c>
      <c r="C89" s="0" t="str">
        <f aca="false">'Published format'!E91</f>
        <v>Individual#</v>
      </c>
      <c r="D89" s="50" t="n">
        <f aca="false">'Published format'!G91</f>
        <v>0.086712962962963</v>
      </c>
    </row>
    <row r="90" customFormat="false" ht="15" hidden="false" customHeight="false" outlineLevel="0" collapsed="false">
      <c r="A90" s="0" t="str">
        <f aca="false">'Published format'!D92</f>
        <v>Ian Robinson</v>
      </c>
      <c r="B90" s="0" t="str">
        <f aca="false">'Published format'!F92</f>
        <v>M60</v>
      </c>
      <c r="C90" s="0" t="str">
        <f aca="false">'Published format'!E92</f>
        <v>Esk Valley Fell Club</v>
      </c>
      <c r="D90" s="50" t="n">
        <f aca="false">'Published format'!G92</f>
        <v>0.093587962962963</v>
      </c>
    </row>
    <row r="91" customFormat="false" ht="15" hidden="false" customHeight="false" outlineLevel="0" collapsed="false">
      <c r="A91" s="0" t="str">
        <f aca="false">'Published format'!D93</f>
        <v>Kathryn Waterworth</v>
      </c>
      <c r="B91" s="0" t="str">
        <f aca="false">'Published format'!F93</f>
        <v>W45</v>
      </c>
      <c r="C91" s="0" t="str">
        <f aca="false">'Published format'!E93</f>
        <v>Individual#</v>
      </c>
      <c r="D91" s="50" t="n">
        <f aca="false">'Published format'!G93</f>
        <v>0.0937384259259259</v>
      </c>
    </row>
    <row r="92" customFormat="false" ht="15" hidden="false" customHeight="false" outlineLevel="0" collapsed="false">
      <c r="A92" s="0" t="str">
        <f aca="false">'Published format'!D94</f>
        <v>Sally Kingscott</v>
      </c>
      <c r="B92" s="0" t="str">
        <f aca="false">'Published format'!F94</f>
        <v>W60</v>
      </c>
      <c r="C92" s="0" t="str">
        <f aca="false">'Published format'!E94</f>
        <v>Scarborough AC</v>
      </c>
      <c r="D92" s="50" t="n">
        <f aca="false">'Published format'!G94</f>
        <v>0.0939467592592593</v>
      </c>
    </row>
    <row r="93" customFormat="false" ht="15" hidden="false" customHeight="false" outlineLevel="0" collapsed="false">
      <c r="A93" s="0" t="str">
        <f aca="false">'Published format'!D95</f>
        <v/>
      </c>
      <c r="B93" s="0" t="str">
        <f aca="false">'Published format'!F95</f>
        <v/>
      </c>
      <c r="C93" s="0" t="str">
        <f aca="false">'Published format'!E95</f>
        <v/>
      </c>
      <c r="D93" s="50" t="str">
        <f aca="false">'Published format'!G95</f>
        <v/>
      </c>
    </row>
    <row r="94" customFormat="false" ht="15" hidden="false" customHeight="false" outlineLevel="0" collapsed="false">
      <c r="A94" s="0" t="str">
        <f aca="false">'Published format'!D96</f>
        <v/>
      </c>
      <c r="B94" s="0" t="str">
        <f aca="false">'Published format'!F96</f>
        <v/>
      </c>
      <c r="C94" s="0" t="str">
        <f aca="false">'Published format'!E96</f>
        <v/>
      </c>
      <c r="D94" s="50" t="str">
        <f aca="false">'Published format'!G96</f>
        <v/>
      </c>
    </row>
    <row r="95" customFormat="false" ht="15" hidden="false" customHeight="false" outlineLevel="0" collapsed="false">
      <c r="A95" s="0" t="str">
        <f aca="false">'Published format'!D97</f>
        <v/>
      </c>
      <c r="B95" s="0" t="str">
        <f aca="false">'Published format'!F97</f>
        <v/>
      </c>
      <c r="C95" s="0" t="str">
        <f aca="false">'Published format'!E97</f>
        <v/>
      </c>
      <c r="D95" s="50" t="str">
        <f aca="false">'Published format'!G97</f>
        <v/>
      </c>
    </row>
    <row r="96" customFormat="false" ht="15" hidden="false" customHeight="false" outlineLevel="0" collapsed="false">
      <c r="A96" s="0" t="str">
        <f aca="false">'Published format'!D98</f>
        <v/>
      </c>
      <c r="B96" s="0" t="str">
        <f aca="false">'Published format'!F98</f>
        <v/>
      </c>
      <c r="C96" s="0" t="str">
        <f aca="false">'Published format'!E98</f>
        <v/>
      </c>
      <c r="D96" s="50" t="str">
        <f aca="false">'Published format'!G98</f>
        <v/>
      </c>
    </row>
    <row r="97" customFormat="false" ht="15" hidden="false" customHeight="false" outlineLevel="0" collapsed="false">
      <c r="A97" s="0" t="str">
        <f aca="false">'Published format'!D99</f>
        <v/>
      </c>
      <c r="B97" s="0" t="str">
        <f aca="false">'Published format'!F99</f>
        <v/>
      </c>
      <c r="C97" s="0" t="str">
        <f aca="false">'Published format'!E99</f>
        <v/>
      </c>
      <c r="D97" s="50" t="str">
        <f aca="false">'Published format'!G99</f>
        <v/>
      </c>
    </row>
    <row r="98" customFormat="false" ht="15" hidden="false" customHeight="false" outlineLevel="0" collapsed="false">
      <c r="A98" s="0" t="str">
        <f aca="false">'Published format'!D100</f>
        <v/>
      </c>
      <c r="B98" s="0" t="str">
        <f aca="false">'Published format'!F100</f>
        <v/>
      </c>
      <c r="C98" s="0" t="str">
        <f aca="false">'Published format'!E100</f>
        <v/>
      </c>
      <c r="D98" s="50" t="str">
        <f aca="false">'Published format'!G100</f>
        <v/>
      </c>
    </row>
    <row r="99" customFormat="false" ht="15" hidden="false" customHeight="false" outlineLevel="0" collapsed="false">
      <c r="A99" s="0" t="str">
        <f aca="false">'Published format'!D101</f>
        <v/>
      </c>
      <c r="B99" s="0" t="str">
        <f aca="false">'Published format'!F101</f>
        <v/>
      </c>
      <c r="C99" s="0" t="str">
        <f aca="false">'Published format'!E101</f>
        <v/>
      </c>
      <c r="D99" s="50" t="str">
        <f aca="false">'Published format'!G101</f>
        <v/>
      </c>
    </row>
    <row r="100" customFormat="false" ht="15" hidden="false" customHeight="false" outlineLevel="0" collapsed="false">
      <c r="A100" s="0" t="str">
        <f aca="false">'Published format'!D102</f>
        <v/>
      </c>
      <c r="B100" s="0" t="str">
        <f aca="false">'Published format'!F102</f>
        <v/>
      </c>
      <c r="C100" s="0" t="str">
        <f aca="false">'Published format'!E102</f>
        <v/>
      </c>
      <c r="D100" s="50" t="str">
        <f aca="false">'Published format'!G102</f>
        <v/>
      </c>
    </row>
    <row r="101" customFormat="false" ht="15" hidden="false" customHeight="false" outlineLevel="0" collapsed="false">
      <c r="A101" s="0" t="str">
        <f aca="false">'Published format'!D103</f>
        <v/>
      </c>
      <c r="B101" s="0" t="str">
        <f aca="false">'Published format'!F103</f>
        <v/>
      </c>
      <c r="C101" s="0" t="str">
        <f aca="false">'Published format'!E103</f>
        <v/>
      </c>
      <c r="D101" s="50" t="str">
        <f aca="false">'Published format'!G103</f>
        <v/>
      </c>
    </row>
    <row r="102" customFormat="false" ht="15" hidden="false" customHeight="false" outlineLevel="0" collapsed="false">
      <c r="A102" s="0" t="str">
        <f aca="false">'Published format'!D104</f>
        <v/>
      </c>
      <c r="B102" s="0" t="str">
        <f aca="false">'Published format'!F104</f>
        <v/>
      </c>
      <c r="C102" s="0" t="str">
        <f aca="false">'Published format'!E104</f>
        <v/>
      </c>
      <c r="D102" s="50" t="str">
        <f aca="false">'Published format'!G104</f>
        <v/>
      </c>
    </row>
    <row r="103" customFormat="false" ht="15" hidden="false" customHeight="false" outlineLevel="0" collapsed="false">
      <c r="A103" s="0" t="str">
        <f aca="false">'Published format'!D105</f>
        <v/>
      </c>
      <c r="B103" s="0" t="str">
        <f aca="false">'Published format'!F105</f>
        <v/>
      </c>
      <c r="C103" s="0" t="str">
        <f aca="false">'Published format'!E105</f>
        <v/>
      </c>
      <c r="D103" s="50" t="str">
        <f aca="false">'Published format'!G105</f>
        <v/>
      </c>
    </row>
    <row r="104" customFormat="false" ht="15" hidden="false" customHeight="false" outlineLevel="0" collapsed="false">
      <c r="A104" s="0" t="str">
        <f aca="false">'Published format'!D106</f>
        <v/>
      </c>
      <c r="B104" s="0" t="str">
        <f aca="false">'Published format'!F106</f>
        <v/>
      </c>
      <c r="C104" s="0" t="str">
        <f aca="false">'Published format'!E106</f>
        <v/>
      </c>
      <c r="D104" s="50" t="str">
        <f aca="false">'Published format'!G106</f>
        <v/>
      </c>
    </row>
    <row r="105" customFormat="false" ht="15" hidden="false" customHeight="false" outlineLevel="0" collapsed="false">
      <c r="A105" s="0" t="str">
        <f aca="false">'Published format'!D107</f>
        <v/>
      </c>
      <c r="B105" s="0" t="str">
        <f aca="false">'Published format'!F107</f>
        <v/>
      </c>
      <c r="C105" s="0" t="str">
        <f aca="false">'Published format'!E107</f>
        <v/>
      </c>
      <c r="D105" s="50" t="str">
        <f aca="false">'Published format'!G107</f>
        <v/>
      </c>
    </row>
    <row r="106" customFormat="false" ht="15" hidden="false" customHeight="false" outlineLevel="0" collapsed="false">
      <c r="A106" s="0" t="str">
        <f aca="false">'Published format'!D108</f>
        <v/>
      </c>
      <c r="B106" s="0" t="str">
        <f aca="false">'Published format'!F108</f>
        <v/>
      </c>
      <c r="C106" s="0" t="str">
        <f aca="false">'Published format'!E108</f>
        <v/>
      </c>
      <c r="D106" s="50" t="str">
        <f aca="false">'Published format'!G108</f>
        <v/>
      </c>
    </row>
    <row r="107" customFormat="false" ht="15" hidden="false" customHeight="false" outlineLevel="0" collapsed="false">
      <c r="A107" s="0" t="str">
        <f aca="false">'Published format'!D109</f>
        <v/>
      </c>
      <c r="B107" s="0" t="str">
        <f aca="false">'Published format'!F109</f>
        <v/>
      </c>
      <c r="C107" s="0" t="str">
        <f aca="false">'Published format'!E109</f>
        <v/>
      </c>
      <c r="D107" s="50" t="str">
        <f aca="false">'Published format'!G109</f>
        <v/>
      </c>
    </row>
    <row r="108" customFormat="false" ht="15" hidden="false" customHeight="false" outlineLevel="0" collapsed="false">
      <c r="A108" s="0" t="str">
        <f aca="false">'Published format'!D110</f>
        <v/>
      </c>
      <c r="B108" s="0" t="str">
        <f aca="false">'Published format'!F110</f>
        <v/>
      </c>
      <c r="C108" s="0" t="str">
        <f aca="false">'Published format'!E110</f>
        <v/>
      </c>
      <c r="D108" s="50" t="str">
        <f aca="false">'Published format'!G110</f>
        <v/>
      </c>
    </row>
    <row r="109" customFormat="false" ht="15" hidden="false" customHeight="false" outlineLevel="0" collapsed="false">
      <c r="A109" s="0" t="str">
        <f aca="false">'Published format'!D111</f>
        <v/>
      </c>
      <c r="B109" s="0" t="str">
        <f aca="false">'Published format'!F111</f>
        <v/>
      </c>
      <c r="C109" s="0" t="str">
        <f aca="false">'Published format'!E111</f>
        <v/>
      </c>
      <c r="D109" s="50" t="str">
        <f aca="false">'Published format'!G111</f>
        <v/>
      </c>
    </row>
    <row r="110" customFormat="false" ht="15" hidden="false" customHeight="false" outlineLevel="0" collapsed="false">
      <c r="A110" s="0" t="str">
        <f aca="false">'Published format'!D112</f>
        <v/>
      </c>
      <c r="B110" s="0" t="str">
        <f aca="false">'Published format'!F112</f>
        <v/>
      </c>
      <c r="C110" s="0" t="str">
        <f aca="false">'Published format'!E112</f>
        <v/>
      </c>
      <c r="D110" s="50" t="str">
        <f aca="false">'Published format'!G112</f>
        <v/>
      </c>
    </row>
    <row r="111" customFormat="false" ht="15" hidden="false" customHeight="false" outlineLevel="0" collapsed="false">
      <c r="A111" s="0" t="str">
        <f aca="false">'Published format'!D113</f>
        <v/>
      </c>
      <c r="B111" s="0" t="str">
        <f aca="false">'Published format'!F113</f>
        <v/>
      </c>
      <c r="C111" s="0" t="str">
        <f aca="false">'Published format'!E113</f>
        <v/>
      </c>
      <c r="D111" s="50" t="str">
        <f aca="false">'Published format'!G113</f>
        <v/>
      </c>
    </row>
    <row r="112" customFormat="false" ht="15" hidden="false" customHeight="false" outlineLevel="0" collapsed="false">
      <c r="A112" s="0" t="str">
        <f aca="false">'Published format'!D114</f>
        <v/>
      </c>
      <c r="B112" s="0" t="str">
        <f aca="false">'Published format'!F114</f>
        <v/>
      </c>
      <c r="C112" s="0" t="str">
        <f aca="false">'Published format'!E114</f>
        <v/>
      </c>
      <c r="D112" s="50" t="str">
        <f aca="false">'Published format'!G114</f>
        <v/>
      </c>
    </row>
    <row r="113" customFormat="false" ht="15" hidden="false" customHeight="false" outlineLevel="0" collapsed="false">
      <c r="A113" s="0" t="str">
        <f aca="false">'Published format'!D115</f>
        <v/>
      </c>
      <c r="B113" s="0" t="str">
        <f aca="false">'Published format'!F115</f>
        <v/>
      </c>
      <c r="C113" s="0" t="str">
        <f aca="false">'Published format'!E115</f>
        <v/>
      </c>
      <c r="D113" s="50" t="str">
        <f aca="false">'Published format'!G115</f>
        <v/>
      </c>
    </row>
    <row r="114" customFormat="false" ht="15" hidden="false" customHeight="false" outlineLevel="0" collapsed="false">
      <c r="A114" s="0" t="str">
        <f aca="false">'Published format'!D116</f>
        <v/>
      </c>
      <c r="B114" s="0" t="str">
        <f aca="false">'Published format'!F116</f>
        <v/>
      </c>
      <c r="C114" s="0" t="str">
        <f aca="false">'Published format'!E116</f>
        <v/>
      </c>
      <c r="D114" s="50" t="str">
        <f aca="false">'Published format'!G116</f>
        <v/>
      </c>
    </row>
    <row r="115" customFormat="false" ht="15" hidden="false" customHeight="false" outlineLevel="0" collapsed="false">
      <c r="A115" s="0" t="str">
        <f aca="false">'Published format'!D117</f>
        <v/>
      </c>
      <c r="B115" s="0" t="str">
        <f aca="false">'Published format'!F117</f>
        <v/>
      </c>
      <c r="C115" s="0" t="str">
        <f aca="false">'Published format'!E117</f>
        <v/>
      </c>
      <c r="D115" s="50" t="str">
        <f aca="false">'Published format'!G117</f>
        <v/>
      </c>
    </row>
    <row r="116" customFormat="false" ht="15" hidden="false" customHeight="false" outlineLevel="0" collapsed="false">
      <c r="A116" s="0" t="str">
        <f aca="false">'Published format'!D118</f>
        <v/>
      </c>
      <c r="B116" s="0" t="str">
        <f aca="false">'Published format'!F118</f>
        <v/>
      </c>
      <c r="C116" s="0" t="str">
        <f aca="false">'Published format'!E118</f>
        <v/>
      </c>
      <c r="D116" s="50" t="str">
        <f aca="false">'Published format'!G118</f>
        <v/>
      </c>
    </row>
    <row r="117" customFormat="false" ht="15" hidden="false" customHeight="false" outlineLevel="0" collapsed="false">
      <c r="A117" s="0" t="str">
        <f aca="false">'Published format'!D119</f>
        <v/>
      </c>
      <c r="B117" s="0" t="str">
        <f aca="false">'Published format'!F119</f>
        <v/>
      </c>
      <c r="C117" s="0" t="str">
        <f aca="false">'Published format'!E119</f>
        <v/>
      </c>
      <c r="D117" s="50" t="str">
        <f aca="false">'Published format'!G119</f>
        <v/>
      </c>
    </row>
    <row r="118" customFormat="false" ht="15" hidden="false" customHeight="false" outlineLevel="0" collapsed="false">
      <c r="A118" s="0" t="str">
        <f aca="false">'Published format'!D120</f>
        <v/>
      </c>
      <c r="B118" s="0" t="str">
        <f aca="false">'Published format'!F120</f>
        <v/>
      </c>
      <c r="C118" s="0" t="str">
        <f aca="false">'Published format'!E120</f>
        <v/>
      </c>
      <c r="D118" s="50" t="str">
        <f aca="false">'Published format'!G120</f>
        <v/>
      </c>
    </row>
    <row r="119" customFormat="false" ht="15" hidden="false" customHeight="false" outlineLevel="0" collapsed="false">
      <c r="A119" s="0" t="str">
        <f aca="false">'Published format'!D121</f>
        <v/>
      </c>
      <c r="B119" s="0" t="str">
        <f aca="false">'Published format'!F121</f>
        <v/>
      </c>
      <c r="C119" s="0" t="str">
        <f aca="false">'Published format'!E121</f>
        <v/>
      </c>
      <c r="D119" s="50" t="str">
        <f aca="false">'Published format'!G121</f>
        <v/>
      </c>
    </row>
    <row r="120" customFormat="false" ht="15" hidden="false" customHeight="false" outlineLevel="0" collapsed="false">
      <c r="A120" s="0" t="str">
        <f aca="false">'Published format'!D122</f>
        <v/>
      </c>
      <c r="B120" s="0" t="str">
        <f aca="false">'Published format'!F122</f>
        <v/>
      </c>
      <c r="C120" s="0" t="str">
        <f aca="false">'Published format'!E122</f>
        <v/>
      </c>
      <c r="D120" s="50" t="str">
        <f aca="false">'Published format'!G122</f>
        <v/>
      </c>
    </row>
    <row r="121" customFormat="false" ht="15" hidden="false" customHeight="false" outlineLevel="0" collapsed="false">
      <c r="A121" s="0" t="str">
        <f aca="false">'Published format'!D123</f>
        <v/>
      </c>
      <c r="B121" s="0" t="str">
        <f aca="false">'Published format'!F123</f>
        <v/>
      </c>
      <c r="C121" s="0" t="str">
        <f aca="false">'Published format'!E123</f>
        <v/>
      </c>
      <c r="D121" s="50" t="str">
        <f aca="false">'Published format'!G123</f>
        <v/>
      </c>
    </row>
    <row r="122" customFormat="false" ht="15" hidden="false" customHeight="false" outlineLevel="0" collapsed="false">
      <c r="A122" s="0" t="str">
        <f aca="false">'Published format'!D124</f>
        <v/>
      </c>
      <c r="B122" s="0" t="str">
        <f aca="false">'Published format'!F124</f>
        <v/>
      </c>
      <c r="C122" s="0" t="str">
        <f aca="false">'Published format'!E124</f>
        <v/>
      </c>
      <c r="D122" s="50" t="str">
        <f aca="false">'Published format'!G124</f>
        <v/>
      </c>
    </row>
    <row r="123" customFormat="false" ht="15" hidden="false" customHeight="false" outlineLevel="0" collapsed="false">
      <c r="A123" s="0" t="str">
        <f aca="false">'Published format'!D125</f>
        <v/>
      </c>
      <c r="B123" s="0" t="str">
        <f aca="false">'Published format'!F125</f>
        <v/>
      </c>
      <c r="C123" s="0" t="str">
        <f aca="false">'Published format'!E125</f>
        <v/>
      </c>
      <c r="D123" s="50" t="str">
        <f aca="false">'Published format'!G125</f>
        <v/>
      </c>
    </row>
    <row r="124" customFormat="false" ht="15" hidden="false" customHeight="false" outlineLevel="0" collapsed="false">
      <c r="A124" s="0" t="str">
        <f aca="false">'Published format'!D126</f>
        <v/>
      </c>
      <c r="B124" s="0" t="str">
        <f aca="false">'Published format'!F126</f>
        <v/>
      </c>
      <c r="C124" s="0" t="str">
        <f aca="false">'Published format'!E126</f>
        <v/>
      </c>
      <c r="D124" s="50" t="str">
        <f aca="false">'Published format'!G126</f>
        <v/>
      </c>
    </row>
    <row r="125" customFormat="false" ht="15" hidden="false" customHeight="false" outlineLevel="0" collapsed="false">
      <c r="A125" s="0" t="str">
        <f aca="false">'Published format'!D127</f>
        <v/>
      </c>
      <c r="B125" s="0" t="str">
        <f aca="false">'Published format'!F127</f>
        <v/>
      </c>
      <c r="C125" s="0" t="str">
        <f aca="false">'Published format'!E127</f>
        <v/>
      </c>
      <c r="D125" s="50" t="str">
        <f aca="false">'Published format'!G127</f>
        <v/>
      </c>
    </row>
    <row r="126" customFormat="false" ht="15" hidden="false" customHeight="false" outlineLevel="0" collapsed="false">
      <c r="A126" s="0" t="str">
        <f aca="false">'Published format'!D128</f>
        <v/>
      </c>
      <c r="B126" s="0" t="str">
        <f aca="false">'Published format'!F128</f>
        <v/>
      </c>
      <c r="C126" s="0" t="str">
        <f aca="false">'Published format'!E128</f>
        <v/>
      </c>
      <c r="D126" s="50" t="str">
        <f aca="false">'Published format'!G128</f>
        <v/>
      </c>
    </row>
    <row r="127" customFormat="false" ht="15" hidden="false" customHeight="false" outlineLevel="0" collapsed="false">
      <c r="A127" s="0" t="str">
        <f aca="false">'Published format'!D129</f>
        <v/>
      </c>
      <c r="B127" s="0" t="str">
        <f aca="false">'Published format'!F129</f>
        <v/>
      </c>
      <c r="C127" s="0" t="str">
        <f aca="false">'Published format'!E129</f>
        <v/>
      </c>
      <c r="D127" s="50" t="str">
        <f aca="false">'Published format'!G129</f>
        <v/>
      </c>
    </row>
    <row r="128" customFormat="false" ht="15" hidden="false" customHeight="false" outlineLevel="0" collapsed="false">
      <c r="A128" s="0" t="str">
        <f aca="false">'Published format'!D130</f>
        <v/>
      </c>
      <c r="B128" s="0" t="str">
        <f aca="false">'Published format'!F130</f>
        <v/>
      </c>
      <c r="C128" s="0" t="str">
        <f aca="false">'Published format'!E130</f>
        <v/>
      </c>
      <c r="D128" s="50" t="str">
        <f aca="false">'Published format'!G130</f>
        <v/>
      </c>
    </row>
    <row r="129" customFormat="false" ht="15" hidden="false" customHeight="false" outlineLevel="0" collapsed="false">
      <c r="A129" s="0" t="str">
        <f aca="false">'Published format'!D131</f>
        <v/>
      </c>
      <c r="B129" s="0" t="str">
        <f aca="false">'Published format'!F131</f>
        <v/>
      </c>
      <c r="C129" s="0" t="str">
        <f aca="false">'Published format'!E131</f>
        <v/>
      </c>
      <c r="D129" s="50" t="str">
        <f aca="false">'Published format'!G131</f>
        <v/>
      </c>
    </row>
    <row r="130" customFormat="false" ht="15" hidden="false" customHeight="false" outlineLevel="0" collapsed="false">
      <c r="A130" s="0" t="str">
        <f aca="false">'Published format'!D132</f>
        <v/>
      </c>
      <c r="B130" s="0" t="str">
        <f aca="false">'Published format'!F132</f>
        <v/>
      </c>
      <c r="C130" s="0" t="str">
        <f aca="false">'Published format'!E132</f>
        <v/>
      </c>
      <c r="D130" s="50" t="str">
        <f aca="false">'Published format'!G132</f>
        <v/>
      </c>
    </row>
    <row r="131" customFormat="false" ht="15" hidden="false" customHeight="false" outlineLevel="0" collapsed="false">
      <c r="A131" s="0" t="str">
        <f aca="false">'Published format'!D133</f>
        <v/>
      </c>
      <c r="B131" s="0" t="str">
        <f aca="false">'Published format'!F133</f>
        <v/>
      </c>
      <c r="C131" s="0" t="str">
        <f aca="false">'Published format'!E133</f>
        <v/>
      </c>
      <c r="D131" s="50" t="str">
        <f aca="false">'Published format'!G133</f>
        <v/>
      </c>
    </row>
    <row r="132" customFormat="false" ht="15" hidden="false" customHeight="false" outlineLevel="0" collapsed="false">
      <c r="A132" s="0" t="str">
        <f aca="false">'Published format'!D134</f>
        <v/>
      </c>
      <c r="B132" s="0" t="str">
        <f aca="false">'Published format'!F134</f>
        <v/>
      </c>
      <c r="C132" s="0" t="str">
        <f aca="false">'Published format'!E134</f>
        <v/>
      </c>
      <c r="D132" s="50" t="str">
        <f aca="false">'Published format'!G134</f>
        <v/>
      </c>
    </row>
    <row r="133" customFormat="false" ht="15" hidden="false" customHeight="false" outlineLevel="0" collapsed="false">
      <c r="A133" s="0" t="str">
        <f aca="false">'Published format'!D135</f>
        <v/>
      </c>
      <c r="B133" s="0" t="str">
        <f aca="false">'Published format'!F135</f>
        <v/>
      </c>
      <c r="C133" s="0" t="str">
        <f aca="false">'Published format'!E135</f>
        <v/>
      </c>
      <c r="D133" s="50" t="str">
        <f aca="false">'Published format'!G135</f>
        <v/>
      </c>
    </row>
    <row r="134" customFormat="false" ht="15" hidden="false" customHeight="false" outlineLevel="0" collapsed="false">
      <c r="A134" s="0" t="str">
        <f aca="false">'Published format'!D136</f>
        <v/>
      </c>
      <c r="B134" s="0" t="str">
        <f aca="false">'Published format'!F136</f>
        <v/>
      </c>
      <c r="C134" s="0" t="str">
        <f aca="false">'Published format'!E136</f>
        <v/>
      </c>
      <c r="D134" s="50" t="str">
        <f aca="false">'Published format'!G136</f>
        <v/>
      </c>
    </row>
    <row r="135" customFormat="false" ht="15" hidden="false" customHeight="false" outlineLevel="0" collapsed="false">
      <c r="A135" s="0" t="str">
        <f aca="false">'Published format'!D137</f>
        <v/>
      </c>
      <c r="B135" s="0" t="str">
        <f aca="false">'Published format'!F137</f>
        <v/>
      </c>
      <c r="C135" s="0" t="str">
        <f aca="false">'Published format'!E137</f>
        <v/>
      </c>
      <c r="D135" s="50" t="str">
        <f aca="false">'Published format'!G137</f>
        <v/>
      </c>
    </row>
    <row r="136" customFormat="false" ht="15" hidden="false" customHeight="false" outlineLevel="0" collapsed="false">
      <c r="A136" s="0" t="str">
        <f aca="false">'Published format'!D138</f>
        <v/>
      </c>
      <c r="B136" s="0" t="str">
        <f aca="false">'Published format'!F138</f>
        <v/>
      </c>
      <c r="C136" s="0" t="str">
        <f aca="false">'Published format'!E138</f>
        <v/>
      </c>
      <c r="D136" s="50" t="str">
        <f aca="false">'Published format'!G138</f>
        <v/>
      </c>
    </row>
    <row r="137" customFormat="false" ht="15" hidden="false" customHeight="false" outlineLevel="0" collapsed="false">
      <c r="A137" s="0" t="str">
        <f aca="false">'Published format'!D139</f>
        <v/>
      </c>
      <c r="B137" s="0" t="str">
        <f aca="false">'Published format'!F139</f>
        <v/>
      </c>
      <c r="C137" s="0" t="str">
        <f aca="false">'Published format'!E139</f>
        <v/>
      </c>
      <c r="D137" s="50" t="str">
        <f aca="false">'Published format'!G139</f>
        <v/>
      </c>
    </row>
    <row r="138" customFormat="false" ht="15" hidden="false" customHeight="false" outlineLevel="0" collapsed="false">
      <c r="A138" s="0" t="str">
        <f aca="false">'Published format'!D140</f>
        <v/>
      </c>
      <c r="B138" s="0" t="str">
        <f aca="false">'Published format'!F140</f>
        <v/>
      </c>
      <c r="C138" s="0" t="str">
        <f aca="false">'Published format'!E140</f>
        <v/>
      </c>
      <c r="D138" s="50" t="str">
        <f aca="false">'Published format'!G140</f>
        <v/>
      </c>
    </row>
    <row r="139" customFormat="false" ht="15" hidden="false" customHeight="false" outlineLevel="0" collapsed="false">
      <c r="A139" s="0" t="str">
        <f aca="false">'Published format'!D141</f>
        <v/>
      </c>
      <c r="B139" s="0" t="str">
        <f aca="false">'Published format'!F141</f>
        <v/>
      </c>
      <c r="C139" s="0" t="str">
        <f aca="false">'Published format'!E141</f>
        <v/>
      </c>
      <c r="D139" s="50" t="str">
        <f aca="false">'Published format'!G141</f>
        <v/>
      </c>
    </row>
    <row r="140" customFormat="false" ht="15" hidden="false" customHeight="false" outlineLevel="0" collapsed="false">
      <c r="A140" s="0" t="str">
        <f aca="false">'Published format'!D142</f>
        <v/>
      </c>
      <c r="B140" s="0" t="str">
        <f aca="false">'Published format'!F142</f>
        <v/>
      </c>
      <c r="C140" s="0" t="str">
        <f aca="false">'Published format'!E142</f>
        <v/>
      </c>
      <c r="D140" s="50" t="str">
        <f aca="false">'Published format'!G142</f>
        <v/>
      </c>
    </row>
    <row r="141" customFormat="false" ht="15" hidden="false" customHeight="false" outlineLevel="0" collapsed="false">
      <c r="A141" s="0" t="str">
        <f aca="false">'Published format'!D143</f>
        <v/>
      </c>
      <c r="B141" s="0" t="str">
        <f aca="false">'Published format'!F143</f>
        <v/>
      </c>
      <c r="C141" s="0" t="str">
        <f aca="false">'Published format'!E143</f>
        <v/>
      </c>
      <c r="D141" s="50" t="str">
        <f aca="false">'Published format'!G143</f>
        <v/>
      </c>
    </row>
    <row r="142" customFormat="false" ht="15" hidden="false" customHeight="false" outlineLevel="0" collapsed="false">
      <c r="A142" s="0" t="str">
        <f aca="false">'Published format'!D144</f>
        <v/>
      </c>
      <c r="B142" s="0" t="str">
        <f aca="false">'Published format'!F144</f>
        <v/>
      </c>
      <c r="C142" s="0" t="str">
        <f aca="false">'Published format'!E144</f>
        <v/>
      </c>
      <c r="D142" s="50" t="str">
        <f aca="false">'Published format'!G144</f>
        <v/>
      </c>
    </row>
    <row r="143" customFormat="false" ht="15" hidden="false" customHeight="false" outlineLevel="0" collapsed="false">
      <c r="A143" s="0" t="str">
        <f aca="false">'Published format'!D145</f>
        <v/>
      </c>
      <c r="B143" s="0" t="str">
        <f aca="false">'Published format'!F145</f>
        <v/>
      </c>
      <c r="C143" s="0" t="str">
        <f aca="false">'Published format'!E145</f>
        <v/>
      </c>
      <c r="D143" s="50" t="str">
        <f aca="false">'Published format'!G145</f>
        <v/>
      </c>
    </row>
    <row r="144" customFormat="false" ht="15" hidden="false" customHeight="false" outlineLevel="0" collapsed="false">
      <c r="A144" s="0" t="str">
        <f aca="false">'Published format'!D146</f>
        <v/>
      </c>
      <c r="B144" s="0" t="str">
        <f aca="false">'Published format'!F146</f>
        <v/>
      </c>
      <c r="C144" s="0" t="str">
        <f aca="false">'Published format'!E146</f>
        <v/>
      </c>
      <c r="D144" s="50" t="str">
        <f aca="false">'Published format'!G146</f>
        <v/>
      </c>
    </row>
    <row r="145" customFormat="false" ht="15" hidden="false" customHeight="false" outlineLevel="0" collapsed="false">
      <c r="A145" s="0" t="str">
        <f aca="false">'Published format'!D147</f>
        <v/>
      </c>
      <c r="B145" s="0" t="str">
        <f aca="false">'Published format'!F147</f>
        <v/>
      </c>
      <c r="C145" s="0" t="str">
        <f aca="false">'Published format'!E147</f>
        <v/>
      </c>
      <c r="D145" s="50" t="str">
        <f aca="false">'Published format'!G147</f>
        <v/>
      </c>
    </row>
    <row r="146" customFormat="false" ht="15" hidden="false" customHeight="false" outlineLevel="0" collapsed="false">
      <c r="A146" s="0" t="str">
        <f aca="false">'Published format'!D148</f>
        <v/>
      </c>
      <c r="B146" s="0" t="str">
        <f aca="false">'Published format'!F148</f>
        <v/>
      </c>
      <c r="C146" s="0" t="str">
        <f aca="false">'Published format'!E148</f>
        <v/>
      </c>
      <c r="D146" s="50" t="str">
        <f aca="false">'Published format'!G148</f>
        <v/>
      </c>
    </row>
    <row r="147" customFormat="false" ht="15" hidden="false" customHeight="false" outlineLevel="0" collapsed="false">
      <c r="A147" s="0" t="str">
        <f aca="false">'Published format'!D149</f>
        <v/>
      </c>
      <c r="B147" s="0" t="str">
        <f aca="false">'Published format'!F149</f>
        <v/>
      </c>
      <c r="C147" s="0" t="str">
        <f aca="false">'Published format'!E149</f>
        <v/>
      </c>
      <c r="D147" s="50" t="str">
        <f aca="false">'Published format'!G149</f>
        <v/>
      </c>
    </row>
    <row r="148" customFormat="false" ht="15" hidden="false" customHeight="false" outlineLevel="0" collapsed="false">
      <c r="A148" s="0" t="str">
        <f aca="false">'Published format'!D150</f>
        <v/>
      </c>
      <c r="B148" s="0" t="str">
        <f aca="false">'Published format'!F150</f>
        <v/>
      </c>
      <c r="C148" s="0" t="str">
        <f aca="false">'Published format'!E150</f>
        <v/>
      </c>
      <c r="D148" s="50" t="str">
        <f aca="false">'Published format'!G150</f>
        <v/>
      </c>
    </row>
    <row r="149" customFormat="false" ht="15" hidden="false" customHeight="false" outlineLevel="0" collapsed="false">
      <c r="A149" s="0" t="str">
        <f aca="false">'Published format'!D151</f>
        <v/>
      </c>
      <c r="B149" s="0" t="str">
        <f aca="false">'Published format'!F151</f>
        <v/>
      </c>
      <c r="C149" s="0" t="str">
        <f aca="false">'Published format'!E151</f>
        <v/>
      </c>
      <c r="D149" s="50" t="str">
        <f aca="false">'Published format'!G151</f>
        <v/>
      </c>
    </row>
    <row r="150" customFormat="false" ht="15" hidden="false" customHeight="false" outlineLevel="0" collapsed="false">
      <c r="A150" s="0" t="str">
        <f aca="false">'Published format'!D152</f>
        <v/>
      </c>
      <c r="B150" s="0" t="str">
        <f aca="false">'Published format'!F152</f>
        <v/>
      </c>
      <c r="C150" s="0" t="str">
        <f aca="false">'Published format'!E152</f>
        <v/>
      </c>
      <c r="D150" s="50" t="str">
        <f aca="false">'Published format'!G152</f>
        <v/>
      </c>
    </row>
    <row r="151" customFormat="false" ht="15" hidden="false" customHeight="false" outlineLevel="0" collapsed="false">
      <c r="A151" s="0" t="str">
        <f aca="false">'Published format'!D153</f>
        <v/>
      </c>
      <c r="B151" s="0" t="str">
        <f aca="false">'Published format'!F153</f>
        <v/>
      </c>
      <c r="C151" s="0" t="str">
        <f aca="false">'Published format'!E153</f>
        <v/>
      </c>
      <c r="D151" s="50" t="str">
        <f aca="false">'Published format'!G153</f>
        <v/>
      </c>
    </row>
    <row r="152" customFormat="false" ht="15" hidden="false" customHeight="false" outlineLevel="0" collapsed="false">
      <c r="A152" s="0" t="str">
        <f aca="false">'Published format'!D154</f>
        <v/>
      </c>
      <c r="B152" s="0" t="str">
        <f aca="false">'Published format'!F154</f>
        <v/>
      </c>
      <c r="C152" s="0" t="str">
        <f aca="false">'Published format'!E154</f>
        <v/>
      </c>
      <c r="D152" s="50" t="str">
        <f aca="false">'Published format'!G154</f>
        <v/>
      </c>
    </row>
    <row r="153" customFormat="false" ht="15" hidden="false" customHeight="false" outlineLevel="0" collapsed="false">
      <c r="A153" s="0" t="str">
        <f aca="false">'Published format'!D155</f>
        <v/>
      </c>
      <c r="B153" s="0" t="str">
        <f aca="false">'Published format'!F155</f>
        <v/>
      </c>
      <c r="C153" s="0" t="str">
        <f aca="false">'Published format'!E155</f>
        <v/>
      </c>
      <c r="D153" s="50" t="str">
        <f aca="false">'Published format'!G155</f>
        <v/>
      </c>
    </row>
    <row r="154" customFormat="false" ht="15" hidden="false" customHeight="false" outlineLevel="0" collapsed="false">
      <c r="A154" s="0" t="str">
        <f aca="false">'Published format'!D156</f>
        <v/>
      </c>
      <c r="B154" s="0" t="str">
        <f aca="false">'Published format'!F156</f>
        <v/>
      </c>
      <c r="C154" s="0" t="str">
        <f aca="false">'Published format'!E156</f>
        <v/>
      </c>
      <c r="D154" s="50" t="str">
        <f aca="false">'Published format'!G156</f>
        <v/>
      </c>
    </row>
    <row r="155" customFormat="false" ht="15" hidden="false" customHeight="false" outlineLevel="0" collapsed="false">
      <c r="A155" s="0" t="str">
        <f aca="false">'Published format'!D157</f>
        <v/>
      </c>
      <c r="B155" s="0" t="str">
        <f aca="false">'Published format'!F157</f>
        <v/>
      </c>
      <c r="C155" s="0" t="str">
        <f aca="false">'Published format'!E157</f>
        <v/>
      </c>
      <c r="D155" s="50" t="str">
        <f aca="false">'Published format'!G157</f>
        <v/>
      </c>
    </row>
    <row r="156" customFormat="false" ht="15" hidden="false" customHeight="false" outlineLevel="0" collapsed="false">
      <c r="A156" s="0" t="str">
        <f aca="false">'Published format'!D158</f>
        <v/>
      </c>
      <c r="B156" s="0" t="str">
        <f aca="false">'Published format'!F158</f>
        <v/>
      </c>
      <c r="C156" s="0" t="str">
        <f aca="false">'Published format'!E158</f>
        <v/>
      </c>
      <c r="D156" s="50" t="str">
        <f aca="false">'Published format'!G158</f>
        <v/>
      </c>
    </row>
    <row r="157" customFormat="false" ht="15" hidden="false" customHeight="false" outlineLevel="0" collapsed="false">
      <c r="A157" s="0" t="str">
        <f aca="false">'Published format'!D159</f>
        <v/>
      </c>
      <c r="B157" s="0" t="str">
        <f aca="false">'Published format'!F159</f>
        <v/>
      </c>
      <c r="C157" s="0" t="str">
        <f aca="false">'Published format'!E159</f>
        <v/>
      </c>
      <c r="D157" s="50" t="str">
        <f aca="false">'Published format'!G159</f>
        <v/>
      </c>
    </row>
    <row r="158" customFormat="false" ht="15" hidden="false" customHeight="false" outlineLevel="0" collapsed="false">
      <c r="A158" s="0" t="str">
        <f aca="false">'Published format'!D160</f>
        <v/>
      </c>
      <c r="B158" s="0" t="str">
        <f aca="false">'Published format'!F160</f>
        <v/>
      </c>
      <c r="C158" s="0" t="str">
        <f aca="false">'Published format'!E160</f>
        <v/>
      </c>
      <c r="D158" s="50" t="str">
        <f aca="false">'Published format'!G160</f>
        <v/>
      </c>
    </row>
    <row r="159" customFormat="false" ht="15" hidden="false" customHeight="false" outlineLevel="0" collapsed="false">
      <c r="A159" s="0" t="str">
        <f aca="false">'Published format'!D161</f>
        <v/>
      </c>
      <c r="B159" s="0" t="str">
        <f aca="false">'Published format'!F161</f>
        <v/>
      </c>
      <c r="C159" s="0" t="str">
        <f aca="false">'Published format'!E161</f>
        <v/>
      </c>
      <c r="D159" s="50" t="str">
        <f aca="false">'Published format'!G161</f>
        <v/>
      </c>
    </row>
    <row r="160" customFormat="false" ht="15" hidden="false" customHeight="false" outlineLevel="0" collapsed="false">
      <c r="A160" s="0" t="str">
        <f aca="false">'Published format'!D162</f>
        <v/>
      </c>
      <c r="B160" s="0" t="str">
        <f aca="false">'Published format'!F162</f>
        <v/>
      </c>
      <c r="C160" s="0" t="str">
        <f aca="false">'Published format'!E162</f>
        <v/>
      </c>
      <c r="D160" s="50" t="str">
        <f aca="false">'Published format'!G162</f>
        <v/>
      </c>
    </row>
    <row r="161" customFormat="false" ht="15" hidden="false" customHeight="false" outlineLevel="0" collapsed="false">
      <c r="A161" s="0" t="str">
        <f aca="false">'Published format'!D163</f>
        <v/>
      </c>
      <c r="B161" s="0" t="str">
        <f aca="false">'Published format'!F163</f>
        <v/>
      </c>
      <c r="C161" s="0" t="str">
        <f aca="false">'Published format'!E163</f>
        <v/>
      </c>
      <c r="D161" s="50" t="str">
        <f aca="false">'Published format'!G163</f>
        <v/>
      </c>
    </row>
    <row r="162" customFormat="false" ht="15" hidden="false" customHeight="false" outlineLevel="0" collapsed="false">
      <c r="A162" s="0" t="str">
        <f aca="false">'Published format'!D164</f>
        <v/>
      </c>
      <c r="B162" s="0" t="str">
        <f aca="false">'Published format'!F164</f>
        <v/>
      </c>
      <c r="C162" s="0" t="str">
        <f aca="false">'Published format'!E164</f>
        <v/>
      </c>
      <c r="D162" s="50" t="str">
        <f aca="false">'Published format'!G164</f>
        <v/>
      </c>
    </row>
    <row r="163" customFormat="false" ht="15" hidden="false" customHeight="false" outlineLevel="0" collapsed="false">
      <c r="A163" s="0" t="str">
        <f aca="false">'Published format'!D165</f>
        <v/>
      </c>
      <c r="B163" s="0" t="str">
        <f aca="false">'Published format'!F165</f>
        <v/>
      </c>
      <c r="C163" s="0" t="str">
        <f aca="false">'Published format'!E165</f>
        <v/>
      </c>
      <c r="D163" s="50" t="str">
        <f aca="false">'Published format'!G165</f>
        <v/>
      </c>
    </row>
    <row r="164" customFormat="false" ht="15" hidden="false" customHeight="false" outlineLevel="0" collapsed="false">
      <c r="A164" s="0" t="str">
        <f aca="false">'Published format'!D166</f>
        <v/>
      </c>
      <c r="B164" s="0" t="str">
        <f aca="false">'Published format'!F166</f>
        <v/>
      </c>
      <c r="C164" s="0" t="str">
        <f aca="false">'Published format'!E166</f>
        <v/>
      </c>
      <c r="D164" s="50" t="str">
        <f aca="false">'Published format'!G166</f>
        <v/>
      </c>
    </row>
    <row r="165" customFormat="false" ht="15" hidden="false" customHeight="false" outlineLevel="0" collapsed="false">
      <c r="A165" s="0" t="str">
        <f aca="false">'Published format'!D167</f>
        <v/>
      </c>
      <c r="B165" s="0" t="str">
        <f aca="false">'Published format'!F167</f>
        <v/>
      </c>
      <c r="C165" s="0" t="str">
        <f aca="false">'Published format'!E167</f>
        <v/>
      </c>
      <c r="D165" s="50" t="str">
        <f aca="false">'Published format'!G167</f>
        <v/>
      </c>
    </row>
    <row r="166" customFormat="false" ht="15" hidden="false" customHeight="false" outlineLevel="0" collapsed="false">
      <c r="A166" s="0" t="str">
        <f aca="false">'Published format'!D168</f>
        <v/>
      </c>
      <c r="B166" s="0" t="str">
        <f aca="false">'Published format'!F168</f>
        <v/>
      </c>
      <c r="C166" s="0" t="str">
        <f aca="false">'Published format'!E168</f>
        <v/>
      </c>
      <c r="D166" s="50" t="str">
        <f aca="false">'Published format'!G168</f>
        <v/>
      </c>
    </row>
    <row r="167" customFormat="false" ht="15" hidden="false" customHeight="false" outlineLevel="0" collapsed="false">
      <c r="A167" s="0" t="str">
        <f aca="false">'Published format'!D169</f>
        <v/>
      </c>
      <c r="B167" s="0" t="str">
        <f aca="false">'Published format'!F169</f>
        <v/>
      </c>
      <c r="C167" s="0" t="str">
        <f aca="false">'Published format'!E169</f>
        <v/>
      </c>
      <c r="D167" s="50" t="str">
        <f aca="false">'Published format'!G169</f>
        <v/>
      </c>
    </row>
    <row r="168" customFormat="false" ht="15" hidden="false" customHeight="false" outlineLevel="0" collapsed="false">
      <c r="A168" s="0" t="str">
        <f aca="false">'Published format'!D170</f>
        <v/>
      </c>
      <c r="B168" s="0" t="str">
        <f aca="false">'Published format'!F170</f>
        <v/>
      </c>
      <c r="C168" s="0" t="str">
        <f aca="false">'Published format'!E170</f>
        <v/>
      </c>
      <c r="D168" s="50" t="str">
        <f aca="false">'Published format'!G170</f>
        <v/>
      </c>
    </row>
    <row r="169" customFormat="false" ht="15" hidden="false" customHeight="false" outlineLevel="0" collapsed="false">
      <c r="A169" s="0" t="str">
        <f aca="false">'Published format'!D171</f>
        <v/>
      </c>
      <c r="B169" s="0" t="str">
        <f aca="false">'Published format'!F171</f>
        <v/>
      </c>
      <c r="C169" s="0" t="str">
        <f aca="false">'Published format'!E171</f>
        <v/>
      </c>
      <c r="D169" s="50" t="str">
        <f aca="false">'Published format'!G171</f>
        <v/>
      </c>
    </row>
    <row r="170" customFormat="false" ht="15" hidden="false" customHeight="false" outlineLevel="0" collapsed="false">
      <c r="A170" s="0" t="str">
        <f aca="false">'Published format'!D172</f>
        <v/>
      </c>
      <c r="B170" s="0" t="str">
        <f aca="false">'Published format'!F172</f>
        <v/>
      </c>
      <c r="C170" s="0" t="str">
        <f aca="false">'Published format'!E172</f>
        <v/>
      </c>
      <c r="D170" s="50" t="str">
        <f aca="false">'Published format'!G172</f>
        <v/>
      </c>
    </row>
    <row r="171" customFormat="false" ht="15" hidden="false" customHeight="false" outlineLevel="0" collapsed="false">
      <c r="A171" s="0" t="str">
        <f aca="false">'Published format'!D173</f>
        <v/>
      </c>
      <c r="B171" s="0" t="str">
        <f aca="false">'Published format'!F173</f>
        <v/>
      </c>
      <c r="C171" s="0" t="str">
        <f aca="false">'Published format'!E173</f>
        <v/>
      </c>
      <c r="D171" s="50" t="str">
        <f aca="false">'Published format'!G173</f>
        <v/>
      </c>
    </row>
    <row r="172" customFormat="false" ht="15" hidden="false" customHeight="false" outlineLevel="0" collapsed="false">
      <c r="A172" s="0" t="str">
        <f aca="false">'Published format'!D174</f>
        <v/>
      </c>
      <c r="B172" s="0" t="str">
        <f aca="false">'Published format'!F174</f>
        <v/>
      </c>
      <c r="C172" s="0" t="str">
        <f aca="false">'Published format'!E174</f>
        <v/>
      </c>
      <c r="D172" s="50" t="str">
        <f aca="false">'Published format'!G174</f>
        <v/>
      </c>
    </row>
    <row r="173" customFormat="false" ht="15" hidden="false" customHeight="false" outlineLevel="0" collapsed="false">
      <c r="A173" s="0" t="str">
        <f aca="false">'Published format'!D175</f>
        <v/>
      </c>
      <c r="B173" s="0" t="str">
        <f aca="false">'Published format'!F175</f>
        <v/>
      </c>
      <c r="C173" s="0" t="str">
        <f aca="false">'Published format'!E175</f>
        <v/>
      </c>
      <c r="D173" s="50" t="str">
        <f aca="false">'Published format'!G175</f>
        <v/>
      </c>
    </row>
    <row r="174" customFormat="false" ht="15" hidden="false" customHeight="false" outlineLevel="0" collapsed="false">
      <c r="A174" s="0" t="str">
        <f aca="false">'Published format'!D176</f>
        <v/>
      </c>
      <c r="B174" s="0" t="str">
        <f aca="false">'Published format'!F176</f>
        <v/>
      </c>
      <c r="C174" s="0" t="str">
        <f aca="false">'Published format'!E176</f>
        <v/>
      </c>
      <c r="D174" s="50" t="str">
        <f aca="false">'Published format'!G176</f>
        <v/>
      </c>
    </row>
    <row r="175" customFormat="false" ht="15" hidden="false" customHeight="false" outlineLevel="0" collapsed="false">
      <c r="A175" s="0" t="str">
        <f aca="false">'Published format'!D177</f>
        <v/>
      </c>
      <c r="B175" s="0" t="str">
        <f aca="false">'Published format'!F177</f>
        <v/>
      </c>
      <c r="C175" s="0" t="str">
        <f aca="false">'Published format'!E177</f>
        <v/>
      </c>
      <c r="D175" s="50" t="str">
        <f aca="false">'Published format'!G177</f>
        <v/>
      </c>
    </row>
    <row r="176" customFormat="false" ht="15" hidden="false" customHeight="false" outlineLevel="0" collapsed="false">
      <c r="A176" s="0" t="str">
        <f aca="false">'Published format'!D178</f>
        <v/>
      </c>
      <c r="B176" s="0" t="str">
        <f aca="false">'Published format'!F178</f>
        <v/>
      </c>
      <c r="C176" s="0" t="str">
        <f aca="false">'Published format'!E178</f>
        <v/>
      </c>
      <c r="D176" s="50" t="str">
        <f aca="false">'Published format'!G178</f>
        <v/>
      </c>
    </row>
    <row r="177" customFormat="false" ht="15" hidden="false" customHeight="false" outlineLevel="0" collapsed="false">
      <c r="A177" s="0" t="str">
        <f aca="false">'Published format'!D179</f>
        <v/>
      </c>
      <c r="B177" s="0" t="str">
        <f aca="false">'Published format'!F179</f>
        <v/>
      </c>
      <c r="C177" s="0" t="str">
        <f aca="false">'Published format'!E179</f>
        <v/>
      </c>
      <c r="D177" s="50" t="str">
        <f aca="false">'Published format'!G179</f>
        <v/>
      </c>
    </row>
    <row r="178" customFormat="false" ht="15" hidden="false" customHeight="false" outlineLevel="0" collapsed="false">
      <c r="A178" s="0" t="str">
        <f aca="false">'Published format'!D180</f>
        <v/>
      </c>
      <c r="B178" s="0" t="str">
        <f aca="false">'Published format'!F180</f>
        <v/>
      </c>
      <c r="C178" s="0" t="str">
        <f aca="false">'Published format'!E180</f>
        <v/>
      </c>
      <c r="D178" s="50" t="str">
        <f aca="false">'Published format'!G180</f>
        <v/>
      </c>
    </row>
    <row r="179" customFormat="false" ht="15" hidden="false" customHeight="false" outlineLevel="0" collapsed="false">
      <c r="A179" s="0" t="str">
        <f aca="false">'Published format'!D181</f>
        <v/>
      </c>
      <c r="B179" s="0" t="str">
        <f aca="false">'Published format'!F181</f>
        <v/>
      </c>
      <c r="C179" s="0" t="str">
        <f aca="false">'Published format'!E181</f>
        <v/>
      </c>
      <c r="D179" s="50" t="str">
        <f aca="false">'Published format'!G181</f>
        <v/>
      </c>
    </row>
    <row r="180" customFormat="false" ht="15" hidden="false" customHeight="false" outlineLevel="0" collapsed="false">
      <c r="A180" s="0" t="str">
        <f aca="false">'Published format'!D182</f>
        <v/>
      </c>
      <c r="B180" s="0" t="str">
        <f aca="false">'Published format'!F182</f>
        <v/>
      </c>
      <c r="C180" s="0" t="str">
        <f aca="false">'Published format'!E182</f>
        <v/>
      </c>
      <c r="D180" s="50" t="str">
        <f aca="false">'Published format'!G182</f>
        <v/>
      </c>
    </row>
    <row r="181" customFormat="false" ht="15" hidden="false" customHeight="false" outlineLevel="0" collapsed="false">
      <c r="A181" s="0" t="str">
        <f aca="false">'Published format'!D183</f>
        <v/>
      </c>
      <c r="B181" s="0" t="str">
        <f aca="false">'Published format'!F183</f>
        <v/>
      </c>
      <c r="C181" s="0" t="str">
        <f aca="false">'Published format'!E183</f>
        <v/>
      </c>
      <c r="D181" s="50" t="str">
        <f aca="false">'Published format'!G183</f>
        <v/>
      </c>
    </row>
    <row r="182" customFormat="false" ht="15" hidden="false" customHeight="false" outlineLevel="0" collapsed="false">
      <c r="A182" s="0" t="str">
        <f aca="false">'Published format'!D184</f>
        <v/>
      </c>
      <c r="B182" s="0" t="str">
        <f aca="false">'Published format'!F184</f>
        <v/>
      </c>
      <c r="C182" s="0" t="str">
        <f aca="false">'Published format'!E184</f>
        <v/>
      </c>
      <c r="D182" s="50" t="str">
        <f aca="false">'Published format'!G184</f>
        <v/>
      </c>
    </row>
    <row r="183" customFormat="false" ht="15" hidden="false" customHeight="false" outlineLevel="0" collapsed="false">
      <c r="A183" s="0" t="str">
        <f aca="false">'Published format'!D185</f>
        <v/>
      </c>
      <c r="B183" s="0" t="str">
        <f aca="false">'Published format'!F185</f>
        <v/>
      </c>
      <c r="C183" s="0" t="str">
        <f aca="false">'Published format'!E185</f>
        <v/>
      </c>
      <c r="D183" s="50" t="str">
        <f aca="false">'Published format'!G185</f>
        <v/>
      </c>
    </row>
    <row r="184" customFormat="false" ht="15" hidden="false" customHeight="false" outlineLevel="0" collapsed="false">
      <c r="A184" s="0" t="str">
        <f aca="false">'Published format'!D186</f>
        <v/>
      </c>
      <c r="B184" s="0" t="str">
        <f aca="false">'Published format'!F186</f>
        <v/>
      </c>
      <c r="C184" s="0" t="str">
        <f aca="false">'Published format'!E186</f>
        <v/>
      </c>
      <c r="D184" s="50" t="str">
        <f aca="false">'Published format'!G186</f>
        <v/>
      </c>
    </row>
    <row r="185" customFormat="false" ht="15" hidden="false" customHeight="false" outlineLevel="0" collapsed="false">
      <c r="A185" s="0" t="str">
        <f aca="false">'Published format'!D187</f>
        <v/>
      </c>
      <c r="B185" s="0" t="str">
        <f aca="false">'Published format'!F187</f>
        <v/>
      </c>
      <c r="C185" s="0" t="str">
        <f aca="false">'Published format'!E187</f>
        <v/>
      </c>
      <c r="D185" s="50" t="str">
        <f aca="false">'Published format'!G187</f>
        <v/>
      </c>
    </row>
    <row r="186" customFormat="false" ht="15" hidden="false" customHeight="false" outlineLevel="0" collapsed="false">
      <c r="A186" s="0" t="str">
        <f aca="false">'Published format'!D188</f>
        <v/>
      </c>
      <c r="B186" s="0" t="str">
        <f aca="false">'Published format'!F188</f>
        <v/>
      </c>
      <c r="C186" s="0" t="str">
        <f aca="false">'Published format'!E188</f>
        <v/>
      </c>
      <c r="D186" s="50" t="str">
        <f aca="false">'Published format'!G188</f>
        <v/>
      </c>
    </row>
    <row r="187" customFormat="false" ht="15" hidden="false" customHeight="false" outlineLevel="0" collapsed="false">
      <c r="A187" s="0" t="str">
        <f aca="false">'Published format'!D189</f>
        <v/>
      </c>
      <c r="B187" s="0" t="str">
        <f aca="false">'Published format'!F189</f>
        <v/>
      </c>
      <c r="C187" s="0" t="str">
        <f aca="false">'Published format'!E189</f>
        <v/>
      </c>
      <c r="D187" s="50" t="str">
        <f aca="false">'Published format'!G189</f>
        <v/>
      </c>
    </row>
    <row r="188" customFormat="false" ht="15" hidden="false" customHeight="false" outlineLevel="0" collapsed="false">
      <c r="A188" s="0" t="str">
        <f aca="false">'Published format'!D190</f>
        <v/>
      </c>
      <c r="B188" s="0" t="str">
        <f aca="false">'Published format'!F190</f>
        <v/>
      </c>
      <c r="C188" s="0" t="str">
        <f aca="false">'Published format'!E190</f>
        <v/>
      </c>
      <c r="D188" s="50" t="str">
        <f aca="false">'Published format'!G190</f>
        <v/>
      </c>
    </row>
    <row r="189" customFormat="false" ht="15" hidden="false" customHeight="false" outlineLevel="0" collapsed="false">
      <c r="A189" s="0" t="str">
        <f aca="false">'Published format'!D191</f>
        <v/>
      </c>
      <c r="B189" s="0" t="str">
        <f aca="false">'Published format'!F191</f>
        <v/>
      </c>
      <c r="C189" s="0" t="str">
        <f aca="false">'Published format'!E191</f>
        <v/>
      </c>
      <c r="D189" s="50" t="str">
        <f aca="false">'Published format'!G191</f>
        <v/>
      </c>
    </row>
    <row r="190" customFormat="false" ht="15" hidden="false" customHeight="false" outlineLevel="0" collapsed="false">
      <c r="A190" s="0" t="str">
        <f aca="false">'Published format'!D192</f>
        <v/>
      </c>
      <c r="B190" s="0" t="str">
        <f aca="false">'Published format'!F192</f>
        <v/>
      </c>
      <c r="C190" s="0" t="str">
        <f aca="false">'Published format'!E192</f>
        <v/>
      </c>
      <c r="D190" s="50" t="str">
        <f aca="false">'Published format'!G192</f>
        <v/>
      </c>
    </row>
    <row r="191" customFormat="false" ht="15" hidden="false" customHeight="false" outlineLevel="0" collapsed="false">
      <c r="A191" s="0" t="str">
        <f aca="false">'Published format'!D193</f>
        <v/>
      </c>
      <c r="B191" s="0" t="str">
        <f aca="false">'Published format'!F193</f>
        <v/>
      </c>
      <c r="C191" s="0" t="str">
        <f aca="false">'Published format'!E193</f>
        <v/>
      </c>
      <c r="D191" s="50" t="str">
        <f aca="false">'Published format'!G193</f>
        <v/>
      </c>
    </row>
    <row r="192" customFormat="false" ht="15" hidden="false" customHeight="false" outlineLevel="0" collapsed="false">
      <c r="A192" s="0" t="str">
        <f aca="false">'Published format'!D194</f>
        <v/>
      </c>
      <c r="B192" s="0" t="str">
        <f aca="false">'Published format'!F194</f>
        <v/>
      </c>
      <c r="C192" s="0" t="str">
        <f aca="false">'Published format'!E194</f>
        <v/>
      </c>
      <c r="D192" s="50" t="str">
        <f aca="false">'Published format'!G194</f>
        <v/>
      </c>
    </row>
    <row r="193" customFormat="false" ht="15" hidden="false" customHeight="false" outlineLevel="0" collapsed="false">
      <c r="A193" s="0" t="str">
        <f aca="false">'Published format'!D195</f>
        <v/>
      </c>
      <c r="B193" s="0" t="str">
        <f aca="false">'Published format'!F195</f>
        <v/>
      </c>
      <c r="C193" s="0" t="str">
        <f aca="false">'Published format'!E195</f>
        <v/>
      </c>
      <c r="D193" s="50" t="str">
        <f aca="false">'Published format'!G195</f>
        <v/>
      </c>
    </row>
    <row r="194" customFormat="false" ht="15" hidden="false" customHeight="false" outlineLevel="0" collapsed="false">
      <c r="A194" s="0" t="str">
        <f aca="false">'Published format'!D196</f>
        <v/>
      </c>
      <c r="B194" s="0" t="str">
        <f aca="false">'Published format'!F196</f>
        <v/>
      </c>
      <c r="C194" s="0" t="str">
        <f aca="false">'Published format'!E196</f>
        <v/>
      </c>
      <c r="D194" s="50" t="str">
        <f aca="false">'Published format'!G196</f>
        <v/>
      </c>
    </row>
    <row r="195" customFormat="false" ht="15" hidden="false" customHeight="false" outlineLevel="0" collapsed="false">
      <c r="A195" s="0" t="str">
        <f aca="false">'Published format'!D197</f>
        <v/>
      </c>
      <c r="B195" s="0" t="str">
        <f aca="false">'Published format'!F197</f>
        <v/>
      </c>
      <c r="C195" s="0" t="str">
        <f aca="false">'Published format'!E197</f>
        <v/>
      </c>
      <c r="D195" s="50" t="str">
        <f aca="false">'Published format'!G197</f>
        <v/>
      </c>
    </row>
    <row r="196" customFormat="false" ht="15" hidden="false" customHeight="false" outlineLevel="0" collapsed="false">
      <c r="A196" s="0" t="str">
        <f aca="false">'Published format'!D198</f>
        <v/>
      </c>
      <c r="B196" s="0" t="str">
        <f aca="false">'Published format'!F198</f>
        <v/>
      </c>
      <c r="C196" s="0" t="str">
        <f aca="false">'Published format'!E198</f>
        <v/>
      </c>
      <c r="D196" s="50" t="str">
        <f aca="false">'Published format'!G198</f>
        <v/>
      </c>
    </row>
    <row r="197" customFormat="false" ht="15" hidden="false" customHeight="false" outlineLevel="0" collapsed="false">
      <c r="A197" s="0" t="str">
        <f aca="false">'Published format'!D199</f>
        <v/>
      </c>
      <c r="B197" s="0" t="str">
        <f aca="false">'Published format'!F199</f>
        <v/>
      </c>
      <c r="C197" s="0" t="str">
        <f aca="false">'Published format'!E199</f>
        <v/>
      </c>
      <c r="D197" s="50" t="str">
        <f aca="false">'Published format'!G199</f>
        <v/>
      </c>
    </row>
    <row r="198" customFormat="false" ht="15" hidden="false" customHeight="false" outlineLevel="0" collapsed="false">
      <c r="A198" s="0" t="str">
        <f aca="false">'Published format'!D200</f>
        <v/>
      </c>
      <c r="B198" s="0" t="str">
        <f aca="false">'Published format'!F200</f>
        <v/>
      </c>
      <c r="C198" s="0" t="str">
        <f aca="false">'Published format'!E200</f>
        <v/>
      </c>
      <c r="D198" s="50" t="str">
        <f aca="false">'Published format'!G200</f>
        <v/>
      </c>
    </row>
    <row r="199" customFormat="false" ht="15" hidden="false" customHeight="false" outlineLevel="0" collapsed="false">
      <c r="A199" s="0" t="str">
        <f aca="false">'Published format'!D201</f>
        <v/>
      </c>
      <c r="B199" s="0" t="str">
        <f aca="false">'Published format'!F201</f>
        <v/>
      </c>
      <c r="C199" s="0" t="str">
        <f aca="false">'Published format'!E201</f>
        <v/>
      </c>
      <c r="D199" s="50" t="str">
        <f aca="false">'Published format'!G201</f>
        <v/>
      </c>
    </row>
    <row r="200" customFormat="false" ht="15" hidden="false" customHeight="false" outlineLevel="0" collapsed="false">
      <c r="A200" s="0" t="str">
        <f aca="false">'Published format'!D202</f>
        <v/>
      </c>
      <c r="B200" s="0" t="str">
        <f aca="false">'Published format'!F202</f>
        <v/>
      </c>
      <c r="C200" s="0" t="str">
        <f aca="false">'Published format'!E202</f>
        <v/>
      </c>
      <c r="D200" s="50" t="str">
        <f aca="false">'Published format'!G202</f>
        <v/>
      </c>
    </row>
    <row r="201" customFormat="false" ht="15" hidden="false" customHeight="false" outlineLevel="0" collapsed="false">
      <c r="A201" s="0" t="str">
        <f aca="false">'Published format'!D203</f>
        <v/>
      </c>
      <c r="B201" s="0" t="str">
        <f aca="false">'Published format'!F203</f>
        <v/>
      </c>
      <c r="C201" s="0" t="str">
        <f aca="false">'Published format'!E203</f>
        <v/>
      </c>
      <c r="D201" s="50" t="str">
        <f aca="false">'Published format'!G203</f>
        <v/>
      </c>
    </row>
    <row r="202" customFormat="false" ht="15" hidden="false" customHeight="false" outlineLevel="0" collapsed="false">
      <c r="A202" s="0" t="str">
        <f aca="false">'Published format'!D204</f>
        <v/>
      </c>
      <c r="B202" s="0" t="str">
        <f aca="false">'Published format'!F204</f>
        <v/>
      </c>
      <c r="C202" s="0" t="str">
        <f aca="false">'Published format'!E204</f>
        <v/>
      </c>
      <c r="D202" s="50" t="str">
        <f aca="false">'Published format'!G204</f>
        <v/>
      </c>
    </row>
    <row r="203" customFormat="false" ht="15" hidden="false" customHeight="false" outlineLevel="0" collapsed="false">
      <c r="A203" s="0" t="str">
        <f aca="false">'Published format'!D205</f>
        <v/>
      </c>
      <c r="B203" s="0" t="str">
        <f aca="false">'Published format'!F205</f>
        <v/>
      </c>
      <c r="C203" s="0" t="str">
        <f aca="false">'Published format'!E205</f>
        <v/>
      </c>
      <c r="D203" s="50" t="str">
        <f aca="false">'Published format'!G205</f>
        <v/>
      </c>
    </row>
    <row r="204" customFormat="false" ht="15" hidden="false" customHeight="false" outlineLevel="0" collapsed="false">
      <c r="A204" s="0" t="str">
        <f aca="false">'Published format'!D206</f>
        <v/>
      </c>
      <c r="B204" s="0" t="str">
        <f aca="false">'Published format'!F206</f>
        <v/>
      </c>
      <c r="C204" s="0" t="str">
        <f aca="false">'Published format'!E206</f>
        <v/>
      </c>
      <c r="D204" s="50" t="str">
        <f aca="false">'Published format'!G206</f>
        <v/>
      </c>
    </row>
    <row r="205" customFormat="false" ht="15" hidden="false" customHeight="false" outlineLevel="0" collapsed="false">
      <c r="A205" s="0" t="str">
        <f aca="false">'Published format'!D207</f>
        <v/>
      </c>
      <c r="B205" s="0" t="str">
        <f aca="false">'Published format'!F207</f>
        <v/>
      </c>
      <c r="C205" s="0" t="str">
        <f aca="false">'Published format'!E207</f>
        <v/>
      </c>
      <c r="D205" s="50" t="str">
        <f aca="false">'Published format'!G207</f>
        <v/>
      </c>
    </row>
    <row r="206" customFormat="false" ht="15" hidden="false" customHeight="false" outlineLevel="0" collapsed="false">
      <c r="A206" s="0" t="str">
        <f aca="false">'Published format'!D208</f>
        <v/>
      </c>
      <c r="B206" s="0" t="str">
        <f aca="false">'Published format'!F208</f>
        <v/>
      </c>
      <c r="C206" s="0" t="str">
        <f aca="false">'Published format'!E208</f>
        <v/>
      </c>
      <c r="D206" s="50" t="str">
        <f aca="false">'Published format'!G208</f>
        <v/>
      </c>
    </row>
    <row r="207" customFormat="false" ht="15" hidden="false" customHeight="false" outlineLevel="0" collapsed="false">
      <c r="A207" s="0" t="str">
        <f aca="false">'Published format'!D209</f>
        <v/>
      </c>
      <c r="B207" s="0" t="str">
        <f aca="false">'Published format'!F209</f>
        <v/>
      </c>
      <c r="C207" s="0" t="str">
        <f aca="false">'Published format'!E209</f>
        <v/>
      </c>
      <c r="D207" s="50" t="str">
        <f aca="false">'Published format'!G209</f>
        <v/>
      </c>
    </row>
    <row r="208" customFormat="false" ht="15" hidden="false" customHeight="false" outlineLevel="0" collapsed="false">
      <c r="A208" s="0" t="str">
        <f aca="false">'Published format'!D210</f>
        <v/>
      </c>
      <c r="B208" s="0" t="str">
        <f aca="false">'Published format'!F210</f>
        <v/>
      </c>
      <c r="C208" s="0" t="str">
        <f aca="false">'Published format'!E210</f>
        <v/>
      </c>
      <c r="D208" s="50" t="str">
        <f aca="false">'Published format'!G210</f>
        <v/>
      </c>
    </row>
    <row r="209" customFormat="false" ht="15" hidden="false" customHeight="false" outlineLevel="0" collapsed="false">
      <c r="A209" s="0" t="str">
        <f aca="false">'Published format'!D211</f>
        <v/>
      </c>
      <c r="B209" s="0" t="str">
        <f aca="false">'Published format'!F211</f>
        <v/>
      </c>
      <c r="C209" s="0" t="str">
        <f aca="false">'Published format'!E211</f>
        <v/>
      </c>
      <c r="D209" s="50" t="str">
        <f aca="false">'Published format'!G211</f>
        <v/>
      </c>
    </row>
    <row r="210" customFormat="false" ht="15" hidden="false" customHeight="false" outlineLevel="0" collapsed="false">
      <c r="A210" s="0" t="str">
        <f aca="false">'Published format'!D212</f>
        <v/>
      </c>
      <c r="B210" s="0" t="str">
        <f aca="false">'Published format'!F212</f>
        <v/>
      </c>
      <c r="C210" s="0" t="str">
        <f aca="false">'Published format'!E212</f>
        <v/>
      </c>
      <c r="D210" s="50" t="str">
        <f aca="false">'Published format'!G212</f>
        <v/>
      </c>
    </row>
    <row r="211" customFormat="false" ht="15" hidden="false" customHeight="false" outlineLevel="0" collapsed="false">
      <c r="A211" s="0" t="str">
        <f aca="false">'Published format'!D213</f>
        <v/>
      </c>
      <c r="B211" s="0" t="str">
        <f aca="false">'Published format'!F213</f>
        <v/>
      </c>
      <c r="C211" s="0" t="str">
        <f aca="false">'Published format'!E213</f>
        <v/>
      </c>
      <c r="D211" s="50" t="str">
        <f aca="false">'Published format'!G213</f>
        <v/>
      </c>
    </row>
    <row r="212" customFormat="false" ht="15" hidden="false" customHeight="false" outlineLevel="0" collapsed="false">
      <c r="A212" s="0" t="str">
        <f aca="false">'Published format'!D214</f>
        <v/>
      </c>
      <c r="B212" s="0" t="str">
        <f aca="false">'Published format'!F214</f>
        <v/>
      </c>
      <c r="C212" s="0" t="str">
        <f aca="false">'Published format'!E214</f>
        <v/>
      </c>
      <c r="D212" s="50" t="str">
        <f aca="false">'Published format'!G214</f>
        <v/>
      </c>
    </row>
    <row r="213" customFormat="false" ht="15" hidden="false" customHeight="false" outlineLevel="0" collapsed="false">
      <c r="A213" s="0" t="str">
        <f aca="false">'Published format'!D215</f>
        <v/>
      </c>
      <c r="B213" s="0" t="str">
        <f aca="false">'Published format'!F215</f>
        <v/>
      </c>
      <c r="C213" s="0" t="str">
        <f aca="false">'Published format'!E215</f>
        <v/>
      </c>
      <c r="D213" s="50" t="str">
        <f aca="false">'Published format'!G215</f>
        <v/>
      </c>
    </row>
    <row r="214" customFormat="false" ht="15" hidden="false" customHeight="false" outlineLevel="0" collapsed="false">
      <c r="A214" s="0" t="str">
        <f aca="false">'Published format'!D216</f>
        <v/>
      </c>
      <c r="B214" s="0" t="str">
        <f aca="false">'Published format'!F216</f>
        <v/>
      </c>
      <c r="C214" s="0" t="str">
        <f aca="false">'Published format'!E216</f>
        <v/>
      </c>
      <c r="D214" s="50" t="str">
        <f aca="false">'Published format'!G216</f>
        <v/>
      </c>
    </row>
    <row r="215" customFormat="false" ht="15" hidden="false" customHeight="false" outlineLevel="0" collapsed="false">
      <c r="A215" s="0" t="str">
        <f aca="false">'Published format'!D217</f>
        <v/>
      </c>
      <c r="B215" s="0" t="str">
        <f aca="false">'Published format'!F217</f>
        <v/>
      </c>
      <c r="C215" s="0" t="str">
        <f aca="false">'Published format'!E217</f>
        <v/>
      </c>
      <c r="D215" s="50" t="str">
        <f aca="false">'Published format'!G217</f>
        <v/>
      </c>
    </row>
    <row r="216" customFormat="false" ht="15" hidden="false" customHeight="false" outlineLevel="0" collapsed="false">
      <c r="A216" s="0" t="str">
        <f aca="false">'Published format'!D218</f>
        <v/>
      </c>
      <c r="B216" s="0" t="str">
        <f aca="false">'Published format'!F218</f>
        <v/>
      </c>
      <c r="C216" s="0" t="str">
        <f aca="false">'Published format'!E218</f>
        <v/>
      </c>
      <c r="D216" s="50" t="str">
        <f aca="false">'Published format'!G218</f>
        <v/>
      </c>
    </row>
    <row r="217" customFormat="false" ht="15" hidden="false" customHeight="false" outlineLevel="0" collapsed="false">
      <c r="A217" s="0" t="str">
        <f aca="false">'Published format'!D219</f>
        <v/>
      </c>
      <c r="B217" s="0" t="str">
        <f aca="false">'Published format'!F219</f>
        <v/>
      </c>
      <c r="C217" s="0" t="str">
        <f aca="false">'Published format'!E219</f>
        <v/>
      </c>
      <c r="D217" s="50" t="str">
        <f aca="false">'Published format'!G219</f>
        <v/>
      </c>
    </row>
    <row r="218" customFormat="false" ht="15" hidden="false" customHeight="false" outlineLevel="0" collapsed="false">
      <c r="A218" s="0" t="str">
        <f aca="false">'Published format'!D220</f>
        <v/>
      </c>
      <c r="B218" s="0" t="str">
        <f aca="false">'Published format'!F220</f>
        <v/>
      </c>
      <c r="C218" s="0" t="str">
        <f aca="false">'Published format'!E220</f>
        <v/>
      </c>
      <c r="D218" s="50" t="str">
        <f aca="false">'Published format'!G220</f>
        <v/>
      </c>
    </row>
    <row r="219" customFormat="false" ht="15" hidden="false" customHeight="false" outlineLevel="0" collapsed="false">
      <c r="A219" s="0" t="str">
        <f aca="false">'Published format'!D221</f>
        <v/>
      </c>
      <c r="B219" s="0" t="str">
        <f aca="false">'Published format'!F221</f>
        <v/>
      </c>
      <c r="C219" s="0" t="str">
        <f aca="false">'Published format'!E221</f>
        <v/>
      </c>
      <c r="D219" s="50" t="str">
        <f aca="false">'Published format'!G221</f>
        <v/>
      </c>
    </row>
    <row r="220" customFormat="false" ht="15" hidden="false" customHeight="false" outlineLevel="0" collapsed="false">
      <c r="A220" s="0" t="str">
        <f aca="false">'Published format'!D222</f>
        <v/>
      </c>
      <c r="B220" s="0" t="str">
        <f aca="false">'Published format'!F222</f>
        <v/>
      </c>
      <c r="C220" s="0" t="str">
        <f aca="false">'Published format'!E222</f>
        <v/>
      </c>
      <c r="D220" s="50" t="str">
        <f aca="false">'Published format'!G222</f>
        <v/>
      </c>
    </row>
    <row r="221" customFormat="false" ht="15" hidden="false" customHeight="false" outlineLevel="0" collapsed="false">
      <c r="A221" s="0" t="str">
        <f aca="false">'Published format'!D223</f>
        <v/>
      </c>
      <c r="B221" s="0" t="str">
        <f aca="false">'Published format'!F223</f>
        <v/>
      </c>
      <c r="C221" s="0" t="str">
        <f aca="false">'Published format'!E223</f>
        <v/>
      </c>
      <c r="D221" s="50" t="str">
        <f aca="false">'Published format'!G223</f>
        <v/>
      </c>
    </row>
    <row r="222" customFormat="false" ht="15" hidden="false" customHeight="false" outlineLevel="0" collapsed="false">
      <c r="A222" s="0" t="str">
        <f aca="false">'Published format'!D224</f>
        <v/>
      </c>
      <c r="B222" s="0" t="str">
        <f aca="false">'Published format'!F224</f>
        <v/>
      </c>
      <c r="C222" s="0" t="str">
        <f aca="false">'Published format'!E224</f>
        <v/>
      </c>
      <c r="D222" s="50" t="str">
        <f aca="false">'Published format'!G224</f>
        <v/>
      </c>
    </row>
    <row r="223" customFormat="false" ht="15" hidden="false" customHeight="false" outlineLevel="0" collapsed="false">
      <c r="A223" s="0" t="str">
        <f aca="false">'Published format'!D225</f>
        <v/>
      </c>
      <c r="B223" s="0" t="str">
        <f aca="false">'Published format'!F225</f>
        <v/>
      </c>
      <c r="C223" s="0" t="str">
        <f aca="false">'Published format'!E225</f>
        <v/>
      </c>
      <c r="D223" s="50" t="str">
        <f aca="false">'Published format'!G225</f>
        <v/>
      </c>
    </row>
    <row r="224" customFormat="false" ht="15" hidden="false" customHeight="false" outlineLevel="0" collapsed="false">
      <c r="A224" s="0" t="str">
        <f aca="false">'Published format'!D226</f>
        <v/>
      </c>
      <c r="B224" s="0" t="str">
        <f aca="false">'Published format'!F226</f>
        <v/>
      </c>
      <c r="C224" s="0" t="str">
        <f aca="false">'Published format'!E226</f>
        <v/>
      </c>
      <c r="D224" s="50" t="str">
        <f aca="false">'Published format'!G226</f>
        <v/>
      </c>
    </row>
    <row r="225" customFormat="false" ht="15" hidden="false" customHeight="false" outlineLevel="0" collapsed="false">
      <c r="A225" s="0" t="str">
        <f aca="false">'Published format'!D227</f>
        <v/>
      </c>
      <c r="B225" s="0" t="str">
        <f aca="false">'Published format'!F227</f>
        <v/>
      </c>
      <c r="C225" s="0" t="str">
        <f aca="false">'Published format'!E227</f>
        <v/>
      </c>
      <c r="D225" s="50" t="str">
        <f aca="false">'Published format'!G227</f>
        <v/>
      </c>
    </row>
    <row r="226" customFormat="false" ht="15" hidden="false" customHeight="false" outlineLevel="0" collapsed="false">
      <c r="A226" s="0" t="str">
        <f aca="false">'Published format'!D228</f>
        <v/>
      </c>
      <c r="B226" s="0" t="str">
        <f aca="false">'Published format'!F228</f>
        <v/>
      </c>
      <c r="C226" s="0" t="str">
        <f aca="false">'Published format'!E228</f>
        <v/>
      </c>
      <c r="D226" s="50" t="str">
        <f aca="false">'Published format'!G228</f>
        <v/>
      </c>
    </row>
    <row r="227" customFormat="false" ht="15" hidden="false" customHeight="false" outlineLevel="0" collapsed="false">
      <c r="A227" s="0" t="str">
        <f aca="false">'Published format'!D229</f>
        <v/>
      </c>
      <c r="B227" s="0" t="str">
        <f aca="false">'Published format'!F229</f>
        <v/>
      </c>
      <c r="C227" s="0" t="str">
        <f aca="false">'Published format'!E229</f>
        <v/>
      </c>
      <c r="D227" s="50" t="str">
        <f aca="false">'Published format'!G229</f>
        <v/>
      </c>
    </row>
    <row r="228" customFormat="false" ht="15" hidden="false" customHeight="false" outlineLevel="0" collapsed="false">
      <c r="A228" s="0" t="str">
        <f aca="false">'Published format'!D230</f>
        <v/>
      </c>
      <c r="B228" s="0" t="str">
        <f aca="false">'Published format'!F230</f>
        <v/>
      </c>
      <c r="C228" s="0" t="str">
        <f aca="false">'Published format'!E230</f>
        <v/>
      </c>
      <c r="D228" s="50" t="str">
        <f aca="false">'Published format'!G230</f>
        <v/>
      </c>
    </row>
    <row r="229" customFormat="false" ht="15" hidden="false" customHeight="false" outlineLevel="0" collapsed="false">
      <c r="A229" s="0" t="str">
        <f aca="false">'Published format'!D231</f>
        <v/>
      </c>
      <c r="B229" s="0" t="str">
        <f aca="false">'Published format'!F231</f>
        <v/>
      </c>
      <c r="C229" s="0" t="str">
        <f aca="false">'Published format'!E231</f>
        <v/>
      </c>
      <c r="D229" s="50" t="str">
        <f aca="false">'Published format'!G231</f>
        <v/>
      </c>
    </row>
    <row r="230" customFormat="false" ht="15" hidden="false" customHeight="false" outlineLevel="0" collapsed="false">
      <c r="A230" s="0" t="str">
        <f aca="false">'Published format'!D232</f>
        <v/>
      </c>
      <c r="B230" s="0" t="str">
        <f aca="false">'Published format'!F232</f>
        <v/>
      </c>
      <c r="C230" s="0" t="str">
        <f aca="false">'Published format'!E232</f>
        <v/>
      </c>
      <c r="D230" s="50" t="str">
        <f aca="false">'Published format'!G232</f>
        <v/>
      </c>
    </row>
    <row r="231" customFormat="false" ht="15" hidden="false" customHeight="false" outlineLevel="0" collapsed="false">
      <c r="A231" s="0" t="str">
        <f aca="false">'Published format'!D233</f>
        <v/>
      </c>
      <c r="B231" s="0" t="str">
        <f aca="false">'Published format'!F233</f>
        <v/>
      </c>
      <c r="C231" s="0" t="str">
        <f aca="false">'Published format'!E233</f>
        <v/>
      </c>
      <c r="D231" s="50" t="str">
        <f aca="false">'Published format'!G233</f>
        <v/>
      </c>
    </row>
    <row r="232" customFormat="false" ht="15" hidden="false" customHeight="false" outlineLevel="0" collapsed="false">
      <c r="A232" s="0" t="str">
        <f aca="false">'Published format'!D234</f>
        <v/>
      </c>
      <c r="B232" s="0" t="str">
        <f aca="false">'Published format'!F234</f>
        <v/>
      </c>
      <c r="C232" s="0" t="str">
        <f aca="false">'Published format'!E234</f>
        <v/>
      </c>
      <c r="D232" s="50" t="str">
        <f aca="false">'Published format'!G234</f>
        <v/>
      </c>
    </row>
    <row r="233" customFormat="false" ht="15" hidden="false" customHeight="false" outlineLevel="0" collapsed="false">
      <c r="A233" s="0" t="str">
        <f aca="false">'Published format'!D235</f>
        <v/>
      </c>
      <c r="B233" s="0" t="str">
        <f aca="false">'Published format'!F235</f>
        <v/>
      </c>
      <c r="C233" s="0" t="str">
        <f aca="false">'Published format'!E235</f>
        <v/>
      </c>
      <c r="D233" s="50" t="str">
        <f aca="false">'Published format'!G235</f>
        <v/>
      </c>
    </row>
    <row r="234" customFormat="false" ht="15" hidden="false" customHeight="false" outlineLevel="0" collapsed="false">
      <c r="A234" s="0" t="str">
        <f aca="false">'Published format'!D236</f>
        <v/>
      </c>
      <c r="B234" s="0" t="str">
        <f aca="false">'Published format'!F236</f>
        <v/>
      </c>
      <c r="C234" s="0" t="str">
        <f aca="false">'Published format'!E236</f>
        <v/>
      </c>
      <c r="D234" s="50" t="str">
        <f aca="false">'Published format'!G236</f>
        <v/>
      </c>
    </row>
    <row r="235" customFormat="false" ht="15" hidden="false" customHeight="false" outlineLevel="0" collapsed="false">
      <c r="A235" s="0" t="str">
        <f aca="false">'Published format'!D237</f>
        <v/>
      </c>
      <c r="B235" s="0" t="str">
        <f aca="false">'Published format'!F237</f>
        <v/>
      </c>
      <c r="C235" s="0" t="str">
        <f aca="false">'Published format'!E237</f>
        <v/>
      </c>
      <c r="D235" s="50" t="str">
        <f aca="false">'Published format'!G237</f>
        <v/>
      </c>
    </row>
    <row r="236" customFormat="false" ht="15" hidden="false" customHeight="false" outlineLevel="0" collapsed="false">
      <c r="A236" s="0" t="str">
        <f aca="false">'Published format'!D238</f>
        <v/>
      </c>
      <c r="B236" s="0" t="str">
        <f aca="false">'Published format'!F238</f>
        <v/>
      </c>
      <c r="C236" s="0" t="str">
        <f aca="false">'Published format'!E238</f>
        <v/>
      </c>
      <c r="D236" s="50" t="str">
        <f aca="false">'Published format'!G238</f>
        <v/>
      </c>
    </row>
    <row r="237" customFormat="false" ht="15" hidden="false" customHeight="false" outlineLevel="0" collapsed="false">
      <c r="A237" s="0" t="str">
        <f aca="false">'Published format'!D239</f>
        <v/>
      </c>
      <c r="B237" s="0" t="str">
        <f aca="false">'Published format'!F239</f>
        <v/>
      </c>
      <c r="C237" s="0" t="str">
        <f aca="false">'Published format'!E239</f>
        <v/>
      </c>
      <c r="D237" s="50" t="str">
        <f aca="false">'Published format'!G239</f>
        <v/>
      </c>
    </row>
    <row r="238" customFormat="false" ht="15" hidden="false" customHeight="false" outlineLevel="0" collapsed="false">
      <c r="A238" s="0" t="str">
        <f aca="false">'Published format'!D240</f>
        <v/>
      </c>
      <c r="B238" s="0" t="str">
        <f aca="false">'Published format'!F240</f>
        <v/>
      </c>
      <c r="C238" s="0" t="str">
        <f aca="false">'Published format'!E240</f>
        <v/>
      </c>
      <c r="D238" s="50" t="str">
        <f aca="false">'Published format'!G240</f>
        <v/>
      </c>
    </row>
    <row r="239" customFormat="false" ht="15" hidden="false" customHeight="false" outlineLevel="0" collapsed="false">
      <c r="A239" s="0" t="str">
        <f aca="false">'Published format'!D241</f>
        <v/>
      </c>
      <c r="B239" s="0" t="str">
        <f aca="false">'Published format'!F241</f>
        <v/>
      </c>
      <c r="C239" s="0" t="str">
        <f aca="false">'Published format'!E241</f>
        <v/>
      </c>
      <c r="D239" s="50" t="str">
        <f aca="false">'Published format'!G241</f>
        <v/>
      </c>
    </row>
    <row r="240" customFormat="false" ht="15" hidden="false" customHeight="false" outlineLevel="0" collapsed="false">
      <c r="A240" s="0" t="str">
        <f aca="false">'Published format'!D242</f>
        <v/>
      </c>
      <c r="B240" s="0" t="str">
        <f aca="false">'Published format'!F242</f>
        <v/>
      </c>
      <c r="C240" s="0" t="str">
        <f aca="false">'Published format'!E242</f>
        <v/>
      </c>
      <c r="D240" s="50" t="str">
        <f aca="false">'Published format'!G242</f>
        <v/>
      </c>
    </row>
    <row r="241" customFormat="false" ht="15" hidden="false" customHeight="false" outlineLevel="0" collapsed="false">
      <c r="A241" s="0" t="str">
        <f aca="false">'Published format'!D243</f>
        <v/>
      </c>
      <c r="B241" s="0" t="str">
        <f aca="false">'Published format'!F243</f>
        <v/>
      </c>
      <c r="C241" s="0" t="str">
        <f aca="false">'Published format'!E243</f>
        <v/>
      </c>
      <c r="D241" s="50" t="str">
        <f aca="false">'Published format'!G243</f>
        <v/>
      </c>
    </row>
    <row r="242" customFormat="false" ht="15" hidden="false" customHeight="false" outlineLevel="0" collapsed="false">
      <c r="A242" s="0" t="str">
        <f aca="false">'Published format'!D244</f>
        <v/>
      </c>
      <c r="B242" s="0" t="str">
        <f aca="false">'Published format'!F244</f>
        <v/>
      </c>
      <c r="C242" s="0" t="str">
        <f aca="false">'Published format'!E244</f>
        <v/>
      </c>
      <c r="D242" s="50" t="str">
        <f aca="false">'Published format'!G244</f>
        <v/>
      </c>
    </row>
    <row r="243" customFormat="false" ht="15" hidden="false" customHeight="false" outlineLevel="0" collapsed="false">
      <c r="A243" s="0" t="str">
        <f aca="false">'Published format'!D245</f>
        <v/>
      </c>
      <c r="B243" s="0" t="str">
        <f aca="false">'Published format'!F245</f>
        <v/>
      </c>
      <c r="C243" s="0" t="str">
        <f aca="false">'Published format'!E245</f>
        <v/>
      </c>
      <c r="D243" s="50" t="str">
        <f aca="false">'Published format'!G245</f>
        <v/>
      </c>
    </row>
    <row r="244" customFormat="false" ht="15" hidden="false" customHeight="false" outlineLevel="0" collapsed="false">
      <c r="A244" s="0" t="str">
        <f aca="false">'Published format'!D246</f>
        <v/>
      </c>
      <c r="B244" s="0" t="str">
        <f aca="false">'Published format'!F246</f>
        <v/>
      </c>
      <c r="C244" s="0" t="str">
        <f aca="false">'Published format'!E246</f>
        <v/>
      </c>
      <c r="D244" s="50" t="str">
        <f aca="false">'Published format'!G246</f>
        <v/>
      </c>
    </row>
    <row r="245" customFormat="false" ht="15" hidden="false" customHeight="false" outlineLevel="0" collapsed="false">
      <c r="A245" s="0" t="str">
        <f aca="false">'Published format'!D247</f>
        <v/>
      </c>
      <c r="B245" s="0" t="str">
        <f aca="false">'Published format'!F247</f>
        <v/>
      </c>
      <c r="C245" s="0" t="str">
        <f aca="false">'Published format'!E247</f>
        <v/>
      </c>
      <c r="D245" s="50" t="str">
        <f aca="false">'Published format'!G247</f>
        <v/>
      </c>
    </row>
    <row r="246" customFormat="false" ht="15" hidden="false" customHeight="false" outlineLevel="0" collapsed="false">
      <c r="A246" s="0" t="str">
        <f aca="false">'Published format'!D248</f>
        <v/>
      </c>
      <c r="B246" s="0" t="str">
        <f aca="false">'Published format'!F248</f>
        <v/>
      </c>
      <c r="C246" s="0" t="str">
        <f aca="false">'Published format'!E248</f>
        <v/>
      </c>
      <c r="D246" s="50" t="str">
        <f aca="false">'Published format'!G248</f>
        <v/>
      </c>
    </row>
    <row r="247" customFormat="false" ht="15" hidden="false" customHeight="false" outlineLevel="0" collapsed="false">
      <c r="A247" s="0" t="str">
        <f aca="false">'Published format'!D249</f>
        <v/>
      </c>
      <c r="B247" s="0" t="str">
        <f aca="false">'Published format'!F249</f>
        <v/>
      </c>
      <c r="C247" s="0" t="str">
        <f aca="false">'Published format'!E249</f>
        <v/>
      </c>
      <c r="D247" s="50" t="str">
        <f aca="false">'Published format'!G249</f>
        <v/>
      </c>
    </row>
    <row r="248" customFormat="false" ht="15" hidden="false" customHeight="false" outlineLevel="0" collapsed="false">
      <c r="A248" s="0" t="str">
        <f aca="false">'Published format'!D250</f>
        <v/>
      </c>
      <c r="B248" s="0" t="str">
        <f aca="false">'Published format'!F250</f>
        <v/>
      </c>
      <c r="C248" s="0" t="str">
        <f aca="false">'Published format'!E250</f>
        <v/>
      </c>
      <c r="D248" s="50" t="str">
        <f aca="false">'Published format'!G250</f>
        <v/>
      </c>
    </row>
    <row r="249" customFormat="false" ht="15" hidden="false" customHeight="false" outlineLevel="0" collapsed="false">
      <c r="A249" s="0" t="str">
        <f aca="false">'Published format'!D251</f>
        <v/>
      </c>
      <c r="B249" s="0" t="str">
        <f aca="false">'Published format'!F251</f>
        <v/>
      </c>
      <c r="C249" s="0" t="str">
        <f aca="false">'Published format'!E251</f>
        <v/>
      </c>
      <c r="D249" s="50" t="str">
        <f aca="false">'Published format'!G251</f>
        <v/>
      </c>
    </row>
    <row r="250" customFormat="false" ht="15" hidden="false" customHeight="false" outlineLevel="0" collapsed="false">
      <c r="A250" s="0" t="str">
        <f aca="false">'Published format'!D252</f>
        <v/>
      </c>
      <c r="B250" s="0" t="str">
        <f aca="false">'Published format'!F252</f>
        <v/>
      </c>
      <c r="C250" s="0" t="str">
        <f aca="false">'Published format'!E252</f>
        <v/>
      </c>
      <c r="D250" s="50" t="str">
        <f aca="false">'Published format'!G252</f>
        <v/>
      </c>
    </row>
    <row r="251" customFormat="false" ht="15" hidden="false" customHeight="false" outlineLevel="0" collapsed="false">
      <c r="A251" s="0" t="str">
        <f aca="false">'Published format'!D253</f>
        <v/>
      </c>
      <c r="B251" s="0" t="str">
        <f aca="false">'Published format'!F253</f>
        <v/>
      </c>
      <c r="C251" s="0" t="str">
        <f aca="false">'Published format'!E253</f>
        <v/>
      </c>
      <c r="D251" s="50" t="str">
        <f aca="false">'Published format'!G253</f>
        <v/>
      </c>
    </row>
    <row r="252" customFormat="false" ht="15" hidden="false" customHeight="false" outlineLevel="0" collapsed="false">
      <c r="A252" s="0" t="str">
        <f aca="false">'Published format'!D254</f>
        <v/>
      </c>
      <c r="B252" s="0" t="str">
        <f aca="false">'Published format'!F254</f>
        <v/>
      </c>
      <c r="C252" s="0" t="str">
        <f aca="false">'Published format'!E254</f>
        <v/>
      </c>
      <c r="D252" s="50" t="str">
        <f aca="false">'Published format'!G254</f>
        <v/>
      </c>
    </row>
    <row r="253" customFormat="false" ht="15" hidden="false" customHeight="false" outlineLevel="0" collapsed="false">
      <c r="A253" s="0" t="str">
        <f aca="false">'Published format'!D255</f>
        <v/>
      </c>
      <c r="B253" s="0" t="str">
        <f aca="false">'Published format'!F255</f>
        <v/>
      </c>
      <c r="C253" s="0" t="str">
        <f aca="false">'Published format'!E255</f>
        <v/>
      </c>
      <c r="D253" s="50" t="str">
        <f aca="false">'Published format'!G255</f>
        <v/>
      </c>
    </row>
    <row r="254" customFormat="false" ht="15" hidden="false" customHeight="false" outlineLevel="0" collapsed="false">
      <c r="A254" s="0" t="str">
        <f aca="false">'Published format'!D256</f>
        <v/>
      </c>
      <c r="B254" s="0" t="str">
        <f aca="false">'Published format'!F256</f>
        <v/>
      </c>
      <c r="C254" s="0" t="str">
        <f aca="false">'Published format'!E256</f>
        <v/>
      </c>
      <c r="D254" s="50" t="str">
        <f aca="false">'Published format'!G256</f>
        <v/>
      </c>
    </row>
    <row r="255" customFormat="false" ht="15" hidden="false" customHeight="false" outlineLevel="0" collapsed="false">
      <c r="A255" s="0" t="str">
        <f aca="false">'Published format'!D257</f>
        <v/>
      </c>
      <c r="B255" s="0" t="str">
        <f aca="false">'Published format'!F257</f>
        <v/>
      </c>
      <c r="C255" s="0" t="str">
        <f aca="false">'Published format'!E257</f>
        <v/>
      </c>
      <c r="D255" s="50" t="str">
        <f aca="false">'Published format'!G257</f>
        <v/>
      </c>
    </row>
    <row r="256" customFormat="false" ht="15" hidden="false" customHeight="false" outlineLevel="0" collapsed="false">
      <c r="A256" s="0" t="str">
        <f aca="false">'Published format'!D258</f>
        <v/>
      </c>
      <c r="B256" s="0" t="str">
        <f aca="false">'Published format'!F258</f>
        <v/>
      </c>
      <c r="C256" s="0" t="str">
        <f aca="false">'Published format'!E258</f>
        <v/>
      </c>
      <c r="D256" s="50" t="str">
        <f aca="false">'Published format'!G258</f>
        <v/>
      </c>
    </row>
    <row r="257" customFormat="false" ht="15" hidden="false" customHeight="false" outlineLevel="0" collapsed="false">
      <c r="A257" s="0" t="str">
        <f aca="false">'Published format'!D259</f>
        <v/>
      </c>
      <c r="B257" s="0" t="str">
        <f aca="false">'Published format'!F259</f>
        <v/>
      </c>
      <c r="C257" s="0" t="str">
        <f aca="false">'Published format'!E259</f>
        <v/>
      </c>
      <c r="D257" s="50" t="str">
        <f aca="false">'Published format'!G259</f>
        <v/>
      </c>
    </row>
    <row r="258" customFormat="false" ht="15" hidden="false" customHeight="false" outlineLevel="0" collapsed="false">
      <c r="A258" s="0" t="str">
        <f aca="false">'Published format'!D260</f>
        <v/>
      </c>
      <c r="B258" s="0" t="str">
        <f aca="false">'Published format'!F260</f>
        <v/>
      </c>
      <c r="C258" s="0" t="str">
        <f aca="false">'Published format'!E260</f>
        <v/>
      </c>
      <c r="D258" s="50" t="str">
        <f aca="false">'Published format'!G260</f>
        <v/>
      </c>
    </row>
    <row r="259" customFormat="false" ht="15" hidden="false" customHeight="false" outlineLevel="0" collapsed="false">
      <c r="A259" s="0" t="str">
        <f aca="false">'Published format'!D261</f>
        <v/>
      </c>
      <c r="B259" s="0" t="str">
        <f aca="false">'Published format'!F261</f>
        <v/>
      </c>
      <c r="C259" s="0" t="str">
        <f aca="false">'Published format'!E261</f>
        <v/>
      </c>
      <c r="D259" s="50" t="str">
        <f aca="false">'Published format'!G261</f>
        <v/>
      </c>
    </row>
    <row r="260" customFormat="false" ht="15" hidden="false" customHeight="false" outlineLevel="0" collapsed="false">
      <c r="A260" s="0" t="str">
        <f aca="false">'Published format'!D262</f>
        <v/>
      </c>
      <c r="B260" s="0" t="str">
        <f aca="false">'Published format'!F262</f>
        <v/>
      </c>
      <c r="C260" s="0" t="str">
        <f aca="false">'Published format'!E262</f>
        <v/>
      </c>
      <c r="D260" s="50" t="str">
        <f aca="false">'Published format'!G262</f>
        <v/>
      </c>
    </row>
    <row r="261" customFormat="false" ht="15" hidden="false" customHeight="false" outlineLevel="0" collapsed="false">
      <c r="A261" s="0" t="str">
        <f aca="false">'Published format'!D263</f>
        <v/>
      </c>
      <c r="B261" s="0" t="str">
        <f aca="false">'Published format'!F263</f>
        <v/>
      </c>
      <c r="C261" s="0" t="str">
        <f aca="false">'Published format'!E263</f>
        <v/>
      </c>
      <c r="D261" s="50" t="str">
        <f aca="false">'Published format'!G263</f>
        <v/>
      </c>
    </row>
    <row r="262" customFormat="false" ht="15" hidden="false" customHeight="false" outlineLevel="0" collapsed="false">
      <c r="A262" s="0" t="str">
        <f aca="false">'Published format'!D264</f>
        <v/>
      </c>
      <c r="B262" s="0" t="str">
        <f aca="false">'Published format'!F264</f>
        <v/>
      </c>
      <c r="C262" s="0" t="str">
        <f aca="false">'Published format'!E264</f>
        <v/>
      </c>
      <c r="D262" s="50" t="str">
        <f aca="false">'Published format'!G264</f>
        <v/>
      </c>
    </row>
    <row r="263" customFormat="false" ht="15" hidden="false" customHeight="false" outlineLevel="0" collapsed="false">
      <c r="A263" s="0" t="str">
        <f aca="false">'Published format'!D265</f>
        <v/>
      </c>
      <c r="B263" s="0" t="str">
        <f aca="false">'Published format'!F265</f>
        <v/>
      </c>
      <c r="C263" s="0" t="str">
        <f aca="false">'Published format'!E265</f>
        <v/>
      </c>
      <c r="D263" s="50" t="str">
        <f aca="false">'Published format'!G265</f>
        <v/>
      </c>
    </row>
    <row r="264" customFormat="false" ht="15" hidden="false" customHeight="false" outlineLevel="0" collapsed="false">
      <c r="A264" s="0" t="str">
        <f aca="false">'Published format'!D266</f>
        <v/>
      </c>
      <c r="B264" s="0" t="str">
        <f aca="false">'Published format'!F266</f>
        <v/>
      </c>
      <c r="C264" s="0" t="str">
        <f aca="false">'Published format'!E266</f>
        <v/>
      </c>
      <c r="D264" s="50" t="str">
        <f aca="false">'Published format'!G266</f>
        <v/>
      </c>
    </row>
    <row r="265" customFormat="false" ht="15" hidden="false" customHeight="false" outlineLevel="0" collapsed="false">
      <c r="A265" s="0" t="str">
        <f aca="false">'Published format'!D267</f>
        <v/>
      </c>
      <c r="B265" s="0" t="str">
        <f aca="false">'Published format'!F267</f>
        <v/>
      </c>
      <c r="C265" s="0" t="str">
        <f aca="false">'Published format'!E267</f>
        <v/>
      </c>
      <c r="D265" s="50" t="str">
        <f aca="false">'Published format'!G267</f>
        <v/>
      </c>
    </row>
    <row r="266" customFormat="false" ht="15" hidden="false" customHeight="false" outlineLevel="0" collapsed="false">
      <c r="A266" s="0" t="str">
        <f aca="false">'Published format'!D268</f>
        <v/>
      </c>
      <c r="B266" s="0" t="str">
        <f aca="false">'Published format'!F268</f>
        <v/>
      </c>
      <c r="C266" s="0" t="str">
        <f aca="false">'Published format'!E268</f>
        <v/>
      </c>
      <c r="D266" s="50" t="str">
        <f aca="false">'Published format'!G268</f>
        <v/>
      </c>
    </row>
    <row r="267" customFormat="false" ht="15" hidden="false" customHeight="false" outlineLevel="0" collapsed="false">
      <c r="A267" s="0" t="str">
        <f aca="false">'Published format'!D269</f>
        <v/>
      </c>
      <c r="B267" s="0" t="str">
        <f aca="false">'Published format'!F269</f>
        <v/>
      </c>
      <c r="C267" s="0" t="str">
        <f aca="false">'Published format'!E269</f>
        <v/>
      </c>
      <c r="D267" s="50" t="str">
        <f aca="false">'Published format'!G269</f>
        <v/>
      </c>
    </row>
    <row r="268" customFormat="false" ht="15" hidden="false" customHeight="false" outlineLevel="0" collapsed="false">
      <c r="A268" s="0" t="str">
        <f aca="false">'Published format'!D270</f>
        <v/>
      </c>
      <c r="B268" s="0" t="str">
        <f aca="false">'Published format'!F270</f>
        <v/>
      </c>
      <c r="C268" s="0" t="str">
        <f aca="false">'Published format'!E270</f>
        <v/>
      </c>
      <c r="D268" s="50" t="str">
        <f aca="false">'Published format'!G270</f>
        <v/>
      </c>
    </row>
    <row r="269" customFormat="false" ht="15" hidden="false" customHeight="false" outlineLevel="0" collapsed="false">
      <c r="A269" s="0" t="str">
        <f aca="false">'Published format'!D271</f>
        <v/>
      </c>
      <c r="B269" s="0" t="str">
        <f aca="false">'Published format'!F271</f>
        <v/>
      </c>
      <c r="C269" s="0" t="str">
        <f aca="false">'Published format'!E271</f>
        <v/>
      </c>
      <c r="D269" s="50" t="str">
        <f aca="false">'Published format'!G271</f>
        <v/>
      </c>
    </row>
    <row r="270" customFormat="false" ht="15" hidden="false" customHeight="false" outlineLevel="0" collapsed="false">
      <c r="A270" s="0" t="str">
        <f aca="false">'Published format'!D272</f>
        <v/>
      </c>
      <c r="B270" s="0" t="str">
        <f aca="false">'Published format'!F272</f>
        <v/>
      </c>
      <c r="C270" s="0" t="str">
        <f aca="false">'Published format'!E272</f>
        <v/>
      </c>
      <c r="D270" s="50" t="str">
        <f aca="false">'Published format'!G272</f>
        <v/>
      </c>
    </row>
    <row r="271" customFormat="false" ht="15" hidden="false" customHeight="false" outlineLevel="0" collapsed="false">
      <c r="A271" s="0" t="str">
        <f aca="false">'Published format'!D273</f>
        <v/>
      </c>
      <c r="B271" s="0" t="str">
        <f aca="false">'Published format'!F273</f>
        <v/>
      </c>
      <c r="C271" s="0" t="str">
        <f aca="false">'Published format'!E273</f>
        <v/>
      </c>
      <c r="D271" s="50" t="str">
        <f aca="false">'Published format'!G273</f>
        <v/>
      </c>
    </row>
    <row r="272" customFormat="false" ht="15" hidden="false" customHeight="false" outlineLevel="0" collapsed="false">
      <c r="A272" s="0" t="str">
        <f aca="false">'Published format'!D274</f>
        <v/>
      </c>
      <c r="B272" s="0" t="str">
        <f aca="false">'Published format'!F274</f>
        <v/>
      </c>
      <c r="C272" s="0" t="str">
        <f aca="false">'Published format'!E274</f>
        <v/>
      </c>
      <c r="D272" s="50" t="str">
        <f aca="false">'Published format'!G274</f>
        <v/>
      </c>
    </row>
    <row r="273" customFormat="false" ht="15" hidden="false" customHeight="false" outlineLevel="0" collapsed="false">
      <c r="A273" s="0" t="str">
        <f aca="false">'Published format'!D275</f>
        <v/>
      </c>
      <c r="B273" s="0" t="str">
        <f aca="false">'Published format'!F275</f>
        <v/>
      </c>
      <c r="C273" s="0" t="str">
        <f aca="false">'Published format'!E275</f>
        <v/>
      </c>
      <c r="D273" s="50" t="str">
        <f aca="false">'Published format'!G275</f>
        <v/>
      </c>
    </row>
    <row r="274" customFormat="false" ht="15" hidden="false" customHeight="false" outlineLevel="0" collapsed="false">
      <c r="A274" s="0" t="str">
        <f aca="false">'Published format'!D276</f>
        <v/>
      </c>
      <c r="B274" s="0" t="str">
        <f aca="false">'Published format'!F276</f>
        <v/>
      </c>
      <c r="C274" s="0" t="str">
        <f aca="false">'Published format'!E276</f>
        <v/>
      </c>
      <c r="D274" s="50" t="str">
        <f aca="false">'Published format'!G276</f>
        <v/>
      </c>
    </row>
    <row r="275" customFormat="false" ht="15" hidden="false" customHeight="false" outlineLevel="0" collapsed="false">
      <c r="A275" s="0" t="str">
        <f aca="false">'Published format'!D277</f>
        <v/>
      </c>
      <c r="B275" s="0" t="str">
        <f aca="false">'Published format'!F277</f>
        <v/>
      </c>
      <c r="C275" s="0" t="str">
        <f aca="false">'Published format'!E277</f>
        <v/>
      </c>
      <c r="D275" s="50" t="str">
        <f aca="false">'Published format'!G277</f>
        <v/>
      </c>
    </row>
    <row r="276" customFormat="false" ht="15" hidden="false" customHeight="false" outlineLevel="0" collapsed="false">
      <c r="A276" s="0" t="str">
        <f aca="false">'Published format'!D278</f>
        <v/>
      </c>
      <c r="B276" s="0" t="str">
        <f aca="false">'Published format'!F278</f>
        <v/>
      </c>
      <c r="C276" s="0" t="str">
        <f aca="false">'Published format'!E278</f>
        <v/>
      </c>
      <c r="D276" s="50" t="str">
        <f aca="false">'Published format'!G278</f>
        <v/>
      </c>
    </row>
    <row r="277" customFormat="false" ht="15" hidden="false" customHeight="false" outlineLevel="0" collapsed="false">
      <c r="A277" s="0" t="str">
        <f aca="false">'Published format'!D279</f>
        <v/>
      </c>
      <c r="B277" s="0" t="str">
        <f aca="false">'Published format'!F279</f>
        <v/>
      </c>
      <c r="C277" s="0" t="str">
        <f aca="false">'Published format'!E279</f>
        <v/>
      </c>
      <c r="D277" s="50" t="str">
        <f aca="false">'Published format'!G279</f>
        <v/>
      </c>
    </row>
    <row r="278" customFormat="false" ht="15" hidden="false" customHeight="false" outlineLevel="0" collapsed="false">
      <c r="A278" s="0" t="str">
        <f aca="false">'Published format'!D280</f>
        <v/>
      </c>
      <c r="B278" s="0" t="str">
        <f aca="false">'Published format'!F280</f>
        <v/>
      </c>
      <c r="C278" s="0" t="str">
        <f aca="false">'Published format'!E280</f>
        <v/>
      </c>
      <c r="D278" s="50" t="str">
        <f aca="false">'Published format'!G280</f>
        <v/>
      </c>
    </row>
    <row r="279" customFormat="false" ht="15" hidden="false" customHeight="false" outlineLevel="0" collapsed="false">
      <c r="A279" s="0" t="str">
        <f aca="false">'Published format'!D281</f>
        <v/>
      </c>
      <c r="B279" s="0" t="str">
        <f aca="false">'Published format'!F281</f>
        <v/>
      </c>
      <c r="C279" s="0" t="str">
        <f aca="false">'Published format'!E281</f>
        <v/>
      </c>
      <c r="D279" s="50" t="str">
        <f aca="false">'Published format'!G281</f>
        <v/>
      </c>
    </row>
    <row r="280" customFormat="false" ht="15" hidden="false" customHeight="false" outlineLevel="0" collapsed="false">
      <c r="A280" s="0" t="str">
        <f aca="false">'Published format'!D282</f>
        <v/>
      </c>
      <c r="B280" s="0" t="str">
        <f aca="false">'Published format'!F282</f>
        <v/>
      </c>
      <c r="C280" s="0" t="str">
        <f aca="false">'Published format'!E282</f>
        <v/>
      </c>
      <c r="D280" s="50" t="str">
        <f aca="false">'Published format'!G282</f>
        <v/>
      </c>
    </row>
    <row r="281" customFormat="false" ht="15" hidden="false" customHeight="false" outlineLevel="0" collapsed="false">
      <c r="A281" s="0" t="str">
        <f aca="false">'Published format'!D283</f>
        <v/>
      </c>
      <c r="B281" s="0" t="str">
        <f aca="false">'Published format'!F283</f>
        <v/>
      </c>
      <c r="C281" s="0" t="str">
        <f aca="false">'Published format'!E283</f>
        <v/>
      </c>
      <c r="D281" s="50" t="str">
        <f aca="false">'Published format'!G283</f>
        <v/>
      </c>
    </row>
    <row r="282" customFormat="false" ht="15" hidden="false" customHeight="false" outlineLevel="0" collapsed="false">
      <c r="A282" s="0" t="str">
        <f aca="false">'Published format'!D284</f>
        <v/>
      </c>
      <c r="B282" s="0" t="str">
        <f aca="false">'Published format'!F284</f>
        <v/>
      </c>
      <c r="C282" s="0" t="str">
        <f aca="false">'Published format'!E284</f>
        <v/>
      </c>
      <c r="D282" s="50" t="str">
        <f aca="false">'Published format'!G284</f>
        <v/>
      </c>
    </row>
    <row r="283" customFormat="false" ht="15" hidden="false" customHeight="false" outlineLevel="0" collapsed="false">
      <c r="A283" s="0" t="str">
        <f aca="false">'Published format'!D285</f>
        <v/>
      </c>
      <c r="B283" s="0" t="str">
        <f aca="false">'Published format'!F285</f>
        <v/>
      </c>
      <c r="C283" s="0" t="str">
        <f aca="false">'Published format'!E285</f>
        <v/>
      </c>
      <c r="D283" s="50" t="str">
        <f aca="false">'Published format'!G285</f>
        <v/>
      </c>
    </row>
    <row r="284" customFormat="false" ht="15" hidden="false" customHeight="false" outlineLevel="0" collapsed="false">
      <c r="A284" s="0" t="str">
        <f aca="false">'Published format'!D286</f>
        <v/>
      </c>
      <c r="B284" s="0" t="str">
        <f aca="false">'Published format'!F286</f>
        <v/>
      </c>
      <c r="C284" s="0" t="str">
        <f aca="false">'Published format'!E286</f>
        <v/>
      </c>
      <c r="D284" s="50" t="str">
        <f aca="false">'Published format'!G286</f>
        <v/>
      </c>
    </row>
    <row r="285" customFormat="false" ht="15" hidden="false" customHeight="false" outlineLevel="0" collapsed="false">
      <c r="A285" s="0" t="str">
        <f aca="false">'Published format'!D287</f>
        <v/>
      </c>
      <c r="B285" s="0" t="str">
        <f aca="false">'Published format'!F287</f>
        <v/>
      </c>
      <c r="C285" s="0" t="str">
        <f aca="false">'Published format'!E287</f>
        <v/>
      </c>
      <c r="D285" s="50" t="str">
        <f aca="false">'Published format'!G287</f>
        <v/>
      </c>
    </row>
    <row r="286" customFormat="false" ht="15" hidden="false" customHeight="false" outlineLevel="0" collapsed="false">
      <c r="A286" s="0" t="str">
        <f aca="false">'Published format'!D288</f>
        <v/>
      </c>
      <c r="B286" s="0" t="str">
        <f aca="false">'Published format'!F288</f>
        <v/>
      </c>
      <c r="C286" s="0" t="str">
        <f aca="false">'Published format'!E288</f>
        <v/>
      </c>
      <c r="D286" s="50" t="str">
        <f aca="false">'Published format'!G288</f>
        <v/>
      </c>
    </row>
    <row r="287" customFormat="false" ht="15" hidden="false" customHeight="false" outlineLevel="0" collapsed="false">
      <c r="A287" s="0" t="str">
        <f aca="false">'Published format'!D289</f>
        <v/>
      </c>
      <c r="B287" s="0" t="str">
        <f aca="false">'Published format'!F289</f>
        <v/>
      </c>
      <c r="C287" s="0" t="str">
        <f aca="false">'Published format'!E289</f>
        <v/>
      </c>
      <c r="D287" s="50" t="str">
        <f aca="false">'Published format'!G289</f>
        <v/>
      </c>
    </row>
    <row r="288" customFormat="false" ht="15" hidden="false" customHeight="false" outlineLevel="0" collapsed="false">
      <c r="A288" s="0" t="str">
        <f aca="false">'Published format'!D290</f>
        <v/>
      </c>
      <c r="B288" s="0" t="str">
        <f aca="false">'Published format'!F290</f>
        <v/>
      </c>
      <c r="C288" s="0" t="str">
        <f aca="false">'Published format'!E290</f>
        <v/>
      </c>
      <c r="D288" s="50" t="str">
        <f aca="false">'Published format'!G290</f>
        <v/>
      </c>
    </row>
    <row r="289" customFormat="false" ht="15" hidden="false" customHeight="false" outlineLevel="0" collapsed="false">
      <c r="A289" s="0" t="str">
        <f aca="false">'Published format'!D291</f>
        <v/>
      </c>
      <c r="B289" s="0" t="str">
        <f aca="false">'Published format'!F291</f>
        <v/>
      </c>
      <c r="C289" s="0" t="str">
        <f aca="false">'Published format'!E291</f>
        <v/>
      </c>
      <c r="D289" s="50" t="str">
        <f aca="false">'Published format'!G291</f>
        <v/>
      </c>
    </row>
    <row r="290" customFormat="false" ht="15" hidden="false" customHeight="false" outlineLevel="0" collapsed="false">
      <c r="A290" s="0" t="str">
        <f aca="false">'Published format'!D292</f>
        <v/>
      </c>
      <c r="B290" s="0" t="str">
        <f aca="false">'Published format'!F292</f>
        <v/>
      </c>
      <c r="C290" s="0" t="str">
        <f aca="false">'Published format'!E292</f>
        <v/>
      </c>
      <c r="D290" s="50" t="str">
        <f aca="false">'Published format'!G292</f>
        <v/>
      </c>
    </row>
    <row r="291" customFormat="false" ht="15" hidden="false" customHeight="false" outlineLevel="0" collapsed="false">
      <c r="A291" s="0" t="str">
        <f aca="false">'Published format'!D293</f>
        <v/>
      </c>
      <c r="B291" s="0" t="str">
        <f aca="false">'Published format'!F293</f>
        <v/>
      </c>
      <c r="C291" s="0" t="str">
        <f aca="false">'Published format'!E293</f>
        <v/>
      </c>
      <c r="D291" s="50" t="str">
        <f aca="false">'Published format'!G293</f>
        <v/>
      </c>
    </row>
    <row r="292" customFormat="false" ht="15" hidden="false" customHeight="false" outlineLevel="0" collapsed="false">
      <c r="A292" s="0" t="str">
        <f aca="false">'Published format'!D294</f>
        <v/>
      </c>
      <c r="B292" s="0" t="str">
        <f aca="false">'Published format'!F294</f>
        <v/>
      </c>
      <c r="C292" s="0" t="str">
        <f aca="false">'Published format'!E294</f>
        <v/>
      </c>
      <c r="D292" s="50" t="str">
        <f aca="false">'Published format'!G294</f>
        <v/>
      </c>
    </row>
    <row r="293" customFormat="false" ht="15" hidden="false" customHeight="false" outlineLevel="0" collapsed="false">
      <c r="A293" s="0" t="str">
        <f aca="false">'Published format'!D295</f>
        <v/>
      </c>
      <c r="B293" s="0" t="str">
        <f aca="false">'Published format'!F295</f>
        <v/>
      </c>
      <c r="C293" s="0" t="str">
        <f aca="false">'Published format'!E295</f>
        <v/>
      </c>
      <c r="D293" s="50" t="str">
        <f aca="false">'Published format'!G295</f>
        <v/>
      </c>
    </row>
    <row r="294" customFormat="false" ht="15" hidden="false" customHeight="false" outlineLevel="0" collapsed="false">
      <c r="A294" s="0" t="str">
        <f aca="false">'Published format'!D296</f>
        <v/>
      </c>
      <c r="B294" s="0" t="str">
        <f aca="false">'Published format'!F296</f>
        <v/>
      </c>
      <c r="C294" s="0" t="str">
        <f aca="false">'Published format'!E296</f>
        <v/>
      </c>
      <c r="D294" s="50" t="str">
        <f aca="false">'Published format'!G296</f>
        <v/>
      </c>
    </row>
    <row r="295" customFormat="false" ht="15" hidden="false" customHeight="false" outlineLevel="0" collapsed="false">
      <c r="A295" s="0" t="str">
        <f aca="false">'Published format'!D297</f>
        <v/>
      </c>
      <c r="B295" s="0" t="str">
        <f aca="false">'Published format'!F297</f>
        <v/>
      </c>
      <c r="C295" s="0" t="str">
        <f aca="false">'Published format'!E297</f>
        <v/>
      </c>
      <c r="D295" s="50" t="str">
        <f aca="false">'Published format'!G297</f>
        <v/>
      </c>
    </row>
    <row r="296" customFormat="false" ht="15" hidden="false" customHeight="false" outlineLevel="0" collapsed="false">
      <c r="A296" s="0" t="str">
        <f aca="false">'Published format'!D298</f>
        <v/>
      </c>
      <c r="B296" s="0" t="str">
        <f aca="false">'Published format'!F298</f>
        <v/>
      </c>
      <c r="C296" s="0" t="str">
        <f aca="false">'Published format'!E298</f>
        <v/>
      </c>
      <c r="D296" s="50" t="str">
        <f aca="false">'Published format'!G298</f>
        <v/>
      </c>
    </row>
    <row r="297" customFormat="false" ht="15" hidden="false" customHeight="false" outlineLevel="0" collapsed="false">
      <c r="A297" s="0" t="str">
        <f aca="false">'Published format'!D299</f>
        <v/>
      </c>
      <c r="B297" s="0" t="str">
        <f aca="false">'Published format'!F299</f>
        <v/>
      </c>
      <c r="C297" s="0" t="str">
        <f aca="false">'Published format'!E299</f>
        <v/>
      </c>
      <c r="D297" s="50" t="str">
        <f aca="false">'Published format'!G299</f>
        <v/>
      </c>
    </row>
    <row r="298" customFormat="false" ht="15" hidden="false" customHeight="false" outlineLevel="0" collapsed="false">
      <c r="A298" s="0" t="str">
        <f aca="false">'Published format'!D300</f>
        <v/>
      </c>
      <c r="B298" s="0" t="str">
        <f aca="false">'Published format'!F300</f>
        <v/>
      </c>
      <c r="C298" s="0" t="str">
        <f aca="false">'Published format'!E300</f>
        <v/>
      </c>
      <c r="D298" s="50" t="str">
        <f aca="false">'Published format'!G300</f>
        <v/>
      </c>
    </row>
    <row r="299" customFormat="false" ht="15" hidden="false" customHeight="false" outlineLevel="0" collapsed="false">
      <c r="A299" s="0" t="str">
        <f aca="false">'Published format'!D301</f>
        <v/>
      </c>
      <c r="B299" s="0" t="str">
        <f aca="false">'Published format'!F301</f>
        <v/>
      </c>
      <c r="C299" s="0" t="str">
        <f aca="false">'Published format'!E301</f>
        <v/>
      </c>
      <c r="D299" s="50" t="str">
        <f aca="false">'Published format'!G301</f>
        <v/>
      </c>
    </row>
    <row r="300" customFormat="false" ht="15" hidden="false" customHeight="false" outlineLevel="0" collapsed="false">
      <c r="A300" s="0" t="str">
        <f aca="false">'Published format'!D302</f>
        <v/>
      </c>
      <c r="B300" s="0" t="str">
        <f aca="false">'Published format'!F302</f>
        <v/>
      </c>
      <c r="C300" s="0" t="str">
        <f aca="false">'Published format'!E302</f>
        <v/>
      </c>
      <c r="D300" s="50" t="str">
        <f aca="false">'Published format'!G302</f>
        <v/>
      </c>
    </row>
    <row r="301" customFormat="false" ht="15" hidden="false" customHeight="false" outlineLevel="0" collapsed="false">
      <c r="A301" s="0" t="str">
        <f aca="false">'Published format'!D303</f>
        <v/>
      </c>
      <c r="B301" s="0" t="str">
        <f aca="false">'Published format'!F303</f>
        <v/>
      </c>
      <c r="C301" s="0" t="str">
        <f aca="false">'Published format'!E303</f>
        <v/>
      </c>
      <c r="D301" s="50" t="str">
        <f aca="false">'Published format'!G303</f>
        <v/>
      </c>
    </row>
    <row r="302" customFormat="false" ht="15" hidden="false" customHeight="false" outlineLevel="0" collapsed="false">
      <c r="A302" s="0" t="str">
        <f aca="false">'Published format'!D304</f>
        <v/>
      </c>
      <c r="B302" s="0" t="str">
        <f aca="false">'Published format'!F304</f>
        <v/>
      </c>
      <c r="C302" s="0" t="str">
        <f aca="false">'Published format'!E304</f>
        <v/>
      </c>
      <c r="D302" s="50" t="str">
        <f aca="false">'Published format'!G304</f>
        <v/>
      </c>
    </row>
    <row r="303" customFormat="false" ht="15" hidden="false" customHeight="false" outlineLevel="0" collapsed="false">
      <c r="A303" s="0" t="str">
        <f aca="false">'Published format'!D305</f>
        <v/>
      </c>
      <c r="B303" s="0" t="str">
        <f aca="false">'Published format'!F305</f>
        <v/>
      </c>
      <c r="C303" s="0" t="str">
        <f aca="false">'Published format'!E305</f>
        <v/>
      </c>
      <c r="D303" s="50" t="str">
        <f aca="false">'Published format'!G305</f>
        <v/>
      </c>
    </row>
    <row r="304" customFormat="false" ht="15" hidden="false" customHeight="false" outlineLevel="0" collapsed="false">
      <c r="A304" s="0" t="str">
        <f aca="false">'Published format'!D306</f>
        <v/>
      </c>
      <c r="B304" s="0" t="str">
        <f aca="false">'Published format'!F306</f>
        <v/>
      </c>
      <c r="C304" s="0" t="str">
        <f aca="false">'Published format'!E306</f>
        <v/>
      </c>
      <c r="D304" s="50" t="str">
        <f aca="false">'Published format'!G306</f>
        <v/>
      </c>
    </row>
    <row r="305" customFormat="false" ht="15" hidden="false" customHeight="false" outlineLevel="0" collapsed="false">
      <c r="A305" s="0" t="str">
        <f aca="false">'Published format'!D307</f>
        <v/>
      </c>
      <c r="B305" s="0" t="str">
        <f aca="false">'Published format'!F307</f>
        <v/>
      </c>
      <c r="C305" s="0" t="str">
        <f aca="false">'Published format'!E307</f>
        <v/>
      </c>
      <c r="D305" s="50" t="str">
        <f aca="false">'Published format'!G307</f>
        <v/>
      </c>
    </row>
    <row r="306" customFormat="false" ht="15" hidden="false" customHeight="false" outlineLevel="0" collapsed="false">
      <c r="A306" s="0" t="str">
        <f aca="false">'Published format'!D308</f>
        <v/>
      </c>
      <c r="B306" s="0" t="str">
        <f aca="false">'Published format'!F308</f>
        <v/>
      </c>
      <c r="C306" s="0" t="str">
        <f aca="false">'Published format'!E308</f>
        <v/>
      </c>
      <c r="D306" s="50" t="str">
        <f aca="false">'Published format'!G308</f>
        <v/>
      </c>
    </row>
    <row r="307" customFormat="false" ht="15" hidden="false" customHeight="false" outlineLevel="0" collapsed="false">
      <c r="A307" s="0" t="str">
        <f aca="false">'Published format'!D309</f>
        <v/>
      </c>
      <c r="B307" s="0" t="str">
        <f aca="false">'Published format'!F309</f>
        <v/>
      </c>
      <c r="C307" s="0" t="str">
        <f aca="false">'Published format'!E309</f>
        <v/>
      </c>
      <c r="D307" s="50" t="str">
        <f aca="false">'Published format'!G309</f>
        <v/>
      </c>
    </row>
    <row r="308" customFormat="false" ht="15" hidden="false" customHeight="false" outlineLevel="0" collapsed="false">
      <c r="A308" s="0" t="str">
        <f aca="false">'Published format'!D310</f>
        <v/>
      </c>
      <c r="B308" s="0" t="str">
        <f aca="false">'Published format'!F310</f>
        <v/>
      </c>
      <c r="C308" s="0" t="str">
        <f aca="false">'Published format'!E310</f>
        <v/>
      </c>
      <c r="D308" s="50" t="str">
        <f aca="false">'Published format'!G310</f>
        <v/>
      </c>
    </row>
    <row r="309" customFormat="false" ht="15" hidden="false" customHeight="false" outlineLevel="0" collapsed="false">
      <c r="A309" s="0" t="str">
        <f aca="false">'Published format'!D311</f>
        <v/>
      </c>
      <c r="B309" s="0" t="str">
        <f aca="false">'Published format'!F311</f>
        <v/>
      </c>
      <c r="C309" s="0" t="str">
        <f aca="false">'Published format'!E311</f>
        <v/>
      </c>
      <c r="D309" s="50" t="str">
        <f aca="false">'Published format'!G311</f>
        <v/>
      </c>
    </row>
    <row r="310" customFormat="false" ht="15" hidden="false" customHeight="false" outlineLevel="0" collapsed="false">
      <c r="A310" s="0" t="str">
        <f aca="false">'Published format'!D312</f>
        <v/>
      </c>
      <c r="B310" s="0" t="str">
        <f aca="false">'Published format'!F312</f>
        <v/>
      </c>
      <c r="C310" s="0" t="str">
        <f aca="false">'Published format'!E312</f>
        <v/>
      </c>
      <c r="D310" s="50" t="str">
        <f aca="false">'Published format'!G312</f>
        <v/>
      </c>
    </row>
    <row r="311" customFormat="false" ht="15" hidden="false" customHeight="false" outlineLevel="0" collapsed="false">
      <c r="A311" s="0" t="str">
        <f aca="false">'Published format'!D313</f>
        <v/>
      </c>
      <c r="B311" s="0" t="str">
        <f aca="false">'Published format'!F313</f>
        <v/>
      </c>
      <c r="C311" s="0" t="str">
        <f aca="false">'Published format'!E313</f>
        <v/>
      </c>
      <c r="D311" s="50" t="str">
        <f aca="false">'Published format'!G313</f>
        <v/>
      </c>
    </row>
    <row r="312" customFormat="false" ht="15" hidden="false" customHeight="false" outlineLevel="0" collapsed="false">
      <c r="A312" s="0" t="str">
        <f aca="false">'Published format'!D314</f>
        <v/>
      </c>
      <c r="B312" s="0" t="str">
        <f aca="false">'Published format'!F314</f>
        <v/>
      </c>
      <c r="C312" s="0" t="str">
        <f aca="false">'Published format'!E314</f>
        <v/>
      </c>
      <c r="D312" s="50" t="str">
        <f aca="false">'Published format'!G314</f>
        <v/>
      </c>
    </row>
    <row r="313" customFormat="false" ht="15" hidden="false" customHeight="false" outlineLevel="0" collapsed="false">
      <c r="A313" s="0" t="str">
        <f aca="false">'Published format'!D315</f>
        <v/>
      </c>
      <c r="B313" s="0" t="str">
        <f aca="false">'Published format'!F315</f>
        <v/>
      </c>
      <c r="C313" s="0" t="str">
        <f aca="false">'Published format'!E315</f>
        <v/>
      </c>
      <c r="D313" s="50" t="str">
        <f aca="false">'Published format'!G315</f>
        <v/>
      </c>
    </row>
    <row r="314" customFormat="false" ht="15" hidden="false" customHeight="false" outlineLevel="0" collapsed="false">
      <c r="A314" s="0" t="str">
        <f aca="false">'Published format'!D316</f>
        <v/>
      </c>
      <c r="B314" s="0" t="str">
        <f aca="false">'Published format'!F316</f>
        <v/>
      </c>
      <c r="C314" s="0" t="str">
        <f aca="false">'Published format'!E316</f>
        <v/>
      </c>
      <c r="D314" s="50" t="str">
        <f aca="false">'Published format'!G316</f>
        <v/>
      </c>
    </row>
    <row r="315" customFormat="false" ht="15" hidden="false" customHeight="false" outlineLevel="0" collapsed="false">
      <c r="A315" s="0" t="str">
        <f aca="false">'Published format'!D317</f>
        <v/>
      </c>
      <c r="B315" s="0" t="str">
        <f aca="false">'Published format'!F317</f>
        <v/>
      </c>
      <c r="C315" s="0" t="str">
        <f aca="false">'Published format'!E317</f>
        <v/>
      </c>
      <c r="D315" s="50" t="str">
        <f aca="false">'Published format'!G317</f>
        <v/>
      </c>
    </row>
    <row r="316" customFormat="false" ht="15" hidden="false" customHeight="false" outlineLevel="0" collapsed="false">
      <c r="A316" s="0" t="str">
        <f aca="false">'Published format'!D318</f>
        <v/>
      </c>
      <c r="B316" s="0" t="str">
        <f aca="false">'Published format'!F318</f>
        <v/>
      </c>
      <c r="C316" s="0" t="str">
        <f aca="false">'Published format'!E318</f>
        <v/>
      </c>
      <c r="D316" s="50" t="str">
        <f aca="false">'Published format'!G318</f>
        <v/>
      </c>
    </row>
    <row r="317" customFormat="false" ht="15" hidden="false" customHeight="false" outlineLevel="0" collapsed="false">
      <c r="A317" s="0" t="str">
        <f aca="false">'Published format'!D319</f>
        <v/>
      </c>
      <c r="B317" s="0" t="str">
        <f aca="false">'Published format'!F319</f>
        <v/>
      </c>
      <c r="C317" s="0" t="str">
        <f aca="false">'Published format'!E319</f>
        <v/>
      </c>
      <c r="D317" s="50" t="str">
        <f aca="false">'Published format'!G319</f>
        <v/>
      </c>
    </row>
    <row r="318" customFormat="false" ht="15" hidden="false" customHeight="false" outlineLevel="0" collapsed="false">
      <c r="A318" s="0" t="str">
        <f aca="false">'Published format'!D320</f>
        <v/>
      </c>
      <c r="B318" s="0" t="str">
        <f aca="false">'Published format'!F320</f>
        <v/>
      </c>
      <c r="C318" s="0" t="str">
        <f aca="false">'Published format'!E320</f>
        <v/>
      </c>
      <c r="D318" s="50" t="str">
        <f aca="false">'Published format'!G320</f>
        <v/>
      </c>
    </row>
    <row r="319" customFormat="false" ht="15" hidden="false" customHeight="false" outlineLevel="0" collapsed="false">
      <c r="A319" s="0" t="str">
        <f aca="false">'Published format'!D321</f>
        <v/>
      </c>
      <c r="B319" s="0" t="str">
        <f aca="false">'Published format'!F321</f>
        <v/>
      </c>
      <c r="C319" s="0" t="str">
        <f aca="false">'Published format'!E321</f>
        <v/>
      </c>
      <c r="D319" s="50" t="str">
        <f aca="false">'Published format'!G321</f>
        <v/>
      </c>
    </row>
    <row r="320" customFormat="false" ht="15" hidden="false" customHeight="false" outlineLevel="0" collapsed="false">
      <c r="A320" s="0" t="str">
        <f aca="false">'Published format'!D322</f>
        <v/>
      </c>
      <c r="B320" s="0" t="str">
        <f aca="false">'Published format'!F322</f>
        <v/>
      </c>
      <c r="C320" s="0" t="str">
        <f aca="false">'Published format'!E322</f>
        <v/>
      </c>
      <c r="D320" s="50" t="str">
        <f aca="false">'Published format'!G322</f>
        <v/>
      </c>
    </row>
    <row r="321" customFormat="false" ht="15" hidden="false" customHeight="false" outlineLevel="0" collapsed="false">
      <c r="A321" s="0" t="str">
        <f aca="false">'Published format'!D323</f>
        <v/>
      </c>
      <c r="B321" s="0" t="str">
        <f aca="false">'Published format'!F323</f>
        <v/>
      </c>
      <c r="C321" s="0" t="str">
        <f aca="false">'Published format'!E323</f>
        <v/>
      </c>
      <c r="D321" s="50" t="str">
        <f aca="false">'Published format'!G323</f>
        <v/>
      </c>
    </row>
    <row r="322" customFormat="false" ht="15" hidden="false" customHeight="false" outlineLevel="0" collapsed="false">
      <c r="A322" s="0" t="str">
        <f aca="false">'Published format'!D324</f>
        <v/>
      </c>
      <c r="B322" s="0" t="str">
        <f aca="false">'Published format'!F324</f>
        <v/>
      </c>
      <c r="C322" s="0" t="str">
        <f aca="false">'Published format'!E324</f>
        <v/>
      </c>
      <c r="D322" s="50" t="str">
        <f aca="false">'Published format'!G324</f>
        <v/>
      </c>
    </row>
    <row r="323" customFormat="false" ht="15" hidden="false" customHeight="false" outlineLevel="0" collapsed="false">
      <c r="A323" s="0" t="str">
        <f aca="false">'Published format'!D325</f>
        <v/>
      </c>
      <c r="B323" s="0" t="str">
        <f aca="false">'Published format'!F325</f>
        <v/>
      </c>
      <c r="C323" s="0" t="str">
        <f aca="false">'Published format'!E325</f>
        <v/>
      </c>
      <c r="D323" s="50" t="str">
        <f aca="false">'Published format'!G325</f>
        <v/>
      </c>
    </row>
    <row r="324" customFormat="false" ht="15" hidden="false" customHeight="false" outlineLevel="0" collapsed="false">
      <c r="A324" s="0" t="str">
        <f aca="false">'Published format'!D326</f>
        <v/>
      </c>
      <c r="B324" s="0" t="str">
        <f aca="false">'Published format'!F326</f>
        <v/>
      </c>
      <c r="C324" s="0" t="str">
        <f aca="false">'Published format'!E326</f>
        <v/>
      </c>
      <c r="D324" s="50" t="str">
        <f aca="false">'Published format'!G326</f>
        <v/>
      </c>
    </row>
    <row r="325" customFormat="false" ht="15" hidden="false" customHeight="false" outlineLevel="0" collapsed="false">
      <c r="A325" s="0" t="str">
        <f aca="false">'Published format'!D327</f>
        <v/>
      </c>
      <c r="B325" s="0" t="str">
        <f aca="false">'Published format'!F327</f>
        <v/>
      </c>
      <c r="C325" s="0" t="str">
        <f aca="false">'Published format'!E327</f>
        <v/>
      </c>
      <c r="D325" s="50" t="str">
        <f aca="false">'Published format'!G327</f>
        <v/>
      </c>
    </row>
    <row r="326" customFormat="false" ht="15" hidden="false" customHeight="false" outlineLevel="0" collapsed="false">
      <c r="A326" s="0" t="str">
        <f aca="false">'Published format'!D328</f>
        <v/>
      </c>
      <c r="B326" s="0" t="str">
        <f aca="false">'Published format'!F328</f>
        <v/>
      </c>
      <c r="C326" s="0" t="str">
        <f aca="false">'Published format'!E328</f>
        <v/>
      </c>
      <c r="D326" s="50" t="str">
        <f aca="false">'Published format'!G328</f>
        <v/>
      </c>
    </row>
    <row r="327" customFormat="false" ht="15" hidden="false" customHeight="false" outlineLevel="0" collapsed="false">
      <c r="A327" s="0" t="str">
        <f aca="false">'Published format'!D329</f>
        <v/>
      </c>
      <c r="B327" s="0" t="str">
        <f aca="false">'Published format'!F329</f>
        <v/>
      </c>
      <c r="C327" s="0" t="str">
        <f aca="false">'Published format'!E329</f>
        <v/>
      </c>
      <c r="D327" s="50" t="str">
        <f aca="false">'Published format'!G329</f>
        <v/>
      </c>
    </row>
    <row r="328" customFormat="false" ht="15" hidden="false" customHeight="false" outlineLevel="0" collapsed="false">
      <c r="A328" s="0" t="str">
        <f aca="false">'Published format'!D330</f>
        <v/>
      </c>
      <c r="B328" s="0" t="str">
        <f aca="false">'Published format'!F330</f>
        <v/>
      </c>
      <c r="C328" s="0" t="str">
        <f aca="false">'Published format'!E330</f>
        <v/>
      </c>
      <c r="D328" s="50" t="str">
        <f aca="false">'Published format'!G330</f>
        <v/>
      </c>
    </row>
    <row r="329" customFormat="false" ht="15" hidden="false" customHeight="false" outlineLevel="0" collapsed="false">
      <c r="A329" s="0" t="str">
        <f aca="false">'Published format'!D331</f>
        <v/>
      </c>
      <c r="B329" s="0" t="str">
        <f aca="false">'Published format'!F331</f>
        <v/>
      </c>
      <c r="C329" s="0" t="str">
        <f aca="false">'Published format'!E331</f>
        <v/>
      </c>
      <c r="D329" s="50" t="str">
        <f aca="false">'Published format'!G331</f>
        <v/>
      </c>
    </row>
    <row r="330" customFormat="false" ht="15" hidden="false" customHeight="false" outlineLevel="0" collapsed="false">
      <c r="A330" s="0" t="str">
        <f aca="false">'Published format'!D332</f>
        <v/>
      </c>
      <c r="B330" s="0" t="str">
        <f aca="false">'Published format'!F332</f>
        <v/>
      </c>
      <c r="C330" s="0" t="str">
        <f aca="false">'Published format'!E332</f>
        <v/>
      </c>
      <c r="D330" s="50" t="str">
        <f aca="false">'Published format'!G332</f>
        <v/>
      </c>
    </row>
    <row r="331" customFormat="false" ht="15" hidden="false" customHeight="false" outlineLevel="0" collapsed="false">
      <c r="A331" s="0" t="str">
        <f aca="false">'Published format'!D333</f>
        <v/>
      </c>
      <c r="B331" s="0" t="str">
        <f aca="false">'Published format'!F333</f>
        <v/>
      </c>
      <c r="C331" s="0" t="str">
        <f aca="false">'Published format'!E333</f>
        <v/>
      </c>
      <c r="D331" s="50" t="str">
        <f aca="false">'Published format'!G333</f>
        <v/>
      </c>
    </row>
    <row r="332" customFormat="false" ht="15" hidden="false" customHeight="false" outlineLevel="0" collapsed="false">
      <c r="A332" s="0" t="str">
        <f aca="false">'Published format'!D334</f>
        <v/>
      </c>
      <c r="B332" s="0" t="str">
        <f aca="false">'Published format'!F334</f>
        <v/>
      </c>
      <c r="C332" s="0" t="str">
        <f aca="false">'Published format'!E334</f>
        <v/>
      </c>
      <c r="D332" s="50" t="str">
        <f aca="false">'Published format'!G334</f>
        <v/>
      </c>
    </row>
    <row r="333" customFormat="false" ht="15" hidden="false" customHeight="false" outlineLevel="0" collapsed="false">
      <c r="A333" s="0" t="str">
        <f aca="false">'Published format'!D335</f>
        <v/>
      </c>
      <c r="B333" s="0" t="str">
        <f aca="false">'Published format'!F335</f>
        <v/>
      </c>
      <c r="C333" s="0" t="str">
        <f aca="false">'Published format'!E335</f>
        <v/>
      </c>
      <c r="D333" s="50" t="str">
        <f aca="false">'Published format'!G335</f>
        <v/>
      </c>
    </row>
    <row r="334" customFormat="false" ht="15" hidden="false" customHeight="false" outlineLevel="0" collapsed="false">
      <c r="A334" s="0" t="str">
        <f aca="false">'Published format'!D336</f>
        <v/>
      </c>
      <c r="B334" s="0" t="str">
        <f aca="false">'Published format'!F336</f>
        <v/>
      </c>
      <c r="C334" s="0" t="str">
        <f aca="false">'Published format'!E336</f>
        <v/>
      </c>
      <c r="D334" s="50" t="str">
        <f aca="false">'Published format'!G336</f>
        <v/>
      </c>
    </row>
    <row r="335" customFormat="false" ht="15" hidden="false" customHeight="false" outlineLevel="0" collapsed="false">
      <c r="A335" s="0" t="str">
        <f aca="false">'Published format'!D337</f>
        <v/>
      </c>
      <c r="B335" s="0" t="str">
        <f aca="false">'Published format'!F337</f>
        <v/>
      </c>
      <c r="C335" s="0" t="str">
        <f aca="false">'Published format'!E337</f>
        <v/>
      </c>
      <c r="D335" s="50" t="str">
        <f aca="false">'Published format'!G337</f>
        <v/>
      </c>
    </row>
    <row r="336" customFormat="false" ht="15" hidden="false" customHeight="false" outlineLevel="0" collapsed="false">
      <c r="A336" s="0" t="str">
        <f aca="false">'Published format'!D338</f>
        <v/>
      </c>
      <c r="B336" s="0" t="str">
        <f aca="false">'Published format'!F338</f>
        <v/>
      </c>
      <c r="C336" s="0" t="str">
        <f aca="false">'Published format'!E338</f>
        <v/>
      </c>
      <c r="D336" s="50" t="str">
        <f aca="false">'Published format'!G338</f>
        <v/>
      </c>
    </row>
    <row r="337" customFormat="false" ht="15" hidden="false" customHeight="false" outlineLevel="0" collapsed="false">
      <c r="A337" s="0" t="str">
        <f aca="false">'Published format'!D339</f>
        <v/>
      </c>
      <c r="B337" s="0" t="str">
        <f aca="false">'Published format'!F339</f>
        <v/>
      </c>
      <c r="C337" s="0" t="str">
        <f aca="false">'Published format'!E339</f>
        <v/>
      </c>
      <c r="D337" s="50" t="str">
        <f aca="false">'Published format'!G339</f>
        <v/>
      </c>
    </row>
    <row r="338" customFormat="false" ht="15" hidden="false" customHeight="false" outlineLevel="0" collapsed="false">
      <c r="A338" s="0" t="str">
        <f aca="false">'Published format'!D340</f>
        <v/>
      </c>
      <c r="B338" s="0" t="str">
        <f aca="false">'Published format'!F340</f>
        <v/>
      </c>
      <c r="C338" s="0" t="str">
        <f aca="false">'Published format'!E340</f>
        <v/>
      </c>
      <c r="D338" s="50" t="str">
        <f aca="false">'Published format'!G340</f>
        <v/>
      </c>
    </row>
    <row r="339" customFormat="false" ht="15" hidden="false" customHeight="false" outlineLevel="0" collapsed="false">
      <c r="A339" s="0" t="str">
        <f aca="false">'Published format'!D341</f>
        <v/>
      </c>
      <c r="B339" s="0" t="str">
        <f aca="false">'Published format'!F341</f>
        <v/>
      </c>
      <c r="C339" s="0" t="str">
        <f aca="false">'Published format'!E341</f>
        <v/>
      </c>
      <c r="D339" s="50" t="str">
        <f aca="false">'Published format'!G341</f>
        <v/>
      </c>
    </row>
    <row r="340" customFormat="false" ht="15" hidden="false" customHeight="false" outlineLevel="0" collapsed="false">
      <c r="A340" s="0" t="str">
        <f aca="false">'Published format'!D342</f>
        <v/>
      </c>
      <c r="B340" s="0" t="str">
        <f aca="false">'Published format'!F342</f>
        <v/>
      </c>
      <c r="C340" s="0" t="str">
        <f aca="false">'Published format'!E342</f>
        <v/>
      </c>
      <c r="D340" s="50" t="str">
        <f aca="false">'Published format'!G342</f>
        <v/>
      </c>
    </row>
    <row r="341" customFormat="false" ht="15" hidden="false" customHeight="false" outlineLevel="0" collapsed="false">
      <c r="A341" s="0" t="str">
        <f aca="false">'Published format'!D343</f>
        <v/>
      </c>
      <c r="B341" s="0" t="str">
        <f aca="false">'Published format'!F343</f>
        <v/>
      </c>
      <c r="C341" s="0" t="str">
        <f aca="false">'Published format'!E343</f>
        <v/>
      </c>
      <c r="D341" s="50" t="str">
        <f aca="false">'Published format'!G343</f>
        <v/>
      </c>
    </row>
    <row r="342" customFormat="false" ht="15" hidden="false" customHeight="false" outlineLevel="0" collapsed="false">
      <c r="A342" s="0" t="str">
        <f aca="false">'Published format'!D344</f>
        <v/>
      </c>
      <c r="B342" s="0" t="str">
        <f aca="false">'Published format'!F344</f>
        <v/>
      </c>
      <c r="C342" s="0" t="str">
        <f aca="false">'Published format'!E344</f>
        <v/>
      </c>
      <c r="D342" s="50" t="str">
        <f aca="false">'Published format'!G344</f>
        <v/>
      </c>
    </row>
    <row r="343" customFormat="false" ht="15" hidden="false" customHeight="false" outlineLevel="0" collapsed="false">
      <c r="A343" s="0" t="str">
        <f aca="false">'Published format'!D345</f>
        <v/>
      </c>
      <c r="B343" s="0" t="str">
        <f aca="false">'Published format'!F345</f>
        <v/>
      </c>
      <c r="C343" s="0" t="str">
        <f aca="false">'Published format'!E345</f>
        <v/>
      </c>
      <c r="D343" s="50" t="str">
        <f aca="false">'Published format'!G345</f>
        <v/>
      </c>
    </row>
    <row r="344" customFormat="false" ht="15" hidden="false" customHeight="false" outlineLevel="0" collapsed="false">
      <c r="A344" s="0" t="str">
        <f aca="false">'Published format'!D346</f>
        <v/>
      </c>
      <c r="B344" s="0" t="str">
        <f aca="false">'Published format'!F346</f>
        <v/>
      </c>
      <c r="C344" s="0" t="str">
        <f aca="false">'Published format'!E346</f>
        <v/>
      </c>
      <c r="D344" s="50" t="str">
        <f aca="false">'Published format'!G346</f>
        <v/>
      </c>
    </row>
    <row r="345" customFormat="false" ht="15" hidden="false" customHeight="false" outlineLevel="0" collapsed="false">
      <c r="A345" s="0" t="str">
        <f aca="false">'Published format'!D347</f>
        <v/>
      </c>
      <c r="B345" s="0" t="str">
        <f aca="false">'Published format'!F347</f>
        <v/>
      </c>
      <c r="C345" s="0" t="str">
        <f aca="false">'Published format'!E347</f>
        <v/>
      </c>
      <c r="D345" s="50" t="str">
        <f aca="false">'Published format'!G347</f>
        <v/>
      </c>
    </row>
    <row r="346" customFormat="false" ht="15" hidden="false" customHeight="false" outlineLevel="0" collapsed="false">
      <c r="A346" s="0" t="str">
        <f aca="false">'Published format'!D348</f>
        <v/>
      </c>
      <c r="B346" s="0" t="str">
        <f aca="false">'Published format'!F348</f>
        <v/>
      </c>
      <c r="C346" s="0" t="str">
        <f aca="false">'Published format'!E348</f>
        <v/>
      </c>
      <c r="D346" s="50" t="str">
        <f aca="false">'Published format'!G348</f>
        <v/>
      </c>
    </row>
    <row r="347" customFormat="false" ht="15" hidden="false" customHeight="false" outlineLevel="0" collapsed="false">
      <c r="A347" s="0" t="str">
        <f aca="false">'Published format'!D349</f>
        <v/>
      </c>
      <c r="B347" s="0" t="str">
        <f aca="false">'Published format'!F349</f>
        <v/>
      </c>
      <c r="C347" s="0" t="str">
        <f aca="false">'Published format'!E349</f>
        <v/>
      </c>
      <c r="D347" s="50" t="str">
        <f aca="false">'Published format'!G349</f>
        <v/>
      </c>
    </row>
    <row r="348" customFormat="false" ht="15" hidden="false" customHeight="false" outlineLevel="0" collapsed="false">
      <c r="A348" s="0" t="str">
        <f aca="false">'Published format'!D350</f>
        <v/>
      </c>
      <c r="B348" s="0" t="str">
        <f aca="false">'Published format'!F350</f>
        <v/>
      </c>
      <c r="C348" s="0" t="str">
        <f aca="false">'Published format'!E350</f>
        <v/>
      </c>
      <c r="D348" s="50" t="str">
        <f aca="false">'Published format'!G350</f>
        <v/>
      </c>
    </row>
    <row r="349" customFormat="false" ht="15" hidden="false" customHeight="false" outlineLevel="0" collapsed="false">
      <c r="A349" s="0" t="str">
        <f aca="false">'Published format'!D351</f>
        <v/>
      </c>
      <c r="B349" s="0" t="str">
        <f aca="false">'Published format'!F351</f>
        <v/>
      </c>
      <c r="C349" s="0" t="str">
        <f aca="false">'Published format'!E351</f>
        <v/>
      </c>
      <c r="D349" s="50" t="str">
        <f aca="false">'Published format'!G351</f>
        <v/>
      </c>
    </row>
    <row r="350" customFormat="false" ht="15" hidden="false" customHeight="false" outlineLevel="0" collapsed="false">
      <c r="A350" s="0" t="str">
        <f aca="false">'Published format'!D352</f>
        <v/>
      </c>
      <c r="B350" s="0" t="str">
        <f aca="false">'Published format'!F352</f>
        <v/>
      </c>
      <c r="C350" s="0" t="str">
        <f aca="false">'Published format'!E352</f>
        <v/>
      </c>
      <c r="D350" s="50" t="str">
        <f aca="false">'Published format'!G352</f>
        <v/>
      </c>
    </row>
    <row r="351" customFormat="false" ht="15" hidden="false" customHeight="false" outlineLevel="0" collapsed="false">
      <c r="A351" s="0" t="str">
        <f aca="false">'Published format'!D353</f>
        <v/>
      </c>
      <c r="B351" s="0" t="str">
        <f aca="false">'Published format'!F353</f>
        <v/>
      </c>
      <c r="C351" s="0" t="str">
        <f aca="false">'Published format'!E353</f>
        <v/>
      </c>
      <c r="D351" s="50" t="str">
        <f aca="false">'Published format'!G353</f>
        <v/>
      </c>
    </row>
    <row r="352" customFormat="false" ht="15" hidden="false" customHeight="false" outlineLevel="0" collapsed="false">
      <c r="A352" s="0" t="str">
        <f aca="false">'Published format'!D354</f>
        <v/>
      </c>
      <c r="B352" s="0" t="str">
        <f aca="false">'Published format'!F354</f>
        <v/>
      </c>
      <c r="C352" s="0" t="str">
        <f aca="false">'Published format'!E354</f>
        <v/>
      </c>
      <c r="D352" s="50" t="str">
        <f aca="false">'Published format'!G354</f>
        <v/>
      </c>
    </row>
    <row r="353" customFormat="false" ht="15" hidden="false" customHeight="false" outlineLevel="0" collapsed="false">
      <c r="A353" s="0" t="str">
        <f aca="false">'Published format'!D355</f>
        <v/>
      </c>
      <c r="B353" s="0" t="str">
        <f aca="false">'Published format'!F355</f>
        <v/>
      </c>
      <c r="C353" s="0" t="str">
        <f aca="false">'Published format'!E355</f>
        <v/>
      </c>
      <c r="D353" s="50" t="str">
        <f aca="false">'Published format'!G355</f>
        <v/>
      </c>
    </row>
    <row r="354" customFormat="false" ht="15" hidden="false" customHeight="false" outlineLevel="0" collapsed="false">
      <c r="A354" s="0" t="str">
        <f aca="false">'Published format'!D356</f>
        <v/>
      </c>
      <c r="B354" s="0" t="str">
        <f aca="false">'Published format'!F356</f>
        <v/>
      </c>
      <c r="C354" s="0" t="str">
        <f aca="false">'Published format'!E356</f>
        <v/>
      </c>
      <c r="D354" s="50" t="str">
        <f aca="false">'Published format'!G356</f>
        <v/>
      </c>
    </row>
    <row r="355" customFormat="false" ht="15" hidden="false" customHeight="false" outlineLevel="0" collapsed="false">
      <c r="A355" s="0" t="str">
        <f aca="false">'Published format'!D357</f>
        <v/>
      </c>
      <c r="B355" s="0" t="str">
        <f aca="false">'Published format'!F357</f>
        <v/>
      </c>
      <c r="C355" s="0" t="str">
        <f aca="false">'Published format'!E357</f>
        <v/>
      </c>
      <c r="D355" s="50" t="str">
        <f aca="false">'Published format'!G357</f>
        <v/>
      </c>
    </row>
    <row r="356" customFormat="false" ht="15" hidden="false" customHeight="false" outlineLevel="0" collapsed="false">
      <c r="A356" s="0" t="str">
        <f aca="false">'Published format'!D358</f>
        <v/>
      </c>
      <c r="B356" s="0" t="str">
        <f aca="false">'Published format'!F358</f>
        <v/>
      </c>
      <c r="C356" s="0" t="str">
        <f aca="false">'Published format'!E358</f>
        <v/>
      </c>
      <c r="D356" s="50" t="str">
        <f aca="false">'Published format'!G358</f>
        <v/>
      </c>
    </row>
    <row r="357" customFormat="false" ht="15" hidden="false" customHeight="false" outlineLevel="0" collapsed="false">
      <c r="A357" s="0" t="str">
        <f aca="false">'Published format'!D359</f>
        <v/>
      </c>
      <c r="B357" s="0" t="str">
        <f aca="false">'Published format'!F359</f>
        <v/>
      </c>
      <c r="C357" s="0" t="str">
        <f aca="false">'Published format'!E359</f>
        <v/>
      </c>
      <c r="D357" s="50" t="str">
        <f aca="false">'Published format'!G359</f>
        <v/>
      </c>
    </row>
    <row r="358" customFormat="false" ht="15" hidden="false" customHeight="false" outlineLevel="0" collapsed="false">
      <c r="A358" s="0" t="str">
        <f aca="false">'Published format'!D360</f>
        <v/>
      </c>
      <c r="B358" s="0" t="str">
        <f aca="false">'Published format'!F360</f>
        <v/>
      </c>
      <c r="C358" s="0" t="str">
        <f aca="false">'Published format'!E360</f>
        <v/>
      </c>
      <c r="D358" s="50" t="str">
        <f aca="false">'Published format'!G360</f>
        <v/>
      </c>
    </row>
    <row r="359" customFormat="false" ht="15" hidden="false" customHeight="false" outlineLevel="0" collapsed="false">
      <c r="A359" s="0" t="str">
        <f aca="false">'Published format'!D361</f>
        <v/>
      </c>
      <c r="B359" s="0" t="str">
        <f aca="false">'Published format'!F361</f>
        <v/>
      </c>
      <c r="C359" s="0" t="str">
        <f aca="false">'Published format'!E361</f>
        <v/>
      </c>
      <c r="D359" s="50" t="str">
        <f aca="false">'Published format'!G361</f>
        <v/>
      </c>
    </row>
    <row r="360" customFormat="false" ht="15" hidden="false" customHeight="false" outlineLevel="0" collapsed="false">
      <c r="A360" s="0" t="str">
        <f aca="false">'Published format'!D362</f>
        <v/>
      </c>
      <c r="B360" s="0" t="str">
        <f aca="false">'Published format'!F362</f>
        <v/>
      </c>
      <c r="C360" s="0" t="str">
        <f aca="false">'Published format'!E362</f>
        <v/>
      </c>
      <c r="D360" s="50" t="str">
        <f aca="false">'Published format'!G362</f>
        <v/>
      </c>
    </row>
    <row r="361" customFormat="false" ht="15" hidden="false" customHeight="false" outlineLevel="0" collapsed="false">
      <c r="A361" s="0" t="str">
        <f aca="false">'Published format'!D363</f>
        <v/>
      </c>
      <c r="B361" s="0" t="str">
        <f aca="false">'Published format'!F363</f>
        <v/>
      </c>
      <c r="C361" s="0" t="str">
        <f aca="false">'Published format'!E363</f>
        <v/>
      </c>
      <c r="D361" s="50" t="str">
        <f aca="false">'Published format'!G363</f>
        <v/>
      </c>
    </row>
    <row r="362" customFormat="false" ht="15" hidden="false" customHeight="false" outlineLevel="0" collapsed="false">
      <c r="A362" s="0" t="str">
        <f aca="false">'Published format'!D364</f>
        <v/>
      </c>
      <c r="B362" s="0" t="str">
        <f aca="false">'Published format'!F364</f>
        <v/>
      </c>
      <c r="C362" s="0" t="str">
        <f aca="false">'Published format'!E364</f>
        <v/>
      </c>
      <c r="D362" s="50" t="str">
        <f aca="false">'Published format'!G364</f>
        <v/>
      </c>
    </row>
    <row r="363" customFormat="false" ht="15" hidden="false" customHeight="false" outlineLevel="0" collapsed="false">
      <c r="A363" s="0" t="str">
        <f aca="false">'Published format'!D365</f>
        <v/>
      </c>
      <c r="B363" s="0" t="str">
        <f aca="false">'Published format'!F365</f>
        <v/>
      </c>
      <c r="C363" s="0" t="str">
        <f aca="false">'Published format'!E365</f>
        <v/>
      </c>
      <c r="D363" s="50" t="str">
        <f aca="false">'Published format'!G365</f>
        <v/>
      </c>
    </row>
    <row r="364" customFormat="false" ht="15" hidden="false" customHeight="false" outlineLevel="0" collapsed="false">
      <c r="A364" s="0" t="str">
        <f aca="false">'Published format'!D366</f>
        <v/>
      </c>
      <c r="B364" s="0" t="str">
        <f aca="false">'Published format'!F366</f>
        <v/>
      </c>
      <c r="C364" s="0" t="str">
        <f aca="false">'Published format'!E366</f>
        <v/>
      </c>
      <c r="D364" s="50" t="str">
        <f aca="false">'Published format'!G366</f>
        <v/>
      </c>
    </row>
    <row r="365" customFormat="false" ht="15" hidden="false" customHeight="false" outlineLevel="0" collapsed="false">
      <c r="A365" s="0" t="str">
        <f aca="false">'Published format'!D367</f>
        <v/>
      </c>
      <c r="B365" s="0" t="str">
        <f aca="false">'Published format'!F367</f>
        <v/>
      </c>
      <c r="C365" s="0" t="str">
        <f aca="false">'Published format'!E367</f>
        <v/>
      </c>
      <c r="D365" s="50" t="str">
        <f aca="false">'Published format'!G367</f>
        <v/>
      </c>
    </row>
    <row r="366" customFormat="false" ht="15" hidden="false" customHeight="false" outlineLevel="0" collapsed="false">
      <c r="A366" s="0" t="str">
        <f aca="false">'Published format'!D368</f>
        <v/>
      </c>
      <c r="B366" s="0" t="str">
        <f aca="false">'Published format'!F368</f>
        <v/>
      </c>
      <c r="C366" s="0" t="str">
        <f aca="false">'Published format'!E368</f>
        <v/>
      </c>
      <c r="D366" s="50" t="str">
        <f aca="false">'Published format'!G368</f>
        <v/>
      </c>
    </row>
    <row r="367" customFormat="false" ht="15" hidden="false" customHeight="false" outlineLevel="0" collapsed="false">
      <c r="A367" s="0" t="str">
        <f aca="false">'Published format'!D369</f>
        <v/>
      </c>
      <c r="B367" s="0" t="str">
        <f aca="false">'Published format'!F369</f>
        <v/>
      </c>
      <c r="C367" s="0" t="str">
        <f aca="false">'Published format'!E369</f>
        <v/>
      </c>
      <c r="D367" s="50" t="str">
        <f aca="false">'Published format'!G369</f>
        <v/>
      </c>
    </row>
    <row r="368" customFormat="false" ht="15" hidden="false" customHeight="false" outlineLevel="0" collapsed="false">
      <c r="A368" s="0" t="str">
        <f aca="false">'Published format'!D370</f>
        <v/>
      </c>
      <c r="B368" s="0" t="str">
        <f aca="false">'Published format'!F370</f>
        <v/>
      </c>
      <c r="C368" s="0" t="str">
        <f aca="false">'Published format'!E370</f>
        <v/>
      </c>
      <c r="D368" s="50" t="str">
        <f aca="false">'Published format'!G370</f>
        <v/>
      </c>
    </row>
    <row r="369" customFormat="false" ht="15" hidden="false" customHeight="false" outlineLevel="0" collapsed="false">
      <c r="A369" s="0" t="str">
        <f aca="false">'Published format'!D371</f>
        <v/>
      </c>
      <c r="B369" s="0" t="str">
        <f aca="false">'Published format'!F371</f>
        <v/>
      </c>
      <c r="C369" s="0" t="str">
        <f aca="false">'Published format'!E371</f>
        <v/>
      </c>
      <c r="D369" s="50" t="str">
        <f aca="false">'Published format'!G371</f>
        <v/>
      </c>
    </row>
    <row r="370" customFormat="false" ht="15" hidden="false" customHeight="false" outlineLevel="0" collapsed="false">
      <c r="A370" s="0" t="str">
        <f aca="false">'Published format'!D372</f>
        <v/>
      </c>
      <c r="B370" s="0" t="str">
        <f aca="false">'Published format'!F372</f>
        <v/>
      </c>
      <c r="C370" s="0" t="str">
        <f aca="false">'Published format'!E372</f>
        <v/>
      </c>
      <c r="D370" s="50" t="str">
        <f aca="false">'Published format'!G372</f>
        <v/>
      </c>
    </row>
    <row r="371" customFormat="false" ht="15" hidden="false" customHeight="false" outlineLevel="0" collapsed="false">
      <c r="A371" s="0" t="str">
        <f aca="false">'Published format'!D373</f>
        <v/>
      </c>
      <c r="B371" s="0" t="str">
        <f aca="false">'Published format'!F373</f>
        <v/>
      </c>
      <c r="C371" s="0" t="str">
        <f aca="false">'Published format'!E373</f>
        <v/>
      </c>
      <c r="D371" s="50" t="str">
        <f aca="false">'Published format'!G373</f>
        <v/>
      </c>
    </row>
    <row r="372" customFormat="false" ht="15" hidden="false" customHeight="false" outlineLevel="0" collapsed="false">
      <c r="A372" s="0" t="str">
        <f aca="false">'Published format'!D374</f>
        <v/>
      </c>
      <c r="B372" s="0" t="str">
        <f aca="false">'Published format'!F374</f>
        <v/>
      </c>
      <c r="C372" s="0" t="str">
        <f aca="false">'Published format'!E374</f>
        <v/>
      </c>
      <c r="D372" s="50" t="str">
        <f aca="false">'Published format'!G374</f>
        <v/>
      </c>
    </row>
    <row r="373" customFormat="false" ht="15" hidden="false" customHeight="false" outlineLevel="0" collapsed="false">
      <c r="A373" s="0" t="str">
        <f aca="false">'Published format'!D375</f>
        <v/>
      </c>
      <c r="B373" s="0" t="str">
        <f aca="false">'Published format'!F375</f>
        <v/>
      </c>
      <c r="C373" s="0" t="str">
        <f aca="false">'Published format'!E375</f>
        <v/>
      </c>
      <c r="D373" s="50" t="str">
        <f aca="false">'Published format'!G375</f>
        <v/>
      </c>
    </row>
    <row r="374" customFormat="false" ht="15" hidden="false" customHeight="false" outlineLevel="0" collapsed="false">
      <c r="A374" s="0" t="str">
        <f aca="false">'Published format'!D376</f>
        <v/>
      </c>
      <c r="B374" s="0" t="str">
        <f aca="false">'Published format'!F376</f>
        <v/>
      </c>
      <c r="C374" s="0" t="str">
        <f aca="false">'Published format'!E376</f>
        <v/>
      </c>
      <c r="D374" s="50" t="str">
        <f aca="false">'Published format'!G376</f>
        <v/>
      </c>
    </row>
    <row r="375" customFormat="false" ht="15" hidden="false" customHeight="false" outlineLevel="0" collapsed="false">
      <c r="A375" s="0" t="str">
        <f aca="false">'Published format'!D377</f>
        <v/>
      </c>
      <c r="B375" s="0" t="str">
        <f aca="false">'Published format'!F377</f>
        <v/>
      </c>
      <c r="C375" s="0" t="str">
        <f aca="false">'Published format'!E377</f>
        <v/>
      </c>
      <c r="D375" s="50" t="str">
        <f aca="false">'Published format'!G377</f>
        <v/>
      </c>
    </row>
    <row r="376" customFormat="false" ht="15" hidden="false" customHeight="false" outlineLevel="0" collapsed="false">
      <c r="A376" s="0" t="str">
        <f aca="false">'Published format'!D378</f>
        <v/>
      </c>
      <c r="B376" s="0" t="str">
        <f aca="false">'Published format'!F378</f>
        <v/>
      </c>
      <c r="C376" s="0" t="str">
        <f aca="false">'Published format'!E378</f>
        <v/>
      </c>
      <c r="D376" s="50" t="str">
        <f aca="false">'Published format'!G378</f>
        <v/>
      </c>
    </row>
    <row r="377" customFormat="false" ht="15" hidden="false" customHeight="false" outlineLevel="0" collapsed="false">
      <c r="A377" s="0" t="str">
        <f aca="false">'Published format'!D379</f>
        <v/>
      </c>
      <c r="B377" s="0" t="str">
        <f aca="false">'Published format'!F379</f>
        <v/>
      </c>
      <c r="C377" s="0" t="str">
        <f aca="false">'Published format'!E379</f>
        <v/>
      </c>
      <c r="D377" s="50" t="str">
        <f aca="false">'Published format'!G379</f>
        <v/>
      </c>
    </row>
    <row r="378" customFormat="false" ht="15" hidden="false" customHeight="false" outlineLevel="0" collapsed="false">
      <c r="A378" s="0" t="str">
        <f aca="false">'Published format'!D380</f>
        <v/>
      </c>
      <c r="B378" s="0" t="str">
        <f aca="false">'Published format'!F380</f>
        <v/>
      </c>
      <c r="C378" s="0" t="str">
        <f aca="false">'Published format'!E380</f>
        <v/>
      </c>
      <c r="D378" s="50" t="str">
        <f aca="false">'Published format'!G380</f>
        <v/>
      </c>
    </row>
    <row r="379" customFormat="false" ht="15" hidden="false" customHeight="false" outlineLevel="0" collapsed="false">
      <c r="A379" s="0" t="str">
        <f aca="false">'Published format'!D381</f>
        <v/>
      </c>
      <c r="B379" s="0" t="str">
        <f aca="false">'Published format'!F381</f>
        <v/>
      </c>
      <c r="C379" s="0" t="str">
        <f aca="false">'Published format'!E381</f>
        <v/>
      </c>
      <c r="D379" s="50" t="str">
        <f aca="false">'Published format'!G381</f>
        <v/>
      </c>
    </row>
    <row r="380" customFormat="false" ht="15" hidden="false" customHeight="false" outlineLevel="0" collapsed="false">
      <c r="A380" s="0" t="str">
        <f aca="false">'Published format'!D382</f>
        <v/>
      </c>
      <c r="B380" s="0" t="str">
        <f aca="false">'Published format'!F382</f>
        <v/>
      </c>
      <c r="C380" s="0" t="str">
        <f aca="false">'Published format'!E382</f>
        <v/>
      </c>
      <c r="D380" s="50" t="str">
        <f aca="false">'Published format'!G382</f>
        <v/>
      </c>
    </row>
    <row r="381" customFormat="false" ht="15" hidden="false" customHeight="false" outlineLevel="0" collapsed="false">
      <c r="A381" s="0" t="str">
        <f aca="false">'Published format'!D383</f>
        <v/>
      </c>
      <c r="B381" s="0" t="str">
        <f aca="false">'Published format'!F383</f>
        <v/>
      </c>
      <c r="C381" s="0" t="str">
        <f aca="false">'Published format'!E383</f>
        <v/>
      </c>
      <c r="D381" s="50" t="str">
        <f aca="false">'Published format'!G383</f>
        <v/>
      </c>
    </row>
    <row r="382" customFormat="false" ht="15" hidden="false" customHeight="false" outlineLevel="0" collapsed="false">
      <c r="A382" s="0" t="str">
        <f aca="false">'Published format'!D384</f>
        <v/>
      </c>
      <c r="B382" s="0" t="str">
        <f aca="false">'Published format'!F384</f>
        <v/>
      </c>
      <c r="C382" s="0" t="str">
        <f aca="false">'Published format'!E384</f>
        <v/>
      </c>
      <c r="D382" s="50" t="str">
        <f aca="false">'Published format'!G384</f>
        <v/>
      </c>
    </row>
    <row r="383" customFormat="false" ht="15" hidden="false" customHeight="false" outlineLevel="0" collapsed="false">
      <c r="A383" s="0" t="str">
        <f aca="false">'Published format'!D385</f>
        <v/>
      </c>
      <c r="B383" s="0" t="str">
        <f aca="false">'Published format'!F385</f>
        <v/>
      </c>
      <c r="C383" s="0" t="str">
        <f aca="false">'Published format'!E385</f>
        <v/>
      </c>
      <c r="D383" s="50" t="str">
        <f aca="false">'Published format'!G385</f>
        <v/>
      </c>
    </row>
    <row r="384" customFormat="false" ht="15" hidden="false" customHeight="false" outlineLevel="0" collapsed="false">
      <c r="A384" s="0" t="str">
        <f aca="false">'Published format'!D386</f>
        <v/>
      </c>
      <c r="B384" s="0" t="str">
        <f aca="false">'Published format'!F386</f>
        <v/>
      </c>
      <c r="C384" s="0" t="str">
        <f aca="false">'Published format'!E386</f>
        <v/>
      </c>
      <c r="D384" s="50" t="str">
        <f aca="false">'Published format'!G386</f>
        <v/>
      </c>
    </row>
    <row r="385" customFormat="false" ht="15" hidden="false" customHeight="false" outlineLevel="0" collapsed="false">
      <c r="A385" s="0" t="str">
        <f aca="false">'Published format'!D387</f>
        <v/>
      </c>
      <c r="B385" s="0" t="str">
        <f aca="false">'Published format'!F387</f>
        <v/>
      </c>
      <c r="C385" s="0" t="str">
        <f aca="false">'Published format'!E387</f>
        <v/>
      </c>
      <c r="D385" s="50" t="str">
        <f aca="false">'Published format'!G387</f>
        <v/>
      </c>
    </row>
    <row r="386" customFormat="false" ht="15" hidden="false" customHeight="false" outlineLevel="0" collapsed="false">
      <c r="A386" s="0" t="str">
        <f aca="false">'Published format'!D388</f>
        <v/>
      </c>
      <c r="B386" s="0" t="str">
        <f aca="false">'Published format'!F388</f>
        <v/>
      </c>
      <c r="C386" s="0" t="str">
        <f aca="false">'Published format'!E388</f>
        <v/>
      </c>
      <c r="D386" s="50" t="str">
        <f aca="false">'Published format'!G388</f>
        <v/>
      </c>
    </row>
    <row r="387" customFormat="false" ht="15" hidden="false" customHeight="false" outlineLevel="0" collapsed="false">
      <c r="A387" s="0" t="str">
        <f aca="false">'Published format'!D389</f>
        <v/>
      </c>
      <c r="B387" s="0" t="str">
        <f aca="false">'Published format'!F389</f>
        <v/>
      </c>
      <c r="C387" s="0" t="str">
        <f aca="false">'Published format'!E389</f>
        <v/>
      </c>
      <c r="D387" s="50" t="str">
        <f aca="false">'Published format'!G389</f>
        <v/>
      </c>
    </row>
    <row r="388" customFormat="false" ht="15" hidden="false" customHeight="false" outlineLevel="0" collapsed="false">
      <c r="A388" s="0" t="str">
        <f aca="false">'Published format'!D390</f>
        <v/>
      </c>
      <c r="B388" s="0" t="str">
        <f aca="false">'Published format'!F390</f>
        <v/>
      </c>
      <c r="C388" s="0" t="str">
        <f aca="false">'Published format'!E390</f>
        <v/>
      </c>
      <c r="D388" s="50" t="str">
        <f aca="false">'Published format'!G390</f>
        <v/>
      </c>
    </row>
    <row r="389" customFormat="false" ht="15" hidden="false" customHeight="false" outlineLevel="0" collapsed="false">
      <c r="A389" s="0" t="str">
        <f aca="false">'Published format'!D391</f>
        <v/>
      </c>
      <c r="B389" s="0" t="str">
        <f aca="false">'Published format'!F391</f>
        <v/>
      </c>
      <c r="C389" s="0" t="str">
        <f aca="false">'Published format'!E391</f>
        <v/>
      </c>
      <c r="D389" s="50" t="str">
        <f aca="false">'Published format'!G391</f>
        <v/>
      </c>
    </row>
    <row r="390" customFormat="false" ht="15" hidden="false" customHeight="false" outlineLevel="0" collapsed="false">
      <c r="A390" s="0" t="str">
        <f aca="false">'Published format'!D392</f>
        <v/>
      </c>
      <c r="B390" s="0" t="str">
        <f aca="false">'Published format'!F392</f>
        <v/>
      </c>
      <c r="C390" s="0" t="str">
        <f aca="false">'Published format'!E392</f>
        <v/>
      </c>
      <c r="D390" s="50" t="str">
        <f aca="false">'Published format'!G392</f>
        <v/>
      </c>
    </row>
    <row r="391" customFormat="false" ht="15" hidden="false" customHeight="false" outlineLevel="0" collapsed="false">
      <c r="A391" s="0" t="str">
        <f aca="false">'Published format'!D393</f>
        <v/>
      </c>
      <c r="B391" s="0" t="str">
        <f aca="false">'Published format'!F393</f>
        <v/>
      </c>
      <c r="C391" s="0" t="str">
        <f aca="false">'Published format'!E393</f>
        <v/>
      </c>
      <c r="D391" s="50" t="str">
        <f aca="false">'Published format'!G393</f>
        <v/>
      </c>
    </row>
    <row r="392" customFormat="false" ht="15" hidden="false" customHeight="false" outlineLevel="0" collapsed="false">
      <c r="A392" s="0" t="str">
        <f aca="false">'Published format'!D394</f>
        <v/>
      </c>
      <c r="B392" s="0" t="str">
        <f aca="false">'Published format'!F394</f>
        <v/>
      </c>
      <c r="C392" s="0" t="str">
        <f aca="false">'Published format'!E394</f>
        <v/>
      </c>
      <c r="D392" s="50" t="str">
        <f aca="false">'Published format'!G394</f>
        <v/>
      </c>
    </row>
    <row r="393" customFormat="false" ht="15" hidden="false" customHeight="false" outlineLevel="0" collapsed="false">
      <c r="A393" s="0" t="str">
        <f aca="false">'Published format'!D395</f>
        <v/>
      </c>
      <c r="B393" s="0" t="str">
        <f aca="false">'Published format'!F395</f>
        <v/>
      </c>
      <c r="C393" s="0" t="str">
        <f aca="false">'Published format'!E395</f>
        <v/>
      </c>
      <c r="D393" s="50" t="str">
        <f aca="false">'Published format'!G395</f>
        <v/>
      </c>
    </row>
    <row r="394" customFormat="false" ht="15" hidden="false" customHeight="false" outlineLevel="0" collapsed="false">
      <c r="A394" s="0" t="str">
        <f aca="false">'Published format'!D396</f>
        <v/>
      </c>
      <c r="B394" s="0" t="str">
        <f aca="false">'Published format'!F396</f>
        <v/>
      </c>
      <c r="C394" s="0" t="str">
        <f aca="false">'Published format'!E396</f>
        <v/>
      </c>
      <c r="D394" s="50" t="str">
        <f aca="false">'Published format'!G396</f>
        <v/>
      </c>
    </row>
    <row r="395" customFormat="false" ht="15" hidden="false" customHeight="false" outlineLevel="0" collapsed="false">
      <c r="A395" s="0" t="str">
        <f aca="false">'Published format'!D397</f>
        <v/>
      </c>
      <c r="B395" s="0" t="str">
        <f aca="false">'Published format'!F397</f>
        <v/>
      </c>
      <c r="C395" s="0" t="str">
        <f aca="false">'Published format'!E397</f>
        <v/>
      </c>
      <c r="D395" s="50" t="str">
        <f aca="false">'Published format'!G397</f>
        <v/>
      </c>
    </row>
    <row r="396" customFormat="false" ht="15" hidden="false" customHeight="false" outlineLevel="0" collapsed="false">
      <c r="A396" s="0" t="str">
        <f aca="false">'Published format'!D398</f>
        <v/>
      </c>
      <c r="B396" s="0" t="str">
        <f aca="false">'Published format'!F398</f>
        <v/>
      </c>
      <c r="C396" s="0" t="str">
        <f aca="false">'Published format'!E398</f>
        <v/>
      </c>
      <c r="D396" s="50" t="str">
        <f aca="false">'Published format'!G398</f>
        <v/>
      </c>
    </row>
    <row r="397" customFormat="false" ht="15" hidden="false" customHeight="false" outlineLevel="0" collapsed="false">
      <c r="A397" s="0" t="str">
        <f aca="false">'Published format'!D399</f>
        <v/>
      </c>
      <c r="B397" s="0" t="str">
        <f aca="false">'Published format'!F399</f>
        <v/>
      </c>
      <c r="C397" s="0" t="str">
        <f aca="false">'Published format'!E399</f>
        <v/>
      </c>
      <c r="D397" s="50" t="str">
        <f aca="false">'Published format'!G399</f>
        <v/>
      </c>
    </row>
    <row r="398" customFormat="false" ht="15" hidden="false" customHeight="false" outlineLevel="0" collapsed="false">
      <c r="A398" s="0" t="str">
        <f aca="false">'Published format'!D400</f>
        <v/>
      </c>
      <c r="B398" s="0" t="str">
        <f aca="false">'Published format'!F400</f>
        <v/>
      </c>
      <c r="C398" s="0" t="str">
        <f aca="false">'Published format'!E400</f>
        <v/>
      </c>
      <c r="D398" s="50" t="str">
        <f aca="false">'Published format'!G400</f>
        <v/>
      </c>
    </row>
    <row r="399" customFormat="false" ht="15" hidden="false" customHeight="false" outlineLevel="0" collapsed="false">
      <c r="A399" s="0" t="str">
        <f aca="false">'Published format'!D401</f>
        <v/>
      </c>
      <c r="B399" s="0" t="str">
        <f aca="false">'Published format'!F401</f>
        <v/>
      </c>
      <c r="C399" s="0" t="str">
        <f aca="false">'Published format'!E401</f>
        <v/>
      </c>
      <c r="D399" s="50" t="str">
        <f aca="false">'Published format'!G401</f>
        <v/>
      </c>
    </row>
    <row r="400" customFormat="false" ht="15" hidden="false" customHeight="false" outlineLevel="0" collapsed="false">
      <c r="A400" s="0" t="str">
        <f aca="false">'Published format'!D402</f>
        <v/>
      </c>
      <c r="B400" s="0" t="str">
        <f aca="false">'Published format'!F402</f>
        <v/>
      </c>
      <c r="C400" s="0" t="str">
        <f aca="false">'Published format'!E402</f>
        <v/>
      </c>
      <c r="D400" s="50" t="str">
        <f aca="false">'Published format'!G402</f>
        <v/>
      </c>
    </row>
    <row r="401" customFormat="false" ht="15" hidden="false" customHeight="false" outlineLevel="0" collapsed="false">
      <c r="A401" s="0" t="str">
        <f aca="false">'Published format'!D403</f>
        <v/>
      </c>
      <c r="B401" s="0" t="str">
        <f aca="false">'Published format'!F403</f>
        <v/>
      </c>
      <c r="C401" s="0" t="str">
        <f aca="false">'Published format'!E403</f>
        <v/>
      </c>
      <c r="D401" s="50" t="str">
        <f aca="false">'Published format'!G403</f>
        <v/>
      </c>
    </row>
    <row r="402" customFormat="false" ht="15" hidden="false" customHeight="false" outlineLevel="0" collapsed="false">
      <c r="A402" s="0" t="str">
        <f aca="false">'Published format'!D404</f>
        <v/>
      </c>
      <c r="B402" s="0" t="str">
        <f aca="false">'Published format'!F404</f>
        <v/>
      </c>
      <c r="C402" s="0" t="str">
        <f aca="false">'Published format'!E404</f>
        <v/>
      </c>
      <c r="D402" s="50" t="str">
        <f aca="false">'Published format'!G404</f>
        <v/>
      </c>
    </row>
    <row r="403" customFormat="false" ht="15" hidden="false" customHeight="false" outlineLevel="0" collapsed="false">
      <c r="A403" s="0" t="str">
        <f aca="false">'Published format'!D405</f>
        <v/>
      </c>
      <c r="B403" s="0" t="str">
        <f aca="false">'Published format'!F405</f>
        <v/>
      </c>
      <c r="C403" s="0" t="str">
        <f aca="false">'Published format'!E405</f>
        <v/>
      </c>
      <c r="D403" s="50" t="str">
        <f aca="false">'Published format'!G405</f>
        <v/>
      </c>
    </row>
    <row r="404" customFormat="false" ht="15" hidden="false" customHeight="false" outlineLevel="0" collapsed="false">
      <c r="A404" s="0" t="str">
        <f aca="false">'Published format'!D406</f>
        <v/>
      </c>
      <c r="B404" s="0" t="str">
        <f aca="false">'Published format'!F406</f>
        <v/>
      </c>
      <c r="C404" s="0" t="str">
        <f aca="false">'Published format'!E406</f>
        <v/>
      </c>
      <c r="D404" s="50" t="str">
        <f aca="false">'Published format'!G406</f>
        <v/>
      </c>
    </row>
    <row r="405" customFormat="false" ht="15" hidden="false" customHeight="false" outlineLevel="0" collapsed="false">
      <c r="A405" s="0" t="str">
        <f aca="false">'Published format'!D407</f>
        <v/>
      </c>
      <c r="B405" s="0" t="str">
        <f aca="false">'Published format'!F407</f>
        <v/>
      </c>
      <c r="C405" s="0" t="str">
        <f aca="false">'Published format'!E407</f>
        <v/>
      </c>
      <c r="D405" s="50" t="str">
        <f aca="false">'Published format'!G407</f>
        <v/>
      </c>
    </row>
    <row r="406" customFormat="false" ht="15" hidden="false" customHeight="false" outlineLevel="0" collapsed="false">
      <c r="A406" s="0" t="str">
        <f aca="false">'Published format'!D408</f>
        <v/>
      </c>
      <c r="B406" s="0" t="str">
        <f aca="false">'Published format'!F408</f>
        <v/>
      </c>
      <c r="C406" s="0" t="str">
        <f aca="false">'Published format'!E408</f>
        <v/>
      </c>
      <c r="D406" s="50" t="str">
        <f aca="false">'Published format'!G408</f>
        <v/>
      </c>
    </row>
    <row r="407" customFormat="false" ht="15" hidden="false" customHeight="false" outlineLevel="0" collapsed="false">
      <c r="A407" s="0" t="str">
        <f aca="false">'Published format'!D409</f>
        <v/>
      </c>
      <c r="B407" s="0" t="str">
        <f aca="false">'Published format'!F409</f>
        <v/>
      </c>
      <c r="C407" s="0" t="str">
        <f aca="false">'Published format'!E409</f>
        <v/>
      </c>
      <c r="D407" s="50" t="str">
        <f aca="false">'Published format'!G409</f>
        <v/>
      </c>
    </row>
    <row r="408" customFormat="false" ht="15" hidden="false" customHeight="false" outlineLevel="0" collapsed="false">
      <c r="A408" s="0" t="str">
        <f aca="false">'Published format'!D410</f>
        <v/>
      </c>
      <c r="B408" s="0" t="str">
        <f aca="false">'Published format'!F410</f>
        <v/>
      </c>
      <c r="C408" s="0" t="str">
        <f aca="false">'Published format'!E410</f>
        <v/>
      </c>
      <c r="D408" s="50" t="str">
        <f aca="false">'Published format'!G410</f>
        <v/>
      </c>
    </row>
    <row r="409" customFormat="false" ht="15" hidden="false" customHeight="false" outlineLevel="0" collapsed="false">
      <c r="A409" s="0" t="str">
        <f aca="false">'Published format'!D411</f>
        <v/>
      </c>
      <c r="B409" s="0" t="str">
        <f aca="false">'Published format'!F411</f>
        <v/>
      </c>
      <c r="C409" s="0" t="str">
        <f aca="false">'Published format'!E411</f>
        <v/>
      </c>
      <c r="D409" s="50" t="str">
        <f aca="false">'Published format'!G411</f>
        <v/>
      </c>
    </row>
    <row r="410" customFormat="false" ht="15" hidden="false" customHeight="false" outlineLevel="0" collapsed="false">
      <c r="A410" s="0" t="str">
        <f aca="false">'Published format'!D412</f>
        <v/>
      </c>
      <c r="B410" s="0" t="str">
        <f aca="false">'Published format'!F412</f>
        <v/>
      </c>
      <c r="C410" s="0" t="str">
        <f aca="false">'Published format'!E412</f>
        <v/>
      </c>
      <c r="D410" s="50" t="str">
        <f aca="false">'Published format'!G412</f>
        <v/>
      </c>
    </row>
    <row r="411" customFormat="false" ht="15" hidden="false" customHeight="false" outlineLevel="0" collapsed="false">
      <c r="A411" s="0" t="str">
        <f aca="false">'Published format'!D413</f>
        <v/>
      </c>
      <c r="B411" s="0" t="str">
        <f aca="false">'Published format'!F413</f>
        <v/>
      </c>
      <c r="C411" s="0" t="str">
        <f aca="false">'Published format'!E413</f>
        <v/>
      </c>
      <c r="D411" s="50" t="str">
        <f aca="false">'Published format'!G413</f>
        <v/>
      </c>
    </row>
    <row r="412" customFormat="false" ht="15" hidden="false" customHeight="false" outlineLevel="0" collapsed="false">
      <c r="A412" s="0" t="str">
        <f aca="false">'Published format'!D414</f>
        <v/>
      </c>
      <c r="B412" s="0" t="str">
        <f aca="false">'Published format'!F414</f>
        <v/>
      </c>
      <c r="C412" s="0" t="str">
        <f aca="false">'Published format'!E414</f>
        <v/>
      </c>
      <c r="D412" s="50" t="str">
        <f aca="false">'Published format'!G414</f>
        <v/>
      </c>
    </row>
    <row r="413" customFormat="false" ht="15" hidden="false" customHeight="false" outlineLevel="0" collapsed="false">
      <c r="A413" s="0" t="str">
        <f aca="false">'Published format'!D415</f>
        <v/>
      </c>
      <c r="B413" s="0" t="str">
        <f aca="false">'Published format'!F415</f>
        <v/>
      </c>
      <c r="C413" s="0" t="str">
        <f aca="false">'Published format'!E415</f>
        <v/>
      </c>
      <c r="D413" s="50" t="str">
        <f aca="false">'Published format'!G415</f>
        <v/>
      </c>
    </row>
    <row r="414" customFormat="false" ht="15" hidden="false" customHeight="false" outlineLevel="0" collapsed="false">
      <c r="A414" s="0" t="str">
        <f aca="false">'Published format'!D416</f>
        <v/>
      </c>
      <c r="B414" s="0" t="str">
        <f aca="false">'Published format'!F416</f>
        <v/>
      </c>
      <c r="C414" s="0" t="str">
        <f aca="false">'Published format'!E416</f>
        <v/>
      </c>
      <c r="D414" s="50" t="str">
        <f aca="false">'Published format'!G416</f>
        <v/>
      </c>
    </row>
    <row r="415" customFormat="false" ht="15" hidden="false" customHeight="false" outlineLevel="0" collapsed="false">
      <c r="A415" s="0" t="str">
        <f aca="false">'Published format'!D417</f>
        <v/>
      </c>
      <c r="B415" s="0" t="str">
        <f aca="false">'Published format'!F417</f>
        <v/>
      </c>
      <c r="C415" s="0" t="str">
        <f aca="false">'Published format'!E417</f>
        <v/>
      </c>
      <c r="D415" s="50" t="str">
        <f aca="false">'Published format'!G417</f>
        <v/>
      </c>
    </row>
    <row r="416" customFormat="false" ht="15" hidden="false" customHeight="false" outlineLevel="0" collapsed="false">
      <c r="A416" s="0" t="str">
        <f aca="false">'Published format'!D418</f>
        <v/>
      </c>
      <c r="B416" s="0" t="str">
        <f aca="false">'Published format'!F418</f>
        <v/>
      </c>
      <c r="C416" s="0" t="str">
        <f aca="false">'Published format'!E418</f>
        <v/>
      </c>
      <c r="D416" s="50" t="str">
        <f aca="false">'Published format'!G418</f>
        <v/>
      </c>
    </row>
    <row r="417" customFormat="false" ht="15" hidden="false" customHeight="false" outlineLevel="0" collapsed="false">
      <c r="A417" s="0" t="str">
        <f aca="false">'Published format'!D419</f>
        <v/>
      </c>
      <c r="B417" s="0" t="str">
        <f aca="false">'Published format'!F419</f>
        <v/>
      </c>
      <c r="C417" s="0" t="str">
        <f aca="false">'Published format'!E419</f>
        <v/>
      </c>
      <c r="D417" s="50" t="str">
        <f aca="false">'Published format'!G419</f>
        <v/>
      </c>
    </row>
    <row r="418" customFormat="false" ht="15" hidden="false" customHeight="false" outlineLevel="0" collapsed="false">
      <c r="A418" s="0" t="str">
        <f aca="false">'Published format'!D420</f>
        <v/>
      </c>
      <c r="B418" s="0" t="str">
        <f aca="false">'Published format'!F420</f>
        <v/>
      </c>
      <c r="C418" s="0" t="str">
        <f aca="false">'Published format'!E420</f>
        <v/>
      </c>
      <c r="D418" s="50" t="str">
        <f aca="false">'Published format'!G420</f>
        <v/>
      </c>
    </row>
    <row r="419" customFormat="false" ht="15" hidden="false" customHeight="false" outlineLevel="0" collapsed="false">
      <c r="A419" s="0" t="str">
        <f aca="false">'Published format'!D421</f>
        <v/>
      </c>
      <c r="B419" s="0" t="str">
        <f aca="false">'Published format'!F421</f>
        <v/>
      </c>
      <c r="C419" s="0" t="str">
        <f aca="false">'Published format'!E421</f>
        <v/>
      </c>
      <c r="D419" s="50" t="str">
        <f aca="false">'Published format'!G421</f>
        <v/>
      </c>
    </row>
    <row r="420" customFormat="false" ht="15" hidden="false" customHeight="false" outlineLevel="0" collapsed="false">
      <c r="A420" s="0" t="str">
        <f aca="false">'Published format'!D422</f>
        <v/>
      </c>
      <c r="B420" s="0" t="str">
        <f aca="false">'Published format'!F422</f>
        <v/>
      </c>
      <c r="C420" s="0" t="str">
        <f aca="false">'Published format'!E422</f>
        <v/>
      </c>
      <c r="D420" s="50" t="str">
        <f aca="false">'Published format'!G422</f>
        <v/>
      </c>
    </row>
    <row r="421" customFormat="false" ht="15" hidden="false" customHeight="false" outlineLevel="0" collapsed="false">
      <c r="A421" s="0" t="str">
        <f aca="false">'Published format'!D423</f>
        <v/>
      </c>
      <c r="B421" s="0" t="str">
        <f aca="false">'Published format'!F423</f>
        <v/>
      </c>
      <c r="C421" s="0" t="str">
        <f aca="false">'Published format'!E423</f>
        <v/>
      </c>
      <c r="D421" s="50" t="str">
        <f aca="false">'Published format'!G423</f>
        <v/>
      </c>
    </row>
    <row r="422" customFormat="false" ht="15" hidden="false" customHeight="false" outlineLevel="0" collapsed="false">
      <c r="A422" s="0" t="str">
        <f aca="false">'Published format'!D424</f>
        <v/>
      </c>
      <c r="B422" s="0" t="str">
        <f aca="false">'Published format'!F424</f>
        <v/>
      </c>
      <c r="C422" s="0" t="str">
        <f aca="false">'Published format'!E424</f>
        <v/>
      </c>
      <c r="D422" s="50" t="str">
        <f aca="false">'Published format'!G424</f>
        <v/>
      </c>
    </row>
    <row r="423" customFormat="false" ht="15" hidden="false" customHeight="false" outlineLevel="0" collapsed="false">
      <c r="A423" s="0" t="str">
        <f aca="false">'Published format'!D425</f>
        <v/>
      </c>
      <c r="B423" s="0" t="str">
        <f aca="false">'Published format'!F425</f>
        <v/>
      </c>
      <c r="C423" s="0" t="str">
        <f aca="false">'Published format'!E425</f>
        <v/>
      </c>
      <c r="D423" s="50" t="str">
        <f aca="false">'Published format'!G425</f>
        <v/>
      </c>
    </row>
    <row r="424" customFormat="false" ht="15" hidden="false" customHeight="false" outlineLevel="0" collapsed="false">
      <c r="A424" s="0" t="str">
        <f aca="false">'Published format'!D426</f>
        <v/>
      </c>
      <c r="B424" s="0" t="str">
        <f aca="false">'Published format'!F426</f>
        <v/>
      </c>
      <c r="C424" s="0" t="str">
        <f aca="false">'Published format'!E426</f>
        <v/>
      </c>
      <c r="D424" s="50" t="str">
        <f aca="false">'Published format'!G426</f>
        <v/>
      </c>
    </row>
    <row r="425" customFormat="false" ht="15" hidden="false" customHeight="false" outlineLevel="0" collapsed="false">
      <c r="A425" s="0" t="str">
        <f aca="false">'Published format'!D427</f>
        <v/>
      </c>
      <c r="B425" s="0" t="str">
        <f aca="false">'Published format'!F427</f>
        <v/>
      </c>
      <c r="C425" s="0" t="str">
        <f aca="false">'Published format'!E427</f>
        <v/>
      </c>
      <c r="D425" s="50" t="str">
        <f aca="false">'Published format'!G427</f>
        <v/>
      </c>
    </row>
    <row r="426" customFormat="false" ht="15" hidden="false" customHeight="false" outlineLevel="0" collapsed="false">
      <c r="A426" s="0" t="str">
        <f aca="false">'Published format'!D428</f>
        <v/>
      </c>
      <c r="B426" s="0" t="str">
        <f aca="false">'Published format'!F428</f>
        <v/>
      </c>
      <c r="C426" s="0" t="str">
        <f aca="false">'Published format'!E428</f>
        <v/>
      </c>
      <c r="D426" s="50" t="str">
        <f aca="false">'Published format'!G428</f>
        <v/>
      </c>
    </row>
    <row r="427" customFormat="false" ht="15" hidden="false" customHeight="false" outlineLevel="0" collapsed="false">
      <c r="A427" s="0" t="str">
        <f aca="false">'Published format'!D429</f>
        <v/>
      </c>
      <c r="B427" s="0" t="str">
        <f aca="false">'Published format'!F429</f>
        <v/>
      </c>
      <c r="C427" s="0" t="str">
        <f aca="false">'Published format'!E429</f>
        <v/>
      </c>
      <c r="D427" s="50" t="str">
        <f aca="false">'Published format'!G429</f>
        <v/>
      </c>
    </row>
    <row r="428" customFormat="false" ht="15" hidden="false" customHeight="false" outlineLevel="0" collapsed="false">
      <c r="A428" s="0" t="str">
        <f aca="false">'Published format'!D430</f>
        <v/>
      </c>
      <c r="B428" s="0" t="str">
        <f aca="false">'Published format'!F430</f>
        <v/>
      </c>
      <c r="C428" s="0" t="str">
        <f aca="false">'Published format'!E430</f>
        <v/>
      </c>
      <c r="D428" s="50" t="str">
        <f aca="false">'Published format'!G430</f>
        <v/>
      </c>
    </row>
    <row r="429" customFormat="false" ht="15" hidden="false" customHeight="false" outlineLevel="0" collapsed="false">
      <c r="A429" s="0" t="str">
        <f aca="false">'Published format'!D431</f>
        <v/>
      </c>
      <c r="B429" s="0" t="str">
        <f aca="false">'Published format'!F431</f>
        <v/>
      </c>
      <c r="C429" s="0" t="str">
        <f aca="false">'Published format'!E431</f>
        <v/>
      </c>
      <c r="D429" s="50" t="str">
        <f aca="false">'Published format'!G431</f>
        <v/>
      </c>
    </row>
    <row r="430" customFormat="false" ht="15" hidden="false" customHeight="false" outlineLevel="0" collapsed="false">
      <c r="A430" s="0" t="str">
        <f aca="false">'Published format'!D432</f>
        <v/>
      </c>
      <c r="B430" s="0" t="str">
        <f aca="false">'Published format'!F432</f>
        <v/>
      </c>
      <c r="C430" s="0" t="str">
        <f aca="false">'Published format'!E432</f>
        <v/>
      </c>
      <c r="D430" s="50" t="str">
        <f aca="false">'Published format'!G432</f>
        <v/>
      </c>
    </row>
    <row r="431" customFormat="false" ht="15" hidden="false" customHeight="false" outlineLevel="0" collapsed="false">
      <c r="A431" s="0" t="str">
        <f aca="false">'Published format'!D433</f>
        <v/>
      </c>
      <c r="B431" s="0" t="str">
        <f aca="false">'Published format'!F433</f>
        <v/>
      </c>
      <c r="C431" s="0" t="str">
        <f aca="false">'Published format'!E433</f>
        <v/>
      </c>
      <c r="D431" s="50" t="str">
        <f aca="false">'Published format'!G433</f>
        <v/>
      </c>
    </row>
    <row r="432" customFormat="false" ht="15" hidden="false" customHeight="false" outlineLevel="0" collapsed="false">
      <c r="A432" s="0" t="str">
        <f aca="false">'Published format'!D434</f>
        <v/>
      </c>
      <c r="B432" s="0" t="str">
        <f aca="false">'Published format'!F434</f>
        <v/>
      </c>
      <c r="C432" s="0" t="str">
        <f aca="false">'Published format'!E434</f>
        <v/>
      </c>
      <c r="D432" s="50" t="str">
        <f aca="false">'Published format'!G434</f>
        <v/>
      </c>
    </row>
    <row r="433" customFormat="false" ht="15" hidden="false" customHeight="false" outlineLevel="0" collapsed="false">
      <c r="A433" s="0" t="str">
        <f aca="false">'Published format'!D435</f>
        <v/>
      </c>
      <c r="B433" s="0" t="str">
        <f aca="false">'Published format'!F435</f>
        <v/>
      </c>
      <c r="C433" s="0" t="str">
        <f aca="false">'Published format'!E435</f>
        <v/>
      </c>
      <c r="D433" s="50" t="str">
        <f aca="false">'Published format'!G435</f>
        <v/>
      </c>
    </row>
    <row r="434" customFormat="false" ht="15" hidden="false" customHeight="false" outlineLevel="0" collapsed="false">
      <c r="A434" s="0" t="str">
        <f aca="false">'Published format'!D436</f>
        <v/>
      </c>
      <c r="B434" s="0" t="str">
        <f aca="false">'Published format'!F436</f>
        <v/>
      </c>
      <c r="C434" s="0" t="str">
        <f aca="false">'Published format'!E436</f>
        <v/>
      </c>
      <c r="D434" s="50" t="str">
        <f aca="false">'Published format'!G436</f>
        <v/>
      </c>
    </row>
    <row r="435" customFormat="false" ht="15" hidden="false" customHeight="false" outlineLevel="0" collapsed="false">
      <c r="A435" s="0" t="str">
        <f aca="false">'Published format'!D437</f>
        <v/>
      </c>
      <c r="B435" s="0" t="str">
        <f aca="false">'Published format'!F437</f>
        <v/>
      </c>
      <c r="C435" s="0" t="str">
        <f aca="false">'Published format'!E437</f>
        <v/>
      </c>
      <c r="D435" s="50" t="str">
        <f aca="false">'Published format'!G437</f>
        <v/>
      </c>
    </row>
    <row r="436" customFormat="false" ht="15" hidden="false" customHeight="false" outlineLevel="0" collapsed="false">
      <c r="A436" s="0" t="str">
        <f aca="false">'Published format'!D438</f>
        <v/>
      </c>
      <c r="B436" s="0" t="str">
        <f aca="false">'Published format'!F438</f>
        <v/>
      </c>
      <c r="C436" s="0" t="str">
        <f aca="false">'Published format'!E438</f>
        <v/>
      </c>
      <c r="D436" s="50" t="str">
        <f aca="false">'Published format'!G438</f>
        <v/>
      </c>
    </row>
    <row r="437" customFormat="false" ht="15" hidden="false" customHeight="false" outlineLevel="0" collapsed="false">
      <c r="A437" s="0" t="str">
        <f aca="false">'Published format'!D439</f>
        <v/>
      </c>
      <c r="B437" s="0" t="str">
        <f aca="false">'Published format'!F439</f>
        <v/>
      </c>
      <c r="C437" s="0" t="str">
        <f aca="false">'Published format'!E439</f>
        <v/>
      </c>
      <c r="D437" s="50" t="str">
        <f aca="false">'Published format'!G439</f>
        <v/>
      </c>
    </row>
    <row r="438" customFormat="false" ht="15" hidden="false" customHeight="false" outlineLevel="0" collapsed="false">
      <c r="A438" s="0" t="str">
        <f aca="false">'Published format'!D440</f>
        <v/>
      </c>
      <c r="B438" s="0" t="str">
        <f aca="false">'Published format'!F440</f>
        <v/>
      </c>
      <c r="C438" s="0" t="str">
        <f aca="false">'Published format'!E440</f>
        <v/>
      </c>
      <c r="D438" s="50" t="str">
        <f aca="false">'Published format'!G440</f>
        <v/>
      </c>
    </row>
    <row r="439" customFormat="false" ht="15" hidden="false" customHeight="false" outlineLevel="0" collapsed="false">
      <c r="A439" s="0" t="str">
        <f aca="false">'Published format'!D441</f>
        <v/>
      </c>
      <c r="B439" s="0" t="str">
        <f aca="false">'Published format'!F441</f>
        <v/>
      </c>
      <c r="C439" s="0" t="str">
        <f aca="false">'Published format'!E441</f>
        <v/>
      </c>
      <c r="D439" s="50" t="str">
        <f aca="false">'Published format'!G441</f>
        <v/>
      </c>
    </row>
    <row r="440" customFormat="false" ht="15" hidden="false" customHeight="false" outlineLevel="0" collapsed="false">
      <c r="A440" s="0" t="str">
        <f aca="false">'Published format'!D442</f>
        <v/>
      </c>
      <c r="B440" s="0" t="str">
        <f aca="false">'Published format'!F442</f>
        <v/>
      </c>
      <c r="C440" s="0" t="str">
        <f aca="false">'Published format'!E442</f>
        <v/>
      </c>
      <c r="D440" s="50" t="str">
        <f aca="false">'Published format'!G442</f>
        <v/>
      </c>
    </row>
    <row r="441" customFormat="false" ht="15" hidden="false" customHeight="false" outlineLevel="0" collapsed="false">
      <c r="A441" s="0" t="str">
        <f aca="false">'Published format'!D443</f>
        <v/>
      </c>
      <c r="B441" s="0" t="str">
        <f aca="false">'Published format'!F443</f>
        <v/>
      </c>
      <c r="C441" s="0" t="str">
        <f aca="false">'Published format'!E443</f>
        <v/>
      </c>
      <c r="D441" s="50" t="str">
        <f aca="false">'Published format'!G443</f>
        <v/>
      </c>
    </row>
    <row r="442" customFormat="false" ht="15" hidden="false" customHeight="false" outlineLevel="0" collapsed="false">
      <c r="A442" s="0" t="str">
        <f aca="false">'Published format'!D444</f>
        <v/>
      </c>
      <c r="B442" s="0" t="str">
        <f aca="false">'Published format'!F444</f>
        <v/>
      </c>
      <c r="C442" s="0" t="str">
        <f aca="false">'Published format'!E444</f>
        <v/>
      </c>
      <c r="D442" s="50" t="str">
        <f aca="false">'Published format'!G444</f>
        <v/>
      </c>
    </row>
    <row r="443" customFormat="false" ht="15" hidden="false" customHeight="false" outlineLevel="0" collapsed="false">
      <c r="A443" s="0" t="str">
        <f aca="false">'Published format'!D445</f>
        <v/>
      </c>
      <c r="B443" s="0" t="str">
        <f aca="false">'Published format'!F445</f>
        <v/>
      </c>
      <c r="C443" s="0" t="str">
        <f aca="false">'Published format'!E445</f>
        <v/>
      </c>
      <c r="D443" s="50" t="str">
        <f aca="false">'Published format'!G445</f>
        <v/>
      </c>
    </row>
    <row r="444" customFormat="false" ht="15" hidden="false" customHeight="false" outlineLevel="0" collapsed="false">
      <c r="A444" s="0" t="str">
        <f aca="false">'Published format'!D446</f>
        <v/>
      </c>
      <c r="B444" s="0" t="str">
        <f aca="false">'Published format'!F446</f>
        <v/>
      </c>
      <c r="C444" s="0" t="str">
        <f aca="false">'Published format'!E446</f>
        <v/>
      </c>
      <c r="D444" s="50" t="str">
        <f aca="false">'Published format'!G446</f>
        <v/>
      </c>
    </row>
    <row r="445" customFormat="false" ht="15" hidden="false" customHeight="false" outlineLevel="0" collapsed="false">
      <c r="A445" s="0" t="str">
        <f aca="false">'Published format'!D447</f>
        <v/>
      </c>
      <c r="B445" s="0" t="str">
        <f aca="false">'Published format'!F447</f>
        <v/>
      </c>
      <c r="C445" s="0" t="str">
        <f aca="false">'Published format'!E447</f>
        <v/>
      </c>
      <c r="D445" s="50" t="str">
        <f aca="false">'Published format'!G447</f>
        <v/>
      </c>
    </row>
    <row r="446" customFormat="false" ht="15" hidden="false" customHeight="false" outlineLevel="0" collapsed="false">
      <c r="A446" s="0" t="str">
        <f aca="false">'Published format'!D448</f>
        <v/>
      </c>
      <c r="B446" s="0" t="str">
        <f aca="false">'Published format'!F448</f>
        <v/>
      </c>
      <c r="C446" s="0" t="str">
        <f aca="false">'Published format'!E448</f>
        <v/>
      </c>
      <c r="D446" s="50" t="str">
        <f aca="false">'Published format'!G448</f>
        <v/>
      </c>
    </row>
    <row r="447" customFormat="false" ht="15" hidden="false" customHeight="false" outlineLevel="0" collapsed="false">
      <c r="A447" s="0" t="str">
        <f aca="false">'Published format'!D449</f>
        <v/>
      </c>
      <c r="B447" s="0" t="str">
        <f aca="false">'Published format'!F449</f>
        <v/>
      </c>
      <c r="C447" s="0" t="str">
        <f aca="false">'Published format'!E449</f>
        <v/>
      </c>
      <c r="D447" s="50" t="str">
        <f aca="false">'Published format'!G449</f>
        <v/>
      </c>
    </row>
    <row r="448" customFormat="false" ht="15" hidden="false" customHeight="false" outlineLevel="0" collapsed="false">
      <c r="A448" s="0" t="str">
        <f aca="false">'Published format'!D450</f>
        <v/>
      </c>
      <c r="B448" s="0" t="str">
        <f aca="false">'Published format'!F450</f>
        <v/>
      </c>
      <c r="C448" s="0" t="str">
        <f aca="false">'Published format'!E450</f>
        <v/>
      </c>
      <c r="D448" s="50" t="str">
        <f aca="false">'Published format'!G450</f>
        <v/>
      </c>
    </row>
    <row r="449" customFormat="false" ht="15" hidden="false" customHeight="false" outlineLevel="0" collapsed="false">
      <c r="A449" s="0" t="str">
        <f aca="false">'Published format'!D451</f>
        <v/>
      </c>
      <c r="B449" s="0" t="str">
        <f aca="false">'Published format'!F451</f>
        <v/>
      </c>
      <c r="C449" s="0" t="str">
        <f aca="false">'Published format'!E451</f>
        <v/>
      </c>
      <c r="D449" s="50" t="str">
        <f aca="false">'Published format'!G451</f>
        <v/>
      </c>
    </row>
    <row r="450" customFormat="false" ht="15" hidden="false" customHeight="false" outlineLevel="0" collapsed="false">
      <c r="A450" s="0" t="str">
        <f aca="false">'Published format'!D452</f>
        <v/>
      </c>
      <c r="B450" s="0" t="str">
        <f aca="false">'Published format'!F452</f>
        <v/>
      </c>
      <c r="C450" s="0" t="str">
        <f aca="false">'Published format'!E452</f>
        <v/>
      </c>
      <c r="D450" s="50" t="str">
        <f aca="false">'Published format'!G452</f>
        <v/>
      </c>
    </row>
    <row r="451" customFormat="false" ht="15" hidden="false" customHeight="false" outlineLevel="0" collapsed="false">
      <c r="A451" s="0" t="str">
        <f aca="false">'Published format'!D453</f>
        <v/>
      </c>
      <c r="B451" s="0" t="str">
        <f aca="false">'Published format'!F453</f>
        <v/>
      </c>
      <c r="C451" s="0" t="str">
        <f aca="false">'Published format'!E453</f>
        <v/>
      </c>
      <c r="D451" s="50" t="str">
        <f aca="false">'Published format'!G453</f>
        <v/>
      </c>
    </row>
    <row r="452" customFormat="false" ht="15" hidden="false" customHeight="false" outlineLevel="0" collapsed="false">
      <c r="A452" s="0" t="str">
        <f aca="false">'Published format'!D454</f>
        <v/>
      </c>
      <c r="B452" s="0" t="str">
        <f aca="false">'Published format'!F454</f>
        <v/>
      </c>
      <c r="C452" s="0" t="str">
        <f aca="false">'Published format'!E454</f>
        <v/>
      </c>
      <c r="D452" s="50" t="str">
        <f aca="false">'Published format'!G454</f>
        <v/>
      </c>
    </row>
    <row r="453" customFormat="false" ht="15" hidden="false" customHeight="false" outlineLevel="0" collapsed="false">
      <c r="A453" s="0" t="str">
        <f aca="false">'Published format'!D455</f>
        <v/>
      </c>
      <c r="B453" s="0" t="str">
        <f aca="false">'Published format'!F455</f>
        <v/>
      </c>
      <c r="C453" s="0" t="str">
        <f aca="false">'Published format'!E455</f>
        <v/>
      </c>
      <c r="D453" s="50" t="str">
        <f aca="false">'Published format'!G455</f>
        <v/>
      </c>
    </row>
    <row r="454" customFormat="false" ht="15" hidden="false" customHeight="false" outlineLevel="0" collapsed="false">
      <c r="A454" s="0" t="str">
        <f aca="false">'Published format'!D456</f>
        <v/>
      </c>
      <c r="B454" s="0" t="str">
        <f aca="false">'Published format'!F456</f>
        <v/>
      </c>
      <c r="C454" s="0" t="str">
        <f aca="false">'Published format'!E456</f>
        <v/>
      </c>
      <c r="D454" s="50" t="str">
        <f aca="false">'Published format'!G456</f>
        <v/>
      </c>
    </row>
    <row r="455" customFormat="false" ht="15" hidden="false" customHeight="false" outlineLevel="0" collapsed="false">
      <c r="A455" s="0" t="str">
        <f aca="false">'Published format'!D457</f>
        <v/>
      </c>
      <c r="B455" s="0" t="str">
        <f aca="false">'Published format'!F457</f>
        <v/>
      </c>
      <c r="C455" s="0" t="str">
        <f aca="false">'Published format'!E457</f>
        <v/>
      </c>
      <c r="D455" s="50" t="str">
        <f aca="false">'Published format'!G457</f>
        <v/>
      </c>
    </row>
    <row r="456" customFormat="false" ht="15" hidden="false" customHeight="false" outlineLevel="0" collapsed="false">
      <c r="A456" s="0" t="str">
        <f aca="false">'Published format'!D458</f>
        <v/>
      </c>
      <c r="B456" s="0" t="str">
        <f aca="false">'Published format'!F458</f>
        <v/>
      </c>
      <c r="C456" s="0" t="str">
        <f aca="false">'Published format'!E458</f>
        <v/>
      </c>
      <c r="D456" s="50" t="str">
        <f aca="false">'Published format'!G458</f>
        <v/>
      </c>
    </row>
    <row r="457" customFormat="false" ht="15" hidden="false" customHeight="false" outlineLevel="0" collapsed="false">
      <c r="A457" s="0" t="str">
        <f aca="false">'Published format'!D459</f>
        <v/>
      </c>
      <c r="B457" s="0" t="str">
        <f aca="false">'Published format'!F459</f>
        <v/>
      </c>
      <c r="C457" s="0" t="str">
        <f aca="false">'Published format'!E459</f>
        <v/>
      </c>
      <c r="D457" s="50" t="str">
        <f aca="false">'Published format'!G459</f>
        <v/>
      </c>
    </row>
    <row r="458" customFormat="false" ht="15" hidden="false" customHeight="false" outlineLevel="0" collapsed="false">
      <c r="A458" s="0" t="str">
        <f aca="false">'Published format'!D460</f>
        <v/>
      </c>
      <c r="B458" s="0" t="str">
        <f aca="false">'Published format'!F460</f>
        <v/>
      </c>
      <c r="C458" s="0" t="str">
        <f aca="false">'Published format'!E460</f>
        <v/>
      </c>
      <c r="D458" s="50" t="str">
        <f aca="false">'Published format'!G460</f>
        <v/>
      </c>
    </row>
    <row r="459" customFormat="false" ht="15" hidden="false" customHeight="false" outlineLevel="0" collapsed="false">
      <c r="A459" s="0" t="str">
        <f aca="false">'Published format'!D461</f>
        <v/>
      </c>
      <c r="B459" s="0" t="str">
        <f aca="false">'Published format'!F461</f>
        <v/>
      </c>
      <c r="C459" s="0" t="str">
        <f aca="false">'Published format'!E461</f>
        <v/>
      </c>
      <c r="D459" s="50" t="str">
        <f aca="false">'Published format'!G461</f>
        <v/>
      </c>
    </row>
    <row r="460" customFormat="false" ht="15" hidden="false" customHeight="false" outlineLevel="0" collapsed="false">
      <c r="A460" s="0" t="str">
        <f aca="false">'Published format'!D462</f>
        <v/>
      </c>
      <c r="B460" s="0" t="str">
        <f aca="false">'Published format'!F462</f>
        <v/>
      </c>
      <c r="C460" s="0" t="str">
        <f aca="false">'Published format'!E462</f>
        <v/>
      </c>
      <c r="D460" s="50" t="str">
        <f aca="false">'Published format'!G462</f>
        <v/>
      </c>
    </row>
    <row r="461" customFormat="false" ht="15" hidden="false" customHeight="false" outlineLevel="0" collapsed="false">
      <c r="A461" s="0" t="str">
        <f aca="false">'Published format'!D463</f>
        <v/>
      </c>
      <c r="B461" s="0" t="str">
        <f aca="false">'Published format'!F463</f>
        <v/>
      </c>
      <c r="C461" s="0" t="str">
        <f aca="false">'Published format'!E463</f>
        <v/>
      </c>
      <c r="D461" s="50" t="str">
        <f aca="false">'Published format'!G463</f>
        <v/>
      </c>
    </row>
    <row r="462" customFormat="false" ht="15" hidden="false" customHeight="false" outlineLevel="0" collapsed="false">
      <c r="A462" s="0" t="str">
        <f aca="false">'Published format'!D464</f>
        <v/>
      </c>
      <c r="B462" s="0" t="str">
        <f aca="false">'Published format'!F464</f>
        <v/>
      </c>
      <c r="C462" s="0" t="str">
        <f aca="false">'Published format'!E464</f>
        <v/>
      </c>
      <c r="D462" s="50" t="str">
        <f aca="false">'Published format'!G464</f>
        <v/>
      </c>
    </row>
    <row r="463" customFormat="false" ht="15" hidden="false" customHeight="false" outlineLevel="0" collapsed="false">
      <c r="A463" s="0" t="str">
        <f aca="false">'Published format'!D465</f>
        <v/>
      </c>
      <c r="B463" s="0" t="str">
        <f aca="false">'Published format'!F465</f>
        <v/>
      </c>
      <c r="C463" s="0" t="str">
        <f aca="false">'Published format'!E465</f>
        <v/>
      </c>
      <c r="D463" s="50" t="str">
        <f aca="false">'Published format'!G465</f>
        <v/>
      </c>
    </row>
    <row r="464" customFormat="false" ht="15" hidden="false" customHeight="false" outlineLevel="0" collapsed="false">
      <c r="A464" s="0" t="str">
        <f aca="false">'Published format'!D466</f>
        <v/>
      </c>
      <c r="B464" s="0" t="str">
        <f aca="false">'Published format'!F466</f>
        <v/>
      </c>
      <c r="C464" s="0" t="str">
        <f aca="false">'Published format'!E466</f>
        <v/>
      </c>
      <c r="D464" s="50" t="str">
        <f aca="false">'Published format'!G466</f>
        <v/>
      </c>
    </row>
    <row r="465" customFormat="false" ht="15" hidden="false" customHeight="false" outlineLevel="0" collapsed="false">
      <c r="A465" s="0" t="str">
        <f aca="false">'Published format'!D467</f>
        <v/>
      </c>
      <c r="B465" s="0" t="str">
        <f aca="false">'Published format'!F467</f>
        <v/>
      </c>
      <c r="C465" s="0" t="str">
        <f aca="false">'Published format'!E467</f>
        <v/>
      </c>
      <c r="D465" s="50" t="str">
        <f aca="false">'Published format'!G467</f>
        <v/>
      </c>
    </row>
    <row r="466" customFormat="false" ht="15" hidden="false" customHeight="false" outlineLevel="0" collapsed="false">
      <c r="A466" s="0" t="str">
        <f aca="false">'Published format'!D468</f>
        <v/>
      </c>
      <c r="B466" s="0" t="str">
        <f aca="false">'Published format'!F468</f>
        <v/>
      </c>
      <c r="C466" s="0" t="str">
        <f aca="false">'Published format'!E468</f>
        <v/>
      </c>
      <c r="D466" s="50" t="str">
        <f aca="false">'Published format'!G468</f>
        <v/>
      </c>
    </row>
    <row r="467" customFormat="false" ht="15" hidden="false" customHeight="false" outlineLevel="0" collapsed="false">
      <c r="A467" s="0" t="str">
        <f aca="false">'Published format'!D469</f>
        <v/>
      </c>
      <c r="B467" s="0" t="str">
        <f aca="false">'Published format'!F469</f>
        <v/>
      </c>
      <c r="C467" s="0" t="str">
        <f aca="false">'Published format'!E469</f>
        <v/>
      </c>
      <c r="D467" s="50" t="str">
        <f aca="false">'Published format'!G469</f>
        <v/>
      </c>
    </row>
    <row r="468" customFormat="false" ht="15" hidden="false" customHeight="false" outlineLevel="0" collapsed="false">
      <c r="A468" s="0" t="str">
        <f aca="false">'Published format'!D470</f>
        <v/>
      </c>
      <c r="B468" s="0" t="str">
        <f aca="false">'Published format'!F470</f>
        <v/>
      </c>
      <c r="C468" s="0" t="str">
        <f aca="false">'Published format'!E470</f>
        <v/>
      </c>
      <c r="D468" s="50" t="str">
        <f aca="false">'Published format'!G470</f>
        <v/>
      </c>
    </row>
    <row r="469" customFormat="false" ht="15" hidden="false" customHeight="false" outlineLevel="0" collapsed="false">
      <c r="A469" s="0" t="str">
        <f aca="false">'Published format'!D471</f>
        <v/>
      </c>
      <c r="B469" s="0" t="str">
        <f aca="false">'Published format'!F471</f>
        <v/>
      </c>
      <c r="C469" s="0" t="str">
        <f aca="false">'Published format'!E471</f>
        <v/>
      </c>
      <c r="D469" s="50" t="str">
        <f aca="false">'Published format'!G471</f>
        <v/>
      </c>
    </row>
    <row r="470" customFormat="false" ht="15" hidden="false" customHeight="false" outlineLevel="0" collapsed="false">
      <c r="A470" s="0" t="str">
        <f aca="false">'Published format'!D472</f>
        <v/>
      </c>
      <c r="B470" s="0" t="str">
        <f aca="false">'Published format'!F472</f>
        <v/>
      </c>
      <c r="C470" s="0" t="str">
        <f aca="false">'Published format'!E472</f>
        <v/>
      </c>
      <c r="D470" s="50" t="str">
        <f aca="false">'Published format'!G472</f>
        <v/>
      </c>
    </row>
    <row r="471" customFormat="false" ht="15" hidden="false" customHeight="false" outlineLevel="0" collapsed="false">
      <c r="A471" s="0" t="str">
        <f aca="false">'Published format'!D473</f>
        <v/>
      </c>
      <c r="B471" s="0" t="str">
        <f aca="false">'Published format'!F473</f>
        <v/>
      </c>
      <c r="C471" s="0" t="str">
        <f aca="false">'Published format'!E473</f>
        <v/>
      </c>
      <c r="D471" s="50" t="str">
        <f aca="false">'Published format'!G473</f>
        <v/>
      </c>
    </row>
    <row r="472" customFormat="false" ht="15" hidden="false" customHeight="false" outlineLevel="0" collapsed="false">
      <c r="A472" s="0" t="str">
        <f aca="false">'Published format'!D474</f>
        <v/>
      </c>
      <c r="B472" s="0" t="str">
        <f aca="false">'Published format'!F474</f>
        <v/>
      </c>
      <c r="C472" s="0" t="str">
        <f aca="false">'Published format'!E474</f>
        <v/>
      </c>
      <c r="D472" s="50" t="str">
        <f aca="false">'Published format'!G474</f>
        <v/>
      </c>
    </row>
    <row r="473" customFormat="false" ht="15" hidden="false" customHeight="false" outlineLevel="0" collapsed="false">
      <c r="A473" s="0" t="str">
        <f aca="false">'Published format'!D475</f>
        <v/>
      </c>
      <c r="B473" s="0" t="str">
        <f aca="false">'Published format'!F475</f>
        <v/>
      </c>
      <c r="C473" s="0" t="str">
        <f aca="false">'Published format'!E475</f>
        <v/>
      </c>
      <c r="D473" s="50" t="str">
        <f aca="false">'Published format'!G475</f>
        <v/>
      </c>
    </row>
    <row r="474" customFormat="false" ht="15" hidden="false" customHeight="false" outlineLevel="0" collapsed="false">
      <c r="A474" s="0" t="str">
        <f aca="false">'Published format'!D476</f>
        <v/>
      </c>
      <c r="B474" s="0" t="str">
        <f aca="false">'Published format'!F476</f>
        <v/>
      </c>
      <c r="C474" s="0" t="str">
        <f aca="false">'Published format'!E476</f>
        <v/>
      </c>
      <c r="D474" s="50" t="str">
        <f aca="false">'Published format'!G476</f>
        <v/>
      </c>
    </row>
    <row r="475" customFormat="false" ht="15" hidden="false" customHeight="false" outlineLevel="0" collapsed="false">
      <c r="A475" s="0" t="str">
        <f aca="false">'Published format'!D477</f>
        <v/>
      </c>
      <c r="B475" s="0" t="str">
        <f aca="false">'Published format'!F477</f>
        <v/>
      </c>
      <c r="C475" s="0" t="str">
        <f aca="false">'Published format'!E477</f>
        <v/>
      </c>
      <c r="D475" s="50" t="str">
        <f aca="false">'Published format'!G477</f>
        <v/>
      </c>
    </row>
    <row r="476" customFormat="false" ht="15" hidden="false" customHeight="false" outlineLevel="0" collapsed="false">
      <c r="A476" s="0" t="str">
        <f aca="false">'Published format'!D478</f>
        <v/>
      </c>
      <c r="B476" s="0" t="str">
        <f aca="false">'Published format'!F478</f>
        <v/>
      </c>
      <c r="C476" s="0" t="str">
        <f aca="false">'Published format'!E478</f>
        <v/>
      </c>
      <c r="D476" s="50" t="str">
        <f aca="false">'Published format'!G478</f>
        <v/>
      </c>
    </row>
    <row r="477" customFormat="false" ht="15" hidden="false" customHeight="false" outlineLevel="0" collapsed="false">
      <c r="A477" s="0" t="str">
        <f aca="false">'Published format'!D479</f>
        <v/>
      </c>
      <c r="B477" s="0" t="str">
        <f aca="false">'Published format'!F479</f>
        <v/>
      </c>
      <c r="C477" s="0" t="str">
        <f aca="false">'Published format'!E479</f>
        <v/>
      </c>
      <c r="D477" s="50" t="str">
        <f aca="false">'Published format'!G479</f>
        <v/>
      </c>
    </row>
    <row r="478" customFormat="false" ht="15" hidden="false" customHeight="false" outlineLevel="0" collapsed="false">
      <c r="A478" s="0" t="str">
        <f aca="false">'Published format'!D480</f>
        <v/>
      </c>
      <c r="B478" s="0" t="str">
        <f aca="false">'Published format'!F480</f>
        <v/>
      </c>
      <c r="C478" s="0" t="str">
        <f aca="false">'Published format'!E480</f>
        <v/>
      </c>
      <c r="D478" s="50" t="str">
        <f aca="false">'Published format'!G480</f>
        <v/>
      </c>
    </row>
    <row r="479" customFormat="false" ht="15" hidden="false" customHeight="false" outlineLevel="0" collapsed="false">
      <c r="A479" s="0" t="str">
        <f aca="false">'Published format'!D481</f>
        <v/>
      </c>
      <c r="B479" s="0" t="str">
        <f aca="false">'Published format'!F481</f>
        <v/>
      </c>
      <c r="C479" s="0" t="str">
        <f aca="false">'Published format'!E481</f>
        <v/>
      </c>
      <c r="D479" s="50" t="str">
        <f aca="false">'Published format'!G481</f>
        <v/>
      </c>
    </row>
    <row r="480" customFormat="false" ht="15" hidden="false" customHeight="false" outlineLevel="0" collapsed="false">
      <c r="A480" s="0" t="str">
        <f aca="false">'Published format'!D482</f>
        <v/>
      </c>
      <c r="B480" s="0" t="str">
        <f aca="false">'Published format'!F482</f>
        <v/>
      </c>
      <c r="C480" s="0" t="str">
        <f aca="false">'Published format'!E482</f>
        <v/>
      </c>
      <c r="D480" s="50" t="str">
        <f aca="false">'Published format'!G482</f>
        <v/>
      </c>
    </row>
    <row r="481" customFormat="false" ht="15" hidden="false" customHeight="false" outlineLevel="0" collapsed="false">
      <c r="A481" s="0" t="str">
        <f aca="false">'Published format'!D483</f>
        <v/>
      </c>
      <c r="B481" s="0" t="str">
        <f aca="false">'Published format'!F483</f>
        <v/>
      </c>
      <c r="C481" s="0" t="str">
        <f aca="false">'Published format'!E483</f>
        <v/>
      </c>
      <c r="D481" s="50" t="str">
        <f aca="false">'Published format'!G483</f>
        <v/>
      </c>
    </row>
    <row r="482" customFormat="false" ht="15" hidden="false" customHeight="false" outlineLevel="0" collapsed="false">
      <c r="A482" s="0" t="str">
        <f aca="false">'Published format'!D484</f>
        <v/>
      </c>
      <c r="B482" s="0" t="str">
        <f aca="false">'Published format'!F484</f>
        <v/>
      </c>
      <c r="C482" s="0" t="str">
        <f aca="false">'Published format'!E484</f>
        <v/>
      </c>
      <c r="D482" s="50" t="str">
        <f aca="false">'Published format'!G484</f>
        <v/>
      </c>
    </row>
    <row r="483" customFormat="false" ht="15" hidden="false" customHeight="false" outlineLevel="0" collapsed="false">
      <c r="A483" s="0" t="str">
        <f aca="false">'Published format'!D485</f>
        <v/>
      </c>
      <c r="B483" s="0" t="str">
        <f aca="false">'Published format'!F485</f>
        <v/>
      </c>
      <c r="C483" s="0" t="str">
        <f aca="false">'Published format'!E485</f>
        <v/>
      </c>
      <c r="D483" s="50" t="str">
        <f aca="false">'Published format'!G485</f>
        <v/>
      </c>
    </row>
    <row r="484" customFormat="false" ht="15" hidden="false" customHeight="false" outlineLevel="0" collapsed="false">
      <c r="A484" s="0" t="str">
        <f aca="false">'Published format'!D486</f>
        <v/>
      </c>
      <c r="B484" s="0" t="str">
        <f aca="false">'Published format'!F486</f>
        <v/>
      </c>
      <c r="C484" s="0" t="str">
        <f aca="false">'Published format'!E486</f>
        <v/>
      </c>
      <c r="D484" s="50" t="str">
        <f aca="false">'Published format'!G486</f>
        <v/>
      </c>
    </row>
    <row r="485" customFormat="false" ht="15" hidden="false" customHeight="false" outlineLevel="0" collapsed="false">
      <c r="A485" s="0" t="str">
        <f aca="false">'Published format'!D487</f>
        <v/>
      </c>
      <c r="B485" s="0" t="str">
        <f aca="false">'Published format'!F487</f>
        <v/>
      </c>
      <c r="C485" s="0" t="str">
        <f aca="false">'Published format'!E487</f>
        <v/>
      </c>
      <c r="D485" s="50" t="str">
        <f aca="false">'Published format'!G487</f>
        <v/>
      </c>
    </row>
    <row r="486" customFormat="false" ht="15" hidden="false" customHeight="false" outlineLevel="0" collapsed="false">
      <c r="A486" s="0" t="str">
        <f aca="false">'Published format'!D488</f>
        <v/>
      </c>
      <c r="B486" s="0" t="str">
        <f aca="false">'Published format'!F488</f>
        <v/>
      </c>
      <c r="C486" s="0" t="str">
        <f aca="false">'Published format'!E488</f>
        <v/>
      </c>
      <c r="D486" s="50" t="str">
        <f aca="false">'Published format'!G488</f>
        <v/>
      </c>
    </row>
    <row r="487" customFormat="false" ht="15" hidden="false" customHeight="false" outlineLevel="0" collapsed="false">
      <c r="A487" s="0" t="str">
        <f aca="false">'Published format'!D489</f>
        <v/>
      </c>
      <c r="B487" s="0" t="str">
        <f aca="false">'Published format'!F489</f>
        <v/>
      </c>
      <c r="C487" s="0" t="str">
        <f aca="false">'Published format'!E489</f>
        <v/>
      </c>
      <c r="D487" s="50" t="str">
        <f aca="false">'Published format'!G489</f>
        <v/>
      </c>
    </row>
    <row r="488" customFormat="false" ht="15" hidden="false" customHeight="false" outlineLevel="0" collapsed="false">
      <c r="A488" s="0" t="str">
        <f aca="false">'Published format'!D490</f>
        <v/>
      </c>
      <c r="B488" s="0" t="str">
        <f aca="false">'Published format'!F490</f>
        <v/>
      </c>
      <c r="C488" s="0" t="str">
        <f aca="false">'Published format'!E490</f>
        <v/>
      </c>
      <c r="D488" s="50" t="str">
        <f aca="false">'Published format'!G490</f>
        <v/>
      </c>
    </row>
    <row r="489" customFormat="false" ht="15" hidden="false" customHeight="false" outlineLevel="0" collapsed="false">
      <c r="A489" s="0" t="str">
        <f aca="false">'Published format'!D491</f>
        <v/>
      </c>
      <c r="B489" s="0" t="str">
        <f aca="false">'Published format'!F491</f>
        <v/>
      </c>
      <c r="C489" s="0" t="str">
        <f aca="false">'Published format'!E491</f>
        <v/>
      </c>
      <c r="D489" s="50" t="str">
        <f aca="false">'Published format'!G491</f>
        <v/>
      </c>
    </row>
    <row r="490" customFormat="false" ht="15" hidden="false" customHeight="false" outlineLevel="0" collapsed="false">
      <c r="A490" s="0" t="str">
        <f aca="false">'Published format'!D492</f>
        <v/>
      </c>
      <c r="B490" s="0" t="str">
        <f aca="false">'Published format'!F492</f>
        <v/>
      </c>
      <c r="C490" s="0" t="str">
        <f aca="false">'Published format'!E492</f>
        <v/>
      </c>
      <c r="D490" s="50" t="str">
        <f aca="false">'Published format'!G492</f>
        <v/>
      </c>
    </row>
    <row r="491" customFormat="false" ht="15" hidden="false" customHeight="false" outlineLevel="0" collapsed="false">
      <c r="A491" s="0" t="str">
        <f aca="false">'Published format'!D493</f>
        <v/>
      </c>
      <c r="B491" s="0" t="str">
        <f aca="false">'Published format'!F493</f>
        <v/>
      </c>
      <c r="C491" s="0" t="str">
        <f aca="false">'Published format'!E493</f>
        <v/>
      </c>
      <c r="D491" s="50" t="str">
        <f aca="false">'Published format'!G493</f>
        <v/>
      </c>
    </row>
    <row r="492" customFormat="false" ht="15" hidden="false" customHeight="false" outlineLevel="0" collapsed="false">
      <c r="A492" s="0" t="str">
        <f aca="false">'Published format'!D494</f>
        <v/>
      </c>
      <c r="B492" s="0" t="str">
        <f aca="false">'Published format'!F494</f>
        <v/>
      </c>
      <c r="C492" s="0" t="str">
        <f aca="false">'Published format'!E494</f>
        <v/>
      </c>
      <c r="D492" s="50" t="str">
        <f aca="false">'Published format'!G494</f>
        <v/>
      </c>
    </row>
    <row r="493" customFormat="false" ht="15" hidden="false" customHeight="false" outlineLevel="0" collapsed="false">
      <c r="A493" s="0" t="str">
        <f aca="false">'Published format'!D495</f>
        <v/>
      </c>
      <c r="B493" s="0" t="str">
        <f aca="false">'Published format'!F495</f>
        <v/>
      </c>
      <c r="C493" s="0" t="str">
        <f aca="false">'Published format'!E495</f>
        <v/>
      </c>
      <c r="D493" s="50" t="str">
        <f aca="false">'Published format'!G495</f>
        <v/>
      </c>
    </row>
    <row r="494" customFormat="false" ht="15" hidden="false" customHeight="false" outlineLevel="0" collapsed="false">
      <c r="A494" s="0" t="str">
        <f aca="false">'Published format'!D496</f>
        <v/>
      </c>
      <c r="B494" s="0" t="str">
        <f aca="false">'Published format'!F496</f>
        <v/>
      </c>
      <c r="C494" s="0" t="str">
        <f aca="false">'Published format'!E496</f>
        <v/>
      </c>
      <c r="D494" s="50" t="str">
        <f aca="false">'Published format'!G496</f>
        <v/>
      </c>
    </row>
    <row r="495" customFormat="false" ht="15" hidden="false" customHeight="false" outlineLevel="0" collapsed="false">
      <c r="A495" s="0" t="str">
        <f aca="false">'Published format'!D497</f>
        <v/>
      </c>
      <c r="B495" s="0" t="str">
        <f aca="false">'Published format'!F497</f>
        <v/>
      </c>
      <c r="C495" s="0" t="str">
        <f aca="false">'Published format'!E497</f>
        <v/>
      </c>
      <c r="D495" s="50" t="str">
        <f aca="false">'Published format'!G497</f>
        <v/>
      </c>
    </row>
    <row r="496" customFormat="false" ht="15" hidden="false" customHeight="false" outlineLevel="0" collapsed="false">
      <c r="A496" s="0" t="str">
        <f aca="false">'Published format'!D498</f>
        <v/>
      </c>
      <c r="B496" s="0" t="str">
        <f aca="false">'Published format'!F498</f>
        <v/>
      </c>
      <c r="C496" s="0" t="str">
        <f aca="false">'Published format'!E498</f>
        <v/>
      </c>
      <c r="D496" s="50" t="str">
        <f aca="false">'Published format'!G498</f>
        <v/>
      </c>
    </row>
    <row r="497" customFormat="false" ht="15" hidden="false" customHeight="false" outlineLevel="0" collapsed="false">
      <c r="A497" s="0" t="str">
        <f aca="false">'Published format'!D499</f>
        <v/>
      </c>
      <c r="B497" s="0" t="str">
        <f aca="false">'Published format'!F499</f>
        <v/>
      </c>
      <c r="C497" s="0" t="str">
        <f aca="false">'Published format'!E499</f>
        <v/>
      </c>
      <c r="D497" s="50" t="str">
        <f aca="false">'Published format'!G499</f>
        <v/>
      </c>
    </row>
    <row r="498" customFormat="false" ht="15" hidden="false" customHeight="false" outlineLevel="0" collapsed="false">
      <c r="A498" s="0" t="str">
        <f aca="false">'Published format'!D500</f>
        <v/>
      </c>
      <c r="B498" s="0" t="str">
        <f aca="false">'Published format'!F500</f>
        <v/>
      </c>
      <c r="C498" s="0" t="str">
        <f aca="false">'Published format'!E500</f>
        <v/>
      </c>
      <c r="D498" s="50" t="str">
        <f aca="false">'Published format'!G500</f>
        <v/>
      </c>
    </row>
    <row r="499" customFormat="false" ht="15" hidden="false" customHeight="false" outlineLevel="0" collapsed="false">
      <c r="A499" s="0" t="str">
        <f aca="false">'Published format'!D501</f>
        <v/>
      </c>
      <c r="B499" s="0" t="str">
        <f aca="false">'Published format'!F501</f>
        <v/>
      </c>
      <c r="C499" s="0" t="str">
        <f aca="false">'Published format'!E501</f>
        <v/>
      </c>
      <c r="D499" s="50" t="str">
        <f aca="false">'Published format'!G501</f>
        <v/>
      </c>
    </row>
    <row r="500" customFormat="false" ht="15" hidden="false" customHeight="false" outlineLevel="0" collapsed="false">
      <c r="A500" s="0" t="str">
        <f aca="false">'Published format'!D502</f>
        <v/>
      </c>
      <c r="B500" s="0" t="str">
        <f aca="false">'Published format'!F502</f>
        <v/>
      </c>
      <c r="C500" s="0" t="str">
        <f aca="false">'Published format'!E502</f>
        <v/>
      </c>
      <c r="D500" s="50" t="str">
        <f aca="false">'Published format'!G502</f>
        <v/>
      </c>
    </row>
    <row r="501" customFormat="false" ht="15" hidden="false" customHeight="false" outlineLevel="0" collapsed="false">
      <c r="A501" s="0" t="str">
        <f aca="false">'Published format'!D503</f>
        <v/>
      </c>
      <c r="B501" s="0" t="str">
        <f aca="false">'Published format'!F503</f>
        <v/>
      </c>
      <c r="C501" s="0" t="str">
        <f aca="false">'Published format'!E503</f>
        <v/>
      </c>
      <c r="D501" s="50" t="str">
        <f aca="false">'Published format'!G503</f>
        <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69"/>
  <sheetViews>
    <sheetView showFormulas="false" showGridLines="true" showRowColHeaders="true" showZeros="true" rightToLeft="false" tabSelected="false" showOutlineSymbols="true" defaultGridColor="true" view="normal" topLeftCell="A58" colorId="64" zoomScale="200" zoomScaleNormal="200" zoomScalePageLayoutView="100" workbookViewId="0">
      <selection pane="topLeft" activeCell="D8" activeCellId="0" sqref="D8"/>
    </sheetView>
  </sheetViews>
  <sheetFormatPr defaultColWidth="11.42578125" defaultRowHeight="15" zeroHeight="false" outlineLevelRow="0" outlineLevelCol="0"/>
  <cols>
    <col collapsed="false" customWidth="true" hidden="false" outlineLevel="0" max="2" min="2" style="0" width="12.29"/>
    <col collapsed="false" customWidth="true" hidden="false" outlineLevel="0" max="3" min="3" style="0" width="10.14"/>
    <col collapsed="false" customWidth="true" hidden="false" outlineLevel="0" max="4" min="4" style="0" width="19.29"/>
    <col collapsed="false" customWidth="true" hidden="false" outlineLevel="0" max="5" min="5" style="0" width="15"/>
    <col collapsed="false" customWidth="true" hidden="false" outlineLevel="0" max="6" min="6" style="0" width="6.85"/>
  </cols>
  <sheetData>
    <row r="1" customFormat="false" ht="15" hidden="false" customHeight="false" outlineLevel="0" collapsed="false">
      <c r="A1" s="51" t="s">
        <v>1056</v>
      </c>
    </row>
    <row r="2" customFormat="false" ht="15" hidden="false" customHeight="false" outlineLevel="0" collapsed="false">
      <c r="A2" s="52" t="s">
        <v>1057</v>
      </c>
      <c r="B2" s="52" t="s">
        <v>1058</v>
      </c>
      <c r="C2" s="52" t="s">
        <v>1059</v>
      </c>
      <c r="D2" s="52" t="s">
        <v>1060</v>
      </c>
      <c r="E2" s="52" t="s">
        <v>1061</v>
      </c>
    </row>
    <row r="3" customFormat="false" ht="19.25" hidden="false" customHeight="false" outlineLevel="0" collapsed="false">
      <c r="A3" s="53" t="n">
        <v>1</v>
      </c>
      <c r="B3" s="54" t="str">
        <f aca="false">'Published format'!D4</f>
        <v>Harry Butterworth</v>
      </c>
      <c r="C3" s="54" t="str">
        <f aca="false">'Published format'!F4</f>
        <v>MU23</v>
      </c>
      <c r="D3" s="54" t="str">
        <f aca="false">'Published format'!E4</f>
        <v>Scarborough AC</v>
      </c>
      <c r="E3" s="55" t="n">
        <f aca="false">'Published format'!G4</f>
        <v>0.0451967592592593</v>
      </c>
    </row>
    <row r="4" customFormat="false" ht="15" hidden="false" customHeight="false" outlineLevel="0" collapsed="false">
      <c r="A4" s="53" t="n">
        <v>2</v>
      </c>
      <c r="B4" s="54" t="str">
        <f aca="false">'Published format'!D5</f>
        <v>Dan Bateson</v>
      </c>
      <c r="C4" s="54" t="str">
        <f aca="false">'Published format'!F5</f>
        <v>M40</v>
      </c>
      <c r="D4" s="54" t="str">
        <f aca="false">'Published format'!E5</f>
        <v>Scarborough AC</v>
      </c>
      <c r="E4" s="55" t="n">
        <f aca="false">'Published format'!G5</f>
        <v>0.0452430555555556</v>
      </c>
    </row>
    <row r="5" customFormat="false" ht="15" hidden="false" customHeight="false" outlineLevel="0" collapsed="false">
      <c r="A5" s="53" t="n">
        <v>3</v>
      </c>
      <c r="B5" s="54" t="str">
        <f aca="false">'Published format'!D6</f>
        <v>Robert Preston</v>
      </c>
      <c r="C5" s="54" t="str">
        <f aca="false">'Published format'!F6</f>
        <v>MSEN</v>
      </c>
      <c r="D5" s="54" t="str">
        <f aca="false">'Published format'!E6</f>
        <v>Pickering RC</v>
      </c>
      <c r="E5" s="55" t="n">
        <f aca="false">'Published format'!G6</f>
        <v>0.0480555555555556</v>
      </c>
    </row>
    <row r="6" customFormat="false" ht="15" hidden="false" customHeight="false" outlineLevel="0" collapsed="false">
      <c r="A6" s="53" t="n">
        <v>4</v>
      </c>
      <c r="B6" s="54" t="str">
        <f aca="false">'Published format'!D7</f>
        <v>Paul Lawton</v>
      </c>
      <c r="C6" s="54" t="str">
        <f aca="false">'Published format'!F7</f>
        <v>MSEN</v>
      </c>
      <c r="D6" s="54" t="str">
        <f aca="false">'Published format'!E7</f>
        <v>Scarborough AC</v>
      </c>
      <c r="E6" s="55" t="n">
        <f aca="false">'Published format'!G7</f>
        <v>0.0500694444444444</v>
      </c>
    </row>
    <row r="7" customFormat="false" ht="15" hidden="false" customHeight="false" outlineLevel="0" collapsed="false">
      <c r="A7" s="53" t="n">
        <v>5</v>
      </c>
      <c r="B7" s="54" t="str">
        <f aca="false">'Published format'!D8</f>
        <v>Ian Rowan</v>
      </c>
      <c r="C7" s="54" t="str">
        <f aca="false">'Published format'!F8</f>
        <v>M45</v>
      </c>
      <c r="D7" s="54" t="str">
        <f aca="false">'Published format'!E8</f>
        <v>Esk Valley Fell Club</v>
      </c>
      <c r="E7" s="55" t="n">
        <f aca="false">'Published format'!G8</f>
        <v>0.0510416666666667</v>
      </c>
    </row>
    <row r="8" customFormat="false" ht="15" hidden="false" customHeight="false" outlineLevel="0" collapsed="false">
      <c r="A8" s="53" t="n">
        <v>6</v>
      </c>
      <c r="B8" s="54" t="str">
        <f aca="false">'Published format'!D9</f>
        <v>Peter Walker</v>
      </c>
      <c r="C8" s="54" t="str">
        <f aca="false">'Published format'!F9</f>
        <v>M40</v>
      </c>
      <c r="D8" s="54" t="str">
        <f aca="false">'Published format'!E9</f>
        <v>York Knavesmire Harriers</v>
      </c>
      <c r="E8" s="55" t="n">
        <f aca="false">'Published format'!G9</f>
        <v>0.0514236111111111</v>
      </c>
    </row>
    <row r="9" customFormat="false" ht="15" hidden="false" customHeight="false" outlineLevel="0" collapsed="false">
      <c r="A9" s="53" t="n">
        <v>7</v>
      </c>
      <c r="B9" s="54" t="str">
        <f aca="false">'Published format'!D10</f>
        <v>Stephen Pugh</v>
      </c>
      <c r="C9" s="54" t="str">
        <f aca="false">'Published format'!F10</f>
        <v>M55</v>
      </c>
      <c r="D9" s="54" t="str">
        <f aca="false">'Published format'!E10</f>
        <v>Esk Valley Fell Club</v>
      </c>
      <c r="E9" s="55" t="n">
        <f aca="false">'Published format'!G10</f>
        <v>0.052349537037037</v>
      </c>
    </row>
    <row r="10" customFormat="false" ht="15" hidden="false" customHeight="false" outlineLevel="0" collapsed="false">
      <c r="A10" s="53" t="n">
        <v>8</v>
      </c>
      <c r="B10" s="54" t="str">
        <f aca="false">'Published format'!D11</f>
        <v>Rorie Mcintosh</v>
      </c>
      <c r="C10" s="54" t="str">
        <f aca="false">'Published format'!F11</f>
        <v>M40</v>
      </c>
      <c r="D10" s="54" t="str">
        <f aca="false">'Published format'!E11</f>
        <v>Esk Valley Fell Club</v>
      </c>
      <c r="E10" s="55" t="n">
        <f aca="false">'Published format'!G11</f>
        <v>0.0524884259259259</v>
      </c>
    </row>
    <row r="11" customFormat="false" ht="19.25" hidden="false" customHeight="false" outlineLevel="0" collapsed="false">
      <c r="A11" s="53" t="n">
        <v>9</v>
      </c>
      <c r="B11" s="54" t="str">
        <f aca="false">'Published format'!D12</f>
        <v>Damian Kilpin</v>
      </c>
      <c r="C11" s="54" t="str">
        <f aca="false">'Published format'!F12</f>
        <v>M45</v>
      </c>
      <c r="D11" s="54" t="str">
        <f aca="false">'Published format'!E12</f>
        <v>Penistone Footpath Runners &amp; AC</v>
      </c>
      <c r="E11" s="55" t="n">
        <f aca="false">'Published format'!G12</f>
        <v>0.0531944444444445</v>
      </c>
    </row>
    <row r="12" customFormat="false" ht="19.25" hidden="false" customHeight="false" outlineLevel="0" collapsed="false">
      <c r="A12" s="53" t="n">
        <v>10</v>
      </c>
      <c r="B12" s="54" t="str">
        <f aca="false">'Published format'!D13</f>
        <v>Catherine Williamson</v>
      </c>
      <c r="C12" s="54" t="str">
        <f aca="false">'Published format'!F13</f>
        <v>W40</v>
      </c>
      <c r="D12" s="54" t="str">
        <f aca="false">'Published format'!E13</f>
        <v>Loftus &amp; Whitby AC</v>
      </c>
      <c r="E12" s="55" t="n">
        <f aca="false">'Published format'!G13</f>
        <v>0.0532638888888889</v>
      </c>
    </row>
    <row r="13" customFormat="false" ht="15" hidden="false" customHeight="false" outlineLevel="0" collapsed="false">
      <c r="A13" s="53" t="n">
        <v>11</v>
      </c>
      <c r="B13" s="54" t="str">
        <f aca="false">'Published format'!D14</f>
        <v>Glynn Ellwood</v>
      </c>
      <c r="C13" s="54" t="str">
        <f aca="false">'Published format'!F14</f>
        <v>MSEN</v>
      </c>
      <c r="D13" s="54" t="str">
        <f aca="false">'Published format'!E14</f>
        <v>York Knavesmire Harriers</v>
      </c>
      <c r="E13" s="55" t="n">
        <f aca="false">'Published format'!G14</f>
        <v>0.0533101851851852</v>
      </c>
    </row>
    <row r="14" customFormat="false" ht="15" hidden="false" customHeight="false" outlineLevel="0" collapsed="false">
      <c r="A14" s="53" t="n">
        <v>12</v>
      </c>
      <c r="B14" s="54" t="str">
        <f aca="false">'Published format'!D15</f>
        <v>Alex Linsley</v>
      </c>
      <c r="C14" s="54" t="str">
        <f aca="false">'Published format'!F15</f>
        <v>MSEN</v>
      </c>
      <c r="D14" s="54" t="str">
        <f aca="false">'Published format'!E15</f>
        <v>Individual#</v>
      </c>
      <c r="E14" s="55" t="n">
        <f aca="false">'Published format'!G15</f>
        <v>0.0533796296296296</v>
      </c>
    </row>
    <row r="15" customFormat="false" ht="15" hidden="false" customHeight="false" outlineLevel="0" collapsed="false">
      <c r="A15" s="53" t="n">
        <v>13</v>
      </c>
      <c r="B15" s="54" t="str">
        <f aca="false">'Published format'!D16</f>
        <v>Rhona Marshall</v>
      </c>
      <c r="C15" s="54" t="str">
        <f aca="false">'Published format'!F16</f>
        <v>W40</v>
      </c>
      <c r="D15" s="54" t="str">
        <f aca="false">'Published format'!E16</f>
        <v>Scarborough AC</v>
      </c>
      <c r="E15" s="55" t="n">
        <f aca="false">'Published format'!G16</f>
        <v>0.0545138888888889</v>
      </c>
    </row>
    <row r="16" customFormat="false" ht="15" hidden="false" customHeight="false" outlineLevel="0" collapsed="false">
      <c r="A16" s="53" t="n">
        <v>14</v>
      </c>
      <c r="B16" s="54" t="str">
        <f aca="false">'Published format'!D17</f>
        <v>Chris Doble</v>
      </c>
      <c r="C16" s="54" t="str">
        <f aca="false">'Published format'!F17</f>
        <v>MSEN</v>
      </c>
      <c r="D16" s="54" t="str">
        <f aca="false">'Published format'!E17</f>
        <v>York Knavesmire Harriers</v>
      </c>
      <c r="E16" s="55" t="n">
        <f aca="false">'Published format'!G17</f>
        <v>0.0545833333333333</v>
      </c>
    </row>
    <row r="17" customFormat="false" ht="19.25" hidden="false" customHeight="false" outlineLevel="0" collapsed="false">
      <c r="A17" s="53" t="n">
        <v>15</v>
      </c>
      <c r="B17" s="54" t="str">
        <f aca="false">'Published format'!D18</f>
        <v>Michael Richmond</v>
      </c>
      <c r="C17" s="54" t="str">
        <f aca="false">'Published format'!F18</f>
        <v>M45</v>
      </c>
      <c r="D17" s="54" t="str">
        <f aca="false">'Published format'!E18</f>
        <v>Pickering RC</v>
      </c>
      <c r="E17" s="55" t="n">
        <f aca="false">'Published format'!G18</f>
        <v>0.0546990740740741</v>
      </c>
    </row>
    <row r="18" customFormat="false" ht="15" hidden="false" customHeight="false" outlineLevel="0" collapsed="false">
      <c r="A18" s="53" t="n">
        <v>16</v>
      </c>
      <c r="B18" s="54" t="str">
        <f aca="false">'Published format'!D19</f>
        <v>Reiner Hesse</v>
      </c>
      <c r="C18" s="54" t="str">
        <f aca="false">'Published format'!F19</f>
        <v>M50</v>
      </c>
      <c r="D18" s="54" t="str">
        <f aca="false">'Published format'!E19</f>
        <v>Loftus &amp; Whitby AC</v>
      </c>
      <c r="E18" s="55" t="n">
        <f aca="false">'Published format'!G19</f>
        <v>0.0548148148148148</v>
      </c>
    </row>
    <row r="19" customFormat="false" ht="19.25" hidden="false" customHeight="false" outlineLevel="0" collapsed="false">
      <c r="A19" s="53" t="n">
        <v>17</v>
      </c>
      <c r="B19" s="54" t="str">
        <f aca="false">'Published format'!D20</f>
        <v>James Mullholland</v>
      </c>
      <c r="C19" s="54" t="str">
        <f aca="false">'Published format'!F20</f>
        <v>MU23</v>
      </c>
      <c r="D19" s="54" t="str">
        <f aca="false">'Published format'!E20</f>
        <v>Individual#</v>
      </c>
      <c r="E19" s="55" t="n">
        <f aca="false">'Published format'!G20</f>
        <v>0.055162037037037</v>
      </c>
    </row>
    <row r="20" customFormat="false" ht="15" hidden="false" customHeight="false" outlineLevel="0" collapsed="false">
      <c r="A20" s="53" t="n">
        <v>18</v>
      </c>
      <c r="B20" s="54" t="str">
        <f aca="false">'Published format'!D21</f>
        <v>Iain Yates</v>
      </c>
      <c r="C20" s="54" t="str">
        <f aca="false">'Published format'!F21</f>
        <v>M40</v>
      </c>
      <c r="D20" s="54" t="str">
        <f aca="false">'Published format'!E21</f>
        <v>York Knavesmire Harriers</v>
      </c>
      <c r="E20" s="55" t="n">
        <f aca="false">'Published format'!G21</f>
        <v>0.055462962962963</v>
      </c>
    </row>
    <row r="21" customFormat="false" ht="15" hidden="false" customHeight="false" outlineLevel="0" collapsed="false">
      <c r="A21" s="53" t="n">
        <v>19</v>
      </c>
      <c r="B21" s="54" t="str">
        <f aca="false">'Published format'!D22</f>
        <v>Jim Rogers</v>
      </c>
      <c r="C21" s="54" t="str">
        <f aca="false">'Published format'!F22</f>
        <v>M60</v>
      </c>
      <c r="D21" s="54" t="str">
        <f aca="false">'Published format'!E22</f>
        <v>City of Hull AC</v>
      </c>
      <c r="E21" s="55" t="n">
        <f aca="false">'Published format'!G22</f>
        <v>0.0559606481481482</v>
      </c>
    </row>
    <row r="22" customFormat="false" ht="15" hidden="false" customHeight="false" outlineLevel="0" collapsed="false">
      <c r="A22" s="53" t="n">
        <v>20</v>
      </c>
      <c r="B22" s="54" t="str">
        <f aca="false">'Published format'!D23</f>
        <v>David Hughes</v>
      </c>
      <c r="C22" s="54" t="str">
        <f aca="false">'Published format'!F23</f>
        <v>M60</v>
      </c>
      <c r="D22" s="54" t="str">
        <f aca="false">'Published format'!E23</f>
        <v>North York Moors AC</v>
      </c>
      <c r="E22" s="55" t="n">
        <f aca="false">'Published format'!G23</f>
        <v>0.0560763888888889</v>
      </c>
    </row>
    <row r="23" customFormat="false" ht="15" hidden="false" customHeight="false" outlineLevel="0" collapsed="false">
      <c r="A23" s="56" t="s">
        <v>1062</v>
      </c>
      <c r="O23" s="57" t="s">
        <v>1063</v>
      </c>
    </row>
    <row r="24" customFormat="false" ht="15" hidden="false" customHeight="false" outlineLevel="0" collapsed="false">
      <c r="A24" s="51"/>
    </row>
    <row r="25" customFormat="false" ht="15" hidden="false" customHeight="false" outlineLevel="0" collapsed="false">
      <c r="A25" s="51"/>
    </row>
    <row r="26" customFormat="false" ht="15" hidden="false" customHeight="false" outlineLevel="0" collapsed="false">
      <c r="A26" s="51"/>
    </row>
    <row r="27" customFormat="false" ht="15" hidden="false" customHeight="false" outlineLevel="0" collapsed="false">
      <c r="A27" s="51" t="s">
        <v>1064</v>
      </c>
    </row>
    <row r="28" customFormat="false" ht="15" hidden="false" customHeight="false" outlineLevel="0" collapsed="false">
      <c r="A28" s="58" t="s">
        <v>1057</v>
      </c>
      <c r="B28" s="52" t="s">
        <v>1065</v>
      </c>
      <c r="C28" s="52" t="s">
        <v>1058</v>
      </c>
      <c r="D28" s="52" t="s">
        <v>1059</v>
      </c>
      <c r="E28" s="52" t="s">
        <v>1060</v>
      </c>
      <c r="F28" s="52" t="s">
        <v>1061</v>
      </c>
    </row>
    <row r="29" customFormat="false" ht="15" hidden="false" customHeight="false" outlineLevel="0" collapsed="false">
      <c r="A29" s="53" t="n">
        <v>1</v>
      </c>
      <c r="B29" s="54" t="n">
        <f aca="false">INDEX('Published format'!A:A, MATCH(C29, 'Published format'!D:D, 0))</f>
        <v>2</v>
      </c>
      <c r="C29" s="54" t="str">
        <f aca="false">IFERROR(INDEX('Finish order'!H:H,MATCH(MID($A$27,15,2)&amp;":"&amp;A29,'Finish order'!N:N,0)),"")</f>
        <v>Dan Bateson</v>
      </c>
      <c r="D29" s="54" t="str">
        <f aca="false">IF(C29="","","M40")</f>
        <v>M40</v>
      </c>
      <c r="E29" s="54" t="str">
        <f aca="false">VLOOKUP(C29,'Published format'!D:G,2,FALSE())</f>
        <v>Scarborough AC</v>
      </c>
      <c r="F29" s="55" t="n">
        <f aca="false">VLOOKUP(C29,'Published format'!D:G,4,FALSE())</f>
        <v>0.0452430555555556</v>
      </c>
    </row>
    <row r="30" customFormat="false" ht="15" hidden="false" customHeight="false" outlineLevel="0" collapsed="false">
      <c r="A30" s="53" t="n">
        <v>2</v>
      </c>
      <c r="B30" s="54" t="n">
        <f aca="false">INDEX('Published format'!A:A, MATCH(C30, 'Published format'!D:D, 0))</f>
        <v>5</v>
      </c>
      <c r="C30" s="54" t="str">
        <f aca="false">IFERROR(INDEX('Finish order'!H:H,MATCH(MID($A$27,15,2)&amp;":"&amp;A30,'Finish order'!N:N,0)),"")</f>
        <v>Ian Rowan</v>
      </c>
      <c r="D30" s="54" t="str">
        <f aca="false">IF(C30="","","M40")</f>
        <v>M40</v>
      </c>
      <c r="E30" s="54" t="str">
        <f aca="false">VLOOKUP(C30,'Published format'!D:G,2,FALSE())</f>
        <v>Esk Valley Fell Club</v>
      </c>
      <c r="F30" s="55" t="n">
        <f aca="false">VLOOKUP(C30,'Published format'!D:G,4,FALSE())</f>
        <v>0.0510416666666667</v>
      </c>
    </row>
    <row r="31" customFormat="false" ht="19.25" hidden="false" customHeight="false" outlineLevel="0" collapsed="false">
      <c r="A31" s="53" t="n">
        <v>3</v>
      </c>
      <c r="B31" s="54" t="n">
        <f aca="false">INDEX('Published format'!A:A, MATCH(C31, 'Published format'!D:D, 0))</f>
        <v>6</v>
      </c>
      <c r="C31" s="54" t="str">
        <f aca="false">IFERROR(INDEX('Finish order'!H:H,MATCH(MID($A$27,15,2)&amp;":"&amp;A31,'Finish order'!N:N,0)),"")</f>
        <v>Peter Walker</v>
      </c>
      <c r="D31" s="54" t="str">
        <f aca="false">IF(C31="","","M40")</f>
        <v>M40</v>
      </c>
      <c r="E31" s="54" t="str">
        <f aca="false">VLOOKUP(C31,'Published format'!D:G,2,FALSE())</f>
        <v>York Knavesmire Harriers</v>
      </c>
      <c r="F31" s="55" t="n">
        <f aca="false">VLOOKUP(C31,'Published format'!D:G,4,FALSE())</f>
        <v>0.0514236111111111</v>
      </c>
    </row>
    <row r="32" customFormat="false" ht="15" hidden="false" customHeight="false" outlineLevel="0" collapsed="false">
      <c r="A32" s="51" t="s">
        <v>1066</v>
      </c>
      <c r="F32" s="59"/>
    </row>
    <row r="33" customFormat="false" ht="15" hidden="false" customHeight="false" outlineLevel="0" collapsed="false">
      <c r="A33" s="53" t="n">
        <v>1</v>
      </c>
      <c r="B33" s="54" t="n">
        <f aca="false">INDEX('Published format'!A:A, MATCH(C33, 'Published format'!D:D, 0))</f>
        <v>7</v>
      </c>
      <c r="C33" s="54" t="str">
        <f aca="false">IFERROR(INDEX('Finish order'!H:H,MATCH(MID($A$32,15,2)&amp;":"&amp;A33,'Finish order'!N:N,0)),"")</f>
        <v>Stephen Pugh</v>
      </c>
      <c r="D33" s="54" t="str">
        <f aca="false">IF(C33="","","M50")</f>
        <v>M50</v>
      </c>
      <c r="E33" s="54" t="str">
        <f aca="false">VLOOKUP(C33,'Published format'!D:G,2,FALSE())</f>
        <v>Esk Valley Fell Club</v>
      </c>
      <c r="F33" s="55" t="n">
        <f aca="false">VLOOKUP(C33,'Published format'!D:G,4,FALSE())</f>
        <v>0.052349537037037</v>
      </c>
    </row>
    <row r="34" customFormat="false" ht="15" hidden="false" customHeight="false" outlineLevel="0" collapsed="false">
      <c r="A34" s="53" t="n">
        <v>2</v>
      </c>
      <c r="B34" s="54" t="n">
        <f aca="false">INDEX('Published format'!A:A, MATCH(C34, 'Published format'!D:D, 0))</f>
        <v>16</v>
      </c>
      <c r="C34" s="54" t="str">
        <f aca="false">IFERROR(INDEX('Finish order'!H:H,MATCH(MID($A$32,15,2)&amp;":"&amp;A34,'Finish order'!N:N,0)),"")</f>
        <v>Reiner Hesse</v>
      </c>
      <c r="D34" s="54" t="str">
        <f aca="false">IF(C34="","","M50")</f>
        <v>M50</v>
      </c>
      <c r="E34" s="54" t="str">
        <f aca="false">VLOOKUP(C34,'Published format'!D:G,2,FALSE())</f>
        <v>Loftus &amp; Whitby AC</v>
      </c>
      <c r="F34" s="55" t="n">
        <f aca="false">VLOOKUP(C34,'Published format'!D:G,4,FALSE())</f>
        <v>0.0548148148148148</v>
      </c>
    </row>
    <row r="35" customFormat="false" ht="15" hidden="false" customHeight="false" outlineLevel="0" collapsed="false">
      <c r="A35" s="53" t="n">
        <v>3</v>
      </c>
      <c r="B35" s="54" t="n">
        <f aca="false">INDEX('Published format'!A:A, MATCH(C35, 'Published format'!D:D, 0))</f>
        <v>22</v>
      </c>
      <c r="C35" s="54" t="str">
        <f aca="false">IFERROR(INDEX('Finish order'!H:H,MATCH(MID($A$32,15,2)&amp;":"&amp;A35,'Finish order'!N:N,0)),"")</f>
        <v>Simon Jones</v>
      </c>
      <c r="D35" s="54" t="str">
        <f aca="false">IF(C35="","","M50")</f>
        <v>M50</v>
      </c>
      <c r="E35" s="54" t="str">
        <f aca="false">VLOOKUP(C35,'Published format'!D:G,2,FALSE())</f>
        <v>Pickering RC</v>
      </c>
      <c r="F35" s="55" t="n">
        <f aca="false">VLOOKUP(C35,'Published format'!D:G,4,FALSE())</f>
        <v>0.0564351851851852</v>
      </c>
    </row>
    <row r="36" customFormat="false" ht="15" hidden="false" customHeight="false" outlineLevel="0" collapsed="false">
      <c r="A36" s="51" t="s">
        <v>1067</v>
      </c>
      <c r="F36" s="59"/>
    </row>
    <row r="37" customFormat="false" ht="15" hidden="false" customHeight="false" outlineLevel="0" collapsed="false">
      <c r="A37" s="53" t="n">
        <v>1</v>
      </c>
      <c r="B37" s="54" t="n">
        <f aca="false">INDEX('Published format'!A:A, MATCH(C37, 'Published format'!D:D, 0))</f>
        <v>19</v>
      </c>
      <c r="C37" s="54" t="str">
        <f aca="false">IFERROR(INDEX('Finish order'!H:H,MATCH(MID($A$36,15,2)&amp;":"&amp;A37,'Finish order'!N:N,0)),"")</f>
        <v>Jim Rogers</v>
      </c>
      <c r="D37" s="54" t="str">
        <f aca="false">IF(C37="","","M60")</f>
        <v>M60</v>
      </c>
      <c r="E37" s="54" t="str">
        <f aca="false">VLOOKUP(C37,'Published format'!D:G,2,FALSE())</f>
        <v>City of Hull AC</v>
      </c>
      <c r="F37" s="55" t="n">
        <f aca="false">VLOOKUP(C37,'Published format'!D:G,4,FALSE())</f>
        <v>0.0559606481481482</v>
      </c>
    </row>
    <row r="38" customFormat="false" ht="15" hidden="false" customHeight="false" outlineLevel="0" collapsed="false">
      <c r="A38" s="53" t="n">
        <v>2</v>
      </c>
      <c r="B38" s="54" t="n">
        <f aca="false">INDEX('Published format'!A:A, MATCH(C38, 'Published format'!D:D, 0))</f>
        <v>20</v>
      </c>
      <c r="C38" s="54" t="str">
        <f aca="false">IFERROR(INDEX('Finish order'!H:H,MATCH(MID($A$36,15,2)&amp;":"&amp;A38,'Finish order'!N:N,0)),"")</f>
        <v>David Hughes</v>
      </c>
      <c r="D38" s="54" t="str">
        <f aca="false">IF(C38="","","M60")</f>
        <v>M60</v>
      </c>
      <c r="E38" s="54" t="str">
        <f aca="false">VLOOKUP(C38,'Published format'!D:G,2,FALSE())</f>
        <v>North York Moors AC</v>
      </c>
      <c r="F38" s="55" t="n">
        <f aca="false">VLOOKUP(C38,'Published format'!D:G,4,FALSE())</f>
        <v>0.0560763888888889</v>
      </c>
    </row>
    <row r="39" customFormat="false" ht="15" hidden="false" customHeight="false" outlineLevel="0" collapsed="false">
      <c r="A39" s="53" t="n">
        <v>3</v>
      </c>
      <c r="B39" s="54" t="n">
        <f aca="false">INDEX('Published format'!A:A, MATCH(C39, 'Published format'!D:D, 0))</f>
        <v>21</v>
      </c>
      <c r="C39" s="54" t="str">
        <f aca="false">IFERROR(INDEX('Finish order'!H:H,MATCH(MID($A$36,15,2)&amp;":"&amp;A39,'Finish order'!N:N,0)),"")</f>
        <v>David Allison</v>
      </c>
      <c r="D39" s="54" t="str">
        <f aca="false">IF(C39="","","M60")</f>
        <v>M60</v>
      </c>
      <c r="E39" s="54" t="str">
        <f aca="false">VLOOKUP(C39,'Published format'!D:G,2,FALSE())</f>
        <v>North York Moors AC</v>
      </c>
      <c r="F39" s="55" t="n">
        <f aca="false">VLOOKUP(C39,'Published format'!D:G,4,FALSE())</f>
        <v>0.0561574074074074</v>
      </c>
    </row>
    <row r="40" customFormat="false" ht="15" hidden="false" customHeight="false" outlineLevel="0" collapsed="false">
      <c r="A40" s="51" t="s">
        <v>1068</v>
      </c>
      <c r="F40" s="59"/>
    </row>
    <row r="41" customFormat="false" ht="19.25" hidden="false" customHeight="false" outlineLevel="0" collapsed="false">
      <c r="A41" s="53" t="n">
        <v>1</v>
      </c>
      <c r="B41" s="54" t="n">
        <f aca="false">INDEX('Published format'!A:A, MATCH(C41, 'Published format'!D:D, 0))</f>
        <v>46</v>
      </c>
      <c r="C41" s="54" t="str">
        <f aca="false">IFERROR(INDEX('Finish order'!H:H,MATCH(MID($A$40,15,2)&amp;":"&amp;A41,'Finish order'!N:N,0)),"")</f>
        <v>Karl Edwards</v>
      </c>
      <c r="D41" s="54" t="str">
        <f aca="false">IF(C41="","","M70")</f>
        <v>M70</v>
      </c>
      <c r="E41" s="54" t="str">
        <f aca="false">VLOOKUP(C41,'Published format'!D:G,2,FALSE())</f>
        <v>Hartlepool Burn Road Harriers</v>
      </c>
      <c r="F41" s="55" t="n">
        <f aca="false">VLOOKUP(C41,'Published format'!D:G,4,FALSE())</f>
        <v>0.0648726851851852</v>
      </c>
    </row>
    <row r="42" customFormat="false" ht="19.25" hidden="false" customHeight="false" outlineLevel="0" collapsed="false">
      <c r="A42" s="53" t="n">
        <v>2</v>
      </c>
      <c r="B42" s="54" t="n">
        <f aca="false">INDEX('Published format'!A:A, MATCH(C42, 'Published format'!D:D, 0))</f>
        <v>79</v>
      </c>
      <c r="C42" s="54" t="str">
        <f aca="false">IFERROR(INDEX('Finish order'!H:H,MATCH(MID($A$40,15,2)&amp;":"&amp;A42,'Finish order'!N:N,0)),"")</f>
        <v>Geoffrey Usher</v>
      </c>
      <c r="D42" s="54" t="str">
        <f aca="false">IF(C42="","","M70")</f>
        <v>M70</v>
      </c>
      <c r="E42" s="54" t="str">
        <f aca="false">VLOOKUP(C42,'Published format'!D:G,2,FALSE())</f>
        <v>Individual#</v>
      </c>
      <c r="F42" s="55" t="n">
        <f aca="false">VLOOKUP(C42,'Published format'!D:G,4,FALSE())</f>
        <v>0.0798958333333333</v>
      </c>
    </row>
    <row r="43" customFormat="false" ht="15" hidden="false" customHeight="false" outlineLevel="0" collapsed="false">
      <c r="A43" s="60"/>
      <c r="F43" s="59"/>
    </row>
    <row r="44" customFormat="false" ht="15" hidden="false" customHeight="false" outlineLevel="0" collapsed="false">
      <c r="A44" s="51" t="s">
        <v>1069</v>
      </c>
      <c r="F44" s="59"/>
    </row>
    <row r="45" customFormat="false" ht="15" hidden="false" customHeight="false" outlineLevel="0" collapsed="false">
      <c r="A45" s="52" t="s">
        <v>1057</v>
      </c>
      <c r="B45" s="52" t="s">
        <v>1070</v>
      </c>
      <c r="C45" s="52" t="s">
        <v>1058</v>
      </c>
      <c r="D45" s="52" t="s">
        <v>1059</v>
      </c>
      <c r="E45" s="52" t="s">
        <v>1060</v>
      </c>
      <c r="F45" s="61" t="s">
        <v>1061</v>
      </c>
    </row>
    <row r="46" customFormat="false" ht="19.25" hidden="false" customHeight="false" outlineLevel="0" collapsed="false">
      <c r="A46" s="53" t="n">
        <v>1</v>
      </c>
      <c r="B46" s="54" t="n">
        <f aca="false">INDEX('Published format'!A:A, MATCH(C46, 'Published format'!D:D, 0))</f>
        <v>10</v>
      </c>
      <c r="C46" s="54" t="str">
        <f aca="false">'Results 10 year vets'!Q2</f>
        <v>Catherine Williamson</v>
      </c>
      <c r="D46" s="54" t="str">
        <f aca="false">INDEX('Published format'!F:F, MATCH(C46, 'Published format'!D:D, 0))</f>
        <v>W40</v>
      </c>
      <c r="E46" s="54" t="str">
        <f aca="false">INDEX('Published format'!E:E, MATCH(C46, 'Published format'!D:D, 0))</f>
        <v>Loftus &amp; Whitby AC</v>
      </c>
      <c r="F46" s="55" t="n">
        <f aca="false">INDEX('Published format'!G:G, MATCH(C46, 'Published format'!D:D, 0))</f>
        <v>0.0532638888888889</v>
      </c>
    </row>
    <row r="47" customFormat="false" ht="19.25" hidden="false" customHeight="false" outlineLevel="0" collapsed="false">
      <c r="A47" s="53" t="n">
        <v>2</v>
      </c>
      <c r="B47" s="54" t="n">
        <f aca="false">INDEX('Published format'!A:A, MATCH(C47, 'Published format'!D:D, 0))</f>
        <v>13</v>
      </c>
      <c r="C47" s="54" t="str">
        <f aca="false">'Results 10 year vets'!Q3</f>
        <v>Rhona Marshall</v>
      </c>
      <c r="D47" s="54" t="str">
        <f aca="false">INDEX('Published format'!F:F, MATCH(C47, 'Published format'!D:D, 0))</f>
        <v>W40</v>
      </c>
      <c r="E47" s="54" t="str">
        <f aca="false">INDEX('Published format'!E:E, MATCH(C47, 'Published format'!D:D, 0))</f>
        <v>Scarborough AC</v>
      </c>
      <c r="F47" s="55" t="n">
        <f aca="false">INDEX('Published format'!G:G, MATCH(C47, 'Published format'!D:D, 0))</f>
        <v>0.0545138888888889</v>
      </c>
    </row>
    <row r="48" customFormat="false" ht="19.25" hidden="false" customHeight="false" outlineLevel="0" collapsed="false">
      <c r="A48" s="53" t="n">
        <v>3</v>
      </c>
      <c r="B48" s="54" t="n">
        <f aca="false">INDEX('Published format'!A:A, MATCH(C48, 'Published format'!D:D, 0))</f>
        <v>32</v>
      </c>
      <c r="C48" s="54" t="str">
        <f aca="false">'Results 10 year vets'!Q4</f>
        <v>Kelly Richmond</v>
      </c>
      <c r="D48" s="54" t="str">
        <f aca="false">INDEX('Published format'!F:F, MATCH(C48, 'Published format'!D:D, 0))</f>
        <v>WSEN</v>
      </c>
      <c r="E48" s="54" t="str">
        <f aca="false">INDEX('Published format'!E:E, MATCH(C48, 'Published format'!D:D, 0))</f>
        <v>Pickering RC</v>
      </c>
      <c r="F48" s="55" t="n">
        <f aca="false">INDEX('Published format'!G:G, MATCH(C48, 'Published format'!D:D, 0))</f>
        <v>0.0610763888888889</v>
      </c>
    </row>
    <row r="49" customFormat="false" ht="19.25" hidden="false" customHeight="false" outlineLevel="0" collapsed="false">
      <c r="A49" s="53" t="n">
        <v>4</v>
      </c>
      <c r="B49" s="54" t="n">
        <f aca="false">INDEX('Published format'!A:A, MATCH(C49, 'Published format'!D:D, 0))</f>
        <v>35</v>
      </c>
      <c r="C49" s="54" t="str">
        <f aca="false">'Results 10 year vets'!Q5</f>
        <v>Hester Butterworth</v>
      </c>
      <c r="D49" s="54" t="str">
        <f aca="false">INDEX('Published format'!F:F, MATCH(C49, 'Published format'!D:D, 0))</f>
        <v>W55</v>
      </c>
      <c r="E49" s="54" t="str">
        <f aca="false">INDEX('Published format'!E:E, MATCH(C49, 'Published format'!D:D, 0))</f>
        <v>Scarborough AC</v>
      </c>
      <c r="F49" s="55" t="n">
        <f aca="false">INDEX('Published format'!G:G, MATCH(C49, 'Published format'!D:D, 0))</f>
        <v>0.0618518518518519</v>
      </c>
    </row>
    <row r="50" customFormat="false" ht="19.25" hidden="false" customHeight="false" outlineLevel="0" collapsed="false">
      <c r="A50" s="53" t="n">
        <v>5</v>
      </c>
      <c r="B50" s="54" t="n">
        <f aca="false">INDEX('Published format'!A:A, MATCH(C50, 'Published format'!D:D, 0))</f>
        <v>41</v>
      </c>
      <c r="C50" s="54" t="str">
        <f aca="false">'Results 10 year vets'!Q6</f>
        <v>Tabitha McNicholas</v>
      </c>
      <c r="D50" s="54" t="str">
        <f aca="false">INDEX('Published format'!F:F, MATCH(C50, 'Published format'!D:D, 0))</f>
        <v>WSEN</v>
      </c>
      <c r="E50" s="54" t="str">
        <f aca="false">INDEX('Published format'!E:E, MATCH(C50, 'Published format'!D:D, 0))</f>
        <v>North York Moors AC</v>
      </c>
      <c r="F50" s="55" t="n">
        <f aca="false">INDEX('Published format'!G:G, MATCH(C50, 'Published format'!D:D, 0))</f>
        <v>0.0638194444444444</v>
      </c>
    </row>
    <row r="51" customFormat="false" ht="19.25" hidden="false" customHeight="false" outlineLevel="0" collapsed="false">
      <c r="A51" s="53" t="n">
        <v>6</v>
      </c>
      <c r="B51" s="54" t="n">
        <f aca="false">INDEX('Published format'!A:A, MATCH(C51, 'Published format'!D:D, 0))</f>
        <v>48</v>
      </c>
      <c r="C51" s="54" t="str">
        <f aca="false">'Results 10 year vets'!Q7</f>
        <v>Janet Patterson</v>
      </c>
      <c r="D51" s="54" t="str">
        <f aca="false">INDEX('Published format'!F:F, MATCH(C51, 'Published format'!D:D, 0))</f>
        <v>W45</v>
      </c>
      <c r="E51" s="54" t="str">
        <f aca="false">INDEX('Published format'!E:E, MATCH(C51, 'Published format'!D:D, 0))</f>
        <v>Run Scarborough</v>
      </c>
      <c r="F51" s="55" t="n">
        <f aca="false">INDEX('Published format'!G:G, MATCH(C51, 'Published format'!D:D, 0))</f>
        <v>0.0651388888888889</v>
      </c>
    </row>
    <row r="52" customFormat="false" ht="15" hidden="false" customHeight="false" outlineLevel="0" collapsed="false">
      <c r="A52" s="53" t="n">
        <v>7</v>
      </c>
      <c r="B52" s="54" t="n">
        <f aca="false">INDEX('Published format'!A:A, MATCH(C52, 'Published format'!D:D, 0))</f>
        <v>50</v>
      </c>
      <c r="C52" s="54" t="str">
        <f aca="false">'Results 10 year vets'!Q8</f>
        <v>Jess Evans</v>
      </c>
      <c r="D52" s="54" t="str">
        <f aca="false">INDEX('Published format'!F:F, MATCH(C52, 'Published format'!D:D, 0))</f>
        <v>W45</v>
      </c>
      <c r="E52" s="54" t="str">
        <f aca="false">INDEX('Published format'!E:E, MATCH(C52, 'Published format'!D:D, 0))</f>
        <v>St Theresa's AC</v>
      </c>
      <c r="F52" s="55" t="n">
        <f aca="false">INDEX('Published format'!G:G, MATCH(C52, 'Published format'!D:D, 0))</f>
        <v>0.0662152777777778</v>
      </c>
    </row>
    <row r="53" customFormat="false" ht="19.25" hidden="false" customHeight="false" outlineLevel="0" collapsed="false">
      <c r="A53" s="53" t="n">
        <v>8</v>
      </c>
      <c r="B53" s="54" t="n">
        <f aca="false">INDEX('Published format'!A:A, MATCH(C53, 'Published format'!D:D, 0))</f>
        <v>52</v>
      </c>
      <c r="C53" s="54" t="str">
        <f aca="false">'Results 10 year vets'!Q9</f>
        <v>Marianne Borsheim</v>
      </c>
      <c r="D53" s="54" t="str">
        <f aca="false">INDEX('Published format'!F:F, MATCH(C53, 'Published format'!D:D, 0))</f>
        <v>W50</v>
      </c>
      <c r="E53" s="54" t="str">
        <f aca="false">INDEX('Published format'!E:E, MATCH(C53, 'Published format'!D:D, 0))</f>
        <v>Scarborough AC</v>
      </c>
      <c r="F53" s="55" t="n">
        <f aca="false">INDEX('Published format'!G:G, MATCH(C53, 'Published format'!D:D, 0))</f>
        <v>0.0667824074074074</v>
      </c>
    </row>
    <row r="54" customFormat="false" ht="15" hidden="false" customHeight="false" outlineLevel="0" collapsed="false">
      <c r="A54" s="53" t="n">
        <v>9</v>
      </c>
      <c r="B54" s="54" t="n">
        <f aca="false">INDEX('Published format'!A:A, MATCH(C54, 'Published format'!D:D, 0))</f>
        <v>54</v>
      </c>
      <c r="C54" s="54" t="str">
        <f aca="false">'Results 10 year vets'!Q10</f>
        <v>Steph Lishman</v>
      </c>
      <c r="D54" s="54" t="str">
        <f aca="false">INDEX('Published format'!F:F, MATCH(C54, 'Published format'!D:D, 0))</f>
        <v>W50</v>
      </c>
      <c r="E54" s="54" t="str">
        <f aca="false">INDEX('Published format'!E:E, MATCH(C54, 'Published format'!D:D, 0))</f>
        <v>Esk Valley Fell Club</v>
      </c>
      <c r="F54" s="55" t="n">
        <f aca="false">INDEX('Published format'!G:G, MATCH(C54, 'Published format'!D:D, 0))</f>
        <v>0.0680787037037037</v>
      </c>
    </row>
    <row r="55" customFormat="false" ht="19.25" hidden="false" customHeight="false" outlineLevel="0" collapsed="false">
      <c r="A55" s="53" t="n">
        <v>10</v>
      </c>
      <c r="B55" s="54" t="n">
        <f aca="false">INDEX('Published format'!A:A, MATCH(C55, 'Published format'!D:D, 0))</f>
        <v>55</v>
      </c>
      <c r="C55" s="54" t="str">
        <f aca="false">'Results 10 year vets'!Q11</f>
        <v>Sally Carro Goodwill</v>
      </c>
      <c r="D55" s="54" t="str">
        <f aca="false">INDEX('Published format'!F:F, MATCH(C55, 'Published format'!D:D, 0))</f>
        <v>W50</v>
      </c>
      <c r="E55" s="54" t="str">
        <f aca="false">INDEX('Published format'!E:E, MATCH(C55, 'Published format'!D:D, 0))</f>
        <v>York Knavesmire Harriers</v>
      </c>
      <c r="F55" s="55" t="n">
        <f aca="false">INDEX('Published format'!G:G, MATCH(C55, 'Published format'!D:D, 0))</f>
        <v>0.0686226851851852</v>
      </c>
    </row>
    <row r="56" customFormat="false" ht="15" hidden="false" customHeight="false" outlineLevel="0" collapsed="false">
      <c r="A56" s="51" t="s">
        <v>1071</v>
      </c>
      <c r="F56" s="59"/>
    </row>
    <row r="57" customFormat="false" ht="19.25" hidden="false" customHeight="false" outlineLevel="0" collapsed="false">
      <c r="A57" s="53" t="n">
        <v>1</v>
      </c>
      <c r="B57" s="54" t="n">
        <f aca="false">INDEX('Published format'!A:A, MATCH(C57, 'Published format'!D:D, 0))</f>
        <v>10</v>
      </c>
      <c r="C57" s="54" t="str">
        <f aca="false">IFERROR(INDEX('Finish order'!H:H,MATCH(MID($A$56,15,2)&amp;":"&amp;A57,'Finish order'!N:N,0)),"")</f>
        <v>Catherine Williamson</v>
      </c>
      <c r="D57" s="54" t="str">
        <f aca="false">IF(C57="","","W40")</f>
        <v>W40</v>
      </c>
      <c r="E57" s="54" t="str">
        <f aca="false">VLOOKUP(C57,'Published format'!D:G,2,FALSE())</f>
        <v>Loftus &amp; Whitby AC</v>
      </c>
      <c r="F57" s="55" t="n">
        <f aca="false">VLOOKUP(C57,'Published format'!D:G,4,FALSE())</f>
        <v>0.0532638888888889</v>
      </c>
    </row>
    <row r="58" customFormat="false" ht="19.25" hidden="false" customHeight="false" outlineLevel="0" collapsed="false">
      <c r="A58" s="53" t="n">
        <v>2</v>
      </c>
      <c r="B58" s="54" t="n">
        <f aca="false">INDEX('Published format'!A:A, MATCH(C58, 'Published format'!D:D, 0))</f>
        <v>13</v>
      </c>
      <c r="C58" s="54" t="str">
        <f aca="false">IFERROR(INDEX('Finish order'!H:H,MATCH(MID($A$56,15,2)&amp;":"&amp;A58,'Finish order'!N:N,0)),"")</f>
        <v>Rhona Marshall</v>
      </c>
      <c r="D58" s="54" t="str">
        <f aca="false">IF(C58="","","W40")</f>
        <v>W40</v>
      </c>
      <c r="E58" s="54" t="str">
        <f aca="false">VLOOKUP(C58,'Published format'!D:G,2,FALSE())</f>
        <v>Scarborough AC</v>
      </c>
      <c r="F58" s="55" t="n">
        <f aca="false">VLOOKUP(C58,'Published format'!D:G,4,FALSE())</f>
        <v>0.0545138888888889</v>
      </c>
    </row>
    <row r="59" customFormat="false" ht="19.25" hidden="false" customHeight="false" outlineLevel="0" collapsed="false">
      <c r="A59" s="53" t="n">
        <v>3</v>
      </c>
      <c r="B59" s="54" t="n">
        <f aca="false">INDEX('Published format'!A:A, MATCH(C59, 'Published format'!D:D, 0))</f>
        <v>48</v>
      </c>
      <c r="C59" s="54" t="str">
        <f aca="false">IFERROR(INDEX('Finish order'!H:H,MATCH(MID($A$56,15,2)&amp;":"&amp;A59,'Finish order'!N:N,0)),"")</f>
        <v>Janet Patterson</v>
      </c>
      <c r="D59" s="54" t="str">
        <f aca="false">IF(C59="","","W40")</f>
        <v>W40</v>
      </c>
      <c r="E59" s="54" t="str">
        <f aca="false">VLOOKUP(C59,'Published format'!D:G,2,FALSE())</f>
        <v>Run Scarborough</v>
      </c>
      <c r="F59" s="55" t="n">
        <f aca="false">VLOOKUP(C59,'Published format'!D:G,4,FALSE())</f>
        <v>0.0651388888888889</v>
      </c>
    </row>
    <row r="60" customFormat="false" ht="15" hidden="false" customHeight="false" outlineLevel="0" collapsed="false">
      <c r="A60" s="51" t="s">
        <v>1072</v>
      </c>
      <c r="F60" s="59"/>
    </row>
    <row r="61" customFormat="false" ht="19.25" hidden="false" customHeight="false" outlineLevel="0" collapsed="false">
      <c r="A61" s="53" t="n">
        <v>1</v>
      </c>
      <c r="B61" s="54" t="n">
        <f aca="false">INDEX('Published format'!A:A, MATCH(C61, 'Published format'!D:D, 0))</f>
        <v>35</v>
      </c>
      <c r="C61" s="54" t="str">
        <f aca="false">IFERROR(INDEX('Finish order'!H:H,MATCH(MID($A$60,15,2)&amp;":"&amp;A61,'Finish order'!N:N,0)),"")</f>
        <v>Hester Butterworth</v>
      </c>
      <c r="D61" s="54" t="str">
        <f aca="false">IF(C61="","","W50")</f>
        <v>W50</v>
      </c>
      <c r="E61" s="54" t="str">
        <f aca="false">VLOOKUP(C61,'Published format'!D:G,2,FALSE())</f>
        <v>Scarborough AC</v>
      </c>
      <c r="F61" s="55" t="n">
        <f aca="false">VLOOKUP(C61,'Published format'!D:G,4,FALSE())</f>
        <v>0.0618518518518519</v>
      </c>
    </row>
    <row r="62" customFormat="false" ht="19.25" hidden="false" customHeight="false" outlineLevel="0" collapsed="false">
      <c r="A62" s="53" t="n">
        <v>2</v>
      </c>
      <c r="B62" s="54" t="n">
        <f aca="false">INDEX('Published format'!A:A, MATCH(C62, 'Published format'!D:D, 0))</f>
        <v>52</v>
      </c>
      <c r="C62" s="54" t="str">
        <f aca="false">IFERROR(INDEX('Finish order'!H:H,MATCH(MID($A$60,15,2)&amp;":"&amp;A62,'Finish order'!N:N,0)),"")</f>
        <v>Marianne Borsheim</v>
      </c>
      <c r="D62" s="54" t="str">
        <f aca="false">IF(C62="","","W50")</f>
        <v>W50</v>
      </c>
      <c r="E62" s="54" t="str">
        <f aca="false">VLOOKUP(C62,'Published format'!D:G,2,FALSE())</f>
        <v>Scarborough AC</v>
      </c>
      <c r="F62" s="55" t="n">
        <f aca="false">VLOOKUP(C62,'Published format'!D:G,4,FALSE())</f>
        <v>0.0667824074074074</v>
      </c>
    </row>
    <row r="63" customFormat="false" ht="15" hidden="false" customHeight="false" outlineLevel="0" collapsed="false">
      <c r="A63" s="53" t="n">
        <v>3</v>
      </c>
      <c r="B63" s="54" t="n">
        <f aca="false">INDEX('Published format'!A:A, MATCH(C63, 'Published format'!D:D, 0))</f>
        <v>54</v>
      </c>
      <c r="C63" s="54" t="str">
        <f aca="false">IFERROR(INDEX('Finish order'!H:H,MATCH(MID($A$60,15,2)&amp;":"&amp;A63,'Finish order'!N:N,0)),"")</f>
        <v>Steph Lishman</v>
      </c>
      <c r="D63" s="54" t="str">
        <f aca="false">IF(C63="","","W50")</f>
        <v>W50</v>
      </c>
      <c r="E63" s="54" t="str">
        <f aca="false">VLOOKUP(C63,'Published format'!D:G,2,FALSE())</f>
        <v>Esk Valley Fell Club</v>
      </c>
      <c r="F63" s="55" t="n">
        <f aca="false">VLOOKUP(C63,'Published format'!D:G,4,FALSE())</f>
        <v>0.0680787037037037</v>
      </c>
    </row>
    <row r="64" customFormat="false" ht="15" hidden="false" customHeight="false" outlineLevel="0" collapsed="false">
      <c r="A64" s="51" t="s">
        <v>1073</v>
      </c>
      <c r="F64" s="59"/>
    </row>
    <row r="65" customFormat="false" ht="19.25" hidden="false" customHeight="false" outlineLevel="0" collapsed="false">
      <c r="A65" s="53" t="n">
        <v>1</v>
      </c>
      <c r="B65" s="54" t="n">
        <f aca="false">INDEX('Published format'!A:A, MATCH(C65, 'Published format'!D:D, 0))</f>
        <v>70</v>
      </c>
      <c r="C65" s="54" t="str">
        <f aca="false">IFERROR(INDEX('Finish order'!H:H,MATCH(MID($A$64,15,2)&amp;":"&amp;A65,'Finish order'!N:N,0)),"")</f>
        <v>Joanna Schreiber</v>
      </c>
      <c r="D65" s="54" t="str">
        <f aca="false">IF(C65="","","W60")</f>
        <v>W60</v>
      </c>
      <c r="E65" s="54" t="str">
        <f aca="false">VLOOKUP(C65,'Published format'!D:G,2,FALSE())</f>
        <v>Pudsey &amp; Bramley AC</v>
      </c>
      <c r="F65" s="55" t="n">
        <f aca="false">VLOOKUP(C65,'Published format'!D:G,4,FALSE())</f>
        <v>0.0742361111111111</v>
      </c>
    </row>
    <row r="66" customFormat="false" ht="15" hidden="false" customHeight="false" outlineLevel="0" collapsed="false">
      <c r="A66" s="53" t="n">
        <v>2</v>
      </c>
      <c r="B66" s="54" t="n">
        <f aca="false">INDEX('Published format'!A:A, MATCH(C66, 'Published format'!D:D, 0))</f>
        <v>80</v>
      </c>
      <c r="C66" s="54" t="str">
        <f aca="false">IFERROR(INDEX('Finish order'!H:H,MATCH(MID($A$64,15,2)&amp;":"&amp;A66,'Finish order'!N:N,0)),"")</f>
        <v>Julie Clayton</v>
      </c>
      <c r="D66" s="54" t="str">
        <f aca="false">IF(C66="","","W60")</f>
        <v>W60</v>
      </c>
      <c r="E66" s="54" t="str">
        <f aca="false">VLOOKUP(C66,'Published format'!D:G,2,FALSE())</f>
        <v>Scarborough AC</v>
      </c>
      <c r="F66" s="55" t="n">
        <f aca="false">VLOOKUP(C66,'Published format'!D:G,4,FALSE())</f>
        <v>0.0802430555555556</v>
      </c>
    </row>
    <row r="67" customFormat="false" ht="15" hidden="false" customHeight="false" outlineLevel="0" collapsed="false">
      <c r="A67" s="51" t="s">
        <v>1074</v>
      </c>
      <c r="F67" s="59"/>
    </row>
    <row r="68" customFormat="false" ht="15" hidden="false" customHeight="false" outlineLevel="0" collapsed="false">
      <c r="A68" s="53" t="n">
        <v>1</v>
      </c>
      <c r="B68" s="54" t="str">
        <f aca="false">INDEX('Published format'!A:A, MATCH(C68, 'Published format'!D:D, 0))</f>
        <v/>
      </c>
      <c r="C68" s="54" t="str">
        <f aca="false">IFERROR(INDEX('Finish order'!H:H,MATCH(MID($A$67,15,2)&amp;":"&amp;A68,'Finish order'!N:N,0)),"")</f>
        <v/>
      </c>
      <c r="D68" s="54" t="str">
        <f aca="false">IF(C68="","","W70")</f>
        <v/>
      </c>
      <c r="E68" s="54" t="str">
        <f aca="false">VLOOKUP(C68,'Published format'!D:G,2,FALSE())</f>
        <v/>
      </c>
      <c r="F68" s="55" t="str">
        <f aca="false">VLOOKUP(C68,'Published format'!D:G,4,FALSE())</f>
        <v/>
      </c>
    </row>
    <row r="69" customFormat="false" ht="15" hidden="false" customHeight="false" outlineLevel="0" collapsed="false">
      <c r="A69" s="53" t="n">
        <v>2</v>
      </c>
      <c r="B69" s="54" t="str">
        <f aca="false">INDEX('Published format'!A:A, MATCH(C69, 'Published format'!D:D, 0))</f>
        <v/>
      </c>
      <c r="C69" s="54" t="str">
        <f aca="false">IFERROR(INDEX('Finish order'!H:H,MATCH(MID($A$67,15,2)&amp;":"&amp;A69,'Finish order'!N:N,0)),"")</f>
        <v/>
      </c>
      <c r="D69" s="54" t="str">
        <f aca="false">IF(C69="","","W70")</f>
        <v/>
      </c>
      <c r="E69" s="54" t="str">
        <f aca="false">VLOOKUP(C69,'Published format'!D:G,2,FALSE())</f>
        <v/>
      </c>
      <c r="F69" s="55" t="str">
        <f aca="false">VLOOKUP(C69,'Published format'!D:G,4,FALSE())</f>
        <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01"/>
  <sheetViews>
    <sheetView showFormulas="false" showGridLines="true" showRowColHeaders="true" showZeros="true" rightToLeft="false" tabSelected="false" showOutlineSymbols="true" defaultGridColor="true" view="normal" topLeftCell="A489" colorId="64" zoomScale="100" zoomScaleNormal="100" zoomScalePageLayoutView="100" workbookViewId="0">
      <selection pane="topLeft" activeCell="A501" activeCellId="0" sqref="A501"/>
    </sheetView>
  </sheetViews>
  <sheetFormatPr defaultColWidth="11.42578125" defaultRowHeight="15" zeroHeight="false" outlineLevelRow="0" outlineLevelCol="0"/>
  <sheetData>
    <row r="1" customFormat="false" ht="15" hidden="false" customHeight="false" outlineLevel="0" collapsed="false">
      <c r="A1" s="62" t="s">
        <v>1014</v>
      </c>
      <c r="B1" s="63" t="s">
        <v>1053</v>
      </c>
      <c r="C1" s="63" t="s">
        <v>1054</v>
      </c>
      <c r="D1" s="64" t="s">
        <v>33</v>
      </c>
      <c r="E1" s="65" t="s">
        <v>34</v>
      </c>
      <c r="F1" s="64" t="s">
        <v>36</v>
      </c>
      <c r="G1" s="66" t="s">
        <v>1019</v>
      </c>
    </row>
    <row r="2" customFormat="false" ht="15" hidden="false" customHeight="false" outlineLevel="0" collapsed="false">
      <c r="A2" s="0" t="n">
        <f aca="false">'Published format'!A4</f>
        <v>1</v>
      </c>
      <c r="B2" s="0" t="n">
        <f aca="false">'Published format'!B4</f>
        <v>1</v>
      </c>
      <c r="C2" s="0" t="n">
        <f aca="false">'Published format'!C4</f>
        <v>1</v>
      </c>
      <c r="D2" s="0" t="str">
        <f aca="false">'Published format'!D4</f>
        <v>Harry Butterworth</v>
      </c>
      <c r="E2" s="0" t="str">
        <f aca="false">'Published format'!E4</f>
        <v>Scarborough AC</v>
      </c>
      <c r="F2" s="0" t="str">
        <f aca="false">'Published format'!F4</f>
        <v>MU23</v>
      </c>
      <c r="G2" s="50" t="n">
        <f aca="false">'Published format'!G4</f>
        <v>0.0451967592592593</v>
      </c>
    </row>
    <row r="3" customFormat="false" ht="15" hidden="false" customHeight="false" outlineLevel="0" collapsed="false">
      <c r="A3" s="0" t="n">
        <f aca="false">'Published format'!A5</f>
        <v>2</v>
      </c>
      <c r="B3" s="0" t="n">
        <f aca="false">'Published format'!B5</f>
        <v>2</v>
      </c>
      <c r="C3" s="0" t="n">
        <f aca="false">'Published format'!C5</f>
        <v>1</v>
      </c>
      <c r="D3" s="0" t="str">
        <f aca="false">'Published format'!D5</f>
        <v>Dan Bateson</v>
      </c>
      <c r="E3" s="0" t="str">
        <f aca="false">'Published format'!E5</f>
        <v>Scarborough AC</v>
      </c>
      <c r="F3" s="0" t="str">
        <f aca="false">'Published format'!F5</f>
        <v>M40</v>
      </c>
      <c r="G3" s="50" t="n">
        <f aca="false">'Published format'!G5</f>
        <v>0.0452430555555556</v>
      </c>
    </row>
    <row r="4" customFormat="false" ht="15" hidden="false" customHeight="false" outlineLevel="0" collapsed="false">
      <c r="A4" s="0" t="n">
        <f aca="false">'Published format'!A6</f>
        <v>3</v>
      </c>
      <c r="B4" s="0" t="n">
        <f aca="false">'Published format'!B6</f>
        <v>3</v>
      </c>
      <c r="C4" s="0" t="n">
        <f aca="false">'Published format'!C6</f>
        <v>1</v>
      </c>
      <c r="D4" s="0" t="str">
        <f aca="false">'Published format'!D6</f>
        <v>Robert Preston</v>
      </c>
      <c r="E4" s="0" t="str">
        <f aca="false">'Published format'!E6</f>
        <v>Pickering RC</v>
      </c>
      <c r="F4" s="0" t="str">
        <f aca="false">'Published format'!F6</f>
        <v>MSEN</v>
      </c>
      <c r="G4" s="50" t="n">
        <f aca="false">'Published format'!G6</f>
        <v>0.0480555555555556</v>
      </c>
    </row>
    <row r="5" customFormat="false" ht="15" hidden="false" customHeight="false" outlineLevel="0" collapsed="false">
      <c r="A5" s="0" t="n">
        <f aca="false">'Published format'!A7</f>
        <v>4</v>
      </c>
      <c r="B5" s="0" t="n">
        <f aca="false">'Published format'!B7</f>
        <v>4</v>
      </c>
      <c r="C5" s="0" t="n">
        <f aca="false">'Published format'!C7</f>
        <v>2</v>
      </c>
      <c r="D5" s="0" t="str">
        <f aca="false">'Published format'!D7</f>
        <v>Paul Lawton</v>
      </c>
      <c r="E5" s="0" t="str">
        <f aca="false">'Published format'!E7</f>
        <v>Scarborough AC</v>
      </c>
      <c r="F5" s="0" t="str">
        <f aca="false">'Published format'!F7</f>
        <v>MSEN</v>
      </c>
      <c r="G5" s="50" t="n">
        <f aca="false">'Published format'!G7</f>
        <v>0.0500694444444444</v>
      </c>
    </row>
    <row r="6" customFormat="false" ht="15" hidden="false" customHeight="false" outlineLevel="0" collapsed="false">
      <c r="A6" s="0" t="n">
        <f aca="false">'Published format'!A8</f>
        <v>5</v>
      </c>
      <c r="B6" s="0" t="n">
        <f aca="false">'Published format'!B8</f>
        <v>5</v>
      </c>
      <c r="C6" s="0" t="n">
        <f aca="false">'Published format'!C8</f>
        <v>1</v>
      </c>
      <c r="D6" s="0" t="str">
        <f aca="false">'Published format'!D8</f>
        <v>Ian Rowan</v>
      </c>
      <c r="E6" s="0" t="str">
        <f aca="false">'Published format'!E8</f>
        <v>Esk Valley Fell Club</v>
      </c>
      <c r="F6" s="0" t="str">
        <f aca="false">'Published format'!F8</f>
        <v>M45</v>
      </c>
      <c r="G6" s="50" t="n">
        <f aca="false">'Published format'!G8</f>
        <v>0.0510416666666667</v>
      </c>
    </row>
    <row r="7" customFormat="false" ht="15" hidden="false" customHeight="false" outlineLevel="0" collapsed="false">
      <c r="A7" s="0" t="n">
        <f aca="false">'Published format'!A9</f>
        <v>6</v>
      </c>
      <c r="B7" s="0" t="n">
        <f aca="false">'Published format'!B9</f>
        <v>6</v>
      </c>
      <c r="C7" s="0" t="n">
        <f aca="false">'Published format'!C9</f>
        <v>2</v>
      </c>
      <c r="D7" s="0" t="str">
        <f aca="false">'Published format'!D9</f>
        <v>Peter Walker</v>
      </c>
      <c r="E7" s="0" t="str">
        <f aca="false">'Published format'!E9</f>
        <v>York Knavesmire Harriers</v>
      </c>
      <c r="F7" s="0" t="str">
        <f aca="false">'Published format'!F9</f>
        <v>M40</v>
      </c>
      <c r="G7" s="50" t="n">
        <f aca="false">'Published format'!G9</f>
        <v>0.0514236111111111</v>
      </c>
    </row>
    <row r="8" customFormat="false" ht="15" hidden="false" customHeight="false" outlineLevel="0" collapsed="false">
      <c r="A8" s="0" t="n">
        <f aca="false">'Published format'!A10</f>
        <v>7</v>
      </c>
      <c r="B8" s="0" t="n">
        <f aca="false">'Published format'!B10</f>
        <v>7</v>
      </c>
      <c r="C8" s="0" t="n">
        <f aca="false">'Published format'!C10</f>
        <v>1</v>
      </c>
      <c r="D8" s="0" t="str">
        <f aca="false">'Published format'!D10</f>
        <v>Stephen Pugh</v>
      </c>
      <c r="E8" s="0" t="str">
        <f aca="false">'Published format'!E10</f>
        <v>Esk Valley Fell Club</v>
      </c>
      <c r="F8" s="0" t="str">
        <f aca="false">'Published format'!F10</f>
        <v>M55</v>
      </c>
      <c r="G8" s="50" t="n">
        <f aca="false">'Published format'!G10</f>
        <v>0.052349537037037</v>
      </c>
    </row>
    <row r="9" customFormat="false" ht="15" hidden="false" customHeight="false" outlineLevel="0" collapsed="false">
      <c r="A9" s="0" t="n">
        <f aca="false">'Published format'!A11</f>
        <v>8</v>
      </c>
      <c r="B9" s="0" t="n">
        <f aca="false">'Published format'!B11</f>
        <v>8</v>
      </c>
      <c r="C9" s="0" t="n">
        <f aca="false">'Published format'!C11</f>
        <v>3</v>
      </c>
      <c r="D9" s="0" t="str">
        <f aca="false">'Published format'!D11</f>
        <v>Rorie Mcintosh</v>
      </c>
      <c r="E9" s="0" t="str">
        <f aca="false">'Published format'!E11</f>
        <v>Esk Valley Fell Club</v>
      </c>
      <c r="F9" s="0" t="str">
        <f aca="false">'Published format'!F11</f>
        <v>M40</v>
      </c>
      <c r="G9" s="50" t="n">
        <f aca="false">'Published format'!G11</f>
        <v>0.0524884259259259</v>
      </c>
    </row>
    <row r="10" customFormat="false" ht="15" hidden="false" customHeight="false" outlineLevel="0" collapsed="false">
      <c r="A10" s="0" t="n">
        <f aca="false">'Published format'!A12</f>
        <v>9</v>
      </c>
      <c r="B10" s="0" t="n">
        <f aca="false">'Published format'!B12</f>
        <v>9</v>
      </c>
      <c r="C10" s="0" t="n">
        <f aca="false">'Published format'!C12</f>
        <v>2</v>
      </c>
      <c r="D10" s="0" t="str">
        <f aca="false">'Published format'!D12</f>
        <v>Damian Kilpin</v>
      </c>
      <c r="E10" s="0" t="str">
        <f aca="false">'Published format'!E12</f>
        <v>Penistone Footpath Runners &amp; AC</v>
      </c>
      <c r="F10" s="0" t="str">
        <f aca="false">'Published format'!F12</f>
        <v>M45</v>
      </c>
      <c r="G10" s="50" t="n">
        <f aca="false">'Published format'!G12</f>
        <v>0.0531944444444445</v>
      </c>
    </row>
    <row r="11" customFormat="false" ht="15" hidden="false" customHeight="false" outlineLevel="0" collapsed="false">
      <c r="A11" s="0" t="n">
        <f aca="false">'Published format'!A13</f>
        <v>10</v>
      </c>
      <c r="B11" s="0" t="n">
        <f aca="false">'Published format'!B13</f>
        <v>1</v>
      </c>
      <c r="C11" s="0" t="n">
        <f aca="false">'Published format'!C13</f>
        <v>1</v>
      </c>
      <c r="D11" s="0" t="str">
        <f aca="false">'Published format'!D13</f>
        <v>Catherine Williamson</v>
      </c>
      <c r="E11" s="0" t="str">
        <f aca="false">'Published format'!E13</f>
        <v>Loftus &amp; Whitby AC</v>
      </c>
      <c r="F11" s="0" t="str">
        <f aca="false">'Published format'!F13</f>
        <v>W40</v>
      </c>
      <c r="G11" s="50" t="n">
        <f aca="false">'Published format'!G13</f>
        <v>0.0532638888888889</v>
      </c>
    </row>
    <row r="12" customFormat="false" ht="15" hidden="false" customHeight="false" outlineLevel="0" collapsed="false">
      <c r="A12" s="0" t="n">
        <f aca="false">'Published format'!A14</f>
        <v>11</v>
      </c>
      <c r="B12" s="0" t="n">
        <f aca="false">'Published format'!B14</f>
        <v>10</v>
      </c>
      <c r="C12" s="0" t="n">
        <f aca="false">'Published format'!C14</f>
        <v>3</v>
      </c>
      <c r="D12" s="0" t="str">
        <f aca="false">'Published format'!D14</f>
        <v>Glynn Ellwood</v>
      </c>
      <c r="E12" s="0" t="str">
        <f aca="false">'Published format'!E14</f>
        <v>York Knavesmire Harriers</v>
      </c>
      <c r="F12" s="0" t="str">
        <f aca="false">'Published format'!F14</f>
        <v>MSEN</v>
      </c>
      <c r="G12" s="50" t="n">
        <f aca="false">'Published format'!G14</f>
        <v>0.0533101851851852</v>
      </c>
    </row>
    <row r="13" customFormat="false" ht="15" hidden="false" customHeight="false" outlineLevel="0" collapsed="false">
      <c r="A13" s="0" t="n">
        <f aca="false">'Published format'!A15</f>
        <v>12</v>
      </c>
      <c r="B13" s="0" t="n">
        <f aca="false">'Published format'!B15</f>
        <v>11</v>
      </c>
      <c r="C13" s="0" t="n">
        <f aca="false">'Published format'!C15</f>
        <v>4</v>
      </c>
      <c r="D13" s="0" t="str">
        <f aca="false">'Published format'!D15</f>
        <v>Alex Linsley</v>
      </c>
      <c r="E13" s="0" t="str">
        <f aca="false">'Published format'!E15</f>
        <v>Individual#</v>
      </c>
      <c r="F13" s="0" t="str">
        <f aca="false">'Published format'!F15</f>
        <v>MSEN</v>
      </c>
      <c r="G13" s="50" t="n">
        <f aca="false">'Published format'!G15</f>
        <v>0.0533796296296296</v>
      </c>
    </row>
    <row r="14" customFormat="false" ht="15" hidden="false" customHeight="false" outlineLevel="0" collapsed="false">
      <c r="A14" s="0" t="n">
        <f aca="false">'Published format'!A16</f>
        <v>13</v>
      </c>
      <c r="B14" s="0" t="n">
        <f aca="false">'Published format'!B16</f>
        <v>2</v>
      </c>
      <c r="C14" s="0" t="n">
        <f aca="false">'Published format'!C16</f>
        <v>2</v>
      </c>
      <c r="D14" s="0" t="str">
        <f aca="false">'Published format'!D16</f>
        <v>Rhona Marshall</v>
      </c>
      <c r="E14" s="0" t="str">
        <f aca="false">'Published format'!E16</f>
        <v>Scarborough AC</v>
      </c>
      <c r="F14" s="0" t="str">
        <f aca="false">'Published format'!F16</f>
        <v>W40</v>
      </c>
      <c r="G14" s="50" t="n">
        <f aca="false">'Published format'!G16</f>
        <v>0.0545138888888889</v>
      </c>
    </row>
    <row r="15" customFormat="false" ht="15" hidden="false" customHeight="false" outlineLevel="0" collapsed="false">
      <c r="A15" s="0" t="n">
        <f aca="false">'Published format'!A17</f>
        <v>14</v>
      </c>
      <c r="B15" s="0" t="n">
        <f aca="false">'Published format'!B17</f>
        <v>12</v>
      </c>
      <c r="C15" s="0" t="n">
        <f aca="false">'Published format'!C17</f>
        <v>5</v>
      </c>
      <c r="D15" s="0" t="str">
        <f aca="false">'Published format'!D17</f>
        <v>Chris Doble</v>
      </c>
      <c r="E15" s="0" t="str">
        <f aca="false">'Published format'!E17</f>
        <v>York Knavesmire Harriers</v>
      </c>
      <c r="F15" s="0" t="str">
        <f aca="false">'Published format'!F17</f>
        <v>MSEN</v>
      </c>
      <c r="G15" s="50" t="n">
        <f aca="false">'Published format'!G17</f>
        <v>0.0545833333333333</v>
      </c>
    </row>
    <row r="16" customFormat="false" ht="15" hidden="false" customHeight="false" outlineLevel="0" collapsed="false">
      <c r="A16" s="0" t="n">
        <f aca="false">'Published format'!A18</f>
        <v>15</v>
      </c>
      <c r="B16" s="0" t="n">
        <f aca="false">'Published format'!B18</f>
        <v>13</v>
      </c>
      <c r="C16" s="0" t="n">
        <f aca="false">'Published format'!C18</f>
        <v>3</v>
      </c>
      <c r="D16" s="0" t="str">
        <f aca="false">'Published format'!D18</f>
        <v>Michael Richmond</v>
      </c>
      <c r="E16" s="0" t="str">
        <f aca="false">'Published format'!E18</f>
        <v>Pickering RC</v>
      </c>
      <c r="F16" s="0" t="str">
        <f aca="false">'Published format'!F18</f>
        <v>M45</v>
      </c>
      <c r="G16" s="50" t="n">
        <f aca="false">'Published format'!G18</f>
        <v>0.0546990740740741</v>
      </c>
    </row>
    <row r="17" customFormat="false" ht="15" hidden="false" customHeight="false" outlineLevel="0" collapsed="false">
      <c r="A17" s="0" t="n">
        <f aca="false">'Published format'!A19</f>
        <v>16</v>
      </c>
      <c r="B17" s="0" t="n">
        <f aca="false">'Published format'!B19</f>
        <v>14</v>
      </c>
      <c r="C17" s="0" t="n">
        <f aca="false">'Published format'!C19</f>
        <v>1</v>
      </c>
      <c r="D17" s="0" t="str">
        <f aca="false">'Published format'!D19</f>
        <v>Reiner Hesse</v>
      </c>
      <c r="E17" s="0" t="str">
        <f aca="false">'Published format'!E19</f>
        <v>Loftus &amp; Whitby AC</v>
      </c>
      <c r="F17" s="0" t="str">
        <f aca="false">'Published format'!F19</f>
        <v>M50</v>
      </c>
      <c r="G17" s="50" t="n">
        <f aca="false">'Published format'!G19</f>
        <v>0.0548148148148148</v>
      </c>
    </row>
    <row r="18" customFormat="false" ht="15" hidden="false" customHeight="false" outlineLevel="0" collapsed="false">
      <c r="A18" s="0" t="n">
        <f aca="false">'Published format'!A20</f>
        <v>17</v>
      </c>
      <c r="B18" s="0" t="n">
        <f aca="false">'Published format'!B20</f>
        <v>15</v>
      </c>
      <c r="C18" s="0" t="n">
        <f aca="false">'Published format'!C20</f>
        <v>2</v>
      </c>
      <c r="D18" s="0" t="str">
        <f aca="false">'Published format'!D20</f>
        <v>James Mullholland</v>
      </c>
      <c r="E18" s="0" t="str">
        <f aca="false">'Published format'!E20</f>
        <v>Individual#</v>
      </c>
      <c r="F18" s="0" t="str">
        <f aca="false">'Published format'!F20</f>
        <v>MU23</v>
      </c>
      <c r="G18" s="50" t="n">
        <f aca="false">'Published format'!G20</f>
        <v>0.055162037037037</v>
      </c>
    </row>
    <row r="19" customFormat="false" ht="15" hidden="false" customHeight="false" outlineLevel="0" collapsed="false">
      <c r="A19" s="0" t="n">
        <f aca="false">'Published format'!A21</f>
        <v>18</v>
      </c>
      <c r="B19" s="0" t="n">
        <f aca="false">'Published format'!B21</f>
        <v>16</v>
      </c>
      <c r="C19" s="0" t="n">
        <f aca="false">'Published format'!C21</f>
        <v>4</v>
      </c>
      <c r="D19" s="0" t="str">
        <f aca="false">'Published format'!D21</f>
        <v>Iain Yates</v>
      </c>
      <c r="E19" s="0" t="str">
        <f aca="false">'Published format'!E21</f>
        <v>York Knavesmire Harriers</v>
      </c>
      <c r="F19" s="0" t="str">
        <f aca="false">'Published format'!F21</f>
        <v>M40</v>
      </c>
      <c r="G19" s="50" t="n">
        <f aca="false">'Published format'!G21</f>
        <v>0.055462962962963</v>
      </c>
    </row>
    <row r="20" customFormat="false" ht="15" hidden="false" customHeight="false" outlineLevel="0" collapsed="false">
      <c r="A20" s="0" t="n">
        <f aca="false">'Published format'!A22</f>
        <v>19</v>
      </c>
      <c r="B20" s="0" t="n">
        <f aca="false">'Published format'!B22</f>
        <v>17</v>
      </c>
      <c r="C20" s="0" t="n">
        <f aca="false">'Published format'!C22</f>
        <v>1</v>
      </c>
      <c r="D20" s="0" t="str">
        <f aca="false">'Published format'!D22</f>
        <v>Jim Rogers</v>
      </c>
      <c r="E20" s="0" t="str">
        <f aca="false">'Published format'!E22</f>
        <v>City of Hull AC</v>
      </c>
      <c r="F20" s="0" t="str">
        <f aca="false">'Published format'!F22</f>
        <v>M60</v>
      </c>
      <c r="G20" s="50" t="n">
        <f aca="false">'Published format'!G22</f>
        <v>0.0559606481481482</v>
      </c>
    </row>
    <row r="21" customFormat="false" ht="15" hidden="false" customHeight="false" outlineLevel="0" collapsed="false">
      <c r="A21" s="0" t="n">
        <f aca="false">'Published format'!A23</f>
        <v>20</v>
      </c>
      <c r="B21" s="0" t="n">
        <f aca="false">'Published format'!B23</f>
        <v>18</v>
      </c>
      <c r="C21" s="0" t="n">
        <f aca="false">'Published format'!C23</f>
        <v>2</v>
      </c>
      <c r="D21" s="0" t="str">
        <f aca="false">'Published format'!D23</f>
        <v>David Hughes</v>
      </c>
      <c r="E21" s="0" t="str">
        <f aca="false">'Published format'!E23</f>
        <v>North York Moors AC</v>
      </c>
      <c r="F21" s="0" t="str">
        <f aca="false">'Published format'!F23</f>
        <v>M60</v>
      </c>
      <c r="G21" s="50" t="n">
        <f aca="false">'Published format'!G23</f>
        <v>0.0560763888888889</v>
      </c>
    </row>
    <row r="22" customFormat="false" ht="15" hidden="false" customHeight="false" outlineLevel="0" collapsed="false">
      <c r="A22" s="0" t="n">
        <f aca="false">'Published format'!A24</f>
        <v>21</v>
      </c>
      <c r="B22" s="0" t="n">
        <f aca="false">'Published format'!B24</f>
        <v>19</v>
      </c>
      <c r="C22" s="0" t="n">
        <f aca="false">'Published format'!C24</f>
        <v>3</v>
      </c>
      <c r="D22" s="0" t="str">
        <f aca="false">'Published format'!D24</f>
        <v>David Allison</v>
      </c>
      <c r="E22" s="0" t="str">
        <f aca="false">'Published format'!E24</f>
        <v>North York Moors AC</v>
      </c>
      <c r="F22" s="0" t="str">
        <f aca="false">'Published format'!F24</f>
        <v>M60</v>
      </c>
      <c r="G22" s="50" t="n">
        <f aca="false">'Published format'!G24</f>
        <v>0.0561574074074074</v>
      </c>
    </row>
    <row r="23" customFormat="false" ht="15" hidden="false" customHeight="false" outlineLevel="0" collapsed="false">
      <c r="A23" s="0" t="n">
        <f aca="false">'Published format'!A25</f>
        <v>22</v>
      </c>
      <c r="B23" s="0" t="n">
        <f aca="false">'Published format'!B25</f>
        <v>20</v>
      </c>
      <c r="C23" s="0" t="n">
        <f aca="false">'Published format'!C25</f>
        <v>2</v>
      </c>
      <c r="D23" s="0" t="str">
        <f aca="false">'Published format'!D25</f>
        <v>Simon Jones</v>
      </c>
      <c r="E23" s="0" t="str">
        <f aca="false">'Published format'!E25</f>
        <v>Pickering RC</v>
      </c>
      <c r="F23" s="0" t="str">
        <f aca="false">'Published format'!F25</f>
        <v>M55</v>
      </c>
      <c r="G23" s="50" t="n">
        <f aca="false">'Published format'!G25</f>
        <v>0.0564351851851852</v>
      </c>
    </row>
    <row r="24" customFormat="false" ht="15" hidden="false" customHeight="false" outlineLevel="0" collapsed="false">
      <c r="A24" s="0" t="n">
        <f aca="false">'Published format'!A26</f>
        <v>23</v>
      </c>
      <c r="B24" s="0" t="n">
        <f aca="false">'Published format'!B26</f>
        <v>21</v>
      </c>
      <c r="C24" s="0" t="n">
        <f aca="false">'Published format'!C26</f>
        <v>2</v>
      </c>
      <c r="D24" s="0" t="str">
        <f aca="false">'Published format'!D26</f>
        <v>Ashley Dodgson</v>
      </c>
      <c r="E24" s="0" t="str">
        <f aca="false">'Published format'!E26</f>
        <v>Thirsk &amp; Sowerby Harriers</v>
      </c>
      <c r="F24" s="0" t="str">
        <f aca="false">'Published format'!F26</f>
        <v>M50</v>
      </c>
      <c r="G24" s="50" t="n">
        <f aca="false">'Published format'!G26</f>
        <v>0.0569328703703704</v>
      </c>
    </row>
    <row r="25" customFormat="false" ht="15" hidden="false" customHeight="false" outlineLevel="0" collapsed="false">
      <c r="A25" s="0" t="n">
        <f aca="false">'Published format'!A27</f>
        <v>24</v>
      </c>
      <c r="B25" s="0" t="n">
        <f aca="false">'Published format'!B27</f>
        <v>22</v>
      </c>
      <c r="C25" s="0" t="n">
        <f aca="false">'Published format'!C27</f>
        <v>3</v>
      </c>
      <c r="D25" s="0" t="str">
        <f aca="false">'Published format'!D27</f>
        <v>Julian Wardman</v>
      </c>
      <c r="E25" s="0" t="str">
        <f aca="false">'Published format'!E27</f>
        <v>Esk Valley Fell Club</v>
      </c>
      <c r="F25" s="0" t="str">
        <f aca="false">'Published format'!F27</f>
        <v>M55</v>
      </c>
      <c r="G25" s="50" t="n">
        <f aca="false">'Published format'!G27</f>
        <v>0.0580555555555556</v>
      </c>
    </row>
    <row r="26" customFormat="false" ht="15" hidden="false" customHeight="false" outlineLevel="0" collapsed="false">
      <c r="A26" s="0" t="n">
        <f aca="false">'Published format'!A28</f>
        <v>25</v>
      </c>
      <c r="B26" s="0" t="n">
        <f aca="false">'Published format'!B28</f>
        <v>23</v>
      </c>
      <c r="C26" s="0" t="n">
        <f aca="false">'Published format'!C28</f>
        <v>4</v>
      </c>
      <c r="D26" s="0" t="str">
        <f aca="false">'Published format'!D28</f>
        <v>Martin Vasey</v>
      </c>
      <c r="E26" s="0" t="str">
        <f aca="false">'Published format'!E28</f>
        <v>Middlesbrough &amp; Cleveland Harriers</v>
      </c>
      <c r="F26" s="0" t="str">
        <f aca="false">'Published format'!F28</f>
        <v>M45</v>
      </c>
      <c r="G26" s="50" t="n">
        <f aca="false">'Published format'!G28</f>
        <v>0.0584143518518519</v>
      </c>
    </row>
    <row r="27" customFormat="false" ht="15" hidden="false" customHeight="false" outlineLevel="0" collapsed="false">
      <c r="A27" s="0" t="n">
        <f aca="false">'Published format'!A29</f>
        <v>26</v>
      </c>
      <c r="B27" s="0" t="n">
        <f aca="false">'Published format'!B29</f>
        <v>24</v>
      </c>
      <c r="C27" s="0" t="n">
        <f aca="false">'Published format'!C29</f>
        <v>3</v>
      </c>
      <c r="D27" s="0" t="str">
        <f aca="false">'Published format'!D29</f>
        <v>Stephen Hardy</v>
      </c>
      <c r="E27" s="0" t="str">
        <f aca="false">'Published format'!E29</f>
        <v>Loftus &amp; Whitby AC</v>
      </c>
      <c r="F27" s="0" t="str">
        <f aca="false">'Published format'!F29</f>
        <v>M50</v>
      </c>
      <c r="G27" s="50" t="n">
        <f aca="false">'Published format'!G29</f>
        <v>0.0591319444444444</v>
      </c>
    </row>
    <row r="28" customFormat="false" ht="15" hidden="false" customHeight="false" outlineLevel="0" collapsed="false">
      <c r="A28" s="0" t="n">
        <f aca="false">'Published format'!A30</f>
        <v>27</v>
      </c>
      <c r="B28" s="0" t="n">
        <f aca="false">'Published format'!B30</f>
        <v>25</v>
      </c>
      <c r="C28" s="0" t="n">
        <f aca="false">'Published format'!C30</f>
        <v>1</v>
      </c>
      <c r="D28" s="0" t="str">
        <f aca="false">'Published format'!D30</f>
        <v>Neil Rip Ridsdale</v>
      </c>
      <c r="E28" s="0" t="str">
        <f aca="false">'Published format'!E30</f>
        <v>Esk Valley Fell Club</v>
      </c>
      <c r="F28" s="0" t="str">
        <f aca="false">'Published format'!F30</f>
        <v>M65</v>
      </c>
      <c r="G28" s="50" t="n">
        <f aca="false">'Published format'!G30</f>
        <v>0.0592824074074074</v>
      </c>
    </row>
    <row r="29" customFormat="false" ht="15" hidden="false" customHeight="false" outlineLevel="0" collapsed="false">
      <c r="A29" s="0" t="n">
        <f aca="false">'Published format'!A31</f>
        <v>28</v>
      </c>
      <c r="B29" s="0" t="n">
        <f aca="false">'Published format'!B31</f>
        <v>26</v>
      </c>
      <c r="C29" s="0" t="n">
        <f aca="false">'Published format'!C31</f>
        <v>5</v>
      </c>
      <c r="D29" s="0" t="str">
        <f aca="false">'Published format'!D31</f>
        <v>Adam Nodwell</v>
      </c>
      <c r="E29" s="0" t="str">
        <f aca="false">'Published format'!E31</f>
        <v>North Leeds Fell Runners</v>
      </c>
      <c r="F29" s="0" t="str">
        <f aca="false">'Published format'!F31</f>
        <v>M40</v>
      </c>
      <c r="G29" s="50" t="n">
        <f aca="false">'Published format'!G31</f>
        <v>0.0594097222222222</v>
      </c>
    </row>
    <row r="30" customFormat="false" ht="15" hidden="false" customHeight="false" outlineLevel="0" collapsed="false">
      <c r="A30" s="0" t="n">
        <f aca="false">'Published format'!A32</f>
        <v>29</v>
      </c>
      <c r="B30" s="0" t="n">
        <f aca="false">'Published format'!B32</f>
        <v>27</v>
      </c>
      <c r="C30" s="0" t="n">
        <f aca="false">'Published format'!C32</f>
        <v>5</v>
      </c>
      <c r="D30" s="0" t="str">
        <f aca="false">'Published format'!D32</f>
        <v>Ekaitz Unanue</v>
      </c>
      <c r="E30" s="0" t="str">
        <f aca="false">'Published format'!E32</f>
        <v>Scarborough AC</v>
      </c>
      <c r="F30" s="0" t="str">
        <f aca="false">'Published format'!F32</f>
        <v>M45</v>
      </c>
      <c r="G30" s="50" t="n">
        <f aca="false">'Published format'!G32</f>
        <v>0.0598958333333333</v>
      </c>
    </row>
    <row r="31" customFormat="false" ht="15" hidden="false" customHeight="false" outlineLevel="0" collapsed="false">
      <c r="A31" s="0" t="n">
        <f aca="false">'Published format'!A33</f>
        <v>30</v>
      </c>
      <c r="B31" s="0" t="n">
        <f aca="false">'Published format'!B33</f>
        <v>28</v>
      </c>
      <c r="C31" s="0" t="n">
        <f aca="false">'Published format'!C33</f>
        <v>4</v>
      </c>
      <c r="D31" s="0" t="str">
        <f aca="false">'Published format'!D33</f>
        <v>Nick Simmons</v>
      </c>
      <c r="E31" s="0" t="str">
        <f aca="false">'Published format'!E33</f>
        <v>Individual#</v>
      </c>
      <c r="F31" s="0" t="str">
        <f aca="false">'Published format'!F33</f>
        <v>M50</v>
      </c>
      <c r="G31" s="50" t="n">
        <f aca="false">'Published format'!G33</f>
        <v>0.0600694444444444</v>
      </c>
    </row>
    <row r="32" customFormat="false" ht="15" hidden="false" customHeight="false" outlineLevel="0" collapsed="false">
      <c r="A32" s="0" t="n">
        <f aca="false">'Published format'!A34</f>
        <v>31</v>
      </c>
      <c r="B32" s="0" t="n">
        <f aca="false">'Published format'!B34</f>
        <v>29</v>
      </c>
      <c r="C32" s="0" t="n">
        <f aca="false">'Published format'!C34</f>
        <v>6</v>
      </c>
      <c r="D32" s="0" t="str">
        <f aca="false">'Published format'!D34</f>
        <v>Luke Green</v>
      </c>
      <c r="E32" s="0" t="str">
        <f aca="false">'Published format'!E34</f>
        <v>North York Moors AC</v>
      </c>
      <c r="F32" s="0" t="str">
        <f aca="false">'Published format'!F34</f>
        <v>MSEN</v>
      </c>
      <c r="G32" s="50" t="n">
        <f aca="false">'Published format'!G34</f>
        <v>0.0602662037037037</v>
      </c>
    </row>
    <row r="33" customFormat="false" ht="15" hidden="false" customHeight="false" outlineLevel="0" collapsed="false">
      <c r="A33" s="0" t="n">
        <f aca="false">'Published format'!A35</f>
        <v>32</v>
      </c>
      <c r="B33" s="0" t="n">
        <f aca="false">'Published format'!B35</f>
        <v>3</v>
      </c>
      <c r="C33" s="0" t="n">
        <f aca="false">'Published format'!C35</f>
        <v>1</v>
      </c>
      <c r="D33" s="0" t="str">
        <f aca="false">'Published format'!D35</f>
        <v>Kelly Richmond</v>
      </c>
      <c r="E33" s="0" t="str">
        <f aca="false">'Published format'!E35</f>
        <v>Pickering RC</v>
      </c>
      <c r="F33" s="0" t="str">
        <f aca="false">'Published format'!F35</f>
        <v>WSEN</v>
      </c>
      <c r="G33" s="50" t="n">
        <f aca="false">'Published format'!G35</f>
        <v>0.0610763888888889</v>
      </c>
    </row>
    <row r="34" customFormat="false" ht="15" hidden="false" customHeight="false" outlineLevel="0" collapsed="false">
      <c r="A34" s="0" t="n">
        <f aca="false">'Published format'!A36</f>
        <v>33</v>
      </c>
      <c r="B34" s="0" t="n">
        <f aca="false">'Published format'!B36</f>
        <v>30</v>
      </c>
      <c r="C34" s="0" t="n">
        <f aca="false">'Published format'!C36</f>
        <v>5</v>
      </c>
      <c r="D34" s="0" t="str">
        <f aca="false">'Published format'!D36</f>
        <v>Chris Jefferies</v>
      </c>
      <c r="E34" s="0" t="str">
        <f aca="false">'Published format'!E36</f>
        <v>Billingham RC</v>
      </c>
      <c r="F34" s="0" t="str">
        <f aca="false">'Published format'!F36</f>
        <v>M50</v>
      </c>
      <c r="G34" s="50" t="n">
        <f aca="false">'Published format'!G36</f>
        <v>0.0615625</v>
      </c>
    </row>
    <row r="35" customFormat="false" ht="15" hidden="false" customHeight="false" outlineLevel="0" collapsed="false">
      <c r="A35" s="0" t="n">
        <f aca="false">'Published format'!A37</f>
        <v>34</v>
      </c>
      <c r="B35" s="0" t="n">
        <f aca="false">'Published format'!B37</f>
        <v>31</v>
      </c>
      <c r="C35" s="0" t="n">
        <f aca="false">'Published format'!C37</f>
        <v>6</v>
      </c>
      <c r="D35" s="0" t="str">
        <f aca="false">'Published format'!D37</f>
        <v>Robert Allinson</v>
      </c>
      <c r="E35" s="0" t="str">
        <f aca="false">'Published format'!E37</f>
        <v>Redcar RC</v>
      </c>
      <c r="F35" s="0" t="str">
        <f aca="false">'Published format'!F37</f>
        <v>M45</v>
      </c>
      <c r="G35" s="50" t="n">
        <f aca="false">'Published format'!G37</f>
        <v>0.0616203703703704</v>
      </c>
    </row>
    <row r="36" customFormat="false" ht="15" hidden="false" customHeight="false" outlineLevel="0" collapsed="false">
      <c r="A36" s="0" t="n">
        <f aca="false">'Published format'!A38</f>
        <v>35</v>
      </c>
      <c r="B36" s="0" t="n">
        <f aca="false">'Published format'!B38</f>
        <v>4</v>
      </c>
      <c r="C36" s="0" t="n">
        <f aca="false">'Published format'!C38</f>
        <v>1</v>
      </c>
      <c r="D36" s="0" t="str">
        <f aca="false">'Published format'!D38</f>
        <v>Hester Butterworth</v>
      </c>
      <c r="E36" s="0" t="str">
        <f aca="false">'Published format'!E38</f>
        <v>Scarborough AC</v>
      </c>
      <c r="F36" s="0" t="str">
        <f aca="false">'Published format'!F38</f>
        <v>W55</v>
      </c>
      <c r="G36" s="50" t="n">
        <f aca="false">'Published format'!G38</f>
        <v>0.0618518518518519</v>
      </c>
    </row>
    <row r="37" customFormat="false" ht="15" hidden="false" customHeight="false" outlineLevel="0" collapsed="false">
      <c r="A37" s="0" t="n">
        <f aca="false">'Published format'!A39</f>
        <v>36</v>
      </c>
      <c r="B37" s="0" t="n">
        <f aca="false">'Published format'!B39</f>
        <v>32</v>
      </c>
      <c r="C37" s="0" t="n">
        <f aca="false">'Published format'!C39</f>
        <v>7</v>
      </c>
      <c r="D37" s="0" t="str">
        <f aca="false">'Published format'!D39</f>
        <v>Richard Robinson</v>
      </c>
      <c r="E37" s="0" t="str">
        <f aca="false">'Published format'!E39</f>
        <v>Pickering RC</v>
      </c>
      <c r="F37" s="0" t="str">
        <f aca="false">'Published format'!F39</f>
        <v>M45</v>
      </c>
      <c r="G37" s="50" t="n">
        <f aca="false">'Published format'!G39</f>
        <v>0.0634027777777778</v>
      </c>
    </row>
    <row r="38" customFormat="false" ht="15" hidden="false" customHeight="false" outlineLevel="0" collapsed="false">
      <c r="A38" s="0" t="n">
        <f aca="false">'Published format'!A40</f>
        <v>37</v>
      </c>
      <c r="B38" s="0" t="n">
        <f aca="false">'Published format'!B40</f>
        <v>33</v>
      </c>
      <c r="C38" s="0" t="n">
        <f aca="false">'Published format'!C40</f>
        <v>8</v>
      </c>
      <c r="D38" s="0" t="str">
        <f aca="false">'Published format'!D40</f>
        <v>Iain Milner</v>
      </c>
      <c r="E38" s="0" t="str">
        <f aca="false">'Published format'!E40</f>
        <v>Individual#</v>
      </c>
      <c r="F38" s="0" t="str">
        <f aca="false">'Published format'!F40</f>
        <v>M45</v>
      </c>
      <c r="G38" s="50" t="n">
        <f aca="false">'Published format'!G40</f>
        <v>0.0634722222222222</v>
      </c>
    </row>
    <row r="39" customFormat="false" ht="15" hidden="false" customHeight="false" outlineLevel="0" collapsed="false">
      <c r="A39" s="0" t="n">
        <f aca="false">'Published format'!A41</f>
        <v>38</v>
      </c>
      <c r="B39" s="0" t="n">
        <f aca="false">'Published format'!B41</f>
        <v>34</v>
      </c>
      <c r="C39" s="0" t="n">
        <f aca="false">'Published format'!C41</f>
        <v>4</v>
      </c>
      <c r="D39" s="0" t="str">
        <f aca="false">'Published format'!D41</f>
        <v>Nigel Briggs</v>
      </c>
      <c r="E39" s="0" t="str">
        <f aca="false">'Published format'!E41</f>
        <v>North York Moors AC</v>
      </c>
      <c r="F39" s="0" t="str">
        <f aca="false">'Published format'!F41</f>
        <v>M60</v>
      </c>
      <c r="G39" s="50" t="n">
        <f aca="false">'Published format'!G41</f>
        <v>0.0635532407407407</v>
      </c>
    </row>
    <row r="40" customFormat="false" ht="15" hidden="false" customHeight="false" outlineLevel="0" collapsed="false">
      <c r="A40" s="0" t="n">
        <f aca="false">'Published format'!A42</f>
        <v>39</v>
      </c>
      <c r="B40" s="0" t="n">
        <f aca="false">'Published format'!B42</f>
        <v>35</v>
      </c>
      <c r="C40" s="0" t="n">
        <f aca="false">'Published format'!C42</f>
        <v>2</v>
      </c>
      <c r="D40" s="0" t="str">
        <f aca="false">'Published format'!D42</f>
        <v>Barry Atkinson</v>
      </c>
      <c r="E40" s="0" t="str">
        <f aca="false">'Published format'!E42</f>
        <v>York Knavesmire Harriers</v>
      </c>
      <c r="F40" s="0" t="str">
        <f aca="false">'Published format'!F42</f>
        <v>M65</v>
      </c>
      <c r="G40" s="50" t="n">
        <f aca="false">'Published format'!G42</f>
        <v>0.0636226851851852</v>
      </c>
    </row>
    <row r="41" customFormat="false" ht="15" hidden="false" customHeight="false" outlineLevel="0" collapsed="false">
      <c r="A41" s="0" t="n">
        <f aca="false">'Published format'!A43</f>
        <v>40</v>
      </c>
      <c r="B41" s="0" t="n">
        <f aca="false">'Published format'!B43</f>
        <v>36</v>
      </c>
      <c r="C41" s="0" t="n">
        <f aca="false">'Published format'!C43</f>
        <v>5</v>
      </c>
      <c r="D41" s="0" t="str">
        <f aca="false">'Published format'!D43</f>
        <v>Graham D Palmer</v>
      </c>
      <c r="E41" s="0" t="str">
        <f aca="false">'Published format'!E43</f>
        <v>Loftus &amp; Whitby AC</v>
      </c>
      <c r="F41" s="0" t="str">
        <f aca="false">'Published format'!F43</f>
        <v>M60</v>
      </c>
      <c r="G41" s="50" t="n">
        <f aca="false">'Published format'!G43</f>
        <v>0.0637731481481482</v>
      </c>
    </row>
    <row r="42" customFormat="false" ht="15" hidden="false" customHeight="false" outlineLevel="0" collapsed="false">
      <c r="A42" s="0" t="n">
        <f aca="false">'Published format'!A44</f>
        <v>41</v>
      </c>
      <c r="B42" s="0" t="n">
        <f aca="false">'Published format'!B44</f>
        <v>5</v>
      </c>
      <c r="C42" s="0" t="n">
        <f aca="false">'Published format'!C44</f>
        <v>2</v>
      </c>
      <c r="D42" s="0" t="str">
        <f aca="false">'Published format'!D44</f>
        <v>Tabitha Mcnicholas</v>
      </c>
      <c r="E42" s="0" t="str">
        <f aca="false">'Published format'!E44</f>
        <v>North York Moors AC</v>
      </c>
      <c r="F42" s="0" t="str">
        <f aca="false">'Published format'!F44</f>
        <v>WSEN</v>
      </c>
      <c r="G42" s="50" t="n">
        <f aca="false">'Published format'!G44</f>
        <v>0.0638194444444444</v>
      </c>
    </row>
    <row r="43" customFormat="false" ht="15" hidden="false" customHeight="false" outlineLevel="0" collapsed="false">
      <c r="A43" s="0" t="n">
        <f aca="false">'Published format'!A45</f>
        <v>42</v>
      </c>
      <c r="B43" s="0" t="n">
        <f aca="false">'Published format'!B45</f>
        <v>37</v>
      </c>
      <c r="C43" s="0" t="n">
        <f aca="false">'Published format'!C45</f>
        <v>6</v>
      </c>
      <c r="D43" s="0" t="str">
        <f aca="false">'Published format'!D45</f>
        <v>Christopher Clayton</v>
      </c>
      <c r="E43" s="0" t="str">
        <f aca="false">'Published format'!E45</f>
        <v>Scarborough AC</v>
      </c>
      <c r="F43" s="0" t="str">
        <f aca="false">'Published format'!F45</f>
        <v>M60</v>
      </c>
      <c r="G43" s="50" t="n">
        <f aca="false">'Published format'!G45</f>
        <v>0.0638657407407407</v>
      </c>
    </row>
    <row r="44" customFormat="false" ht="15" hidden="false" customHeight="false" outlineLevel="0" collapsed="false">
      <c r="A44" s="0" t="n">
        <f aca="false">'Published format'!A46</f>
        <v>43</v>
      </c>
      <c r="B44" s="0" t="n">
        <f aca="false">'Published format'!B46</f>
        <v>38</v>
      </c>
      <c r="C44" s="0" t="n">
        <f aca="false">'Published format'!C46</f>
        <v>7</v>
      </c>
      <c r="D44" s="0" t="str">
        <f aca="false">'Published format'!D46</f>
        <v>Corey Taylor</v>
      </c>
      <c r="E44" s="0" t="str">
        <f aca="false">'Published format'!E46</f>
        <v>Individual#</v>
      </c>
      <c r="F44" s="0" t="str">
        <f aca="false">'Published format'!F46</f>
        <v>MSEN</v>
      </c>
      <c r="G44" s="50" t="n">
        <f aca="false">'Published format'!G46</f>
        <v>0.0642361111111111</v>
      </c>
    </row>
    <row r="45" customFormat="false" ht="15" hidden="false" customHeight="false" outlineLevel="0" collapsed="false">
      <c r="A45" s="0" t="n">
        <f aca="false">'Published format'!A47</f>
        <v>44</v>
      </c>
      <c r="B45" s="0" t="n">
        <f aca="false">'Published format'!B47</f>
        <v>39</v>
      </c>
      <c r="C45" s="0" t="n">
        <f aca="false">'Published format'!C47</f>
        <v>6</v>
      </c>
      <c r="D45" s="0" t="str">
        <f aca="false">'Published format'!D47</f>
        <v>Andrew Gamble</v>
      </c>
      <c r="E45" s="0" t="str">
        <f aca="false">'Published format'!E47</f>
        <v>Individual#</v>
      </c>
      <c r="F45" s="0" t="str">
        <f aca="false">'Published format'!F47</f>
        <v>M50</v>
      </c>
      <c r="G45" s="50" t="n">
        <f aca="false">'Published format'!G47</f>
        <v>0.0645601851851852</v>
      </c>
    </row>
    <row r="46" customFormat="false" ht="15" hidden="false" customHeight="false" outlineLevel="0" collapsed="false">
      <c r="A46" s="0" t="n">
        <f aca="false">'Published format'!A48</f>
        <v>45</v>
      </c>
      <c r="B46" s="0" t="n">
        <f aca="false">'Published format'!B48</f>
        <v>40</v>
      </c>
      <c r="C46" s="0" t="n">
        <f aca="false">'Published format'!C48</f>
        <v>4</v>
      </c>
      <c r="D46" s="0" t="str">
        <f aca="false">'Published format'!D48</f>
        <v>David Sanderson</v>
      </c>
      <c r="E46" s="0" t="str">
        <f aca="false">'Published format'!E48</f>
        <v>Esk Valley Fell Club</v>
      </c>
      <c r="F46" s="0" t="str">
        <f aca="false">'Published format'!F48</f>
        <v>M55</v>
      </c>
      <c r="G46" s="50" t="n">
        <f aca="false">'Published format'!G48</f>
        <v>0.0646643518518519</v>
      </c>
    </row>
    <row r="47" customFormat="false" ht="15" hidden="false" customHeight="false" outlineLevel="0" collapsed="false">
      <c r="A47" s="0" t="n">
        <f aca="false">'Published format'!A49</f>
        <v>46</v>
      </c>
      <c r="B47" s="0" t="n">
        <f aca="false">'Published format'!B49</f>
        <v>41</v>
      </c>
      <c r="C47" s="0" t="n">
        <f aca="false">'Published format'!C49</f>
        <v>1</v>
      </c>
      <c r="D47" s="0" t="str">
        <f aca="false">'Published format'!D49</f>
        <v>Karl Edwards</v>
      </c>
      <c r="E47" s="0" t="str">
        <f aca="false">'Published format'!E49</f>
        <v>Hartlepool Burn Road Harriers</v>
      </c>
      <c r="F47" s="0" t="str">
        <f aca="false">'Published format'!F49</f>
        <v>M70</v>
      </c>
      <c r="G47" s="50" t="n">
        <f aca="false">'Published format'!G49</f>
        <v>0.0648726851851852</v>
      </c>
    </row>
    <row r="48" customFormat="false" ht="15" hidden="false" customHeight="false" outlineLevel="0" collapsed="false">
      <c r="A48" s="0" t="n">
        <f aca="false">'Published format'!A50</f>
        <v>47</v>
      </c>
      <c r="B48" s="0" t="n">
        <f aca="false">'Published format'!B50</f>
        <v>42</v>
      </c>
      <c r="C48" s="0" t="n">
        <f aca="false">'Published format'!C50</f>
        <v>7</v>
      </c>
      <c r="D48" s="0" t="str">
        <f aca="false">'Published format'!D50</f>
        <v>Matt Rylatt</v>
      </c>
      <c r="E48" s="0" t="str">
        <f aca="false">'Published format'!E50</f>
        <v>York Triathlon Club</v>
      </c>
      <c r="F48" s="0" t="str">
        <f aca="false">'Published format'!F50</f>
        <v>M60</v>
      </c>
      <c r="G48" s="50" t="n">
        <f aca="false">'Published format'!G50</f>
        <v>0.0650810185185185</v>
      </c>
    </row>
    <row r="49" customFormat="false" ht="15" hidden="false" customHeight="false" outlineLevel="0" collapsed="false">
      <c r="A49" s="0" t="n">
        <f aca="false">'Published format'!A51</f>
        <v>48</v>
      </c>
      <c r="B49" s="0" t="n">
        <f aca="false">'Published format'!B51</f>
        <v>6</v>
      </c>
      <c r="C49" s="0" t="n">
        <f aca="false">'Published format'!C51</f>
        <v>1</v>
      </c>
      <c r="D49" s="0" t="str">
        <f aca="false">'Published format'!D51</f>
        <v>Janet Patterson</v>
      </c>
      <c r="E49" s="0" t="str">
        <f aca="false">'Published format'!E51</f>
        <v>Run Scarborough</v>
      </c>
      <c r="F49" s="0" t="str">
        <f aca="false">'Published format'!F51</f>
        <v>W45</v>
      </c>
      <c r="G49" s="50" t="n">
        <f aca="false">'Published format'!G51</f>
        <v>0.0651388888888889</v>
      </c>
    </row>
    <row r="50" customFormat="false" ht="15" hidden="false" customHeight="false" outlineLevel="0" collapsed="false">
      <c r="A50" s="0" t="n">
        <f aca="false">'Published format'!A52</f>
        <v>49</v>
      </c>
      <c r="B50" s="0" t="n">
        <f aca="false">'Published format'!B52</f>
        <v>43</v>
      </c>
      <c r="C50" s="0" t="n">
        <f aca="false">'Published format'!C52</f>
        <v>5</v>
      </c>
      <c r="D50" s="0" t="str">
        <f aca="false">'Published format'!D52</f>
        <v>Peter Walsh</v>
      </c>
      <c r="E50" s="0" t="str">
        <f aca="false">'Published format'!E52</f>
        <v>Loftus &amp; Whitby AC</v>
      </c>
      <c r="F50" s="0" t="str">
        <f aca="false">'Published format'!F52</f>
        <v>M55</v>
      </c>
      <c r="G50" s="50" t="n">
        <f aca="false">'Published format'!G52</f>
        <v>0.066087962962963</v>
      </c>
    </row>
    <row r="51" customFormat="false" ht="15" hidden="false" customHeight="false" outlineLevel="0" collapsed="false">
      <c r="A51" s="0" t="n">
        <f aca="false">'Published format'!A53</f>
        <v>50</v>
      </c>
      <c r="B51" s="0" t="n">
        <f aca="false">'Published format'!B53</f>
        <v>7</v>
      </c>
      <c r="C51" s="0" t="n">
        <f aca="false">'Published format'!C53</f>
        <v>2</v>
      </c>
      <c r="D51" s="0" t="str">
        <f aca="false">'Published format'!D53</f>
        <v>Jess Evans</v>
      </c>
      <c r="E51" s="0" t="str">
        <f aca="false">'Published format'!E53</f>
        <v>St Theresa's AC</v>
      </c>
      <c r="F51" s="0" t="str">
        <f aca="false">'Published format'!F53</f>
        <v>W45</v>
      </c>
      <c r="G51" s="50" t="n">
        <f aca="false">'Published format'!G53</f>
        <v>0.0662152777777778</v>
      </c>
    </row>
    <row r="52" customFormat="false" ht="15" hidden="false" customHeight="false" outlineLevel="0" collapsed="false">
      <c r="A52" s="0" t="n">
        <f aca="false">'Published format'!A54</f>
        <v>51</v>
      </c>
      <c r="B52" s="0" t="n">
        <f aca="false">'Published format'!B54</f>
        <v>44</v>
      </c>
      <c r="C52" s="0" t="n">
        <f aca="false">'Published format'!C54</f>
        <v>6</v>
      </c>
      <c r="D52" s="0" t="str">
        <f aca="false">'Published format'!D54</f>
        <v>Michael Holtby</v>
      </c>
      <c r="E52" s="0" t="str">
        <f aca="false">'Published format'!E54</f>
        <v>Esk Valley Fell Club</v>
      </c>
      <c r="F52" s="0" t="str">
        <f aca="false">'Published format'!F54</f>
        <v>M55</v>
      </c>
      <c r="G52" s="50" t="n">
        <f aca="false">'Published format'!G54</f>
        <v>0.0664583333333333</v>
      </c>
    </row>
    <row r="53" customFormat="false" ht="15" hidden="false" customHeight="false" outlineLevel="0" collapsed="false">
      <c r="A53" s="0" t="n">
        <f aca="false">'Published format'!A55</f>
        <v>52</v>
      </c>
      <c r="B53" s="0" t="n">
        <f aca="false">'Published format'!B55</f>
        <v>8</v>
      </c>
      <c r="C53" s="0" t="n">
        <f aca="false">'Published format'!C55</f>
        <v>1</v>
      </c>
      <c r="D53" s="0" t="str">
        <f aca="false">'Published format'!D55</f>
        <v>Marianne Borsheim</v>
      </c>
      <c r="E53" s="0" t="str">
        <f aca="false">'Published format'!E55</f>
        <v>Scarborough AC</v>
      </c>
      <c r="F53" s="0" t="str">
        <f aca="false">'Published format'!F55</f>
        <v>W50</v>
      </c>
      <c r="G53" s="50" t="n">
        <f aca="false">'Published format'!G55</f>
        <v>0.0667824074074074</v>
      </c>
    </row>
    <row r="54" customFormat="false" ht="15" hidden="false" customHeight="false" outlineLevel="0" collapsed="false">
      <c r="A54" s="0" t="n">
        <f aca="false">'Published format'!A56</f>
        <v>53</v>
      </c>
      <c r="B54" s="0" t="n">
        <f aca="false">'Published format'!B56</f>
        <v>45</v>
      </c>
      <c r="C54" s="0" t="n">
        <f aca="false">'Published format'!C56</f>
        <v>7</v>
      </c>
      <c r="D54" s="0" t="str">
        <f aca="false">'Published format'!D56</f>
        <v>Dale Hepples</v>
      </c>
      <c r="E54" s="0" t="str">
        <f aca="false">'Published format'!E56</f>
        <v>Scarborough AC</v>
      </c>
      <c r="F54" s="0" t="str">
        <f aca="false">'Published format'!F56</f>
        <v>M50</v>
      </c>
      <c r="G54" s="50" t="n">
        <f aca="false">'Published format'!G56</f>
        <v>0.0672800925925926</v>
      </c>
    </row>
    <row r="55" customFormat="false" ht="15" hidden="false" customHeight="false" outlineLevel="0" collapsed="false">
      <c r="A55" s="0" t="n">
        <f aca="false">'Published format'!A57</f>
        <v>54</v>
      </c>
      <c r="B55" s="0" t="n">
        <f aca="false">'Published format'!B57</f>
        <v>9</v>
      </c>
      <c r="C55" s="0" t="n">
        <f aca="false">'Published format'!C57</f>
        <v>2</v>
      </c>
      <c r="D55" s="0" t="str">
        <f aca="false">'Published format'!D57</f>
        <v>Steph Lishman</v>
      </c>
      <c r="E55" s="0" t="str">
        <f aca="false">'Published format'!E57</f>
        <v>Esk Valley Fell Club</v>
      </c>
      <c r="F55" s="0" t="str">
        <f aca="false">'Published format'!F57</f>
        <v>W50</v>
      </c>
      <c r="G55" s="50" t="n">
        <f aca="false">'Published format'!G57</f>
        <v>0.0680787037037037</v>
      </c>
    </row>
    <row r="56" customFormat="false" ht="15" hidden="false" customHeight="false" outlineLevel="0" collapsed="false">
      <c r="A56" s="0" t="n">
        <f aca="false">'Published format'!A58</f>
        <v>55</v>
      </c>
      <c r="B56" s="0" t="n">
        <f aca="false">'Published format'!B58</f>
        <v>10</v>
      </c>
      <c r="C56" s="0" t="n">
        <f aca="false">'Published format'!C58</f>
        <v>3</v>
      </c>
      <c r="D56" s="0" t="str">
        <f aca="false">'Published format'!D58</f>
        <v>Sally Carro Goodwill</v>
      </c>
      <c r="E56" s="0" t="str">
        <f aca="false">'Published format'!E58</f>
        <v>York Knavesmire Harriers</v>
      </c>
      <c r="F56" s="0" t="str">
        <f aca="false">'Published format'!F58</f>
        <v>W50</v>
      </c>
      <c r="G56" s="50" t="n">
        <f aca="false">'Published format'!G58</f>
        <v>0.0686226851851852</v>
      </c>
    </row>
    <row r="57" customFormat="false" ht="15" hidden="false" customHeight="false" outlineLevel="0" collapsed="false">
      <c r="A57" s="0" t="n">
        <f aca="false">'Published format'!A59</f>
        <v>56</v>
      </c>
      <c r="B57" s="0" t="n">
        <f aca="false">'Published format'!B59</f>
        <v>46</v>
      </c>
      <c r="C57" s="0" t="n">
        <f aca="false">'Published format'!C59</f>
        <v>8</v>
      </c>
      <c r="D57" s="0" t="str">
        <f aca="false">'Published format'!D59</f>
        <v>David Simpson</v>
      </c>
      <c r="E57" s="0" t="str">
        <f aca="false">'Published format'!E59</f>
        <v>York Knavesmire Harriers</v>
      </c>
      <c r="F57" s="0" t="str">
        <f aca="false">'Published format'!F59</f>
        <v>M50</v>
      </c>
      <c r="G57" s="50" t="n">
        <f aca="false">'Published format'!G59</f>
        <v>0.0686458333333333</v>
      </c>
    </row>
    <row r="58" customFormat="false" ht="15" hidden="false" customHeight="false" outlineLevel="0" collapsed="false">
      <c r="A58" s="0" t="n">
        <f aca="false">'Published format'!A60</f>
        <v>57</v>
      </c>
      <c r="B58" s="0" t="n">
        <f aca="false">'Published format'!B60</f>
        <v>47</v>
      </c>
      <c r="C58" s="0" t="n">
        <f aca="false">'Published format'!C60</f>
        <v>9</v>
      </c>
      <c r="D58" s="0" t="str">
        <f aca="false">'Published format'!D60</f>
        <v>Nigel Dove</v>
      </c>
      <c r="E58" s="0" t="str">
        <f aca="false">'Published format'!E60</f>
        <v>Individual#</v>
      </c>
      <c r="F58" s="0" t="str">
        <f aca="false">'Published format'!F60</f>
        <v>M45</v>
      </c>
      <c r="G58" s="50" t="n">
        <f aca="false">'Published format'!G60</f>
        <v>0.0691319444444444</v>
      </c>
    </row>
    <row r="59" customFormat="false" ht="15" hidden="false" customHeight="false" outlineLevel="0" collapsed="false">
      <c r="A59" s="0" t="n">
        <f aca="false">'Published format'!A61</f>
        <v>58</v>
      </c>
      <c r="B59" s="0" t="n">
        <f aca="false">'Published format'!B61</f>
        <v>11</v>
      </c>
      <c r="C59" s="0" t="n">
        <f aca="false">'Published format'!C61</f>
        <v>3</v>
      </c>
      <c r="D59" s="0" t="str">
        <f aca="false">'Published format'!D61</f>
        <v>Siobhan Firman</v>
      </c>
      <c r="E59" s="0" t="str">
        <f aca="false">'Published format'!E61</f>
        <v>Individual#</v>
      </c>
      <c r="F59" s="0" t="str">
        <f aca="false">'Published format'!F61</f>
        <v>WSEN</v>
      </c>
      <c r="G59" s="50" t="n">
        <f aca="false">'Published format'!G61</f>
        <v>0.0691435185185185</v>
      </c>
    </row>
    <row r="60" customFormat="false" ht="15" hidden="false" customHeight="false" outlineLevel="0" collapsed="false">
      <c r="A60" s="0" t="n">
        <f aca="false">'Published format'!A62</f>
        <v>59</v>
      </c>
      <c r="B60" s="0" t="n">
        <f aca="false">'Published format'!B62</f>
        <v>48</v>
      </c>
      <c r="C60" s="0" t="n">
        <f aca="false">'Published format'!C62</f>
        <v>6</v>
      </c>
      <c r="D60" s="0" t="str">
        <f aca="false">'Published format'!D62</f>
        <v>Allan Ball</v>
      </c>
      <c r="E60" s="0" t="str">
        <f aca="false">'Published format'!E62</f>
        <v>South Shields Harriers &amp; AC</v>
      </c>
      <c r="F60" s="0" t="str">
        <f aca="false">'Published format'!F62</f>
        <v>M40</v>
      </c>
      <c r="G60" s="50" t="n">
        <f aca="false">'Published format'!G62</f>
        <v>0.069212962962963</v>
      </c>
    </row>
    <row r="61" customFormat="false" ht="15" hidden="false" customHeight="false" outlineLevel="0" collapsed="false">
      <c r="A61" s="0" t="n">
        <f aca="false">'Published format'!A63</f>
        <v>60</v>
      </c>
      <c r="B61" s="0" t="n">
        <f aca="false">'Published format'!B63</f>
        <v>12</v>
      </c>
      <c r="C61" s="0" t="n">
        <f aca="false">'Published format'!C63</f>
        <v>2</v>
      </c>
      <c r="D61" s="0" t="str">
        <f aca="false">'Published format'!D63</f>
        <v>Lucy Saggers</v>
      </c>
      <c r="E61" s="0" t="str">
        <f aca="false">'Published format'!E63</f>
        <v>Pickering RC</v>
      </c>
      <c r="F61" s="0" t="str">
        <f aca="false">'Published format'!F63</f>
        <v>W55</v>
      </c>
      <c r="G61" s="50" t="n">
        <f aca="false">'Published format'!G63</f>
        <v>0.0692824074074074</v>
      </c>
    </row>
    <row r="62" customFormat="false" ht="15" hidden="false" customHeight="false" outlineLevel="0" collapsed="false">
      <c r="A62" s="0" t="n">
        <f aca="false">'Published format'!A64</f>
        <v>61</v>
      </c>
      <c r="B62" s="0" t="n">
        <f aca="false">'Published format'!B64</f>
        <v>49</v>
      </c>
      <c r="C62" s="0" t="n">
        <f aca="false">'Published format'!C64</f>
        <v>8</v>
      </c>
      <c r="D62" s="0" t="str">
        <f aca="false">'Published format'!D64</f>
        <v>Adam Green</v>
      </c>
      <c r="E62" s="0" t="str">
        <f aca="false">'Published format'!E64</f>
        <v>Individual#</v>
      </c>
      <c r="F62" s="0" t="str">
        <f aca="false">'Published format'!F64</f>
        <v>MSEN</v>
      </c>
      <c r="G62" s="50" t="n">
        <f aca="false">'Published format'!G64</f>
        <v>0.0693981481481482</v>
      </c>
    </row>
    <row r="63" customFormat="false" ht="15" hidden="false" customHeight="false" outlineLevel="0" collapsed="false">
      <c r="A63" s="0" t="n">
        <f aca="false">'Published format'!A65</f>
        <v>62</v>
      </c>
      <c r="B63" s="0" t="n">
        <f aca="false">'Published format'!B65</f>
        <v>13</v>
      </c>
      <c r="C63" s="0" t="n">
        <f aca="false">'Published format'!C65</f>
        <v>4</v>
      </c>
      <c r="D63" s="0" t="str">
        <f aca="false">'Published format'!D65</f>
        <v>Melanie Ellwood</v>
      </c>
      <c r="E63" s="0" t="str">
        <f aca="false">'Published format'!E65</f>
        <v>York Knavesmire Harriers</v>
      </c>
      <c r="F63" s="0" t="str">
        <f aca="false">'Published format'!F65</f>
        <v>WSEN</v>
      </c>
      <c r="G63" s="50" t="n">
        <f aca="false">'Published format'!G65</f>
        <v>0.0703703703703704</v>
      </c>
    </row>
    <row r="64" customFormat="false" ht="15" hidden="false" customHeight="false" outlineLevel="0" collapsed="false">
      <c r="A64" s="0" t="n">
        <f aca="false">'Published format'!A66</f>
        <v>63</v>
      </c>
      <c r="B64" s="0" t="n">
        <f aca="false">'Published format'!B66</f>
        <v>14</v>
      </c>
      <c r="C64" s="0" t="n">
        <f aca="false">'Published format'!C66</f>
        <v>3</v>
      </c>
      <c r="D64" s="0" t="str">
        <f aca="false">'Published format'!D66</f>
        <v>Sarah Hudson</v>
      </c>
      <c r="E64" s="0" t="str">
        <f aca="false">'Published format'!E66</f>
        <v>Loftus &amp; Whitby AC</v>
      </c>
      <c r="F64" s="0" t="str">
        <f aca="false">'Published format'!F66</f>
        <v>W45</v>
      </c>
      <c r="G64" s="50" t="n">
        <f aca="false">'Published format'!G66</f>
        <v>0.0715740740740741</v>
      </c>
    </row>
    <row r="65" customFormat="false" ht="15" hidden="false" customHeight="false" outlineLevel="0" collapsed="false">
      <c r="A65" s="0" t="n">
        <f aca="false">'Published format'!A67</f>
        <v>64</v>
      </c>
      <c r="B65" s="0" t="n">
        <f aca="false">'Published format'!B67</f>
        <v>15</v>
      </c>
      <c r="C65" s="0" t="n">
        <f aca="false">'Published format'!C67</f>
        <v>4</v>
      </c>
      <c r="D65" s="0" t="str">
        <f aca="false">'Published format'!D67</f>
        <v>Alice Hayter</v>
      </c>
      <c r="E65" s="0" t="str">
        <f aca="false">'Published format'!E67</f>
        <v>Pickering RC</v>
      </c>
      <c r="F65" s="0" t="str">
        <f aca="false">'Published format'!F67</f>
        <v>W45</v>
      </c>
      <c r="G65" s="50" t="n">
        <f aca="false">'Published format'!G67</f>
        <v>0.0719212962962963</v>
      </c>
    </row>
    <row r="66" customFormat="false" ht="15" hidden="false" customHeight="false" outlineLevel="0" collapsed="false">
      <c r="A66" s="0" t="n">
        <f aca="false">'Published format'!A68</f>
        <v>65</v>
      </c>
      <c r="B66" s="0" t="n">
        <f aca="false">'Published format'!B68</f>
        <v>50</v>
      </c>
      <c r="C66" s="0" t="n">
        <f aca="false">'Published format'!C68</f>
        <v>8</v>
      </c>
      <c r="D66" s="0" t="str">
        <f aca="false">'Published format'!D68</f>
        <v>Stephen Carter</v>
      </c>
      <c r="E66" s="0" t="str">
        <f aca="false">'Published format'!E68</f>
        <v>Esk Valley Fell Club</v>
      </c>
      <c r="F66" s="0" t="str">
        <f aca="false">'Published format'!F68</f>
        <v>M60</v>
      </c>
      <c r="G66" s="50" t="n">
        <f aca="false">'Published format'!G68</f>
        <v>0.0729976851851852</v>
      </c>
    </row>
    <row r="67" customFormat="false" ht="15" hidden="false" customHeight="false" outlineLevel="0" collapsed="false">
      <c r="A67" s="0" t="n">
        <f aca="false">'Published format'!A69</f>
        <v>66</v>
      </c>
      <c r="B67" s="0" t="n">
        <f aca="false">'Published format'!B69</f>
        <v>16</v>
      </c>
      <c r="C67" s="0" t="n">
        <f aca="false">'Published format'!C69</f>
        <v>4</v>
      </c>
      <c r="D67" s="0" t="str">
        <f aca="false">'Published format'!D69</f>
        <v>Samantha Jones</v>
      </c>
      <c r="E67" s="0" t="str">
        <f aca="false">'Published format'!E69</f>
        <v>Individual#</v>
      </c>
      <c r="F67" s="0" t="str">
        <f aca="false">'Published format'!F69</f>
        <v>W50</v>
      </c>
      <c r="G67" s="50" t="n">
        <f aca="false">'Published format'!G69</f>
        <v>0.073275462962963</v>
      </c>
    </row>
    <row r="68" customFormat="false" ht="15" hidden="false" customHeight="false" outlineLevel="0" collapsed="false">
      <c r="A68" s="0" t="n">
        <f aca="false">'Published format'!A70</f>
        <v>67</v>
      </c>
      <c r="B68" s="0" t="n">
        <f aca="false">'Published format'!B70</f>
        <v>51</v>
      </c>
      <c r="C68" s="0" t="n">
        <f aca="false">'Published format'!C70</f>
        <v>7</v>
      </c>
      <c r="D68" s="0" t="str">
        <f aca="false">'Published format'!D70</f>
        <v>Lee Shepherd</v>
      </c>
      <c r="E68" s="0" t="str">
        <f aca="false">'Published format'!E70</f>
        <v>Individual#</v>
      </c>
      <c r="F68" s="0" t="str">
        <f aca="false">'Published format'!F70</f>
        <v>M55</v>
      </c>
      <c r="G68" s="50" t="n">
        <f aca="false">'Published format'!G70</f>
        <v>0.0734953703703704</v>
      </c>
    </row>
    <row r="69" customFormat="false" ht="15" hidden="false" customHeight="false" outlineLevel="0" collapsed="false">
      <c r="A69" s="0" t="n">
        <f aca="false">'Published format'!A71</f>
        <v>68</v>
      </c>
      <c r="B69" s="0" t="n">
        <f aca="false">'Published format'!B71</f>
        <v>17</v>
      </c>
      <c r="C69" s="0" t="n">
        <f aca="false">'Published format'!C71</f>
        <v>1</v>
      </c>
      <c r="D69" s="0" t="str">
        <f aca="false">'Published format'!D71</f>
        <v>Amie Cooper</v>
      </c>
      <c r="E69" s="0" t="str">
        <f aca="false">'Published format'!E71</f>
        <v>Individual#</v>
      </c>
      <c r="F69" s="0" t="str">
        <f aca="false">'Published format'!F71</f>
        <v>WU23</v>
      </c>
      <c r="G69" s="50" t="n">
        <f aca="false">'Published format'!G71</f>
        <v>0.0736342592592593</v>
      </c>
    </row>
    <row r="70" customFormat="false" ht="15" hidden="false" customHeight="false" outlineLevel="0" collapsed="false">
      <c r="A70" s="0" t="n">
        <f aca="false">'Published format'!A72</f>
        <v>69</v>
      </c>
      <c r="B70" s="0" t="n">
        <f aca="false">'Published format'!B72</f>
        <v>52</v>
      </c>
      <c r="C70" s="0" t="n">
        <f aca="false">'Published format'!C72</f>
        <v>9</v>
      </c>
      <c r="D70" s="0" t="str">
        <f aca="false">'Published format'!D72</f>
        <v>Martin Mander</v>
      </c>
      <c r="E70" s="0" t="str">
        <f aca="false">'Published format'!E72</f>
        <v>Run Scarborough</v>
      </c>
      <c r="F70" s="0" t="str">
        <f aca="false">'Published format'!F72</f>
        <v>M50</v>
      </c>
      <c r="G70" s="50" t="n">
        <f aca="false">'Published format'!G72</f>
        <v>0.073912037037037</v>
      </c>
    </row>
    <row r="71" customFormat="false" ht="15" hidden="false" customHeight="false" outlineLevel="0" collapsed="false">
      <c r="A71" s="0" t="n">
        <f aca="false">'Published format'!A73</f>
        <v>70</v>
      </c>
      <c r="B71" s="0" t="n">
        <f aca="false">'Published format'!B73</f>
        <v>18</v>
      </c>
      <c r="C71" s="0" t="n">
        <f aca="false">'Published format'!C73</f>
        <v>1</v>
      </c>
      <c r="D71" s="0" t="str">
        <f aca="false">'Published format'!D73</f>
        <v>Joanna Schreiber</v>
      </c>
      <c r="E71" s="0" t="str">
        <f aca="false">'Published format'!E73</f>
        <v>Pudsey &amp; Bramley AC</v>
      </c>
      <c r="F71" s="0" t="str">
        <f aca="false">'Published format'!F73</f>
        <v>W60</v>
      </c>
      <c r="G71" s="50" t="n">
        <f aca="false">'Published format'!G73</f>
        <v>0.0742361111111111</v>
      </c>
    </row>
    <row r="72" customFormat="false" ht="15" hidden="false" customHeight="false" outlineLevel="0" collapsed="false">
      <c r="A72" s="0" t="n">
        <f aca="false">'Published format'!A74</f>
        <v>71</v>
      </c>
      <c r="B72" s="0" t="n">
        <f aca="false">'Published format'!B74</f>
        <v>53</v>
      </c>
      <c r="C72" s="0" t="n">
        <f aca="false">'Published format'!C74</f>
        <v>3</v>
      </c>
      <c r="D72" s="0" t="str">
        <f aca="false">'Published format'!D74</f>
        <v>Richard Parkin</v>
      </c>
      <c r="E72" s="0" t="str">
        <f aca="false">'Published format'!E74</f>
        <v>Beverley AC</v>
      </c>
      <c r="F72" s="0" t="str">
        <f aca="false">'Published format'!F74</f>
        <v>M65</v>
      </c>
      <c r="G72" s="50" t="n">
        <f aca="false">'Published format'!G74</f>
        <v>0.0746064814814815</v>
      </c>
    </row>
    <row r="73" customFormat="false" ht="15" hidden="false" customHeight="false" outlineLevel="0" collapsed="false">
      <c r="A73" s="0" t="n">
        <f aca="false">'Published format'!A75</f>
        <v>72</v>
      </c>
      <c r="B73" s="0" t="n">
        <f aca="false">'Published format'!B75</f>
        <v>19</v>
      </c>
      <c r="C73" s="0" t="n">
        <f aca="false">'Published format'!C75</f>
        <v>5</v>
      </c>
      <c r="D73" s="0" t="str">
        <f aca="false">'Published format'!D75</f>
        <v>Alexandra Atkinson</v>
      </c>
      <c r="E73" s="0" t="str">
        <f aca="false">'Published format'!E75</f>
        <v>Whitby Running Club</v>
      </c>
      <c r="F73" s="0" t="str">
        <f aca="false">'Published format'!F75</f>
        <v>WSEN</v>
      </c>
      <c r="G73" s="50" t="n">
        <f aca="false">'Published format'!G75</f>
        <v>0.0747106481481482</v>
      </c>
    </row>
    <row r="74" customFormat="false" ht="15" hidden="false" customHeight="false" outlineLevel="0" collapsed="false">
      <c r="A74" s="0" t="n">
        <f aca="false">'Published format'!A76</f>
        <v>73</v>
      </c>
      <c r="B74" s="0" t="n">
        <f aca="false">'Published format'!B76</f>
        <v>20</v>
      </c>
      <c r="C74" s="0" t="n">
        <f aca="false">'Published format'!C76</f>
        <v>5</v>
      </c>
      <c r="D74" s="0" t="str">
        <f aca="false">'Published format'!D76</f>
        <v>Helen Spring</v>
      </c>
      <c r="E74" s="0" t="str">
        <f aca="false">'Published format'!E76</f>
        <v>Easingwold RC</v>
      </c>
      <c r="F74" s="0" t="str">
        <f aca="false">'Published format'!F76</f>
        <v>W45</v>
      </c>
      <c r="G74" s="50" t="n">
        <f aca="false">'Published format'!G76</f>
        <v>0.0754282407407407</v>
      </c>
    </row>
    <row r="75" customFormat="false" ht="15" hidden="false" customHeight="false" outlineLevel="0" collapsed="false">
      <c r="A75" s="0" t="n">
        <f aca="false">'Published format'!A77</f>
        <v>74</v>
      </c>
      <c r="B75" s="0" t="n">
        <f aca="false">'Published format'!B77</f>
        <v>21</v>
      </c>
      <c r="C75" s="0" t="n">
        <f aca="false">'Published format'!C77</f>
        <v>6</v>
      </c>
      <c r="D75" s="0" t="str">
        <f aca="false">'Published format'!D77</f>
        <v>Robyn Watson</v>
      </c>
      <c r="E75" s="0" t="str">
        <f aca="false">'Published format'!E77</f>
        <v>Esk Valley Fell Club</v>
      </c>
      <c r="F75" s="0" t="str">
        <f aca="false">'Published format'!F77</f>
        <v>WSEN</v>
      </c>
      <c r="G75" s="50" t="n">
        <f aca="false">'Published format'!G77</f>
        <v>0.0757638888888889</v>
      </c>
    </row>
    <row r="76" customFormat="false" ht="15" hidden="false" customHeight="false" outlineLevel="0" collapsed="false">
      <c r="A76" s="0" t="n">
        <f aca="false">'Published format'!A78</f>
        <v>75</v>
      </c>
      <c r="B76" s="0" t="n">
        <f aca="false">'Published format'!B78</f>
        <v>54</v>
      </c>
      <c r="C76" s="0" t="n">
        <f aca="false">'Published format'!C78</f>
        <v>8</v>
      </c>
      <c r="D76" s="0" t="str">
        <f aca="false">'Published format'!D78</f>
        <v>Miles Sharp</v>
      </c>
      <c r="E76" s="0" t="str">
        <f aca="false">'Published format'!E78</f>
        <v>Esk Valley Fell Club</v>
      </c>
      <c r="F76" s="0" t="str">
        <f aca="false">'Published format'!F78</f>
        <v>M55</v>
      </c>
      <c r="G76" s="50" t="n">
        <f aca="false">'Published format'!G78</f>
        <v>0.0765393518518519</v>
      </c>
    </row>
    <row r="77" customFormat="false" ht="15" hidden="false" customHeight="false" outlineLevel="0" collapsed="false">
      <c r="A77" s="0" t="n">
        <f aca="false">'Published format'!A79</f>
        <v>76</v>
      </c>
      <c r="B77" s="0" t="n">
        <f aca="false">'Published format'!B79</f>
        <v>55</v>
      </c>
      <c r="C77" s="0" t="n">
        <f aca="false">'Published format'!C79</f>
        <v>9</v>
      </c>
      <c r="D77" s="0" t="str">
        <f aca="false">'Published format'!D79</f>
        <v>Peter Murray</v>
      </c>
      <c r="E77" s="0" t="str">
        <f aca="false">'Published format'!E79</f>
        <v>York Acorn RC</v>
      </c>
      <c r="F77" s="0" t="str">
        <f aca="false">'Published format'!F79</f>
        <v>M55</v>
      </c>
      <c r="G77" s="50" t="n">
        <f aca="false">'Published format'!G79</f>
        <v>0.0789351851851852</v>
      </c>
    </row>
    <row r="78" customFormat="false" ht="15" hidden="false" customHeight="false" outlineLevel="0" collapsed="false">
      <c r="A78" s="0" t="n">
        <f aca="false">'Published format'!A80</f>
        <v>77</v>
      </c>
      <c r="B78" s="0" t="n">
        <f aca="false">'Published format'!B80</f>
        <v>22</v>
      </c>
      <c r="C78" s="0" t="n">
        <f aca="false">'Published format'!C80</f>
        <v>6</v>
      </c>
      <c r="D78" s="0" t="str">
        <f aca="false">'Published format'!D80</f>
        <v>Lynn Humpleby</v>
      </c>
      <c r="E78" s="0" t="str">
        <f aca="false">'Published format'!E80</f>
        <v>Pickering RC</v>
      </c>
      <c r="F78" s="0" t="str">
        <f aca="false">'Published format'!F80</f>
        <v>W45</v>
      </c>
      <c r="G78" s="50" t="n">
        <f aca="false">'Published format'!G80</f>
        <v>0.0791087962962963</v>
      </c>
    </row>
    <row r="79" customFormat="false" ht="15" hidden="false" customHeight="false" outlineLevel="0" collapsed="false">
      <c r="A79" s="0" t="n">
        <f aca="false">'Published format'!A81</f>
        <v>78</v>
      </c>
      <c r="B79" s="0" t="n">
        <f aca="false">'Published format'!B81</f>
        <v>56</v>
      </c>
      <c r="C79" s="0" t="n">
        <f aca="false">'Published format'!C81</f>
        <v>9</v>
      </c>
      <c r="D79" s="0" t="str">
        <f aca="false">'Published format'!D81</f>
        <v>Chris Tweddle</v>
      </c>
      <c r="E79" s="0" t="str">
        <f aca="false">'Published format'!E81</f>
        <v>Boro Runners</v>
      </c>
      <c r="F79" s="0" t="str">
        <f aca="false">'Published format'!F81</f>
        <v>M60</v>
      </c>
      <c r="G79" s="50" t="n">
        <f aca="false">'Published format'!G81</f>
        <v>0.0798611111111111</v>
      </c>
    </row>
    <row r="80" customFormat="false" ht="15" hidden="false" customHeight="false" outlineLevel="0" collapsed="false">
      <c r="A80" s="0" t="n">
        <f aca="false">'Published format'!A82</f>
        <v>79</v>
      </c>
      <c r="B80" s="0" t="n">
        <f aca="false">'Published format'!B82</f>
        <v>57</v>
      </c>
      <c r="C80" s="0" t="n">
        <f aca="false">'Published format'!C82</f>
        <v>2</v>
      </c>
      <c r="D80" s="0" t="str">
        <f aca="false">'Published format'!D82</f>
        <v>Geoffrey Usher</v>
      </c>
      <c r="E80" s="0" t="str">
        <f aca="false">'Published format'!E82</f>
        <v>Individual#</v>
      </c>
      <c r="F80" s="0" t="str">
        <f aca="false">'Published format'!F82</f>
        <v>M70</v>
      </c>
      <c r="G80" s="50" t="n">
        <f aca="false">'Published format'!G82</f>
        <v>0.0798958333333333</v>
      </c>
    </row>
    <row r="81" customFormat="false" ht="15" hidden="false" customHeight="false" outlineLevel="0" collapsed="false">
      <c r="A81" s="0" t="n">
        <f aca="false">'Published format'!A83</f>
        <v>80</v>
      </c>
      <c r="B81" s="0" t="n">
        <f aca="false">'Published format'!B83</f>
        <v>23</v>
      </c>
      <c r="C81" s="0" t="n">
        <f aca="false">'Published format'!C83</f>
        <v>2</v>
      </c>
      <c r="D81" s="0" t="str">
        <f aca="false">'Published format'!D83</f>
        <v>Julie Clayton</v>
      </c>
      <c r="E81" s="0" t="str">
        <f aca="false">'Published format'!E83</f>
        <v>Scarborough AC</v>
      </c>
      <c r="F81" s="0" t="str">
        <f aca="false">'Published format'!F83</f>
        <v>W60</v>
      </c>
      <c r="G81" s="50" t="n">
        <f aca="false">'Published format'!G83</f>
        <v>0.0802430555555556</v>
      </c>
    </row>
    <row r="82" customFormat="false" ht="15" hidden="false" customHeight="false" outlineLevel="0" collapsed="false">
      <c r="A82" s="0" t="n">
        <f aca="false">'Published format'!A84</f>
        <v>81</v>
      </c>
      <c r="B82" s="0" t="n">
        <f aca="false">'Published format'!B84</f>
        <v>24</v>
      </c>
      <c r="C82" s="0" t="n">
        <f aca="false">'Published format'!C84</f>
        <v>7</v>
      </c>
      <c r="D82" s="0" t="str">
        <f aca="false">'Published format'!D84</f>
        <v>Sarah Walch</v>
      </c>
      <c r="E82" s="0" t="str">
        <f aca="false">'Published format'!E84</f>
        <v>Denby Dale AC</v>
      </c>
      <c r="F82" s="0" t="str">
        <f aca="false">'Published format'!F84</f>
        <v>W45</v>
      </c>
      <c r="G82" s="50" t="n">
        <f aca="false">'Published format'!G84</f>
        <v>0.0848032407407407</v>
      </c>
    </row>
    <row r="83" customFormat="false" ht="15" hidden="false" customHeight="false" outlineLevel="0" collapsed="false">
      <c r="A83" s="0" t="n">
        <f aca="false">'Published format'!A85</f>
        <v>82</v>
      </c>
      <c r="B83" s="0" t="n">
        <f aca="false">'Published format'!B85</f>
        <v>25</v>
      </c>
      <c r="C83" s="0" t="n">
        <f aca="false">'Published format'!C85</f>
        <v>5</v>
      </c>
      <c r="D83" s="0" t="str">
        <f aca="false">'Published format'!D85</f>
        <v>Penny Holland</v>
      </c>
      <c r="E83" s="0" t="str">
        <f aca="false">'Published format'!E85</f>
        <v>Lets Run</v>
      </c>
      <c r="F83" s="0" t="str">
        <f aca="false">'Published format'!F85</f>
        <v>W50</v>
      </c>
      <c r="G83" s="50" t="n">
        <f aca="false">'Published format'!G85</f>
        <v>0.0851273148148148</v>
      </c>
    </row>
    <row r="84" customFormat="false" ht="15" hidden="false" customHeight="false" outlineLevel="0" collapsed="false">
      <c r="A84" s="0" t="n">
        <f aca="false">'Published format'!A86</f>
        <v>83</v>
      </c>
      <c r="B84" s="0" t="n">
        <f aca="false">'Published format'!B86</f>
        <v>26</v>
      </c>
      <c r="C84" s="0" t="n">
        <f aca="false">'Published format'!C86</f>
        <v>7</v>
      </c>
      <c r="D84" s="0" t="str">
        <f aca="false">'Published format'!D86</f>
        <v>Kelly Grieve</v>
      </c>
      <c r="E84" s="0" t="str">
        <f aca="false">'Published format'!E86</f>
        <v>Thirsk &amp; Sowerby Harriers</v>
      </c>
      <c r="F84" s="0" t="str">
        <f aca="false">'Published format'!F86</f>
        <v>WSEN</v>
      </c>
      <c r="G84" s="50" t="n">
        <f aca="false">'Published format'!G86</f>
        <v>0.0860532407407407</v>
      </c>
    </row>
    <row r="85" customFormat="false" ht="15" hidden="false" customHeight="false" outlineLevel="0" collapsed="false">
      <c r="A85" s="0" t="n">
        <f aca="false">'Published format'!A87</f>
        <v>84</v>
      </c>
      <c r="B85" s="0" t="n">
        <f aca="false">'Published format'!B87</f>
        <v>58</v>
      </c>
      <c r="C85" s="0" t="n">
        <f aca="false">'Published format'!C87</f>
        <v>4</v>
      </c>
      <c r="D85" s="0" t="str">
        <f aca="false">'Published format'!D87</f>
        <v>David Robinson</v>
      </c>
      <c r="E85" s="0" t="str">
        <f aca="false">'Published format'!E87</f>
        <v>North York Moors AC</v>
      </c>
      <c r="F85" s="0" t="str">
        <f aca="false">'Published format'!F87</f>
        <v>M65</v>
      </c>
      <c r="G85" s="50" t="n">
        <f aca="false">'Published format'!G87</f>
        <v>0.0861226851851852</v>
      </c>
    </row>
    <row r="86" customFormat="false" ht="15" hidden="false" customHeight="false" outlineLevel="0" collapsed="false">
      <c r="A86" s="0" t="n">
        <f aca="false">'Published format'!A88</f>
        <v>85</v>
      </c>
      <c r="B86" s="0" t="n">
        <f aca="false">'Published format'!B88</f>
        <v>27</v>
      </c>
      <c r="C86" s="0" t="n">
        <f aca="false">'Published format'!C88</f>
        <v>6</v>
      </c>
      <c r="D86" s="0" t="str">
        <f aca="false">'Published format'!D88</f>
        <v>Serena Partridge</v>
      </c>
      <c r="E86" s="0" t="str">
        <f aca="false">'Published format'!E88</f>
        <v>Pickering RC</v>
      </c>
      <c r="F86" s="0" t="str">
        <f aca="false">'Published format'!F88</f>
        <v>W50</v>
      </c>
      <c r="G86" s="50" t="n">
        <f aca="false">'Published format'!G88</f>
        <v>0.0862615740740741</v>
      </c>
    </row>
    <row r="87" customFormat="false" ht="15" hidden="false" customHeight="false" outlineLevel="0" collapsed="false">
      <c r="A87" s="0" t="n">
        <f aca="false">'Published format'!A89</f>
        <v>86</v>
      </c>
      <c r="B87" s="0" t="n">
        <f aca="false">'Published format'!B89</f>
        <v>28</v>
      </c>
      <c r="C87" s="0" t="n">
        <f aca="false">'Published format'!C89</f>
        <v>8</v>
      </c>
      <c r="D87" s="0" t="str">
        <f aca="false">'Published format'!D89</f>
        <v>Charlotte Williamson</v>
      </c>
      <c r="E87" s="0" t="str">
        <f aca="false">'Published format'!E89</f>
        <v>South Shields Harriers &amp; AC</v>
      </c>
      <c r="F87" s="0" t="str">
        <f aca="false">'Published format'!F89</f>
        <v>WSEN</v>
      </c>
      <c r="G87" s="50" t="n">
        <f aca="false">'Published format'!G89</f>
        <v>0.0864814814814815</v>
      </c>
    </row>
    <row r="88" customFormat="false" ht="15" hidden="false" customHeight="false" outlineLevel="0" collapsed="false">
      <c r="A88" s="0" t="n">
        <f aca="false">'Published format'!A90</f>
        <v>87</v>
      </c>
      <c r="B88" s="0" t="n">
        <f aca="false">'Published format'!B90</f>
        <v>59</v>
      </c>
      <c r="C88" s="0" t="n">
        <f aca="false">'Published format'!C90</f>
        <v>7</v>
      </c>
      <c r="D88" s="0" t="str">
        <f aca="false">'Published format'!D90</f>
        <v>Kevin Steven</v>
      </c>
      <c r="E88" s="0" t="str">
        <f aca="false">'Published format'!E90</f>
        <v>South Shields Harriers &amp; AC</v>
      </c>
      <c r="F88" s="0" t="str">
        <f aca="false">'Published format'!F90</f>
        <v>M40</v>
      </c>
      <c r="G88" s="50" t="n">
        <f aca="false">'Published format'!G90</f>
        <v>0.0865046296296296</v>
      </c>
    </row>
    <row r="89" customFormat="false" ht="15" hidden="false" customHeight="false" outlineLevel="0" collapsed="false">
      <c r="A89" s="0" t="n">
        <f aca="false">'Published format'!A91</f>
        <v>88</v>
      </c>
      <c r="B89" s="0" t="n">
        <f aca="false">'Published format'!B91</f>
        <v>60</v>
      </c>
      <c r="C89" s="0" t="n">
        <f aca="false">'Published format'!C91</f>
        <v>10</v>
      </c>
      <c r="D89" s="0" t="str">
        <f aca="false">'Published format'!D91</f>
        <v>Paul Cutler</v>
      </c>
      <c r="E89" s="0" t="str">
        <f aca="false">'Published format'!E91</f>
        <v>Individual#</v>
      </c>
      <c r="F89" s="0" t="str">
        <f aca="false">'Published format'!F91</f>
        <v>M60</v>
      </c>
      <c r="G89" s="50" t="n">
        <f aca="false">'Published format'!G91</f>
        <v>0.086712962962963</v>
      </c>
    </row>
    <row r="90" customFormat="false" ht="15" hidden="false" customHeight="false" outlineLevel="0" collapsed="false">
      <c r="A90" s="0" t="n">
        <f aca="false">'Published format'!A92</f>
        <v>89</v>
      </c>
      <c r="B90" s="0" t="n">
        <f aca="false">'Published format'!B92</f>
        <v>61</v>
      </c>
      <c r="C90" s="0" t="n">
        <f aca="false">'Published format'!C92</f>
        <v>11</v>
      </c>
      <c r="D90" s="0" t="str">
        <f aca="false">'Published format'!D92</f>
        <v>Ian Robinson</v>
      </c>
      <c r="E90" s="0" t="str">
        <f aca="false">'Published format'!E92</f>
        <v>Esk Valley Fell Club</v>
      </c>
      <c r="F90" s="0" t="str">
        <f aca="false">'Published format'!F92</f>
        <v>M60</v>
      </c>
      <c r="G90" s="50" t="n">
        <f aca="false">'Published format'!G92</f>
        <v>0.093587962962963</v>
      </c>
    </row>
    <row r="91" customFormat="false" ht="15" hidden="false" customHeight="false" outlineLevel="0" collapsed="false">
      <c r="A91" s="0" t="n">
        <f aca="false">'Published format'!A93</f>
        <v>90</v>
      </c>
      <c r="B91" s="0" t="n">
        <f aca="false">'Published format'!B93</f>
        <v>29</v>
      </c>
      <c r="C91" s="0" t="n">
        <f aca="false">'Published format'!C93</f>
        <v>8</v>
      </c>
      <c r="D91" s="0" t="str">
        <f aca="false">'Published format'!D93</f>
        <v>Kathryn Waterworth</v>
      </c>
      <c r="E91" s="0" t="str">
        <f aca="false">'Published format'!E93</f>
        <v>Individual#</v>
      </c>
      <c r="F91" s="0" t="str">
        <f aca="false">'Published format'!F93</f>
        <v>W45</v>
      </c>
      <c r="G91" s="50" t="n">
        <f aca="false">'Published format'!G93</f>
        <v>0.0937384259259259</v>
      </c>
    </row>
    <row r="92" customFormat="false" ht="15" hidden="false" customHeight="false" outlineLevel="0" collapsed="false">
      <c r="A92" s="0" t="n">
        <f aca="false">'Published format'!A94</f>
        <v>91</v>
      </c>
      <c r="B92" s="0" t="n">
        <f aca="false">'Published format'!B94</f>
        <v>30</v>
      </c>
      <c r="C92" s="0" t="n">
        <f aca="false">'Published format'!C94</f>
        <v>3</v>
      </c>
      <c r="D92" s="0" t="str">
        <f aca="false">'Published format'!D94</f>
        <v>Sally Kingscott</v>
      </c>
      <c r="E92" s="0" t="str">
        <f aca="false">'Published format'!E94</f>
        <v>Scarborough AC</v>
      </c>
      <c r="F92" s="0" t="str">
        <f aca="false">'Published format'!F94</f>
        <v>W60</v>
      </c>
      <c r="G92" s="50" t="n">
        <f aca="false">'Published format'!G94</f>
        <v>0.0939467592592593</v>
      </c>
    </row>
    <row r="93" customFormat="false" ht="15" hidden="false" customHeight="false" outlineLevel="0" collapsed="false">
      <c r="A93" s="0" t="str">
        <f aca="false">'Published format'!A95</f>
        <v/>
      </c>
      <c r="B93" s="0" t="str">
        <f aca="false">'Published format'!B95</f>
        <v/>
      </c>
      <c r="C93" s="0" t="str">
        <f aca="false">'Published format'!C95</f>
        <v/>
      </c>
      <c r="D93" s="0" t="str">
        <f aca="false">'Published format'!D95</f>
        <v/>
      </c>
      <c r="E93" s="0" t="str">
        <f aca="false">'Published format'!E95</f>
        <v/>
      </c>
      <c r="F93" s="0" t="str">
        <f aca="false">'Published format'!F95</f>
        <v/>
      </c>
      <c r="G93" s="50" t="str">
        <f aca="false">'Published format'!G95</f>
        <v/>
      </c>
    </row>
    <row r="94" customFormat="false" ht="15" hidden="false" customHeight="false" outlineLevel="0" collapsed="false">
      <c r="A94" s="0" t="str">
        <f aca="false">'Published format'!A96</f>
        <v/>
      </c>
      <c r="B94" s="0" t="str">
        <f aca="false">'Published format'!B96</f>
        <v/>
      </c>
      <c r="C94" s="0" t="str">
        <f aca="false">'Published format'!C96</f>
        <v/>
      </c>
      <c r="D94" s="0" t="str">
        <f aca="false">'Published format'!D96</f>
        <v/>
      </c>
      <c r="E94" s="0" t="str">
        <f aca="false">'Published format'!E96</f>
        <v/>
      </c>
      <c r="F94" s="0" t="str">
        <f aca="false">'Published format'!F96</f>
        <v/>
      </c>
      <c r="G94" s="50" t="str">
        <f aca="false">'Published format'!G96</f>
        <v/>
      </c>
    </row>
    <row r="95" customFormat="false" ht="15" hidden="false" customHeight="false" outlineLevel="0" collapsed="false">
      <c r="A95" s="0" t="str">
        <f aca="false">'Published format'!A97</f>
        <v/>
      </c>
      <c r="B95" s="0" t="str">
        <f aca="false">'Published format'!B97</f>
        <v/>
      </c>
      <c r="C95" s="0" t="str">
        <f aca="false">'Published format'!C97</f>
        <v/>
      </c>
      <c r="D95" s="0" t="str">
        <f aca="false">'Published format'!D97</f>
        <v/>
      </c>
      <c r="E95" s="0" t="str">
        <f aca="false">'Published format'!E97</f>
        <v/>
      </c>
      <c r="F95" s="0" t="str">
        <f aca="false">'Published format'!F97</f>
        <v/>
      </c>
      <c r="G95" s="50" t="str">
        <f aca="false">'Published format'!G97</f>
        <v/>
      </c>
    </row>
    <row r="96" customFormat="false" ht="15" hidden="false" customHeight="false" outlineLevel="0" collapsed="false">
      <c r="A96" s="0" t="str">
        <f aca="false">'Published format'!A98</f>
        <v/>
      </c>
      <c r="B96" s="0" t="str">
        <f aca="false">'Published format'!B98</f>
        <v/>
      </c>
      <c r="C96" s="0" t="str">
        <f aca="false">'Published format'!C98</f>
        <v/>
      </c>
      <c r="D96" s="0" t="str">
        <f aca="false">'Published format'!D98</f>
        <v/>
      </c>
      <c r="E96" s="0" t="str">
        <f aca="false">'Published format'!E98</f>
        <v/>
      </c>
      <c r="F96" s="0" t="str">
        <f aca="false">'Published format'!F98</f>
        <v/>
      </c>
      <c r="G96" s="50" t="str">
        <f aca="false">'Published format'!G98</f>
        <v/>
      </c>
    </row>
    <row r="97" customFormat="false" ht="15" hidden="false" customHeight="false" outlineLevel="0" collapsed="false">
      <c r="A97" s="0" t="str">
        <f aca="false">'Published format'!A99</f>
        <v/>
      </c>
      <c r="B97" s="0" t="str">
        <f aca="false">'Published format'!B99</f>
        <v/>
      </c>
      <c r="C97" s="0" t="str">
        <f aca="false">'Published format'!C99</f>
        <v/>
      </c>
      <c r="D97" s="0" t="str">
        <f aca="false">'Published format'!D99</f>
        <v/>
      </c>
      <c r="E97" s="0" t="str">
        <f aca="false">'Published format'!E99</f>
        <v/>
      </c>
      <c r="F97" s="0" t="str">
        <f aca="false">'Published format'!F99</f>
        <v/>
      </c>
      <c r="G97" s="50" t="str">
        <f aca="false">'Published format'!G99</f>
        <v/>
      </c>
    </row>
    <row r="98" customFormat="false" ht="15" hidden="false" customHeight="false" outlineLevel="0" collapsed="false">
      <c r="A98" s="0" t="str">
        <f aca="false">'Published format'!A100</f>
        <v/>
      </c>
      <c r="B98" s="0" t="str">
        <f aca="false">'Published format'!B100</f>
        <v/>
      </c>
      <c r="C98" s="0" t="str">
        <f aca="false">'Published format'!C100</f>
        <v/>
      </c>
      <c r="D98" s="0" t="str">
        <f aca="false">'Published format'!D100</f>
        <v/>
      </c>
      <c r="E98" s="0" t="str">
        <f aca="false">'Published format'!E100</f>
        <v/>
      </c>
      <c r="F98" s="0" t="str">
        <f aca="false">'Published format'!F100</f>
        <v/>
      </c>
      <c r="G98" s="50" t="str">
        <f aca="false">'Published format'!G100</f>
        <v/>
      </c>
    </row>
    <row r="99" customFormat="false" ht="15" hidden="false" customHeight="false" outlineLevel="0" collapsed="false">
      <c r="A99" s="0" t="str">
        <f aca="false">'Published format'!A101</f>
        <v/>
      </c>
      <c r="B99" s="0" t="str">
        <f aca="false">'Published format'!B101</f>
        <v/>
      </c>
      <c r="C99" s="0" t="str">
        <f aca="false">'Published format'!C101</f>
        <v/>
      </c>
      <c r="D99" s="0" t="str">
        <f aca="false">'Published format'!D101</f>
        <v/>
      </c>
      <c r="E99" s="0" t="str">
        <f aca="false">'Published format'!E101</f>
        <v/>
      </c>
      <c r="F99" s="0" t="str">
        <f aca="false">'Published format'!F101</f>
        <v/>
      </c>
      <c r="G99" s="50" t="str">
        <f aca="false">'Published format'!G101</f>
        <v/>
      </c>
    </row>
    <row r="100" customFormat="false" ht="15" hidden="false" customHeight="false" outlineLevel="0" collapsed="false">
      <c r="A100" s="0" t="str">
        <f aca="false">'Published format'!A102</f>
        <v/>
      </c>
      <c r="B100" s="0" t="str">
        <f aca="false">'Published format'!B102</f>
        <v/>
      </c>
      <c r="C100" s="0" t="str">
        <f aca="false">'Published format'!C102</f>
        <v/>
      </c>
      <c r="D100" s="0" t="str">
        <f aca="false">'Published format'!D102</f>
        <v/>
      </c>
      <c r="E100" s="0" t="str">
        <f aca="false">'Published format'!E102</f>
        <v/>
      </c>
      <c r="F100" s="0" t="str">
        <f aca="false">'Published format'!F102</f>
        <v/>
      </c>
      <c r="G100" s="50" t="str">
        <f aca="false">'Published format'!G102</f>
        <v/>
      </c>
    </row>
    <row r="101" customFormat="false" ht="15" hidden="false" customHeight="false" outlineLevel="0" collapsed="false">
      <c r="A101" s="0" t="str">
        <f aca="false">'Published format'!A103</f>
        <v/>
      </c>
      <c r="B101" s="0" t="str">
        <f aca="false">'Published format'!B103</f>
        <v/>
      </c>
      <c r="C101" s="0" t="str">
        <f aca="false">'Published format'!C103</f>
        <v/>
      </c>
      <c r="D101" s="0" t="str">
        <f aca="false">'Published format'!D103</f>
        <v/>
      </c>
      <c r="E101" s="0" t="str">
        <f aca="false">'Published format'!E103</f>
        <v/>
      </c>
      <c r="F101" s="0" t="str">
        <f aca="false">'Published format'!F103</f>
        <v/>
      </c>
      <c r="G101" s="50" t="str">
        <f aca="false">'Published format'!G103</f>
        <v/>
      </c>
    </row>
    <row r="102" customFormat="false" ht="15" hidden="false" customHeight="false" outlineLevel="0" collapsed="false">
      <c r="A102" s="0" t="str">
        <f aca="false">'Published format'!A104</f>
        <v/>
      </c>
      <c r="B102" s="0" t="str">
        <f aca="false">'Published format'!B104</f>
        <v/>
      </c>
      <c r="C102" s="0" t="str">
        <f aca="false">'Published format'!C104</f>
        <v/>
      </c>
      <c r="D102" s="0" t="str">
        <f aca="false">'Published format'!D104</f>
        <v/>
      </c>
      <c r="E102" s="0" t="str">
        <f aca="false">'Published format'!E104</f>
        <v/>
      </c>
      <c r="F102" s="0" t="str">
        <f aca="false">'Published format'!F104</f>
        <v/>
      </c>
      <c r="G102" s="50" t="str">
        <f aca="false">'Published format'!G104</f>
        <v/>
      </c>
    </row>
    <row r="103" customFormat="false" ht="15" hidden="false" customHeight="false" outlineLevel="0" collapsed="false">
      <c r="A103" s="0" t="str">
        <f aca="false">'Published format'!A105</f>
        <v/>
      </c>
      <c r="B103" s="0" t="str">
        <f aca="false">'Published format'!B105</f>
        <v/>
      </c>
      <c r="C103" s="0" t="str">
        <f aca="false">'Published format'!C105</f>
        <v/>
      </c>
      <c r="D103" s="0" t="str">
        <f aca="false">'Published format'!D105</f>
        <v/>
      </c>
      <c r="E103" s="0" t="str">
        <f aca="false">'Published format'!E105</f>
        <v/>
      </c>
      <c r="F103" s="0" t="str">
        <f aca="false">'Published format'!F105</f>
        <v/>
      </c>
      <c r="G103" s="50" t="str">
        <f aca="false">'Published format'!G105</f>
        <v/>
      </c>
    </row>
    <row r="104" customFormat="false" ht="15" hidden="false" customHeight="false" outlineLevel="0" collapsed="false">
      <c r="A104" s="0" t="str">
        <f aca="false">'Published format'!A106</f>
        <v/>
      </c>
      <c r="B104" s="0" t="str">
        <f aca="false">'Published format'!B106</f>
        <v/>
      </c>
      <c r="C104" s="0" t="str">
        <f aca="false">'Published format'!C106</f>
        <v/>
      </c>
      <c r="D104" s="0" t="str">
        <f aca="false">'Published format'!D106</f>
        <v/>
      </c>
      <c r="E104" s="0" t="str">
        <f aca="false">'Published format'!E106</f>
        <v/>
      </c>
      <c r="F104" s="0" t="str">
        <f aca="false">'Published format'!F106</f>
        <v/>
      </c>
      <c r="G104" s="50" t="str">
        <f aca="false">'Published format'!G106</f>
        <v/>
      </c>
    </row>
    <row r="105" customFormat="false" ht="15" hidden="false" customHeight="false" outlineLevel="0" collapsed="false">
      <c r="A105" s="0" t="str">
        <f aca="false">'Published format'!A107</f>
        <v/>
      </c>
      <c r="B105" s="0" t="str">
        <f aca="false">'Published format'!B107</f>
        <v/>
      </c>
      <c r="C105" s="0" t="str">
        <f aca="false">'Published format'!C107</f>
        <v/>
      </c>
      <c r="D105" s="0" t="str">
        <f aca="false">'Published format'!D107</f>
        <v/>
      </c>
      <c r="E105" s="0" t="str">
        <f aca="false">'Published format'!E107</f>
        <v/>
      </c>
      <c r="F105" s="0" t="str">
        <f aca="false">'Published format'!F107</f>
        <v/>
      </c>
      <c r="G105" s="50" t="str">
        <f aca="false">'Published format'!G107</f>
        <v/>
      </c>
    </row>
    <row r="106" customFormat="false" ht="15" hidden="false" customHeight="false" outlineLevel="0" collapsed="false">
      <c r="A106" s="0" t="str">
        <f aca="false">'Published format'!A108</f>
        <v/>
      </c>
      <c r="B106" s="0" t="str">
        <f aca="false">'Published format'!B108</f>
        <v/>
      </c>
      <c r="C106" s="0" t="str">
        <f aca="false">'Published format'!C108</f>
        <v/>
      </c>
      <c r="D106" s="0" t="str">
        <f aca="false">'Published format'!D108</f>
        <v/>
      </c>
      <c r="E106" s="0" t="str">
        <f aca="false">'Published format'!E108</f>
        <v/>
      </c>
      <c r="F106" s="0" t="str">
        <f aca="false">'Published format'!F108</f>
        <v/>
      </c>
      <c r="G106" s="50" t="str">
        <f aca="false">'Published format'!G108</f>
        <v/>
      </c>
    </row>
    <row r="107" customFormat="false" ht="15" hidden="false" customHeight="false" outlineLevel="0" collapsed="false">
      <c r="A107" s="0" t="str">
        <f aca="false">'Published format'!A109</f>
        <v/>
      </c>
      <c r="B107" s="0" t="str">
        <f aca="false">'Published format'!B109</f>
        <v/>
      </c>
      <c r="C107" s="0" t="str">
        <f aca="false">'Published format'!C109</f>
        <v/>
      </c>
      <c r="D107" s="0" t="str">
        <f aca="false">'Published format'!D109</f>
        <v/>
      </c>
      <c r="E107" s="0" t="str">
        <f aca="false">'Published format'!E109</f>
        <v/>
      </c>
      <c r="F107" s="0" t="str">
        <f aca="false">'Published format'!F109</f>
        <v/>
      </c>
      <c r="G107" s="50" t="str">
        <f aca="false">'Published format'!G109</f>
        <v/>
      </c>
    </row>
    <row r="108" customFormat="false" ht="15" hidden="false" customHeight="false" outlineLevel="0" collapsed="false">
      <c r="A108" s="0" t="str">
        <f aca="false">'Published format'!A110</f>
        <v/>
      </c>
      <c r="B108" s="0" t="str">
        <f aca="false">'Published format'!B110</f>
        <v/>
      </c>
      <c r="C108" s="0" t="str">
        <f aca="false">'Published format'!C110</f>
        <v/>
      </c>
      <c r="D108" s="0" t="str">
        <f aca="false">'Published format'!D110</f>
        <v/>
      </c>
      <c r="E108" s="0" t="str">
        <f aca="false">'Published format'!E110</f>
        <v/>
      </c>
      <c r="F108" s="0" t="str">
        <f aca="false">'Published format'!F110</f>
        <v/>
      </c>
      <c r="G108" s="50" t="str">
        <f aca="false">'Published format'!G110</f>
        <v/>
      </c>
    </row>
    <row r="109" customFormat="false" ht="15" hidden="false" customHeight="false" outlineLevel="0" collapsed="false">
      <c r="A109" s="0" t="str">
        <f aca="false">'Published format'!A111</f>
        <v/>
      </c>
      <c r="B109" s="0" t="str">
        <f aca="false">'Published format'!B111</f>
        <v/>
      </c>
      <c r="C109" s="0" t="str">
        <f aca="false">'Published format'!C111</f>
        <v/>
      </c>
      <c r="D109" s="0" t="str">
        <f aca="false">'Published format'!D111</f>
        <v/>
      </c>
      <c r="E109" s="0" t="str">
        <f aca="false">'Published format'!E111</f>
        <v/>
      </c>
      <c r="F109" s="0" t="str">
        <f aca="false">'Published format'!F111</f>
        <v/>
      </c>
      <c r="G109" s="50" t="str">
        <f aca="false">'Published format'!G111</f>
        <v/>
      </c>
    </row>
    <row r="110" customFormat="false" ht="15" hidden="false" customHeight="false" outlineLevel="0" collapsed="false">
      <c r="A110" s="0" t="str">
        <f aca="false">'Published format'!A112</f>
        <v/>
      </c>
      <c r="B110" s="0" t="str">
        <f aca="false">'Published format'!B112</f>
        <v/>
      </c>
      <c r="C110" s="0" t="str">
        <f aca="false">'Published format'!C112</f>
        <v/>
      </c>
      <c r="D110" s="0" t="str">
        <f aca="false">'Published format'!D112</f>
        <v/>
      </c>
      <c r="E110" s="0" t="str">
        <f aca="false">'Published format'!E112</f>
        <v/>
      </c>
      <c r="F110" s="0" t="str">
        <f aca="false">'Published format'!F112</f>
        <v/>
      </c>
      <c r="G110" s="50" t="str">
        <f aca="false">'Published format'!G112</f>
        <v/>
      </c>
    </row>
    <row r="111" customFormat="false" ht="15" hidden="false" customHeight="false" outlineLevel="0" collapsed="false">
      <c r="A111" s="0" t="str">
        <f aca="false">'Published format'!A113</f>
        <v/>
      </c>
      <c r="B111" s="0" t="str">
        <f aca="false">'Published format'!B113</f>
        <v/>
      </c>
      <c r="C111" s="0" t="str">
        <f aca="false">'Published format'!C113</f>
        <v/>
      </c>
      <c r="D111" s="0" t="str">
        <f aca="false">'Published format'!D113</f>
        <v/>
      </c>
      <c r="E111" s="0" t="str">
        <f aca="false">'Published format'!E113</f>
        <v/>
      </c>
      <c r="F111" s="0" t="str">
        <f aca="false">'Published format'!F113</f>
        <v/>
      </c>
      <c r="G111" s="50" t="str">
        <f aca="false">'Published format'!G113</f>
        <v/>
      </c>
    </row>
    <row r="112" customFormat="false" ht="15" hidden="false" customHeight="false" outlineLevel="0" collapsed="false">
      <c r="A112" s="0" t="str">
        <f aca="false">'Published format'!A114</f>
        <v/>
      </c>
      <c r="B112" s="0" t="str">
        <f aca="false">'Published format'!B114</f>
        <v/>
      </c>
      <c r="C112" s="0" t="str">
        <f aca="false">'Published format'!C114</f>
        <v/>
      </c>
      <c r="D112" s="0" t="str">
        <f aca="false">'Published format'!D114</f>
        <v/>
      </c>
      <c r="E112" s="0" t="str">
        <f aca="false">'Published format'!E114</f>
        <v/>
      </c>
      <c r="F112" s="0" t="str">
        <f aca="false">'Published format'!F114</f>
        <v/>
      </c>
      <c r="G112" s="50" t="str">
        <f aca="false">'Published format'!G114</f>
        <v/>
      </c>
    </row>
    <row r="113" customFormat="false" ht="15" hidden="false" customHeight="false" outlineLevel="0" collapsed="false">
      <c r="A113" s="0" t="str">
        <f aca="false">'Published format'!A115</f>
        <v/>
      </c>
      <c r="B113" s="0" t="str">
        <f aca="false">'Published format'!B115</f>
        <v/>
      </c>
      <c r="C113" s="0" t="str">
        <f aca="false">'Published format'!C115</f>
        <v/>
      </c>
      <c r="D113" s="0" t="str">
        <f aca="false">'Published format'!D115</f>
        <v/>
      </c>
      <c r="E113" s="0" t="str">
        <f aca="false">'Published format'!E115</f>
        <v/>
      </c>
      <c r="F113" s="0" t="str">
        <f aca="false">'Published format'!F115</f>
        <v/>
      </c>
      <c r="G113" s="50" t="str">
        <f aca="false">'Published format'!G115</f>
        <v/>
      </c>
    </row>
    <row r="114" customFormat="false" ht="15" hidden="false" customHeight="false" outlineLevel="0" collapsed="false">
      <c r="A114" s="0" t="str">
        <f aca="false">'Published format'!A116</f>
        <v/>
      </c>
      <c r="B114" s="0" t="str">
        <f aca="false">'Published format'!B116</f>
        <v/>
      </c>
      <c r="C114" s="0" t="str">
        <f aca="false">'Published format'!C116</f>
        <v/>
      </c>
      <c r="D114" s="0" t="str">
        <f aca="false">'Published format'!D116</f>
        <v/>
      </c>
      <c r="E114" s="0" t="str">
        <f aca="false">'Published format'!E116</f>
        <v/>
      </c>
      <c r="F114" s="0" t="str">
        <f aca="false">'Published format'!F116</f>
        <v/>
      </c>
      <c r="G114" s="50" t="str">
        <f aca="false">'Published format'!G116</f>
        <v/>
      </c>
    </row>
    <row r="115" customFormat="false" ht="15" hidden="false" customHeight="false" outlineLevel="0" collapsed="false">
      <c r="A115" s="0" t="str">
        <f aca="false">'Published format'!A117</f>
        <v/>
      </c>
      <c r="B115" s="0" t="str">
        <f aca="false">'Published format'!B117</f>
        <v/>
      </c>
      <c r="C115" s="0" t="str">
        <f aca="false">'Published format'!C117</f>
        <v/>
      </c>
      <c r="D115" s="0" t="str">
        <f aca="false">'Published format'!D117</f>
        <v/>
      </c>
      <c r="E115" s="0" t="str">
        <f aca="false">'Published format'!E117</f>
        <v/>
      </c>
      <c r="F115" s="0" t="str">
        <f aca="false">'Published format'!F117</f>
        <v/>
      </c>
      <c r="G115" s="50" t="str">
        <f aca="false">'Published format'!G117</f>
        <v/>
      </c>
    </row>
    <row r="116" customFormat="false" ht="15" hidden="false" customHeight="false" outlineLevel="0" collapsed="false">
      <c r="A116" s="0" t="str">
        <f aca="false">'Published format'!A118</f>
        <v/>
      </c>
      <c r="B116" s="0" t="str">
        <f aca="false">'Published format'!B118</f>
        <v/>
      </c>
      <c r="C116" s="0" t="str">
        <f aca="false">'Published format'!C118</f>
        <v/>
      </c>
      <c r="D116" s="0" t="str">
        <f aca="false">'Published format'!D118</f>
        <v/>
      </c>
      <c r="E116" s="0" t="str">
        <f aca="false">'Published format'!E118</f>
        <v/>
      </c>
      <c r="F116" s="0" t="str">
        <f aca="false">'Published format'!F118</f>
        <v/>
      </c>
      <c r="G116" s="50" t="str">
        <f aca="false">'Published format'!G118</f>
        <v/>
      </c>
    </row>
    <row r="117" customFormat="false" ht="15" hidden="false" customHeight="false" outlineLevel="0" collapsed="false">
      <c r="A117" s="0" t="str">
        <f aca="false">'Published format'!A119</f>
        <v/>
      </c>
      <c r="B117" s="0" t="str">
        <f aca="false">'Published format'!B119</f>
        <v/>
      </c>
      <c r="C117" s="0" t="str">
        <f aca="false">'Published format'!C119</f>
        <v/>
      </c>
      <c r="D117" s="0" t="str">
        <f aca="false">'Published format'!D119</f>
        <v/>
      </c>
      <c r="E117" s="0" t="str">
        <f aca="false">'Published format'!E119</f>
        <v/>
      </c>
      <c r="F117" s="0" t="str">
        <f aca="false">'Published format'!F119</f>
        <v/>
      </c>
      <c r="G117" s="50" t="str">
        <f aca="false">'Published format'!G119</f>
        <v/>
      </c>
    </row>
    <row r="118" customFormat="false" ht="15" hidden="false" customHeight="false" outlineLevel="0" collapsed="false">
      <c r="A118" s="0" t="str">
        <f aca="false">'Published format'!A120</f>
        <v/>
      </c>
      <c r="B118" s="0" t="str">
        <f aca="false">'Published format'!B120</f>
        <v/>
      </c>
      <c r="C118" s="0" t="str">
        <f aca="false">'Published format'!C120</f>
        <v/>
      </c>
      <c r="D118" s="0" t="str">
        <f aca="false">'Published format'!D120</f>
        <v/>
      </c>
      <c r="E118" s="0" t="str">
        <f aca="false">'Published format'!E120</f>
        <v/>
      </c>
      <c r="F118" s="0" t="str">
        <f aca="false">'Published format'!F120</f>
        <v/>
      </c>
      <c r="G118" s="50" t="str">
        <f aca="false">'Published format'!G120</f>
        <v/>
      </c>
    </row>
    <row r="119" customFormat="false" ht="15" hidden="false" customHeight="false" outlineLevel="0" collapsed="false">
      <c r="A119" s="0" t="str">
        <f aca="false">'Published format'!A121</f>
        <v/>
      </c>
      <c r="B119" s="0" t="str">
        <f aca="false">'Published format'!B121</f>
        <v/>
      </c>
      <c r="C119" s="0" t="str">
        <f aca="false">'Published format'!C121</f>
        <v/>
      </c>
      <c r="D119" s="0" t="str">
        <f aca="false">'Published format'!D121</f>
        <v/>
      </c>
      <c r="E119" s="0" t="str">
        <f aca="false">'Published format'!E121</f>
        <v/>
      </c>
      <c r="F119" s="0" t="str">
        <f aca="false">'Published format'!F121</f>
        <v/>
      </c>
      <c r="G119" s="50" t="str">
        <f aca="false">'Published format'!G121</f>
        <v/>
      </c>
    </row>
    <row r="120" customFormat="false" ht="15" hidden="false" customHeight="false" outlineLevel="0" collapsed="false">
      <c r="A120" s="0" t="str">
        <f aca="false">'Published format'!A122</f>
        <v/>
      </c>
      <c r="B120" s="0" t="str">
        <f aca="false">'Published format'!B122</f>
        <v/>
      </c>
      <c r="C120" s="0" t="str">
        <f aca="false">'Published format'!C122</f>
        <v/>
      </c>
      <c r="D120" s="0" t="str">
        <f aca="false">'Published format'!D122</f>
        <v/>
      </c>
      <c r="E120" s="0" t="str">
        <f aca="false">'Published format'!E122</f>
        <v/>
      </c>
      <c r="F120" s="0" t="str">
        <f aca="false">'Published format'!F122</f>
        <v/>
      </c>
      <c r="G120" s="50" t="str">
        <f aca="false">'Published format'!G122</f>
        <v/>
      </c>
    </row>
    <row r="121" customFormat="false" ht="15" hidden="false" customHeight="false" outlineLevel="0" collapsed="false">
      <c r="A121" s="0" t="str">
        <f aca="false">'Published format'!A123</f>
        <v/>
      </c>
      <c r="B121" s="0" t="str">
        <f aca="false">'Published format'!B123</f>
        <v/>
      </c>
      <c r="C121" s="0" t="str">
        <f aca="false">'Published format'!C123</f>
        <v/>
      </c>
      <c r="D121" s="0" t="str">
        <f aca="false">'Published format'!D123</f>
        <v/>
      </c>
      <c r="E121" s="0" t="str">
        <f aca="false">'Published format'!E123</f>
        <v/>
      </c>
      <c r="F121" s="0" t="str">
        <f aca="false">'Published format'!F123</f>
        <v/>
      </c>
      <c r="G121" s="50" t="str">
        <f aca="false">'Published format'!G123</f>
        <v/>
      </c>
    </row>
    <row r="122" customFormat="false" ht="15" hidden="false" customHeight="false" outlineLevel="0" collapsed="false">
      <c r="A122" s="0" t="str">
        <f aca="false">'Published format'!A124</f>
        <v/>
      </c>
      <c r="B122" s="0" t="str">
        <f aca="false">'Published format'!B124</f>
        <v/>
      </c>
      <c r="C122" s="0" t="str">
        <f aca="false">'Published format'!C124</f>
        <v/>
      </c>
      <c r="D122" s="0" t="str">
        <f aca="false">'Published format'!D124</f>
        <v/>
      </c>
      <c r="E122" s="0" t="str">
        <f aca="false">'Published format'!E124</f>
        <v/>
      </c>
      <c r="F122" s="0" t="str">
        <f aca="false">'Published format'!F124</f>
        <v/>
      </c>
      <c r="G122" s="50" t="str">
        <f aca="false">'Published format'!G124</f>
        <v/>
      </c>
    </row>
    <row r="123" customFormat="false" ht="15" hidden="false" customHeight="false" outlineLevel="0" collapsed="false">
      <c r="A123" s="0" t="str">
        <f aca="false">'Published format'!A125</f>
        <v/>
      </c>
      <c r="B123" s="0" t="str">
        <f aca="false">'Published format'!B125</f>
        <v/>
      </c>
      <c r="C123" s="0" t="str">
        <f aca="false">'Published format'!C125</f>
        <v/>
      </c>
      <c r="D123" s="0" t="str">
        <f aca="false">'Published format'!D125</f>
        <v/>
      </c>
      <c r="E123" s="0" t="str">
        <f aca="false">'Published format'!E125</f>
        <v/>
      </c>
      <c r="F123" s="0" t="str">
        <f aca="false">'Published format'!F125</f>
        <v/>
      </c>
      <c r="G123" s="50" t="str">
        <f aca="false">'Published format'!G125</f>
        <v/>
      </c>
    </row>
    <row r="124" customFormat="false" ht="15" hidden="false" customHeight="false" outlineLevel="0" collapsed="false">
      <c r="A124" s="0" t="str">
        <f aca="false">'Published format'!A126</f>
        <v/>
      </c>
      <c r="B124" s="0" t="str">
        <f aca="false">'Published format'!B126</f>
        <v/>
      </c>
      <c r="C124" s="0" t="str">
        <f aca="false">'Published format'!C126</f>
        <v/>
      </c>
      <c r="D124" s="0" t="str">
        <f aca="false">'Published format'!D126</f>
        <v/>
      </c>
      <c r="E124" s="0" t="str">
        <f aca="false">'Published format'!E126</f>
        <v/>
      </c>
      <c r="F124" s="0" t="str">
        <f aca="false">'Published format'!F126</f>
        <v/>
      </c>
      <c r="G124" s="50" t="str">
        <f aca="false">'Published format'!G126</f>
        <v/>
      </c>
    </row>
    <row r="125" customFormat="false" ht="15" hidden="false" customHeight="false" outlineLevel="0" collapsed="false">
      <c r="A125" s="0" t="str">
        <f aca="false">'Published format'!A127</f>
        <v/>
      </c>
      <c r="B125" s="0" t="str">
        <f aca="false">'Published format'!B127</f>
        <v/>
      </c>
      <c r="C125" s="0" t="str">
        <f aca="false">'Published format'!C127</f>
        <v/>
      </c>
      <c r="D125" s="0" t="str">
        <f aca="false">'Published format'!D127</f>
        <v/>
      </c>
      <c r="E125" s="0" t="str">
        <f aca="false">'Published format'!E127</f>
        <v/>
      </c>
      <c r="F125" s="0" t="str">
        <f aca="false">'Published format'!F127</f>
        <v/>
      </c>
      <c r="G125" s="50" t="str">
        <f aca="false">'Published format'!G127</f>
        <v/>
      </c>
    </row>
    <row r="126" customFormat="false" ht="15" hidden="false" customHeight="false" outlineLevel="0" collapsed="false">
      <c r="A126" s="0" t="str">
        <f aca="false">'Published format'!A128</f>
        <v/>
      </c>
      <c r="B126" s="0" t="str">
        <f aca="false">'Published format'!B128</f>
        <v/>
      </c>
      <c r="C126" s="0" t="str">
        <f aca="false">'Published format'!C128</f>
        <v/>
      </c>
      <c r="D126" s="0" t="str">
        <f aca="false">'Published format'!D128</f>
        <v/>
      </c>
      <c r="E126" s="0" t="str">
        <f aca="false">'Published format'!E128</f>
        <v/>
      </c>
      <c r="F126" s="0" t="str">
        <f aca="false">'Published format'!F128</f>
        <v/>
      </c>
      <c r="G126" s="50" t="str">
        <f aca="false">'Published format'!G128</f>
        <v/>
      </c>
    </row>
    <row r="127" customFormat="false" ht="15" hidden="false" customHeight="false" outlineLevel="0" collapsed="false">
      <c r="A127" s="0" t="str">
        <f aca="false">'Published format'!A129</f>
        <v/>
      </c>
      <c r="B127" s="0" t="str">
        <f aca="false">'Published format'!B129</f>
        <v/>
      </c>
      <c r="C127" s="0" t="str">
        <f aca="false">'Published format'!C129</f>
        <v/>
      </c>
      <c r="D127" s="0" t="str">
        <f aca="false">'Published format'!D129</f>
        <v/>
      </c>
      <c r="E127" s="0" t="str">
        <f aca="false">'Published format'!E129</f>
        <v/>
      </c>
      <c r="F127" s="0" t="str">
        <f aca="false">'Published format'!F129</f>
        <v/>
      </c>
      <c r="G127" s="50" t="str">
        <f aca="false">'Published format'!G129</f>
        <v/>
      </c>
    </row>
    <row r="128" customFormat="false" ht="15" hidden="false" customHeight="false" outlineLevel="0" collapsed="false">
      <c r="A128" s="0" t="str">
        <f aca="false">'Published format'!A130</f>
        <v/>
      </c>
      <c r="B128" s="0" t="str">
        <f aca="false">'Published format'!B130</f>
        <v/>
      </c>
      <c r="C128" s="0" t="str">
        <f aca="false">'Published format'!C130</f>
        <v/>
      </c>
      <c r="D128" s="0" t="str">
        <f aca="false">'Published format'!D130</f>
        <v/>
      </c>
      <c r="E128" s="0" t="str">
        <f aca="false">'Published format'!E130</f>
        <v/>
      </c>
      <c r="F128" s="0" t="str">
        <f aca="false">'Published format'!F130</f>
        <v/>
      </c>
      <c r="G128" s="50" t="str">
        <f aca="false">'Published format'!G130</f>
        <v/>
      </c>
    </row>
    <row r="129" customFormat="false" ht="15" hidden="false" customHeight="false" outlineLevel="0" collapsed="false">
      <c r="A129" s="0" t="str">
        <f aca="false">'Published format'!A131</f>
        <v/>
      </c>
      <c r="B129" s="0" t="str">
        <f aca="false">'Published format'!B131</f>
        <v/>
      </c>
      <c r="C129" s="0" t="str">
        <f aca="false">'Published format'!C131</f>
        <v/>
      </c>
      <c r="D129" s="0" t="str">
        <f aca="false">'Published format'!D131</f>
        <v/>
      </c>
      <c r="E129" s="0" t="str">
        <f aca="false">'Published format'!E131</f>
        <v/>
      </c>
      <c r="F129" s="0" t="str">
        <f aca="false">'Published format'!F131</f>
        <v/>
      </c>
      <c r="G129" s="50" t="str">
        <f aca="false">'Published format'!G131</f>
        <v/>
      </c>
    </row>
    <row r="130" customFormat="false" ht="15" hidden="false" customHeight="false" outlineLevel="0" collapsed="false">
      <c r="A130" s="0" t="str">
        <f aca="false">'Published format'!A132</f>
        <v/>
      </c>
      <c r="B130" s="0" t="str">
        <f aca="false">'Published format'!B132</f>
        <v/>
      </c>
      <c r="C130" s="0" t="str">
        <f aca="false">'Published format'!C132</f>
        <v/>
      </c>
      <c r="D130" s="0" t="str">
        <f aca="false">'Published format'!D132</f>
        <v/>
      </c>
      <c r="E130" s="0" t="str">
        <f aca="false">'Published format'!E132</f>
        <v/>
      </c>
      <c r="F130" s="0" t="str">
        <f aca="false">'Published format'!F132</f>
        <v/>
      </c>
      <c r="G130" s="50" t="str">
        <f aca="false">'Published format'!G132</f>
        <v/>
      </c>
    </row>
    <row r="131" customFormat="false" ht="15" hidden="false" customHeight="false" outlineLevel="0" collapsed="false">
      <c r="A131" s="0" t="str">
        <f aca="false">'Published format'!A133</f>
        <v/>
      </c>
      <c r="B131" s="0" t="str">
        <f aca="false">'Published format'!B133</f>
        <v/>
      </c>
      <c r="C131" s="0" t="str">
        <f aca="false">'Published format'!C133</f>
        <v/>
      </c>
      <c r="D131" s="0" t="str">
        <f aca="false">'Published format'!D133</f>
        <v/>
      </c>
      <c r="E131" s="0" t="str">
        <f aca="false">'Published format'!E133</f>
        <v/>
      </c>
      <c r="F131" s="0" t="str">
        <f aca="false">'Published format'!F133</f>
        <v/>
      </c>
      <c r="G131" s="50" t="str">
        <f aca="false">'Published format'!G133</f>
        <v/>
      </c>
    </row>
    <row r="132" customFormat="false" ht="15" hidden="false" customHeight="false" outlineLevel="0" collapsed="false">
      <c r="A132" s="0" t="str">
        <f aca="false">'Published format'!A134</f>
        <v/>
      </c>
      <c r="B132" s="0" t="str">
        <f aca="false">'Published format'!B134</f>
        <v/>
      </c>
      <c r="C132" s="0" t="str">
        <f aca="false">'Published format'!C134</f>
        <v/>
      </c>
      <c r="D132" s="0" t="str">
        <f aca="false">'Published format'!D134</f>
        <v/>
      </c>
      <c r="E132" s="0" t="str">
        <f aca="false">'Published format'!E134</f>
        <v/>
      </c>
      <c r="F132" s="0" t="str">
        <f aca="false">'Published format'!F134</f>
        <v/>
      </c>
      <c r="G132" s="50" t="str">
        <f aca="false">'Published format'!G134</f>
        <v/>
      </c>
    </row>
    <row r="133" customFormat="false" ht="15" hidden="false" customHeight="false" outlineLevel="0" collapsed="false">
      <c r="A133" s="0" t="str">
        <f aca="false">'Published format'!A135</f>
        <v/>
      </c>
      <c r="B133" s="0" t="str">
        <f aca="false">'Published format'!B135</f>
        <v/>
      </c>
      <c r="C133" s="0" t="str">
        <f aca="false">'Published format'!C135</f>
        <v/>
      </c>
      <c r="D133" s="0" t="str">
        <f aca="false">'Published format'!D135</f>
        <v/>
      </c>
      <c r="E133" s="0" t="str">
        <f aca="false">'Published format'!E135</f>
        <v/>
      </c>
      <c r="F133" s="0" t="str">
        <f aca="false">'Published format'!F135</f>
        <v/>
      </c>
      <c r="G133" s="50" t="str">
        <f aca="false">'Published format'!G135</f>
        <v/>
      </c>
    </row>
    <row r="134" customFormat="false" ht="15" hidden="false" customHeight="false" outlineLevel="0" collapsed="false">
      <c r="A134" s="0" t="str">
        <f aca="false">'Published format'!A136</f>
        <v/>
      </c>
      <c r="B134" s="0" t="str">
        <f aca="false">'Published format'!B136</f>
        <v/>
      </c>
      <c r="C134" s="0" t="str">
        <f aca="false">'Published format'!C136</f>
        <v/>
      </c>
      <c r="D134" s="0" t="str">
        <f aca="false">'Published format'!D136</f>
        <v/>
      </c>
      <c r="E134" s="0" t="str">
        <f aca="false">'Published format'!E136</f>
        <v/>
      </c>
      <c r="F134" s="0" t="str">
        <f aca="false">'Published format'!F136</f>
        <v/>
      </c>
      <c r="G134" s="50" t="str">
        <f aca="false">'Published format'!G136</f>
        <v/>
      </c>
    </row>
    <row r="135" customFormat="false" ht="15" hidden="false" customHeight="false" outlineLevel="0" collapsed="false">
      <c r="A135" s="0" t="str">
        <f aca="false">'Published format'!A137</f>
        <v/>
      </c>
      <c r="B135" s="0" t="str">
        <f aca="false">'Published format'!B137</f>
        <v/>
      </c>
      <c r="C135" s="0" t="str">
        <f aca="false">'Published format'!C137</f>
        <v/>
      </c>
      <c r="D135" s="0" t="str">
        <f aca="false">'Published format'!D137</f>
        <v/>
      </c>
      <c r="E135" s="0" t="str">
        <f aca="false">'Published format'!E137</f>
        <v/>
      </c>
      <c r="F135" s="0" t="str">
        <f aca="false">'Published format'!F137</f>
        <v/>
      </c>
      <c r="G135" s="50" t="str">
        <f aca="false">'Published format'!G137</f>
        <v/>
      </c>
    </row>
    <row r="136" customFormat="false" ht="15" hidden="false" customHeight="false" outlineLevel="0" collapsed="false">
      <c r="A136" s="0" t="str">
        <f aca="false">'Published format'!A138</f>
        <v/>
      </c>
      <c r="B136" s="0" t="str">
        <f aca="false">'Published format'!B138</f>
        <v/>
      </c>
      <c r="C136" s="0" t="str">
        <f aca="false">'Published format'!C138</f>
        <v/>
      </c>
      <c r="D136" s="0" t="str">
        <f aca="false">'Published format'!D138</f>
        <v/>
      </c>
      <c r="E136" s="0" t="str">
        <f aca="false">'Published format'!E138</f>
        <v/>
      </c>
      <c r="F136" s="0" t="str">
        <f aca="false">'Published format'!F138</f>
        <v/>
      </c>
      <c r="G136" s="50" t="str">
        <f aca="false">'Published format'!G138</f>
        <v/>
      </c>
    </row>
    <row r="137" customFormat="false" ht="15" hidden="false" customHeight="false" outlineLevel="0" collapsed="false">
      <c r="A137" s="0" t="str">
        <f aca="false">'Published format'!A139</f>
        <v/>
      </c>
      <c r="B137" s="0" t="str">
        <f aca="false">'Published format'!B139</f>
        <v/>
      </c>
      <c r="C137" s="0" t="str">
        <f aca="false">'Published format'!C139</f>
        <v/>
      </c>
      <c r="D137" s="0" t="str">
        <f aca="false">'Published format'!D139</f>
        <v/>
      </c>
      <c r="E137" s="0" t="str">
        <f aca="false">'Published format'!E139</f>
        <v/>
      </c>
      <c r="F137" s="0" t="str">
        <f aca="false">'Published format'!F139</f>
        <v/>
      </c>
      <c r="G137" s="50" t="str">
        <f aca="false">'Published format'!G139</f>
        <v/>
      </c>
    </row>
    <row r="138" customFormat="false" ht="15" hidden="false" customHeight="false" outlineLevel="0" collapsed="false">
      <c r="A138" s="0" t="str">
        <f aca="false">'Published format'!A140</f>
        <v/>
      </c>
      <c r="B138" s="0" t="str">
        <f aca="false">'Published format'!B140</f>
        <v/>
      </c>
      <c r="C138" s="0" t="str">
        <f aca="false">'Published format'!C140</f>
        <v/>
      </c>
      <c r="D138" s="0" t="str">
        <f aca="false">'Published format'!D140</f>
        <v/>
      </c>
      <c r="E138" s="0" t="str">
        <f aca="false">'Published format'!E140</f>
        <v/>
      </c>
      <c r="F138" s="0" t="str">
        <f aca="false">'Published format'!F140</f>
        <v/>
      </c>
      <c r="G138" s="50" t="str">
        <f aca="false">'Published format'!G140</f>
        <v/>
      </c>
    </row>
    <row r="139" customFormat="false" ht="15" hidden="false" customHeight="false" outlineLevel="0" collapsed="false">
      <c r="A139" s="0" t="str">
        <f aca="false">'Published format'!A141</f>
        <v/>
      </c>
      <c r="B139" s="0" t="str">
        <f aca="false">'Published format'!B141</f>
        <v/>
      </c>
      <c r="C139" s="0" t="str">
        <f aca="false">'Published format'!C141</f>
        <v/>
      </c>
      <c r="D139" s="0" t="str">
        <f aca="false">'Published format'!D141</f>
        <v/>
      </c>
      <c r="E139" s="0" t="str">
        <f aca="false">'Published format'!E141</f>
        <v/>
      </c>
      <c r="F139" s="0" t="str">
        <f aca="false">'Published format'!F141</f>
        <v/>
      </c>
      <c r="G139" s="50" t="str">
        <f aca="false">'Published format'!G141</f>
        <v/>
      </c>
    </row>
    <row r="140" customFormat="false" ht="15" hidden="false" customHeight="false" outlineLevel="0" collapsed="false">
      <c r="A140" s="0" t="str">
        <f aca="false">'Published format'!A142</f>
        <v/>
      </c>
      <c r="B140" s="0" t="str">
        <f aca="false">'Published format'!B142</f>
        <v/>
      </c>
      <c r="C140" s="0" t="str">
        <f aca="false">'Published format'!C142</f>
        <v/>
      </c>
      <c r="D140" s="0" t="str">
        <f aca="false">'Published format'!D142</f>
        <v/>
      </c>
      <c r="E140" s="0" t="str">
        <f aca="false">'Published format'!E142</f>
        <v/>
      </c>
      <c r="F140" s="0" t="str">
        <f aca="false">'Published format'!F142</f>
        <v/>
      </c>
      <c r="G140" s="50" t="str">
        <f aca="false">'Published format'!G142</f>
        <v/>
      </c>
    </row>
    <row r="141" customFormat="false" ht="15" hidden="false" customHeight="false" outlineLevel="0" collapsed="false">
      <c r="A141" s="0" t="str">
        <f aca="false">'Published format'!A143</f>
        <v/>
      </c>
      <c r="B141" s="0" t="str">
        <f aca="false">'Published format'!B143</f>
        <v/>
      </c>
      <c r="C141" s="0" t="str">
        <f aca="false">'Published format'!C143</f>
        <v/>
      </c>
      <c r="D141" s="0" t="str">
        <f aca="false">'Published format'!D143</f>
        <v/>
      </c>
      <c r="E141" s="0" t="str">
        <f aca="false">'Published format'!E143</f>
        <v/>
      </c>
      <c r="F141" s="0" t="str">
        <f aca="false">'Published format'!F143</f>
        <v/>
      </c>
      <c r="G141" s="50" t="str">
        <f aca="false">'Published format'!G143</f>
        <v/>
      </c>
    </row>
    <row r="142" customFormat="false" ht="15" hidden="false" customHeight="false" outlineLevel="0" collapsed="false">
      <c r="A142" s="0" t="str">
        <f aca="false">'Published format'!A144</f>
        <v/>
      </c>
      <c r="B142" s="0" t="str">
        <f aca="false">'Published format'!B144</f>
        <v/>
      </c>
      <c r="C142" s="0" t="str">
        <f aca="false">'Published format'!C144</f>
        <v/>
      </c>
      <c r="D142" s="0" t="str">
        <f aca="false">'Published format'!D144</f>
        <v/>
      </c>
      <c r="E142" s="0" t="str">
        <f aca="false">'Published format'!E144</f>
        <v/>
      </c>
      <c r="F142" s="0" t="str">
        <f aca="false">'Published format'!F144</f>
        <v/>
      </c>
      <c r="G142" s="50" t="str">
        <f aca="false">'Published format'!G144</f>
        <v/>
      </c>
    </row>
    <row r="143" customFormat="false" ht="15" hidden="false" customHeight="false" outlineLevel="0" collapsed="false">
      <c r="A143" s="0" t="str">
        <f aca="false">'Published format'!A145</f>
        <v/>
      </c>
      <c r="B143" s="0" t="str">
        <f aca="false">'Published format'!B145</f>
        <v/>
      </c>
      <c r="C143" s="0" t="str">
        <f aca="false">'Published format'!C145</f>
        <v/>
      </c>
      <c r="D143" s="0" t="str">
        <f aca="false">'Published format'!D145</f>
        <v/>
      </c>
      <c r="E143" s="0" t="str">
        <f aca="false">'Published format'!E145</f>
        <v/>
      </c>
      <c r="F143" s="0" t="str">
        <f aca="false">'Published format'!F145</f>
        <v/>
      </c>
      <c r="G143" s="50" t="str">
        <f aca="false">'Published format'!G145</f>
        <v/>
      </c>
    </row>
    <row r="144" customFormat="false" ht="15" hidden="false" customHeight="false" outlineLevel="0" collapsed="false">
      <c r="A144" s="0" t="str">
        <f aca="false">'Published format'!A146</f>
        <v/>
      </c>
      <c r="B144" s="0" t="str">
        <f aca="false">'Published format'!B146</f>
        <v/>
      </c>
      <c r="C144" s="0" t="str">
        <f aca="false">'Published format'!C146</f>
        <v/>
      </c>
      <c r="D144" s="0" t="str">
        <f aca="false">'Published format'!D146</f>
        <v/>
      </c>
      <c r="E144" s="0" t="str">
        <f aca="false">'Published format'!E146</f>
        <v/>
      </c>
      <c r="F144" s="0" t="str">
        <f aca="false">'Published format'!F146</f>
        <v/>
      </c>
      <c r="G144" s="50" t="str">
        <f aca="false">'Published format'!G146</f>
        <v/>
      </c>
    </row>
    <row r="145" customFormat="false" ht="15" hidden="false" customHeight="false" outlineLevel="0" collapsed="false">
      <c r="A145" s="0" t="str">
        <f aca="false">'Published format'!A147</f>
        <v/>
      </c>
      <c r="B145" s="0" t="str">
        <f aca="false">'Published format'!B147</f>
        <v/>
      </c>
      <c r="C145" s="0" t="str">
        <f aca="false">'Published format'!C147</f>
        <v/>
      </c>
      <c r="D145" s="0" t="str">
        <f aca="false">'Published format'!D147</f>
        <v/>
      </c>
      <c r="E145" s="0" t="str">
        <f aca="false">'Published format'!E147</f>
        <v/>
      </c>
      <c r="F145" s="0" t="str">
        <f aca="false">'Published format'!F147</f>
        <v/>
      </c>
      <c r="G145" s="50" t="str">
        <f aca="false">'Published format'!G147</f>
        <v/>
      </c>
    </row>
    <row r="146" customFormat="false" ht="15" hidden="false" customHeight="false" outlineLevel="0" collapsed="false">
      <c r="A146" s="0" t="str">
        <f aca="false">'Published format'!A148</f>
        <v/>
      </c>
      <c r="B146" s="0" t="str">
        <f aca="false">'Published format'!B148</f>
        <v/>
      </c>
      <c r="C146" s="0" t="str">
        <f aca="false">'Published format'!C148</f>
        <v/>
      </c>
      <c r="D146" s="0" t="str">
        <f aca="false">'Published format'!D148</f>
        <v/>
      </c>
      <c r="E146" s="0" t="str">
        <f aca="false">'Published format'!E148</f>
        <v/>
      </c>
      <c r="F146" s="0" t="str">
        <f aca="false">'Published format'!F148</f>
        <v/>
      </c>
      <c r="G146" s="50" t="str">
        <f aca="false">'Published format'!G148</f>
        <v/>
      </c>
    </row>
    <row r="147" customFormat="false" ht="15" hidden="false" customHeight="false" outlineLevel="0" collapsed="false">
      <c r="A147" s="0" t="str">
        <f aca="false">'Published format'!A149</f>
        <v/>
      </c>
      <c r="B147" s="0" t="str">
        <f aca="false">'Published format'!B149</f>
        <v/>
      </c>
      <c r="C147" s="0" t="str">
        <f aca="false">'Published format'!C149</f>
        <v/>
      </c>
      <c r="D147" s="0" t="str">
        <f aca="false">'Published format'!D149</f>
        <v/>
      </c>
      <c r="E147" s="0" t="str">
        <f aca="false">'Published format'!E149</f>
        <v/>
      </c>
      <c r="F147" s="0" t="str">
        <f aca="false">'Published format'!F149</f>
        <v/>
      </c>
      <c r="G147" s="50" t="str">
        <f aca="false">'Published format'!G149</f>
        <v/>
      </c>
    </row>
    <row r="148" customFormat="false" ht="15" hidden="false" customHeight="false" outlineLevel="0" collapsed="false">
      <c r="A148" s="0" t="str">
        <f aca="false">'Published format'!A150</f>
        <v/>
      </c>
      <c r="B148" s="0" t="str">
        <f aca="false">'Published format'!B150</f>
        <v/>
      </c>
      <c r="C148" s="0" t="str">
        <f aca="false">'Published format'!C150</f>
        <v/>
      </c>
      <c r="D148" s="0" t="str">
        <f aca="false">'Published format'!D150</f>
        <v/>
      </c>
      <c r="E148" s="0" t="str">
        <f aca="false">'Published format'!E150</f>
        <v/>
      </c>
      <c r="F148" s="0" t="str">
        <f aca="false">'Published format'!F150</f>
        <v/>
      </c>
      <c r="G148" s="50" t="str">
        <f aca="false">'Published format'!G150</f>
        <v/>
      </c>
    </row>
    <row r="149" customFormat="false" ht="15" hidden="false" customHeight="false" outlineLevel="0" collapsed="false">
      <c r="A149" s="0" t="str">
        <f aca="false">'Published format'!A151</f>
        <v/>
      </c>
      <c r="B149" s="0" t="str">
        <f aca="false">'Published format'!B151</f>
        <v/>
      </c>
      <c r="C149" s="0" t="str">
        <f aca="false">'Published format'!C151</f>
        <v/>
      </c>
      <c r="D149" s="0" t="str">
        <f aca="false">'Published format'!D151</f>
        <v/>
      </c>
      <c r="E149" s="0" t="str">
        <f aca="false">'Published format'!E151</f>
        <v/>
      </c>
      <c r="F149" s="0" t="str">
        <f aca="false">'Published format'!F151</f>
        <v/>
      </c>
      <c r="G149" s="50" t="str">
        <f aca="false">'Published format'!G151</f>
        <v/>
      </c>
    </row>
    <row r="150" customFormat="false" ht="15" hidden="false" customHeight="false" outlineLevel="0" collapsed="false">
      <c r="A150" s="0" t="str">
        <f aca="false">'Published format'!A152</f>
        <v/>
      </c>
      <c r="B150" s="0" t="str">
        <f aca="false">'Published format'!B152</f>
        <v/>
      </c>
      <c r="C150" s="0" t="str">
        <f aca="false">'Published format'!C152</f>
        <v/>
      </c>
      <c r="D150" s="0" t="str">
        <f aca="false">'Published format'!D152</f>
        <v/>
      </c>
      <c r="E150" s="0" t="str">
        <f aca="false">'Published format'!E152</f>
        <v/>
      </c>
      <c r="F150" s="0" t="str">
        <f aca="false">'Published format'!F152</f>
        <v/>
      </c>
      <c r="G150" s="50" t="str">
        <f aca="false">'Published format'!G152</f>
        <v/>
      </c>
    </row>
    <row r="151" customFormat="false" ht="15" hidden="false" customHeight="false" outlineLevel="0" collapsed="false">
      <c r="A151" s="0" t="str">
        <f aca="false">'Published format'!A153</f>
        <v/>
      </c>
      <c r="B151" s="0" t="str">
        <f aca="false">'Published format'!B153</f>
        <v/>
      </c>
      <c r="C151" s="0" t="str">
        <f aca="false">'Published format'!C153</f>
        <v/>
      </c>
      <c r="D151" s="0" t="str">
        <f aca="false">'Published format'!D153</f>
        <v/>
      </c>
      <c r="E151" s="0" t="str">
        <f aca="false">'Published format'!E153</f>
        <v/>
      </c>
      <c r="F151" s="0" t="str">
        <f aca="false">'Published format'!F153</f>
        <v/>
      </c>
      <c r="G151" s="50" t="str">
        <f aca="false">'Published format'!G153</f>
        <v/>
      </c>
    </row>
    <row r="152" customFormat="false" ht="15" hidden="false" customHeight="false" outlineLevel="0" collapsed="false">
      <c r="A152" s="0" t="str">
        <f aca="false">'Published format'!A154</f>
        <v/>
      </c>
      <c r="B152" s="0" t="str">
        <f aca="false">'Published format'!B154</f>
        <v/>
      </c>
      <c r="C152" s="0" t="str">
        <f aca="false">'Published format'!C154</f>
        <v/>
      </c>
      <c r="D152" s="0" t="str">
        <f aca="false">'Published format'!D154</f>
        <v/>
      </c>
      <c r="E152" s="0" t="str">
        <f aca="false">'Published format'!E154</f>
        <v/>
      </c>
      <c r="F152" s="0" t="str">
        <f aca="false">'Published format'!F154</f>
        <v/>
      </c>
      <c r="G152" s="50" t="str">
        <f aca="false">'Published format'!G154</f>
        <v/>
      </c>
    </row>
    <row r="153" customFormat="false" ht="15" hidden="false" customHeight="false" outlineLevel="0" collapsed="false">
      <c r="A153" s="0" t="str">
        <f aca="false">'Published format'!A155</f>
        <v/>
      </c>
      <c r="B153" s="0" t="str">
        <f aca="false">'Published format'!B155</f>
        <v/>
      </c>
      <c r="C153" s="0" t="str">
        <f aca="false">'Published format'!C155</f>
        <v/>
      </c>
      <c r="D153" s="0" t="str">
        <f aca="false">'Published format'!D155</f>
        <v/>
      </c>
      <c r="E153" s="0" t="str">
        <f aca="false">'Published format'!E155</f>
        <v/>
      </c>
      <c r="F153" s="0" t="str">
        <f aca="false">'Published format'!F155</f>
        <v/>
      </c>
      <c r="G153" s="50" t="str">
        <f aca="false">'Published format'!G155</f>
        <v/>
      </c>
    </row>
    <row r="154" customFormat="false" ht="15" hidden="false" customHeight="false" outlineLevel="0" collapsed="false">
      <c r="A154" s="0" t="str">
        <f aca="false">'Published format'!A156</f>
        <v/>
      </c>
      <c r="B154" s="0" t="str">
        <f aca="false">'Published format'!B156</f>
        <v/>
      </c>
      <c r="C154" s="0" t="str">
        <f aca="false">'Published format'!C156</f>
        <v/>
      </c>
      <c r="D154" s="0" t="str">
        <f aca="false">'Published format'!D156</f>
        <v/>
      </c>
      <c r="E154" s="0" t="str">
        <f aca="false">'Published format'!E156</f>
        <v/>
      </c>
      <c r="F154" s="0" t="str">
        <f aca="false">'Published format'!F156</f>
        <v/>
      </c>
      <c r="G154" s="50" t="str">
        <f aca="false">'Published format'!G156</f>
        <v/>
      </c>
    </row>
    <row r="155" customFormat="false" ht="15" hidden="false" customHeight="false" outlineLevel="0" collapsed="false">
      <c r="A155" s="0" t="str">
        <f aca="false">'Published format'!A157</f>
        <v/>
      </c>
      <c r="B155" s="0" t="str">
        <f aca="false">'Published format'!B157</f>
        <v/>
      </c>
      <c r="C155" s="0" t="str">
        <f aca="false">'Published format'!C157</f>
        <v/>
      </c>
      <c r="D155" s="0" t="str">
        <f aca="false">'Published format'!D157</f>
        <v/>
      </c>
      <c r="E155" s="0" t="str">
        <f aca="false">'Published format'!E157</f>
        <v/>
      </c>
      <c r="F155" s="0" t="str">
        <f aca="false">'Published format'!F157</f>
        <v/>
      </c>
      <c r="G155" s="50" t="str">
        <f aca="false">'Published format'!G157</f>
        <v/>
      </c>
    </row>
    <row r="156" customFormat="false" ht="15" hidden="false" customHeight="false" outlineLevel="0" collapsed="false">
      <c r="A156" s="0" t="str">
        <f aca="false">'Published format'!A158</f>
        <v/>
      </c>
      <c r="B156" s="0" t="str">
        <f aca="false">'Published format'!B158</f>
        <v/>
      </c>
      <c r="C156" s="0" t="str">
        <f aca="false">'Published format'!C158</f>
        <v/>
      </c>
      <c r="D156" s="0" t="str">
        <f aca="false">'Published format'!D158</f>
        <v/>
      </c>
      <c r="E156" s="0" t="str">
        <f aca="false">'Published format'!E158</f>
        <v/>
      </c>
      <c r="F156" s="0" t="str">
        <f aca="false">'Published format'!F158</f>
        <v/>
      </c>
      <c r="G156" s="50" t="str">
        <f aca="false">'Published format'!G158</f>
        <v/>
      </c>
    </row>
    <row r="157" customFormat="false" ht="15" hidden="false" customHeight="false" outlineLevel="0" collapsed="false">
      <c r="A157" s="0" t="str">
        <f aca="false">'Published format'!A159</f>
        <v/>
      </c>
      <c r="B157" s="0" t="str">
        <f aca="false">'Published format'!B159</f>
        <v/>
      </c>
      <c r="C157" s="0" t="str">
        <f aca="false">'Published format'!C159</f>
        <v/>
      </c>
      <c r="D157" s="0" t="str">
        <f aca="false">'Published format'!D159</f>
        <v/>
      </c>
      <c r="E157" s="0" t="str">
        <f aca="false">'Published format'!E159</f>
        <v/>
      </c>
      <c r="F157" s="0" t="str">
        <f aca="false">'Published format'!F159</f>
        <v/>
      </c>
      <c r="G157" s="50" t="str">
        <f aca="false">'Published format'!G159</f>
        <v/>
      </c>
    </row>
    <row r="158" customFormat="false" ht="15" hidden="false" customHeight="false" outlineLevel="0" collapsed="false">
      <c r="A158" s="0" t="str">
        <f aca="false">'Published format'!A160</f>
        <v/>
      </c>
      <c r="B158" s="0" t="str">
        <f aca="false">'Published format'!B160</f>
        <v/>
      </c>
      <c r="C158" s="0" t="str">
        <f aca="false">'Published format'!C160</f>
        <v/>
      </c>
      <c r="D158" s="0" t="str">
        <f aca="false">'Published format'!D160</f>
        <v/>
      </c>
      <c r="E158" s="0" t="str">
        <f aca="false">'Published format'!E160</f>
        <v/>
      </c>
      <c r="F158" s="0" t="str">
        <f aca="false">'Published format'!F160</f>
        <v/>
      </c>
      <c r="G158" s="50" t="str">
        <f aca="false">'Published format'!G160</f>
        <v/>
      </c>
    </row>
    <row r="159" customFormat="false" ht="15" hidden="false" customHeight="false" outlineLevel="0" collapsed="false">
      <c r="A159" s="0" t="str">
        <f aca="false">'Published format'!A161</f>
        <v/>
      </c>
      <c r="B159" s="0" t="str">
        <f aca="false">'Published format'!B161</f>
        <v/>
      </c>
      <c r="C159" s="0" t="str">
        <f aca="false">'Published format'!C161</f>
        <v/>
      </c>
      <c r="D159" s="0" t="str">
        <f aca="false">'Published format'!D161</f>
        <v/>
      </c>
      <c r="E159" s="0" t="str">
        <f aca="false">'Published format'!E161</f>
        <v/>
      </c>
      <c r="F159" s="0" t="str">
        <f aca="false">'Published format'!F161</f>
        <v/>
      </c>
      <c r="G159" s="50" t="str">
        <f aca="false">'Published format'!G161</f>
        <v/>
      </c>
    </row>
    <row r="160" customFormat="false" ht="15" hidden="false" customHeight="false" outlineLevel="0" collapsed="false">
      <c r="A160" s="0" t="str">
        <f aca="false">'Published format'!A162</f>
        <v/>
      </c>
      <c r="B160" s="0" t="str">
        <f aca="false">'Published format'!B162</f>
        <v/>
      </c>
      <c r="C160" s="0" t="str">
        <f aca="false">'Published format'!C162</f>
        <v/>
      </c>
      <c r="D160" s="0" t="str">
        <f aca="false">'Published format'!D162</f>
        <v/>
      </c>
      <c r="E160" s="0" t="str">
        <f aca="false">'Published format'!E162</f>
        <v/>
      </c>
      <c r="F160" s="0" t="str">
        <f aca="false">'Published format'!F162</f>
        <v/>
      </c>
      <c r="G160" s="50" t="str">
        <f aca="false">'Published format'!G162</f>
        <v/>
      </c>
    </row>
    <row r="161" customFormat="false" ht="15" hidden="false" customHeight="false" outlineLevel="0" collapsed="false">
      <c r="A161" s="0" t="str">
        <f aca="false">'Published format'!A163</f>
        <v/>
      </c>
      <c r="B161" s="0" t="str">
        <f aca="false">'Published format'!B163</f>
        <v/>
      </c>
      <c r="C161" s="0" t="str">
        <f aca="false">'Published format'!C163</f>
        <v/>
      </c>
      <c r="D161" s="0" t="str">
        <f aca="false">'Published format'!D163</f>
        <v/>
      </c>
      <c r="E161" s="0" t="str">
        <f aca="false">'Published format'!E163</f>
        <v/>
      </c>
      <c r="F161" s="0" t="str">
        <f aca="false">'Published format'!F163</f>
        <v/>
      </c>
      <c r="G161" s="50" t="str">
        <f aca="false">'Published format'!G163</f>
        <v/>
      </c>
    </row>
    <row r="162" customFormat="false" ht="15" hidden="false" customHeight="false" outlineLevel="0" collapsed="false">
      <c r="A162" s="0" t="str">
        <f aca="false">'Published format'!A164</f>
        <v/>
      </c>
      <c r="B162" s="0" t="str">
        <f aca="false">'Published format'!B164</f>
        <v/>
      </c>
      <c r="C162" s="0" t="str">
        <f aca="false">'Published format'!C164</f>
        <v/>
      </c>
      <c r="D162" s="0" t="str">
        <f aca="false">'Published format'!D164</f>
        <v/>
      </c>
      <c r="E162" s="0" t="str">
        <f aca="false">'Published format'!E164</f>
        <v/>
      </c>
      <c r="F162" s="0" t="str">
        <f aca="false">'Published format'!F164</f>
        <v/>
      </c>
      <c r="G162" s="50" t="str">
        <f aca="false">'Published format'!G164</f>
        <v/>
      </c>
    </row>
    <row r="163" customFormat="false" ht="15" hidden="false" customHeight="false" outlineLevel="0" collapsed="false">
      <c r="A163" s="0" t="str">
        <f aca="false">'Published format'!A165</f>
        <v/>
      </c>
      <c r="B163" s="0" t="str">
        <f aca="false">'Published format'!B165</f>
        <v/>
      </c>
      <c r="C163" s="0" t="str">
        <f aca="false">'Published format'!C165</f>
        <v/>
      </c>
      <c r="D163" s="0" t="str">
        <f aca="false">'Published format'!D165</f>
        <v/>
      </c>
      <c r="E163" s="0" t="str">
        <f aca="false">'Published format'!E165</f>
        <v/>
      </c>
      <c r="F163" s="0" t="str">
        <f aca="false">'Published format'!F165</f>
        <v/>
      </c>
      <c r="G163" s="50" t="str">
        <f aca="false">'Published format'!G165</f>
        <v/>
      </c>
    </row>
    <row r="164" customFormat="false" ht="15" hidden="false" customHeight="false" outlineLevel="0" collapsed="false">
      <c r="A164" s="0" t="str">
        <f aca="false">'Published format'!A166</f>
        <v/>
      </c>
      <c r="B164" s="0" t="str">
        <f aca="false">'Published format'!B166</f>
        <v/>
      </c>
      <c r="C164" s="0" t="str">
        <f aca="false">'Published format'!C166</f>
        <v/>
      </c>
      <c r="D164" s="0" t="str">
        <f aca="false">'Published format'!D166</f>
        <v/>
      </c>
      <c r="E164" s="0" t="str">
        <f aca="false">'Published format'!E166</f>
        <v/>
      </c>
      <c r="F164" s="0" t="str">
        <f aca="false">'Published format'!F166</f>
        <v/>
      </c>
      <c r="G164" s="50" t="str">
        <f aca="false">'Published format'!G166</f>
        <v/>
      </c>
    </row>
    <row r="165" customFormat="false" ht="15" hidden="false" customHeight="false" outlineLevel="0" collapsed="false">
      <c r="A165" s="0" t="str">
        <f aca="false">'Published format'!A167</f>
        <v/>
      </c>
      <c r="B165" s="0" t="str">
        <f aca="false">'Published format'!B167</f>
        <v/>
      </c>
      <c r="C165" s="0" t="str">
        <f aca="false">'Published format'!C167</f>
        <v/>
      </c>
      <c r="D165" s="0" t="str">
        <f aca="false">'Published format'!D167</f>
        <v/>
      </c>
      <c r="E165" s="0" t="str">
        <f aca="false">'Published format'!E167</f>
        <v/>
      </c>
      <c r="F165" s="0" t="str">
        <f aca="false">'Published format'!F167</f>
        <v/>
      </c>
      <c r="G165" s="50" t="str">
        <f aca="false">'Published format'!G167</f>
        <v/>
      </c>
    </row>
    <row r="166" customFormat="false" ht="15" hidden="false" customHeight="false" outlineLevel="0" collapsed="false">
      <c r="A166" s="0" t="str">
        <f aca="false">'Published format'!A168</f>
        <v/>
      </c>
      <c r="B166" s="0" t="str">
        <f aca="false">'Published format'!B168</f>
        <v/>
      </c>
      <c r="C166" s="0" t="str">
        <f aca="false">'Published format'!C168</f>
        <v/>
      </c>
      <c r="D166" s="0" t="str">
        <f aca="false">'Published format'!D168</f>
        <v/>
      </c>
      <c r="E166" s="0" t="str">
        <f aca="false">'Published format'!E168</f>
        <v/>
      </c>
      <c r="F166" s="0" t="str">
        <f aca="false">'Published format'!F168</f>
        <v/>
      </c>
      <c r="G166" s="50" t="str">
        <f aca="false">'Published format'!G168</f>
        <v/>
      </c>
    </row>
    <row r="167" customFormat="false" ht="15" hidden="false" customHeight="false" outlineLevel="0" collapsed="false">
      <c r="A167" s="0" t="str">
        <f aca="false">'Published format'!A169</f>
        <v/>
      </c>
      <c r="B167" s="0" t="str">
        <f aca="false">'Published format'!B169</f>
        <v/>
      </c>
      <c r="C167" s="0" t="str">
        <f aca="false">'Published format'!C169</f>
        <v/>
      </c>
      <c r="D167" s="0" t="str">
        <f aca="false">'Published format'!D169</f>
        <v/>
      </c>
      <c r="E167" s="0" t="str">
        <f aca="false">'Published format'!E169</f>
        <v/>
      </c>
      <c r="F167" s="0" t="str">
        <f aca="false">'Published format'!F169</f>
        <v/>
      </c>
      <c r="G167" s="50" t="str">
        <f aca="false">'Published format'!G169</f>
        <v/>
      </c>
    </row>
    <row r="168" customFormat="false" ht="15" hidden="false" customHeight="false" outlineLevel="0" collapsed="false">
      <c r="A168" s="0" t="str">
        <f aca="false">'Published format'!A170</f>
        <v/>
      </c>
      <c r="B168" s="0" t="str">
        <f aca="false">'Published format'!B170</f>
        <v/>
      </c>
      <c r="C168" s="0" t="str">
        <f aca="false">'Published format'!C170</f>
        <v/>
      </c>
      <c r="D168" s="0" t="str">
        <f aca="false">'Published format'!D170</f>
        <v/>
      </c>
      <c r="E168" s="0" t="str">
        <f aca="false">'Published format'!E170</f>
        <v/>
      </c>
      <c r="F168" s="0" t="str">
        <f aca="false">'Published format'!F170</f>
        <v/>
      </c>
      <c r="G168" s="50" t="str">
        <f aca="false">'Published format'!G170</f>
        <v/>
      </c>
    </row>
    <row r="169" customFormat="false" ht="15" hidden="false" customHeight="false" outlineLevel="0" collapsed="false">
      <c r="A169" s="0" t="str">
        <f aca="false">'Published format'!A171</f>
        <v/>
      </c>
      <c r="B169" s="0" t="str">
        <f aca="false">'Published format'!B171</f>
        <v/>
      </c>
      <c r="C169" s="0" t="str">
        <f aca="false">'Published format'!C171</f>
        <v/>
      </c>
      <c r="D169" s="0" t="str">
        <f aca="false">'Published format'!D171</f>
        <v/>
      </c>
      <c r="E169" s="0" t="str">
        <f aca="false">'Published format'!E171</f>
        <v/>
      </c>
      <c r="F169" s="0" t="str">
        <f aca="false">'Published format'!F171</f>
        <v/>
      </c>
      <c r="G169" s="50" t="str">
        <f aca="false">'Published format'!G171</f>
        <v/>
      </c>
    </row>
    <row r="170" customFormat="false" ht="15" hidden="false" customHeight="false" outlineLevel="0" collapsed="false">
      <c r="A170" s="0" t="str">
        <f aca="false">'Published format'!A172</f>
        <v/>
      </c>
      <c r="B170" s="0" t="str">
        <f aca="false">'Published format'!B172</f>
        <v/>
      </c>
      <c r="C170" s="0" t="str">
        <f aca="false">'Published format'!C172</f>
        <v/>
      </c>
      <c r="D170" s="0" t="str">
        <f aca="false">'Published format'!D172</f>
        <v/>
      </c>
      <c r="E170" s="0" t="str">
        <f aca="false">'Published format'!E172</f>
        <v/>
      </c>
      <c r="F170" s="0" t="str">
        <f aca="false">'Published format'!F172</f>
        <v/>
      </c>
      <c r="G170" s="50" t="str">
        <f aca="false">'Published format'!G172</f>
        <v/>
      </c>
    </row>
    <row r="171" customFormat="false" ht="15" hidden="false" customHeight="false" outlineLevel="0" collapsed="false">
      <c r="A171" s="0" t="str">
        <f aca="false">'Published format'!A173</f>
        <v/>
      </c>
      <c r="B171" s="0" t="str">
        <f aca="false">'Published format'!B173</f>
        <v/>
      </c>
      <c r="C171" s="0" t="str">
        <f aca="false">'Published format'!C173</f>
        <v/>
      </c>
      <c r="D171" s="0" t="str">
        <f aca="false">'Published format'!D173</f>
        <v/>
      </c>
      <c r="E171" s="0" t="str">
        <f aca="false">'Published format'!E173</f>
        <v/>
      </c>
      <c r="F171" s="0" t="str">
        <f aca="false">'Published format'!F173</f>
        <v/>
      </c>
      <c r="G171" s="50" t="str">
        <f aca="false">'Published format'!G173</f>
        <v/>
      </c>
    </row>
    <row r="172" customFormat="false" ht="15" hidden="false" customHeight="false" outlineLevel="0" collapsed="false">
      <c r="A172" s="0" t="str">
        <f aca="false">'Published format'!A174</f>
        <v/>
      </c>
      <c r="B172" s="0" t="str">
        <f aca="false">'Published format'!B174</f>
        <v/>
      </c>
      <c r="C172" s="0" t="str">
        <f aca="false">'Published format'!C174</f>
        <v/>
      </c>
      <c r="D172" s="0" t="str">
        <f aca="false">'Published format'!D174</f>
        <v/>
      </c>
      <c r="E172" s="0" t="str">
        <f aca="false">'Published format'!E174</f>
        <v/>
      </c>
      <c r="F172" s="0" t="str">
        <f aca="false">'Published format'!F174</f>
        <v/>
      </c>
      <c r="G172" s="50" t="str">
        <f aca="false">'Published format'!G174</f>
        <v/>
      </c>
    </row>
    <row r="173" customFormat="false" ht="15" hidden="false" customHeight="false" outlineLevel="0" collapsed="false">
      <c r="A173" s="0" t="str">
        <f aca="false">'Published format'!A175</f>
        <v/>
      </c>
      <c r="B173" s="0" t="str">
        <f aca="false">'Published format'!B175</f>
        <v/>
      </c>
      <c r="C173" s="0" t="str">
        <f aca="false">'Published format'!C175</f>
        <v/>
      </c>
      <c r="D173" s="0" t="str">
        <f aca="false">'Published format'!D175</f>
        <v/>
      </c>
      <c r="E173" s="0" t="str">
        <f aca="false">'Published format'!E175</f>
        <v/>
      </c>
      <c r="F173" s="0" t="str">
        <f aca="false">'Published format'!F175</f>
        <v/>
      </c>
      <c r="G173" s="50" t="str">
        <f aca="false">'Published format'!G175</f>
        <v/>
      </c>
    </row>
    <row r="174" customFormat="false" ht="15" hidden="false" customHeight="false" outlineLevel="0" collapsed="false">
      <c r="A174" s="0" t="str">
        <f aca="false">'Published format'!A176</f>
        <v/>
      </c>
      <c r="B174" s="0" t="str">
        <f aca="false">'Published format'!B176</f>
        <v/>
      </c>
      <c r="C174" s="0" t="str">
        <f aca="false">'Published format'!C176</f>
        <v/>
      </c>
      <c r="D174" s="0" t="str">
        <f aca="false">'Published format'!D176</f>
        <v/>
      </c>
      <c r="E174" s="0" t="str">
        <f aca="false">'Published format'!E176</f>
        <v/>
      </c>
      <c r="F174" s="0" t="str">
        <f aca="false">'Published format'!F176</f>
        <v/>
      </c>
      <c r="G174" s="50" t="str">
        <f aca="false">'Published format'!G176</f>
        <v/>
      </c>
    </row>
    <row r="175" customFormat="false" ht="15" hidden="false" customHeight="false" outlineLevel="0" collapsed="false">
      <c r="A175" s="0" t="str">
        <f aca="false">'Published format'!A177</f>
        <v/>
      </c>
      <c r="B175" s="0" t="str">
        <f aca="false">'Published format'!B177</f>
        <v/>
      </c>
      <c r="C175" s="0" t="str">
        <f aca="false">'Published format'!C177</f>
        <v/>
      </c>
      <c r="D175" s="0" t="str">
        <f aca="false">'Published format'!D177</f>
        <v/>
      </c>
      <c r="E175" s="0" t="str">
        <f aca="false">'Published format'!E177</f>
        <v/>
      </c>
      <c r="F175" s="0" t="str">
        <f aca="false">'Published format'!F177</f>
        <v/>
      </c>
      <c r="G175" s="50" t="str">
        <f aca="false">'Published format'!G177</f>
        <v/>
      </c>
    </row>
    <row r="176" customFormat="false" ht="15" hidden="false" customHeight="false" outlineLevel="0" collapsed="false">
      <c r="A176" s="0" t="str">
        <f aca="false">'Published format'!A178</f>
        <v/>
      </c>
      <c r="B176" s="0" t="str">
        <f aca="false">'Published format'!B178</f>
        <v/>
      </c>
      <c r="C176" s="0" t="str">
        <f aca="false">'Published format'!C178</f>
        <v/>
      </c>
      <c r="D176" s="0" t="str">
        <f aca="false">'Published format'!D178</f>
        <v/>
      </c>
      <c r="E176" s="0" t="str">
        <f aca="false">'Published format'!E178</f>
        <v/>
      </c>
      <c r="F176" s="0" t="str">
        <f aca="false">'Published format'!F178</f>
        <v/>
      </c>
      <c r="G176" s="50" t="str">
        <f aca="false">'Published format'!G178</f>
        <v/>
      </c>
    </row>
    <row r="177" customFormat="false" ht="15" hidden="false" customHeight="false" outlineLevel="0" collapsed="false">
      <c r="A177" s="0" t="str">
        <f aca="false">'Published format'!A179</f>
        <v/>
      </c>
      <c r="B177" s="0" t="str">
        <f aca="false">'Published format'!B179</f>
        <v/>
      </c>
      <c r="C177" s="0" t="str">
        <f aca="false">'Published format'!C179</f>
        <v/>
      </c>
      <c r="D177" s="0" t="str">
        <f aca="false">'Published format'!D179</f>
        <v/>
      </c>
      <c r="E177" s="0" t="str">
        <f aca="false">'Published format'!E179</f>
        <v/>
      </c>
      <c r="F177" s="0" t="str">
        <f aca="false">'Published format'!F179</f>
        <v/>
      </c>
      <c r="G177" s="50" t="str">
        <f aca="false">'Published format'!G179</f>
        <v/>
      </c>
    </row>
    <row r="178" customFormat="false" ht="15" hidden="false" customHeight="false" outlineLevel="0" collapsed="false">
      <c r="A178" s="0" t="str">
        <f aca="false">'Published format'!A180</f>
        <v/>
      </c>
      <c r="B178" s="0" t="str">
        <f aca="false">'Published format'!B180</f>
        <v/>
      </c>
      <c r="C178" s="0" t="str">
        <f aca="false">'Published format'!C180</f>
        <v/>
      </c>
      <c r="D178" s="0" t="str">
        <f aca="false">'Published format'!D180</f>
        <v/>
      </c>
      <c r="E178" s="0" t="str">
        <f aca="false">'Published format'!E180</f>
        <v/>
      </c>
      <c r="F178" s="0" t="str">
        <f aca="false">'Published format'!F180</f>
        <v/>
      </c>
      <c r="G178" s="50" t="str">
        <f aca="false">'Published format'!G180</f>
        <v/>
      </c>
    </row>
    <row r="179" customFormat="false" ht="15" hidden="false" customHeight="false" outlineLevel="0" collapsed="false">
      <c r="A179" s="0" t="str">
        <f aca="false">'Published format'!A181</f>
        <v/>
      </c>
      <c r="B179" s="0" t="str">
        <f aca="false">'Published format'!B181</f>
        <v/>
      </c>
      <c r="C179" s="0" t="str">
        <f aca="false">'Published format'!C181</f>
        <v/>
      </c>
      <c r="D179" s="0" t="str">
        <f aca="false">'Published format'!D181</f>
        <v/>
      </c>
      <c r="E179" s="0" t="str">
        <f aca="false">'Published format'!E181</f>
        <v/>
      </c>
      <c r="F179" s="0" t="str">
        <f aca="false">'Published format'!F181</f>
        <v/>
      </c>
      <c r="G179" s="50" t="str">
        <f aca="false">'Published format'!G181</f>
        <v/>
      </c>
    </row>
    <row r="180" customFormat="false" ht="15" hidden="false" customHeight="false" outlineLevel="0" collapsed="false">
      <c r="A180" s="0" t="str">
        <f aca="false">'Published format'!A182</f>
        <v/>
      </c>
      <c r="B180" s="0" t="str">
        <f aca="false">'Published format'!B182</f>
        <v/>
      </c>
      <c r="C180" s="0" t="str">
        <f aca="false">'Published format'!C182</f>
        <v/>
      </c>
      <c r="D180" s="0" t="str">
        <f aca="false">'Published format'!D182</f>
        <v/>
      </c>
      <c r="E180" s="0" t="str">
        <f aca="false">'Published format'!E182</f>
        <v/>
      </c>
      <c r="F180" s="0" t="str">
        <f aca="false">'Published format'!F182</f>
        <v/>
      </c>
      <c r="G180" s="50" t="str">
        <f aca="false">'Published format'!G182</f>
        <v/>
      </c>
    </row>
    <row r="181" customFormat="false" ht="15" hidden="false" customHeight="false" outlineLevel="0" collapsed="false">
      <c r="A181" s="0" t="str">
        <f aca="false">'Published format'!A183</f>
        <v/>
      </c>
      <c r="B181" s="0" t="str">
        <f aca="false">'Published format'!B183</f>
        <v/>
      </c>
      <c r="C181" s="0" t="str">
        <f aca="false">'Published format'!C183</f>
        <v/>
      </c>
      <c r="D181" s="0" t="str">
        <f aca="false">'Published format'!D183</f>
        <v/>
      </c>
      <c r="E181" s="0" t="str">
        <f aca="false">'Published format'!E183</f>
        <v/>
      </c>
      <c r="F181" s="0" t="str">
        <f aca="false">'Published format'!F183</f>
        <v/>
      </c>
      <c r="G181" s="50" t="str">
        <f aca="false">'Published format'!G183</f>
        <v/>
      </c>
    </row>
    <row r="182" customFormat="false" ht="15" hidden="false" customHeight="false" outlineLevel="0" collapsed="false">
      <c r="A182" s="0" t="str">
        <f aca="false">'Published format'!A184</f>
        <v/>
      </c>
      <c r="B182" s="0" t="str">
        <f aca="false">'Published format'!B184</f>
        <v/>
      </c>
      <c r="C182" s="0" t="str">
        <f aca="false">'Published format'!C184</f>
        <v/>
      </c>
      <c r="D182" s="0" t="str">
        <f aca="false">'Published format'!D184</f>
        <v/>
      </c>
      <c r="E182" s="0" t="str">
        <f aca="false">'Published format'!E184</f>
        <v/>
      </c>
      <c r="F182" s="0" t="str">
        <f aca="false">'Published format'!F184</f>
        <v/>
      </c>
      <c r="G182" s="50" t="str">
        <f aca="false">'Published format'!G184</f>
        <v/>
      </c>
    </row>
    <row r="183" customFormat="false" ht="15" hidden="false" customHeight="false" outlineLevel="0" collapsed="false">
      <c r="A183" s="0" t="str">
        <f aca="false">'Published format'!A185</f>
        <v/>
      </c>
      <c r="B183" s="0" t="str">
        <f aca="false">'Published format'!B185</f>
        <v/>
      </c>
      <c r="C183" s="0" t="str">
        <f aca="false">'Published format'!C185</f>
        <v/>
      </c>
      <c r="D183" s="0" t="str">
        <f aca="false">'Published format'!D185</f>
        <v/>
      </c>
      <c r="E183" s="0" t="str">
        <f aca="false">'Published format'!E185</f>
        <v/>
      </c>
      <c r="F183" s="0" t="str">
        <f aca="false">'Published format'!F185</f>
        <v/>
      </c>
      <c r="G183" s="50" t="str">
        <f aca="false">'Published format'!G185</f>
        <v/>
      </c>
    </row>
    <row r="184" customFormat="false" ht="15" hidden="false" customHeight="false" outlineLevel="0" collapsed="false">
      <c r="A184" s="0" t="str">
        <f aca="false">'Published format'!A186</f>
        <v/>
      </c>
      <c r="B184" s="0" t="str">
        <f aca="false">'Published format'!B186</f>
        <v/>
      </c>
      <c r="C184" s="0" t="str">
        <f aca="false">'Published format'!C186</f>
        <v/>
      </c>
      <c r="D184" s="0" t="str">
        <f aca="false">'Published format'!D186</f>
        <v/>
      </c>
      <c r="E184" s="0" t="str">
        <f aca="false">'Published format'!E186</f>
        <v/>
      </c>
      <c r="F184" s="0" t="str">
        <f aca="false">'Published format'!F186</f>
        <v/>
      </c>
      <c r="G184" s="50" t="str">
        <f aca="false">'Published format'!G186</f>
        <v/>
      </c>
    </row>
    <row r="185" customFormat="false" ht="15" hidden="false" customHeight="false" outlineLevel="0" collapsed="false">
      <c r="A185" s="0" t="str">
        <f aca="false">'Published format'!A187</f>
        <v/>
      </c>
      <c r="B185" s="0" t="str">
        <f aca="false">'Published format'!B187</f>
        <v/>
      </c>
      <c r="C185" s="0" t="str">
        <f aca="false">'Published format'!C187</f>
        <v/>
      </c>
      <c r="D185" s="0" t="str">
        <f aca="false">'Published format'!D187</f>
        <v/>
      </c>
      <c r="E185" s="0" t="str">
        <f aca="false">'Published format'!E187</f>
        <v/>
      </c>
      <c r="F185" s="0" t="str">
        <f aca="false">'Published format'!F187</f>
        <v/>
      </c>
      <c r="G185" s="50" t="str">
        <f aca="false">'Published format'!G187</f>
        <v/>
      </c>
    </row>
    <row r="186" customFormat="false" ht="15" hidden="false" customHeight="false" outlineLevel="0" collapsed="false">
      <c r="A186" s="0" t="str">
        <f aca="false">'Published format'!A188</f>
        <v/>
      </c>
      <c r="B186" s="0" t="str">
        <f aca="false">'Published format'!B188</f>
        <v/>
      </c>
      <c r="C186" s="0" t="str">
        <f aca="false">'Published format'!C188</f>
        <v/>
      </c>
      <c r="D186" s="0" t="str">
        <f aca="false">'Published format'!D188</f>
        <v/>
      </c>
      <c r="E186" s="0" t="str">
        <f aca="false">'Published format'!E188</f>
        <v/>
      </c>
      <c r="F186" s="0" t="str">
        <f aca="false">'Published format'!F188</f>
        <v/>
      </c>
      <c r="G186" s="50" t="str">
        <f aca="false">'Published format'!G188</f>
        <v/>
      </c>
    </row>
    <row r="187" customFormat="false" ht="15" hidden="false" customHeight="false" outlineLevel="0" collapsed="false">
      <c r="A187" s="0" t="str">
        <f aca="false">'Published format'!A189</f>
        <v/>
      </c>
      <c r="B187" s="0" t="str">
        <f aca="false">'Published format'!B189</f>
        <v/>
      </c>
      <c r="C187" s="0" t="str">
        <f aca="false">'Published format'!C189</f>
        <v/>
      </c>
      <c r="D187" s="0" t="str">
        <f aca="false">'Published format'!D189</f>
        <v/>
      </c>
      <c r="E187" s="0" t="str">
        <f aca="false">'Published format'!E189</f>
        <v/>
      </c>
      <c r="F187" s="0" t="str">
        <f aca="false">'Published format'!F189</f>
        <v/>
      </c>
      <c r="G187" s="50" t="str">
        <f aca="false">'Published format'!G189</f>
        <v/>
      </c>
    </row>
    <row r="188" customFormat="false" ht="15" hidden="false" customHeight="false" outlineLevel="0" collapsed="false">
      <c r="A188" s="0" t="str">
        <f aca="false">'Published format'!A190</f>
        <v/>
      </c>
      <c r="B188" s="0" t="str">
        <f aca="false">'Published format'!B190</f>
        <v/>
      </c>
      <c r="C188" s="0" t="str">
        <f aca="false">'Published format'!C190</f>
        <v/>
      </c>
      <c r="D188" s="0" t="str">
        <f aca="false">'Published format'!D190</f>
        <v/>
      </c>
      <c r="E188" s="0" t="str">
        <f aca="false">'Published format'!E190</f>
        <v/>
      </c>
      <c r="F188" s="0" t="str">
        <f aca="false">'Published format'!F190</f>
        <v/>
      </c>
      <c r="G188" s="50" t="str">
        <f aca="false">'Published format'!G190</f>
        <v/>
      </c>
    </row>
    <row r="189" customFormat="false" ht="15" hidden="false" customHeight="false" outlineLevel="0" collapsed="false">
      <c r="A189" s="0" t="str">
        <f aca="false">'Published format'!A191</f>
        <v/>
      </c>
      <c r="B189" s="0" t="str">
        <f aca="false">'Published format'!B191</f>
        <v/>
      </c>
      <c r="C189" s="0" t="str">
        <f aca="false">'Published format'!C191</f>
        <v/>
      </c>
      <c r="D189" s="0" t="str">
        <f aca="false">'Published format'!D191</f>
        <v/>
      </c>
      <c r="E189" s="0" t="str">
        <f aca="false">'Published format'!E191</f>
        <v/>
      </c>
      <c r="F189" s="0" t="str">
        <f aca="false">'Published format'!F191</f>
        <v/>
      </c>
      <c r="G189" s="50" t="str">
        <f aca="false">'Published format'!G191</f>
        <v/>
      </c>
    </row>
    <row r="190" customFormat="false" ht="15" hidden="false" customHeight="false" outlineLevel="0" collapsed="false">
      <c r="A190" s="0" t="str">
        <f aca="false">'Published format'!A192</f>
        <v/>
      </c>
      <c r="B190" s="0" t="str">
        <f aca="false">'Published format'!B192</f>
        <v/>
      </c>
      <c r="C190" s="0" t="str">
        <f aca="false">'Published format'!C192</f>
        <v/>
      </c>
      <c r="D190" s="0" t="str">
        <f aca="false">'Published format'!D192</f>
        <v/>
      </c>
      <c r="E190" s="0" t="str">
        <f aca="false">'Published format'!E192</f>
        <v/>
      </c>
      <c r="F190" s="0" t="str">
        <f aca="false">'Published format'!F192</f>
        <v/>
      </c>
      <c r="G190" s="50" t="str">
        <f aca="false">'Published format'!G192</f>
        <v/>
      </c>
    </row>
    <row r="191" customFormat="false" ht="15" hidden="false" customHeight="false" outlineLevel="0" collapsed="false">
      <c r="A191" s="0" t="str">
        <f aca="false">'Published format'!A193</f>
        <v/>
      </c>
      <c r="B191" s="0" t="str">
        <f aca="false">'Published format'!B193</f>
        <v/>
      </c>
      <c r="C191" s="0" t="str">
        <f aca="false">'Published format'!C193</f>
        <v/>
      </c>
      <c r="D191" s="0" t="str">
        <f aca="false">'Published format'!D193</f>
        <v/>
      </c>
      <c r="E191" s="0" t="str">
        <f aca="false">'Published format'!E193</f>
        <v/>
      </c>
      <c r="F191" s="0" t="str">
        <f aca="false">'Published format'!F193</f>
        <v/>
      </c>
      <c r="G191" s="50" t="str">
        <f aca="false">'Published format'!G193</f>
        <v/>
      </c>
    </row>
    <row r="192" customFormat="false" ht="15" hidden="false" customHeight="false" outlineLevel="0" collapsed="false">
      <c r="A192" s="0" t="str">
        <f aca="false">'Published format'!A194</f>
        <v/>
      </c>
      <c r="B192" s="0" t="str">
        <f aca="false">'Published format'!B194</f>
        <v/>
      </c>
      <c r="C192" s="0" t="str">
        <f aca="false">'Published format'!C194</f>
        <v/>
      </c>
      <c r="D192" s="0" t="str">
        <f aca="false">'Published format'!D194</f>
        <v/>
      </c>
      <c r="E192" s="0" t="str">
        <f aca="false">'Published format'!E194</f>
        <v/>
      </c>
      <c r="F192" s="0" t="str">
        <f aca="false">'Published format'!F194</f>
        <v/>
      </c>
      <c r="G192" s="50" t="str">
        <f aca="false">'Published format'!G194</f>
        <v/>
      </c>
    </row>
    <row r="193" customFormat="false" ht="15" hidden="false" customHeight="false" outlineLevel="0" collapsed="false">
      <c r="A193" s="0" t="str">
        <f aca="false">'Published format'!A195</f>
        <v/>
      </c>
      <c r="B193" s="0" t="str">
        <f aca="false">'Published format'!B195</f>
        <v/>
      </c>
      <c r="C193" s="0" t="str">
        <f aca="false">'Published format'!C195</f>
        <v/>
      </c>
      <c r="D193" s="0" t="str">
        <f aca="false">'Published format'!D195</f>
        <v/>
      </c>
      <c r="E193" s="0" t="str">
        <f aca="false">'Published format'!E195</f>
        <v/>
      </c>
      <c r="F193" s="0" t="str">
        <f aca="false">'Published format'!F195</f>
        <v/>
      </c>
      <c r="G193" s="50" t="str">
        <f aca="false">'Published format'!G195</f>
        <v/>
      </c>
    </row>
    <row r="194" customFormat="false" ht="15" hidden="false" customHeight="false" outlineLevel="0" collapsed="false">
      <c r="A194" s="0" t="str">
        <f aca="false">'Published format'!A196</f>
        <v/>
      </c>
      <c r="B194" s="0" t="str">
        <f aca="false">'Published format'!B196</f>
        <v/>
      </c>
      <c r="C194" s="0" t="str">
        <f aca="false">'Published format'!C196</f>
        <v/>
      </c>
      <c r="D194" s="0" t="str">
        <f aca="false">'Published format'!D196</f>
        <v/>
      </c>
      <c r="E194" s="0" t="str">
        <f aca="false">'Published format'!E196</f>
        <v/>
      </c>
      <c r="F194" s="0" t="str">
        <f aca="false">'Published format'!F196</f>
        <v/>
      </c>
      <c r="G194" s="50" t="str">
        <f aca="false">'Published format'!G196</f>
        <v/>
      </c>
    </row>
    <row r="195" customFormat="false" ht="15" hidden="false" customHeight="false" outlineLevel="0" collapsed="false">
      <c r="A195" s="0" t="str">
        <f aca="false">'Published format'!A197</f>
        <v/>
      </c>
      <c r="B195" s="0" t="str">
        <f aca="false">'Published format'!B197</f>
        <v/>
      </c>
      <c r="C195" s="0" t="str">
        <f aca="false">'Published format'!C197</f>
        <v/>
      </c>
      <c r="D195" s="0" t="str">
        <f aca="false">'Published format'!D197</f>
        <v/>
      </c>
      <c r="E195" s="0" t="str">
        <f aca="false">'Published format'!E197</f>
        <v/>
      </c>
      <c r="F195" s="0" t="str">
        <f aca="false">'Published format'!F197</f>
        <v/>
      </c>
      <c r="G195" s="50" t="str">
        <f aca="false">'Published format'!G197</f>
        <v/>
      </c>
    </row>
    <row r="196" customFormat="false" ht="15" hidden="false" customHeight="false" outlineLevel="0" collapsed="false">
      <c r="A196" s="0" t="str">
        <f aca="false">'Published format'!A198</f>
        <v/>
      </c>
      <c r="B196" s="0" t="str">
        <f aca="false">'Published format'!B198</f>
        <v/>
      </c>
      <c r="C196" s="0" t="str">
        <f aca="false">'Published format'!C198</f>
        <v/>
      </c>
      <c r="D196" s="0" t="str">
        <f aca="false">'Published format'!D198</f>
        <v/>
      </c>
      <c r="E196" s="0" t="str">
        <f aca="false">'Published format'!E198</f>
        <v/>
      </c>
      <c r="F196" s="0" t="str">
        <f aca="false">'Published format'!F198</f>
        <v/>
      </c>
      <c r="G196" s="50" t="str">
        <f aca="false">'Published format'!G198</f>
        <v/>
      </c>
    </row>
    <row r="197" customFormat="false" ht="15" hidden="false" customHeight="false" outlineLevel="0" collapsed="false">
      <c r="A197" s="0" t="str">
        <f aca="false">'Published format'!A199</f>
        <v/>
      </c>
      <c r="B197" s="0" t="str">
        <f aca="false">'Published format'!B199</f>
        <v/>
      </c>
      <c r="C197" s="0" t="str">
        <f aca="false">'Published format'!C199</f>
        <v/>
      </c>
      <c r="D197" s="0" t="str">
        <f aca="false">'Published format'!D199</f>
        <v/>
      </c>
      <c r="E197" s="0" t="str">
        <f aca="false">'Published format'!E199</f>
        <v/>
      </c>
      <c r="F197" s="0" t="str">
        <f aca="false">'Published format'!F199</f>
        <v/>
      </c>
      <c r="G197" s="50" t="str">
        <f aca="false">'Published format'!G199</f>
        <v/>
      </c>
    </row>
    <row r="198" customFormat="false" ht="15" hidden="false" customHeight="false" outlineLevel="0" collapsed="false">
      <c r="A198" s="0" t="str">
        <f aca="false">'Published format'!A200</f>
        <v/>
      </c>
      <c r="B198" s="0" t="str">
        <f aca="false">'Published format'!B200</f>
        <v/>
      </c>
      <c r="C198" s="0" t="str">
        <f aca="false">'Published format'!C200</f>
        <v/>
      </c>
      <c r="D198" s="0" t="str">
        <f aca="false">'Published format'!D200</f>
        <v/>
      </c>
      <c r="E198" s="0" t="str">
        <f aca="false">'Published format'!E200</f>
        <v/>
      </c>
      <c r="F198" s="0" t="str">
        <f aca="false">'Published format'!F200</f>
        <v/>
      </c>
      <c r="G198" s="50" t="str">
        <f aca="false">'Published format'!G200</f>
        <v/>
      </c>
    </row>
    <row r="199" customFormat="false" ht="15" hidden="false" customHeight="false" outlineLevel="0" collapsed="false">
      <c r="A199" s="0" t="str">
        <f aca="false">'Published format'!A201</f>
        <v/>
      </c>
      <c r="B199" s="0" t="str">
        <f aca="false">'Published format'!B201</f>
        <v/>
      </c>
      <c r="C199" s="0" t="str">
        <f aca="false">'Published format'!C201</f>
        <v/>
      </c>
      <c r="D199" s="0" t="str">
        <f aca="false">'Published format'!D201</f>
        <v/>
      </c>
      <c r="E199" s="0" t="str">
        <f aca="false">'Published format'!E201</f>
        <v/>
      </c>
      <c r="F199" s="0" t="str">
        <f aca="false">'Published format'!F201</f>
        <v/>
      </c>
      <c r="G199" s="50" t="str">
        <f aca="false">'Published format'!G201</f>
        <v/>
      </c>
    </row>
    <row r="200" customFormat="false" ht="15" hidden="false" customHeight="false" outlineLevel="0" collapsed="false">
      <c r="A200" s="0" t="str">
        <f aca="false">'Published format'!A202</f>
        <v/>
      </c>
      <c r="B200" s="0" t="str">
        <f aca="false">'Published format'!B202</f>
        <v/>
      </c>
      <c r="C200" s="0" t="str">
        <f aca="false">'Published format'!C202</f>
        <v/>
      </c>
      <c r="D200" s="0" t="str">
        <f aca="false">'Published format'!D202</f>
        <v/>
      </c>
      <c r="E200" s="0" t="str">
        <f aca="false">'Published format'!E202</f>
        <v/>
      </c>
      <c r="F200" s="0" t="str">
        <f aca="false">'Published format'!F202</f>
        <v/>
      </c>
      <c r="G200" s="50" t="str">
        <f aca="false">'Published format'!G202</f>
        <v/>
      </c>
    </row>
    <row r="201" customFormat="false" ht="15" hidden="false" customHeight="false" outlineLevel="0" collapsed="false">
      <c r="A201" s="0" t="str">
        <f aca="false">'Published format'!A203</f>
        <v/>
      </c>
      <c r="B201" s="0" t="str">
        <f aca="false">'Published format'!B203</f>
        <v/>
      </c>
      <c r="C201" s="0" t="str">
        <f aca="false">'Published format'!C203</f>
        <v/>
      </c>
      <c r="D201" s="0" t="str">
        <f aca="false">'Published format'!D203</f>
        <v/>
      </c>
      <c r="E201" s="0" t="str">
        <f aca="false">'Published format'!E203</f>
        <v/>
      </c>
      <c r="F201" s="0" t="str">
        <f aca="false">'Published format'!F203</f>
        <v/>
      </c>
      <c r="G201" s="50" t="str">
        <f aca="false">'Published format'!G203</f>
        <v/>
      </c>
    </row>
    <row r="202" customFormat="false" ht="15" hidden="false" customHeight="false" outlineLevel="0" collapsed="false">
      <c r="A202" s="0" t="str">
        <f aca="false">'Published format'!A204</f>
        <v/>
      </c>
      <c r="B202" s="0" t="str">
        <f aca="false">'Published format'!B204</f>
        <v/>
      </c>
      <c r="C202" s="0" t="str">
        <f aca="false">'Published format'!C204</f>
        <v/>
      </c>
      <c r="D202" s="0" t="str">
        <f aca="false">'Published format'!D204</f>
        <v/>
      </c>
      <c r="E202" s="0" t="str">
        <f aca="false">'Published format'!E204</f>
        <v/>
      </c>
      <c r="F202" s="0" t="str">
        <f aca="false">'Published format'!F204</f>
        <v/>
      </c>
      <c r="G202" s="50" t="str">
        <f aca="false">'Published format'!G204</f>
        <v/>
      </c>
    </row>
    <row r="203" customFormat="false" ht="15" hidden="false" customHeight="false" outlineLevel="0" collapsed="false">
      <c r="A203" s="0" t="str">
        <f aca="false">'Published format'!A205</f>
        <v/>
      </c>
      <c r="B203" s="0" t="str">
        <f aca="false">'Published format'!B205</f>
        <v/>
      </c>
      <c r="C203" s="0" t="str">
        <f aca="false">'Published format'!C205</f>
        <v/>
      </c>
      <c r="D203" s="0" t="str">
        <f aca="false">'Published format'!D205</f>
        <v/>
      </c>
      <c r="E203" s="0" t="str">
        <f aca="false">'Published format'!E205</f>
        <v/>
      </c>
      <c r="F203" s="0" t="str">
        <f aca="false">'Published format'!F205</f>
        <v/>
      </c>
      <c r="G203" s="50" t="str">
        <f aca="false">'Published format'!G205</f>
        <v/>
      </c>
    </row>
    <row r="204" customFormat="false" ht="15" hidden="false" customHeight="false" outlineLevel="0" collapsed="false">
      <c r="A204" s="0" t="str">
        <f aca="false">'Published format'!A206</f>
        <v/>
      </c>
      <c r="B204" s="0" t="str">
        <f aca="false">'Published format'!B206</f>
        <v/>
      </c>
      <c r="C204" s="0" t="str">
        <f aca="false">'Published format'!C206</f>
        <v/>
      </c>
      <c r="D204" s="0" t="str">
        <f aca="false">'Published format'!D206</f>
        <v/>
      </c>
      <c r="E204" s="0" t="str">
        <f aca="false">'Published format'!E206</f>
        <v/>
      </c>
      <c r="F204" s="0" t="str">
        <f aca="false">'Published format'!F206</f>
        <v/>
      </c>
      <c r="G204" s="50" t="str">
        <f aca="false">'Published format'!G206</f>
        <v/>
      </c>
    </row>
    <row r="205" customFormat="false" ht="15" hidden="false" customHeight="false" outlineLevel="0" collapsed="false">
      <c r="A205" s="0" t="str">
        <f aca="false">'Published format'!A207</f>
        <v/>
      </c>
      <c r="B205" s="0" t="str">
        <f aca="false">'Published format'!B207</f>
        <v/>
      </c>
      <c r="C205" s="0" t="str">
        <f aca="false">'Published format'!C207</f>
        <v/>
      </c>
      <c r="D205" s="0" t="str">
        <f aca="false">'Published format'!D207</f>
        <v/>
      </c>
      <c r="E205" s="0" t="str">
        <f aca="false">'Published format'!E207</f>
        <v/>
      </c>
      <c r="F205" s="0" t="str">
        <f aca="false">'Published format'!F207</f>
        <v/>
      </c>
      <c r="G205" s="50" t="str">
        <f aca="false">'Published format'!G207</f>
        <v/>
      </c>
    </row>
    <row r="206" customFormat="false" ht="15" hidden="false" customHeight="false" outlineLevel="0" collapsed="false">
      <c r="A206" s="0" t="str">
        <f aca="false">'Published format'!A208</f>
        <v/>
      </c>
      <c r="B206" s="0" t="str">
        <f aca="false">'Published format'!B208</f>
        <v/>
      </c>
      <c r="C206" s="0" t="str">
        <f aca="false">'Published format'!C208</f>
        <v/>
      </c>
      <c r="D206" s="0" t="str">
        <f aca="false">'Published format'!D208</f>
        <v/>
      </c>
      <c r="E206" s="0" t="str">
        <f aca="false">'Published format'!E208</f>
        <v/>
      </c>
      <c r="F206" s="0" t="str">
        <f aca="false">'Published format'!F208</f>
        <v/>
      </c>
      <c r="G206" s="50" t="str">
        <f aca="false">'Published format'!G208</f>
        <v/>
      </c>
    </row>
    <row r="207" customFormat="false" ht="15" hidden="false" customHeight="false" outlineLevel="0" collapsed="false">
      <c r="A207" s="0" t="str">
        <f aca="false">'Published format'!A209</f>
        <v/>
      </c>
      <c r="B207" s="0" t="str">
        <f aca="false">'Published format'!B209</f>
        <v/>
      </c>
      <c r="C207" s="0" t="str">
        <f aca="false">'Published format'!C209</f>
        <v/>
      </c>
      <c r="D207" s="0" t="str">
        <f aca="false">'Published format'!D209</f>
        <v/>
      </c>
      <c r="E207" s="0" t="str">
        <f aca="false">'Published format'!E209</f>
        <v/>
      </c>
      <c r="F207" s="0" t="str">
        <f aca="false">'Published format'!F209</f>
        <v/>
      </c>
      <c r="G207" s="50" t="str">
        <f aca="false">'Published format'!G209</f>
        <v/>
      </c>
    </row>
    <row r="208" customFormat="false" ht="15" hidden="false" customHeight="false" outlineLevel="0" collapsed="false">
      <c r="A208" s="0" t="str">
        <f aca="false">'Published format'!A210</f>
        <v/>
      </c>
      <c r="B208" s="0" t="str">
        <f aca="false">'Published format'!B210</f>
        <v/>
      </c>
      <c r="C208" s="0" t="str">
        <f aca="false">'Published format'!C210</f>
        <v/>
      </c>
      <c r="D208" s="0" t="str">
        <f aca="false">'Published format'!D210</f>
        <v/>
      </c>
      <c r="E208" s="0" t="str">
        <f aca="false">'Published format'!E210</f>
        <v/>
      </c>
      <c r="F208" s="0" t="str">
        <f aca="false">'Published format'!F210</f>
        <v/>
      </c>
      <c r="G208" s="50" t="str">
        <f aca="false">'Published format'!G210</f>
        <v/>
      </c>
    </row>
    <row r="209" customFormat="false" ht="15" hidden="false" customHeight="false" outlineLevel="0" collapsed="false">
      <c r="A209" s="0" t="str">
        <f aca="false">'Published format'!A211</f>
        <v/>
      </c>
      <c r="B209" s="0" t="str">
        <f aca="false">'Published format'!B211</f>
        <v/>
      </c>
      <c r="C209" s="0" t="str">
        <f aca="false">'Published format'!C211</f>
        <v/>
      </c>
      <c r="D209" s="0" t="str">
        <f aca="false">'Published format'!D211</f>
        <v/>
      </c>
      <c r="E209" s="0" t="str">
        <f aca="false">'Published format'!E211</f>
        <v/>
      </c>
      <c r="F209" s="0" t="str">
        <f aca="false">'Published format'!F211</f>
        <v/>
      </c>
      <c r="G209" s="50" t="str">
        <f aca="false">'Published format'!G211</f>
        <v/>
      </c>
    </row>
    <row r="210" customFormat="false" ht="15" hidden="false" customHeight="false" outlineLevel="0" collapsed="false">
      <c r="A210" s="0" t="str">
        <f aca="false">'Published format'!A212</f>
        <v/>
      </c>
      <c r="B210" s="0" t="str">
        <f aca="false">'Published format'!B212</f>
        <v/>
      </c>
      <c r="C210" s="0" t="str">
        <f aca="false">'Published format'!C212</f>
        <v/>
      </c>
      <c r="D210" s="0" t="str">
        <f aca="false">'Published format'!D212</f>
        <v/>
      </c>
      <c r="E210" s="0" t="str">
        <f aca="false">'Published format'!E212</f>
        <v/>
      </c>
      <c r="F210" s="0" t="str">
        <f aca="false">'Published format'!F212</f>
        <v/>
      </c>
      <c r="G210" s="50" t="str">
        <f aca="false">'Published format'!G212</f>
        <v/>
      </c>
    </row>
    <row r="211" customFormat="false" ht="15" hidden="false" customHeight="false" outlineLevel="0" collapsed="false">
      <c r="A211" s="0" t="str">
        <f aca="false">'Published format'!A213</f>
        <v/>
      </c>
      <c r="B211" s="0" t="str">
        <f aca="false">'Published format'!B213</f>
        <v/>
      </c>
      <c r="C211" s="0" t="str">
        <f aca="false">'Published format'!C213</f>
        <v/>
      </c>
      <c r="D211" s="0" t="str">
        <f aca="false">'Published format'!D213</f>
        <v/>
      </c>
      <c r="E211" s="0" t="str">
        <f aca="false">'Published format'!E213</f>
        <v/>
      </c>
      <c r="F211" s="0" t="str">
        <f aca="false">'Published format'!F213</f>
        <v/>
      </c>
      <c r="G211" s="50" t="str">
        <f aca="false">'Published format'!G213</f>
        <v/>
      </c>
    </row>
    <row r="212" customFormat="false" ht="15" hidden="false" customHeight="false" outlineLevel="0" collapsed="false">
      <c r="A212" s="0" t="str">
        <f aca="false">'Published format'!A214</f>
        <v/>
      </c>
      <c r="B212" s="0" t="str">
        <f aca="false">'Published format'!B214</f>
        <v/>
      </c>
      <c r="C212" s="0" t="str">
        <f aca="false">'Published format'!C214</f>
        <v/>
      </c>
      <c r="D212" s="0" t="str">
        <f aca="false">'Published format'!D214</f>
        <v/>
      </c>
      <c r="E212" s="0" t="str">
        <f aca="false">'Published format'!E214</f>
        <v/>
      </c>
      <c r="F212" s="0" t="str">
        <f aca="false">'Published format'!F214</f>
        <v/>
      </c>
      <c r="G212" s="50" t="str">
        <f aca="false">'Published format'!G214</f>
        <v/>
      </c>
    </row>
    <row r="213" customFormat="false" ht="15" hidden="false" customHeight="false" outlineLevel="0" collapsed="false">
      <c r="A213" s="0" t="str">
        <f aca="false">'Published format'!A215</f>
        <v/>
      </c>
      <c r="B213" s="0" t="str">
        <f aca="false">'Published format'!B215</f>
        <v/>
      </c>
      <c r="C213" s="0" t="str">
        <f aca="false">'Published format'!C215</f>
        <v/>
      </c>
      <c r="D213" s="0" t="str">
        <f aca="false">'Published format'!D215</f>
        <v/>
      </c>
      <c r="E213" s="0" t="str">
        <f aca="false">'Published format'!E215</f>
        <v/>
      </c>
      <c r="F213" s="0" t="str">
        <f aca="false">'Published format'!F215</f>
        <v/>
      </c>
      <c r="G213" s="50" t="str">
        <f aca="false">'Published format'!G215</f>
        <v/>
      </c>
    </row>
    <row r="214" customFormat="false" ht="15" hidden="false" customHeight="false" outlineLevel="0" collapsed="false">
      <c r="A214" s="0" t="str">
        <f aca="false">'Published format'!A216</f>
        <v/>
      </c>
      <c r="B214" s="0" t="str">
        <f aca="false">'Published format'!B216</f>
        <v/>
      </c>
      <c r="C214" s="0" t="str">
        <f aca="false">'Published format'!C216</f>
        <v/>
      </c>
      <c r="D214" s="0" t="str">
        <f aca="false">'Published format'!D216</f>
        <v/>
      </c>
      <c r="E214" s="0" t="str">
        <f aca="false">'Published format'!E216</f>
        <v/>
      </c>
      <c r="F214" s="0" t="str">
        <f aca="false">'Published format'!F216</f>
        <v/>
      </c>
      <c r="G214" s="50" t="str">
        <f aca="false">'Published format'!G216</f>
        <v/>
      </c>
    </row>
    <row r="215" customFormat="false" ht="15" hidden="false" customHeight="false" outlineLevel="0" collapsed="false">
      <c r="A215" s="0" t="str">
        <f aca="false">'Published format'!A217</f>
        <v/>
      </c>
      <c r="B215" s="0" t="str">
        <f aca="false">'Published format'!B217</f>
        <v/>
      </c>
      <c r="C215" s="0" t="str">
        <f aca="false">'Published format'!C217</f>
        <v/>
      </c>
      <c r="D215" s="0" t="str">
        <f aca="false">'Published format'!D217</f>
        <v/>
      </c>
      <c r="E215" s="0" t="str">
        <f aca="false">'Published format'!E217</f>
        <v/>
      </c>
      <c r="F215" s="0" t="str">
        <f aca="false">'Published format'!F217</f>
        <v/>
      </c>
      <c r="G215" s="50" t="str">
        <f aca="false">'Published format'!G217</f>
        <v/>
      </c>
    </row>
    <row r="216" customFormat="false" ht="15" hidden="false" customHeight="false" outlineLevel="0" collapsed="false">
      <c r="A216" s="0" t="str">
        <f aca="false">'Published format'!A218</f>
        <v/>
      </c>
      <c r="B216" s="0" t="str">
        <f aca="false">'Published format'!B218</f>
        <v/>
      </c>
      <c r="C216" s="0" t="str">
        <f aca="false">'Published format'!C218</f>
        <v/>
      </c>
      <c r="D216" s="0" t="str">
        <f aca="false">'Published format'!D218</f>
        <v/>
      </c>
      <c r="E216" s="0" t="str">
        <f aca="false">'Published format'!E218</f>
        <v/>
      </c>
      <c r="F216" s="0" t="str">
        <f aca="false">'Published format'!F218</f>
        <v/>
      </c>
      <c r="G216" s="50" t="str">
        <f aca="false">'Published format'!G218</f>
        <v/>
      </c>
    </row>
    <row r="217" customFormat="false" ht="15" hidden="false" customHeight="false" outlineLevel="0" collapsed="false">
      <c r="A217" s="0" t="str">
        <f aca="false">'Published format'!A219</f>
        <v/>
      </c>
      <c r="B217" s="0" t="str">
        <f aca="false">'Published format'!B219</f>
        <v/>
      </c>
      <c r="C217" s="0" t="str">
        <f aca="false">'Published format'!C219</f>
        <v/>
      </c>
      <c r="D217" s="0" t="str">
        <f aca="false">'Published format'!D219</f>
        <v/>
      </c>
      <c r="E217" s="0" t="str">
        <f aca="false">'Published format'!E219</f>
        <v/>
      </c>
      <c r="F217" s="0" t="str">
        <f aca="false">'Published format'!F219</f>
        <v/>
      </c>
      <c r="G217" s="50" t="str">
        <f aca="false">'Published format'!G219</f>
        <v/>
      </c>
    </row>
    <row r="218" customFormat="false" ht="15" hidden="false" customHeight="false" outlineLevel="0" collapsed="false">
      <c r="A218" s="0" t="str">
        <f aca="false">'Published format'!A220</f>
        <v/>
      </c>
      <c r="B218" s="0" t="str">
        <f aca="false">'Published format'!B220</f>
        <v/>
      </c>
      <c r="C218" s="0" t="str">
        <f aca="false">'Published format'!C220</f>
        <v/>
      </c>
      <c r="D218" s="0" t="str">
        <f aca="false">'Published format'!D220</f>
        <v/>
      </c>
      <c r="E218" s="0" t="str">
        <f aca="false">'Published format'!E220</f>
        <v/>
      </c>
      <c r="F218" s="0" t="str">
        <f aca="false">'Published format'!F220</f>
        <v/>
      </c>
      <c r="G218" s="50" t="str">
        <f aca="false">'Published format'!G220</f>
        <v/>
      </c>
    </row>
    <row r="219" customFormat="false" ht="15" hidden="false" customHeight="false" outlineLevel="0" collapsed="false">
      <c r="A219" s="0" t="str">
        <f aca="false">'Published format'!A221</f>
        <v/>
      </c>
      <c r="B219" s="0" t="str">
        <f aca="false">'Published format'!B221</f>
        <v/>
      </c>
      <c r="C219" s="0" t="str">
        <f aca="false">'Published format'!C221</f>
        <v/>
      </c>
      <c r="D219" s="0" t="str">
        <f aca="false">'Published format'!D221</f>
        <v/>
      </c>
      <c r="E219" s="0" t="str">
        <f aca="false">'Published format'!E221</f>
        <v/>
      </c>
      <c r="F219" s="0" t="str">
        <f aca="false">'Published format'!F221</f>
        <v/>
      </c>
      <c r="G219" s="50" t="str">
        <f aca="false">'Published format'!G221</f>
        <v/>
      </c>
    </row>
    <row r="220" customFormat="false" ht="15" hidden="false" customHeight="false" outlineLevel="0" collapsed="false">
      <c r="A220" s="0" t="str">
        <f aca="false">'Published format'!A222</f>
        <v/>
      </c>
      <c r="B220" s="0" t="str">
        <f aca="false">'Published format'!B222</f>
        <v/>
      </c>
      <c r="C220" s="0" t="str">
        <f aca="false">'Published format'!C222</f>
        <v/>
      </c>
      <c r="D220" s="0" t="str">
        <f aca="false">'Published format'!D222</f>
        <v/>
      </c>
      <c r="E220" s="0" t="str">
        <f aca="false">'Published format'!E222</f>
        <v/>
      </c>
      <c r="F220" s="0" t="str">
        <f aca="false">'Published format'!F222</f>
        <v/>
      </c>
      <c r="G220" s="50" t="str">
        <f aca="false">'Published format'!G222</f>
        <v/>
      </c>
    </row>
    <row r="221" customFormat="false" ht="15" hidden="false" customHeight="false" outlineLevel="0" collapsed="false">
      <c r="A221" s="0" t="str">
        <f aca="false">'Published format'!A223</f>
        <v/>
      </c>
      <c r="B221" s="0" t="str">
        <f aca="false">'Published format'!B223</f>
        <v/>
      </c>
      <c r="C221" s="0" t="str">
        <f aca="false">'Published format'!C223</f>
        <v/>
      </c>
      <c r="D221" s="0" t="str">
        <f aca="false">'Published format'!D223</f>
        <v/>
      </c>
      <c r="E221" s="0" t="str">
        <f aca="false">'Published format'!E223</f>
        <v/>
      </c>
      <c r="F221" s="0" t="str">
        <f aca="false">'Published format'!F223</f>
        <v/>
      </c>
      <c r="G221" s="50" t="str">
        <f aca="false">'Published format'!G223</f>
        <v/>
      </c>
    </row>
    <row r="222" customFormat="false" ht="15" hidden="false" customHeight="false" outlineLevel="0" collapsed="false">
      <c r="A222" s="0" t="str">
        <f aca="false">'Published format'!A224</f>
        <v/>
      </c>
      <c r="B222" s="0" t="str">
        <f aca="false">'Published format'!B224</f>
        <v/>
      </c>
      <c r="C222" s="0" t="str">
        <f aca="false">'Published format'!C224</f>
        <v/>
      </c>
      <c r="D222" s="0" t="str">
        <f aca="false">'Published format'!D224</f>
        <v/>
      </c>
      <c r="E222" s="0" t="str">
        <f aca="false">'Published format'!E224</f>
        <v/>
      </c>
      <c r="F222" s="0" t="str">
        <f aca="false">'Published format'!F224</f>
        <v/>
      </c>
      <c r="G222" s="50" t="str">
        <f aca="false">'Published format'!G224</f>
        <v/>
      </c>
    </row>
    <row r="223" customFormat="false" ht="15" hidden="false" customHeight="false" outlineLevel="0" collapsed="false">
      <c r="A223" s="0" t="str">
        <f aca="false">'Published format'!A225</f>
        <v/>
      </c>
      <c r="B223" s="0" t="str">
        <f aca="false">'Published format'!B225</f>
        <v/>
      </c>
      <c r="C223" s="0" t="str">
        <f aca="false">'Published format'!C225</f>
        <v/>
      </c>
      <c r="D223" s="0" t="str">
        <f aca="false">'Published format'!D225</f>
        <v/>
      </c>
      <c r="E223" s="0" t="str">
        <f aca="false">'Published format'!E225</f>
        <v/>
      </c>
      <c r="F223" s="0" t="str">
        <f aca="false">'Published format'!F225</f>
        <v/>
      </c>
      <c r="G223" s="50" t="str">
        <f aca="false">'Published format'!G225</f>
        <v/>
      </c>
    </row>
    <row r="224" customFormat="false" ht="15" hidden="false" customHeight="false" outlineLevel="0" collapsed="false">
      <c r="A224" s="0" t="str">
        <f aca="false">'Published format'!A226</f>
        <v/>
      </c>
      <c r="B224" s="0" t="str">
        <f aca="false">'Published format'!B226</f>
        <v/>
      </c>
      <c r="C224" s="0" t="str">
        <f aca="false">'Published format'!C226</f>
        <v/>
      </c>
      <c r="D224" s="0" t="str">
        <f aca="false">'Published format'!D226</f>
        <v/>
      </c>
      <c r="E224" s="0" t="str">
        <f aca="false">'Published format'!E226</f>
        <v/>
      </c>
      <c r="F224" s="0" t="str">
        <f aca="false">'Published format'!F226</f>
        <v/>
      </c>
      <c r="G224" s="50" t="str">
        <f aca="false">'Published format'!G226</f>
        <v/>
      </c>
    </row>
    <row r="225" customFormat="false" ht="15" hidden="false" customHeight="false" outlineLevel="0" collapsed="false">
      <c r="A225" s="0" t="str">
        <f aca="false">'Published format'!A227</f>
        <v/>
      </c>
      <c r="B225" s="0" t="str">
        <f aca="false">'Published format'!B227</f>
        <v/>
      </c>
      <c r="C225" s="0" t="str">
        <f aca="false">'Published format'!C227</f>
        <v/>
      </c>
      <c r="D225" s="0" t="str">
        <f aca="false">'Published format'!D227</f>
        <v/>
      </c>
      <c r="E225" s="0" t="str">
        <f aca="false">'Published format'!E227</f>
        <v/>
      </c>
      <c r="F225" s="0" t="str">
        <f aca="false">'Published format'!F227</f>
        <v/>
      </c>
      <c r="G225" s="50" t="str">
        <f aca="false">'Published format'!G227</f>
        <v/>
      </c>
    </row>
    <row r="226" customFormat="false" ht="15" hidden="false" customHeight="false" outlineLevel="0" collapsed="false">
      <c r="A226" s="0" t="str">
        <f aca="false">'Published format'!A228</f>
        <v/>
      </c>
      <c r="B226" s="0" t="str">
        <f aca="false">'Published format'!B228</f>
        <v/>
      </c>
      <c r="C226" s="0" t="str">
        <f aca="false">'Published format'!C228</f>
        <v/>
      </c>
      <c r="D226" s="0" t="str">
        <f aca="false">'Published format'!D228</f>
        <v/>
      </c>
      <c r="E226" s="0" t="str">
        <f aca="false">'Published format'!E228</f>
        <v/>
      </c>
      <c r="F226" s="0" t="str">
        <f aca="false">'Published format'!F228</f>
        <v/>
      </c>
      <c r="G226" s="50" t="str">
        <f aca="false">'Published format'!G228</f>
        <v/>
      </c>
    </row>
    <row r="227" customFormat="false" ht="15" hidden="false" customHeight="false" outlineLevel="0" collapsed="false">
      <c r="A227" s="0" t="str">
        <f aca="false">'Published format'!A229</f>
        <v/>
      </c>
      <c r="B227" s="0" t="str">
        <f aca="false">'Published format'!B229</f>
        <v/>
      </c>
      <c r="C227" s="0" t="str">
        <f aca="false">'Published format'!C229</f>
        <v/>
      </c>
      <c r="D227" s="0" t="str">
        <f aca="false">'Published format'!D229</f>
        <v/>
      </c>
      <c r="E227" s="0" t="str">
        <f aca="false">'Published format'!E229</f>
        <v/>
      </c>
      <c r="F227" s="0" t="str">
        <f aca="false">'Published format'!F229</f>
        <v/>
      </c>
      <c r="G227" s="50" t="str">
        <f aca="false">'Published format'!G229</f>
        <v/>
      </c>
    </row>
    <row r="228" customFormat="false" ht="15" hidden="false" customHeight="false" outlineLevel="0" collapsed="false">
      <c r="A228" s="0" t="str">
        <f aca="false">'Published format'!A230</f>
        <v/>
      </c>
      <c r="B228" s="0" t="str">
        <f aca="false">'Published format'!B230</f>
        <v/>
      </c>
      <c r="C228" s="0" t="str">
        <f aca="false">'Published format'!C230</f>
        <v/>
      </c>
      <c r="D228" s="0" t="str">
        <f aca="false">'Published format'!D230</f>
        <v/>
      </c>
      <c r="E228" s="0" t="str">
        <f aca="false">'Published format'!E230</f>
        <v/>
      </c>
      <c r="F228" s="0" t="str">
        <f aca="false">'Published format'!F230</f>
        <v/>
      </c>
      <c r="G228" s="50" t="str">
        <f aca="false">'Published format'!G230</f>
        <v/>
      </c>
    </row>
    <row r="229" customFormat="false" ht="15" hidden="false" customHeight="false" outlineLevel="0" collapsed="false">
      <c r="A229" s="0" t="str">
        <f aca="false">'Published format'!A231</f>
        <v/>
      </c>
      <c r="B229" s="0" t="str">
        <f aca="false">'Published format'!B231</f>
        <v/>
      </c>
      <c r="C229" s="0" t="str">
        <f aca="false">'Published format'!C231</f>
        <v/>
      </c>
      <c r="D229" s="0" t="str">
        <f aca="false">'Published format'!D231</f>
        <v/>
      </c>
      <c r="E229" s="0" t="str">
        <f aca="false">'Published format'!E231</f>
        <v/>
      </c>
      <c r="F229" s="0" t="str">
        <f aca="false">'Published format'!F231</f>
        <v/>
      </c>
      <c r="G229" s="50" t="str">
        <f aca="false">'Published format'!G231</f>
        <v/>
      </c>
    </row>
    <row r="230" customFormat="false" ht="15" hidden="false" customHeight="false" outlineLevel="0" collapsed="false">
      <c r="A230" s="0" t="str">
        <f aca="false">'Published format'!A232</f>
        <v/>
      </c>
      <c r="B230" s="0" t="str">
        <f aca="false">'Published format'!B232</f>
        <v/>
      </c>
      <c r="C230" s="0" t="str">
        <f aca="false">'Published format'!C232</f>
        <v/>
      </c>
      <c r="D230" s="0" t="str">
        <f aca="false">'Published format'!D232</f>
        <v/>
      </c>
      <c r="E230" s="0" t="str">
        <f aca="false">'Published format'!E232</f>
        <v/>
      </c>
      <c r="F230" s="0" t="str">
        <f aca="false">'Published format'!F232</f>
        <v/>
      </c>
      <c r="G230" s="50" t="str">
        <f aca="false">'Published format'!G232</f>
        <v/>
      </c>
    </row>
    <row r="231" customFormat="false" ht="15" hidden="false" customHeight="false" outlineLevel="0" collapsed="false">
      <c r="A231" s="0" t="str">
        <f aca="false">'Published format'!A233</f>
        <v/>
      </c>
      <c r="B231" s="0" t="str">
        <f aca="false">'Published format'!B233</f>
        <v/>
      </c>
      <c r="C231" s="0" t="str">
        <f aca="false">'Published format'!C233</f>
        <v/>
      </c>
      <c r="D231" s="0" t="str">
        <f aca="false">'Published format'!D233</f>
        <v/>
      </c>
      <c r="E231" s="0" t="str">
        <f aca="false">'Published format'!E233</f>
        <v/>
      </c>
      <c r="F231" s="0" t="str">
        <f aca="false">'Published format'!F233</f>
        <v/>
      </c>
      <c r="G231" s="50" t="str">
        <f aca="false">'Published format'!G233</f>
        <v/>
      </c>
    </row>
    <row r="232" customFormat="false" ht="15" hidden="false" customHeight="false" outlineLevel="0" collapsed="false">
      <c r="A232" s="0" t="str">
        <f aca="false">'Published format'!A234</f>
        <v/>
      </c>
      <c r="B232" s="0" t="str">
        <f aca="false">'Published format'!B234</f>
        <v/>
      </c>
      <c r="C232" s="0" t="str">
        <f aca="false">'Published format'!C234</f>
        <v/>
      </c>
      <c r="D232" s="0" t="str">
        <f aca="false">'Published format'!D234</f>
        <v/>
      </c>
      <c r="E232" s="0" t="str">
        <f aca="false">'Published format'!E234</f>
        <v/>
      </c>
      <c r="F232" s="0" t="str">
        <f aca="false">'Published format'!F234</f>
        <v/>
      </c>
      <c r="G232" s="50" t="str">
        <f aca="false">'Published format'!G234</f>
        <v/>
      </c>
    </row>
    <row r="233" customFormat="false" ht="15" hidden="false" customHeight="false" outlineLevel="0" collapsed="false">
      <c r="A233" s="0" t="str">
        <f aca="false">'Published format'!A235</f>
        <v/>
      </c>
      <c r="B233" s="0" t="str">
        <f aca="false">'Published format'!B235</f>
        <v/>
      </c>
      <c r="C233" s="0" t="str">
        <f aca="false">'Published format'!C235</f>
        <v/>
      </c>
      <c r="D233" s="0" t="str">
        <f aca="false">'Published format'!D235</f>
        <v/>
      </c>
      <c r="E233" s="0" t="str">
        <f aca="false">'Published format'!E235</f>
        <v/>
      </c>
      <c r="F233" s="0" t="str">
        <f aca="false">'Published format'!F235</f>
        <v/>
      </c>
      <c r="G233" s="50" t="str">
        <f aca="false">'Published format'!G235</f>
        <v/>
      </c>
    </row>
    <row r="234" customFormat="false" ht="15" hidden="false" customHeight="false" outlineLevel="0" collapsed="false">
      <c r="A234" s="0" t="str">
        <f aca="false">'Published format'!A236</f>
        <v/>
      </c>
      <c r="B234" s="0" t="str">
        <f aca="false">'Published format'!B236</f>
        <v/>
      </c>
      <c r="C234" s="0" t="str">
        <f aca="false">'Published format'!C236</f>
        <v/>
      </c>
      <c r="D234" s="0" t="str">
        <f aca="false">'Published format'!D236</f>
        <v/>
      </c>
      <c r="E234" s="0" t="str">
        <f aca="false">'Published format'!E236</f>
        <v/>
      </c>
      <c r="F234" s="0" t="str">
        <f aca="false">'Published format'!F236</f>
        <v/>
      </c>
      <c r="G234" s="50" t="str">
        <f aca="false">'Published format'!G236</f>
        <v/>
      </c>
    </row>
    <row r="235" customFormat="false" ht="15" hidden="false" customHeight="false" outlineLevel="0" collapsed="false">
      <c r="A235" s="0" t="str">
        <f aca="false">'Published format'!A237</f>
        <v/>
      </c>
      <c r="B235" s="0" t="str">
        <f aca="false">'Published format'!B237</f>
        <v/>
      </c>
      <c r="C235" s="0" t="str">
        <f aca="false">'Published format'!C237</f>
        <v/>
      </c>
      <c r="D235" s="0" t="str">
        <f aca="false">'Published format'!D237</f>
        <v/>
      </c>
      <c r="E235" s="0" t="str">
        <f aca="false">'Published format'!E237</f>
        <v/>
      </c>
      <c r="F235" s="0" t="str">
        <f aca="false">'Published format'!F237</f>
        <v/>
      </c>
      <c r="G235" s="50" t="str">
        <f aca="false">'Published format'!G237</f>
        <v/>
      </c>
    </row>
    <row r="236" customFormat="false" ht="15" hidden="false" customHeight="false" outlineLevel="0" collapsed="false">
      <c r="A236" s="0" t="str">
        <f aca="false">'Published format'!A238</f>
        <v/>
      </c>
      <c r="B236" s="0" t="str">
        <f aca="false">'Published format'!B238</f>
        <v/>
      </c>
      <c r="C236" s="0" t="str">
        <f aca="false">'Published format'!C238</f>
        <v/>
      </c>
      <c r="D236" s="0" t="str">
        <f aca="false">'Published format'!D238</f>
        <v/>
      </c>
      <c r="E236" s="0" t="str">
        <f aca="false">'Published format'!E238</f>
        <v/>
      </c>
      <c r="F236" s="0" t="str">
        <f aca="false">'Published format'!F238</f>
        <v/>
      </c>
      <c r="G236" s="50" t="str">
        <f aca="false">'Published format'!G238</f>
        <v/>
      </c>
    </row>
    <row r="237" customFormat="false" ht="15" hidden="false" customHeight="false" outlineLevel="0" collapsed="false">
      <c r="A237" s="0" t="str">
        <f aca="false">'Published format'!A239</f>
        <v/>
      </c>
      <c r="B237" s="0" t="str">
        <f aca="false">'Published format'!B239</f>
        <v/>
      </c>
      <c r="C237" s="0" t="str">
        <f aca="false">'Published format'!C239</f>
        <v/>
      </c>
      <c r="D237" s="0" t="str">
        <f aca="false">'Published format'!D239</f>
        <v/>
      </c>
      <c r="E237" s="0" t="str">
        <f aca="false">'Published format'!E239</f>
        <v/>
      </c>
      <c r="F237" s="0" t="str">
        <f aca="false">'Published format'!F239</f>
        <v/>
      </c>
      <c r="G237" s="50" t="str">
        <f aca="false">'Published format'!G239</f>
        <v/>
      </c>
    </row>
    <row r="238" customFormat="false" ht="15" hidden="false" customHeight="false" outlineLevel="0" collapsed="false">
      <c r="A238" s="0" t="str">
        <f aca="false">'Published format'!A240</f>
        <v/>
      </c>
      <c r="B238" s="0" t="str">
        <f aca="false">'Published format'!B240</f>
        <v/>
      </c>
      <c r="C238" s="0" t="str">
        <f aca="false">'Published format'!C240</f>
        <v/>
      </c>
      <c r="D238" s="0" t="str">
        <f aca="false">'Published format'!D240</f>
        <v/>
      </c>
      <c r="E238" s="0" t="str">
        <f aca="false">'Published format'!E240</f>
        <v/>
      </c>
      <c r="F238" s="0" t="str">
        <f aca="false">'Published format'!F240</f>
        <v/>
      </c>
      <c r="G238" s="50" t="str">
        <f aca="false">'Published format'!G240</f>
        <v/>
      </c>
    </row>
    <row r="239" customFormat="false" ht="15" hidden="false" customHeight="false" outlineLevel="0" collapsed="false">
      <c r="A239" s="0" t="str">
        <f aca="false">'Published format'!A241</f>
        <v/>
      </c>
      <c r="B239" s="0" t="str">
        <f aca="false">'Published format'!B241</f>
        <v/>
      </c>
      <c r="C239" s="0" t="str">
        <f aca="false">'Published format'!C241</f>
        <v/>
      </c>
      <c r="D239" s="0" t="str">
        <f aca="false">'Published format'!D241</f>
        <v/>
      </c>
      <c r="E239" s="0" t="str">
        <f aca="false">'Published format'!E241</f>
        <v/>
      </c>
      <c r="F239" s="0" t="str">
        <f aca="false">'Published format'!F241</f>
        <v/>
      </c>
      <c r="G239" s="50" t="str">
        <f aca="false">'Published format'!G241</f>
        <v/>
      </c>
    </row>
    <row r="240" customFormat="false" ht="15" hidden="false" customHeight="false" outlineLevel="0" collapsed="false">
      <c r="A240" s="0" t="str">
        <f aca="false">'Published format'!A242</f>
        <v/>
      </c>
      <c r="B240" s="0" t="str">
        <f aca="false">'Published format'!B242</f>
        <v/>
      </c>
      <c r="C240" s="0" t="str">
        <f aca="false">'Published format'!C242</f>
        <v/>
      </c>
      <c r="D240" s="0" t="str">
        <f aca="false">'Published format'!D242</f>
        <v/>
      </c>
      <c r="E240" s="0" t="str">
        <f aca="false">'Published format'!E242</f>
        <v/>
      </c>
      <c r="F240" s="0" t="str">
        <f aca="false">'Published format'!F242</f>
        <v/>
      </c>
      <c r="G240" s="50" t="str">
        <f aca="false">'Published format'!G242</f>
        <v/>
      </c>
    </row>
    <row r="241" customFormat="false" ht="15" hidden="false" customHeight="false" outlineLevel="0" collapsed="false">
      <c r="A241" s="0" t="str">
        <f aca="false">'Published format'!A243</f>
        <v/>
      </c>
      <c r="B241" s="0" t="str">
        <f aca="false">'Published format'!B243</f>
        <v/>
      </c>
      <c r="C241" s="0" t="str">
        <f aca="false">'Published format'!C243</f>
        <v/>
      </c>
      <c r="D241" s="0" t="str">
        <f aca="false">'Published format'!D243</f>
        <v/>
      </c>
      <c r="E241" s="0" t="str">
        <f aca="false">'Published format'!E243</f>
        <v/>
      </c>
      <c r="F241" s="0" t="str">
        <f aca="false">'Published format'!F243</f>
        <v/>
      </c>
      <c r="G241" s="50" t="str">
        <f aca="false">'Published format'!G243</f>
        <v/>
      </c>
    </row>
    <row r="242" customFormat="false" ht="15" hidden="false" customHeight="false" outlineLevel="0" collapsed="false">
      <c r="A242" s="0" t="str">
        <f aca="false">'Published format'!A244</f>
        <v/>
      </c>
      <c r="B242" s="0" t="str">
        <f aca="false">'Published format'!B244</f>
        <v/>
      </c>
      <c r="C242" s="0" t="str">
        <f aca="false">'Published format'!C244</f>
        <v/>
      </c>
      <c r="D242" s="0" t="str">
        <f aca="false">'Published format'!D244</f>
        <v/>
      </c>
      <c r="E242" s="0" t="str">
        <f aca="false">'Published format'!E244</f>
        <v/>
      </c>
      <c r="F242" s="0" t="str">
        <f aca="false">'Published format'!F244</f>
        <v/>
      </c>
      <c r="G242" s="50" t="str">
        <f aca="false">'Published format'!G244</f>
        <v/>
      </c>
    </row>
    <row r="243" customFormat="false" ht="15" hidden="false" customHeight="false" outlineLevel="0" collapsed="false">
      <c r="A243" s="0" t="str">
        <f aca="false">'Published format'!A245</f>
        <v/>
      </c>
      <c r="B243" s="0" t="str">
        <f aca="false">'Published format'!B245</f>
        <v/>
      </c>
      <c r="C243" s="0" t="str">
        <f aca="false">'Published format'!C245</f>
        <v/>
      </c>
      <c r="D243" s="0" t="str">
        <f aca="false">'Published format'!D245</f>
        <v/>
      </c>
      <c r="E243" s="0" t="str">
        <f aca="false">'Published format'!E245</f>
        <v/>
      </c>
      <c r="F243" s="0" t="str">
        <f aca="false">'Published format'!F245</f>
        <v/>
      </c>
      <c r="G243" s="50" t="str">
        <f aca="false">'Published format'!G245</f>
        <v/>
      </c>
    </row>
    <row r="244" customFormat="false" ht="15" hidden="false" customHeight="false" outlineLevel="0" collapsed="false">
      <c r="A244" s="0" t="str">
        <f aca="false">'Published format'!A246</f>
        <v/>
      </c>
      <c r="B244" s="0" t="str">
        <f aca="false">'Published format'!B246</f>
        <v/>
      </c>
      <c r="C244" s="0" t="str">
        <f aca="false">'Published format'!C246</f>
        <v/>
      </c>
      <c r="D244" s="0" t="str">
        <f aca="false">'Published format'!D246</f>
        <v/>
      </c>
      <c r="E244" s="0" t="str">
        <f aca="false">'Published format'!E246</f>
        <v/>
      </c>
      <c r="F244" s="0" t="str">
        <f aca="false">'Published format'!F246</f>
        <v/>
      </c>
      <c r="G244" s="50" t="str">
        <f aca="false">'Published format'!G246</f>
        <v/>
      </c>
    </row>
    <row r="245" customFormat="false" ht="15" hidden="false" customHeight="false" outlineLevel="0" collapsed="false">
      <c r="A245" s="0" t="str">
        <f aca="false">'Published format'!A247</f>
        <v/>
      </c>
      <c r="B245" s="0" t="str">
        <f aca="false">'Published format'!B247</f>
        <v/>
      </c>
      <c r="C245" s="0" t="str">
        <f aca="false">'Published format'!C247</f>
        <v/>
      </c>
      <c r="D245" s="0" t="str">
        <f aca="false">'Published format'!D247</f>
        <v/>
      </c>
      <c r="E245" s="0" t="str">
        <f aca="false">'Published format'!E247</f>
        <v/>
      </c>
      <c r="F245" s="0" t="str">
        <f aca="false">'Published format'!F247</f>
        <v/>
      </c>
      <c r="G245" s="50" t="str">
        <f aca="false">'Published format'!G247</f>
        <v/>
      </c>
    </row>
    <row r="246" customFormat="false" ht="15" hidden="false" customHeight="false" outlineLevel="0" collapsed="false">
      <c r="A246" s="0" t="str">
        <f aca="false">'Published format'!A248</f>
        <v/>
      </c>
      <c r="B246" s="0" t="str">
        <f aca="false">'Published format'!B248</f>
        <v/>
      </c>
      <c r="C246" s="0" t="str">
        <f aca="false">'Published format'!C248</f>
        <v/>
      </c>
      <c r="D246" s="0" t="str">
        <f aca="false">'Published format'!D248</f>
        <v/>
      </c>
      <c r="E246" s="0" t="str">
        <f aca="false">'Published format'!E248</f>
        <v/>
      </c>
      <c r="F246" s="0" t="str">
        <f aca="false">'Published format'!F248</f>
        <v/>
      </c>
      <c r="G246" s="50" t="str">
        <f aca="false">'Published format'!G248</f>
        <v/>
      </c>
    </row>
    <row r="247" customFormat="false" ht="15" hidden="false" customHeight="false" outlineLevel="0" collapsed="false">
      <c r="A247" s="0" t="str">
        <f aca="false">'Published format'!A249</f>
        <v/>
      </c>
      <c r="B247" s="0" t="str">
        <f aca="false">'Published format'!B249</f>
        <v/>
      </c>
      <c r="C247" s="0" t="str">
        <f aca="false">'Published format'!C249</f>
        <v/>
      </c>
      <c r="D247" s="0" t="str">
        <f aca="false">'Published format'!D249</f>
        <v/>
      </c>
      <c r="E247" s="0" t="str">
        <f aca="false">'Published format'!E249</f>
        <v/>
      </c>
      <c r="F247" s="0" t="str">
        <f aca="false">'Published format'!F249</f>
        <v/>
      </c>
      <c r="G247" s="50" t="str">
        <f aca="false">'Published format'!G249</f>
        <v/>
      </c>
    </row>
    <row r="248" customFormat="false" ht="15" hidden="false" customHeight="false" outlineLevel="0" collapsed="false">
      <c r="A248" s="0" t="str">
        <f aca="false">'Published format'!A250</f>
        <v/>
      </c>
      <c r="B248" s="0" t="str">
        <f aca="false">'Published format'!B250</f>
        <v/>
      </c>
      <c r="C248" s="0" t="str">
        <f aca="false">'Published format'!C250</f>
        <v/>
      </c>
      <c r="D248" s="0" t="str">
        <f aca="false">'Published format'!D250</f>
        <v/>
      </c>
      <c r="E248" s="0" t="str">
        <f aca="false">'Published format'!E250</f>
        <v/>
      </c>
      <c r="F248" s="0" t="str">
        <f aca="false">'Published format'!F250</f>
        <v/>
      </c>
      <c r="G248" s="50" t="str">
        <f aca="false">'Published format'!G250</f>
        <v/>
      </c>
    </row>
    <row r="249" customFormat="false" ht="15" hidden="false" customHeight="false" outlineLevel="0" collapsed="false">
      <c r="A249" s="0" t="str">
        <f aca="false">'Published format'!A251</f>
        <v/>
      </c>
      <c r="B249" s="0" t="str">
        <f aca="false">'Published format'!B251</f>
        <v/>
      </c>
      <c r="C249" s="0" t="str">
        <f aca="false">'Published format'!C251</f>
        <v/>
      </c>
      <c r="D249" s="0" t="str">
        <f aca="false">'Published format'!D251</f>
        <v/>
      </c>
      <c r="E249" s="0" t="str">
        <f aca="false">'Published format'!E251</f>
        <v/>
      </c>
      <c r="F249" s="0" t="str">
        <f aca="false">'Published format'!F251</f>
        <v/>
      </c>
      <c r="G249" s="50" t="str">
        <f aca="false">'Published format'!G251</f>
        <v/>
      </c>
    </row>
    <row r="250" customFormat="false" ht="15" hidden="false" customHeight="false" outlineLevel="0" collapsed="false">
      <c r="A250" s="0" t="str">
        <f aca="false">'Published format'!A252</f>
        <v/>
      </c>
      <c r="B250" s="0" t="str">
        <f aca="false">'Published format'!B252</f>
        <v/>
      </c>
      <c r="C250" s="0" t="str">
        <f aca="false">'Published format'!C252</f>
        <v/>
      </c>
      <c r="D250" s="0" t="str">
        <f aca="false">'Published format'!D252</f>
        <v/>
      </c>
      <c r="E250" s="0" t="str">
        <f aca="false">'Published format'!E252</f>
        <v/>
      </c>
      <c r="F250" s="0" t="str">
        <f aca="false">'Published format'!F252</f>
        <v/>
      </c>
      <c r="G250" s="50" t="str">
        <f aca="false">'Published format'!G252</f>
        <v/>
      </c>
    </row>
    <row r="251" customFormat="false" ht="15" hidden="false" customHeight="false" outlineLevel="0" collapsed="false">
      <c r="A251" s="0" t="str">
        <f aca="false">'Published format'!A253</f>
        <v/>
      </c>
      <c r="B251" s="0" t="str">
        <f aca="false">'Published format'!B253</f>
        <v/>
      </c>
      <c r="C251" s="0" t="str">
        <f aca="false">'Published format'!C253</f>
        <v/>
      </c>
      <c r="D251" s="0" t="str">
        <f aca="false">'Published format'!D253</f>
        <v/>
      </c>
      <c r="E251" s="0" t="str">
        <f aca="false">'Published format'!E253</f>
        <v/>
      </c>
      <c r="F251" s="0" t="str">
        <f aca="false">'Published format'!F253</f>
        <v/>
      </c>
      <c r="G251" s="50" t="str">
        <f aca="false">'Published format'!G253</f>
        <v/>
      </c>
    </row>
    <row r="252" customFormat="false" ht="15" hidden="false" customHeight="false" outlineLevel="0" collapsed="false">
      <c r="A252" s="0" t="str">
        <f aca="false">'Published format'!A254</f>
        <v/>
      </c>
      <c r="B252" s="0" t="str">
        <f aca="false">'Published format'!B254</f>
        <v/>
      </c>
      <c r="C252" s="0" t="str">
        <f aca="false">'Published format'!C254</f>
        <v/>
      </c>
      <c r="D252" s="0" t="str">
        <f aca="false">'Published format'!D254</f>
        <v/>
      </c>
      <c r="E252" s="0" t="str">
        <f aca="false">'Published format'!E254</f>
        <v/>
      </c>
      <c r="F252" s="0" t="str">
        <f aca="false">'Published format'!F254</f>
        <v/>
      </c>
      <c r="G252" s="50" t="str">
        <f aca="false">'Published format'!G254</f>
        <v/>
      </c>
    </row>
    <row r="253" customFormat="false" ht="15" hidden="false" customHeight="false" outlineLevel="0" collapsed="false">
      <c r="A253" s="0" t="str">
        <f aca="false">'Published format'!A255</f>
        <v/>
      </c>
      <c r="B253" s="0" t="str">
        <f aca="false">'Published format'!B255</f>
        <v/>
      </c>
      <c r="C253" s="0" t="str">
        <f aca="false">'Published format'!C255</f>
        <v/>
      </c>
      <c r="D253" s="0" t="str">
        <f aca="false">'Published format'!D255</f>
        <v/>
      </c>
      <c r="E253" s="0" t="str">
        <f aca="false">'Published format'!E255</f>
        <v/>
      </c>
      <c r="F253" s="0" t="str">
        <f aca="false">'Published format'!F255</f>
        <v/>
      </c>
      <c r="G253" s="50" t="str">
        <f aca="false">'Published format'!G255</f>
        <v/>
      </c>
    </row>
    <row r="254" customFormat="false" ht="15" hidden="false" customHeight="false" outlineLevel="0" collapsed="false">
      <c r="A254" s="0" t="str">
        <f aca="false">'Published format'!A256</f>
        <v/>
      </c>
      <c r="B254" s="0" t="str">
        <f aca="false">'Published format'!B256</f>
        <v/>
      </c>
      <c r="C254" s="0" t="str">
        <f aca="false">'Published format'!C256</f>
        <v/>
      </c>
      <c r="D254" s="0" t="str">
        <f aca="false">'Published format'!D256</f>
        <v/>
      </c>
      <c r="E254" s="0" t="str">
        <f aca="false">'Published format'!E256</f>
        <v/>
      </c>
      <c r="F254" s="0" t="str">
        <f aca="false">'Published format'!F256</f>
        <v/>
      </c>
      <c r="G254" s="50" t="str">
        <f aca="false">'Published format'!G256</f>
        <v/>
      </c>
    </row>
    <row r="255" customFormat="false" ht="15" hidden="false" customHeight="false" outlineLevel="0" collapsed="false">
      <c r="A255" s="0" t="str">
        <f aca="false">'Published format'!A257</f>
        <v/>
      </c>
      <c r="B255" s="0" t="str">
        <f aca="false">'Published format'!B257</f>
        <v/>
      </c>
      <c r="C255" s="0" t="str">
        <f aca="false">'Published format'!C257</f>
        <v/>
      </c>
      <c r="D255" s="0" t="str">
        <f aca="false">'Published format'!D257</f>
        <v/>
      </c>
      <c r="E255" s="0" t="str">
        <f aca="false">'Published format'!E257</f>
        <v/>
      </c>
      <c r="F255" s="0" t="str">
        <f aca="false">'Published format'!F257</f>
        <v/>
      </c>
      <c r="G255" s="50" t="str">
        <f aca="false">'Published format'!G257</f>
        <v/>
      </c>
    </row>
    <row r="256" customFormat="false" ht="15" hidden="false" customHeight="false" outlineLevel="0" collapsed="false">
      <c r="A256" s="0" t="str">
        <f aca="false">'Published format'!A258</f>
        <v/>
      </c>
      <c r="B256" s="0" t="str">
        <f aca="false">'Published format'!B258</f>
        <v/>
      </c>
      <c r="C256" s="0" t="str">
        <f aca="false">'Published format'!C258</f>
        <v/>
      </c>
      <c r="D256" s="0" t="str">
        <f aca="false">'Published format'!D258</f>
        <v/>
      </c>
      <c r="E256" s="0" t="str">
        <f aca="false">'Published format'!E258</f>
        <v/>
      </c>
      <c r="F256" s="0" t="str">
        <f aca="false">'Published format'!F258</f>
        <v/>
      </c>
      <c r="G256" s="50" t="str">
        <f aca="false">'Published format'!G258</f>
        <v/>
      </c>
    </row>
    <row r="257" customFormat="false" ht="15" hidden="false" customHeight="false" outlineLevel="0" collapsed="false">
      <c r="A257" s="0" t="str">
        <f aca="false">'Published format'!A259</f>
        <v/>
      </c>
      <c r="B257" s="0" t="str">
        <f aca="false">'Published format'!B259</f>
        <v/>
      </c>
      <c r="C257" s="0" t="str">
        <f aca="false">'Published format'!C259</f>
        <v/>
      </c>
      <c r="D257" s="0" t="str">
        <f aca="false">'Published format'!D259</f>
        <v/>
      </c>
      <c r="E257" s="0" t="str">
        <f aca="false">'Published format'!E259</f>
        <v/>
      </c>
      <c r="F257" s="0" t="str">
        <f aca="false">'Published format'!F259</f>
        <v/>
      </c>
      <c r="G257" s="50" t="str">
        <f aca="false">'Published format'!G259</f>
        <v/>
      </c>
    </row>
    <row r="258" customFormat="false" ht="15" hidden="false" customHeight="false" outlineLevel="0" collapsed="false">
      <c r="A258" s="0" t="str">
        <f aca="false">'Published format'!A260</f>
        <v/>
      </c>
      <c r="B258" s="0" t="str">
        <f aca="false">'Published format'!B260</f>
        <v/>
      </c>
      <c r="C258" s="0" t="str">
        <f aca="false">'Published format'!C260</f>
        <v/>
      </c>
      <c r="D258" s="0" t="str">
        <f aca="false">'Published format'!D260</f>
        <v/>
      </c>
      <c r="E258" s="0" t="str">
        <f aca="false">'Published format'!E260</f>
        <v/>
      </c>
      <c r="F258" s="0" t="str">
        <f aca="false">'Published format'!F260</f>
        <v/>
      </c>
      <c r="G258" s="50" t="str">
        <f aca="false">'Published format'!G260</f>
        <v/>
      </c>
    </row>
    <row r="259" customFormat="false" ht="15" hidden="false" customHeight="false" outlineLevel="0" collapsed="false">
      <c r="A259" s="0" t="str">
        <f aca="false">'Published format'!A261</f>
        <v/>
      </c>
      <c r="B259" s="0" t="str">
        <f aca="false">'Published format'!B261</f>
        <v/>
      </c>
      <c r="C259" s="0" t="str">
        <f aca="false">'Published format'!C261</f>
        <v/>
      </c>
      <c r="D259" s="0" t="str">
        <f aca="false">'Published format'!D261</f>
        <v/>
      </c>
      <c r="E259" s="0" t="str">
        <f aca="false">'Published format'!E261</f>
        <v/>
      </c>
      <c r="F259" s="0" t="str">
        <f aca="false">'Published format'!F261</f>
        <v/>
      </c>
      <c r="G259" s="50" t="str">
        <f aca="false">'Published format'!G261</f>
        <v/>
      </c>
    </row>
    <row r="260" customFormat="false" ht="15" hidden="false" customHeight="false" outlineLevel="0" collapsed="false">
      <c r="A260" s="0" t="str">
        <f aca="false">'Published format'!A262</f>
        <v/>
      </c>
      <c r="B260" s="0" t="str">
        <f aca="false">'Published format'!B262</f>
        <v/>
      </c>
      <c r="C260" s="0" t="str">
        <f aca="false">'Published format'!C262</f>
        <v/>
      </c>
      <c r="D260" s="0" t="str">
        <f aca="false">'Published format'!D262</f>
        <v/>
      </c>
      <c r="E260" s="0" t="str">
        <f aca="false">'Published format'!E262</f>
        <v/>
      </c>
      <c r="F260" s="0" t="str">
        <f aca="false">'Published format'!F262</f>
        <v/>
      </c>
      <c r="G260" s="50" t="str">
        <f aca="false">'Published format'!G262</f>
        <v/>
      </c>
    </row>
    <row r="261" customFormat="false" ht="15" hidden="false" customHeight="false" outlineLevel="0" collapsed="false">
      <c r="A261" s="0" t="str">
        <f aca="false">'Published format'!A263</f>
        <v/>
      </c>
      <c r="B261" s="0" t="str">
        <f aca="false">'Published format'!B263</f>
        <v/>
      </c>
      <c r="C261" s="0" t="str">
        <f aca="false">'Published format'!C263</f>
        <v/>
      </c>
      <c r="D261" s="0" t="str">
        <f aca="false">'Published format'!D263</f>
        <v/>
      </c>
      <c r="E261" s="0" t="str">
        <f aca="false">'Published format'!E263</f>
        <v/>
      </c>
      <c r="F261" s="0" t="str">
        <f aca="false">'Published format'!F263</f>
        <v/>
      </c>
      <c r="G261" s="50" t="str">
        <f aca="false">'Published format'!G263</f>
        <v/>
      </c>
    </row>
    <row r="262" customFormat="false" ht="15" hidden="false" customHeight="false" outlineLevel="0" collapsed="false">
      <c r="A262" s="0" t="str">
        <f aca="false">'Published format'!A264</f>
        <v/>
      </c>
      <c r="B262" s="0" t="str">
        <f aca="false">'Published format'!B264</f>
        <v/>
      </c>
      <c r="C262" s="0" t="str">
        <f aca="false">'Published format'!C264</f>
        <v/>
      </c>
      <c r="D262" s="0" t="str">
        <f aca="false">'Published format'!D264</f>
        <v/>
      </c>
      <c r="E262" s="0" t="str">
        <f aca="false">'Published format'!E264</f>
        <v/>
      </c>
      <c r="F262" s="0" t="str">
        <f aca="false">'Published format'!F264</f>
        <v/>
      </c>
      <c r="G262" s="50" t="str">
        <f aca="false">'Published format'!G264</f>
        <v/>
      </c>
    </row>
    <row r="263" customFormat="false" ht="15" hidden="false" customHeight="false" outlineLevel="0" collapsed="false">
      <c r="A263" s="0" t="str">
        <f aca="false">'Published format'!A265</f>
        <v/>
      </c>
      <c r="B263" s="0" t="str">
        <f aca="false">'Published format'!B265</f>
        <v/>
      </c>
      <c r="C263" s="0" t="str">
        <f aca="false">'Published format'!C265</f>
        <v/>
      </c>
      <c r="D263" s="0" t="str">
        <f aca="false">'Published format'!D265</f>
        <v/>
      </c>
      <c r="E263" s="0" t="str">
        <f aca="false">'Published format'!E265</f>
        <v/>
      </c>
      <c r="F263" s="0" t="str">
        <f aca="false">'Published format'!F265</f>
        <v/>
      </c>
      <c r="G263" s="50" t="str">
        <f aca="false">'Published format'!G265</f>
        <v/>
      </c>
    </row>
    <row r="264" customFormat="false" ht="15" hidden="false" customHeight="false" outlineLevel="0" collapsed="false">
      <c r="A264" s="0" t="str">
        <f aca="false">'Published format'!A266</f>
        <v/>
      </c>
      <c r="B264" s="0" t="str">
        <f aca="false">'Published format'!B266</f>
        <v/>
      </c>
      <c r="C264" s="0" t="str">
        <f aca="false">'Published format'!C266</f>
        <v/>
      </c>
      <c r="D264" s="0" t="str">
        <f aca="false">'Published format'!D266</f>
        <v/>
      </c>
      <c r="E264" s="0" t="str">
        <f aca="false">'Published format'!E266</f>
        <v/>
      </c>
      <c r="F264" s="0" t="str">
        <f aca="false">'Published format'!F266</f>
        <v/>
      </c>
      <c r="G264" s="50" t="str">
        <f aca="false">'Published format'!G266</f>
        <v/>
      </c>
    </row>
    <row r="265" customFormat="false" ht="15" hidden="false" customHeight="false" outlineLevel="0" collapsed="false">
      <c r="A265" s="0" t="str">
        <f aca="false">'Published format'!A267</f>
        <v/>
      </c>
      <c r="B265" s="0" t="str">
        <f aca="false">'Published format'!B267</f>
        <v/>
      </c>
      <c r="C265" s="0" t="str">
        <f aca="false">'Published format'!C267</f>
        <v/>
      </c>
      <c r="D265" s="0" t="str">
        <f aca="false">'Published format'!D267</f>
        <v/>
      </c>
      <c r="E265" s="0" t="str">
        <f aca="false">'Published format'!E267</f>
        <v/>
      </c>
      <c r="F265" s="0" t="str">
        <f aca="false">'Published format'!F267</f>
        <v/>
      </c>
      <c r="G265" s="50" t="str">
        <f aca="false">'Published format'!G267</f>
        <v/>
      </c>
    </row>
    <row r="266" customFormat="false" ht="15" hidden="false" customHeight="false" outlineLevel="0" collapsed="false">
      <c r="A266" s="0" t="str">
        <f aca="false">'Published format'!A268</f>
        <v/>
      </c>
      <c r="B266" s="0" t="str">
        <f aca="false">'Published format'!B268</f>
        <v/>
      </c>
      <c r="C266" s="0" t="str">
        <f aca="false">'Published format'!C268</f>
        <v/>
      </c>
      <c r="D266" s="0" t="str">
        <f aca="false">'Published format'!D268</f>
        <v/>
      </c>
      <c r="E266" s="0" t="str">
        <f aca="false">'Published format'!E268</f>
        <v/>
      </c>
      <c r="F266" s="0" t="str">
        <f aca="false">'Published format'!F268</f>
        <v/>
      </c>
      <c r="G266" s="50" t="str">
        <f aca="false">'Published format'!G268</f>
        <v/>
      </c>
    </row>
    <row r="267" customFormat="false" ht="15" hidden="false" customHeight="false" outlineLevel="0" collapsed="false">
      <c r="A267" s="0" t="str">
        <f aca="false">'Published format'!A269</f>
        <v/>
      </c>
      <c r="B267" s="0" t="str">
        <f aca="false">'Published format'!B269</f>
        <v/>
      </c>
      <c r="C267" s="0" t="str">
        <f aca="false">'Published format'!C269</f>
        <v/>
      </c>
      <c r="D267" s="0" t="str">
        <f aca="false">'Published format'!D269</f>
        <v/>
      </c>
      <c r="E267" s="0" t="str">
        <f aca="false">'Published format'!E269</f>
        <v/>
      </c>
      <c r="F267" s="0" t="str">
        <f aca="false">'Published format'!F269</f>
        <v/>
      </c>
      <c r="G267" s="50" t="str">
        <f aca="false">'Published format'!G269</f>
        <v/>
      </c>
    </row>
    <row r="268" customFormat="false" ht="15" hidden="false" customHeight="false" outlineLevel="0" collapsed="false">
      <c r="A268" s="0" t="str">
        <f aca="false">'Published format'!A270</f>
        <v/>
      </c>
      <c r="B268" s="0" t="str">
        <f aca="false">'Published format'!B270</f>
        <v/>
      </c>
      <c r="C268" s="0" t="str">
        <f aca="false">'Published format'!C270</f>
        <v/>
      </c>
      <c r="D268" s="0" t="str">
        <f aca="false">'Published format'!D270</f>
        <v/>
      </c>
      <c r="E268" s="0" t="str">
        <f aca="false">'Published format'!E270</f>
        <v/>
      </c>
      <c r="F268" s="0" t="str">
        <f aca="false">'Published format'!F270</f>
        <v/>
      </c>
      <c r="G268" s="50" t="str">
        <f aca="false">'Published format'!G270</f>
        <v/>
      </c>
    </row>
    <row r="269" customFormat="false" ht="15" hidden="false" customHeight="false" outlineLevel="0" collapsed="false">
      <c r="A269" s="0" t="str">
        <f aca="false">'Published format'!A271</f>
        <v/>
      </c>
      <c r="B269" s="0" t="str">
        <f aca="false">'Published format'!B271</f>
        <v/>
      </c>
      <c r="C269" s="0" t="str">
        <f aca="false">'Published format'!C271</f>
        <v/>
      </c>
      <c r="D269" s="0" t="str">
        <f aca="false">'Published format'!D271</f>
        <v/>
      </c>
      <c r="E269" s="0" t="str">
        <f aca="false">'Published format'!E271</f>
        <v/>
      </c>
      <c r="F269" s="0" t="str">
        <f aca="false">'Published format'!F271</f>
        <v/>
      </c>
      <c r="G269" s="50" t="str">
        <f aca="false">'Published format'!G271</f>
        <v/>
      </c>
    </row>
    <row r="270" customFormat="false" ht="15" hidden="false" customHeight="false" outlineLevel="0" collapsed="false">
      <c r="A270" s="0" t="str">
        <f aca="false">'Published format'!A272</f>
        <v/>
      </c>
      <c r="B270" s="0" t="str">
        <f aca="false">'Published format'!B272</f>
        <v/>
      </c>
      <c r="C270" s="0" t="str">
        <f aca="false">'Published format'!C272</f>
        <v/>
      </c>
      <c r="D270" s="0" t="str">
        <f aca="false">'Published format'!D272</f>
        <v/>
      </c>
      <c r="E270" s="0" t="str">
        <f aca="false">'Published format'!E272</f>
        <v/>
      </c>
      <c r="F270" s="0" t="str">
        <f aca="false">'Published format'!F272</f>
        <v/>
      </c>
      <c r="G270" s="50" t="str">
        <f aca="false">'Published format'!G272</f>
        <v/>
      </c>
    </row>
    <row r="271" customFormat="false" ht="15" hidden="false" customHeight="false" outlineLevel="0" collapsed="false">
      <c r="A271" s="0" t="str">
        <f aca="false">'Published format'!A273</f>
        <v/>
      </c>
      <c r="B271" s="0" t="str">
        <f aca="false">'Published format'!B273</f>
        <v/>
      </c>
      <c r="C271" s="0" t="str">
        <f aca="false">'Published format'!C273</f>
        <v/>
      </c>
      <c r="D271" s="0" t="str">
        <f aca="false">'Published format'!D273</f>
        <v/>
      </c>
      <c r="E271" s="0" t="str">
        <f aca="false">'Published format'!E273</f>
        <v/>
      </c>
      <c r="F271" s="0" t="str">
        <f aca="false">'Published format'!F273</f>
        <v/>
      </c>
      <c r="G271" s="50" t="str">
        <f aca="false">'Published format'!G273</f>
        <v/>
      </c>
    </row>
    <row r="272" customFormat="false" ht="15" hidden="false" customHeight="false" outlineLevel="0" collapsed="false">
      <c r="A272" s="0" t="str">
        <f aca="false">'Published format'!A274</f>
        <v/>
      </c>
      <c r="B272" s="0" t="str">
        <f aca="false">'Published format'!B274</f>
        <v/>
      </c>
      <c r="C272" s="0" t="str">
        <f aca="false">'Published format'!C274</f>
        <v/>
      </c>
      <c r="D272" s="0" t="str">
        <f aca="false">'Published format'!D274</f>
        <v/>
      </c>
      <c r="E272" s="0" t="str">
        <f aca="false">'Published format'!E274</f>
        <v/>
      </c>
      <c r="F272" s="0" t="str">
        <f aca="false">'Published format'!F274</f>
        <v/>
      </c>
      <c r="G272" s="50" t="str">
        <f aca="false">'Published format'!G274</f>
        <v/>
      </c>
    </row>
    <row r="273" customFormat="false" ht="15" hidden="false" customHeight="false" outlineLevel="0" collapsed="false">
      <c r="A273" s="0" t="str">
        <f aca="false">'Published format'!A275</f>
        <v/>
      </c>
      <c r="B273" s="0" t="str">
        <f aca="false">'Published format'!B275</f>
        <v/>
      </c>
      <c r="C273" s="0" t="str">
        <f aca="false">'Published format'!C275</f>
        <v/>
      </c>
      <c r="D273" s="0" t="str">
        <f aca="false">'Published format'!D275</f>
        <v/>
      </c>
      <c r="E273" s="0" t="str">
        <f aca="false">'Published format'!E275</f>
        <v/>
      </c>
      <c r="F273" s="0" t="str">
        <f aca="false">'Published format'!F275</f>
        <v/>
      </c>
      <c r="G273" s="50" t="str">
        <f aca="false">'Published format'!G275</f>
        <v/>
      </c>
    </row>
    <row r="274" customFormat="false" ht="15" hidden="false" customHeight="false" outlineLevel="0" collapsed="false">
      <c r="A274" s="0" t="str">
        <f aca="false">'Published format'!A276</f>
        <v/>
      </c>
      <c r="B274" s="0" t="str">
        <f aca="false">'Published format'!B276</f>
        <v/>
      </c>
      <c r="C274" s="0" t="str">
        <f aca="false">'Published format'!C276</f>
        <v/>
      </c>
      <c r="D274" s="0" t="str">
        <f aca="false">'Published format'!D276</f>
        <v/>
      </c>
      <c r="E274" s="0" t="str">
        <f aca="false">'Published format'!E276</f>
        <v/>
      </c>
      <c r="F274" s="0" t="str">
        <f aca="false">'Published format'!F276</f>
        <v/>
      </c>
      <c r="G274" s="50" t="str">
        <f aca="false">'Published format'!G276</f>
        <v/>
      </c>
    </row>
    <row r="275" customFormat="false" ht="15" hidden="false" customHeight="false" outlineLevel="0" collapsed="false">
      <c r="A275" s="0" t="str">
        <f aca="false">'Published format'!A277</f>
        <v/>
      </c>
      <c r="B275" s="0" t="str">
        <f aca="false">'Published format'!B277</f>
        <v/>
      </c>
      <c r="C275" s="0" t="str">
        <f aca="false">'Published format'!C277</f>
        <v/>
      </c>
      <c r="D275" s="0" t="str">
        <f aca="false">'Published format'!D277</f>
        <v/>
      </c>
      <c r="E275" s="0" t="str">
        <f aca="false">'Published format'!E277</f>
        <v/>
      </c>
      <c r="F275" s="0" t="str">
        <f aca="false">'Published format'!F277</f>
        <v/>
      </c>
      <c r="G275" s="50" t="str">
        <f aca="false">'Published format'!G277</f>
        <v/>
      </c>
    </row>
    <row r="276" customFormat="false" ht="15" hidden="false" customHeight="false" outlineLevel="0" collapsed="false">
      <c r="A276" s="0" t="str">
        <f aca="false">'Published format'!A278</f>
        <v/>
      </c>
      <c r="B276" s="0" t="str">
        <f aca="false">'Published format'!B278</f>
        <v/>
      </c>
      <c r="C276" s="0" t="str">
        <f aca="false">'Published format'!C278</f>
        <v/>
      </c>
      <c r="D276" s="0" t="str">
        <f aca="false">'Published format'!D278</f>
        <v/>
      </c>
      <c r="E276" s="0" t="str">
        <f aca="false">'Published format'!E278</f>
        <v/>
      </c>
      <c r="F276" s="0" t="str">
        <f aca="false">'Published format'!F278</f>
        <v/>
      </c>
      <c r="G276" s="50" t="str">
        <f aca="false">'Published format'!G278</f>
        <v/>
      </c>
    </row>
    <row r="277" customFormat="false" ht="15" hidden="false" customHeight="false" outlineLevel="0" collapsed="false">
      <c r="A277" s="0" t="str">
        <f aca="false">'Published format'!A279</f>
        <v/>
      </c>
      <c r="B277" s="0" t="str">
        <f aca="false">'Published format'!B279</f>
        <v/>
      </c>
      <c r="C277" s="0" t="str">
        <f aca="false">'Published format'!C279</f>
        <v/>
      </c>
      <c r="D277" s="0" t="str">
        <f aca="false">'Published format'!D279</f>
        <v/>
      </c>
      <c r="E277" s="0" t="str">
        <f aca="false">'Published format'!E279</f>
        <v/>
      </c>
      <c r="F277" s="0" t="str">
        <f aca="false">'Published format'!F279</f>
        <v/>
      </c>
      <c r="G277" s="50" t="str">
        <f aca="false">'Published format'!G279</f>
        <v/>
      </c>
    </row>
    <row r="278" customFormat="false" ht="15" hidden="false" customHeight="false" outlineLevel="0" collapsed="false">
      <c r="A278" s="0" t="str">
        <f aca="false">'Published format'!A280</f>
        <v/>
      </c>
      <c r="B278" s="0" t="str">
        <f aca="false">'Published format'!B280</f>
        <v/>
      </c>
      <c r="C278" s="0" t="str">
        <f aca="false">'Published format'!C280</f>
        <v/>
      </c>
      <c r="D278" s="0" t="str">
        <f aca="false">'Published format'!D280</f>
        <v/>
      </c>
      <c r="E278" s="0" t="str">
        <f aca="false">'Published format'!E280</f>
        <v/>
      </c>
      <c r="F278" s="0" t="str">
        <f aca="false">'Published format'!F280</f>
        <v/>
      </c>
      <c r="G278" s="50" t="str">
        <f aca="false">'Published format'!G280</f>
        <v/>
      </c>
    </row>
    <row r="279" customFormat="false" ht="15" hidden="false" customHeight="false" outlineLevel="0" collapsed="false">
      <c r="A279" s="0" t="str">
        <f aca="false">'Published format'!A281</f>
        <v/>
      </c>
      <c r="B279" s="0" t="str">
        <f aca="false">'Published format'!B281</f>
        <v/>
      </c>
      <c r="C279" s="0" t="str">
        <f aca="false">'Published format'!C281</f>
        <v/>
      </c>
      <c r="D279" s="0" t="str">
        <f aca="false">'Published format'!D281</f>
        <v/>
      </c>
      <c r="E279" s="0" t="str">
        <f aca="false">'Published format'!E281</f>
        <v/>
      </c>
      <c r="F279" s="0" t="str">
        <f aca="false">'Published format'!F281</f>
        <v/>
      </c>
      <c r="G279" s="50" t="str">
        <f aca="false">'Published format'!G281</f>
        <v/>
      </c>
    </row>
    <row r="280" customFormat="false" ht="15" hidden="false" customHeight="false" outlineLevel="0" collapsed="false">
      <c r="A280" s="0" t="str">
        <f aca="false">'Published format'!A282</f>
        <v/>
      </c>
      <c r="B280" s="0" t="str">
        <f aca="false">'Published format'!B282</f>
        <v/>
      </c>
      <c r="C280" s="0" t="str">
        <f aca="false">'Published format'!C282</f>
        <v/>
      </c>
      <c r="D280" s="0" t="str">
        <f aca="false">'Published format'!D282</f>
        <v/>
      </c>
      <c r="E280" s="0" t="str">
        <f aca="false">'Published format'!E282</f>
        <v/>
      </c>
      <c r="F280" s="0" t="str">
        <f aca="false">'Published format'!F282</f>
        <v/>
      </c>
      <c r="G280" s="50" t="str">
        <f aca="false">'Published format'!G282</f>
        <v/>
      </c>
    </row>
    <row r="281" customFormat="false" ht="15" hidden="false" customHeight="false" outlineLevel="0" collapsed="false">
      <c r="A281" s="0" t="str">
        <f aca="false">'Published format'!A283</f>
        <v/>
      </c>
      <c r="B281" s="0" t="str">
        <f aca="false">'Published format'!B283</f>
        <v/>
      </c>
      <c r="C281" s="0" t="str">
        <f aca="false">'Published format'!C283</f>
        <v/>
      </c>
      <c r="D281" s="0" t="str">
        <f aca="false">'Published format'!D283</f>
        <v/>
      </c>
      <c r="E281" s="0" t="str">
        <f aca="false">'Published format'!E283</f>
        <v/>
      </c>
      <c r="F281" s="0" t="str">
        <f aca="false">'Published format'!F283</f>
        <v/>
      </c>
      <c r="G281" s="50" t="str">
        <f aca="false">'Published format'!G283</f>
        <v/>
      </c>
    </row>
    <row r="282" customFormat="false" ht="15" hidden="false" customHeight="false" outlineLevel="0" collapsed="false">
      <c r="A282" s="0" t="str">
        <f aca="false">'Published format'!A284</f>
        <v/>
      </c>
      <c r="B282" s="0" t="str">
        <f aca="false">'Published format'!B284</f>
        <v/>
      </c>
      <c r="C282" s="0" t="str">
        <f aca="false">'Published format'!C284</f>
        <v/>
      </c>
      <c r="D282" s="0" t="str">
        <f aca="false">'Published format'!D284</f>
        <v/>
      </c>
      <c r="E282" s="0" t="str">
        <f aca="false">'Published format'!E284</f>
        <v/>
      </c>
      <c r="F282" s="0" t="str">
        <f aca="false">'Published format'!F284</f>
        <v/>
      </c>
      <c r="G282" s="50" t="str">
        <f aca="false">'Published format'!G284</f>
        <v/>
      </c>
    </row>
    <row r="283" customFormat="false" ht="15" hidden="false" customHeight="false" outlineLevel="0" collapsed="false">
      <c r="A283" s="0" t="str">
        <f aca="false">'Published format'!A285</f>
        <v/>
      </c>
      <c r="B283" s="0" t="str">
        <f aca="false">'Published format'!B285</f>
        <v/>
      </c>
      <c r="C283" s="0" t="str">
        <f aca="false">'Published format'!C285</f>
        <v/>
      </c>
      <c r="D283" s="0" t="str">
        <f aca="false">'Published format'!D285</f>
        <v/>
      </c>
      <c r="E283" s="0" t="str">
        <f aca="false">'Published format'!E285</f>
        <v/>
      </c>
      <c r="F283" s="0" t="str">
        <f aca="false">'Published format'!F285</f>
        <v/>
      </c>
      <c r="G283" s="50" t="str">
        <f aca="false">'Published format'!G285</f>
        <v/>
      </c>
    </row>
    <row r="284" customFormat="false" ht="15" hidden="false" customHeight="false" outlineLevel="0" collapsed="false">
      <c r="A284" s="0" t="str">
        <f aca="false">'Published format'!A286</f>
        <v/>
      </c>
      <c r="B284" s="0" t="str">
        <f aca="false">'Published format'!B286</f>
        <v/>
      </c>
      <c r="C284" s="0" t="str">
        <f aca="false">'Published format'!C286</f>
        <v/>
      </c>
      <c r="D284" s="0" t="str">
        <f aca="false">'Published format'!D286</f>
        <v/>
      </c>
      <c r="E284" s="0" t="str">
        <f aca="false">'Published format'!E286</f>
        <v/>
      </c>
      <c r="F284" s="0" t="str">
        <f aca="false">'Published format'!F286</f>
        <v/>
      </c>
      <c r="G284" s="50" t="str">
        <f aca="false">'Published format'!G286</f>
        <v/>
      </c>
    </row>
    <row r="285" customFormat="false" ht="15" hidden="false" customHeight="false" outlineLevel="0" collapsed="false">
      <c r="A285" s="0" t="str">
        <f aca="false">'Published format'!A287</f>
        <v/>
      </c>
      <c r="B285" s="0" t="str">
        <f aca="false">'Published format'!B287</f>
        <v/>
      </c>
      <c r="C285" s="0" t="str">
        <f aca="false">'Published format'!C287</f>
        <v/>
      </c>
      <c r="D285" s="0" t="str">
        <f aca="false">'Published format'!D287</f>
        <v/>
      </c>
      <c r="E285" s="0" t="str">
        <f aca="false">'Published format'!E287</f>
        <v/>
      </c>
      <c r="F285" s="0" t="str">
        <f aca="false">'Published format'!F287</f>
        <v/>
      </c>
      <c r="G285" s="50" t="str">
        <f aca="false">'Published format'!G287</f>
        <v/>
      </c>
    </row>
    <row r="286" customFormat="false" ht="15" hidden="false" customHeight="false" outlineLevel="0" collapsed="false">
      <c r="A286" s="0" t="str">
        <f aca="false">'Published format'!A288</f>
        <v/>
      </c>
      <c r="B286" s="0" t="str">
        <f aca="false">'Published format'!B288</f>
        <v/>
      </c>
      <c r="C286" s="0" t="str">
        <f aca="false">'Published format'!C288</f>
        <v/>
      </c>
      <c r="D286" s="0" t="str">
        <f aca="false">'Published format'!D288</f>
        <v/>
      </c>
      <c r="E286" s="0" t="str">
        <f aca="false">'Published format'!E288</f>
        <v/>
      </c>
      <c r="F286" s="0" t="str">
        <f aca="false">'Published format'!F288</f>
        <v/>
      </c>
      <c r="G286" s="50" t="str">
        <f aca="false">'Published format'!G288</f>
        <v/>
      </c>
    </row>
    <row r="287" customFormat="false" ht="15" hidden="false" customHeight="false" outlineLevel="0" collapsed="false">
      <c r="A287" s="0" t="str">
        <f aca="false">'Published format'!A289</f>
        <v/>
      </c>
      <c r="B287" s="0" t="str">
        <f aca="false">'Published format'!B289</f>
        <v/>
      </c>
      <c r="C287" s="0" t="str">
        <f aca="false">'Published format'!C289</f>
        <v/>
      </c>
      <c r="D287" s="0" t="str">
        <f aca="false">'Published format'!D289</f>
        <v/>
      </c>
      <c r="E287" s="0" t="str">
        <f aca="false">'Published format'!E289</f>
        <v/>
      </c>
      <c r="F287" s="0" t="str">
        <f aca="false">'Published format'!F289</f>
        <v/>
      </c>
      <c r="G287" s="50" t="str">
        <f aca="false">'Published format'!G289</f>
        <v/>
      </c>
    </row>
    <row r="288" customFormat="false" ht="15" hidden="false" customHeight="false" outlineLevel="0" collapsed="false">
      <c r="A288" s="0" t="str">
        <f aca="false">'Published format'!A290</f>
        <v/>
      </c>
      <c r="B288" s="0" t="str">
        <f aca="false">'Published format'!B290</f>
        <v/>
      </c>
      <c r="C288" s="0" t="str">
        <f aca="false">'Published format'!C290</f>
        <v/>
      </c>
      <c r="D288" s="0" t="str">
        <f aca="false">'Published format'!D290</f>
        <v/>
      </c>
      <c r="E288" s="0" t="str">
        <f aca="false">'Published format'!E290</f>
        <v/>
      </c>
      <c r="F288" s="0" t="str">
        <f aca="false">'Published format'!F290</f>
        <v/>
      </c>
      <c r="G288" s="50" t="str">
        <f aca="false">'Published format'!G290</f>
        <v/>
      </c>
    </row>
    <row r="289" customFormat="false" ht="15" hidden="false" customHeight="false" outlineLevel="0" collapsed="false">
      <c r="A289" s="0" t="str">
        <f aca="false">'Published format'!A291</f>
        <v/>
      </c>
      <c r="B289" s="0" t="str">
        <f aca="false">'Published format'!B291</f>
        <v/>
      </c>
      <c r="C289" s="0" t="str">
        <f aca="false">'Published format'!C291</f>
        <v/>
      </c>
      <c r="D289" s="0" t="str">
        <f aca="false">'Published format'!D291</f>
        <v/>
      </c>
      <c r="E289" s="0" t="str">
        <f aca="false">'Published format'!E291</f>
        <v/>
      </c>
      <c r="F289" s="0" t="str">
        <f aca="false">'Published format'!F291</f>
        <v/>
      </c>
      <c r="G289" s="50" t="str">
        <f aca="false">'Published format'!G291</f>
        <v/>
      </c>
    </row>
    <row r="290" customFormat="false" ht="15" hidden="false" customHeight="false" outlineLevel="0" collapsed="false">
      <c r="A290" s="0" t="str">
        <f aca="false">'Published format'!A292</f>
        <v/>
      </c>
      <c r="B290" s="0" t="str">
        <f aca="false">'Published format'!B292</f>
        <v/>
      </c>
      <c r="C290" s="0" t="str">
        <f aca="false">'Published format'!C292</f>
        <v/>
      </c>
      <c r="D290" s="0" t="str">
        <f aca="false">'Published format'!D292</f>
        <v/>
      </c>
      <c r="E290" s="0" t="str">
        <f aca="false">'Published format'!E292</f>
        <v/>
      </c>
      <c r="F290" s="0" t="str">
        <f aca="false">'Published format'!F292</f>
        <v/>
      </c>
      <c r="G290" s="50" t="str">
        <f aca="false">'Published format'!G292</f>
        <v/>
      </c>
    </row>
    <row r="291" customFormat="false" ht="15" hidden="false" customHeight="false" outlineLevel="0" collapsed="false">
      <c r="A291" s="0" t="str">
        <f aca="false">'Published format'!A293</f>
        <v/>
      </c>
      <c r="B291" s="0" t="str">
        <f aca="false">'Published format'!B293</f>
        <v/>
      </c>
      <c r="C291" s="0" t="str">
        <f aca="false">'Published format'!C293</f>
        <v/>
      </c>
      <c r="D291" s="0" t="str">
        <f aca="false">'Published format'!D293</f>
        <v/>
      </c>
      <c r="E291" s="0" t="str">
        <f aca="false">'Published format'!E293</f>
        <v/>
      </c>
      <c r="F291" s="0" t="str">
        <f aca="false">'Published format'!F293</f>
        <v/>
      </c>
      <c r="G291" s="50" t="str">
        <f aca="false">'Published format'!G293</f>
        <v/>
      </c>
    </row>
    <row r="292" customFormat="false" ht="15" hidden="false" customHeight="false" outlineLevel="0" collapsed="false">
      <c r="A292" s="0" t="str">
        <f aca="false">'Published format'!A294</f>
        <v/>
      </c>
      <c r="B292" s="0" t="str">
        <f aca="false">'Published format'!B294</f>
        <v/>
      </c>
      <c r="C292" s="0" t="str">
        <f aca="false">'Published format'!C294</f>
        <v/>
      </c>
      <c r="D292" s="0" t="str">
        <f aca="false">'Published format'!D294</f>
        <v/>
      </c>
      <c r="E292" s="0" t="str">
        <f aca="false">'Published format'!E294</f>
        <v/>
      </c>
      <c r="F292" s="0" t="str">
        <f aca="false">'Published format'!F294</f>
        <v/>
      </c>
      <c r="G292" s="50" t="str">
        <f aca="false">'Published format'!G294</f>
        <v/>
      </c>
    </row>
    <row r="293" customFormat="false" ht="15" hidden="false" customHeight="false" outlineLevel="0" collapsed="false">
      <c r="A293" s="0" t="str">
        <f aca="false">'Published format'!A295</f>
        <v/>
      </c>
      <c r="B293" s="0" t="str">
        <f aca="false">'Published format'!B295</f>
        <v/>
      </c>
      <c r="C293" s="0" t="str">
        <f aca="false">'Published format'!C295</f>
        <v/>
      </c>
      <c r="D293" s="0" t="str">
        <f aca="false">'Published format'!D295</f>
        <v/>
      </c>
      <c r="E293" s="0" t="str">
        <f aca="false">'Published format'!E295</f>
        <v/>
      </c>
      <c r="F293" s="0" t="str">
        <f aca="false">'Published format'!F295</f>
        <v/>
      </c>
      <c r="G293" s="50" t="str">
        <f aca="false">'Published format'!G295</f>
        <v/>
      </c>
    </row>
    <row r="294" customFormat="false" ht="15" hidden="false" customHeight="false" outlineLevel="0" collapsed="false">
      <c r="A294" s="0" t="str">
        <f aca="false">'Published format'!A296</f>
        <v/>
      </c>
      <c r="B294" s="0" t="str">
        <f aca="false">'Published format'!B296</f>
        <v/>
      </c>
      <c r="C294" s="0" t="str">
        <f aca="false">'Published format'!C296</f>
        <v/>
      </c>
      <c r="D294" s="0" t="str">
        <f aca="false">'Published format'!D296</f>
        <v/>
      </c>
      <c r="E294" s="0" t="str">
        <f aca="false">'Published format'!E296</f>
        <v/>
      </c>
      <c r="F294" s="0" t="str">
        <f aca="false">'Published format'!F296</f>
        <v/>
      </c>
      <c r="G294" s="50" t="str">
        <f aca="false">'Published format'!G296</f>
        <v/>
      </c>
    </row>
    <row r="295" customFormat="false" ht="15" hidden="false" customHeight="false" outlineLevel="0" collapsed="false">
      <c r="A295" s="0" t="str">
        <f aca="false">'Published format'!A297</f>
        <v/>
      </c>
      <c r="B295" s="0" t="str">
        <f aca="false">'Published format'!B297</f>
        <v/>
      </c>
      <c r="C295" s="0" t="str">
        <f aca="false">'Published format'!C297</f>
        <v/>
      </c>
      <c r="D295" s="0" t="str">
        <f aca="false">'Published format'!D297</f>
        <v/>
      </c>
      <c r="E295" s="0" t="str">
        <f aca="false">'Published format'!E297</f>
        <v/>
      </c>
      <c r="F295" s="0" t="str">
        <f aca="false">'Published format'!F297</f>
        <v/>
      </c>
      <c r="G295" s="50" t="str">
        <f aca="false">'Published format'!G297</f>
        <v/>
      </c>
    </row>
    <row r="296" customFormat="false" ht="15" hidden="false" customHeight="false" outlineLevel="0" collapsed="false">
      <c r="A296" s="0" t="str">
        <f aca="false">'Published format'!A298</f>
        <v/>
      </c>
      <c r="B296" s="0" t="str">
        <f aca="false">'Published format'!B298</f>
        <v/>
      </c>
      <c r="C296" s="0" t="str">
        <f aca="false">'Published format'!C298</f>
        <v/>
      </c>
      <c r="D296" s="0" t="str">
        <f aca="false">'Published format'!D298</f>
        <v/>
      </c>
      <c r="E296" s="0" t="str">
        <f aca="false">'Published format'!E298</f>
        <v/>
      </c>
      <c r="F296" s="0" t="str">
        <f aca="false">'Published format'!F298</f>
        <v/>
      </c>
      <c r="G296" s="50" t="str">
        <f aca="false">'Published format'!G298</f>
        <v/>
      </c>
    </row>
    <row r="297" customFormat="false" ht="15" hidden="false" customHeight="false" outlineLevel="0" collapsed="false">
      <c r="A297" s="0" t="str">
        <f aca="false">'Published format'!A299</f>
        <v/>
      </c>
      <c r="B297" s="0" t="str">
        <f aca="false">'Published format'!B299</f>
        <v/>
      </c>
      <c r="C297" s="0" t="str">
        <f aca="false">'Published format'!C299</f>
        <v/>
      </c>
      <c r="D297" s="0" t="str">
        <f aca="false">'Published format'!D299</f>
        <v/>
      </c>
      <c r="E297" s="0" t="str">
        <f aca="false">'Published format'!E299</f>
        <v/>
      </c>
      <c r="F297" s="0" t="str">
        <f aca="false">'Published format'!F299</f>
        <v/>
      </c>
      <c r="G297" s="50" t="str">
        <f aca="false">'Published format'!G299</f>
        <v/>
      </c>
    </row>
    <row r="298" customFormat="false" ht="15" hidden="false" customHeight="false" outlineLevel="0" collapsed="false">
      <c r="A298" s="0" t="str">
        <f aca="false">'Published format'!A300</f>
        <v/>
      </c>
      <c r="B298" s="0" t="str">
        <f aca="false">'Published format'!B300</f>
        <v/>
      </c>
      <c r="C298" s="0" t="str">
        <f aca="false">'Published format'!C300</f>
        <v/>
      </c>
      <c r="D298" s="0" t="str">
        <f aca="false">'Published format'!D300</f>
        <v/>
      </c>
      <c r="E298" s="0" t="str">
        <f aca="false">'Published format'!E300</f>
        <v/>
      </c>
      <c r="F298" s="0" t="str">
        <f aca="false">'Published format'!F300</f>
        <v/>
      </c>
      <c r="G298" s="50" t="str">
        <f aca="false">'Published format'!G300</f>
        <v/>
      </c>
    </row>
    <row r="299" customFormat="false" ht="15" hidden="false" customHeight="false" outlineLevel="0" collapsed="false">
      <c r="A299" s="0" t="str">
        <f aca="false">'Published format'!A301</f>
        <v/>
      </c>
      <c r="B299" s="0" t="str">
        <f aca="false">'Published format'!B301</f>
        <v/>
      </c>
      <c r="C299" s="0" t="str">
        <f aca="false">'Published format'!C301</f>
        <v/>
      </c>
      <c r="D299" s="0" t="str">
        <f aca="false">'Published format'!D301</f>
        <v/>
      </c>
      <c r="E299" s="0" t="str">
        <f aca="false">'Published format'!E301</f>
        <v/>
      </c>
      <c r="F299" s="0" t="str">
        <f aca="false">'Published format'!F301</f>
        <v/>
      </c>
      <c r="G299" s="50" t="str">
        <f aca="false">'Published format'!G301</f>
        <v/>
      </c>
    </row>
    <row r="300" customFormat="false" ht="15" hidden="false" customHeight="false" outlineLevel="0" collapsed="false">
      <c r="A300" s="0" t="str">
        <f aca="false">'Published format'!A302</f>
        <v/>
      </c>
      <c r="B300" s="0" t="str">
        <f aca="false">'Published format'!B302</f>
        <v/>
      </c>
      <c r="C300" s="0" t="str">
        <f aca="false">'Published format'!C302</f>
        <v/>
      </c>
      <c r="D300" s="0" t="str">
        <f aca="false">'Published format'!D302</f>
        <v/>
      </c>
      <c r="E300" s="0" t="str">
        <f aca="false">'Published format'!E302</f>
        <v/>
      </c>
      <c r="F300" s="0" t="str">
        <f aca="false">'Published format'!F302</f>
        <v/>
      </c>
      <c r="G300" s="50" t="str">
        <f aca="false">'Published format'!G302</f>
        <v/>
      </c>
    </row>
    <row r="301" customFormat="false" ht="15" hidden="false" customHeight="false" outlineLevel="0" collapsed="false">
      <c r="A301" s="0" t="str">
        <f aca="false">'Published format'!A303</f>
        <v/>
      </c>
      <c r="B301" s="0" t="str">
        <f aca="false">'Published format'!B303</f>
        <v/>
      </c>
      <c r="C301" s="0" t="str">
        <f aca="false">'Published format'!C303</f>
        <v/>
      </c>
      <c r="D301" s="0" t="str">
        <f aca="false">'Published format'!D303</f>
        <v/>
      </c>
      <c r="E301" s="0" t="str">
        <f aca="false">'Published format'!E303</f>
        <v/>
      </c>
      <c r="F301" s="0" t="str">
        <f aca="false">'Published format'!F303</f>
        <v/>
      </c>
      <c r="G301" s="50" t="str">
        <f aca="false">'Published format'!G303</f>
        <v/>
      </c>
    </row>
    <row r="302" customFormat="false" ht="15" hidden="false" customHeight="false" outlineLevel="0" collapsed="false">
      <c r="A302" s="0" t="str">
        <f aca="false">'Published format'!A304</f>
        <v/>
      </c>
      <c r="B302" s="0" t="str">
        <f aca="false">'Published format'!B304</f>
        <v/>
      </c>
      <c r="C302" s="0" t="str">
        <f aca="false">'Published format'!C304</f>
        <v/>
      </c>
      <c r="D302" s="0" t="str">
        <f aca="false">'Published format'!D304</f>
        <v/>
      </c>
      <c r="E302" s="0" t="str">
        <f aca="false">'Published format'!E304</f>
        <v/>
      </c>
      <c r="F302" s="0" t="str">
        <f aca="false">'Published format'!F304</f>
        <v/>
      </c>
      <c r="G302" s="50" t="str">
        <f aca="false">'Published format'!G304</f>
        <v/>
      </c>
    </row>
    <row r="303" customFormat="false" ht="15" hidden="false" customHeight="false" outlineLevel="0" collapsed="false">
      <c r="A303" s="0" t="str">
        <f aca="false">'Published format'!A305</f>
        <v/>
      </c>
      <c r="B303" s="0" t="str">
        <f aca="false">'Published format'!B305</f>
        <v/>
      </c>
      <c r="C303" s="0" t="str">
        <f aca="false">'Published format'!C305</f>
        <v/>
      </c>
      <c r="D303" s="0" t="str">
        <f aca="false">'Published format'!D305</f>
        <v/>
      </c>
      <c r="E303" s="0" t="str">
        <f aca="false">'Published format'!E305</f>
        <v/>
      </c>
      <c r="F303" s="0" t="str">
        <f aca="false">'Published format'!F305</f>
        <v/>
      </c>
      <c r="G303" s="50" t="str">
        <f aca="false">'Published format'!G305</f>
        <v/>
      </c>
    </row>
    <row r="304" customFormat="false" ht="15" hidden="false" customHeight="false" outlineLevel="0" collapsed="false">
      <c r="A304" s="0" t="str">
        <f aca="false">'Published format'!A306</f>
        <v/>
      </c>
      <c r="B304" s="0" t="str">
        <f aca="false">'Published format'!B306</f>
        <v/>
      </c>
      <c r="C304" s="0" t="str">
        <f aca="false">'Published format'!C306</f>
        <v/>
      </c>
      <c r="D304" s="0" t="str">
        <f aca="false">'Published format'!D306</f>
        <v/>
      </c>
      <c r="E304" s="0" t="str">
        <f aca="false">'Published format'!E306</f>
        <v/>
      </c>
      <c r="F304" s="0" t="str">
        <f aca="false">'Published format'!F306</f>
        <v/>
      </c>
      <c r="G304" s="50" t="str">
        <f aca="false">'Published format'!G306</f>
        <v/>
      </c>
    </row>
    <row r="305" customFormat="false" ht="15" hidden="false" customHeight="false" outlineLevel="0" collapsed="false">
      <c r="A305" s="0" t="str">
        <f aca="false">'Published format'!A307</f>
        <v/>
      </c>
      <c r="B305" s="0" t="str">
        <f aca="false">'Published format'!B307</f>
        <v/>
      </c>
      <c r="C305" s="0" t="str">
        <f aca="false">'Published format'!C307</f>
        <v/>
      </c>
      <c r="D305" s="0" t="str">
        <f aca="false">'Published format'!D307</f>
        <v/>
      </c>
      <c r="E305" s="0" t="str">
        <f aca="false">'Published format'!E307</f>
        <v/>
      </c>
      <c r="F305" s="0" t="str">
        <f aca="false">'Published format'!F307</f>
        <v/>
      </c>
      <c r="G305" s="50" t="str">
        <f aca="false">'Published format'!G307</f>
        <v/>
      </c>
    </row>
    <row r="306" customFormat="false" ht="15" hidden="false" customHeight="false" outlineLevel="0" collapsed="false">
      <c r="A306" s="0" t="str">
        <f aca="false">'Published format'!A308</f>
        <v/>
      </c>
      <c r="B306" s="0" t="str">
        <f aca="false">'Published format'!B308</f>
        <v/>
      </c>
      <c r="C306" s="0" t="str">
        <f aca="false">'Published format'!C308</f>
        <v/>
      </c>
      <c r="D306" s="0" t="str">
        <f aca="false">'Published format'!D308</f>
        <v/>
      </c>
      <c r="E306" s="0" t="str">
        <f aca="false">'Published format'!E308</f>
        <v/>
      </c>
      <c r="F306" s="0" t="str">
        <f aca="false">'Published format'!F308</f>
        <v/>
      </c>
      <c r="G306" s="50" t="str">
        <f aca="false">'Published format'!G308</f>
        <v/>
      </c>
    </row>
    <row r="307" customFormat="false" ht="15" hidden="false" customHeight="false" outlineLevel="0" collapsed="false">
      <c r="A307" s="0" t="str">
        <f aca="false">'Published format'!A309</f>
        <v/>
      </c>
      <c r="B307" s="0" t="str">
        <f aca="false">'Published format'!B309</f>
        <v/>
      </c>
      <c r="C307" s="0" t="str">
        <f aca="false">'Published format'!C309</f>
        <v/>
      </c>
      <c r="D307" s="0" t="str">
        <f aca="false">'Published format'!D309</f>
        <v/>
      </c>
      <c r="E307" s="0" t="str">
        <f aca="false">'Published format'!E309</f>
        <v/>
      </c>
      <c r="F307" s="0" t="str">
        <f aca="false">'Published format'!F309</f>
        <v/>
      </c>
      <c r="G307" s="50" t="str">
        <f aca="false">'Published format'!G309</f>
        <v/>
      </c>
    </row>
    <row r="308" customFormat="false" ht="15" hidden="false" customHeight="false" outlineLevel="0" collapsed="false">
      <c r="A308" s="0" t="str">
        <f aca="false">'Published format'!A310</f>
        <v/>
      </c>
      <c r="B308" s="0" t="str">
        <f aca="false">'Published format'!B310</f>
        <v/>
      </c>
      <c r="C308" s="0" t="str">
        <f aca="false">'Published format'!C310</f>
        <v/>
      </c>
      <c r="D308" s="0" t="str">
        <f aca="false">'Published format'!D310</f>
        <v/>
      </c>
      <c r="E308" s="0" t="str">
        <f aca="false">'Published format'!E310</f>
        <v/>
      </c>
      <c r="F308" s="0" t="str">
        <f aca="false">'Published format'!F310</f>
        <v/>
      </c>
      <c r="G308" s="50" t="str">
        <f aca="false">'Published format'!G310</f>
        <v/>
      </c>
    </row>
    <row r="309" customFormat="false" ht="15" hidden="false" customHeight="false" outlineLevel="0" collapsed="false">
      <c r="A309" s="0" t="str">
        <f aca="false">'Published format'!A311</f>
        <v/>
      </c>
      <c r="B309" s="0" t="str">
        <f aca="false">'Published format'!B311</f>
        <v/>
      </c>
      <c r="C309" s="0" t="str">
        <f aca="false">'Published format'!C311</f>
        <v/>
      </c>
      <c r="D309" s="0" t="str">
        <f aca="false">'Published format'!D311</f>
        <v/>
      </c>
      <c r="E309" s="0" t="str">
        <f aca="false">'Published format'!E311</f>
        <v/>
      </c>
      <c r="F309" s="0" t="str">
        <f aca="false">'Published format'!F311</f>
        <v/>
      </c>
      <c r="G309" s="50" t="str">
        <f aca="false">'Published format'!G311</f>
        <v/>
      </c>
    </row>
    <row r="310" customFormat="false" ht="15" hidden="false" customHeight="false" outlineLevel="0" collapsed="false">
      <c r="A310" s="0" t="str">
        <f aca="false">'Published format'!A312</f>
        <v/>
      </c>
      <c r="B310" s="0" t="str">
        <f aca="false">'Published format'!B312</f>
        <v/>
      </c>
      <c r="C310" s="0" t="str">
        <f aca="false">'Published format'!C312</f>
        <v/>
      </c>
      <c r="D310" s="0" t="str">
        <f aca="false">'Published format'!D312</f>
        <v/>
      </c>
      <c r="E310" s="0" t="str">
        <f aca="false">'Published format'!E312</f>
        <v/>
      </c>
      <c r="F310" s="0" t="str">
        <f aca="false">'Published format'!F312</f>
        <v/>
      </c>
      <c r="G310" s="50" t="str">
        <f aca="false">'Published format'!G312</f>
        <v/>
      </c>
    </row>
    <row r="311" customFormat="false" ht="15" hidden="false" customHeight="false" outlineLevel="0" collapsed="false">
      <c r="A311" s="0" t="str">
        <f aca="false">'Published format'!A313</f>
        <v/>
      </c>
      <c r="B311" s="0" t="str">
        <f aca="false">'Published format'!B313</f>
        <v/>
      </c>
      <c r="C311" s="0" t="str">
        <f aca="false">'Published format'!C313</f>
        <v/>
      </c>
      <c r="D311" s="0" t="str">
        <f aca="false">'Published format'!D313</f>
        <v/>
      </c>
      <c r="E311" s="0" t="str">
        <f aca="false">'Published format'!E313</f>
        <v/>
      </c>
      <c r="F311" s="0" t="str">
        <f aca="false">'Published format'!F313</f>
        <v/>
      </c>
      <c r="G311" s="50" t="str">
        <f aca="false">'Published format'!G313</f>
        <v/>
      </c>
    </row>
    <row r="312" customFormat="false" ht="15" hidden="false" customHeight="false" outlineLevel="0" collapsed="false">
      <c r="A312" s="0" t="str">
        <f aca="false">'Published format'!A314</f>
        <v/>
      </c>
      <c r="B312" s="0" t="str">
        <f aca="false">'Published format'!B314</f>
        <v/>
      </c>
      <c r="C312" s="0" t="str">
        <f aca="false">'Published format'!C314</f>
        <v/>
      </c>
      <c r="D312" s="0" t="str">
        <f aca="false">'Published format'!D314</f>
        <v/>
      </c>
      <c r="E312" s="0" t="str">
        <f aca="false">'Published format'!E314</f>
        <v/>
      </c>
      <c r="F312" s="0" t="str">
        <f aca="false">'Published format'!F314</f>
        <v/>
      </c>
      <c r="G312" s="50" t="str">
        <f aca="false">'Published format'!G314</f>
        <v/>
      </c>
    </row>
    <row r="313" customFormat="false" ht="15" hidden="false" customHeight="false" outlineLevel="0" collapsed="false">
      <c r="A313" s="0" t="str">
        <f aca="false">'Published format'!A315</f>
        <v/>
      </c>
      <c r="B313" s="0" t="str">
        <f aca="false">'Published format'!B315</f>
        <v/>
      </c>
      <c r="C313" s="0" t="str">
        <f aca="false">'Published format'!C315</f>
        <v/>
      </c>
      <c r="D313" s="0" t="str">
        <f aca="false">'Published format'!D315</f>
        <v/>
      </c>
      <c r="E313" s="0" t="str">
        <f aca="false">'Published format'!E315</f>
        <v/>
      </c>
      <c r="F313" s="0" t="str">
        <f aca="false">'Published format'!F315</f>
        <v/>
      </c>
      <c r="G313" s="50" t="str">
        <f aca="false">'Published format'!G315</f>
        <v/>
      </c>
    </row>
    <row r="314" customFormat="false" ht="15" hidden="false" customHeight="false" outlineLevel="0" collapsed="false">
      <c r="A314" s="0" t="str">
        <f aca="false">'Published format'!A316</f>
        <v/>
      </c>
      <c r="B314" s="0" t="str">
        <f aca="false">'Published format'!B316</f>
        <v/>
      </c>
      <c r="C314" s="0" t="str">
        <f aca="false">'Published format'!C316</f>
        <v/>
      </c>
      <c r="D314" s="0" t="str">
        <f aca="false">'Published format'!D316</f>
        <v/>
      </c>
      <c r="E314" s="0" t="str">
        <f aca="false">'Published format'!E316</f>
        <v/>
      </c>
      <c r="F314" s="0" t="str">
        <f aca="false">'Published format'!F316</f>
        <v/>
      </c>
      <c r="G314" s="50" t="str">
        <f aca="false">'Published format'!G316</f>
        <v/>
      </c>
    </row>
    <row r="315" customFormat="false" ht="15" hidden="false" customHeight="false" outlineLevel="0" collapsed="false">
      <c r="A315" s="0" t="str">
        <f aca="false">'Published format'!A317</f>
        <v/>
      </c>
      <c r="B315" s="0" t="str">
        <f aca="false">'Published format'!B317</f>
        <v/>
      </c>
      <c r="C315" s="0" t="str">
        <f aca="false">'Published format'!C317</f>
        <v/>
      </c>
      <c r="D315" s="0" t="str">
        <f aca="false">'Published format'!D317</f>
        <v/>
      </c>
      <c r="E315" s="0" t="str">
        <f aca="false">'Published format'!E317</f>
        <v/>
      </c>
      <c r="F315" s="0" t="str">
        <f aca="false">'Published format'!F317</f>
        <v/>
      </c>
      <c r="G315" s="50" t="str">
        <f aca="false">'Published format'!G317</f>
        <v/>
      </c>
    </row>
    <row r="316" customFormat="false" ht="15" hidden="false" customHeight="false" outlineLevel="0" collapsed="false">
      <c r="A316" s="0" t="str">
        <f aca="false">'Published format'!A318</f>
        <v/>
      </c>
      <c r="B316" s="0" t="str">
        <f aca="false">'Published format'!B318</f>
        <v/>
      </c>
      <c r="C316" s="0" t="str">
        <f aca="false">'Published format'!C318</f>
        <v/>
      </c>
      <c r="D316" s="0" t="str">
        <f aca="false">'Published format'!D318</f>
        <v/>
      </c>
      <c r="E316" s="0" t="str">
        <f aca="false">'Published format'!E318</f>
        <v/>
      </c>
      <c r="F316" s="0" t="str">
        <f aca="false">'Published format'!F318</f>
        <v/>
      </c>
      <c r="G316" s="50" t="str">
        <f aca="false">'Published format'!G318</f>
        <v/>
      </c>
    </row>
    <row r="317" customFormat="false" ht="15" hidden="false" customHeight="false" outlineLevel="0" collapsed="false">
      <c r="A317" s="0" t="str">
        <f aca="false">'Published format'!A319</f>
        <v/>
      </c>
      <c r="B317" s="0" t="str">
        <f aca="false">'Published format'!B319</f>
        <v/>
      </c>
      <c r="C317" s="0" t="str">
        <f aca="false">'Published format'!C319</f>
        <v/>
      </c>
      <c r="D317" s="0" t="str">
        <f aca="false">'Published format'!D319</f>
        <v/>
      </c>
      <c r="E317" s="0" t="str">
        <f aca="false">'Published format'!E319</f>
        <v/>
      </c>
      <c r="F317" s="0" t="str">
        <f aca="false">'Published format'!F319</f>
        <v/>
      </c>
      <c r="G317" s="50" t="str">
        <f aca="false">'Published format'!G319</f>
        <v/>
      </c>
    </row>
    <row r="318" customFormat="false" ht="15" hidden="false" customHeight="false" outlineLevel="0" collapsed="false">
      <c r="A318" s="0" t="str">
        <f aca="false">'Published format'!A320</f>
        <v/>
      </c>
      <c r="B318" s="0" t="str">
        <f aca="false">'Published format'!B320</f>
        <v/>
      </c>
      <c r="C318" s="0" t="str">
        <f aca="false">'Published format'!C320</f>
        <v/>
      </c>
      <c r="D318" s="0" t="str">
        <f aca="false">'Published format'!D320</f>
        <v/>
      </c>
      <c r="E318" s="0" t="str">
        <f aca="false">'Published format'!E320</f>
        <v/>
      </c>
      <c r="F318" s="0" t="str">
        <f aca="false">'Published format'!F320</f>
        <v/>
      </c>
      <c r="G318" s="50" t="str">
        <f aca="false">'Published format'!G320</f>
        <v/>
      </c>
    </row>
    <row r="319" customFormat="false" ht="15" hidden="false" customHeight="false" outlineLevel="0" collapsed="false">
      <c r="A319" s="0" t="str">
        <f aca="false">'Published format'!A321</f>
        <v/>
      </c>
      <c r="B319" s="0" t="str">
        <f aca="false">'Published format'!B321</f>
        <v/>
      </c>
      <c r="C319" s="0" t="str">
        <f aca="false">'Published format'!C321</f>
        <v/>
      </c>
      <c r="D319" s="0" t="str">
        <f aca="false">'Published format'!D321</f>
        <v/>
      </c>
      <c r="E319" s="0" t="str">
        <f aca="false">'Published format'!E321</f>
        <v/>
      </c>
      <c r="F319" s="0" t="str">
        <f aca="false">'Published format'!F321</f>
        <v/>
      </c>
      <c r="G319" s="50" t="str">
        <f aca="false">'Published format'!G321</f>
        <v/>
      </c>
    </row>
    <row r="320" customFormat="false" ht="15" hidden="false" customHeight="false" outlineLevel="0" collapsed="false">
      <c r="A320" s="0" t="str">
        <f aca="false">'Published format'!A322</f>
        <v/>
      </c>
      <c r="B320" s="0" t="str">
        <f aca="false">'Published format'!B322</f>
        <v/>
      </c>
      <c r="C320" s="0" t="str">
        <f aca="false">'Published format'!C322</f>
        <v/>
      </c>
      <c r="D320" s="0" t="str">
        <f aca="false">'Published format'!D322</f>
        <v/>
      </c>
      <c r="E320" s="0" t="str">
        <f aca="false">'Published format'!E322</f>
        <v/>
      </c>
      <c r="F320" s="0" t="str">
        <f aca="false">'Published format'!F322</f>
        <v/>
      </c>
      <c r="G320" s="50" t="str">
        <f aca="false">'Published format'!G322</f>
        <v/>
      </c>
    </row>
    <row r="321" customFormat="false" ht="15" hidden="false" customHeight="false" outlineLevel="0" collapsed="false">
      <c r="A321" s="0" t="str">
        <f aca="false">'Published format'!A323</f>
        <v/>
      </c>
      <c r="B321" s="0" t="str">
        <f aca="false">'Published format'!B323</f>
        <v/>
      </c>
      <c r="C321" s="0" t="str">
        <f aca="false">'Published format'!C323</f>
        <v/>
      </c>
      <c r="D321" s="0" t="str">
        <f aca="false">'Published format'!D323</f>
        <v/>
      </c>
      <c r="E321" s="0" t="str">
        <f aca="false">'Published format'!E323</f>
        <v/>
      </c>
      <c r="F321" s="0" t="str">
        <f aca="false">'Published format'!F323</f>
        <v/>
      </c>
      <c r="G321" s="50" t="str">
        <f aca="false">'Published format'!G323</f>
        <v/>
      </c>
    </row>
    <row r="322" customFormat="false" ht="15" hidden="false" customHeight="false" outlineLevel="0" collapsed="false">
      <c r="A322" s="0" t="str">
        <f aca="false">'Published format'!A324</f>
        <v/>
      </c>
      <c r="B322" s="0" t="str">
        <f aca="false">'Published format'!B324</f>
        <v/>
      </c>
      <c r="C322" s="0" t="str">
        <f aca="false">'Published format'!C324</f>
        <v/>
      </c>
      <c r="D322" s="0" t="str">
        <f aca="false">'Published format'!D324</f>
        <v/>
      </c>
      <c r="E322" s="0" t="str">
        <f aca="false">'Published format'!E324</f>
        <v/>
      </c>
      <c r="F322" s="0" t="str">
        <f aca="false">'Published format'!F324</f>
        <v/>
      </c>
      <c r="G322" s="50" t="str">
        <f aca="false">'Published format'!G324</f>
        <v/>
      </c>
    </row>
    <row r="323" customFormat="false" ht="15" hidden="false" customHeight="false" outlineLevel="0" collapsed="false">
      <c r="A323" s="0" t="str">
        <f aca="false">'Published format'!A325</f>
        <v/>
      </c>
      <c r="B323" s="0" t="str">
        <f aca="false">'Published format'!B325</f>
        <v/>
      </c>
      <c r="C323" s="0" t="str">
        <f aca="false">'Published format'!C325</f>
        <v/>
      </c>
      <c r="D323" s="0" t="str">
        <f aca="false">'Published format'!D325</f>
        <v/>
      </c>
      <c r="E323" s="0" t="str">
        <f aca="false">'Published format'!E325</f>
        <v/>
      </c>
      <c r="F323" s="0" t="str">
        <f aca="false">'Published format'!F325</f>
        <v/>
      </c>
      <c r="G323" s="50" t="str">
        <f aca="false">'Published format'!G325</f>
        <v/>
      </c>
    </row>
    <row r="324" customFormat="false" ht="15" hidden="false" customHeight="false" outlineLevel="0" collapsed="false">
      <c r="A324" s="0" t="str">
        <f aca="false">'Published format'!A326</f>
        <v/>
      </c>
      <c r="B324" s="0" t="str">
        <f aca="false">'Published format'!B326</f>
        <v/>
      </c>
      <c r="C324" s="0" t="str">
        <f aca="false">'Published format'!C326</f>
        <v/>
      </c>
      <c r="D324" s="0" t="str">
        <f aca="false">'Published format'!D326</f>
        <v/>
      </c>
      <c r="E324" s="0" t="str">
        <f aca="false">'Published format'!E326</f>
        <v/>
      </c>
      <c r="F324" s="0" t="str">
        <f aca="false">'Published format'!F326</f>
        <v/>
      </c>
      <c r="G324" s="50" t="str">
        <f aca="false">'Published format'!G326</f>
        <v/>
      </c>
    </row>
    <row r="325" customFormat="false" ht="15" hidden="false" customHeight="false" outlineLevel="0" collapsed="false">
      <c r="A325" s="0" t="str">
        <f aca="false">'Published format'!A327</f>
        <v/>
      </c>
      <c r="B325" s="0" t="str">
        <f aca="false">'Published format'!B327</f>
        <v/>
      </c>
      <c r="C325" s="0" t="str">
        <f aca="false">'Published format'!C327</f>
        <v/>
      </c>
      <c r="D325" s="0" t="str">
        <f aca="false">'Published format'!D327</f>
        <v/>
      </c>
      <c r="E325" s="0" t="str">
        <f aca="false">'Published format'!E327</f>
        <v/>
      </c>
      <c r="F325" s="0" t="str">
        <f aca="false">'Published format'!F327</f>
        <v/>
      </c>
      <c r="G325" s="50" t="str">
        <f aca="false">'Published format'!G327</f>
        <v/>
      </c>
    </row>
    <row r="326" customFormat="false" ht="15" hidden="false" customHeight="false" outlineLevel="0" collapsed="false">
      <c r="A326" s="0" t="str">
        <f aca="false">'Published format'!A328</f>
        <v/>
      </c>
      <c r="B326" s="0" t="str">
        <f aca="false">'Published format'!B328</f>
        <v/>
      </c>
      <c r="C326" s="0" t="str">
        <f aca="false">'Published format'!C328</f>
        <v/>
      </c>
      <c r="D326" s="0" t="str">
        <f aca="false">'Published format'!D328</f>
        <v/>
      </c>
      <c r="E326" s="0" t="str">
        <f aca="false">'Published format'!E328</f>
        <v/>
      </c>
      <c r="F326" s="0" t="str">
        <f aca="false">'Published format'!F328</f>
        <v/>
      </c>
      <c r="G326" s="50" t="str">
        <f aca="false">'Published format'!G328</f>
        <v/>
      </c>
    </row>
    <row r="327" customFormat="false" ht="15" hidden="false" customHeight="false" outlineLevel="0" collapsed="false">
      <c r="A327" s="0" t="str">
        <f aca="false">'Published format'!A329</f>
        <v/>
      </c>
      <c r="B327" s="0" t="str">
        <f aca="false">'Published format'!B329</f>
        <v/>
      </c>
      <c r="C327" s="0" t="str">
        <f aca="false">'Published format'!C329</f>
        <v/>
      </c>
      <c r="D327" s="0" t="str">
        <f aca="false">'Published format'!D329</f>
        <v/>
      </c>
      <c r="E327" s="0" t="str">
        <f aca="false">'Published format'!E329</f>
        <v/>
      </c>
      <c r="F327" s="0" t="str">
        <f aca="false">'Published format'!F329</f>
        <v/>
      </c>
      <c r="G327" s="50" t="str">
        <f aca="false">'Published format'!G329</f>
        <v/>
      </c>
    </row>
    <row r="328" customFormat="false" ht="15" hidden="false" customHeight="false" outlineLevel="0" collapsed="false">
      <c r="A328" s="0" t="str">
        <f aca="false">'Published format'!A330</f>
        <v/>
      </c>
      <c r="B328" s="0" t="str">
        <f aca="false">'Published format'!B330</f>
        <v/>
      </c>
      <c r="C328" s="0" t="str">
        <f aca="false">'Published format'!C330</f>
        <v/>
      </c>
      <c r="D328" s="0" t="str">
        <f aca="false">'Published format'!D330</f>
        <v/>
      </c>
      <c r="E328" s="0" t="str">
        <f aca="false">'Published format'!E330</f>
        <v/>
      </c>
      <c r="F328" s="0" t="str">
        <f aca="false">'Published format'!F330</f>
        <v/>
      </c>
      <c r="G328" s="50" t="str">
        <f aca="false">'Published format'!G330</f>
        <v/>
      </c>
    </row>
    <row r="329" customFormat="false" ht="15" hidden="false" customHeight="false" outlineLevel="0" collapsed="false">
      <c r="A329" s="0" t="str">
        <f aca="false">'Published format'!A331</f>
        <v/>
      </c>
      <c r="B329" s="0" t="str">
        <f aca="false">'Published format'!B331</f>
        <v/>
      </c>
      <c r="C329" s="0" t="str">
        <f aca="false">'Published format'!C331</f>
        <v/>
      </c>
      <c r="D329" s="0" t="str">
        <f aca="false">'Published format'!D331</f>
        <v/>
      </c>
      <c r="E329" s="0" t="str">
        <f aca="false">'Published format'!E331</f>
        <v/>
      </c>
      <c r="F329" s="0" t="str">
        <f aca="false">'Published format'!F331</f>
        <v/>
      </c>
      <c r="G329" s="50" t="str">
        <f aca="false">'Published format'!G331</f>
        <v/>
      </c>
    </row>
    <row r="330" customFormat="false" ht="15" hidden="false" customHeight="false" outlineLevel="0" collapsed="false">
      <c r="A330" s="0" t="str">
        <f aca="false">'Published format'!A332</f>
        <v/>
      </c>
      <c r="B330" s="0" t="str">
        <f aca="false">'Published format'!B332</f>
        <v/>
      </c>
      <c r="C330" s="0" t="str">
        <f aca="false">'Published format'!C332</f>
        <v/>
      </c>
      <c r="D330" s="0" t="str">
        <f aca="false">'Published format'!D332</f>
        <v/>
      </c>
      <c r="E330" s="0" t="str">
        <f aca="false">'Published format'!E332</f>
        <v/>
      </c>
      <c r="F330" s="0" t="str">
        <f aca="false">'Published format'!F332</f>
        <v/>
      </c>
      <c r="G330" s="50" t="str">
        <f aca="false">'Published format'!G332</f>
        <v/>
      </c>
    </row>
    <row r="331" customFormat="false" ht="15" hidden="false" customHeight="false" outlineLevel="0" collapsed="false">
      <c r="A331" s="0" t="str">
        <f aca="false">'Published format'!A333</f>
        <v/>
      </c>
      <c r="B331" s="0" t="str">
        <f aca="false">'Published format'!B333</f>
        <v/>
      </c>
      <c r="C331" s="0" t="str">
        <f aca="false">'Published format'!C333</f>
        <v/>
      </c>
      <c r="D331" s="0" t="str">
        <f aca="false">'Published format'!D333</f>
        <v/>
      </c>
      <c r="E331" s="0" t="str">
        <f aca="false">'Published format'!E333</f>
        <v/>
      </c>
      <c r="F331" s="0" t="str">
        <f aca="false">'Published format'!F333</f>
        <v/>
      </c>
      <c r="G331" s="50" t="str">
        <f aca="false">'Published format'!G333</f>
        <v/>
      </c>
    </row>
    <row r="332" customFormat="false" ht="15" hidden="false" customHeight="false" outlineLevel="0" collapsed="false">
      <c r="A332" s="0" t="str">
        <f aca="false">'Published format'!A334</f>
        <v/>
      </c>
      <c r="B332" s="0" t="str">
        <f aca="false">'Published format'!B334</f>
        <v/>
      </c>
      <c r="C332" s="0" t="str">
        <f aca="false">'Published format'!C334</f>
        <v/>
      </c>
      <c r="D332" s="0" t="str">
        <f aca="false">'Published format'!D334</f>
        <v/>
      </c>
      <c r="E332" s="0" t="str">
        <f aca="false">'Published format'!E334</f>
        <v/>
      </c>
      <c r="F332" s="0" t="str">
        <f aca="false">'Published format'!F334</f>
        <v/>
      </c>
      <c r="G332" s="50" t="str">
        <f aca="false">'Published format'!G334</f>
        <v/>
      </c>
    </row>
    <row r="333" customFormat="false" ht="15" hidden="false" customHeight="false" outlineLevel="0" collapsed="false">
      <c r="A333" s="0" t="str">
        <f aca="false">'Published format'!A335</f>
        <v/>
      </c>
      <c r="B333" s="0" t="str">
        <f aca="false">'Published format'!B335</f>
        <v/>
      </c>
      <c r="C333" s="0" t="str">
        <f aca="false">'Published format'!C335</f>
        <v/>
      </c>
      <c r="D333" s="0" t="str">
        <f aca="false">'Published format'!D335</f>
        <v/>
      </c>
      <c r="E333" s="0" t="str">
        <f aca="false">'Published format'!E335</f>
        <v/>
      </c>
      <c r="F333" s="0" t="str">
        <f aca="false">'Published format'!F335</f>
        <v/>
      </c>
      <c r="G333" s="50" t="str">
        <f aca="false">'Published format'!G335</f>
        <v/>
      </c>
    </row>
    <row r="334" customFormat="false" ht="15" hidden="false" customHeight="false" outlineLevel="0" collapsed="false">
      <c r="A334" s="0" t="str">
        <f aca="false">'Published format'!A336</f>
        <v/>
      </c>
      <c r="B334" s="0" t="str">
        <f aca="false">'Published format'!B336</f>
        <v/>
      </c>
      <c r="C334" s="0" t="str">
        <f aca="false">'Published format'!C336</f>
        <v/>
      </c>
      <c r="D334" s="0" t="str">
        <f aca="false">'Published format'!D336</f>
        <v/>
      </c>
      <c r="E334" s="0" t="str">
        <f aca="false">'Published format'!E336</f>
        <v/>
      </c>
      <c r="F334" s="0" t="str">
        <f aca="false">'Published format'!F336</f>
        <v/>
      </c>
      <c r="G334" s="50" t="str">
        <f aca="false">'Published format'!G336</f>
        <v/>
      </c>
    </row>
    <row r="335" customFormat="false" ht="15" hidden="false" customHeight="false" outlineLevel="0" collapsed="false">
      <c r="A335" s="0" t="str">
        <f aca="false">'Published format'!A337</f>
        <v/>
      </c>
      <c r="B335" s="0" t="str">
        <f aca="false">'Published format'!B337</f>
        <v/>
      </c>
      <c r="C335" s="0" t="str">
        <f aca="false">'Published format'!C337</f>
        <v/>
      </c>
      <c r="D335" s="0" t="str">
        <f aca="false">'Published format'!D337</f>
        <v/>
      </c>
      <c r="E335" s="0" t="str">
        <f aca="false">'Published format'!E337</f>
        <v/>
      </c>
      <c r="F335" s="0" t="str">
        <f aca="false">'Published format'!F337</f>
        <v/>
      </c>
      <c r="G335" s="50" t="str">
        <f aca="false">'Published format'!G337</f>
        <v/>
      </c>
    </row>
    <row r="336" customFormat="false" ht="15" hidden="false" customHeight="false" outlineLevel="0" collapsed="false">
      <c r="A336" s="0" t="str">
        <f aca="false">'Published format'!A338</f>
        <v/>
      </c>
      <c r="B336" s="0" t="str">
        <f aca="false">'Published format'!B338</f>
        <v/>
      </c>
      <c r="C336" s="0" t="str">
        <f aca="false">'Published format'!C338</f>
        <v/>
      </c>
      <c r="D336" s="0" t="str">
        <f aca="false">'Published format'!D338</f>
        <v/>
      </c>
      <c r="E336" s="0" t="str">
        <f aca="false">'Published format'!E338</f>
        <v/>
      </c>
      <c r="F336" s="0" t="str">
        <f aca="false">'Published format'!F338</f>
        <v/>
      </c>
      <c r="G336" s="50" t="str">
        <f aca="false">'Published format'!G338</f>
        <v/>
      </c>
    </row>
    <row r="337" customFormat="false" ht="15" hidden="false" customHeight="false" outlineLevel="0" collapsed="false">
      <c r="A337" s="0" t="str">
        <f aca="false">'Published format'!A339</f>
        <v/>
      </c>
      <c r="B337" s="0" t="str">
        <f aca="false">'Published format'!B339</f>
        <v/>
      </c>
      <c r="C337" s="0" t="str">
        <f aca="false">'Published format'!C339</f>
        <v/>
      </c>
      <c r="D337" s="0" t="str">
        <f aca="false">'Published format'!D339</f>
        <v/>
      </c>
      <c r="E337" s="0" t="str">
        <f aca="false">'Published format'!E339</f>
        <v/>
      </c>
      <c r="F337" s="0" t="str">
        <f aca="false">'Published format'!F339</f>
        <v/>
      </c>
      <c r="G337" s="50" t="str">
        <f aca="false">'Published format'!G339</f>
        <v/>
      </c>
    </row>
    <row r="338" customFormat="false" ht="15" hidden="false" customHeight="false" outlineLevel="0" collapsed="false">
      <c r="A338" s="0" t="str">
        <f aca="false">'Published format'!A340</f>
        <v/>
      </c>
      <c r="B338" s="0" t="str">
        <f aca="false">'Published format'!B340</f>
        <v/>
      </c>
      <c r="C338" s="0" t="str">
        <f aca="false">'Published format'!C340</f>
        <v/>
      </c>
      <c r="D338" s="0" t="str">
        <f aca="false">'Published format'!D340</f>
        <v/>
      </c>
      <c r="E338" s="0" t="str">
        <f aca="false">'Published format'!E340</f>
        <v/>
      </c>
      <c r="F338" s="0" t="str">
        <f aca="false">'Published format'!F340</f>
        <v/>
      </c>
      <c r="G338" s="50" t="str">
        <f aca="false">'Published format'!G340</f>
        <v/>
      </c>
    </row>
    <row r="339" customFormat="false" ht="15" hidden="false" customHeight="false" outlineLevel="0" collapsed="false">
      <c r="A339" s="0" t="str">
        <f aca="false">'Published format'!A341</f>
        <v/>
      </c>
      <c r="B339" s="0" t="str">
        <f aca="false">'Published format'!B341</f>
        <v/>
      </c>
      <c r="C339" s="0" t="str">
        <f aca="false">'Published format'!C341</f>
        <v/>
      </c>
      <c r="D339" s="0" t="str">
        <f aca="false">'Published format'!D341</f>
        <v/>
      </c>
      <c r="E339" s="0" t="str">
        <f aca="false">'Published format'!E341</f>
        <v/>
      </c>
      <c r="F339" s="0" t="str">
        <f aca="false">'Published format'!F341</f>
        <v/>
      </c>
      <c r="G339" s="50" t="str">
        <f aca="false">'Published format'!G341</f>
        <v/>
      </c>
    </row>
    <row r="340" customFormat="false" ht="15" hidden="false" customHeight="false" outlineLevel="0" collapsed="false">
      <c r="A340" s="0" t="str">
        <f aca="false">'Published format'!A342</f>
        <v/>
      </c>
      <c r="B340" s="0" t="str">
        <f aca="false">'Published format'!B342</f>
        <v/>
      </c>
      <c r="C340" s="0" t="str">
        <f aca="false">'Published format'!C342</f>
        <v/>
      </c>
      <c r="D340" s="0" t="str">
        <f aca="false">'Published format'!D342</f>
        <v/>
      </c>
      <c r="E340" s="0" t="str">
        <f aca="false">'Published format'!E342</f>
        <v/>
      </c>
      <c r="F340" s="0" t="str">
        <f aca="false">'Published format'!F342</f>
        <v/>
      </c>
      <c r="G340" s="50" t="str">
        <f aca="false">'Published format'!G342</f>
        <v/>
      </c>
    </row>
    <row r="341" customFormat="false" ht="15" hidden="false" customHeight="false" outlineLevel="0" collapsed="false">
      <c r="A341" s="0" t="str">
        <f aca="false">'Published format'!A343</f>
        <v/>
      </c>
      <c r="B341" s="0" t="str">
        <f aca="false">'Published format'!B343</f>
        <v/>
      </c>
      <c r="C341" s="0" t="str">
        <f aca="false">'Published format'!C343</f>
        <v/>
      </c>
      <c r="D341" s="0" t="str">
        <f aca="false">'Published format'!D343</f>
        <v/>
      </c>
      <c r="E341" s="0" t="str">
        <f aca="false">'Published format'!E343</f>
        <v/>
      </c>
      <c r="F341" s="0" t="str">
        <f aca="false">'Published format'!F343</f>
        <v/>
      </c>
      <c r="G341" s="50" t="str">
        <f aca="false">'Published format'!G343</f>
        <v/>
      </c>
    </row>
    <row r="342" customFormat="false" ht="15" hidden="false" customHeight="false" outlineLevel="0" collapsed="false">
      <c r="A342" s="0" t="str">
        <f aca="false">'Published format'!A344</f>
        <v/>
      </c>
      <c r="B342" s="0" t="str">
        <f aca="false">'Published format'!B344</f>
        <v/>
      </c>
      <c r="C342" s="0" t="str">
        <f aca="false">'Published format'!C344</f>
        <v/>
      </c>
      <c r="D342" s="0" t="str">
        <f aca="false">'Published format'!D344</f>
        <v/>
      </c>
      <c r="E342" s="0" t="str">
        <f aca="false">'Published format'!E344</f>
        <v/>
      </c>
      <c r="F342" s="0" t="str">
        <f aca="false">'Published format'!F344</f>
        <v/>
      </c>
      <c r="G342" s="50" t="str">
        <f aca="false">'Published format'!G344</f>
        <v/>
      </c>
    </row>
    <row r="343" customFormat="false" ht="15" hidden="false" customHeight="false" outlineLevel="0" collapsed="false">
      <c r="A343" s="0" t="str">
        <f aca="false">'Published format'!A345</f>
        <v/>
      </c>
      <c r="B343" s="0" t="str">
        <f aca="false">'Published format'!B345</f>
        <v/>
      </c>
      <c r="C343" s="0" t="str">
        <f aca="false">'Published format'!C345</f>
        <v/>
      </c>
      <c r="D343" s="0" t="str">
        <f aca="false">'Published format'!D345</f>
        <v/>
      </c>
      <c r="E343" s="0" t="str">
        <f aca="false">'Published format'!E345</f>
        <v/>
      </c>
      <c r="F343" s="0" t="str">
        <f aca="false">'Published format'!F345</f>
        <v/>
      </c>
      <c r="G343" s="50" t="str">
        <f aca="false">'Published format'!G345</f>
        <v/>
      </c>
    </row>
    <row r="344" customFormat="false" ht="15" hidden="false" customHeight="false" outlineLevel="0" collapsed="false">
      <c r="A344" s="0" t="str">
        <f aca="false">'Published format'!A346</f>
        <v/>
      </c>
      <c r="B344" s="0" t="str">
        <f aca="false">'Published format'!B346</f>
        <v/>
      </c>
      <c r="C344" s="0" t="str">
        <f aca="false">'Published format'!C346</f>
        <v/>
      </c>
      <c r="D344" s="0" t="str">
        <f aca="false">'Published format'!D346</f>
        <v/>
      </c>
      <c r="E344" s="0" t="str">
        <f aca="false">'Published format'!E346</f>
        <v/>
      </c>
      <c r="F344" s="0" t="str">
        <f aca="false">'Published format'!F346</f>
        <v/>
      </c>
      <c r="G344" s="50" t="str">
        <f aca="false">'Published format'!G346</f>
        <v/>
      </c>
    </row>
    <row r="345" customFormat="false" ht="15" hidden="false" customHeight="false" outlineLevel="0" collapsed="false">
      <c r="A345" s="0" t="str">
        <f aca="false">'Published format'!A347</f>
        <v/>
      </c>
      <c r="B345" s="0" t="str">
        <f aca="false">'Published format'!B347</f>
        <v/>
      </c>
      <c r="C345" s="0" t="str">
        <f aca="false">'Published format'!C347</f>
        <v/>
      </c>
      <c r="D345" s="0" t="str">
        <f aca="false">'Published format'!D347</f>
        <v/>
      </c>
      <c r="E345" s="0" t="str">
        <f aca="false">'Published format'!E347</f>
        <v/>
      </c>
      <c r="F345" s="0" t="str">
        <f aca="false">'Published format'!F347</f>
        <v/>
      </c>
      <c r="G345" s="50" t="str">
        <f aca="false">'Published format'!G347</f>
        <v/>
      </c>
    </row>
    <row r="346" customFormat="false" ht="15" hidden="false" customHeight="false" outlineLevel="0" collapsed="false">
      <c r="A346" s="0" t="str">
        <f aca="false">'Published format'!A348</f>
        <v/>
      </c>
      <c r="B346" s="0" t="str">
        <f aca="false">'Published format'!B348</f>
        <v/>
      </c>
      <c r="C346" s="0" t="str">
        <f aca="false">'Published format'!C348</f>
        <v/>
      </c>
      <c r="D346" s="0" t="str">
        <f aca="false">'Published format'!D348</f>
        <v/>
      </c>
      <c r="E346" s="0" t="str">
        <f aca="false">'Published format'!E348</f>
        <v/>
      </c>
      <c r="F346" s="0" t="str">
        <f aca="false">'Published format'!F348</f>
        <v/>
      </c>
      <c r="G346" s="50" t="str">
        <f aca="false">'Published format'!G348</f>
        <v/>
      </c>
    </row>
    <row r="347" customFormat="false" ht="15" hidden="false" customHeight="false" outlineLevel="0" collapsed="false">
      <c r="A347" s="0" t="str">
        <f aca="false">'Published format'!A349</f>
        <v/>
      </c>
      <c r="B347" s="0" t="str">
        <f aca="false">'Published format'!B349</f>
        <v/>
      </c>
      <c r="C347" s="0" t="str">
        <f aca="false">'Published format'!C349</f>
        <v/>
      </c>
      <c r="D347" s="0" t="str">
        <f aca="false">'Published format'!D349</f>
        <v/>
      </c>
      <c r="E347" s="0" t="str">
        <f aca="false">'Published format'!E349</f>
        <v/>
      </c>
      <c r="F347" s="0" t="str">
        <f aca="false">'Published format'!F349</f>
        <v/>
      </c>
      <c r="G347" s="50" t="str">
        <f aca="false">'Published format'!G349</f>
        <v/>
      </c>
    </row>
    <row r="348" customFormat="false" ht="15" hidden="false" customHeight="false" outlineLevel="0" collapsed="false">
      <c r="A348" s="0" t="str">
        <f aca="false">'Published format'!A350</f>
        <v/>
      </c>
      <c r="B348" s="0" t="str">
        <f aca="false">'Published format'!B350</f>
        <v/>
      </c>
      <c r="C348" s="0" t="str">
        <f aca="false">'Published format'!C350</f>
        <v/>
      </c>
      <c r="D348" s="0" t="str">
        <f aca="false">'Published format'!D350</f>
        <v/>
      </c>
      <c r="E348" s="0" t="str">
        <f aca="false">'Published format'!E350</f>
        <v/>
      </c>
      <c r="F348" s="0" t="str">
        <f aca="false">'Published format'!F350</f>
        <v/>
      </c>
      <c r="G348" s="50" t="str">
        <f aca="false">'Published format'!G350</f>
        <v/>
      </c>
    </row>
    <row r="349" customFormat="false" ht="15" hidden="false" customHeight="false" outlineLevel="0" collapsed="false">
      <c r="A349" s="0" t="str">
        <f aca="false">'Published format'!A351</f>
        <v/>
      </c>
      <c r="B349" s="0" t="str">
        <f aca="false">'Published format'!B351</f>
        <v/>
      </c>
      <c r="C349" s="0" t="str">
        <f aca="false">'Published format'!C351</f>
        <v/>
      </c>
      <c r="D349" s="0" t="str">
        <f aca="false">'Published format'!D351</f>
        <v/>
      </c>
      <c r="E349" s="0" t="str">
        <f aca="false">'Published format'!E351</f>
        <v/>
      </c>
      <c r="F349" s="0" t="str">
        <f aca="false">'Published format'!F351</f>
        <v/>
      </c>
      <c r="G349" s="50" t="str">
        <f aca="false">'Published format'!G351</f>
        <v/>
      </c>
    </row>
    <row r="350" customFormat="false" ht="15" hidden="false" customHeight="false" outlineLevel="0" collapsed="false">
      <c r="A350" s="0" t="str">
        <f aca="false">'Published format'!A352</f>
        <v/>
      </c>
      <c r="B350" s="0" t="str">
        <f aca="false">'Published format'!B352</f>
        <v/>
      </c>
      <c r="C350" s="0" t="str">
        <f aca="false">'Published format'!C352</f>
        <v/>
      </c>
      <c r="D350" s="0" t="str">
        <f aca="false">'Published format'!D352</f>
        <v/>
      </c>
      <c r="E350" s="0" t="str">
        <f aca="false">'Published format'!E352</f>
        <v/>
      </c>
      <c r="F350" s="0" t="str">
        <f aca="false">'Published format'!F352</f>
        <v/>
      </c>
      <c r="G350" s="50" t="str">
        <f aca="false">'Published format'!G352</f>
        <v/>
      </c>
    </row>
    <row r="351" customFormat="false" ht="15" hidden="false" customHeight="false" outlineLevel="0" collapsed="false">
      <c r="A351" s="0" t="str">
        <f aca="false">'Published format'!A353</f>
        <v/>
      </c>
      <c r="B351" s="0" t="str">
        <f aca="false">'Published format'!B353</f>
        <v/>
      </c>
      <c r="C351" s="0" t="str">
        <f aca="false">'Published format'!C353</f>
        <v/>
      </c>
      <c r="D351" s="0" t="str">
        <f aca="false">'Published format'!D353</f>
        <v/>
      </c>
      <c r="E351" s="0" t="str">
        <f aca="false">'Published format'!E353</f>
        <v/>
      </c>
      <c r="F351" s="0" t="str">
        <f aca="false">'Published format'!F353</f>
        <v/>
      </c>
      <c r="G351" s="50" t="str">
        <f aca="false">'Published format'!G353</f>
        <v/>
      </c>
    </row>
    <row r="352" customFormat="false" ht="15" hidden="false" customHeight="false" outlineLevel="0" collapsed="false">
      <c r="A352" s="0" t="str">
        <f aca="false">'Published format'!A354</f>
        <v/>
      </c>
      <c r="B352" s="0" t="str">
        <f aca="false">'Published format'!B354</f>
        <v/>
      </c>
      <c r="C352" s="0" t="str">
        <f aca="false">'Published format'!C354</f>
        <v/>
      </c>
      <c r="D352" s="0" t="str">
        <f aca="false">'Published format'!D354</f>
        <v/>
      </c>
      <c r="E352" s="0" t="str">
        <f aca="false">'Published format'!E354</f>
        <v/>
      </c>
      <c r="F352" s="0" t="str">
        <f aca="false">'Published format'!F354</f>
        <v/>
      </c>
      <c r="G352" s="50" t="str">
        <f aca="false">'Published format'!G354</f>
        <v/>
      </c>
    </row>
    <row r="353" customFormat="false" ht="15" hidden="false" customHeight="false" outlineLevel="0" collapsed="false">
      <c r="A353" s="0" t="str">
        <f aca="false">'Published format'!A355</f>
        <v/>
      </c>
      <c r="B353" s="0" t="str">
        <f aca="false">'Published format'!B355</f>
        <v/>
      </c>
      <c r="C353" s="0" t="str">
        <f aca="false">'Published format'!C355</f>
        <v/>
      </c>
      <c r="D353" s="0" t="str">
        <f aca="false">'Published format'!D355</f>
        <v/>
      </c>
      <c r="E353" s="0" t="str">
        <f aca="false">'Published format'!E355</f>
        <v/>
      </c>
      <c r="F353" s="0" t="str">
        <f aca="false">'Published format'!F355</f>
        <v/>
      </c>
      <c r="G353" s="50" t="str">
        <f aca="false">'Published format'!G355</f>
        <v/>
      </c>
    </row>
    <row r="354" customFormat="false" ht="15" hidden="false" customHeight="false" outlineLevel="0" collapsed="false">
      <c r="A354" s="0" t="str">
        <f aca="false">'Published format'!A356</f>
        <v/>
      </c>
      <c r="B354" s="0" t="str">
        <f aca="false">'Published format'!B356</f>
        <v/>
      </c>
      <c r="C354" s="0" t="str">
        <f aca="false">'Published format'!C356</f>
        <v/>
      </c>
      <c r="D354" s="0" t="str">
        <f aca="false">'Published format'!D356</f>
        <v/>
      </c>
      <c r="E354" s="0" t="str">
        <f aca="false">'Published format'!E356</f>
        <v/>
      </c>
      <c r="F354" s="0" t="str">
        <f aca="false">'Published format'!F356</f>
        <v/>
      </c>
      <c r="G354" s="50" t="str">
        <f aca="false">'Published format'!G356</f>
        <v/>
      </c>
    </row>
    <row r="355" customFormat="false" ht="15" hidden="false" customHeight="false" outlineLevel="0" collapsed="false">
      <c r="A355" s="0" t="str">
        <f aca="false">'Published format'!A357</f>
        <v/>
      </c>
      <c r="B355" s="0" t="str">
        <f aca="false">'Published format'!B357</f>
        <v/>
      </c>
      <c r="C355" s="0" t="str">
        <f aca="false">'Published format'!C357</f>
        <v/>
      </c>
      <c r="D355" s="0" t="str">
        <f aca="false">'Published format'!D357</f>
        <v/>
      </c>
      <c r="E355" s="0" t="str">
        <f aca="false">'Published format'!E357</f>
        <v/>
      </c>
      <c r="F355" s="0" t="str">
        <f aca="false">'Published format'!F357</f>
        <v/>
      </c>
      <c r="G355" s="50" t="str">
        <f aca="false">'Published format'!G357</f>
        <v/>
      </c>
    </row>
    <row r="356" customFormat="false" ht="15" hidden="false" customHeight="false" outlineLevel="0" collapsed="false">
      <c r="A356" s="0" t="str">
        <f aca="false">'Published format'!A358</f>
        <v/>
      </c>
      <c r="B356" s="0" t="str">
        <f aca="false">'Published format'!B358</f>
        <v/>
      </c>
      <c r="C356" s="0" t="str">
        <f aca="false">'Published format'!C358</f>
        <v/>
      </c>
      <c r="D356" s="0" t="str">
        <f aca="false">'Published format'!D358</f>
        <v/>
      </c>
      <c r="E356" s="0" t="str">
        <f aca="false">'Published format'!E358</f>
        <v/>
      </c>
      <c r="F356" s="0" t="str">
        <f aca="false">'Published format'!F358</f>
        <v/>
      </c>
      <c r="G356" s="50" t="str">
        <f aca="false">'Published format'!G358</f>
        <v/>
      </c>
    </row>
    <row r="357" customFormat="false" ht="15" hidden="false" customHeight="false" outlineLevel="0" collapsed="false">
      <c r="A357" s="0" t="str">
        <f aca="false">'Published format'!A359</f>
        <v/>
      </c>
      <c r="B357" s="0" t="str">
        <f aca="false">'Published format'!B359</f>
        <v/>
      </c>
      <c r="C357" s="0" t="str">
        <f aca="false">'Published format'!C359</f>
        <v/>
      </c>
      <c r="D357" s="0" t="str">
        <f aca="false">'Published format'!D359</f>
        <v/>
      </c>
      <c r="E357" s="0" t="str">
        <f aca="false">'Published format'!E359</f>
        <v/>
      </c>
      <c r="F357" s="0" t="str">
        <f aca="false">'Published format'!F359</f>
        <v/>
      </c>
      <c r="G357" s="50" t="str">
        <f aca="false">'Published format'!G359</f>
        <v/>
      </c>
    </row>
    <row r="358" customFormat="false" ht="15" hidden="false" customHeight="false" outlineLevel="0" collapsed="false">
      <c r="A358" s="0" t="str">
        <f aca="false">'Published format'!A360</f>
        <v/>
      </c>
      <c r="B358" s="0" t="str">
        <f aca="false">'Published format'!B360</f>
        <v/>
      </c>
      <c r="C358" s="0" t="str">
        <f aca="false">'Published format'!C360</f>
        <v/>
      </c>
      <c r="D358" s="0" t="str">
        <f aca="false">'Published format'!D360</f>
        <v/>
      </c>
      <c r="E358" s="0" t="str">
        <f aca="false">'Published format'!E360</f>
        <v/>
      </c>
      <c r="F358" s="0" t="str">
        <f aca="false">'Published format'!F360</f>
        <v/>
      </c>
      <c r="G358" s="50" t="str">
        <f aca="false">'Published format'!G360</f>
        <v/>
      </c>
    </row>
    <row r="359" customFormat="false" ht="15" hidden="false" customHeight="false" outlineLevel="0" collapsed="false">
      <c r="A359" s="0" t="str">
        <f aca="false">'Published format'!A361</f>
        <v/>
      </c>
      <c r="B359" s="0" t="str">
        <f aca="false">'Published format'!B361</f>
        <v/>
      </c>
      <c r="C359" s="0" t="str">
        <f aca="false">'Published format'!C361</f>
        <v/>
      </c>
      <c r="D359" s="0" t="str">
        <f aca="false">'Published format'!D361</f>
        <v/>
      </c>
      <c r="E359" s="0" t="str">
        <f aca="false">'Published format'!E361</f>
        <v/>
      </c>
      <c r="F359" s="0" t="str">
        <f aca="false">'Published format'!F361</f>
        <v/>
      </c>
      <c r="G359" s="50" t="str">
        <f aca="false">'Published format'!G361</f>
        <v/>
      </c>
    </row>
    <row r="360" customFormat="false" ht="15" hidden="false" customHeight="false" outlineLevel="0" collapsed="false">
      <c r="A360" s="0" t="str">
        <f aca="false">'Published format'!A362</f>
        <v/>
      </c>
      <c r="B360" s="0" t="str">
        <f aca="false">'Published format'!B362</f>
        <v/>
      </c>
      <c r="C360" s="0" t="str">
        <f aca="false">'Published format'!C362</f>
        <v/>
      </c>
      <c r="D360" s="0" t="str">
        <f aca="false">'Published format'!D362</f>
        <v/>
      </c>
      <c r="E360" s="0" t="str">
        <f aca="false">'Published format'!E362</f>
        <v/>
      </c>
      <c r="F360" s="0" t="str">
        <f aca="false">'Published format'!F362</f>
        <v/>
      </c>
      <c r="G360" s="50" t="str">
        <f aca="false">'Published format'!G362</f>
        <v/>
      </c>
    </row>
    <row r="361" customFormat="false" ht="15" hidden="false" customHeight="false" outlineLevel="0" collapsed="false">
      <c r="A361" s="0" t="str">
        <f aca="false">'Published format'!A363</f>
        <v/>
      </c>
      <c r="B361" s="0" t="str">
        <f aca="false">'Published format'!B363</f>
        <v/>
      </c>
      <c r="C361" s="0" t="str">
        <f aca="false">'Published format'!C363</f>
        <v/>
      </c>
      <c r="D361" s="0" t="str">
        <f aca="false">'Published format'!D363</f>
        <v/>
      </c>
      <c r="E361" s="0" t="str">
        <f aca="false">'Published format'!E363</f>
        <v/>
      </c>
      <c r="F361" s="0" t="str">
        <f aca="false">'Published format'!F363</f>
        <v/>
      </c>
      <c r="G361" s="50" t="str">
        <f aca="false">'Published format'!G363</f>
        <v/>
      </c>
    </row>
    <row r="362" customFormat="false" ht="15" hidden="false" customHeight="false" outlineLevel="0" collapsed="false">
      <c r="A362" s="0" t="str">
        <f aca="false">'Published format'!A364</f>
        <v/>
      </c>
      <c r="B362" s="0" t="str">
        <f aca="false">'Published format'!B364</f>
        <v/>
      </c>
      <c r="C362" s="0" t="str">
        <f aca="false">'Published format'!C364</f>
        <v/>
      </c>
      <c r="D362" s="0" t="str">
        <f aca="false">'Published format'!D364</f>
        <v/>
      </c>
      <c r="E362" s="0" t="str">
        <f aca="false">'Published format'!E364</f>
        <v/>
      </c>
      <c r="F362" s="0" t="str">
        <f aca="false">'Published format'!F364</f>
        <v/>
      </c>
      <c r="G362" s="50" t="str">
        <f aca="false">'Published format'!G364</f>
        <v/>
      </c>
    </row>
    <row r="363" customFormat="false" ht="15" hidden="false" customHeight="false" outlineLevel="0" collapsed="false">
      <c r="A363" s="0" t="str">
        <f aca="false">'Published format'!A365</f>
        <v/>
      </c>
      <c r="B363" s="0" t="str">
        <f aca="false">'Published format'!B365</f>
        <v/>
      </c>
      <c r="C363" s="0" t="str">
        <f aca="false">'Published format'!C365</f>
        <v/>
      </c>
      <c r="D363" s="0" t="str">
        <f aca="false">'Published format'!D365</f>
        <v/>
      </c>
      <c r="E363" s="0" t="str">
        <f aca="false">'Published format'!E365</f>
        <v/>
      </c>
      <c r="F363" s="0" t="str">
        <f aca="false">'Published format'!F365</f>
        <v/>
      </c>
      <c r="G363" s="50" t="str">
        <f aca="false">'Published format'!G365</f>
        <v/>
      </c>
    </row>
    <row r="364" customFormat="false" ht="15" hidden="false" customHeight="false" outlineLevel="0" collapsed="false">
      <c r="A364" s="0" t="str">
        <f aca="false">'Published format'!A366</f>
        <v/>
      </c>
      <c r="B364" s="0" t="str">
        <f aca="false">'Published format'!B366</f>
        <v/>
      </c>
      <c r="C364" s="0" t="str">
        <f aca="false">'Published format'!C366</f>
        <v/>
      </c>
      <c r="D364" s="0" t="str">
        <f aca="false">'Published format'!D366</f>
        <v/>
      </c>
      <c r="E364" s="0" t="str">
        <f aca="false">'Published format'!E366</f>
        <v/>
      </c>
      <c r="F364" s="0" t="str">
        <f aca="false">'Published format'!F366</f>
        <v/>
      </c>
      <c r="G364" s="50" t="str">
        <f aca="false">'Published format'!G366</f>
        <v/>
      </c>
    </row>
    <row r="365" customFormat="false" ht="15" hidden="false" customHeight="false" outlineLevel="0" collapsed="false">
      <c r="A365" s="0" t="str">
        <f aca="false">'Published format'!A367</f>
        <v/>
      </c>
      <c r="B365" s="0" t="str">
        <f aca="false">'Published format'!B367</f>
        <v/>
      </c>
      <c r="C365" s="0" t="str">
        <f aca="false">'Published format'!C367</f>
        <v/>
      </c>
      <c r="D365" s="0" t="str">
        <f aca="false">'Published format'!D367</f>
        <v/>
      </c>
      <c r="E365" s="0" t="str">
        <f aca="false">'Published format'!E367</f>
        <v/>
      </c>
      <c r="F365" s="0" t="str">
        <f aca="false">'Published format'!F367</f>
        <v/>
      </c>
      <c r="G365" s="50" t="str">
        <f aca="false">'Published format'!G367</f>
        <v/>
      </c>
    </row>
    <row r="366" customFormat="false" ht="15" hidden="false" customHeight="false" outlineLevel="0" collapsed="false">
      <c r="A366" s="0" t="str">
        <f aca="false">'Published format'!A368</f>
        <v/>
      </c>
      <c r="B366" s="0" t="str">
        <f aca="false">'Published format'!B368</f>
        <v/>
      </c>
      <c r="C366" s="0" t="str">
        <f aca="false">'Published format'!C368</f>
        <v/>
      </c>
      <c r="D366" s="0" t="str">
        <f aca="false">'Published format'!D368</f>
        <v/>
      </c>
      <c r="E366" s="0" t="str">
        <f aca="false">'Published format'!E368</f>
        <v/>
      </c>
      <c r="F366" s="0" t="str">
        <f aca="false">'Published format'!F368</f>
        <v/>
      </c>
      <c r="G366" s="50" t="str">
        <f aca="false">'Published format'!G368</f>
        <v/>
      </c>
    </row>
    <row r="367" customFormat="false" ht="15" hidden="false" customHeight="false" outlineLevel="0" collapsed="false">
      <c r="A367" s="0" t="str">
        <f aca="false">'Published format'!A369</f>
        <v/>
      </c>
      <c r="B367" s="0" t="str">
        <f aca="false">'Published format'!B369</f>
        <v/>
      </c>
      <c r="C367" s="0" t="str">
        <f aca="false">'Published format'!C369</f>
        <v/>
      </c>
      <c r="D367" s="0" t="str">
        <f aca="false">'Published format'!D369</f>
        <v/>
      </c>
      <c r="E367" s="0" t="str">
        <f aca="false">'Published format'!E369</f>
        <v/>
      </c>
      <c r="F367" s="0" t="str">
        <f aca="false">'Published format'!F369</f>
        <v/>
      </c>
      <c r="G367" s="50" t="str">
        <f aca="false">'Published format'!G369</f>
        <v/>
      </c>
    </row>
    <row r="368" customFormat="false" ht="15" hidden="false" customHeight="false" outlineLevel="0" collapsed="false">
      <c r="A368" s="0" t="str">
        <f aca="false">'Published format'!A370</f>
        <v/>
      </c>
      <c r="B368" s="0" t="str">
        <f aca="false">'Published format'!B370</f>
        <v/>
      </c>
      <c r="C368" s="0" t="str">
        <f aca="false">'Published format'!C370</f>
        <v/>
      </c>
      <c r="D368" s="0" t="str">
        <f aca="false">'Published format'!D370</f>
        <v/>
      </c>
      <c r="E368" s="0" t="str">
        <f aca="false">'Published format'!E370</f>
        <v/>
      </c>
      <c r="F368" s="0" t="str">
        <f aca="false">'Published format'!F370</f>
        <v/>
      </c>
      <c r="G368" s="50" t="str">
        <f aca="false">'Published format'!G370</f>
        <v/>
      </c>
    </row>
    <row r="369" customFormat="false" ht="15" hidden="false" customHeight="false" outlineLevel="0" collapsed="false">
      <c r="A369" s="0" t="str">
        <f aca="false">'Published format'!A371</f>
        <v/>
      </c>
      <c r="B369" s="0" t="str">
        <f aca="false">'Published format'!B371</f>
        <v/>
      </c>
      <c r="C369" s="0" t="str">
        <f aca="false">'Published format'!C371</f>
        <v/>
      </c>
      <c r="D369" s="0" t="str">
        <f aca="false">'Published format'!D371</f>
        <v/>
      </c>
      <c r="E369" s="0" t="str">
        <f aca="false">'Published format'!E371</f>
        <v/>
      </c>
      <c r="F369" s="0" t="str">
        <f aca="false">'Published format'!F371</f>
        <v/>
      </c>
      <c r="G369" s="50" t="str">
        <f aca="false">'Published format'!G371</f>
        <v/>
      </c>
    </row>
    <row r="370" customFormat="false" ht="15" hidden="false" customHeight="false" outlineLevel="0" collapsed="false">
      <c r="A370" s="0" t="str">
        <f aca="false">'Published format'!A372</f>
        <v/>
      </c>
      <c r="B370" s="0" t="str">
        <f aca="false">'Published format'!B372</f>
        <v/>
      </c>
      <c r="C370" s="0" t="str">
        <f aca="false">'Published format'!C372</f>
        <v/>
      </c>
      <c r="D370" s="0" t="str">
        <f aca="false">'Published format'!D372</f>
        <v/>
      </c>
      <c r="E370" s="0" t="str">
        <f aca="false">'Published format'!E372</f>
        <v/>
      </c>
      <c r="F370" s="0" t="str">
        <f aca="false">'Published format'!F372</f>
        <v/>
      </c>
      <c r="G370" s="50" t="str">
        <f aca="false">'Published format'!G372</f>
        <v/>
      </c>
    </row>
    <row r="371" customFormat="false" ht="15" hidden="false" customHeight="false" outlineLevel="0" collapsed="false">
      <c r="A371" s="0" t="str">
        <f aca="false">'Published format'!A373</f>
        <v/>
      </c>
      <c r="B371" s="0" t="str">
        <f aca="false">'Published format'!B373</f>
        <v/>
      </c>
      <c r="C371" s="0" t="str">
        <f aca="false">'Published format'!C373</f>
        <v/>
      </c>
      <c r="D371" s="0" t="str">
        <f aca="false">'Published format'!D373</f>
        <v/>
      </c>
      <c r="E371" s="0" t="str">
        <f aca="false">'Published format'!E373</f>
        <v/>
      </c>
      <c r="F371" s="0" t="str">
        <f aca="false">'Published format'!F373</f>
        <v/>
      </c>
      <c r="G371" s="50" t="str">
        <f aca="false">'Published format'!G373</f>
        <v/>
      </c>
    </row>
    <row r="372" customFormat="false" ht="15" hidden="false" customHeight="false" outlineLevel="0" collapsed="false">
      <c r="A372" s="0" t="str">
        <f aca="false">'Published format'!A374</f>
        <v/>
      </c>
      <c r="B372" s="0" t="str">
        <f aca="false">'Published format'!B374</f>
        <v/>
      </c>
      <c r="C372" s="0" t="str">
        <f aca="false">'Published format'!C374</f>
        <v/>
      </c>
      <c r="D372" s="0" t="str">
        <f aca="false">'Published format'!D374</f>
        <v/>
      </c>
      <c r="E372" s="0" t="str">
        <f aca="false">'Published format'!E374</f>
        <v/>
      </c>
      <c r="F372" s="0" t="str">
        <f aca="false">'Published format'!F374</f>
        <v/>
      </c>
      <c r="G372" s="50" t="str">
        <f aca="false">'Published format'!G374</f>
        <v/>
      </c>
    </row>
    <row r="373" customFormat="false" ht="15" hidden="false" customHeight="false" outlineLevel="0" collapsed="false">
      <c r="A373" s="0" t="str">
        <f aca="false">'Published format'!A375</f>
        <v/>
      </c>
      <c r="B373" s="0" t="str">
        <f aca="false">'Published format'!B375</f>
        <v/>
      </c>
      <c r="C373" s="0" t="str">
        <f aca="false">'Published format'!C375</f>
        <v/>
      </c>
      <c r="D373" s="0" t="str">
        <f aca="false">'Published format'!D375</f>
        <v/>
      </c>
      <c r="E373" s="0" t="str">
        <f aca="false">'Published format'!E375</f>
        <v/>
      </c>
      <c r="F373" s="0" t="str">
        <f aca="false">'Published format'!F375</f>
        <v/>
      </c>
      <c r="G373" s="50" t="str">
        <f aca="false">'Published format'!G375</f>
        <v/>
      </c>
    </row>
    <row r="374" customFormat="false" ht="15" hidden="false" customHeight="false" outlineLevel="0" collapsed="false">
      <c r="A374" s="0" t="str">
        <f aca="false">'Published format'!A376</f>
        <v/>
      </c>
      <c r="B374" s="0" t="str">
        <f aca="false">'Published format'!B376</f>
        <v/>
      </c>
      <c r="C374" s="0" t="str">
        <f aca="false">'Published format'!C376</f>
        <v/>
      </c>
      <c r="D374" s="0" t="str">
        <f aca="false">'Published format'!D376</f>
        <v/>
      </c>
      <c r="E374" s="0" t="str">
        <f aca="false">'Published format'!E376</f>
        <v/>
      </c>
      <c r="F374" s="0" t="str">
        <f aca="false">'Published format'!F376</f>
        <v/>
      </c>
      <c r="G374" s="50" t="str">
        <f aca="false">'Published format'!G376</f>
        <v/>
      </c>
    </row>
    <row r="375" customFormat="false" ht="15" hidden="false" customHeight="false" outlineLevel="0" collapsed="false">
      <c r="A375" s="0" t="str">
        <f aca="false">'Published format'!A377</f>
        <v/>
      </c>
      <c r="B375" s="0" t="str">
        <f aca="false">'Published format'!B377</f>
        <v/>
      </c>
      <c r="C375" s="0" t="str">
        <f aca="false">'Published format'!C377</f>
        <v/>
      </c>
      <c r="D375" s="0" t="str">
        <f aca="false">'Published format'!D377</f>
        <v/>
      </c>
      <c r="E375" s="0" t="str">
        <f aca="false">'Published format'!E377</f>
        <v/>
      </c>
      <c r="F375" s="0" t="str">
        <f aca="false">'Published format'!F377</f>
        <v/>
      </c>
      <c r="G375" s="50" t="str">
        <f aca="false">'Published format'!G377</f>
        <v/>
      </c>
    </row>
    <row r="376" customFormat="false" ht="15" hidden="false" customHeight="false" outlineLevel="0" collapsed="false">
      <c r="A376" s="0" t="str">
        <f aca="false">'Published format'!A378</f>
        <v/>
      </c>
      <c r="B376" s="0" t="str">
        <f aca="false">'Published format'!B378</f>
        <v/>
      </c>
      <c r="C376" s="0" t="str">
        <f aca="false">'Published format'!C378</f>
        <v/>
      </c>
      <c r="D376" s="0" t="str">
        <f aca="false">'Published format'!D378</f>
        <v/>
      </c>
      <c r="E376" s="0" t="str">
        <f aca="false">'Published format'!E378</f>
        <v/>
      </c>
      <c r="F376" s="0" t="str">
        <f aca="false">'Published format'!F378</f>
        <v/>
      </c>
      <c r="G376" s="50" t="str">
        <f aca="false">'Published format'!G378</f>
        <v/>
      </c>
    </row>
    <row r="377" customFormat="false" ht="15" hidden="false" customHeight="false" outlineLevel="0" collapsed="false">
      <c r="A377" s="0" t="str">
        <f aca="false">'Published format'!A379</f>
        <v/>
      </c>
      <c r="B377" s="0" t="str">
        <f aca="false">'Published format'!B379</f>
        <v/>
      </c>
      <c r="C377" s="0" t="str">
        <f aca="false">'Published format'!C379</f>
        <v/>
      </c>
      <c r="D377" s="0" t="str">
        <f aca="false">'Published format'!D379</f>
        <v/>
      </c>
      <c r="E377" s="0" t="str">
        <f aca="false">'Published format'!E379</f>
        <v/>
      </c>
      <c r="F377" s="0" t="str">
        <f aca="false">'Published format'!F379</f>
        <v/>
      </c>
      <c r="G377" s="50" t="str">
        <f aca="false">'Published format'!G379</f>
        <v/>
      </c>
    </row>
    <row r="378" customFormat="false" ht="15" hidden="false" customHeight="false" outlineLevel="0" collapsed="false">
      <c r="A378" s="0" t="str">
        <f aca="false">'Published format'!A380</f>
        <v/>
      </c>
      <c r="B378" s="0" t="str">
        <f aca="false">'Published format'!B380</f>
        <v/>
      </c>
      <c r="C378" s="0" t="str">
        <f aca="false">'Published format'!C380</f>
        <v/>
      </c>
      <c r="D378" s="0" t="str">
        <f aca="false">'Published format'!D380</f>
        <v/>
      </c>
      <c r="E378" s="0" t="str">
        <f aca="false">'Published format'!E380</f>
        <v/>
      </c>
      <c r="F378" s="0" t="str">
        <f aca="false">'Published format'!F380</f>
        <v/>
      </c>
      <c r="G378" s="50" t="str">
        <f aca="false">'Published format'!G380</f>
        <v/>
      </c>
    </row>
    <row r="379" customFormat="false" ht="15" hidden="false" customHeight="false" outlineLevel="0" collapsed="false">
      <c r="A379" s="0" t="str">
        <f aca="false">'Published format'!A381</f>
        <v/>
      </c>
      <c r="B379" s="0" t="str">
        <f aca="false">'Published format'!B381</f>
        <v/>
      </c>
      <c r="C379" s="0" t="str">
        <f aca="false">'Published format'!C381</f>
        <v/>
      </c>
      <c r="D379" s="0" t="str">
        <f aca="false">'Published format'!D381</f>
        <v/>
      </c>
      <c r="E379" s="0" t="str">
        <f aca="false">'Published format'!E381</f>
        <v/>
      </c>
      <c r="F379" s="0" t="str">
        <f aca="false">'Published format'!F381</f>
        <v/>
      </c>
      <c r="G379" s="50" t="str">
        <f aca="false">'Published format'!G381</f>
        <v/>
      </c>
    </row>
    <row r="380" customFormat="false" ht="15" hidden="false" customHeight="false" outlineLevel="0" collapsed="false">
      <c r="A380" s="0" t="str">
        <f aca="false">'Published format'!A382</f>
        <v/>
      </c>
      <c r="B380" s="0" t="str">
        <f aca="false">'Published format'!B382</f>
        <v/>
      </c>
      <c r="C380" s="0" t="str">
        <f aca="false">'Published format'!C382</f>
        <v/>
      </c>
      <c r="D380" s="0" t="str">
        <f aca="false">'Published format'!D382</f>
        <v/>
      </c>
      <c r="E380" s="0" t="str">
        <f aca="false">'Published format'!E382</f>
        <v/>
      </c>
      <c r="F380" s="0" t="str">
        <f aca="false">'Published format'!F382</f>
        <v/>
      </c>
      <c r="G380" s="50" t="str">
        <f aca="false">'Published format'!G382</f>
        <v/>
      </c>
    </row>
    <row r="381" customFormat="false" ht="15" hidden="false" customHeight="false" outlineLevel="0" collapsed="false">
      <c r="A381" s="0" t="str">
        <f aca="false">'Published format'!A383</f>
        <v/>
      </c>
      <c r="B381" s="0" t="str">
        <f aca="false">'Published format'!B383</f>
        <v/>
      </c>
      <c r="C381" s="0" t="str">
        <f aca="false">'Published format'!C383</f>
        <v/>
      </c>
      <c r="D381" s="0" t="str">
        <f aca="false">'Published format'!D383</f>
        <v/>
      </c>
      <c r="E381" s="0" t="str">
        <f aca="false">'Published format'!E383</f>
        <v/>
      </c>
      <c r="F381" s="0" t="str">
        <f aca="false">'Published format'!F383</f>
        <v/>
      </c>
      <c r="G381" s="50" t="str">
        <f aca="false">'Published format'!G383</f>
        <v/>
      </c>
    </row>
    <row r="382" customFormat="false" ht="15" hidden="false" customHeight="false" outlineLevel="0" collapsed="false">
      <c r="A382" s="0" t="str">
        <f aca="false">'Published format'!A384</f>
        <v/>
      </c>
      <c r="B382" s="0" t="str">
        <f aca="false">'Published format'!B384</f>
        <v/>
      </c>
      <c r="C382" s="0" t="str">
        <f aca="false">'Published format'!C384</f>
        <v/>
      </c>
      <c r="D382" s="0" t="str">
        <f aca="false">'Published format'!D384</f>
        <v/>
      </c>
      <c r="E382" s="0" t="str">
        <f aca="false">'Published format'!E384</f>
        <v/>
      </c>
      <c r="F382" s="0" t="str">
        <f aca="false">'Published format'!F384</f>
        <v/>
      </c>
      <c r="G382" s="50" t="str">
        <f aca="false">'Published format'!G384</f>
        <v/>
      </c>
    </row>
    <row r="383" customFormat="false" ht="15" hidden="false" customHeight="false" outlineLevel="0" collapsed="false">
      <c r="A383" s="0" t="str">
        <f aca="false">'Published format'!A385</f>
        <v/>
      </c>
      <c r="B383" s="0" t="str">
        <f aca="false">'Published format'!B385</f>
        <v/>
      </c>
      <c r="C383" s="0" t="str">
        <f aca="false">'Published format'!C385</f>
        <v/>
      </c>
      <c r="D383" s="0" t="str">
        <f aca="false">'Published format'!D385</f>
        <v/>
      </c>
      <c r="E383" s="0" t="str">
        <f aca="false">'Published format'!E385</f>
        <v/>
      </c>
      <c r="F383" s="0" t="str">
        <f aca="false">'Published format'!F385</f>
        <v/>
      </c>
      <c r="G383" s="50" t="str">
        <f aca="false">'Published format'!G385</f>
        <v/>
      </c>
    </row>
    <row r="384" customFormat="false" ht="15" hidden="false" customHeight="false" outlineLevel="0" collapsed="false">
      <c r="A384" s="0" t="str">
        <f aca="false">'Published format'!A386</f>
        <v/>
      </c>
      <c r="B384" s="0" t="str">
        <f aca="false">'Published format'!B386</f>
        <v/>
      </c>
      <c r="C384" s="0" t="str">
        <f aca="false">'Published format'!C386</f>
        <v/>
      </c>
      <c r="D384" s="0" t="str">
        <f aca="false">'Published format'!D386</f>
        <v/>
      </c>
      <c r="E384" s="0" t="str">
        <f aca="false">'Published format'!E386</f>
        <v/>
      </c>
      <c r="F384" s="0" t="str">
        <f aca="false">'Published format'!F386</f>
        <v/>
      </c>
      <c r="G384" s="50" t="str">
        <f aca="false">'Published format'!G386</f>
        <v/>
      </c>
    </row>
    <row r="385" customFormat="false" ht="15" hidden="false" customHeight="false" outlineLevel="0" collapsed="false">
      <c r="A385" s="0" t="str">
        <f aca="false">'Published format'!A387</f>
        <v/>
      </c>
      <c r="B385" s="0" t="str">
        <f aca="false">'Published format'!B387</f>
        <v/>
      </c>
      <c r="C385" s="0" t="str">
        <f aca="false">'Published format'!C387</f>
        <v/>
      </c>
      <c r="D385" s="0" t="str">
        <f aca="false">'Published format'!D387</f>
        <v/>
      </c>
      <c r="E385" s="0" t="str">
        <f aca="false">'Published format'!E387</f>
        <v/>
      </c>
      <c r="F385" s="0" t="str">
        <f aca="false">'Published format'!F387</f>
        <v/>
      </c>
      <c r="G385" s="50" t="str">
        <f aca="false">'Published format'!G387</f>
        <v/>
      </c>
    </row>
    <row r="386" customFormat="false" ht="15" hidden="false" customHeight="false" outlineLevel="0" collapsed="false">
      <c r="A386" s="0" t="str">
        <f aca="false">'Published format'!A388</f>
        <v/>
      </c>
      <c r="B386" s="0" t="str">
        <f aca="false">'Published format'!B388</f>
        <v/>
      </c>
      <c r="C386" s="0" t="str">
        <f aca="false">'Published format'!C388</f>
        <v/>
      </c>
      <c r="D386" s="0" t="str">
        <f aca="false">'Published format'!D388</f>
        <v/>
      </c>
      <c r="E386" s="0" t="str">
        <f aca="false">'Published format'!E388</f>
        <v/>
      </c>
      <c r="F386" s="0" t="str">
        <f aca="false">'Published format'!F388</f>
        <v/>
      </c>
      <c r="G386" s="50" t="str">
        <f aca="false">'Published format'!G388</f>
        <v/>
      </c>
    </row>
    <row r="387" customFormat="false" ht="15" hidden="false" customHeight="false" outlineLevel="0" collapsed="false">
      <c r="A387" s="0" t="str">
        <f aca="false">'Published format'!A389</f>
        <v/>
      </c>
      <c r="B387" s="0" t="str">
        <f aca="false">'Published format'!B389</f>
        <v/>
      </c>
      <c r="C387" s="0" t="str">
        <f aca="false">'Published format'!C389</f>
        <v/>
      </c>
      <c r="D387" s="0" t="str">
        <f aca="false">'Published format'!D389</f>
        <v/>
      </c>
      <c r="E387" s="0" t="str">
        <f aca="false">'Published format'!E389</f>
        <v/>
      </c>
      <c r="F387" s="0" t="str">
        <f aca="false">'Published format'!F389</f>
        <v/>
      </c>
      <c r="G387" s="50" t="str">
        <f aca="false">'Published format'!G389</f>
        <v/>
      </c>
    </row>
    <row r="388" customFormat="false" ht="15" hidden="false" customHeight="false" outlineLevel="0" collapsed="false">
      <c r="A388" s="0" t="str">
        <f aca="false">'Published format'!A390</f>
        <v/>
      </c>
      <c r="B388" s="0" t="str">
        <f aca="false">'Published format'!B390</f>
        <v/>
      </c>
      <c r="C388" s="0" t="str">
        <f aca="false">'Published format'!C390</f>
        <v/>
      </c>
      <c r="D388" s="0" t="str">
        <f aca="false">'Published format'!D390</f>
        <v/>
      </c>
      <c r="E388" s="0" t="str">
        <f aca="false">'Published format'!E390</f>
        <v/>
      </c>
      <c r="F388" s="0" t="str">
        <f aca="false">'Published format'!F390</f>
        <v/>
      </c>
      <c r="G388" s="50" t="str">
        <f aca="false">'Published format'!G390</f>
        <v/>
      </c>
    </row>
    <row r="389" customFormat="false" ht="15" hidden="false" customHeight="false" outlineLevel="0" collapsed="false">
      <c r="A389" s="0" t="str">
        <f aca="false">'Published format'!A391</f>
        <v/>
      </c>
      <c r="B389" s="0" t="str">
        <f aca="false">'Published format'!B391</f>
        <v/>
      </c>
      <c r="C389" s="0" t="str">
        <f aca="false">'Published format'!C391</f>
        <v/>
      </c>
      <c r="D389" s="0" t="str">
        <f aca="false">'Published format'!D391</f>
        <v/>
      </c>
      <c r="E389" s="0" t="str">
        <f aca="false">'Published format'!E391</f>
        <v/>
      </c>
      <c r="F389" s="0" t="str">
        <f aca="false">'Published format'!F391</f>
        <v/>
      </c>
      <c r="G389" s="50" t="str">
        <f aca="false">'Published format'!G391</f>
        <v/>
      </c>
    </row>
    <row r="390" customFormat="false" ht="15" hidden="false" customHeight="false" outlineLevel="0" collapsed="false">
      <c r="A390" s="0" t="str">
        <f aca="false">'Published format'!A392</f>
        <v/>
      </c>
      <c r="B390" s="0" t="str">
        <f aca="false">'Published format'!B392</f>
        <v/>
      </c>
      <c r="C390" s="0" t="str">
        <f aca="false">'Published format'!C392</f>
        <v/>
      </c>
      <c r="D390" s="0" t="str">
        <f aca="false">'Published format'!D392</f>
        <v/>
      </c>
      <c r="E390" s="0" t="str">
        <f aca="false">'Published format'!E392</f>
        <v/>
      </c>
      <c r="F390" s="0" t="str">
        <f aca="false">'Published format'!F392</f>
        <v/>
      </c>
      <c r="G390" s="50" t="str">
        <f aca="false">'Published format'!G392</f>
        <v/>
      </c>
    </row>
    <row r="391" customFormat="false" ht="15" hidden="false" customHeight="false" outlineLevel="0" collapsed="false">
      <c r="A391" s="0" t="str">
        <f aca="false">'Published format'!A393</f>
        <v/>
      </c>
      <c r="B391" s="0" t="str">
        <f aca="false">'Published format'!B393</f>
        <v/>
      </c>
      <c r="C391" s="0" t="str">
        <f aca="false">'Published format'!C393</f>
        <v/>
      </c>
      <c r="D391" s="0" t="str">
        <f aca="false">'Published format'!D393</f>
        <v/>
      </c>
      <c r="E391" s="0" t="str">
        <f aca="false">'Published format'!E393</f>
        <v/>
      </c>
      <c r="F391" s="0" t="str">
        <f aca="false">'Published format'!F393</f>
        <v/>
      </c>
      <c r="G391" s="50" t="str">
        <f aca="false">'Published format'!G393</f>
        <v/>
      </c>
    </row>
    <row r="392" customFormat="false" ht="15" hidden="false" customHeight="false" outlineLevel="0" collapsed="false">
      <c r="A392" s="0" t="str">
        <f aca="false">'Published format'!A394</f>
        <v/>
      </c>
      <c r="B392" s="0" t="str">
        <f aca="false">'Published format'!B394</f>
        <v/>
      </c>
      <c r="C392" s="0" t="str">
        <f aca="false">'Published format'!C394</f>
        <v/>
      </c>
      <c r="D392" s="0" t="str">
        <f aca="false">'Published format'!D394</f>
        <v/>
      </c>
      <c r="E392" s="0" t="str">
        <f aca="false">'Published format'!E394</f>
        <v/>
      </c>
      <c r="F392" s="0" t="str">
        <f aca="false">'Published format'!F394</f>
        <v/>
      </c>
      <c r="G392" s="50" t="str">
        <f aca="false">'Published format'!G394</f>
        <v/>
      </c>
    </row>
    <row r="393" customFormat="false" ht="15" hidden="false" customHeight="false" outlineLevel="0" collapsed="false">
      <c r="A393" s="0" t="str">
        <f aca="false">'Published format'!A395</f>
        <v/>
      </c>
      <c r="B393" s="0" t="str">
        <f aca="false">'Published format'!B395</f>
        <v/>
      </c>
      <c r="C393" s="0" t="str">
        <f aca="false">'Published format'!C395</f>
        <v/>
      </c>
      <c r="D393" s="0" t="str">
        <f aca="false">'Published format'!D395</f>
        <v/>
      </c>
      <c r="E393" s="0" t="str">
        <f aca="false">'Published format'!E395</f>
        <v/>
      </c>
      <c r="F393" s="0" t="str">
        <f aca="false">'Published format'!F395</f>
        <v/>
      </c>
      <c r="G393" s="50" t="str">
        <f aca="false">'Published format'!G395</f>
        <v/>
      </c>
    </row>
    <row r="394" customFormat="false" ht="15" hidden="false" customHeight="false" outlineLevel="0" collapsed="false">
      <c r="A394" s="0" t="str">
        <f aca="false">'Published format'!A396</f>
        <v/>
      </c>
      <c r="B394" s="0" t="str">
        <f aca="false">'Published format'!B396</f>
        <v/>
      </c>
      <c r="C394" s="0" t="str">
        <f aca="false">'Published format'!C396</f>
        <v/>
      </c>
      <c r="D394" s="0" t="str">
        <f aca="false">'Published format'!D396</f>
        <v/>
      </c>
      <c r="E394" s="0" t="str">
        <f aca="false">'Published format'!E396</f>
        <v/>
      </c>
      <c r="F394" s="0" t="str">
        <f aca="false">'Published format'!F396</f>
        <v/>
      </c>
      <c r="G394" s="50" t="str">
        <f aca="false">'Published format'!G396</f>
        <v/>
      </c>
    </row>
    <row r="395" customFormat="false" ht="15" hidden="false" customHeight="false" outlineLevel="0" collapsed="false">
      <c r="A395" s="0" t="str">
        <f aca="false">'Published format'!A397</f>
        <v/>
      </c>
      <c r="B395" s="0" t="str">
        <f aca="false">'Published format'!B397</f>
        <v/>
      </c>
      <c r="C395" s="0" t="str">
        <f aca="false">'Published format'!C397</f>
        <v/>
      </c>
      <c r="D395" s="0" t="str">
        <f aca="false">'Published format'!D397</f>
        <v/>
      </c>
      <c r="E395" s="0" t="str">
        <f aca="false">'Published format'!E397</f>
        <v/>
      </c>
      <c r="F395" s="0" t="str">
        <f aca="false">'Published format'!F397</f>
        <v/>
      </c>
      <c r="G395" s="50" t="str">
        <f aca="false">'Published format'!G397</f>
        <v/>
      </c>
    </row>
    <row r="396" customFormat="false" ht="15" hidden="false" customHeight="false" outlineLevel="0" collapsed="false">
      <c r="A396" s="0" t="str">
        <f aca="false">'Published format'!A398</f>
        <v/>
      </c>
      <c r="B396" s="0" t="str">
        <f aca="false">'Published format'!B398</f>
        <v/>
      </c>
      <c r="C396" s="0" t="str">
        <f aca="false">'Published format'!C398</f>
        <v/>
      </c>
      <c r="D396" s="0" t="str">
        <f aca="false">'Published format'!D398</f>
        <v/>
      </c>
      <c r="E396" s="0" t="str">
        <f aca="false">'Published format'!E398</f>
        <v/>
      </c>
      <c r="F396" s="0" t="str">
        <f aca="false">'Published format'!F398</f>
        <v/>
      </c>
      <c r="G396" s="50" t="str">
        <f aca="false">'Published format'!G398</f>
        <v/>
      </c>
    </row>
    <row r="397" customFormat="false" ht="15" hidden="false" customHeight="false" outlineLevel="0" collapsed="false">
      <c r="A397" s="0" t="str">
        <f aca="false">'Published format'!A399</f>
        <v/>
      </c>
      <c r="B397" s="0" t="str">
        <f aca="false">'Published format'!B399</f>
        <v/>
      </c>
      <c r="C397" s="0" t="str">
        <f aca="false">'Published format'!C399</f>
        <v/>
      </c>
      <c r="D397" s="0" t="str">
        <f aca="false">'Published format'!D399</f>
        <v/>
      </c>
      <c r="E397" s="0" t="str">
        <f aca="false">'Published format'!E399</f>
        <v/>
      </c>
      <c r="F397" s="0" t="str">
        <f aca="false">'Published format'!F399</f>
        <v/>
      </c>
      <c r="G397" s="50" t="str">
        <f aca="false">'Published format'!G399</f>
        <v/>
      </c>
    </row>
    <row r="398" customFormat="false" ht="15" hidden="false" customHeight="false" outlineLevel="0" collapsed="false">
      <c r="A398" s="0" t="str">
        <f aca="false">'Published format'!A400</f>
        <v/>
      </c>
      <c r="B398" s="0" t="str">
        <f aca="false">'Published format'!B400</f>
        <v/>
      </c>
      <c r="C398" s="0" t="str">
        <f aca="false">'Published format'!C400</f>
        <v/>
      </c>
      <c r="D398" s="0" t="str">
        <f aca="false">'Published format'!D400</f>
        <v/>
      </c>
      <c r="E398" s="0" t="str">
        <f aca="false">'Published format'!E400</f>
        <v/>
      </c>
      <c r="F398" s="0" t="str">
        <f aca="false">'Published format'!F400</f>
        <v/>
      </c>
      <c r="G398" s="50" t="str">
        <f aca="false">'Published format'!G400</f>
        <v/>
      </c>
    </row>
    <row r="399" customFormat="false" ht="15" hidden="false" customHeight="false" outlineLevel="0" collapsed="false">
      <c r="A399" s="0" t="str">
        <f aca="false">'Published format'!A401</f>
        <v/>
      </c>
      <c r="B399" s="0" t="str">
        <f aca="false">'Published format'!B401</f>
        <v/>
      </c>
      <c r="C399" s="0" t="str">
        <f aca="false">'Published format'!C401</f>
        <v/>
      </c>
      <c r="D399" s="0" t="str">
        <f aca="false">'Published format'!D401</f>
        <v/>
      </c>
      <c r="E399" s="0" t="str">
        <f aca="false">'Published format'!E401</f>
        <v/>
      </c>
      <c r="F399" s="0" t="str">
        <f aca="false">'Published format'!F401</f>
        <v/>
      </c>
      <c r="G399" s="50" t="str">
        <f aca="false">'Published format'!G401</f>
        <v/>
      </c>
    </row>
    <row r="400" customFormat="false" ht="15" hidden="false" customHeight="false" outlineLevel="0" collapsed="false">
      <c r="A400" s="0" t="str">
        <f aca="false">'Published format'!A402</f>
        <v/>
      </c>
      <c r="B400" s="0" t="str">
        <f aca="false">'Published format'!B402</f>
        <v/>
      </c>
      <c r="C400" s="0" t="str">
        <f aca="false">'Published format'!C402</f>
        <v/>
      </c>
      <c r="D400" s="0" t="str">
        <f aca="false">'Published format'!D402</f>
        <v/>
      </c>
      <c r="E400" s="0" t="str">
        <f aca="false">'Published format'!E402</f>
        <v/>
      </c>
      <c r="F400" s="0" t="str">
        <f aca="false">'Published format'!F402</f>
        <v/>
      </c>
      <c r="G400" s="50" t="str">
        <f aca="false">'Published format'!G402</f>
        <v/>
      </c>
    </row>
    <row r="401" customFormat="false" ht="15" hidden="false" customHeight="false" outlineLevel="0" collapsed="false">
      <c r="A401" s="0" t="str">
        <f aca="false">'Published format'!A403</f>
        <v/>
      </c>
      <c r="B401" s="0" t="str">
        <f aca="false">'Published format'!B403</f>
        <v/>
      </c>
      <c r="C401" s="0" t="str">
        <f aca="false">'Published format'!C403</f>
        <v/>
      </c>
      <c r="D401" s="0" t="str">
        <f aca="false">'Published format'!D403</f>
        <v/>
      </c>
      <c r="E401" s="0" t="str">
        <f aca="false">'Published format'!E403</f>
        <v/>
      </c>
      <c r="F401" s="0" t="str">
        <f aca="false">'Published format'!F403</f>
        <v/>
      </c>
      <c r="G401" s="50" t="str">
        <f aca="false">'Published format'!G403</f>
        <v/>
      </c>
    </row>
    <row r="402" customFormat="false" ht="15" hidden="false" customHeight="false" outlineLevel="0" collapsed="false">
      <c r="A402" s="0" t="str">
        <f aca="false">'Published format'!A404</f>
        <v/>
      </c>
      <c r="B402" s="0" t="str">
        <f aca="false">'Published format'!B404</f>
        <v/>
      </c>
      <c r="C402" s="0" t="str">
        <f aca="false">'Published format'!C404</f>
        <v/>
      </c>
      <c r="D402" s="0" t="str">
        <f aca="false">'Published format'!D404</f>
        <v/>
      </c>
      <c r="E402" s="0" t="str">
        <f aca="false">'Published format'!E404</f>
        <v/>
      </c>
      <c r="F402" s="0" t="str">
        <f aca="false">'Published format'!F404</f>
        <v/>
      </c>
      <c r="G402" s="50" t="str">
        <f aca="false">'Published format'!G404</f>
        <v/>
      </c>
    </row>
    <row r="403" customFormat="false" ht="15" hidden="false" customHeight="false" outlineLevel="0" collapsed="false">
      <c r="A403" s="0" t="str">
        <f aca="false">'Published format'!A405</f>
        <v/>
      </c>
      <c r="B403" s="0" t="str">
        <f aca="false">'Published format'!B405</f>
        <v/>
      </c>
      <c r="C403" s="0" t="str">
        <f aca="false">'Published format'!C405</f>
        <v/>
      </c>
      <c r="D403" s="0" t="str">
        <f aca="false">'Published format'!D405</f>
        <v/>
      </c>
      <c r="E403" s="0" t="str">
        <f aca="false">'Published format'!E405</f>
        <v/>
      </c>
      <c r="F403" s="0" t="str">
        <f aca="false">'Published format'!F405</f>
        <v/>
      </c>
      <c r="G403" s="50" t="str">
        <f aca="false">'Published format'!G405</f>
        <v/>
      </c>
    </row>
    <row r="404" customFormat="false" ht="15" hidden="false" customHeight="false" outlineLevel="0" collapsed="false">
      <c r="A404" s="0" t="str">
        <f aca="false">'Published format'!A406</f>
        <v/>
      </c>
      <c r="B404" s="0" t="str">
        <f aca="false">'Published format'!B406</f>
        <v/>
      </c>
      <c r="C404" s="0" t="str">
        <f aca="false">'Published format'!C406</f>
        <v/>
      </c>
      <c r="D404" s="0" t="str">
        <f aca="false">'Published format'!D406</f>
        <v/>
      </c>
      <c r="E404" s="0" t="str">
        <f aca="false">'Published format'!E406</f>
        <v/>
      </c>
      <c r="F404" s="0" t="str">
        <f aca="false">'Published format'!F406</f>
        <v/>
      </c>
      <c r="G404" s="50" t="str">
        <f aca="false">'Published format'!G406</f>
        <v/>
      </c>
    </row>
    <row r="405" customFormat="false" ht="15" hidden="false" customHeight="false" outlineLevel="0" collapsed="false">
      <c r="A405" s="0" t="str">
        <f aca="false">'Published format'!A407</f>
        <v/>
      </c>
      <c r="B405" s="0" t="str">
        <f aca="false">'Published format'!B407</f>
        <v/>
      </c>
      <c r="C405" s="0" t="str">
        <f aca="false">'Published format'!C407</f>
        <v/>
      </c>
      <c r="D405" s="0" t="str">
        <f aca="false">'Published format'!D407</f>
        <v/>
      </c>
      <c r="E405" s="0" t="str">
        <f aca="false">'Published format'!E407</f>
        <v/>
      </c>
      <c r="F405" s="0" t="str">
        <f aca="false">'Published format'!F407</f>
        <v/>
      </c>
      <c r="G405" s="50" t="str">
        <f aca="false">'Published format'!G407</f>
        <v/>
      </c>
    </row>
    <row r="406" customFormat="false" ht="15" hidden="false" customHeight="false" outlineLevel="0" collapsed="false">
      <c r="A406" s="0" t="str">
        <f aca="false">'Published format'!A408</f>
        <v/>
      </c>
      <c r="B406" s="0" t="str">
        <f aca="false">'Published format'!B408</f>
        <v/>
      </c>
      <c r="C406" s="0" t="str">
        <f aca="false">'Published format'!C408</f>
        <v/>
      </c>
      <c r="D406" s="0" t="str">
        <f aca="false">'Published format'!D408</f>
        <v/>
      </c>
      <c r="E406" s="0" t="str">
        <f aca="false">'Published format'!E408</f>
        <v/>
      </c>
      <c r="F406" s="0" t="str">
        <f aca="false">'Published format'!F408</f>
        <v/>
      </c>
      <c r="G406" s="50" t="str">
        <f aca="false">'Published format'!G408</f>
        <v/>
      </c>
    </row>
    <row r="407" customFormat="false" ht="15" hidden="false" customHeight="false" outlineLevel="0" collapsed="false">
      <c r="A407" s="0" t="str">
        <f aca="false">'Published format'!A409</f>
        <v/>
      </c>
      <c r="B407" s="0" t="str">
        <f aca="false">'Published format'!B409</f>
        <v/>
      </c>
      <c r="C407" s="0" t="str">
        <f aca="false">'Published format'!C409</f>
        <v/>
      </c>
      <c r="D407" s="0" t="str">
        <f aca="false">'Published format'!D409</f>
        <v/>
      </c>
      <c r="E407" s="0" t="str">
        <f aca="false">'Published format'!E409</f>
        <v/>
      </c>
      <c r="F407" s="0" t="str">
        <f aca="false">'Published format'!F409</f>
        <v/>
      </c>
      <c r="G407" s="50" t="str">
        <f aca="false">'Published format'!G409</f>
        <v/>
      </c>
    </row>
    <row r="408" customFormat="false" ht="15" hidden="false" customHeight="false" outlineLevel="0" collapsed="false">
      <c r="A408" s="0" t="str">
        <f aca="false">'Published format'!A410</f>
        <v/>
      </c>
      <c r="B408" s="0" t="str">
        <f aca="false">'Published format'!B410</f>
        <v/>
      </c>
      <c r="C408" s="0" t="str">
        <f aca="false">'Published format'!C410</f>
        <v/>
      </c>
      <c r="D408" s="0" t="str">
        <f aca="false">'Published format'!D410</f>
        <v/>
      </c>
      <c r="E408" s="0" t="str">
        <f aca="false">'Published format'!E410</f>
        <v/>
      </c>
      <c r="F408" s="0" t="str">
        <f aca="false">'Published format'!F410</f>
        <v/>
      </c>
      <c r="G408" s="50" t="str">
        <f aca="false">'Published format'!G410</f>
        <v/>
      </c>
    </row>
    <row r="409" customFormat="false" ht="15" hidden="false" customHeight="false" outlineLevel="0" collapsed="false">
      <c r="A409" s="0" t="str">
        <f aca="false">'Published format'!A411</f>
        <v/>
      </c>
      <c r="B409" s="0" t="str">
        <f aca="false">'Published format'!B411</f>
        <v/>
      </c>
      <c r="C409" s="0" t="str">
        <f aca="false">'Published format'!C411</f>
        <v/>
      </c>
      <c r="D409" s="0" t="str">
        <f aca="false">'Published format'!D411</f>
        <v/>
      </c>
      <c r="E409" s="0" t="str">
        <f aca="false">'Published format'!E411</f>
        <v/>
      </c>
      <c r="F409" s="0" t="str">
        <f aca="false">'Published format'!F411</f>
        <v/>
      </c>
      <c r="G409" s="50" t="str">
        <f aca="false">'Published format'!G411</f>
        <v/>
      </c>
    </row>
    <row r="410" customFormat="false" ht="15" hidden="false" customHeight="false" outlineLevel="0" collapsed="false">
      <c r="A410" s="0" t="str">
        <f aca="false">'Published format'!A412</f>
        <v/>
      </c>
      <c r="B410" s="0" t="str">
        <f aca="false">'Published format'!B412</f>
        <v/>
      </c>
      <c r="C410" s="0" t="str">
        <f aca="false">'Published format'!C412</f>
        <v/>
      </c>
      <c r="D410" s="0" t="str">
        <f aca="false">'Published format'!D412</f>
        <v/>
      </c>
      <c r="E410" s="0" t="str">
        <f aca="false">'Published format'!E412</f>
        <v/>
      </c>
      <c r="F410" s="0" t="str">
        <f aca="false">'Published format'!F412</f>
        <v/>
      </c>
      <c r="G410" s="50" t="str">
        <f aca="false">'Published format'!G412</f>
        <v/>
      </c>
    </row>
    <row r="411" customFormat="false" ht="15" hidden="false" customHeight="false" outlineLevel="0" collapsed="false">
      <c r="A411" s="0" t="str">
        <f aca="false">'Published format'!A413</f>
        <v/>
      </c>
      <c r="B411" s="0" t="str">
        <f aca="false">'Published format'!B413</f>
        <v/>
      </c>
      <c r="C411" s="0" t="str">
        <f aca="false">'Published format'!C413</f>
        <v/>
      </c>
      <c r="D411" s="0" t="str">
        <f aca="false">'Published format'!D413</f>
        <v/>
      </c>
      <c r="E411" s="0" t="str">
        <f aca="false">'Published format'!E413</f>
        <v/>
      </c>
      <c r="F411" s="0" t="str">
        <f aca="false">'Published format'!F413</f>
        <v/>
      </c>
      <c r="G411" s="50" t="str">
        <f aca="false">'Published format'!G413</f>
        <v/>
      </c>
    </row>
    <row r="412" customFormat="false" ht="15" hidden="false" customHeight="false" outlineLevel="0" collapsed="false">
      <c r="A412" s="0" t="str">
        <f aca="false">'Published format'!A414</f>
        <v/>
      </c>
      <c r="B412" s="0" t="str">
        <f aca="false">'Published format'!B414</f>
        <v/>
      </c>
      <c r="C412" s="0" t="str">
        <f aca="false">'Published format'!C414</f>
        <v/>
      </c>
      <c r="D412" s="0" t="str">
        <f aca="false">'Published format'!D414</f>
        <v/>
      </c>
      <c r="E412" s="0" t="str">
        <f aca="false">'Published format'!E414</f>
        <v/>
      </c>
      <c r="F412" s="0" t="str">
        <f aca="false">'Published format'!F414</f>
        <v/>
      </c>
      <c r="G412" s="50" t="str">
        <f aca="false">'Published format'!G414</f>
        <v/>
      </c>
    </row>
    <row r="413" customFormat="false" ht="15" hidden="false" customHeight="false" outlineLevel="0" collapsed="false">
      <c r="A413" s="0" t="str">
        <f aca="false">'Published format'!A415</f>
        <v/>
      </c>
      <c r="B413" s="0" t="str">
        <f aca="false">'Published format'!B415</f>
        <v/>
      </c>
      <c r="C413" s="0" t="str">
        <f aca="false">'Published format'!C415</f>
        <v/>
      </c>
      <c r="D413" s="0" t="str">
        <f aca="false">'Published format'!D415</f>
        <v/>
      </c>
      <c r="E413" s="0" t="str">
        <f aca="false">'Published format'!E415</f>
        <v/>
      </c>
      <c r="F413" s="0" t="str">
        <f aca="false">'Published format'!F415</f>
        <v/>
      </c>
      <c r="G413" s="50" t="str">
        <f aca="false">'Published format'!G415</f>
        <v/>
      </c>
    </row>
    <row r="414" customFormat="false" ht="15" hidden="false" customHeight="false" outlineLevel="0" collapsed="false">
      <c r="A414" s="0" t="str">
        <f aca="false">'Published format'!A416</f>
        <v/>
      </c>
      <c r="B414" s="0" t="str">
        <f aca="false">'Published format'!B416</f>
        <v/>
      </c>
      <c r="C414" s="0" t="str">
        <f aca="false">'Published format'!C416</f>
        <v/>
      </c>
      <c r="D414" s="0" t="str">
        <f aca="false">'Published format'!D416</f>
        <v/>
      </c>
      <c r="E414" s="0" t="str">
        <f aca="false">'Published format'!E416</f>
        <v/>
      </c>
      <c r="F414" s="0" t="str">
        <f aca="false">'Published format'!F416</f>
        <v/>
      </c>
      <c r="G414" s="50" t="str">
        <f aca="false">'Published format'!G416</f>
        <v/>
      </c>
    </row>
    <row r="415" customFormat="false" ht="15" hidden="false" customHeight="false" outlineLevel="0" collapsed="false">
      <c r="A415" s="0" t="str">
        <f aca="false">'Published format'!A417</f>
        <v/>
      </c>
      <c r="B415" s="0" t="str">
        <f aca="false">'Published format'!B417</f>
        <v/>
      </c>
      <c r="C415" s="0" t="str">
        <f aca="false">'Published format'!C417</f>
        <v/>
      </c>
      <c r="D415" s="0" t="str">
        <f aca="false">'Published format'!D417</f>
        <v/>
      </c>
      <c r="E415" s="0" t="str">
        <f aca="false">'Published format'!E417</f>
        <v/>
      </c>
      <c r="F415" s="0" t="str">
        <f aca="false">'Published format'!F417</f>
        <v/>
      </c>
      <c r="G415" s="50" t="str">
        <f aca="false">'Published format'!G417</f>
        <v/>
      </c>
    </row>
    <row r="416" customFormat="false" ht="15" hidden="false" customHeight="false" outlineLevel="0" collapsed="false">
      <c r="A416" s="0" t="str">
        <f aca="false">'Published format'!A418</f>
        <v/>
      </c>
      <c r="B416" s="0" t="str">
        <f aca="false">'Published format'!B418</f>
        <v/>
      </c>
      <c r="C416" s="0" t="str">
        <f aca="false">'Published format'!C418</f>
        <v/>
      </c>
      <c r="D416" s="0" t="str">
        <f aca="false">'Published format'!D418</f>
        <v/>
      </c>
      <c r="E416" s="0" t="str">
        <f aca="false">'Published format'!E418</f>
        <v/>
      </c>
      <c r="F416" s="0" t="str">
        <f aca="false">'Published format'!F418</f>
        <v/>
      </c>
      <c r="G416" s="50" t="str">
        <f aca="false">'Published format'!G418</f>
        <v/>
      </c>
    </row>
    <row r="417" customFormat="false" ht="15" hidden="false" customHeight="false" outlineLevel="0" collapsed="false">
      <c r="A417" s="0" t="str">
        <f aca="false">'Published format'!A419</f>
        <v/>
      </c>
      <c r="B417" s="0" t="str">
        <f aca="false">'Published format'!B419</f>
        <v/>
      </c>
      <c r="C417" s="0" t="str">
        <f aca="false">'Published format'!C419</f>
        <v/>
      </c>
      <c r="D417" s="0" t="str">
        <f aca="false">'Published format'!D419</f>
        <v/>
      </c>
      <c r="E417" s="0" t="str">
        <f aca="false">'Published format'!E419</f>
        <v/>
      </c>
      <c r="F417" s="0" t="str">
        <f aca="false">'Published format'!F419</f>
        <v/>
      </c>
      <c r="G417" s="50" t="str">
        <f aca="false">'Published format'!G419</f>
        <v/>
      </c>
    </row>
    <row r="418" customFormat="false" ht="15" hidden="false" customHeight="false" outlineLevel="0" collapsed="false">
      <c r="A418" s="0" t="str">
        <f aca="false">'Published format'!A420</f>
        <v/>
      </c>
      <c r="B418" s="0" t="str">
        <f aca="false">'Published format'!B420</f>
        <v/>
      </c>
      <c r="C418" s="0" t="str">
        <f aca="false">'Published format'!C420</f>
        <v/>
      </c>
      <c r="D418" s="0" t="str">
        <f aca="false">'Published format'!D420</f>
        <v/>
      </c>
      <c r="E418" s="0" t="str">
        <f aca="false">'Published format'!E420</f>
        <v/>
      </c>
      <c r="F418" s="0" t="str">
        <f aca="false">'Published format'!F420</f>
        <v/>
      </c>
      <c r="G418" s="50" t="str">
        <f aca="false">'Published format'!G420</f>
        <v/>
      </c>
    </row>
    <row r="419" customFormat="false" ht="15" hidden="false" customHeight="false" outlineLevel="0" collapsed="false">
      <c r="A419" s="0" t="str">
        <f aca="false">'Published format'!A421</f>
        <v/>
      </c>
      <c r="B419" s="0" t="str">
        <f aca="false">'Published format'!B421</f>
        <v/>
      </c>
      <c r="C419" s="0" t="str">
        <f aca="false">'Published format'!C421</f>
        <v/>
      </c>
      <c r="D419" s="0" t="str">
        <f aca="false">'Published format'!D421</f>
        <v/>
      </c>
      <c r="E419" s="0" t="str">
        <f aca="false">'Published format'!E421</f>
        <v/>
      </c>
      <c r="F419" s="0" t="str">
        <f aca="false">'Published format'!F421</f>
        <v/>
      </c>
      <c r="G419" s="50" t="str">
        <f aca="false">'Published format'!G421</f>
        <v/>
      </c>
    </row>
    <row r="420" customFormat="false" ht="15" hidden="false" customHeight="false" outlineLevel="0" collapsed="false">
      <c r="A420" s="0" t="str">
        <f aca="false">'Published format'!A422</f>
        <v/>
      </c>
      <c r="B420" s="0" t="str">
        <f aca="false">'Published format'!B422</f>
        <v/>
      </c>
      <c r="C420" s="0" t="str">
        <f aca="false">'Published format'!C422</f>
        <v/>
      </c>
      <c r="D420" s="0" t="str">
        <f aca="false">'Published format'!D422</f>
        <v/>
      </c>
      <c r="E420" s="0" t="str">
        <f aca="false">'Published format'!E422</f>
        <v/>
      </c>
      <c r="F420" s="0" t="str">
        <f aca="false">'Published format'!F422</f>
        <v/>
      </c>
      <c r="G420" s="50" t="str">
        <f aca="false">'Published format'!G422</f>
        <v/>
      </c>
    </row>
    <row r="421" customFormat="false" ht="15" hidden="false" customHeight="false" outlineLevel="0" collapsed="false">
      <c r="A421" s="0" t="str">
        <f aca="false">'Published format'!A423</f>
        <v/>
      </c>
      <c r="B421" s="0" t="str">
        <f aca="false">'Published format'!B423</f>
        <v/>
      </c>
      <c r="C421" s="0" t="str">
        <f aca="false">'Published format'!C423</f>
        <v/>
      </c>
      <c r="D421" s="0" t="str">
        <f aca="false">'Published format'!D423</f>
        <v/>
      </c>
      <c r="E421" s="0" t="str">
        <f aca="false">'Published format'!E423</f>
        <v/>
      </c>
      <c r="F421" s="0" t="str">
        <f aca="false">'Published format'!F423</f>
        <v/>
      </c>
      <c r="G421" s="50" t="str">
        <f aca="false">'Published format'!G423</f>
        <v/>
      </c>
    </row>
    <row r="422" customFormat="false" ht="15" hidden="false" customHeight="false" outlineLevel="0" collapsed="false">
      <c r="A422" s="0" t="str">
        <f aca="false">'Published format'!A424</f>
        <v/>
      </c>
      <c r="B422" s="0" t="str">
        <f aca="false">'Published format'!B424</f>
        <v/>
      </c>
      <c r="C422" s="0" t="str">
        <f aca="false">'Published format'!C424</f>
        <v/>
      </c>
      <c r="D422" s="0" t="str">
        <f aca="false">'Published format'!D424</f>
        <v/>
      </c>
      <c r="E422" s="0" t="str">
        <f aca="false">'Published format'!E424</f>
        <v/>
      </c>
      <c r="F422" s="0" t="str">
        <f aca="false">'Published format'!F424</f>
        <v/>
      </c>
      <c r="G422" s="50" t="str">
        <f aca="false">'Published format'!G424</f>
        <v/>
      </c>
    </row>
    <row r="423" customFormat="false" ht="15" hidden="false" customHeight="false" outlineLevel="0" collapsed="false">
      <c r="A423" s="0" t="str">
        <f aca="false">'Published format'!A425</f>
        <v/>
      </c>
      <c r="B423" s="0" t="str">
        <f aca="false">'Published format'!B425</f>
        <v/>
      </c>
      <c r="C423" s="0" t="str">
        <f aca="false">'Published format'!C425</f>
        <v/>
      </c>
      <c r="D423" s="0" t="str">
        <f aca="false">'Published format'!D425</f>
        <v/>
      </c>
      <c r="E423" s="0" t="str">
        <f aca="false">'Published format'!E425</f>
        <v/>
      </c>
      <c r="F423" s="0" t="str">
        <f aca="false">'Published format'!F425</f>
        <v/>
      </c>
      <c r="G423" s="50" t="str">
        <f aca="false">'Published format'!G425</f>
        <v/>
      </c>
    </row>
    <row r="424" customFormat="false" ht="15" hidden="false" customHeight="false" outlineLevel="0" collapsed="false">
      <c r="A424" s="0" t="str">
        <f aca="false">'Published format'!A426</f>
        <v/>
      </c>
      <c r="B424" s="0" t="str">
        <f aca="false">'Published format'!B426</f>
        <v/>
      </c>
      <c r="C424" s="0" t="str">
        <f aca="false">'Published format'!C426</f>
        <v/>
      </c>
      <c r="D424" s="0" t="str">
        <f aca="false">'Published format'!D426</f>
        <v/>
      </c>
      <c r="E424" s="0" t="str">
        <f aca="false">'Published format'!E426</f>
        <v/>
      </c>
      <c r="F424" s="0" t="str">
        <f aca="false">'Published format'!F426</f>
        <v/>
      </c>
      <c r="G424" s="50" t="str">
        <f aca="false">'Published format'!G426</f>
        <v/>
      </c>
    </row>
    <row r="425" customFormat="false" ht="15" hidden="false" customHeight="false" outlineLevel="0" collapsed="false">
      <c r="A425" s="0" t="str">
        <f aca="false">'Published format'!A427</f>
        <v/>
      </c>
      <c r="B425" s="0" t="str">
        <f aca="false">'Published format'!B427</f>
        <v/>
      </c>
      <c r="C425" s="0" t="str">
        <f aca="false">'Published format'!C427</f>
        <v/>
      </c>
      <c r="D425" s="0" t="str">
        <f aca="false">'Published format'!D427</f>
        <v/>
      </c>
      <c r="E425" s="0" t="str">
        <f aca="false">'Published format'!E427</f>
        <v/>
      </c>
      <c r="F425" s="0" t="str">
        <f aca="false">'Published format'!F427</f>
        <v/>
      </c>
      <c r="G425" s="50" t="str">
        <f aca="false">'Published format'!G427</f>
        <v/>
      </c>
    </row>
    <row r="426" customFormat="false" ht="15" hidden="false" customHeight="false" outlineLevel="0" collapsed="false">
      <c r="A426" s="0" t="str">
        <f aca="false">'Published format'!A428</f>
        <v/>
      </c>
      <c r="B426" s="0" t="str">
        <f aca="false">'Published format'!B428</f>
        <v/>
      </c>
      <c r="C426" s="0" t="str">
        <f aca="false">'Published format'!C428</f>
        <v/>
      </c>
      <c r="D426" s="0" t="str">
        <f aca="false">'Published format'!D428</f>
        <v/>
      </c>
      <c r="E426" s="0" t="str">
        <f aca="false">'Published format'!E428</f>
        <v/>
      </c>
      <c r="F426" s="0" t="str">
        <f aca="false">'Published format'!F428</f>
        <v/>
      </c>
      <c r="G426" s="50" t="str">
        <f aca="false">'Published format'!G428</f>
        <v/>
      </c>
    </row>
    <row r="427" customFormat="false" ht="15" hidden="false" customHeight="false" outlineLevel="0" collapsed="false">
      <c r="A427" s="0" t="str">
        <f aca="false">'Published format'!A429</f>
        <v/>
      </c>
      <c r="B427" s="0" t="str">
        <f aca="false">'Published format'!B429</f>
        <v/>
      </c>
      <c r="C427" s="0" t="str">
        <f aca="false">'Published format'!C429</f>
        <v/>
      </c>
      <c r="D427" s="0" t="str">
        <f aca="false">'Published format'!D429</f>
        <v/>
      </c>
      <c r="E427" s="0" t="str">
        <f aca="false">'Published format'!E429</f>
        <v/>
      </c>
      <c r="F427" s="0" t="str">
        <f aca="false">'Published format'!F429</f>
        <v/>
      </c>
      <c r="G427" s="50" t="str">
        <f aca="false">'Published format'!G429</f>
        <v/>
      </c>
    </row>
    <row r="428" customFormat="false" ht="15" hidden="false" customHeight="false" outlineLevel="0" collapsed="false">
      <c r="A428" s="0" t="str">
        <f aca="false">'Published format'!A430</f>
        <v/>
      </c>
      <c r="B428" s="0" t="str">
        <f aca="false">'Published format'!B430</f>
        <v/>
      </c>
      <c r="C428" s="0" t="str">
        <f aca="false">'Published format'!C430</f>
        <v/>
      </c>
      <c r="D428" s="0" t="str">
        <f aca="false">'Published format'!D430</f>
        <v/>
      </c>
      <c r="E428" s="0" t="str">
        <f aca="false">'Published format'!E430</f>
        <v/>
      </c>
      <c r="F428" s="0" t="str">
        <f aca="false">'Published format'!F430</f>
        <v/>
      </c>
      <c r="G428" s="50" t="str">
        <f aca="false">'Published format'!G430</f>
        <v/>
      </c>
    </row>
    <row r="429" customFormat="false" ht="15" hidden="false" customHeight="false" outlineLevel="0" collapsed="false">
      <c r="A429" s="0" t="str">
        <f aca="false">'Published format'!A431</f>
        <v/>
      </c>
      <c r="B429" s="0" t="str">
        <f aca="false">'Published format'!B431</f>
        <v/>
      </c>
      <c r="C429" s="0" t="str">
        <f aca="false">'Published format'!C431</f>
        <v/>
      </c>
      <c r="D429" s="0" t="str">
        <f aca="false">'Published format'!D431</f>
        <v/>
      </c>
      <c r="E429" s="0" t="str">
        <f aca="false">'Published format'!E431</f>
        <v/>
      </c>
      <c r="F429" s="0" t="str">
        <f aca="false">'Published format'!F431</f>
        <v/>
      </c>
      <c r="G429" s="50" t="str">
        <f aca="false">'Published format'!G431</f>
        <v/>
      </c>
    </row>
    <row r="430" customFormat="false" ht="15" hidden="false" customHeight="false" outlineLevel="0" collapsed="false">
      <c r="A430" s="0" t="str">
        <f aca="false">'Published format'!A432</f>
        <v/>
      </c>
      <c r="B430" s="0" t="str">
        <f aca="false">'Published format'!B432</f>
        <v/>
      </c>
      <c r="C430" s="0" t="str">
        <f aca="false">'Published format'!C432</f>
        <v/>
      </c>
      <c r="D430" s="0" t="str">
        <f aca="false">'Published format'!D432</f>
        <v/>
      </c>
      <c r="E430" s="0" t="str">
        <f aca="false">'Published format'!E432</f>
        <v/>
      </c>
      <c r="F430" s="0" t="str">
        <f aca="false">'Published format'!F432</f>
        <v/>
      </c>
      <c r="G430" s="50" t="str">
        <f aca="false">'Published format'!G432</f>
        <v/>
      </c>
    </row>
    <row r="431" customFormat="false" ht="15" hidden="false" customHeight="false" outlineLevel="0" collapsed="false">
      <c r="A431" s="0" t="str">
        <f aca="false">'Published format'!A433</f>
        <v/>
      </c>
      <c r="B431" s="0" t="str">
        <f aca="false">'Published format'!B433</f>
        <v/>
      </c>
      <c r="C431" s="0" t="str">
        <f aca="false">'Published format'!C433</f>
        <v/>
      </c>
      <c r="D431" s="0" t="str">
        <f aca="false">'Published format'!D433</f>
        <v/>
      </c>
      <c r="E431" s="0" t="str">
        <f aca="false">'Published format'!E433</f>
        <v/>
      </c>
      <c r="F431" s="0" t="str">
        <f aca="false">'Published format'!F433</f>
        <v/>
      </c>
      <c r="G431" s="50" t="str">
        <f aca="false">'Published format'!G433</f>
        <v/>
      </c>
    </row>
    <row r="432" customFormat="false" ht="15" hidden="false" customHeight="false" outlineLevel="0" collapsed="false">
      <c r="A432" s="0" t="str">
        <f aca="false">'Published format'!A434</f>
        <v/>
      </c>
      <c r="B432" s="0" t="str">
        <f aca="false">'Published format'!B434</f>
        <v/>
      </c>
      <c r="C432" s="0" t="str">
        <f aca="false">'Published format'!C434</f>
        <v/>
      </c>
      <c r="D432" s="0" t="str">
        <f aca="false">'Published format'!D434</f>
        <v/>
      </c>
      <c r="E432" s="0" t="str">
        <f aca="false">'Published format'!E434</f>
        <v/>
      </c>
      <c r="F432" s="0" t="str">
        <f aca="false">'Published format'!F434</f>
        <v/>
      </c>
      <c r="G432" s="50" t="str">
        <f aca="false">'Published format'!G434</f>
        <v/>
      </c>
    </row>
    <row r="433" customFormat="false" ht="15" hidden="false" customHeight="false" outlineLevel="0" collapsed="false">
      <c r="A433" s="0" t="str">
        <f aca="false">'Published format'!A435</f>
        <v/>
      </c>
      <c r="B433" s="0" t="str">
        <f aca="false">'Published format'!B435</f>
        <v/>
      </c>
      <c r="C433" s="0" t="str">
        <f aca="false">'Published format'!C435</f>
        <v/>
      </c>
      <c r="D433" s="0" t="str">
        <f aca="false">'Published format'!D435</f>
        <v/>
      </c>
      <c r="E433" s="0" t="str">
        <f aca="false">'Published format'!E435</f>
        <v/>
      </c>
      <c r="F433" s="0" t="str">
        <f aca="false">'Published format'!F435</f>
        <v/>
      </c>
      <c r="G433" s="50" t="str">
        <f aca="false">'Published format'!G435</f>
        <v/>
      </c>
    </row>
    <row r="434" customFormat="false" ht="15" hidden="false" customHeight="false" outlineLevel="0" collapsed="false">
      <c r="A434" s="0" t="str">
        <f aca="false">'Published format'!A436</f>
        <v/>
      </c>
      <c r="B434" s="0" t="str">
        <f aca="false">'Published format'!B436</f>
        <v/>
      </c>
      <c r="C434" s="0" t="str">
        <f aca="false">'Published format'!C436</f>
        <v/>
      </c>
      <c r="D434" s="0" t="str">
        <f aca="false">'Published format'!D436</f>
        <v/>
      </c>
      <c r="E434" s="0" t="str">
        <f aca="false">'Published format'!E436</f>
        <v/>
      </c>
      <c r="F434" s="0" t="str">
        <f aca="false">'Published format'!F436</f>
        <v/>
      </c>
      <c r="G434" s="50" t="str">
        <f aca="false">'Published format'!G436</f>
        <v/>
      </c>
    </row>
    <row r="435" customFormat="false" ht="15" hidden="false" customHeight="false" outlineLevel="0" collapsed="false">
      <c r="A435" s="0" t="str">
        <f aca="false">'Published format'!A437</f>
        <v/>
      </c>
      <c r="B435" s="0" t="str">
        <f aca="false">'Published format'!B437</f>
        <v/>
      </c>
      <c r="C435" s="0" t="str">
        <f aca="false">'Published format'!C437</f>
        <v/>
      </c>
      <c r="D435" s="0" t="str">
        <f aca="false">'Published format'!D437</f>
        <v/>
      </c>
      <c r="E435" s="0" t="str">
        <f aca="false">'Published format'!E437</f>
        <v/>
      </c>
      <c r="F435" s="0" t="str">
        <f aca="false">'Published format'!F437</f>
        <v/>
      </c>
      <c r="G435" s="50" t="str">
        <f aca="false">'Published format'!G437</f>
        <v/>
      </c>
    </row>
    <row r="436" customFormat="false" ht="15" hidden="false" customHeight="false" outlineLevel="0" collapsed="false">
      <c r="A436" s="0" t="str">
        <f aca="false">'Published format'!A438</f>
        <v/>
      </c>
      <c r="B436" s="0" t="str">
        <f aca="false">'Published format'!B438</f>
        <v/>
      </c>
      <c r="C436" s="0" t="str">
        <f aca="false">'Published format'!C438</f>
        <v/>
      </c>
      <c r="D436" s="0" t="str">
        <f aca="false">'Published format'!D438</f>
        <v/>
      </c>
      <c r="E436" s="0" t="str">
        <f aca="false">'Published format'!E438</f>
        <v/>
      </c>
      <c r="F436" s="0" t="str">
        <f aca="false">'Published format'!F438</f>
        <v/>
      </c>
      <c r="G436" s="50" t="str">
        <f aca="false">'Published format'!G438</f>
        <v/>
      </c>
    </row>
    <row r="437" customFormat="false" ht="15" hidden="false" customHeight="false" outlineLevel="0" collapsed="false">
      <c r="A437" s="0" t="str">
        <f aca="false">'Published format'!A439</f>
        <v/>
      </c>
      <c r="B437" s="0" t="str">
        <f aca="false">'Published format'!B439</f>
        <v/>
      </c>
      <c r="C437" s="0" t="str">
        <f aca="false">'Published format'!C439</f>
        <v/>
      </c>
      <c r="D437" s="0" t="str">
        <f aca="false">'Published format'!D439</f>
        <v/>
      </c>
      <c r="E437" s="0" t="str">
        <f aca="false">'Published format'!E439</f>
        <v/>
      </c>
      <c r="F437" s="0" t="str">
        <f aca="false">'Published format'!F439</f>
        <v/>
      </c>
      <c r="G437" s="50" t="str">
        <f aca="false">'Published format'!G439</f>
        <v/>
      </c>
    </row>
    <row r="438" customFormat="false" ht="15" hidden="false" customHeight="false" outlineLevel="0" collapsed="false">
      <c r="A438" s="0" t="str">
        <f aca="false">'Published format'!A440</f>
        <v/>
      </c>
      <c r="B438" s="0" t="str">
        <f aca="false">'Published format'!B440</f>
        <v/>
      </c>
      <c r="C438" s="0" t="str">
        <f aca="false">'Published format'!C440</f>
        <v/>
      </c>
      <c r="D438" s="0" t="str">
        <f aca="false">'Published format'!D440</f>
        <v/>
      </c>
      <c r="E438" s="0" t="str">
        <f aca="false">'Published format'!E440</f>
        <v/>
      </c>
      <c r="F438" s="0" t="str">
        <f aca="false">'Published format'!F440</f>
        <v/>
      </c>
      <c r="G438" s="50" t="str">
        <f aca="false">'Published format'!G440</f>
        <v/>
      </c>
    </row>
    <row r="439" customFormat="false" ht="15" hidden="false" customHeight="false" outlineLevel="0" collapsed="false">
      <c r="A439" s="0" t="str">
        <f aca="false">'Published format'!A441</f>
        <v/>
      </c>
      <c r="B439" s="0" t="str">
        <f aca="false">'Published format'!B441</f>
        <v/>
      </c>
      <c r="C439" s="0" t="str">
        <f aca="false">'Published format'!C441</f>
        <v/>
      </c>
      <c r="D439" s="0" t="str">
        <f aca="false">'Published format'!D441</f>
        <v/>
      </c>
      <c r="E439" s="0" t="str">
        <f aca="false">'Published format'!E441</f>
        <v/>
      </c>
      <c r="F439" s="0" t="str">
        <f aca="false">'Published format'!F441</f>
        <v/>
      </c>
      <c r="G439" s="50" t="str">
        <f aca="false">'Published format'!G441</f>
        <v/>
      </c>
    </row>
    <row r="440" customFormat="false" ht="15" hidden="false" customHeight="false" outlineLevel="0" collapsed="false">
      <c r="A440" s="0" t="str">
        <f aca="false">'Published format'!A442</f>
        <v/>
      </c>
      <c r="B440" s="0" t="str">
        <f aca="false">'Published format'!B442</f>
        <v/>
      </c>
      <c r="C440" s="0" t="str">
        <f aca="false">'Published format'!C442</f>
        <v/>
      </c>
      <c r="D440" s="0" t="str">
        <f aca="false">'Published format'!D442</f>
        <v/>
      </c>
      <c r="E440" s="0" t="str">
        <f aca="false">'Published format'!E442</f>
        <v/>
      </c>
      <c r="F440" s="0" t="str">
        <f aca="false">'Published format'!F442</f>
        <v/>
      </c>
      <c r="G440" s="50" t="str">
        <f aca="false">'Published format'!G442</f>
        <v/>
      </c>
    </row>
    <row r="441" customFormat="false" ht="15" hidden="false" customHeight="false" outlineLevel="0" collapsed="false">
      <c r="A441" s="0" t="str">
        <f aca="false">'Published format'!A443</f>
        <v/>
      </c>
      <c r="B441" s="0" t="str">
        <f aca="false">'Published format'!B443</f>
        <v/>
      </c>
      <c r="C441" s="0" t="str">
        <f aca="false">'Published format'!C443</f>
        <v/>
      </c>
      <c r="D441" s="0" t="str">
        <f aca="false">'Published format'!D443</f>
        <v/>
      </c>
      <c r="E441" s="0" t="str">
        <f aca="false">'Published format'!E443</f>
        <v/>
      </c>
      <c r="F441" s="0" t="str">
        <f aca="false">'Published format'!F443</f>
        <v/>
      </c>
      <c r="G441" s="50" t="str">
        <f aca="false">'Published format'!G443</f>
        <v/>
      </c>
    </row>
    <row r="442" customFormat="false" ht="15" hidden="false" customHeight="false" outlineLevel="0" collapsed="false">
      <c r="A442" s="0" t="str">
        <f aca="false">'Published format'!A444</f>
        <v/>
      </c>
      <c r="B442" s="0" t="str">
        <f aca="false">'Published format'!B444</f>
        <v/>
      </c>
      <c r="C442" s="0" t="str">
        <f aca="false">'Published format'!C444</f>
        <v/>
      </c>
      <c r="D442" s="0" t="str">
        <f aca="false">'Published format'!D444</f>
        <v/>
      </c>
      <c r="E442" s="0" t="str">
        <f aca="false">'Published format'!E444</f>
        <v/>
      </c>
      <c r="F442" s="0" t="str">
        <f aca="false">'Published format'!F444</f>
        <v/>
      </c>
      <c r="G442" s="50" t="str">
        <f aca="false">'Published format'!G444</f>
        <v/>
      </c>
    </row>
    <row r="443" customFormat="false" ht="15" hidden="false" customHeight="false" outlineLevel="0" collapsed="false">
      <c r="A443" s="0" t="str">
        <f aca="false">'Published format'!A445</f>
        <v/>
      </c>
      <c r="B443" s="0" t="str">
        <f aca="false">'Published format'!B445</f>
        <v/>
      </c>
      <c r="C443" s="0" t="str">
        <f aca="false">'Published format'!C445</f>
        <v/>
      </c>
      <c r="D443" s="0" t="str">
        <f aca="false">'Published format'!D445</f>
        <v/>
      </c>
      <c r="E443" s="0" t="str">
        <f aca="false">'Published format'!E445</f>
        <v/>
      </c>
      <c r="F443" s="0" t="str">
        <f aca="false">'Published format'!F445</f>
        <v/>
      </c>
      <c r="G443" s="50" t="str">
        <f aca="false">'Published format'!G445</f>
        <v/>
      </c>
    </row>
    <row r="444" customFormat="false" ht="15" hidden="false" customHeight="false" outlineLevel="0" collapsed="false">
      <c r="A444" s="0" t="str">
        <f aca="false">'Published format'!A446</f>
        <v/>
      </c>
      <c r="B444" s="0" t="str">
        <f aca="false">'Published format'!B446</f>
        <v/>
      </c>
      <c r="C444" s="0" t="str">
        <f aca="false">'Published format'!C446</f>
        <v/>
      </c>
      <c r="D444" s="0" t="str">
        <f aca="false">'Published format'!D446</f>
        <v/>
      </c>
      <c r="E444" s="0" t="str">
        <f aca="false">'Published format'!E446</f>
        <v/>
      </c>
      <c r="F444" s="0" t="str">
        <f aca="false">'Published format'!F446</f>
        <v/>
      </c>
      <c r="G444" s="50" t="str">
        <f aca="false">'Published format'!G446</f>
        <v/>
      </c>
    </row>
    <row r="445" customFormat="false" ht="15" hidden="false" customHeight="false" outlineLevel="0" collapsed="false">
      <c r="A445" s="0" t="str">
        <f aca="false">'Published format'!A447</f>
        <v/>
      </c>
      <c r="B445" s="0" t="str">
        <f aca="false">'Published format'!B447</f>
        <v/>
      </c>
      <c r="C445" s="0" t="str">
        <f aca="false">'Published format'!C447</f>
        <v/>
      </c>
      <c r="D445" s="0" t="str">
        <f aca="false">'Published format'!D447</f>
        <v/>
      </c>
      <c r="E445" s="0" t="str">
        <f aca="false">'Published format'!E447</f>
        <v/>
      </c>
      <c r="F445" s="0" t="str">
        <f aca="false">'Published format'!F447</f>
        <v/>
      </c>
      <c r="G445" s="50" t="str">
        <f aca="false">'Published format'!G447</f>
        <v/>
      </c>
    </row>
    <row r="446" customFormat="false" ht="15" hidden="false" customHeight="false" outlineLevel="0" collapsed="false">
      <c r="A446" s="0" t="str">
        <f aca="false">'Published format'!A448</f>
        <v/>
      </c>
      <c r="B446" s="0" t="str">
        <f aca="false">'Published format'!B448</f>
        <v/>
      </c>
      <c r="C446" s="0" t="str">
        <f aca="false">'Published format'!C448</f>
        <v/>
      </c>
      <c r="D446" s="0" t="str">
        <f aca="false">'Published format'!D448</f>
        <v/>
      </c>
      <c r="E446" s="0" t="str">
        <f aca="false">'Published format'!E448</f>
        <v/>
      </c>
      <c r="F446" s="0" t="str">
        <f aca="false">'Published format'!F448</f>
        <v/>
      </c>
      <c r="G446" s="50" t="str">
        <f aca="false">'Published format'!G448</f>
        <v/>
      </c>
    </row>
    <row r="447" customFormat="false" ht="15" hidden="false" customHeight="false" outlineLevel="0" collapsed="false">
      <c r="A447" s="0" t="str">
        <f aca="false">'Published format'!A449</f>
        <v/>
      </c>
      <c r="B447" s="0" t="str">
        <f aca="false">'Published format'!B449</f>
        <v/>
      </c>
      <c r="C447" s="0" t="str">
        <f aca="false">'Published format'!C449</f>
        <v/>
      </c>
      <c r="D447" s="0" t="str">
        <f aca="false">'Published format'!D449</f>
        <v/>
      </c>
      <c r="E447" s="0" t="str">
        <f aca="false">'Published format'!E449</f>
        <v/>
      </c>
      <c r="F447" s="0" t="str">
        <f aca="false">'Published format'!F449</f>
        <v/>
      </c>
      <c r="G447" s="50" t="str">
        <f aca="false">'Published format'!G449</f>
        <v/>
      </c>
    </row>
    <row r="448" customFormat="false" ht="15" hidden="false" customHeight="false" outlineLevel="0" collapsed="false">
      <c r="A448" s="0" t="str">
        <f aca="false">'Published format'!A450</f>
        <v/>
      </c>
      <c r="B448" s="0" t="str">
        <f aca="false">'Published format'!B450</f>
        <v/>
      </c>
      <c r="C448" s="0" t="str">
        <f aca="false">'Published format'!C450</f>
        <v/>
      </c>
      <c r="D448" s="0" t="str">
        <f aca="false">'Published format'!D450</f>
        <v/>
      </c>
      <c r="E448" s="0" t="str">
        <f aca="false">'Published format'!E450</f>
        <v/>
      </c>
      <c r="F448" s="0" t="str">
        <f aca="false">'Published format'!F450</f>
        <v/>
      </c>
      <c r="G448" s="50" t="str">
        <f aca="false">'Published format'!G450</f>
        <v/>
      </c>
    </row>
    <row r="449" customFormat="false" ht="15" hidden="false" customHeight="false" outlineLevel="0" collapsed="false">
      <c r="A449" s="0" t="str">
        <f aca="false">'Published format'!A451</f>
        <v/>
      </c>
      <c r="B449" s="0" t="str">
        <f aca="false">'Published format'!B451</f>
        <v/>
      </c>
      <c r="C449" s="0" t="str">
        <f aca="false">'Published format'!C451</f>
        <v/>
      </c>
      <c r="D449" s="0" t="str">
        <f aca="false">'Published format'!D451</f>
        <v/>
      </c>
      <c r="E449" s="0" t="str">
        <f aca="false">'Published format'!E451</f>
        <v/>
      </c>
      <c r="F449" s="0" t="str">
        <f aca="false">'Published format'!F451</f>
        <v/>
      </c>
      <c r="G449" s="50" t="str">
        <f aca="false">'Published format'!G451</f>
        <v/>
      </c>
    </row>
    <row r="450" customFormat="false" ht="15" hidden="false" customHeight="false" outlineLevel="0" collapsed="false">
      <c r="A450" s="0" t="str">
        <f aca="false">'Published format'!A452</f>
        <v/>
      </c>
      <c r="B450" s="0" t="str">
        <f aca="false">'Published format'!B452</f>
        <v/>
      </c>
      <c r="C450" s="0" t="str">
        <f aca="false">'Published format'!C452</f>
        <v/>
      </c>
      <c r="D450" s="0" t="str">
        <f aca="false">'Published format'!D452</f>
        <v/>
      </c>
      <c r="E450" s="0" t="str">
        <f aca="false">'Published format'!E452</f>
        <v/>
      </c>
      <c r="F450" s="0" t="str">
        <f aca="false">'Published format'!F452</f>
        <v/>
      </c>
      <c r="G450" s="50" t="str">
        <f aca="false">'Published format'!G452</f>
        <v/>
      </c>
    </row>
    <row r="451" customFormat="false" ht="15" hidden="false" customHeight="false" outlineLevel="0" collapsed="false">
      <c r="A451" s="0" t="str">
        <f aca="false">'Published format'!A453</f>
        <v/>
      </c>
      <c r="B451" s="0" t="str">
        <f aca="false">'Published format'!B453</f>
        <v/>
      </c>
      <c r="C451" s="0" t="str">
        <f aca="false">'Published format'!C453</f>
        <v/>
      </c>
      <c r="D451" s="0" t="str">
        <f aca="false">'Published format'!D453</f>
        <v/>
      </c>
      <c r="E451" s="0" t="str">
        <f aca="false">'Published format'!E453</f>
        <v/>
      </c>
      <c r="F451" s="0" t="str">
        <f aca="false">'Published format'!F453</f>
        <v/>
      </c>
      <c r="G451" s="50" t="str">
        <f aca="false">'Published format'!G453</f>
        <v/>
      </c>
    </row>
    <row r="452" customFormat="false" ht="15" hidden="false" customHeight="false" outlineLevel="0" collapsed="false">
      <c r="A452" s="0" t="str">
        <f aca="false">'Published format'!A454</f>
        <v/>
      </c>
      <c r="B452" s="0" t="str">
        <f aca="false">'Published format'!B454</f>
        <v/>
      </c>
      <c r="C452" s="0" t="str">
        <f aca="false">'Published format'!C454</f>
        <v/>
      </c>
      <c r="D452" s="0" t="str">
        <f aca="false">'Published format'!D454</f>
        <v/>
      </c>
      <c r="E452" s="0" t="str">
        <f aca="false">'Published format'!E454</f>
        <v/>
      </c>
      <c r="F452" s="0" t="str">
        <f aca="false">'Published format'!F454</f>
        <v/>
      </c>
      <c r="G452" s="50" t="str">
        <f aca="false">'Published format'!G454</f>
        <v/>
      </c>
    </row>
    <row r="453" customFormat="false" ht="15" hidden="false" customHeight="false" outlineLevel="0" collapsed="false">
      <c r="A453" s="0" t="str">
        <f aca="false">'Published format'!A455</f>
        <v/>
      </c>
      <c r="B453" s="0" t="str">
        <f aca="false">'Published format'!B455</f>
        <v/>
      </c>
      <c r="C453" s="0" t="str">
        <f aca="false">'Published format'!C455</f>
        <v/>
      </c>
      <c r="D453" s="0" t="str">
        <f aca="false">'Published format'!D455</f>
        <v/>
      </c>
      <c r="E453" s="0" t="str">
        <f aca="false">'Published format'!E455</f>
        <v/>
      </c>
      <c r="F453" s="0" t="str">
        <f aca="false">'Published format'!F455</f>
        <v/>
      </c>
      <c r="G453" s="50" t="str">
        <f aca="false">'Published format'!G455</f>
        <v/>
      </c>
    </row>
    <row r="454" customFormat="false" ht="15" hidden="false" customHeight="false" outlineLevel="0" collapsed="false">
      <c r="A454" s="0" t="str">
        <f aca="false">'Published format'!A456</f>
        <v/>
      </c>
      <c r="B454" s="0" t="str">
        <f aca="false">'Published format'!B456</f>
        <v/>
      </c>
      <c r="C454" s="0" t="str">
        <f aca="false">'Published format'!C456</f>
        <v/>
      </c>
      <c r="D454" s="0" t="str">
        <f aca="false">'Published format'!D456</f>
        <v/>
      </c>
      <c r="E454" s="0" t="str">
        <f aca="false">'Published format'!E456</f>
        <v/>
      </c>
      <c r="F454" s="0" t="str">
        <f aca="false">'Published format'!F456</f>
        <v/>
      </c>
      <c r="G454" s="50" t="str">
        <f aca="false">'Published format'!G456</f>
        <v/>
      </c>
    </row>
    <row r="455" customFormat="false" ht="15" hidden="false" customHeight="false" outlineLevel="0" collapsed="false">
      <c r="A455" s="0" t="str">
        <f aca="false">'Published format'!A457</f>
        <v/>
      </c>
      <c r="B455" s="0" t="str">
        <f aca="false">'Published format'!B457</f>
        <v/>
      </c>
      <c r="C455" s="0" t="str">
        <f aca="false">'Published format'!C457</f>
        <v/>
      </c>
      <c r="D455" s="0" t="str">
        <f aca="false">'Published format'!D457</f>
        <v/>
      </c>
      <c r="E455" s="0" t="str">
        <f aca="false">'Published format'!E457</f>
        <v/>
      </c>
      <c r="F455" s="0" t="str">
        <f aca="false">'Published format'!F457</f>
        <v/>
      </c>
      <c r="G455" s="50" t="str">
        <f aca="false">'Published format'!G457</f>
        <v/>
      </c>
    </row>
    <row r="456" customFormat="false" ht="15" hidden="false" customHeight="false" outlineLevel="0" collapsed="false">
      <c r="A456" s="0" t="str">
        <f aca="false">'Published format'!A458</f>
        <v/>
      </c>
      <c r="B456" s="0" t="str">
        <f aca="false">'Published format'!B458</f>
        <v/>
      </c>
      <c r="C456" s="0" t="str">
        <f aca="false">'Published format'!C458</f>
        <v/>
      </c>
      <c r="D456" s="0" t="str">
        <f aca="false">'Published format'!D458</f>
        <v/>
      </c>
      <c r="E456" s="0" t="str">
        <f aca="false">'Published format'!E458</f>
        <v/>
      </c>
      <c r="F456" s="0" t="str">
        <f aca="false">'Published format'!F458</f>
        <v/>
      </c>
      <c r="G456" s="50" t="str">
        <f aca="false">'Published format'!G458</f>
        <v/>
      </c>
    </row>
    <row r="457" customFormat="false" ht="15" hidden="false" customHeight="false" outlineLevel="0" collapsed="false">
      <c r="A457" s="0" t="str">
        <f aca="false">'Published format'!A459</f>
        <v/>
      </c>
      <c r="B457" s="0" t="str">
        <f aca="false">'Published format'!B459</f>
        <v/>
      </c>
      <c r="C457" s="0" t="str">
        <f aca="false">'Published format'!C459</f>
        <v/>
      </c>
      <c r="D457" s="0" t="str">
        <f aca="false">'Published format'!D459</f>
        <v/>
      </c>
      <c r="E457" s="0" t="str">
        <f aca="false">'Published format'!E459</f>
        <v/>
      </c>
      <c r="F457" s="0" t="str">
        <f aca="false">'Published format'!F459</f>
        <v/>
      </c>
      <c r="G457" s="50" t="str">
        <f aca="false">'Published format'!G459</f>
        <v/>
      </c>
    </row>
    <row r="458" customFormat="false" ht="15" hidden="false" customHeight="false" outlineLevel="0" collapsed="false">
      <c r="A458" s="0" t="str">
        <f aca="false">'Published format'!A460</f>
        <v/>
      </c>
      <c r="B458" s="0" t="str">
        <f aca="false">'Published format'!B460</f>
        <v/>
      </c>
      <c r="C458" s="0" t="str">
        <f aca="false">'Published format'!C460</f>
        <v/>
      </c>
      <c r="D458" s="0" t="str">
        <f aca="false">'Published format'!D460</f>
        <v/>
      </c>
      <c r="E458" s="0" t="str">
        <f aca="false">'Published format'!E460</f>
        <v/>
      </c>
      <c r="F458" s="0" t="str">
        <f aca="false">'Published format'!F460</f>
        <v/>
      </c>
      <c r="G458" s="50" t="str">
        <f aca="false">'Published format'!G460</f>
        <v/>
      </c>
    </row>
    <row r="459" customFormat="false" ht="15" hidden="false" customHeight="false" outlineLevel="0" collapsed="false">
      <c r="A459" s="0" t="str">
        <f aca="false">'Published format'!A461</f>
        <v/>
      </c>
      <c r="B459" s="0" t="str">
        <f aca="false">'Published format'!B461</f>
        <v/>
      </c>
      <c r="C459" s="0" t="str">
        <f aca="false">'Published format'!C461</f>
        <v/>
      </c>
      <c r="D459" s="0" t="str">
        <f aca="false">'Published format'!D461</f>
        <v/>
      </c>
      <c r="E459" s="0" t="str">
        <f aca="false">'Published format'!E461</f>
        <v/>
      </c>
      <c r="F459" s="0" t="str">
        <f aca="false">'Published format'!F461</f>
        <v/>
      </c>
      <c r="G459" s="50" t="str">
        <f aca="false">'Published format'!G461</f>
        <v/>
      </c>
    </row>
    <row r="460" customFormat="false" ht="15" hidden="false" customHeight="false" outlineLevel="0" collapsed="false">
      <c r="A460" s="0" t="str">
        <f aca="false">'Published format'!A462</f>
        <v/>
      </c>
      <c r="B460" s="0" t="str">
        <f aca="false">'Published format'!B462</f>
        <v/>
      </c>
      <c r="C460" s="0" t="str">
        <f aca="false">'Published format'!C462</f>
        <v/>
      </c>
      <c r="D460" s="0" t="str">
        <f aca="false">'Published format'!D462</f>
        <v/>
      </c>
      <c r="E460" s="0" t="str">
        <f aca="false">'Published format'!E462</f>
        <v/>
      </c>
      <c r="F460" s="0" t="str">
        <f aca="false">'Published format'!F462</f>
        <v/>
      </c>
      <c r="G460" s="50" t="str">
        <f aca="false">'Published format'!G462</f>
        <v/>
      </c>
    </row>
    <row r="461" customFormat="false" ht="15" hidden="false" customHeight="false" outlineLevel="0" collapsed="false">
      <c r="A461" s="0" t="str">
        <f aca="false">'Published format'!A463</f>
        <v/>
      </c>
      <c r="B461" s="0" t="str">
        <f aca="false">'Published format'!B463</f>
        <v/>
      </c>
      <c r="C461" s="0" t="str">
        <f aca="false">'Published format'!C463</f>
        <v/>
      </c>
      <c r="D461" s="0" t="str">
        <f aca="false">'Published format'!D463</f>
        <v/>
      </c>
      <c r="E461" s="0" t="str">
        <f aca="false">'Published format'!E463</f>
        <v/>
      </c>
      <c r="F461" s="0" t="str">
        <f aca="false">'Published format'!F463</f>
        <v/>
      </c>
      <c r="G461" s="50" t="str">
        <f aca="false">'Published format'!G463</f>
        <v/>
      </c>
    </row>
    <row r="462" customFormat="false" ht="15" hidden="false" customHeight="false" outlineLevel="0" collapsed="false">
      <c r="A462" s="0" t="str">
        <f aca="false">'Published format'!A464</f>
        <v/>
      </c>
      <c r="B462" s="0" t="str">
        <f aca="false">'Published format'!B464</f>
        <v/>
      </c>
      <c r="C462" s="0" t="str">
        <f aca="false">'Published format'!C464</f>
        <v/>
      </c>
      <c r="D462" s="0" t="str">
        <f aca="false">'Published format'!D464</f>
        <v/>
      </c>
      <c r="E462" s="0" t="str">
        <f aca="false">'Published format'!E464</f>
        <v/>
      </c>
      <c r="F462" s="0" t="str">
        <f aca="false">'Published format'!F464</f>
        <v/>
      </c>
      <c r="G462" s="50" t="str">
        <f aca="false">'Published format'!G464</f>
        <v/>
      </c>
    </row>
    <row r="463" customFormat="false" ht="15" hidden="false" customHeight="false" outlineLevel="0" collapsed="false">
      <c r="A463" s="0" t="str">
        <f aca="false">'Published format'!A465</f>
        <v/>
      </c>
      <c r="B463" s="0" t="str">
        <f aca="false">'Published format'!B465</f>
        <v/>
      </c>
      <c r="C463" s="0" t="str">
        <f aca="false">'Published format'!C465</f>
        <v/>
      </c>
      <c r="D463" s="0" t="str">
        <f aca="false">'Published format'!D465</f>
        <v/>
      </c>
      <c r="E463" s="0" t="str">
        <f aca="false">'Published format'!E465</f>
        <v/>
      </c>
      <c r="F463" s="0" t="str">
        <f aca="false">'Published format'!F465</f>
        <v/>
      </c>
      <c r="G463" s="50" t="str">
        <f aca="false">'Published format'!G465</f>
        <v/>
      </c>
    </row>
    <row r="464" customFormat="false" ht="15" hidden="false" customHeight="false" outlineLevel="0" collapsed="false">
      <c r="A464" s="0" t="str">
        <f aca="false">'Published format'!A466</f>
        <v/>
      </c>
      <c r="B464" s="0" t="str">
        <f aca="false">'Published format'!B466</f>
        <v/>
      </c>
      <c r="C464" s="0" t="str">
        <f aca="false">'Published format'!C466</f>
        <v/>
      </c>
      <c r="D464" s="0" t="str">
        <f aca="false">'Published format'!D466</f>
        <v/>
      </c>
      <c r="E464" s="0" t="str">
        <f aca="false">'Published format'!E466</f>
        <v/>
      </c>
      <c r="F464" s="0" t="str">
        <f aca="false">'Published format'!F466</f>
        <v/>
      </c>
      <c r="G464" s="50" t="str">
        <f aca="false">'Published format'!G466</f>
        <v/>
      </c>
    </row>
    <row r="465" customFormat="false" ht="15" hidden="false" customHeight="false" outlineLevel="0" collapsed="false">
      <c r="A465" s="0" t="str">
        <f aca="false">'Published format'!A467</f>
        <v/>
      </c>
      <c r="B465" s="0" t="str">
        <f aca="false">'Published format'!B467</f>
        <v/>
      </c>
      <c r="C465" s="0" t="str">
        <f aca="false">'Published format'!C467</f>
        <v/>
      </c>
      <c r="D465" s="0" t="str">
        <f aca="false">'Published format'!D467</f>
        <v/>
      </c>
      <c r="E465" s="0" t="str">
        <f aca="false">'Published format'!E467</f>
        <v/>
      </c>
      <c r="F465" s="0" t="str">
        <f aca="false">'Published format'!F467</f>
        <v/>
      </c>
      <c r="G465" s="50" t="str">
        <f aca="false">'Published format'!G467</f>
        <v/>
      </c>
    </row>
    <row r="466" customFormat="false" ht="15" hidden="false" customHeight="false" outlineLevel="0" collapsed="false">
      <c r="A466" s="0" t="str">
        <f aca="false">'Published format'!A468</f>
        <v/>
      </c>
      <c r="B466" s="0" t="str">
        <f aca="false">'Published format'!B468</f>
        <v/>
      </c>
      <c r="C466" s="0" t="str">
        <f aca="false">'Published format'!C468</f>
        <v/>
      </c>
      <c r="D466" s="0" t="str">
        <f aca="false">'Published format'!D468</f>
        <v/>
      </c>
      <c r="E466" s="0" t="str">
        <f aca="false">'Published format'!E468</f>
        <v/>
      </c>
      <c r="F466" s="0" t="str">
        <f aca="false">'Published format'!F468</f>
        <v/>
      </c>
      <c r="G466" s="50" t="str">
        <f aca="false">'Published format'!G468</f>
        <v/>
      </c>
    </row>
    <row r="467" customFormat="false" ht="15" hidden="false" customHeight="false" outlineLevel="0" collapsed="false">
      <c r="A467" s="0" t="str">
        <f aca="false">'Published format'!A469</f>
        <v/>
      </c>
      <c r="B467" s="0" t="str">
        <f aca="false">'Published format'!B469</f>
        <v/>
      </c>
      <c r="C467" s="0" t="str">
        <f aca="false">'Published format'!C469</f>
        <v/>
      </c>
      <c r="D467" s="0" t="str">
        <f aca="false">'Published format'!D469</f>
        <v/>
      </c>
      <c r="E467" s="0" t="str">
        <f aca="false">'Published format'!E469</f>
        <v/>
      </c>
      <c r="F467" s="0" t="str">
        <f aca="false">'Published format'!F469</f>
        <v/>
      </c>
      <c r="G467" s="50" t="str">
        <f aca="false">'Published format'!G469</f>
        <v/>
      </c>
    </row>
    <row r="468" customFormat="false" ht="15" hidden="false" customHeight="false" outlineLevel="0" collapsed="false">
      <c r="A468" s="0" t="str">
        <f aca="false">'Published format'!A470</f>
        <v/>
      </c>
      <c r="B468" s="0" t="str">
        <f aca="false">'Published format'!B470</f>
        <v/>
      </c>
      <c r="C468" s="0" t="str">
        <f aca="false">'Published format'!C470</f>
        <v/>
      </c>
      <c r="D468" s="0" t="str">
        <f aca="false">'Published format'!D470</f>
        <v/>
      </c>
      <c r="E468" s="0" t="str">
        <f aca="false">'Published format'!E470</f>
        <v/>
      </c>
      <c r="F468" s="0" t="str">
        <f aca="false">'Published format'!F470</f>
        <v/>
      </c>
      <c r="G468" s="50" t="str">
        <f aca="false">'Published format'!G470</f>
        <v/>
      </c>
    </row>
    <row r="469" customFormat="false" ht="15" hidden="false" customHeight="false" outlineLevel="0" collapsed="false">
      <c r="A469" s="0" t="str">
        <f aca="false">'Published format'!A471</f>
        <v/>
      </c>
      <c r="B469" s="0" t="str">
        <f aca="false">'Published format'!B471</f>
        <v/>
      </c>
      <c r="C469" s="0" t="str">
        <f aca="false">'Published format'!C471</f>
        <v/>
      </c>
      <c r="D469" s="0" t="str">
        <f aca="false">'Published format'!D471</f>
        <v/>
      </c>
      <c r="E469" s="0" t="str">
        <f aca="false">'Published format'!E471</f>
        <v/>
      </c>
      <c r="F469" s="0" t="str">
        <f aca="false">'Published format'!F471</f>
        <v/>
      </c>
      <c r="G469" s="50" t="str">
        <f aca="false">'Published format'!G471</f>
        <v/>
      </c>
    </row>
    <row r="470" customFormat="false" ht="15" hidden="false" customHeight="false" outlineLevel="0" collapsed="false">
      <c r="A470" s="0" t="str">
        <f aca="false">'Published format'!A472</f>
        <v/>
      </c>
      <c r="B470" s="0" t="str">
        <f aca="false">'Published format'!B472</f>
        <v/>
      </c>
      <c r="C470" s="0" t="str">
        <f aca="false">'Published format'!C472</f>
        <v/>
      </c>
      <c r="D470" s="0" t="str">
        <f aca="false">'Published format'!D472</f>
        <v/>
      </c>
      <c r="E470" s="0" t="str">
        <f aca="false">'Published format'!E472</f>
        <v/>
      </c>
      <c r="F470" s="0" t="str">
        <f aca="false">'Published format'!F472</f>
        <v/>
      </c>
      <c r="G470" s="50" t="str">
        <f aca="false">'Published format'!G472</f>
        <v/>
      </c>
    </row>
    <row r="471" customFormat="false" ht="15" hidden="false" customHeight="false" outlineLevel="0" collapsed="false">
      <c r="A471" s="0" t="str">
        <f aca="false">'Published format'!A473</f>
        <v/>
      </c>
      <c r="B471" s="0" t="str">
        <f aca="false">'Published format'!B473</f>
        <v/>
      </c>
      <c r="C471" s="0" t="str">
        <f aca="false">'Published format'!C473</f>
        <v/>
      </c>
      <c r="D471" s="0" t="str">
        <f aca="false">'Published format'!D473</f>
        <v/>
      </c>
      <c r="E471" s="0" t="str">
        <f aca="false">'Published format'!E473</f>
        <v/>
      </c>
      <c r="F471" s="0" t="str">
        <f aca="false">'Published format'!F473</f>
        <v/>
      </c>
      <c r="G471" s="50" t="str">
        <f aca="false">'Published format'!G473</f>
        <v/>
      </c>
    </row>
    <row r="472" customFormat="false" ht="15" hidden="false" customHeight="false" outlineLevel="0" collapsed="false">
      <c r="A472" s="0" t="str">
        <f aca="false">'Published format'!A474</f>
        <v/>
      </c>
      <c r="B472" s="0" t="str">
        <f aca="false">'Published format'!B474</f>
        <v/>
      </c>
      <c r="C472" s="0" t="str">
        <f aca="false">'Published format'!C474</f>
        <v/>
      </c>
      <c r="D472" s="0" t="str">
        <f aca="false">'Published format'!D474</f>
        <v/>
      </c>
      <c r="E472" s="0" t="str">
        <f aca="false">'Published format'!E474</f>
        <v/>
      </c>
      <c r="F472" s="0" t="str">
        <f aca="false">'Published format'!F474</f>
        <v/>
      </c>
      <c r="G472" s="50" t="str">
        <f aca="false">'Published format'!G474</f>
        <v/>
      </c>
    </row>
    <row r="473" customFormat="false" ht="15" hidden="false" customHeight="false" outlineLevel="0" collapsed="false">
      <c r="A473" s="0" t="str">
        <f aca="false">'Published format'!A475</f>
        <v/>
      </c>
      <c r="B473" s="0" t="str">
        <f aca="false">'Published format'!B475</f>
        <v/>
      </c>
      <c r="C473" s="0" t="str">
        <f aca="false">'Published format'!C475</f>
        <v/>
      </c>
      <c r="D473" s="0" t="str">
        <f aca="false">'Published format'!D475</f>
        <v/>
      </c>
      <c r="E473" s="0" t="str">
        <f aca="false">'Published format'!E475</f>
        <v/>
      </c>
      <c r="F473" s="0" t="str">
        <f aca="false">'Published format'!F475</f>
        <v/>
      </c>
      <c r="G473" s="50" t="str">
        <f aca="false">'Published format'!G475</f>
        <v/>
      </c>
    </row>
    <row r="474" customFormat="false" ht="15" hidden="false" customHeight="false" outlineLevel="0" collapsed="false">
      <c r="A474" s="0" t="str">
        <f aca="false">'Published format'!A476</f>
        <v/>
      </c>
      <c r="B474" s="0" t="str">
        <f aca="false">'Published format'!B476</f>
        <v/>
      </c>
      <c r="C474" s="0" t="str">
        <f aca="false">'Published format'!C476</f>
        <v/>
      </c>
      <c r="D474" s="0" t="str">
        <f aca="false">'Published format'!D476</f>
        <v/>
      </c>
      <c r="E474" s="0" t="str">
        <f aca="false">'Published format'!E476</f>
        <v/>
      </c>
      <c r="F474" s="0" t="str">
        <f aca="false">'Published format'!F476</f>
        <v/>
      </c>
      <c r="G474" s="50" t="str">
        <f aca="false">'Published format'!G476</f>
        <v/>
      </c>
    </row>
    <row r="475" customFormat="false" ht="15" hidden="false" customHeight="false" outlineLevel="0" collapsed="false">
      <c r="A475" s="0" t="str">
        <f aca="false">'Published format'!A477</f>
        <v/>
      </c>
      <c r="B475" s="0" t="str">
        <f aca="false">'Published format'!B477</f>
        <v/>
      </c>
      <c r="C475" s="0" t="str">
        <f aca="false">'Published format'!C477</f>
        <v/>
      </c>
      <c r="D475" s="0" t="str">
        <f aca="false">'Published format'!D477</f>
        <v/>
      </c>
      <c r="E475" s="0" t="str">
        <f aca="false">'Published format'!E477</f>
        <v/>
      </c>
      <c r="F475" s="0" t="str">
        <f aca="false">'Published format'!F477</f>
        <v/>
      </c>
      <c r="G475" s="50" t="str">
        <f aca="false">'Published format'!G477</f>
        <v/>
      </c>
    </row>
    <row r="476" customFormat="false" ht="15" hidden="false" customHeight="false" outlineLevel="0" collapsed="false">
      <c r="A476" s="0" t="str">
        <f aca="false">'Published format'!A478</f>
        <v/>
      </c>
      <c r="B476" s="0" t="str">
        <f aca="false">'Published format'!B478</f>
        <v/>
      </c>
      <c r="C476" s="0" t="str">
        <f aca="false">'Published format'!C478</f>
        <v/>
      </c>
      <c r="D476" s="0" t="str">
        <f aca="false">'Published format'!D478</f>
        <v/>
      </c>
      <c r="E476" s="0" t="str">
        <f aca="false">'Published format'!E478</f>
        <v/>
      </c>
      <c r="F476" s="0" t="str">
        <f aca="false">'Published format'!F478</f>
        <v/>
      </c>
      <c r="G476" s="50" t="str">
        <f aca="false">'Published format'!G478</f>
        <v/>
      </c>
    </row>
    <row r="477" customFormat="false" ht="15" hidden="false" customHeight="false" outlineLevel="0" collapsed="false">
      <c r="A477" s="0" t="str">
        <f aca="false">'Published format'!A479</f>
        <v/>
      </c>
      <c r="B477" s="0" t="str">
        <f aca="false">'Published format'!B479</f>
        <v/>
      </c>
      <c r="C477" s="0" t="str">
        <f aca="false">'Published format'!C479</f>
        <v/>
      </c>
      <c r="D477" s="0" t="str">
        <f aca="false">'Published format'!D479</f>
        <v/>
      </c>
      <c r="E477" s="0" t="str">
        <f aca="false">'Published format'!E479</f>
        <v/>
      </c>
      <c r="F477" s="0" t="str">
        <f aca="false">'Published format'!F479</f>
        <v/>
      </c>
      <c r="G477" s="50" t="str">
        <f aca="false">'Published format'!G479</f>
        <v/>
      </c>
    </row>
    <row r="478" customFormat="false" ht="15" hidden="false" customHeight="false" outlineLevel="0" collapsed="false">
      <c r="A478" s="0" t="str">
        <f aca="false">'Published format'!A480</f>
        <v/>
      </c>
      <c r="B478" s="0" t="str">
        <f aca="false">'Published format'!B480</f>
        <v/>
      </c>
      <c r="C478" s="0" t="str">
        <f aca="false">'Published format'!C480</f>
        <v/>
      </c>
      <c r="D478" s="0" t="str">
        <f aca="false">'Published format'!D480</f>
        <v/>
      </c>
      <c r="E478" s="0" t="str">
        <f aca="false">'Published format'!E480</f>
        <v/>
      </c>
      <c r="F478" s="0" t="str">
        <f aca="false">'Published format'!F480</f>
        <v/>
      </c>
      <c r="G478" s="50" t="str">
        <f aca="false">'Published format'!G480</f>
        <v/>
      </c>
    </row>
    <row r="479" customFormat="false" ht="15" hidden="false" customHeight="false" outlineLevel="0" collapsed="false">
      <c r="A479" s="0" t="str">
        <f aca="false">'Published format'!A481</f>
        <v/>
      </c>
      <c r="B479" s="0" t="str">
        <f aca="false">'Published format'!B481</f>
        <v/>
      </c>
      <c r="C479" s="0" t="str">
        <f aca="false">'Published format'!C481</f>
        <v/>
      </c>
      <c r="D479" s="0" t="str">
        <f aca="false">'Published format'!D481</f>
        <v/>
      </c>
      <c r="E479" s="0" t="str">
        <f aca="false">'Published format'!E481</f>
        <v/>
      </c>
      <c r="F479" s="0" t="str">
        <f aca="false">'Published format'!F481</f>
        <v/>
      </c>
      <c r="G479" s="50" t="str">
        <f aca="false">'Published format'!G481</f>
        <v/>
      </c>
    </row>
    <row r="480" customFormat="false" ht="15" hidden="false" customHeight="false" outlineLevel="0" collapsed="false">
      <c r="A480" s="0" t="str">
        <f aca="false">'Published format'!A482</f>
        <v/>
      </c>
      <c r="B480" s="0" t="str">
        <f aca="false">'Published format'!B482</f>
        <v/>
      </c>
      <c r="C480" s="0" t="str">
        <f aca="false">'Published format'!C482</f>
        <v/>
      </c>
      <c r="D480" s="0" t="str">
        <f aca="false">'Published format'!D482</f>
        <v/>
      </c>
      <c r="E480" s="0" t="str">
        <f aca="false">'Published format'!E482</f>
        <v/>
      </c>
      <c r="F480" s="0" t="str">
        <f aca="false">'Published format'!F482</f>
        <v/>
      </c>
      <c r="G480" s="50" t="str">
        <f aca="false">'Published format'!G482</f>
        <v/>
      </c>
    </row>
    <row r="481" customFormat="false" ht="15" hidden="false" customHeight="false" outlineLevel="0" collapsed="false">
      <c r="A481" s="0" t="str">
        <f aca="false">'Published format'!A483</f>
        <v/>
      </c>
      <c r="B481" s="0" t="str">
        <f aca="false">'Published format'!B483</f>
        <v/>
      </c>
      <c r="C481" s="0" t="str">
        <f aca="false">'Published format'!C483</f>
        <v/>
      </c>
      <c r="D481" s="0" t="str">
        <f aca="false">'Published format'!D483</f>
        <v/>
      </c>
      <c r="E481" s="0" t="str">
        <f aca="false">'Published format'!E483</f>
        <v/>
      </c>
      <c r="F481" s="0" t="str">
        <f aca="false">'Published format'!F483</f>
        <v/>
      </c>
      <c r="G481" s="50" t="str">
        <f aca="false">'Published format'!G483</f>
        <v/>
      </c>
    </row>
    <row r="482" customFormat="false" ht="15" hidden="false" customHeight="false" outlineLevel="0" collapsed="false">
      <c r="A482" s="0" t="str">
        <f aca="false">'Published format'!A484</f>
        <v/>
      </c>
      <c r="B482" s="0" t="str">
        <f aca="false">'Published format'!B484</f>
        <v/>
      </c>
      <c r="C482" s="0" t="str">
        <f aca="false">'Published format'!C484</f>
        <v/>
      </c>
      <c r="D482" s="0" t="str">
        <f aca="false">'Published format'!D484</f>
        <v/>
      </c>
      <c r="E482" s="0" t="str">
        <f aca="false">'Published format'!E484</f>
        <v/>
      </c>
      <c r="F482" s="0" t="str">
        <f aca="false">'Published format'!F484</f>
        <v/>
      </c>
      <c r="G482" s="50" t="str">
        <f aca="false">'Published format'!G484</f>
        <v/>
      </c>
    </row>
    <row r="483" customFormat="false" ht="15" hidden="false" customHeight="false" outlineLevel="0" collapsed="false">
      <c r="A483" s="0" t="str">
        <f aca="false">'Published format'!A485</f>
        <v/>
      </c>
      <c r="B483" s="0" t="str">
        <f aca="false">'Published format'!B485</f>
        <v/>
      </c>
      <c r="C483" s="0" t="str">
        <f aca="false">'Published format'!C485</f>
        <v/>
      </c>
      <c r="D483" s="0" t="str">
        <f aca="false">'Published format'!D485</f>
        <v/>
      </c>
      <c r="E483" s="0" t="str">
        <f aca="false">'Published format'!E485</f>
        <v/>
      </c>
      <c r="F483" s="0" t="str">
        <f aca="false">'Published format'!F485</f>
        <v/>
      </c>
      <c r="G483" s="50" t="str">
        <f aca="false">'Published format'!G485</f>
        <v/>
      </c>
    </row>
    <row r="484" customFormat="false" ht="15" hidden="false" customHeight="false" outlineLevel="0" collapsed="false">
      <c r="A484" s="0" t="str">
        <f aca="false">'Published format'!A486</f>
        <v/>
      </c>
      <c r="B484" s="0" t="str">
        <f aca="false">'Published format'!B486</f>
        <v/>
      </c>
      <c r="C484" s="0" t="str">
        <f aca="false">'Published format'!C486</f>
        <v/>
      </c>
      <c r="D484" s="0" t="str">
        <f aca="false">'Published format'!D486</f>
        <v/>
      </c>
      <c r="E484" s="0" t="str">
        <f aca="false">'Published format'!E486</f>
        <v/>
      </c>
      <c r="F484" s="0" t="str">
        <f aca="false">'Published format'!F486</f>
        <v/>
      </c>
      <c r="G484" s="50" t="str">
        <f aca="false">'Published format'!G486</f>
        <v/>
      </c>
    </row>
    <row r="485" customFormat="false" ht="15" hidden="false" customHeight="false" outlineLevel="0" collapsed="false">
      <c r="A485" s="0" t="str">
        <f aca="false">'Published format'!A487</f>
        <v/>
      </c>
      <c r="B485" s="0" t="str">
        <f aca="false">'Published format'!B487</f>
        <v/>
      </c>
      <c r="C485" s="0" t="str">
        <f aca="false">'Published format'!C487</f>
        <v/>
      </c>
      <c r="D485" s="0" t="str">
        <f aca="false">'Published format'!D487</f>
        <v/>
      </c>
      <c r="E485" s="0" t="str">
        <f aca="false">'Published format'!E487</f>
        <v/>
      </c>
      <c r="F485" s="0" t="str">
        <f aca="false">'Published format'!F487</f>
        <v/>
      </c>
      <c r="G485" s="50" t="str">
        <f aca="false">'Published format'!G487</f>
        <v/>
      </c>
    </row>
    <row r="486" customFormat="false" ht="15" hidden="false" customHeight="false" outlineLevel="0" collapsed="false">
      <c r="A486" s="0" t="str">
        <f aca="false">'Published format'!A488</f>
        <v/>
      </c>
      <c r="B486" s="0" t="str">
        <f aca="false">'Published format'!B488</f>
        <v/>
      </c>
      <c r="C486" s="0" t="str">
        <f aca="false">'Published format'!C488</f>
        <v/>
      </c>
      <c r="D486" s="0" t="str">
        <f aca="false">'Published format'!D488</f>
        <v/>
      </c>
      <c r="E486" s="0" t="str">
        <f aca="false">'Published format'!E488</f>
        <v/>
      </c>
      <c r="F486" s="0" t="str">
        <f aca="false">'Published format'!F488</f>
        <v/>
      </c>
      <c r="G486" s="50" t="str">
        <f aca="false">'Published format'!G488</f>
        <v/>
      </c>
    </row>
    <row r="487" customFormat="false" ht="15" hidden="false" customHeight="false" outlineLevel="0" collapsed="false">
      <c r="A487" s="0" t="str">
        <f aca="false">'Published format'!A489</f>
        <v/>
      </c>
      <c r="B487" s="0" t="str">
        <f aca="false">'Published format'!B489</f>
        <v/>
      </c>
      <c r="C487" s="0" t="str">
        <f aca="false">'Published format'!C489</f>
        <v/>
      </c>
      <c r="D487" s="0" t="str">
        <f aca="false">'Published format'!D489</f>
        <v/>
      </c>
      <c r="E487" s="0" t="str">
        <f aca="false">'Published format'!E489</f>
        <v/>
      </c>
      <c r="F487" s="0" t="str">
        <f aca="false">'Published format'!F489</f>
        <v/>
      </c>
      <c r="G487" s="50" t="str">
        <f aca="false">'Published format'!G489</f>
        <v/>
      </c>
    </row>
    <row r="488" customFormat="false" ht="15" hidden="false" customHeight="false" outlineLevel="0" collapsed="false">
      <c r="A488" s="0" t="str">
        <f aca="false">'Published format'!A490</f>
        <v/>
      </c>
      <c r="B488" s="0" t="str">
        <f aca="false">'Published format'!B490</f>
        <v/>
      </c>
      <c r="C488" s="0" t="str">
        <f aca="false">'Published format'!C490</f>
        <v/>
      </c>
      <c r="D488" s="0" t="str">
        <f aca="false">'Published format'!D490</f>
        <v/>
      </c>
      <c r="E488" s="0" t="str">
        <f aca="false">'Published format'!E490</f>
        <v/>
      </c>
      <c r="F488" s="0" t="str">
        <f aca="false">'Published format'!F490</f>
        <v/>
      </c>
      <c r="G488" s="50" t="str">
        <f aca="false">'Published format'!G490</f>
        <v/>
      </c>
    </row>
    <row r="489" customFormat="false" ht="15" hidden="false" customHeight="false" outlineLevel="0" collapsed="false">
      <c r="A489" s="0" t="str">
        <f aca="false">'Published format'!A491</f>
        <v/>
      </c>
      <c r="B489" s="0" t="str">
        <f aca="false">'Published format'!B491</f>
        <v/>
      </c>
      <c r="C489" s="0" t="str">
        <f aca="false">'Published format'!C491</f>
        <v/>
      </c>
      <c r="D489" s="0" t="str">
        <f aca="false">'Published format'!D491</f>
        <v/>
      </c>
      <c r="E489" s="0" t="str">
        <f aca="false">'Published format'!E491</f>
        <v/>
      </c>
      <c r="F489" s="0" t="str">
        <f aca="false">'Published format'!F491</f>
        <v/>
      </c>
      <c r="G489" s="50" t="str">
        <f aca="false">'Published format'!G491</f>
        <v/>
      </c>
    </row>
    <row r="490" customFormat="false" ht="15" hidden="false" customHeight="false" outlineLevel="0" collapsed="false">
      <c r="A490" s="0" t="str">
        <f aca="false">'Published format'!A492</f>
        <v/>
      </c>
      <c r="B490" s="0" t="str">
        <f aca="false">'Published format'!B492</f>
        <v/>
      </c>
      <c r="C490" s="0" t="str">
        <f aca="false">'Published format'!C492</f>
        <v/>
      </c>
      <c r="D490" s="0" t="str">
        <f aca="false">'Published format'!D492</f>
        <v/>
      </c>
      <c r="E490" s="0" t="str">
        <f aca="false">'Published format'!E492</f>
        <v/>
      </c>
      <c r="F490" s="0" t="str">
        <f aca="false">'Published format'!F492</f>
        <v/>
      </c>
      <c r="G490" s="50" t="str">
        <f aca="false">'Published format'!G492</f>
        <v/>
      </c>
    </row>
    <row r="491" customFormat="false" ht="15" hidden="false" customHeight="false" outlineLevel="0" collapsed="false">
      <c r="A491" s="0" t="str">
        <f aca="false">'Published format'!A493</f>
        <v/>
      </c>
      <c r="B491" s="0" t="str">
        <f aca="false">'Published format'!B493</f>
        <v/>
      </c>
      <c r="C491" s="0" t="str">
        <f aca="false">'Published format'!C493</f>
        <v/>
      </c>
      <c r="D491" s="0" t="str">
        <f aca="false">'Published format'!D493</f>
        <v/>
      </c>
      <c r="E491" s="0" t="str">
        <f aca="false">'Published format'!E493</f>
        <v/>
      </c>
      <c r="F491" s="0" t="str">
        <f aca="false">'Published format'!F493</f>
        <v/>
      </c>
      <c r="G491" s="50" t="str">
        <f aca="false">'Published format'!G493</f>
        <v/>
      </c>
    </row>
    <row r="492" customFormat="false" ht="15" hidden="false" customHeight="false" outlineLevel="0" collapsed="false">
      <c r="A492" s="0" t="str">
        <f aca="false">'Published format'!A494</f>
        <v/>
      </c>
      <c r="B492" s="0" t="str">
        <f aca="false">'Published format'!B494</f>
        <v/>
      </c>
      <c r="C492" s="0" t="str">
        <f aca="false">'Published format'!C494</f>
        <v/>
      </c>
      <c r="D492" s="0" t="str">
        <f aca="false">'Published format'!D494</f>
        <v/>
      </c>
      <c r="E492" s="0" t="str">
        <f aca="false">'Published format'!E494</f>
        <v/>
      </c>
      <c r="F492" s="0" t="str">
        <f aca="false">'Published format'!F494</f>
        <v/>
      </c>
      <c r="G492" s="50" t="str">
        <f aca="false">'Published format'!G494</f>
        <v/>
      </c>
    </row>
    <row r="493" customFormat="false" ht="15" hidden="false" customHeight="false" outlineLevel="0" collapsed="false">
      <c r="A493" s="0" t="str">
        <f aca="false">'Published format'!A495</f>
        <v/>
      </c>
      <c r="B493" s="0" t="str">
        <f aca="false">'Published format'!B495</f>
        <v/>
      </c>
      <c r="C493" s="0" t="str">
        <f aca="false">'Published format'!C495</f>
        <v/>
      </c>
      <c r="D493" s="0" t="str">
        <f aca="false">'Published format'!D495</f>
        <v/>
      </c>
      <c r="E493" s="0" t="str">
        <f aca="false">'Published format'!E495</f>
        <v/>
      </c>
      <c r="F493" s="0" t="str">
        <f aca="false">'Published format'!F495</f>
        <v/>
      </c>
      <c r="G493" s="50" t="str">
        <f aca="false">'Published format'!G495</f>
        <v/>
      </c>
    </row>
    <row r="494" customFormat="false" ht="15" hidden="false" customHeight="false" outlineLevel="0" collapsed="false">
      <c r="A494" s="0" t="str">
        <f aca="false">'Published format'!A496</f>
        <v/>
      </c>
      <c r="B494" s="0" t="str">
        <f aca="false">'Published format'!B496</f>
        <v/>
      </c>
      <c r="C494" s="0" t="str">
        <f aca="false">'Published format'!C496</f>
        <v/>
      </c>
      <c r="D494" s="0" t="str">
        <f aca="false">'Published format'!D496</f>
        <v/>
      </c>
      <c r="E494" s="0" t="str">
        <f aca="false">'Published format'!E496</f>
        <v/>
      </c>
      <c r="F494" s="0" t="str">
        <f aca="false">'Published format'!F496</f>
        <v/>
      </c>
      <c r="G494" s="50" t="str">
        <f aca="false">'Published format'!G496</f>
        <v/>
      </c>
    </row>
    <row r="495" customFormat="false" ht="15" hidden="false" customHeight="false" outlineLevel="0" collapsed="false">
      <c r="A495" s="0" t="str">
        <f aca="false">'Published format'!A497</f>
        <v/>
      </c>
      <c r="B495" s="0" t="str">
        <f aca="false">'Published format'!B497</f>
        <v/>
      </c>
      <c r="C495" s="0" t="str">
        <f aca="false">'Published format'!C497</f>
        <v/>
      </c>
      <c r="D495" s="0" t="str">
        <f aca="false">'Published format'!D497</f>
        <v/>
      </c>
      <c r="E495" s="0" t="str">
        <f aca="false">'Published format'!E497</f>
        <v/>
      </c>
      <c r="F495" s="0" t="str">
        <f aca="false">'Published format'!F497</f>
        <v/>
      </c>
      <c r="G495" s="50" t="str">
        <f aca="false">'Published format'!G497</f>
        <v/>
      </c>
    </row>
    <row r="496" customFormat="false" ht="15" hidden="false" customHeight="false" outlineLevel="0" collapsed="false">
      <c r="A496" s="0" t="str">
        <f aca="false">'Published format'!A498</f>
        <v/>
      </c>
      <c r="B496" s="0" t="str">
        <f aca="false">'Published format'!B498</f>
        <v/>
      </c>
      <c r="C496" s="0" t="str">
        <f aca="false">'Published format'!C498</f>
        <v/>
      </c>
      <c r="D496" s="0" t="str">
        <f aca="false">'Published format'!D498</f>
        <v/>
      </c>
      <c r="E496" s="0" t="str">
        <f aca="false">'Published format'!E498</f>
        <v/>
      </c>
      <c r="F496" s="0" t="str">
        <f aca="false">'Published format'!F498</f>
        <v/>
      </c>
      <c r="G496" s="50" t="str">
        <f aca="false">'Published format'!G498</f>
        <v/>
      </c>
    </row>
    <row r="497" customFormat="false" ht="15" hidden="false" customHeight="false" outlineLevel="0" collapsed="false">
      <c r="A497" s="0" t="str">
        <f aca="false">'Published format'!A499</f>
        <v/>
      </c>
      <c r="B497" s="0" t="str">
        <f aca="false">'Published format'!B499</f>
        <v/>
      </c>
      <c r="C497" s="0" t="str">
        <f aca="false">'Published format'!C499</f>
        <v/>
      </c>
      <c r="D497" s="0" t="str">
        <f aca="false">'Published format'!D499</f>
        <v/>
      </c>
      <c r="E497" s="0" t="str">
        <f aca="false">'Published format'!E499</f>
        <v/>
      </c>
      <c r="F497" s="0" t="str">
        <f aca="false">'Published format'!F499</f>
        <v/>
      </c>
      <c r="G497" s="50" t="str">
        <f aca="false">'Published format'!G499</f>
        <v/>
      </c>
    </row>
    <row r="498" customFormat="false" ht="15" hidden="false" customHeight="false" outlineLevel="0" collapsed="false">
      <c r="A498" s="0" t="str">
        <f aca="false">'Published format'!A500</f>
        <v/>
      </c>
      <c r="B498" s="0" t="str">
        <f aca="false">'Published format'!B500</f>
        <v/>
      </c>
      <c r="C498" s="0" t="str">
        <f aca="false">'Published format'!C500</f>
        <v/>
      </c>
      <c r="D498" s="0" t="str">
        <f aca="false">'Published format'!D500</f>
        <v/>
      </c>
      <c r="E498" s="0" t="str">
        <f aca="false">'Published format'!E500</f>
        <v/>
      </c>
      <c r="F498" s="0" t="str">
        <f aca="false">'Published format'!F500</f>
        <v/>
      </c>
      <c r="G498" s="50" t="str">
        <f aca="false">'Published format'!G500</f>
        <v/>
      </c>
    </row>
    <row r="499" customFormat="false" ht="15" hidden="false" customHeight="false" outlineLevel="0" collapsed="false">
      <c r="A499" s="0" t="str">
        <f aca="false">'Published format'!A501</f>
        <v/>
      </c>
      <c r="B499" s="0" t="str">
        <f aca="false">'Published format'!B501</f>
        <v/>
      </c>
      <c r="C499" s="0" t="str">
        <f aca="false">'Published format'!C501</f>
        <v/>
      </c>
      <c r="D499" s="0" t="str">
        <f aca="false">'Published format'!D501</f>
        <v/>
      </c>
      <c r="E499" s="0" t="str">
        <f aca="false">'Published format'!E501</f>
        <v/>
      </c>
      <c r="F499" s="0" t="str">
        <f aca="false">'Published format'!F501</f>
        <v/>
      </c>
      <c r="G499" s="50" t="str">
        <f aca="false">'Published format'!G501</f>
        <v/>
      </c>
    </row>
    <row r="500" customFormat="false" ht="15" hidden="false" customHeight="false" outlineLevel="0" collapsed="false">
      <c r="A500" s="0" t="str">
        <f aca="false">'Published format'!A502</f>
        <v/>
      </c>
      <c r="B500" s="0" t="str">
        <f aca="false">'Published format'!B502</f>
        <v/>
      </c>
      <c r="C500" s="0" t="str">
        <f aca="false">'Published format'!C502</f>
        <v/>
      </c>
      <c r="D500" s="0" t="str">
        <f aca="false">'Published format'!D502</f>
        <v/>
      </c>
      <c r="E500" s="0" t="str">
        <f aca="false">'Published format'!E502</f>
        <v/>
      </c>
      <c r="F500" s="0" t="str">
        <f aca="false">'Published format'!F502</f>
        <v/>
      </c>
      <c r="G500" s="50" t="str">
        <f aca="false">'Published format'!G502</f>
        <v/>
      </c>
    </row>
    <row r="501" customFormat="false" ht="15" hidden="false" customHeight="false" outlineLevel="0" collapsed="false">
      <c r="A501" s="0" t="str">
        <f aca="false">'Published format'!A503</f>
        <v/>
      </c>
      <c r="B501" s="0" t="str">
        <f aca="false">'Published format'!B503</f>
        <v/>
      </c>
      <c r="C501" s="0" t="str">
        <f aca="false">'Published format'!C503</f>
        <v/>
      </c>
      <c r="D501" s="0" t="str">
        <f aca="false">'Published format'!D503</f>
        <v/>
      </c>
      <c r="E501" s="0" t="str">
        <f aca="false">'Published format'!E503</f>
        <v/>
      </c>
      <c r="F501" s="0" t="str">
        <f aca="false">'Published format'!F503</f>
        <v/>
      </c>
      <c r="G501" s="50" t="str">
        <f aca="false">'Published format'!G503</f>
        <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3</TotalTime>
  <Application>LibreOffice/24.2.5.2$Windows_X86_64 LibreOffice_project/bffef4ea93e59bebbeaf7f431bb02b1a39ee8a59</Application>
  <AppVersion>15.0000</AppVersion>
  <Company>Litherland High School</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2018-06-18T15:05:51Z</dcterms:created>
  <dc:creator>Andrew Blackett</dc:creator>
  <dc:description/>
  <dc:language>en-GB</dc:language>
  <cp:lastModifiedBy/>
  <cp:lastPrinted>2026-03-01T17:05:52Z</cp:lastPrinted>
  <dcterms:modified xsi:type="dcterms:W3CDTF">2026-03-05T16:34:47Z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